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filterPrivacy="1" defaultThemeVersion="124226"/>
  <xr:revisionPtr revIDLastSave="0" documentId="8_{E42009AC-BEFB-4F77-B212-FD2199988D20}" xr6:coauthVersionLast="47" xr6:coauthVersionMax="47" xr10:uidLastSave="{00000000-0000-0000-0000-000000000000}"/>
  <bookViews>
    <workbookView xWindow="-109" yWindow="-109" windowWidth="26301" windowHeight="14169" tabRatio="794" firstSheet="8" activeTab="8" xr2:uid="{00000000-000D-0000-FFFF-FFFF00000000}"/>
  </bookViews>
  <sheets>
    <sheet name="Hoja2" sheetId="21" state="hidden" r:id="rId1"/>
    <sheet name="Hoja3" sheetId="22" state="hidden" r:id="rId2"/>
    <sheet name="010621" sheetId="24" state="hidden" r:id="rId3"/>
    <sheet name="020621" sheetId="26" state="hidden" r:id="rId4"/>
    <sheet name="RUTAS ALPLA" sheetId="29" state="hidden" r:id="rId5"/>
    <sheet name="TABLA" sheetId="67" state="hidden" r:id="rId6"/>
    <sheet name="DINAMICA" sheetId="68" state="hidden" r:id="rId7"/>
    <sheet name="TAB2" sheetId="74" state="hidden" r:id="rId8"/>
    <sheet name="SOLICITUD DE COMBUSTIBLE" sheetId="730" r:id="rId9"/>
    <sheet name="MNH366B" sheetId="721" r:id="rId10"/>
    <sheet name="PAP525B" sheetId="722" r:id="rId11"/>
    <sheet name="LPR359A" sheetId="723" r:id="rId12"/>
    <sheet name="LGR886A" sheetId="725" r:id="rId13"/>
    <sheet name="81RD4L" sheetId="727" r:id="rId14"/>
    <sheet name="835RP7" sheetId="728" r:id="rId15"/>
    <sheet name="MVW091B" sheetId="717" r:id="rId16"/>
    <sheet name="NYJ7857" sheetId="718" r:id="rId17"/>
    <sheet name="PCA1724" sheetId="719" r:id="rId18"/>
    <sheet name="PDH3207" sheetId="720" r:id="rId19"/>
    <sheet name="LGY247A" sheetId="726" r:id="rId20"/>
    <sheet name="RCW623D" sheetId="729" r:id="rId21"/>
    <sheet name="NGT379B" sheetId="731" r:id="rId22"/>
    <sheet name="Rutas" sheetId="34" state="hidden" r:id="rId23"/>
    <sheet name="Concetrado" sheetId="33" state="hidden" r:id="rId24"/>
    <sheet name="Analisis" sheetId="9" state="hidden" r:id="rId25"/>
    <sheet name="Hoja4" sheetId="25" state="hidden" r:id="rId26"/>
  </sheets>
  <definedNames>
    <definedName name="_xlnm._FilterDatabase" localSheetId="13" hidden="1">'81RD4L'!$A$9:$AJ$634</definedName>
    <definedName name="_xlnm._FilterDatabase" localSheetId="24" hidden="1">Analisis!$A$2:$AN$46</definedName>
    <definedName name="_xlnm._FilterDatabase" localSheetId="23" hidden="1">Concetrado!$A$2:$AJ$97</definedName>
    <definedName name="_xlnm._FilterDatabase" localSheetId="0" hidden="1">Hoja2!#REF!</definedName>
    <definedName name="_xlnm._FilterDatabase" localSheetId="1" hidden="1">Hoja3!$A$4:$Y$471</definedName>
    <definedName name="_xlnm._FilterDatabase" localSheetId="25" hidden="1">Hoja4!$A$2:$AO$40</definedName>
    <definedName name="_xlnm._FilterDatabase" localSheetId="12" hidden="1">LGR886A!$A$8:$AP$578</definedName>
    <definedName name="_xlnm._FilterDatabase" localSheetId="19" hidden="1">LGY247A!$A$8:$AJ$414</definedName>
    <definedName name="_xlnm._FilterDatabase" localSheetId="11" hidden="1">LPR359A!$A$8:$AJ$359</definedName>
    <definedName name="_xlnm._FilterDatabase" localSheetId="10" hidden="1">PAP525B!$A$8:$AJ$297</definedName>
    <definedName name="_xlnm._FilterDatabase" localSheetId="8" hidden="1">'SOLICITUD DE COMBUSTIBLE'!$A$7:$D$410</definedName>
    <definedName name="_xlnm._FilterDatabase" localSheetId="7" hidden="1">'TAB2'!$A$1:$AH$232</definedName>
    <definedName name="_xlnm._FilterDatabase" localSheetId="5" hidden="1">TABLA!$A$1:$AE$242</definedName>
  </definedNames>
  <calcPr calcId="191029"/>
  <pivotCaches>
    <pivotCache cacheId="2" r:id="rId27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4" i="721" l="1"/>
  <c r="L14" i="721"/>
  <c r="O14" i="721"/>
  <c r="P14" i="721"/>
  <c r="S14" i="721"/>
  <c r="T14" i="721"/>
  <c r="U14" i="721"/>
  <c r="V14" i="721"/>
  <c r="W14" i="721" s="1"/>
  <c r="AD14" i="721"/>
  <c r="AF14" i="721" s="1"/>
  <c r="AH14" i="721" s="1"/>
  <c r="AI14" i="721"/>
  <c r="AJ14" i="721"/>
  <c r="T615" i="725"/>
  <c r="AJ615" i="725" s="1"/>
  <c r="S615" i="725"/>
  <c r="P615" i="725"/>
  <c r="V615" i="725" s="1"/>
  <c r="O615" i="725"/>
  <c r="L615" i="725"/>
  <c r="J615" i="725"/>
  <c r="T614" i="725"/>
  <c r="AJ614" i="725" s="1"/>
  <c r="S614" i="725"/>
  <c r="P614" i="725"/>
  <c r="V614" i="725" s="1"/>
  <c r="O614" i="725"/>
  <c r="L614" i="725"/>
  <c r="J614" i="725"/>
  <c r="T613" i="725"/>
  <c r="AJ613" i="725" s="1"/>
  <c r="S613" i="725"/>
  <c r="P613" i="725"/>
  <c r="V613" i="725" s="1"/>
  <c r="O613" i="725"/>
  <c r="L613" i="725"/>
  <c r="J613" i="725"/>
  <c r="T612" i="725"/>
  <c r="AJ612" i="725" s="1"/>
  <c r="S612" i="725"/>
  <c r="P612" i="725"/>
  <c r="V612" i="725" s="1"/>
  <c r="O612" i="725"/>
  <c r="L612" i="725"/>
  <c r="J612" i="725"/>
  <c r="T329" i="722"/>
  <c r="AJ329" i="722" s="1"/>
  <c r="S329" i="722"/>
  <c r="P329" i="722"/>
  <c r="V329" i="722" s="1"/>
  <c r="O329" i="722"/>
  <c r="L329" i="722"/>
  <c r="J329" i="722"/>
  <c r="T328" i="722"/>
  <c r="AJ328" i="722" s="1"/>
  <c r="S328" i="722"/>
  <c r="P328" i="722"/>
  <c r="V328" i="722" s="1"/>
  <c r="O328" i="722"/>
  <c r="L328" i="722"/>
  <c r="J328" i="722"/>
  <c r="T327" i="722"/>
  <c r="AJ327" i="722" s="1"/>
  <c r="S327" i="722"/>
  <c r="P327" i="722"/>
  <c r="V327" i="722" s="1"/>
  <c r="O327" i="722"/>
  <c r="L327" i="722"/>
  <c r="J327" i="722"/>
  <c r="T326" i="722"/>
  <c r="AJ326" i="722" s="1"/>
  <c r="S326" i="722"/>
  <c r="P326" i="722"/>
  <c r="V326" i="722" s="1"/>
  <c r="O326" i="722"/>
  <c r="L326" i="722"/>
  <c r="J326" i="722"/>
  <c r="T325" i="722"/>
  <c r="AJ325" i="722" s="1"/>
  <c r="S325" i="722"/>
  <c r="P325" i="722"/>
  <c r="V325" i="722" s="1"/>
  <c r="O325" i="722"/>
  <c r="L325" i="722"/>
  <c r="J325" i="722"/>
  <c r="T324" i="722"/>
  <c r="AJ324" i="722" s="1"/>
  <c r="S324" i="722"/>
  <c r="P324" i="722"/>
  <c r="V324" i="722" s="1"/>
  <c r="O324" i="722"/>
  <c r="L324" i="722"/>
  <c r="J324" i="722"/>
  <c r="T323" i="722"/>
  <c r="AJ323" i="722" s="1"/>
  <c r="S323" i="722"/>
  <c r="P323" i="722"/>
  <c r="V323" i="722" s="1"/>
  <c r="O323" i="722"/>
  <c r="L323" i="722"/>
  <c r="J323" i="722"/>
  <c r="T322" i="722"/>
  <c r="AJ322" i="722" s="1"/>
  <c r="S322" i="722"/>
  <c r="P322" i="722"/>
  <c r="V322" i="722" s="1"/>
  <c r="O322" i="722"/>
  <c r="L322" i="722"/>
  <c r="J322" i="722"/>
  <c r="T434" i="726"/>
  <c r="AJ434" i="726" s="1"/>
  <c r="S434" i="726"/>
  <c r="P434" i="726"/>
  <c r="V434" i="726" s="1"/>
  <c r="O434" i="726"/>
  <c r="L434" i="726"/>
  <c r="J434" i="726"/>
  <c r="T433" i="726"/>
  <c r="AJ433" i="726" s="1"/>
  <c r="S433" i="726"/>
  <c r="P433" i="726"/>
  <c r="V433" i="726" s="1"/>
  <c r="O433" i="726"/>
  <c r="L433" i="726"/>
  <c r="J433" i="726"/>
  <c r="T432" i="726"/>
  <c r="AJ432" i="726" s="1"/>
  <c r="S432" i="726"/>
  <c r="P432" i="726"/>
  <c r="V432" i="726" s="1"/>
  <c r="O432" i="726"/>
  <c r="L432" i="726"/>
  <c r="J432" i="726"/>
  <c r="T431" i="726"/>
  <c r="AJ431" i="726" s="1"/>
  <c r="S431" i="726"/>
  <c r="P431" i="726"/>
  <c r="V431" i="726" s="1"/>
  <c r="O431" i="726"/>
  <c r="L431" i="726"/>
  <c r="J431" i="726"/>
  <c r="T430" i="726"/>
  <c r="AJ430" i="726" s="1"/>
  <c r="S430" i="726"/>
  <c r="P430" i="726"/>
  <c r="V430" i="726" s="1"/>
  <c r="O430" i="726"/>
  <c r="L430" i="726"/>
  <c r="J430" i="726"/>
  <c r="T666" i="727"/>
  <c r="AJ666" i="727" s="1"/>
  <c r="S666" i="727"/>
  <c r="P666" i="727"/>
  <c r="V666" i="727" s="1"/>
  <c r="O666" i="727"/>
  <c r="L666" i="727"/>
  <c r="J666" i="727"/>
  <c r="T665" i="727"/>
  <c r="AJ665" i="727" s="1"/>
  <c r="S665" i="727"/>
  <c r="P665" i="727"/>
  <c r="V665" i="727" s="1"/>
  <c r="O665" i="727"/>
  <c r="L665" i="727"/>
  <c r="J665" i="727"/>
  <c r="T664" i="727"/>
  <c r="AJ664" i="727" s="1"/>
  <c r="S664" i="727"/>
  <c r="P664" i="727"/>
  <c r="V664" i="727" s="1"/>
  <c r="O664" i="727"/>
  <c r="L664" i="727"/>
  <c r="J664" i="727"/>
  <c r="T663" i="727"/>
  <c r="AJ663" i="727" s="1"/>
  <c r="S663" i="727"/>
  <c r="P663" i="727"/>
  <c r="V663" i="727" s="1"/>
  <c r="O663" i="727"/>
  <c r="L663" i="727"/>
  <c r="J663" i="727"/>
  <c r="T662" i="727"/>
  <c r="AJ662" i="727" s="1"/>
  <c r="S662" i="727"/>
  <c r="P662" i="727"/>
  <c r="V662" i="727" s="1"/>
  <c r="O662" i="727"/>
  <c r="L662" i="727"/>
  <c r="J662" i="727"/>
  <c r="T661" i="727"/>
  <c r="AJ661" i="727" s="1"/>
  <c r="S661" i="727"/>
  <c r="P661" i="727"/>
  <c r="V661" i="727" s="1"/>
  <c r="O661" i="727"/>
  <c r="L661" i="727"/>
  <c r="J661" i="727"/>
  <c r="T660" i="727"/>
  <c r="AJ660" i="727" s="1"/>
  <c r="S660" i="727"/>
  <c r="P660" i="727"/>
  <c r="V660" i="727" s="1"/>
  <c r="O660" i="727"/>
  <c r="L660" i="727"/>
  <c r="J660" i="727"/>
  <c r="T659" i="727"/>
  <c r="AJ659" i="727" s="1"/>
  <c r="S659" i="727"/>
  <c r="P659" i="727"/>
  <c r="V659" i="727" s="1"/>
  <c r="O659" i="727"/>
  <c r="L659" i="727"/>
  <c r="J659" i="727"/>
  <c r="T253" i="729"/>
  <c r="AD253" i="729" s="1"/>
  <c r="S253" i="729"/>
  <c r="P253" i="729"/>
  <c r="V253" i="729" s="1"/>
  <c r="O253" i="729"/>
  <c r="L253" i="729"/>
  <c r="J253" i="729"/>
  <c r="T172" i="720"/>
  <c r="AJ172" i="720" s="1"/>
  <c r="S172" i="720"/>
  <c r="P172" i="720"/>
  <c r="V172" i="720" s="1"/>
  <c r="O172" i="720"/>
  <c r="L172" i="720"/>
  <c r="J172" i="720"/>
  <c r="T218" i="719"/>
  <c r="AJ218" i="719" s="1"/>
  <c r="S218" i="719"/>
  <c r="P218" i="719"/>
  <c r="V218" i="719" s="1"/>
  <c r="O218" i="719"/>
  <c r="L218" i="719"/>
  <c r="J218" i="719"/>
  <c r="T119" i="718"/>
  <c r="AJ119" i="718" s="1"/>
  <c r="S119" i="718"/>
  <c r="P119" i="718"/>
  <c r="V119" i="718" s="1"/>
  <c r="O119" i="718"/>
  <c r="L119" i="718"/>
  <c r="J119" i="718"/>
  <c r="T372" i="723"/>
  <c r="AJ372" i="723" s="1"/>
  <c r="S372" i="723"/>
  <c r="P372" i="723"/>
  <c r="V372" i="723" s="1"/>
  <c r="O372" i="723"/>
  <c r="L372" i="723"/>
  <c r="J372" i="723"/>
  <c r="AJ371" i="723"/>
  <c r="T371" i="723"/>
  <c r="AD371" i="723" s="1"/>
  <c r="AI371" i="723" s="1"/>
  <c r="S371" i="723"/>
  <c r="P371" i="723"/>
  <c r="V371" i="723" s="1"/>
  <c r="W371" i="723" s="1"/>
  <c r="O371" i="723"/>
  <c r="L371" i="723"/>
  <c r="J371" i="723"/>
  <c r="T252" i="729"/>
  <c r="AJ252" i="729" s="1"/>
  <c r="S252" i="729"/>
  <c r="P252" i="729"/>
  <c r="V252" i="729" s="1"/>
  <c r="O252" i="729"/>
  <c r="L252" i="729"/>
  <c r="J252" i="729"/>
  <c r="T251" i="729"/>
  <c r="AJ251" i="729" s="1"/>
  <c r="S251" i="729"/>
  <c r="P251" i="729"/>
  <c r="V251" i="729" s="1"/>
  <c r="O251" i="729"/>
  <c r="L251" i="729"/>
  <c r="J251" i="729"/>
  <c r="T217" i="719"/>
  <c r="AD217" i="719" s="1"/>
  <c r="S217" i="719"/>
  <c r="P217" i="719"/>
  <c r="V217" i="719" s="1"/>
  <c r="O217" i="719"/>
  <c r="L217" i="719"/>
  <c r="J217" i="719"/>
  <c r="T216" i="719"/>
  <c r="S216" i="719"/>
  <c r="P216" i="719"/>
  <c r="V216" i="719" s="1"/>
  <c r="O216" i="719"/>
  <c r="L216" i="719"/>
  <c r="J216" i="719"/>
  <c r="T226" i="717"/>
  <c r="AD226" i="717" s="1"/>
  <c r="S226" i="717"/>
  <c r="P226" i="717"/>
  <c r="V226" i="717" s="1"/>
  <c r="O226" i="717"/>
  <c r="L226" i="717"/>
  <c r="J226" i="717"/>
  <c r="T225" i="717"/>
  <c r="AJ225" i="717" s="1"/>
  <c r="S225" i="717"/>
  <c r="P225" i="717"/>
  <c r="V225" i="717" s="1"/>
  <c r="O225" i="717"/>
  <c r="L225" i="717"/>
  <c r="J225" i="717"/>
  <c r="T611" i="725"/>
  <c r="AJ611" i="725" s="1"/>
  <c r="S611" i="725"/>
  <c r="P611" i="725"/>
  <c r="V611" i="725" s="1"/>
  <c r="O611" i="725"/>
  <c r="L611" i="725"/>
  <c r="J611" i="725"/>
  <c r="T610" i="725"/>
  <c r="AJ610" i="725" s="1"/>
  <c r="S610" i="725"/>
  <c r="P610" i="725"/>
  <c r="V610" i="725" s="1"/>
  <c r="O610" i="725"/>
  <c r="L610" i="725"/>
  <c r="J610" i="725"/>
  <c r="T609" i="725"/>
  <c r="AD609" i="725" s="1"/>
  <c r="S609" i="725"/>
  <c r="P609" i="725"/>
  <c r="V609" i="725" s="1"/>
  <c r="O609" i="725"/>
  <c r="L609" i="725"/>
  <c r="J609" i="725"/>
  <c r="T608" i="725"/>
  <c r="AJ608" i="725" s="1"/>
  <c r="S608" i="725"/>
  <c r="P608" i="725"/>
  <c r="V608" i="725" s="1"/>
  <c r="O608" i="725"/>
  <c r="L608" i="725"/>
  <c r="J608" i="725"/>
  <c r="T607" i="725"/>
  <c r="AJ607" i="725" s="1"/>
  <c r="S607" i="725"/>
  <c r="P607" i="725"/>
  <c r="V607" i="725" s="1"/>
  <c r="O607" i="725"/>
  <c r="L607" i="725"/>
  <c r="J607" i="725"/>
  <c r="T606" i="725"/>
  <c r="AJ606" i="725" s="1"/>
  <c r="S606" i="725"/>
  <c r="P606" i="725"/>
  <c r="V606" i="725" s="1"/>
  <c r="O606" i="725"/>
  <c r="L606" i="725"/>
  <c r="J606" i="725"/>
  <c r="T118" i="718"/>
  <c r="AJ118" i="718" s="1"/>
  <c r="S118" i="718"/>
  <c r="P118" i="718"/>
  <c r="V118" i="718" s="1"/>
  <c r="O118" i="718"/>
  <c r="L118" i="718"/>
  <c r="J118" i="718"/>
  <c r="T117" i="718"/>
  <c r="AJ117" i="718" s="1"/>
  <c r="S117" i="718"/>
  <c r="P117" i="718"/>
  <c r="V117" i="718" s="1"/>
  <c r="O117" i="718"/>
  <c r="L117" i="718"/>
  <c r="J117" i="718"/>
  <c r="T116" i="718"/>
  <c r="AJ116" i="718" s="1"/>
  <c r="S116" i="718"/>
  <c r="P116" i="718"/>
  <c r="V116" i="718" s="1"/>
  <c r="O116" i="718"/>
  <c r="L116" i="718"/>
  <c r="J116" i="718"/>
  <c r="T171" i="720"/>
  <c r="AJ171" i="720" s="1"/>
  <c r="S171" i="720"/>
  <c r="P171" i="720"/>
  <c r="V171" i="720" s="1"/>
  <c r="O171" i="720"/>
  <c r="L171" i="720"/>
  <c r="J171" i="720"/>
  <c r="T170" i="720"/>
  <c r="AJ170" i="720" s="1"/>
  <c r="S170" i="720"/>
  <c r="P170" i="720"/>
  <c r="V170" i="720" s="1"/>
  <c r="O170" i="720"/>
  <c r="L170" i="720"/>
  <c r="J170" i="720"/>
  <c r="T169" i="720"/>
  <c r="AJ169" i="720" s="1"/>
  <c r="S169" i="720"/>
  <c r="P169" i="720"/>
  <c r="V169" i="720" s="1"/>
  <c r="O169" i="720"/>
  <c r="L169" i="720"/>
  <c r="J169" i="720"/>
  <c r="T321" i="722"/>
  <c r="AJ321" i="722" s="1"/>
  <c r="S321" i="722"/>
  <c r="P321" i="722"/>
  <c r="V321" i="722" s="1"/>
  <c r="O321" i="722"/>
  <c r="L321" i="722"/>
  <c r="J321" i="722"/>
  <c r="T320" i="722"/>
  <c r="AJ320" i="722" s="1"/>
  <c r="S320" i="722"/>
  <c r="P320" i="722"/>
  <c r="V320" i="722" s="1"/>
  <c r="O320" i="722"/>
  <c r="L320" i="722"/>
  <c r="J320" i="722"/>
  <c r="T319" i="722"/>
  <c r="AJ319" i="722" s="1"/>
  <c r="S319" i="722"/>
  <c r="P319" i="722"/>
  <c r="V319" i="722" s="1"/>
  <c r="O319" i="722"/>
  <c r="L319" i="722"/>
  <c r="J319" i="722"/>
  <c r="T370" i="723"/>
  <c r="AJ370" i="723" s="1"/>
  <c r="S370" i="723"/>
  <c r="P370" i="723"/>
  <c r="V370" i="723" s="1"/>
  <c r="O370" i="723"/>
  <c r="L370" i="723"/>
  <c r="J370" i="723"/>
  <c r="T429" i="726"/>
  <c r="AJ429" i="726" s="1"/>
  <c r="S429" i="726"/>
  <c r="P429" i="726"/>
  <c r="V429" i="726" s="1"/>
  <c r="O429" i="726"/>
  <c r="L429" i="726"/>
  <c r="J429" i="726"/>
  <c r="T428" i="726"/>
  <c r="AJ428" i="726" s="1"/>
  <c r="S428" i="726"/>
  <c r="P428" i="726"/>
  <c r="V428" i="726" s="1"/>
  <c r="O428" i="726"/>
  <c r="L428" i="726"/>
  <c r="J428" i="726"/>
  <c r="T605" i="725"/>
  <c r="AJ605" i="725" s="1"/>
  <c r="S605" i="725"/>
  <c r="P605" i="725"/>
  <c r="V605" i="725" s="1"/>
  <c r="O605" i="725"/>
  <c r="L605" i="725"/>
  <c r="J605" i="725"/>
  <c r="T604" i="725"/>
  <c r="AD604" i="725" s="1"/>
  <c r="S604" i="725"/>
  <c r="P604" i="725"/>
  <c r="V604" i="725" s="1"/>
  <c r="O604" i="725"/>
  <c r="L604" i="725"/>
  <c r="J604" i="725"/>
  <c r="T603" i="725"/>
  <c r="AJ603" i="725" s="1"/>
  <c r="S603" i="725"/>
  <c r="P603" i="725"/>
  <c r="V603" i="725" s="1"/>
  <c r="O603" i="725"/>
  <c r="L603" i="725"/>
  <c r="J603" i="725"/>
  <c r="T602" i="725"/>
  <c r="AD602" i="725" s="1"/>
  <c r="S602" i="725"/>
  <c r="P602" i="725"/>
  <c r="V602" i="725" s="1"/>
  <c r="O602" i="725"/>
  <c r="L602" i="725"/>
  <c r="J602" i="725"/>
  <c r="T658" i="727"/>
  <c r="S658" i="727"/>
  <c r="P658" i="727"/>
  <c r="V658" i="727" s="1"/>
  <c r="O658" i="727"/>
  <c r="L658" i="727"/>
  <c r="J658" i="727"/>
  <c r="T657" i="727"/>
  <c r="AJ657" i="727" s="1"/>
  <c r="S657" i="727"/>
  <c r="P657" i="727"/>
  <c r="V657" i="727" s="1"/>
  <c r="O657" i="727"/>
  <c r="L657" i="727"/>
  <c r="J657" i="727"/>
  <c r="T656" i="727"/>
  <c r="AJ656" i="727" s="1"/>
  <c r="S656" i="727"/>
  <c r="P656" i="727"/>
  <c r="V656" i="727" s="1"/>
  <c r="O656" i="727"/>
  <c r="L656" i="727"/>
  <c r="J656" i="727"/>
  <c r="W615" i="725" l="1"/>
  <c r="AD615" i="725"/>
  <c r="W614" i="725"/>
  <c r="AD614" i="725"/>
  <c r="W613" i="725"/>
  <c r="AD613" i="725"/>
  <c r="W612" i="725"/>
  <c r="AD612" i="725"/>
  <c r="AI612" i="725" s="1"/>
  <c r="W329" i="722"/>
  <c r="AD329" i="722"/>
  <c r="W328" i="722"/>
  <c r="AD328" i="722"/>
  <c r="W327" i="722"/>
  <c r="AD327" i="722"/>
  <c r="W326" i="722"/>
  <c r="AD326" i="722"/>
  <c r="W325" i="722"/>
  <c r="AD325" i="722"/>
  <c r="W324" i="722"/>
  <c r="AD324" i="722"/>
  <c r="W323" i="722"/>
  <c r="AD323" i="722"/>
  <c r="W322" i="722"/>
  <c r="AD322" i="722"/>
  <c r="W434" i="726"/>
  <c r="AD434" i="726"/>
  <c r="W433" i="726"/>
  <c r="AD433" i="726"/>
  <c r="W432" i="726"/>
  <c r="AD432" i="726"/>
  <c r="W431" i="726"/>
  <c r="AD431" i="726"/>
  <c r="W430" i="726"/>
  <c r="AD430" i="726"/>
  <c r="W666" i="727"/>
  <c r="AD666" i="727"/>
  <c r="W665" i="727"/>
  <c r="AD665" i="727"/>
  <c r="W664" i="727"/>
  <c r="AD664" i="727"/>
  <c r="W663" i="727"/>
  <c r="AD663" i="727"/>
  <c r="W662" i="727"/>
  <c r="AD662" i="727"/>
  <c r="W661" i="727"/>
  <c r="AD661" i="727"/>
  <c r="W660" i="727"/>
  <c r="AD660" i="727"/>
  <c r="W659" i="727"/>
  <c r="AD659" i="727"/>
  <c r="AJ253" i="729"/>
  <c r="AI253" i="729"/>
  <c r="AF253" i="729"/>
  <c r="AH253" i="729" s="1"/>
  <c r="W253" i="729"/>
  <c r="W172" i="720"/>
  <c r="AD172" i="720"/>
  <c r="W218" i="719"/>
  <c r="AD218" i="719"/>
  <c r="W119" i="718"/>
  <c r="AD119" i="718"/>
  <c r="W372" i="723"/>
  <c r="AD372" i="723"/>
  <c r="AF371" i="723"/>
  <c r="AH371" i="723" s="1"/>
  <c r="W252" i="729"/>
  <c r="AD252" i="729"/>
  <c r="W251" i="729"/>
  <c r="AD251" i="729"/>
  <c r="AJ217" i="719"/>
  <c r="AI217" i="719"/>
  <c r="AF217" i="719"/>
  <c r="AH217" i="719" s="1"/>
  <c r="W217" i="719"/>
  <c r="W216" i="719"/>
  <c r="AJ216" i="719"/>
  <c r="AD216" i="719"/>
  <c r="AJ226" i="717"/>
  <c r="AI226" i="717"/>
  <c r="AF226" i="717"/>
  <c r="AH226" i="717" s="1"/>
  <c r="W226" i="717"/>
  <c r="W225" i="717"/>
  <c r="AD225" i="717"/>
  <c r="W611" i="725"/>
  <c r="AD611" i="725"/>
  <c r="W610" i="725"/>
  <c r="AD610" i="725"/>
  <c r="AJ609" i="725"/>
  <c r="AI609" i="725"/>
  <c r="AF609" i="725"/>
  <c r="AH609" i="725" s="1"/>
  <c r="W609" i="725"/>
  <c r="W608" i="725"/>
  <c r="AD608" i="725"/>
  <c r="W607" i="725"/>
  <c r="AD607" i="725"/>
  <c r="W606" i="725"/>
  <c r="AD606" i="725"/>
  <c r="W118" i="718"/>
  <c r="AD118" i="718"/>
  <c r="W117" i="718"/>
  <c r="AD117" i="718"/>
  <c r="AD116" i="718"/>
  <c r="W116" i="718"/>
  <c r="W171" i="720"/>
  <c r="AD171" i="720"/>
  <c r="W170" i="720"/>
  <c r="AD170" i="720"/>
  <c r="W169" i="720"/>
  <c r="AD169" i="720"/>
  <c r="W321" i="722"/>
  <c r="AD321" i="722"/>
  <c r="W320" i="722"/>
  <c r="AD320" i="722"/>
  <c r="W319" i="722"/>
  <c r="AD319" i="722"/>
  <c r="W370" i="723"/>
  <c r="AD370" i="723"/>
  <c r="AD429" i="726"/>
  <c r="AI429" i="726" s="1"/>
  <c r="W429" i="726"/>
  <c r="AF429" i="726"/>
  <c r="AH429" i="726" s="1"/>
  <c r="W428" i="726"/>
  <c r="AD428" i="726"/>
  <c r="W605" i="725"/>
  <c r="AD605" i="725"/>
  <c r="AJ604" i="725"/>
  <c r="AI604" i="725"/>
  <c r="AF604" i="725"/>
  <c r="AH604" i="725" s="1"/>
  <c r="W604" i="725"/>
  <c r="W603" i="725"/>
  <c r="AD603" i="725"/>
  <c r="AJ602" i="725"/>
  <c r="AI602" i="725"/>
  <c r="AF602" i="725"/>
  <c r="AH602" i="725" s="1"/>
  <c r="W602" i="725"/>
  <c r="W658" i="727"/>
  <c r="AJ658" i="727"/>
  <c r="AD658" i="727"/>
  <c r="W657" i="727"/>
  <c r="AD657" i="727"/>
  <c r="AD656" i="727"/>
  <c r="W656" i="727"/>
  <c r="AF612" i="725" l="1"/>
  <c r="AH612" i="725" s="1"/>
  <c r="AI615" i="725"/>
  <c r="AF615" i="725"/>
  <c r="AH615" i="725" s="1"/>
  <c r="AI614" i="725"/>
  <c r="AF614" i="725"/>
  <c r="AH614" i="725" s="1"/>
  <c r="AI613" i="725"/>
  <c r="AF613" i="725"/>
  <c r="AH613" i="725" s="1"/>
  <c r="AI329" i="722"/>
  <c r="AF329" i="722"/>
  <c r="AH329" i="722" s="1"/>
  <c r="AI328" i="722"/>
  <c r="AF328" i="722"/>
  <c r="AH328" i="722" s="1"/>
  <c r="AI327" i="722"/>
  <c r="AF327" i="722"/>
  <c r="AH327" i="722" s="1"/>
  <c r="AI326" i="722"/>
  <c r="AF326" i="722"/>
  <c r="AH326" i="722" s="1"/>
  <c r="AI325" i="722"/>
  <c r="AF325" i="722"/>
  <c r="AH325" i="722" s="1"/>
  <c r="AI324" i="722"/>
  <c r="AF324" i="722"/>
  <c r="AH324" i="722" s="1"/>
  <c r="AI323" i="722"/>
  <c r="AF323" i="722"/>
  <c r="AH323" i="722" s="1"/>
  <c r="AI322" i="722"/>
  <c r="AF322" i="722"/>
  <c r="AH322" i="722" s="1"/>
  <c r="AI434" i="726"/>
  <c r="AF434" i="726"/>
  <c r="AH434" i="726" s="1"/>
  <c r="AI433" i="726"/>
  <c r="AF433" i="726"/>
  <c r="AH433" i="726" s="1"/>
  <c r="AI432" i="726"/>
  <c r="AF432" i="726"/>
  <c r="AH432" i="726" s="1"/>
  <c r="AI431" i="726"/>
  <c r="AF431" i="726"/>
  <c r="AH431" i="726" s="1"/>
  <c r="AI430" i="726"/>
  <c r="AF430" i="726"/>
  <c r="AH430" i="726" s="1"/>
  <c r="AI666" i="727"/>
  <c r="AF666" i="727"/>
  <c r="AH666" i="727" s="1"/>
  <c r="AI665" i="727"/>
  <c r="AF665" i="727"/>
  <c r="AH665" i="727" s="1"/>
  <c r="AI664" i="727"/>
  <c r="AF664" i="727"/>
  <c r="AH664" i="727" s="1"/>
  <c r="AI663" i="727"/>
  <c r="AF663" i="727"/>
  <c r="AH663" i="727" s="1"/>
  <c r="AI662" i="727"/>
  <c r="AF662" i="727"/>
  <c r="AH662" i="727" s="1"/>
  <c r="AI661" i="727"/>
  <c r="AF661" i="727"/>
  <c r="AH661" i="727" s="1"/>
  <c r="AI660" i="727"/>
  <c r="AF660" i="727"/>
  <c r="AH660" i="727" s="1"/>
  <c r="AI659" i="727"/>
  <c r="AF659" i="727"/>
  <c r="AH659" i="727" s="1"/>
  <c r="AI172" i="720"/>
  <c r="AF172" i="720"/>
  <c r="AH172" i="720" s="1"/>
  <c r="AI218" i="719"/>
  <c r="AF218" i="719"/>
  <c r="AH218" i="719" s="1"/>
  <c r="AI119" i="718"/>
  <c r="AF119" i="718"/>
  <c r="AH119" i="718" s="1"/>
  <c r="AI372" i="723"/>
  <c r="AF372" i="723"/>
  <c r="AH372" i="723" s="1"/>
  <c r="AI252" i="729"/>
  <c r="AF252" i="729"/>
  <c r="AH252" i="729" s="1"/>
  <c r="AI251" i="729"/>
  <c r="AF251" i="729"/>
  <c r="AH251" i="729" s="1"/>
  <c r="AK253" i="729" s="1"/>
  <c r="AI216" i="719"/>
  <c r="AF216" i="719"/>
  <c r="AH216" i="719" s="1"/>
  <c r="AI225" i="717"/>
  <c r="AF225" i="717"/>
  <c r="AH225" i="717" s="1"/>
  <c r="AI611" i="725"/>
  <c r="AF611" i="725"/>
  <c r="AH611" i="725" s="1"/>
  <c r="AI610" i="725"/>
  <c r="AF610" i="725"/>
  <c r="AH610" i="725" s="1"/>
  <c r="AI608" i="725"/>
  <c r="AF608" i="725"/>
  <c r="AH608" i="725" s="1"/>
  <c r="AI607" i="725"/>
  <c r="AF607" i="725"/>
  <c r="AH607" i="725" s="1"/>
  <c r="AI606" i="725"/>
  <c r="AF606" i="725"/>
  <c r="AH606" i="725" s="1"/>
  <c r="AI118" i="718"/>
  <c r="AF118" i="718"/>
  <c r="AH118" i="718" s="1"/>
  <c r="AI117" i="718"/>
  <c r="AF117" i="718"/>
  <c r="AH117" i="718" s="1"/>
  <c r="AI116" i="718"/>
  <c r="AF116" i="718"/>
  <c r="AH116" i="718" s="1"/>
  <c r="AI171" i="720"/>
  <c r="AF171" i="720"/>
  <c r="AH171" i="720" s="1"/>
  <c r="AI170" i="720"/>
  <c r="AF170" i="720"/>
  <c r="AH170" i="720" s="1"/>
  <c r="AI169" i="720"/>
  <c r="AF169" i="720"/>
  <c r="AH169" i="720" s="1"/>
  <c r="AI321" i="722"/>
  <c r="AF321" i="722"/>
  <c r="AH321" i="722" s="1"/>
  <c r="AI320" i="722"/>
  <c r="AF320" i="722"/>
  <c r="AH320" i="722" s="1"/>
  <c r="AI319" i="722"/>
  <c r="AF319" i="722"/>
  <c r="AH319" i="722" s="1"/>
  <c r="AI370" i="723"/>
  <c r="AF370" i="723"/>
  <c r="AH370" i="723" s="1"/>
  <c r="AI428" i="726"/>
  <c r="AF428" i="726"/>
  <c r="AH428" i="726" s="1"/>
  <c r="AI605" i="725"/>
  <c r="AF605" i="725"/>
  <c r="AH605" i="725" s="1"/>
  <c r="AI603" i="725"/>
  <c r="AF603" i="725"/>
  <c r="AH603" i="725" s="1"/>
  <c r="AI658" i="727"/>
  <c r="AF658" i="727"/>
  <c r="AH658" i="727" s="1"/>
  <c r="AI657" i="727"/>
  <c r="AF657" i="727"/>
  <c r="AH657" i="727" s="1"/>
  <c r="AI656" i="727"/>
  <c r="AF656" i="727"/>
  <c r="AH656" i="727" s="1"/>
  <c r="AK666" i="727" l="1"/>
  <c r="AK329" i="722"/>
  <c r="T215" i="719"/>
  <c r="AJ215" i="719" s="1"/>
  <c r="S215" i="719"/>
  <c r="P215" i="719"/>
  <c r="V215" i="719" s="1"/>
  <c r="O215" i="719"/>
  <c r="L215" i="719"/>
  <c r="J215" i="719"/>
  <c r="T115" i="718"/>
  <c r="AJ115" i="718" s="1"/>
  <c r="S115" i="718"/>
  <c r="P115" i="718"/>
  <c r="V115" i="718" s="1"/>
  <c r="O115" i="718"/>
  <c r="L115" i="718"/>
  <c r="J115" i="718"/>
  <c r="T168" i="720"/>
  <c r="AJ168" i="720" s="1"/>
  <c r="S168" i="720"/>
  <c r="P168" i="720"/>
  <c r="V168" i="720" s="1"/>
  <c r="O168" i="720"/>
  <c r="L168" i="720"/>
  <c r="J168" i="720"/>
  <c r="T167" i="720"/>
  <c r="AJ167" i="720" s="1"/>
  <c r="S167" i="720"/>
  <c r="P167" i="720"/>
  <c r="V167" i="720" s="1"/>
  <c r="O167" i="720"/>
  <c r="L167" i="720"/>
  <c r="J167" i="720"/>
  <c r="T224" i="717"/>
  <c r="AJ224" i="717" s="1"/>
  <c r="S224" i="717"/>
  <c r="P224" i="717"/>
  <c r="V224" i="717" s="1"/>
  <c r="O224" i="717"/>
  <c r="L224" i="717"/>
  <c r="J224" i="717"/>
  <c r="T369" i="723"/>
  <c r="AJ369" i="723" s="1"/>
  <c r="S369" i="723"/>
  <c r="P369" i="723"/>
  <c r="V369" i="723" s="1"/>
  <c r="O369" i="723"/>
  <c r="L369" i="723"/>
  <c r="J369" i="723"/>
  <c r="T427" i="726"/>
  <c r="AJ427" i="726" s="1"/>
  <c r="S427" i="726"/>
  <c r="P427" i="726"/>
  <c r="V427" i="726" s="1"/>
  <c r="O427" i="726"/>
  <c r="L427" i="726"/>
  <c r="J427" i="726"/>
  <c r="T426" i="726"/>
  <c r="AJ426" i="726" s="1"/>
  <c r="S426" i="726"/>
  <c r="P426" i="726"/>
  <c r="V426" i="726" s="1"/>
  <c r="O426" i="726"/>
  <c r="L426" i="726"/>
  <c r="J426" i="726"/>
  <c r="T601" i="725"/>
  <c r="AJ601" i="725" s="1"/>
  <c r="S601" i="725"/>
  <c r="P601" i="725"/>
  <c r="V601" i="725" s="1"/>
  <c r="O601" i="725"/>
  <c r="L601" i="725"/>
  <c r="J601" i="725"/>
  <c r="T600" i="725"/>
  <c r="AJ600" i="725" s="1"/>
  <c r="S600" i="725"/>
  <c r="P600" i="725"/>
  <c r="V600" i="725" s="1"/>
  <c r="O600" i="725"/>
  <c r="L600" i="725"/>
  <c r="J600" i="725"/>
  <c r="T599" i="725"/>
  <c r="AJ599" i="725" s="1"/>
  <c r="S599" i="725"/>
  <c r="P599" i="725"/>
  <c r="V599" i="725" s="1"/>
  <c r="O599" i="725"/>
  <c r="L599" i="725"/>
  <c r="J599" i="725"/>
  <c r="T655" i="727"/>
  <c r="AJ655" i="727" s="1"/>
  <c r="S655" i="727"/>
  <c r="P655" i="727"/>
  <c r="V655" i="727" s="1"/>
  <c r="O655" i="727"/>
  <c r="L655" i="727"/>
  <c r="J655" i="727"/>
  <c r="T654" i="727"/>
  <c r="AJ654" i="727" s="1"/>
  <c r="S654" i="727"/>
  <c r="P654" i="727"/>
  <c r="V654" i="727" s="1"/>
  <c r="O654" i="727"/>
  <c r="L654" i="727"/>
  <c r="J654" i="727"/>
  <c r="T653" i="727"/>
  <c r="AJ653" i="727" s="1"/>
  <c r="S653" i="727"/>
  <c r="P653" i="727"/>
  <c r="V653" i="727" s="1"/>
  <c r="O653" i="727"/>
  <c r="L653" i="727"/>
  <c r="J653" i="727"/>
  <c r="T598" i="725"/>
  <c r="AJ598" i="725" s="1"/>
  <c r="S598" i="725"/>
  <c r="P598" i="725"/>
  <c r="V598" i="725" s="1"/>
  <c r="O598" i="725"/>
  <c r="L598" i="725"/>
  <c r="J598" i="725"/>
  <c r="W215" i="719" l="1"/>
  <c r="AD215" i="719"/>
  <c r="AD115" i="718"/>
  <c r="W115" i="718"/>
  <c r="W168" i="720"/>
  <c r="AD168" i="720"/>
  <c r="W167" i="720"/>
  <c r="AD167" i="720"/>
  <c r="W224" i="717"/>
  <c r="AD224" i="717"/>
  <c r="AI224" i="717" s="1"/>
  <c r="AF224" i="717"/>
  <c r="AH224" i="717" s="1"/>
  <c r="W369" i="723"/>
  <c r="AD369" i="723"/>
  <c r="W427" i="726"/>
  <c r="AD427" i="726"/>
  <c r="W426" i="726"/>
  <c r="AD426" i="726"/>
  <c r="W601" i="725"/>
  <c r="AD601" i="725"/>
  <c r="W600" i="725"/>
  <c r="AD600" i="725"/>
  <c r="AD599" i="725"/>
  <c r="AI599" i="725" s="1"/>
  <c r="W599" i="725"/>
  <c r="AF599" i="725"/>
  <c r="AH599" i="725" s="1"/>
  <c r="W655" i="727"/>
  <c r="AD655" i="727"/>
  <c r="W654" i="727"/>
  <c r="AD654" i="727"/>
  <c r="AD653" i="727"/>
  <c r="AI653" i="727" s="1"/>
  <c r="W653" i="727"/>
  <c r="AD598" i="725"/>
  <c r="W598" i="725"/>
  <c r="AI215" i="719" l="1"/>
  <c r="AF215" i="719"/>
  <c r="AH215" i="719" s="1"/>
  <c r="AI115" i="718"/>
  <c r="AF115" i="718"/>
  <c r="AH115" i="718" s="1"/>
  <c r="AI168" i="720"/>
  <c r="AF168" i="720"/>
  <c r="AH168" i="720" s="1"/>
  <c r="AI167" i="720"/>
  <c r="AF167" i="720"/>
  <c r="AH167" i="720" s="1"/>
  <c r="AK171" i="720" s="1"/>
  <c r="AI369" i="723"/>
  <c r="AF369" i="723"/>
  <c r="AH369" i="723" s="1"/>
  <c r="AI427" i="726"/>
  <c r="AF427" i="726"/>
  <c r="AH427" i="726" s="1"/>
  <c r="AI426" i="726"/>
  <c r="AF426" i="726"/>
  <c r="AH426" i="726" s="1"/>
  <c r="AI601" i="725"/>
  <c r="AF601" i="725"/>
  <c r="AH601" i="725" s="1"/>
  <c r="AI600" i="725"/>
  <c r="AF600" i="725"/>
  <c r="AH600" i="725" s="1"/>
  <c r="AI655" i="727"/>
  <c r="AF655" i="727"/>
  <c r="AH655" i="727" s="1"/>
  <c r="AI654" i="727"/>
  <c r="AF654" i="727"/>
  <c r="AH654" i="727" s="1"/>
  <c r="AF653" i="727"/>
  <c r="AH653" i="727" s="1"/>
  <c r="AI598" i="725"/>
  <c r="AF598" i="725"/>
  <c r="AH598" i="725" s="1"/>
  <c r="AK611" i="725" l="1"/>
  <c r="T318" i="722"/>
  <c r="AJ318" i="722" s="1"/>
  <c r="S318" i="722"/>
  <c r="P318" i="722"/>
  <c r="V318" i="722" s="1"/>
  <c r="O318" i="722"/>
  <c r="L318" i="722"/>
  <c r="J318" i="722"/>
  <c r="T317" i="722"/>
  <c r="AJ317" i="722" s="1"/>
  <c r="S317" i="722"/>
  <c r="P317" i="722"/>
  <c r="V317" i="722" s="1"/>
  <c r="O317" i="722"/>
  <c r="L317" i="722"/>
  <c r="J317" i="722"/>
  <c r="T316" i="722"/>
  <c r="AJ316" i="722" s="1"/>
  <c r="S316" i="722"/>
  <c r="P316" i="722"/>
  <c r="V316" i="722" s="1"/>
  <c r="O316" i="722"/>
  <c r="L316" i="722"/>
  <c r="J316" i="722"/>
  <c r="T223" i="717"/>
  <c r="AJ223" i="717" s="1"/>
  <c r="S223" i="717"/>
  <c r="P223" i="717"/>
  <c r="V223" i="717" s="1"/>
  <c r="O223" i="717"/>
  <c r="L223" i="717"/>
  <c r="J223" i="717"/>
  <c r="T46" i="731"/>
  <c r="AJ46" i="731" s="1"/>
  <c r="S46" i="731"/>
  <c r="P46" i="731"/>
  <c r="V46" i="731" s="1"/>
  <c r="O46" i="731"/>
  <c r="L46" i="731"/>
  <c r="J46" i="731"/>
  <c r="T45" i="731"/>
  <c r="AJ45" i="731" s="1"/>
  <c r="S45" i="731"/>
  <c r="P45" i="731"/>
  <c r="V45" i="731" s="1"/>
  <c r="O45" i="731"/>
  <c r="L45" i="731"/>
  <c r="J45" i="731"/>
  <c r="T44" i="731"/>
  <c r="AJ44" i="731" s="1"/>
  <c r="S44" i="731"/>
  <c r="P44" i="731"/>
  <c r="V44" i="731" s="1"/>
  <c r="O44" i="731"/>
  <c r="L44" i="731"/>
  <c r="J44" i="731"/>
  <c r="T250" i="729"/>
  <c r="AJ250" i="729" s="1"/>
  <c r="S250" i="729"/>
  <c r="P250" i="729"/>
  <c r="V250" i="729" s="1"/>
  <c r="O250" i="729"/>
  <c r="L250" i="729"/>
  <c r="J250" i="729"/>
  <c r="T249" i="729"/>
  <c r="AJ249" i="729" s="1"/>
  <c r="S249" i="729"/>
  <c r="P249" i="729"/>
  <c r="V249" i="729" s="1"/>
  <c r="O249" i="729"/>
  <c r="L249" i="729"/>
  <c r="J249" i="729"/>
  <c r="T248" i="729"/>
  <c r="AJ248" i="729" s="1"/>
  <c r="S248" i="729"/>
  <c r="P248" i="729"/>
  <c r="V248" i="729" s="1"/>
  <c r="O248" i="729"/>
  <c r="L248" i="729"/>
  <c r="J248" i="729"/>
  <c r="T247" i="729"/>
  <c r="S247" i="729"/>
  <c r="P247" i="729"/>
  <c r="V247" i="729" s="1"/>
  <c r="O247" i="729"/>
  <c r="L247" i="729"/>
  <c r="J247" i="729"/>
  <c r="T114" i="718"/>
  <c r="AJ114" i="718" s="1"/>
  <c r="S114" i="718"/>
  <c r="P114" i="718"/>
  <c r="V114" i="718" s="1"/>
  <c r="O114" i="718"/>
  <c r="L114" i="718"/>
  <c r="J114" i="718"/>
  <c r="T113" i="718"/>
  <c r="AJ113" i="718" s="1"/>
  <c r="S113" i="718"/>
  <c r="P113" i="718"/>
  <c r="V113" i="718" s="1"/>
  <c r="O113" i="718"/>
  <c r="L113" i="718"/>
  <c r="J113" i="718"/>
  <c r="T214" i="719"/>
  <c r="AJ214" i="719" s="1"/>
  <c r="S214" i="719"/>
  <c r="P214" i="719"/>
  <c r="V214" i="719" s="1"/>
  <c r="O214" i="719"/>
  <c r="L214" i="719"/>
  <c r="J214" i="719"/>
  <c r="T425" i="726"/>
  <c r="AJ425" i="726" s="1"/>
  <c r="S425" i="726"/>
  <c r="P425" i="726"/>
  <c r="V425" i="726" s="1"/>
  <c r="O425" i="726"/>
  <c r="L425" i="726"/>
  <c r="J425" i="726"/>
  <c r="T424" i="726"/>
  <c r="AJ424" i="726" s="1"/>
  <c r="S424" i="726"/>
  <c r="P424" i="726"/>
  <c r="V424" i="726" s="1"/>
  <c r="O424" i="726"/>
  <c r="L424" i="726"/>
  <c r="J424" i="726"/>
  <c r="T368" i="723"/>
  <c r="AJ368" i="723" s="1"/>
  <c r="S368" i="723"/>
  <c r="P368" i="723"/>
  <c r="V368" i="723" s="1"/>
  <c r="O368" i="723"/>
  <c r="L368" i="723"/>
  <c r="J368" i="723"/>
  <c r="T652" i="727"/>
  <c r="AJ652" i="727" s="1"/>
  <c r="S652" i="727"/>
  <c r="P652" i="727"/>
  <c r="V652" i="727" s="1"/>
  <c r="O652" i="727"/>
  <c r="L652" i="727"/>
  <c r="J652" i="727"/>
  <c r="T651" i="727"/>
  <c r="AJ651" i="727" s="1"/>
  <c r="S651" i="727"/>
  <c r="P651" i="727"/>
  <c r="V651" i="727" s="1"/>
  <c r="O651" i="727"/>
  <c r="L651" i="727"/>
  <c r="J651" i="727"/>
  <c r="T650" i="727"/>
  <c r="AJ650" i="727" s="1"/>
  <c r="S650" i="727"/>
  <c r="P650" i="727"/>
  <c r="V650" i="727" s="1"/>
  <c r="O650" i="727"/>
  <c r="L650" i="727"/>
  <c r="J650" i="727"/>
  <c r="T649" i="727"/>
  <c r="AJ649" i="727" s="1"/>
  <c r="S649" i="727"/>
  <c r="P649" i="727"/>
  <c r="V649" i="727" s="1"/>
  <c r="O649" i="727"/>
  <c r="L649" i="727"/>
  <c r="J649" i="727"/>
  <c r="T597" i="725"/>
  <c r="AJ597" i="725" s="1"/>
  <c r="S597" i="725"/>
  <c r="P597" i="725"/>
  <c r="V597" i="725" s="1"/>
  <c r="O597" i="725"/>
  <c r="L597" i="725"/>
  <c r="J597" i="725"/>
  <c r="T596" i="725"/>
  <c r="AJ596" i="725" s="1"/>
  <c r="S596" i="725"/>
  <c r="P596" i="725"/>
  <c r="V596" i="725" s="1"/>
  <c r="O596" i="725"/>
  <c r="L596" i="725"/>
  <c r="J596" i="725"/>
  <c r="T595" i="725"/>
  <c r="AJ595" i="725" s="1"/>
  <c r="S595" i="725"/>
  <c r="P595" i="725"/>
  <c r="V595" i="725" s="1"/>
  <c r="O595" i="725"/>
  <c r="L595" i="725"/>
  <c r="J595" i="725"/>
  <c r="T594" i="725"/>
  <c r="AJ594" i="725" s="1"/>
  <c r="S594" i="725"/>
  <c r="P594" i="725"/>
  <c r="V594" i="725" s="1"/>
  <c r="O594" i="725"/>
  <c r="L594" i="725"/>
  <c r="J594" i="725"/>
  <c r="W318" i="722" l="1"/>
  <c r="AD318" i="722"/>
  <c r="W317" i="722"/>
  <c r="AD317" i="722"/>
  <c r="W316" i="722"/>
  <c r="AD316" i="722"/>
  <c r="AI316" i="722" s="1"/>
  <c r="AF316" i="722"/>
  <c r="AH316" i="722" s="1"/>
  <c r="AD223" i="717"/>
  <c r="AI223" i="717" s="1"/>
  <c r="W223" i="717"/>
  <c r="W46" i="731"/>
  <c r="AD46" i="731"/>
  <c r="W45" i="731"/>
  <c r="AD45" i="731"/>
  <c r="W44" i="731"/>
  <c r="AD44" i="731"/>
  <c r="W250" i="729"/>
  <c r="AD250" i="729"/>
  <c r="W249" i="729"/>
  <c r="AD249" i="729"/>
  <c r="W248" i="729"/>
  <c r="AD248" i="729"/>
  <c r="W247" i="729"/>
  <c r="AD247" i="729"/>
  <c r="AI247" i="729" s="1"/>
  <c r="AJ247" i="729"/>
  <c r="W114" i="718"/>
  <c r="AD114" i="718"/>
  <c r="W113" i="718"/>
  <c r="AD113" i="718"/>
  <c r="W214" i="719"/>
  <c r="AD214" i="719"/>
  <c r="W425" i="726"/>
  <c r="AD425" i="726"/>
  <c r="W424" i="726"/>
  <c r="AD424" i="726"/>
  <c r="W368" i="723"/>
  <c r="AD368" i="723"/>
  <c r="W652" i="727"/>
  <c r="AD652" i="727"/>
  <c r="W651" i="727"/>
  <c r="AD651" i="727"/>
  <c r="W650" i="727"/>
  <c r="AD650" i="727"/>
  <c r="W649" i="727"/>
  <c r="AD649" i="727"/>
  <c r="W597" i="725"/>
  <c r="AD597" i="725"/>
  <c r="AD596" i="725"/>
  <c r="W596" i="725"/>
  <c r="AD595" i="725"/>
  <c r="AI595" i="725" s="1"/>
  <c r="W595" i="725"/>
  <c r="AF595" i="725"/>
  <c r="AH595" i="725" s="1"/>
  <c r="W594" i="725"/>
  <c r="AD594" i="725"/>
  <c r="AF247" i="729" l="1"/>
  <c r="AH247" i="729" s="1"/>
  <c r="AI318" i="722"/>
  <c r="AF318" i="722"/>
  <c r="AH318" i="722" s="1"/>
  <c r="AI317" i="722"/>
  <c r="AF317" i="722"/>
  <c r="AH317" i="722" s="1"/>
  <c r="AF223" i="717"/>
  <c r="AH223" i="717" s="1"/>
  <c r="AK226" i="717" s="1"/>
  <c r="AI46" i="731"/>
  <c r="AF46" i="731"/>
  <c r="AH46" i="731" s="1"/>
  <c r="AI45" i="731"/>
  <c r="AF45" i="731"/>
  <c r="AH45" i="731" s="1"/>
  <c r="AI44" i="731"/>
  <c r="AF44" i="731"/>
  <c r="AH44" i="731" s="1"/>
  <c r="AI250" i="729"/>
  <c r="AF250" i="729"/>
  <c r="AH250" i="729" s="1"/>
  <c r="AI249" i="729"/>
  <c r="AF249" i="729"/>
  <c r="AH249" i="729" s="1"/>
  <c r="AI248" i="729"/>
  <c r="AF248" i="729"/>
  <c r="AH248" i="729" s="1"/>
  <c r="AI114" i="718"/>
  <c r="AF114" i="718"/>
  <c r="AH114" i="718" s="1"/>
  <c r="AI113" i="718"/>
  <c r="AF113" i="718"/>
  <c r="AH113" i="718" s="1"/>
  <c r="AK118" i="718" s="1"/>
  <c r="AI214" i="719"/>
  <c r="AF214" i="719"/>
  <c r="AH214" i="719" s="1"/>
  <c r="AI425" i="726"/>
  <c r="AF425" i="726"/>
  <c r="AH425" i="726" s="1"/>
  <c r="AI424" i="726"/>
  <c r="AF424" i="726"/>
  <c r="AH424" i="726" s="1"/>
  <c r="AI368" i="723"/>
  <c r="AF368" i="723"/>
  <c r="AH368" i="723" s="1"/>
  <c r="AI652" i="727"/>
  <c r="AF652" i="727"/>
  <c r="AH652" i="727" s="1"/>
  <c r="AI651" i="727"/>
  <c r="AF651" i="727"/>
  <c r="AH651" i="727" s="1"/>
  <c r="AI650" i="727"/>
  <c r="AF650" i="727"/>
  <c r="AH650" i="727" s="1"/>
  <c r="AI649" i="727"/>
  <c r="AF649" i="727"/>
  <c r="AH649" i="727" s="1"/>
  <c r="AI597" i="725"/>
  <c r="AF597" i="725"/>
  <c r="AH597" i="725" s="1"/>
  <c r="AI596" i="725"/>
  <c r="AF596" i="725"/>
  <c r="AH596" i="725" s="1"/>
  <c r="AI594" i="725"/>
  <c r="AF594" i="725"/>
  <c r="AH594" i="725" s="1"/>
  <c r="T315" i="722"/>
  <c r="AJ315" i="722" s="1"/>
  <c r="S315" i="722"/>
  <c r="P315" i="722"/>
  <c r="V315" i="722" s="1"/>
  <c r="O315" i="722"/>
  <c r="L315" i="722"/>
  <c r="J315" i="722"/>
  <c r="T314" i="722"/>
  <c r="AD314" i="722" s="1"/>
  <c r="S314" i="722"/>
  <c r="P314" i="722"/>
  <c r="V314" i="722" s="1"/>
  <c r="O314" i="722"/>
  <c r="L314" i="722"/>
  <c r="J314" i="722"/>
  <c r="T313" i="722"/>
  <c r="AJ313" i="722" s="1"/>
  <c r="S313" i="722"/>
  <c r="P313" i="722"/>
  <c r="V313" i="722" s="1"/>
  <c r="O313" i="722"/>
  <c r="L313" i="722"/>
  <c r="J313" i="722"/>
  <c r="T312" i="722"/>
  <c r="AJ312" i="722" s="1"/>
  <c r="S312" i="722"/>
  <c r="P312" i="722"/>
  <c r="V312" i="722" s="1"/>
  <c r="O312" i="722"/>
  <c r="L312" i="722"/>
  <c r="J312" i="722"/>
  <c r="T311" i="722"/>
  <c r="AJ311" i="722" s="1"/>
  <c r="S311" i="722"/>
  <c r="P311" i="722"/>
  <c r="V311" i="722" s="1"/>
  <c r="O311" i="722"/>
  <c r="L311" i="722"/>
  <c r="J311" i="722"/>
  <c r="T213" i="719"/>
  <c r="AJ213" i="719" s="1"/>
  <c r="S213" i="719"/>
  <c r="P213" i="719"/>
  <c r="V213" i="719" s="1"/>
  <c r="O213" i="719"/>
  <c r="L213" i="719"/>
  <c r="J213" i="719"/>
  <c r="T166" i="720"/>
  <c r="AJ166" i="720" s="1"/>
  <c r="S166" i="720"/>
  <c r="P166" i="720"/>
  <c r="V166" i="720" s="1"/>
  <c r="O166" i="720"/>
  <c r="L166" i="720"/>
  <c r="J166" i="720"/>
  <c r="T310" i="722"/>
  <c r="AJ310" i="722" s="1"/>
  <c r="S310" i="722"/>
  <c r="P310" i="722"/>
  <c r="V310" i="722" s="1"/>
  <c r="O310" i="722"/>
  <c r="L310" i="722"/>
  <c r="J310" i="722"/>
  <c r="T309" i="722"/>
  <c r="AJ309" i="722" s="1"/>
  <c r="S309" i="722"/>
  <c r="P309" i="722"/>
  <c r="V309" i="722" s="1"/>
  <c r="O309" i="722"/>
  <c r="L309" i="722"/>
  <c r="J309" i="722"/>
  <c r="T308" i="722"/>
  <c r="AJ308" i="722" s="1"/>
  <c r="S308" i="722"/>
  <c r="P308" i="722"/>
  <c r="V308" i="722" s="1"/>
  <c r="O308" i="722"/>
  <c r="L308" i="722"/>
  <c r="J308" i="722"/>
  <c r="T593" i="725"/>
  <c r="AJ593" i="725" s="1"/>
  <c r="S593" i="725"/>
  <c r="P593" i="725"/>
  <c r="V593" i="725" s="1"/>
  <c r="O593" i="725"/>
  <c r="L593" i="725"/>
  <c r="J593" i="725"/>
  <c r="T592" i="725"/>
  <c r="AJ592" i="725" s="1"/>
  <c r="S592" i="725"/>
  <c r="P592" i="725"/>
  <c r="V592" i="725" s="1"/>
  <c r="O592" i="725"/>
  <c r="L592" i="725"/>
  <c r="J592" i="725"/>
  <c r="T591" i="725"/>
  <c r="AJ591" i="725" s="1"/>
  <c r="S591" i="725"/>
  <c r="P591" i="725"/>
  <c r="V591" i="725" s="1"/>
  <c r="O591" i="725"/>
  <c r="L591" i="725"/>
  <c r="J591" i="725"/>
  <c r="T423" i="726"/>
  <c r="AJ423" i="726" s="1"/>
  <c r="S423" i="726"/>
  <c r="P423" i="726"/>
  <c r="V423" i="726" s="1"/>
  <c r="O423" i="726"/>
  <c r="L423" i="726"/>
  <c r="J423" i="726"/>
  <c r="T422" i="726"/>
  <c r="AJ422" i="726" s="1"/>
  <c r="S422" i="726"/>
  <c r="P422" i="726"/>
  <c r="V422" i="726" s="1"/>
  <c r="O422" i="726"/>
  <c r="L422" i="726"/>
  <c r="J422" i="726"/>
  <c r="T648" i="727"/>
  <c r="AJ648" i="727" s="1"/>
  <c r="S648" i="727"/>
  <c r="P648" i="727"/>
  <c r="V648" i="727" s="1"/>
  <c r="O648" i="727"/>
  <c r="L648" i="727"/>
  <c r="J648" i="727"/>
  <c r="T647" i="727"/>
  <c r="AJ647" i="727" s="1"/>
  <c r="S647" i="727"/>
  <c r="P647" i="727"/>
  <c r="V647" i="727" s="1"/>
  <c r="O647" i="727"/>
  <c r="L647" i="727"/>
  <c r="J647" i="727"/>
  <c r="T646" i="727"/>
  <c r="AJ646" i="727" s="1"/>
  <c r="S646" i="727"/>
  <c r="P646" i="727"/>
  <c r="V646" i="727" s="1"/>
  <c r="O646" i="727"/>
  <c r="L646" i="727"/>
  <c r="J646" i="727"/>
  <c r="T645" i="727"/>
  <c r="AJ645" i="727" s="1"/>
  <c r="S645" i="727"/>
  <c r="P645" i="727"/>
  <c r="V645" i="727" s="1"/>
  <c r="O645" i="727"/>
  <c r="L645" i="727"/>
  <c r="J645" i="727"/>
  <c r="T367" i="723"/>
  <c r="AJ367" i="723" s="1"/>
  <c r="S367" i="723"/>
  <c r="P367" i="723"/>
  <c r="V367" i="723" s="1"/>
  <c r="O367" i="723"/>
  <c r="L367" i="723"/>
  <c r="J367" i="723"/>
  <c r="T366" i="723"/>
  <c r="AJ366" i="723" s="1"/>
  <c r="S366" i="723"/>
  <c r="P366" i="723"/>
  <c r="V366" i="723" s="1"/>
  <c r="O366" i="723"/>
  <c r="L366" i="723"/>
  <c r="J366" i="723"/>
  <c r="T222" i="717"/>
  <c r="AJ222" i="717" s="1"/>
  <c r="S222" i="717"/>
  <c r="P222" i="717"/>
  <c r="V222" i="717" s="1"/>
  <c r="O222" i="717"/>
  <c r="L222" i="717"/>
  <c r="J222" i="717"/>
  <c r="T212" i="719"/>
  <c r="AJ212" i="719" s="1"/>
  <c r="S212" i="719"/>
  <c r="P212" i="719"/>
  <c r="V212" i="719" s="1"/>
  <c r="O212" i="719"/>
  <c r="L212" i="719"/>
  <c r="J212" i="719"/>
  <c r="T211" i="719"/>
  <c r="AJ211" i="719" s="1"/>
  <c r="S211" i="719"/>
  <c r="P211" i="719"/>
  <c r="V211" i="719" s="1"/>
  <c r="O211" i="719"/>
  <c r="L211" i="719"/>
  <c r="J211" i="719"/>
  <c r="T165" i="720"/>
  <c r="AJ165" i="720" s="1"/>
  <c r="S165" i="720"/>
  <c r="P165" i="720"/>
  <c r="V165" i="720" s="1"/>
  <c r="O165" i="720"/>
  <c r="L165" i="720"/>
  <c r="J165" i="720"/>
  <c r="T164" i="720"/>
  <c r="AJ164" i="720" s="1"/>
  <c r="S164" i="720"/>
  <c r="P164" i="720"/>
  <c r="V164" i="720" s="1"/>
  <c r="O164" i="720"/>
  <c r="L164" i="720"/>
  <c r="J164" i="720"/>
  <c r="T112" i="718"/>
  <c r="AJ112" i="718" s="1"/>
  <c r="S112" i="718"/>
  <c r="P112" i="718"/>
  <c r="V112" i="718" s="1"/>
  <c r="O112" i="718"/>
  <c r="L112" i="718"/>
  <c r="J112" i="718"/>
  <c r="T111" i="718"/>
  <c r="AJ111" i="718" s="1"/>
  <c r="S111" i="718"/>
  <c r="P111" i="718"/>
  <c r="V111" i="718" s="1"/>
  <c r="O111" i="718"/>
  <c r="L111" i="718"/>
  <c r="J111" i="718"/>
  <c r="T590" i="725"/>
  <c r="AJ590" i="725" s="1"/>
  <c r="S590" i="725"/>
  <c r="P590" i="725"/>
  <c r="V590" i="725" s="1"/>
  <c r="O590" i="725"/>
  <c r="L590" i="725"/>
  <c r="J590" i="725"/>
  <c r="T307" i="722"/>
  <c r="AJ307" i="722" s="1"/>
  <c r="S307" i="722"/>
  <c r="P307" i="722"/>
  <c r="V307" i="722" s="1"/>
  <c r="O307" i="722"/>
  <c r="L307" i="722"/>
  <c r="J307" i="722"/>
  <c r="T306" i="722"/>
  <c r="AJ306" i="722" s="1"/>
  <c r="S306" i="722"/>
  <c r="P306" i="722"/>
  <c r="V306" i="722" s="1"/>
  <c r="O306" i="722"/>
  <c r="L306" i="722"/>
  <c r="J306" i="722"/>
  <c r="T305" i="722"/>
  <c r="AJ305" i="722" s="1"/>
  <c r="S305" i="722"/>
  <c r="P305" i="722"/>
  <c r="V305" i="722" s="1"/>
  <c r="O305" i="722"/>
  <c r="L305" i="722"/>
  <c r="J305" i="722"/>
  <c r="T304" i="722"/>
  <c r="AJ304" i="722" s="1"/>
  <c r="S304" i="722"/>
  <c r="P304" i="722"/>
  <c r="V304" i="722" s="1"/>
  <c r="O304" i="722"/>
  <c r="L304" i="722"/>
  <c r="J304" i="722"/>
  <c r="T589" i="725"/>
  <c r="AJ589" i="725" s="1"/>
  <c r="S589" i="725"/>
  <c r="P589" i="725"/>
  <c r="V589" i="725" s="1"/>
  <c r="O589" i="725"/>
  <c r="L589" i="725"/>
  <c r="J589" i="725"/>
  <c r="T588" i="725"/>
  <c r="AJ588" i="725" s="1"/>
  <c r="S588" i="725"/>
  <c r="P588" i="725"/>
  <c r="V588" i="725" s="1"/>
  <c r="O588" i="725"/>
  <c r="L588" i="725"/>
  <c r="J588" i="725"/>
  <c r="T587" i="725"/>
  <c r="AJ587" i="725" s="1"/>
  <c r="S587" i="725"/>
  <c r="P587" i="725"/>
  <c r="V587" i="725" s="1"/>
  <c r="O587" i="725"/>
  <c r="L587" i="725"/>
  <c r="J587" i="725"/>
  <c r="T365" i="723"/>
  <c r="AJ365" i="723" s="1"/>
  <c r="S365" i="723"/>
  <c r="P365" i="723"/>
  <c r="V365" i="723" s="1"/>
  <c r="O365" i="723"/>
  <c r="L365" i="723"/>
  <c r="J365" i="723"/>
  <c r="T364" i="723"/>
  <c r="AJ364" i="723" s="1"/>
  <c r="S364" i="723"/>
  <c r="P364" i="723"/>
  <c r="V364" i="723" s="1"/>
  <c r="O364" i="723"/>
  <c r="L364" i="723"/>
  <c r="J364" i="723"/>
  <c r="T363" i="723"/>
  <c r="AJ363" i="723" s="1"/>
  <c r="S363" i="723"/>
  <c r="P363" i="723"/>
  <c r="V363" i="723" s="1"/>
  <c r="O363" i="723"/>
  <c r="L363" i="723"/>
  <c r="J363" i="723"/>
  <c r="T362" i="723"/>
  <c r="AJ362" i="723" s="1"/>
  <c r="S362" i="723"/>
  <c r="P362" i="723"/>
  <c r="V362" i="723" s="1"/>
  <c r="O362" i="723"/>
  <c r="L362" i="723"/>
  <c r="J362" i="723"/>
  <c r="T361" i="723"/>
  <c r="AJ361" i="723" s="1"/>
  <c r="S361" i="723"/>
  <c r="P361" i="723"/>
  <c r="V361" i="723" s="1"/>
  <c r="O361" i="723"/>
  <c r="L361" i="723"/>
  <c r="J361" i="723"/>
  <c r="T421" i="726"/>
  <c r="AJ421" i="726" s="1"/>
  <c r="S421" i="726"/>
  <c r="P421" i="726"/>
  <c r="V421" i="726" s="1"/>
  <c r="O421" i="726"/>
  <c r="L421" i="726"/>
  <c r="J421" i="726"/>
  <c r="T420" i="726"/>
  <c r="AJ420" i="726" s="1"/>
  <c r="S420" i="726"/>
  <c r="P420" i="726"/>
  <c r="V420" i="726" s="1"/>
  <c r="O420" i="726"/>
  <c r="L420" i="726"/>
  <c r="J420" i="726"/>
  <c r="T644" i="727"/>
  <c r="AJ644" i="727" s="1"/>
  <c r="S644" i="727"/>
  <c r="P644" i="727"/>
  <c r="V644" i="727" s="1"/>
  <c r="O644" i="727"/>
  <c r="L644" i="727"/>
  <c r="J644" i="727"/>
  <c r="T643" i="727"/>
  <c r="AJ643" i="727" s="1"/>
  <c r="S643" i="727"/>
  <c r="P643" i="727"/>
  <c r="V643" i="727" s="1"/>
  <c r="O643" i="727"/>
  <c r="L643" i="727"/>
  <c r="J643" i="727"/>
  <c r="T642" i="727"/>
  <c r="AJ642" i="727" s="1"/>
  <c r="S642" i="727"/>
  <c r="P642" i="727"/>
  <c r="V642" i="727" s="1"/>
  <c r="O642" i="727"/>
  <c r="L642" i="727"/>
  <c r="J642" i="727"/>
  <c r="T641" i="727"/>
  <c r="AJ641" i="727" s="1"/>
  <c r="S641" i="727"/>
  <c r="P641" i="727"/>
  <c r="V641" i="727" s="1"/>
  <c r="O641" i="727"/>
  <c r="L641" i="727"/>
  <c r="J641" i="727"/>
  <c r="T210" i="719"/>
  <c r="AJ210" i="719" s="1"/>
  <c r="S210" i="719"/>
  <c r="P210" i="719"/>
  <c r="V210" i="719" s="1"/>
  <c r="O210" i="719"/>
  <c r="L210" i="719"/>
  <c r="J210" i="719"/>
  <c r="T163" i="720"/>
  <c r="AJ163" i="720" s="1"/>
  <c r="S163" i="720"/>
  <c r="P163" i="720"/>
  <c r="V163" i="720" s="1"/>
  <c r="O163" i="720"/>
  <c r="L163" i="720"/>
  <c r="J163" i="720"/>
  <c r="T110" i="718"/>
  <c r="AJ110" i="718" s="1"/>
  <c r="S110" i="718"/>
  <c r="P110" i="718"/>
  <c r="V110" i="718" s="1"/>
  <c r="O110" i="718"/>
  <c r="L110" i="718"/>
  <c r="J110" i="718"/>
  <c r="T221" i="717"/>
  <c r="AJ221" i="717" s="1"/>
  <c r="S221" i="717"/>
  <c r="P221" i="717"/>
  <c r="V221" i="717" s="1"/>
  <c r="O221" i="717"/>
  <c r="L221" i="717"/>
  <c r="J221" i="717"/>
  <c r="T220" i="717"/>
  <c r="S220" i="717"/>
  <c r="P220" i="717"/>
  <c r="V220" i="717" s="1"/>
  <c r="O220" i="717"/>
  <c r="L220" i="717"/>
  <c r="J220" i="717"/>
  <c r="T43" i="731"/>
  <c r="AJ43" i="731" s="1"/>
  <c r="S43" i="731"/>
  <c r="P43" i="731"/>
  <c r="V43" i="731" s="1"/>
  <c r="O43" i="731"/>
  <c r="L43" i="731"/>
  <c r="J43" i="731"/>
  <c r="T42" i="731"/>
  <c r="AJ42" i="731" s="1"/>
  <c r="S42" i="731"/>
  <c r="P42" i="731"/>
  <c r="V42" i="731" s="1"/>
  <c r="O42" i="731"/>
  <c r="L42" i="731"/>
  <c r="J42" i="731"/>
  <c r="T41" i="731"/>
  <c r="AJ41" i="731" s="1"/>
  <c r="S41" i="731"/>
  <c r="P41" i="731"/>
  <c r="V41" i="731" s="1"/>
  <c r="O41" i="731"/>
  <c r="L41" i="731"/>
  <c r="J41" i="731"/>
  <c r="T40" i="731"/>
  <c r="AD40" i="731" s="1"/>
  <c r="S40" i="731"/>
  <c r="P40" i="731"/>
  <c r="V40" i="731" s="1"/>
  <c r="O40" i="731"/>
  <c r="L40" i="731"/>
  <c r="J40" i="731"/>
  <c r="AK250" i="729" l="1"/>
  <c r="AK655" i="727"/>
  <c r="W315" i="722"/>
  <c r="AD315" i="722"/>
  <c r="W314" i="722"/>
  <c r="AJ314" i="722"/>
  <c r="AI314" i="722"/>
  <c r="AF314" i="722"/>
  <c r="AH314" i="722" s="1"/>
  <c r="W313" i="722"/>
  <c r="AD313" i="722"/>
  <c r="W312" i="722"/>
  <c r="AD312" i="722"/>
  <c r="W311" i="722"/>
  <c r="AD311" i="722"/>
  <c r="W213" i="719"/>
  <c r="AD213" i="719"/>
  <c r="W166" i="720"/>
  <c r="AD166" i="720"/>
  <c r="W310" i="722"/>
  <c r="AD310" i="722"/>
  <c r="W309" i="722"/>
  <c r="AD309" i="722"/>
  <c r="W308" i="722"/>
  <c r="AD308" i="722"/>
  <c r="W593" i="725"/>
  <c r="AD593" i="725"/>
  <c r="W592" i="725"/>
  <c r="AD592" i="725"/>
  <c r="W591" i="725"/>
  <c r="AD591" i="725"/>
  <c r="W423" i="726"/>
  <c r="AD423" i="726"/>
  <c r="AI423" i="726" s="1"/>
  <c r="W422" i="726"/>
  <c r="AD422" i="726"/>
  <c r="W648" i="727"/>
  <c r="AD648" i="727"/>
  <c r="W647" i="727"/>
  <c r="AD647" i="727"/>
  <c r="W646" i="727"/>
  <c r="AD646" i="727"/>
  <c r="W645" i="727"/>
  <c r="AD645" i="727"/>
  <c r="W367" i="723"/>
  <c r="AD367" i="723"/>
  <c r="W366" i="723"/>
  <c r="AD366" i="723"/>
  <c r="W222" i="717"/>
  <c r="AD222" i="717"/>
  <c r="W212" i="719"/>
  <c r="AD212" i="719"/>
  <c r="W211" i="719"/>
  <c r="AD211" i="719"/>
  <c r="W165" i="720"/>
  <c r="AD165" i="720"/>
  <c r="W164" i="720"/>
  <c r="AD164" i="720"/>
  <c r="W112" i="718"/>
  <c r="AD112" i="718"/>
  <c r="W111" i="718"/>
  <c r="AD111" i="718"/>
  <c r="W590" i="725"/>
  <c r="AD590" i="725"/>
  <c r="W307" i="722"/>
  <c r="AD307" i="722"/>
  <c r="AD306" i="722"/>
  <c r="W306" i="722"/>
  <c r="W305" i="722"/>
  <c r="AD305" i="722"/>
  <c r="W304" i="722"/>
  <c r="AD304" i="722"/>
  <c r="W589" i="725"/>
  <c r="AD589" i="725"/>
  <c r="W588" i="725"/>
  <c r="AD588" i="725"/>
  <c r="W587" i="725"/>
  <c r="AD587" i="725"/>
  <c r="AI587" i="725" s="1"/>
  <c r="AF587" i="725"/>
  <c r="AH587" i="725" s="1"/>
  <c r="W365" i="723"/>
  <c r="AD365" i="723"/>
  <c r="AD364" i="723"/>
  <c r="W364" i="723"/>
  <c r="W363" i="723"/>
  <c r="AD363" i="723"/>
  <c r="W362" i="723"/>
  <c r="AD362" i="723"/>
  <c r="W361" i="723"/>
  <c r="AD361" i="723"/>
  <c r="W421" i="726"/>
  <c r="AD421" i="726"/>
  <c r="W420" i="726"/>
  <c r="AD420" i="726"/>
  <c r="W644" i="727"/>
  <c r="AD644" i="727"/>
  <c r="AD643" i="727"/>
  <c r="AI643" i="727" s="1"/>
  <c r="W643" i="727"/>
  <c r="AF643" i="727"/>
  <c r="AH643" i="727" s="1"/>
  <c r="W642" i="727"/>
  <c r="AD642" i="727"/>
  <c r="W641" i="727"/>
  <c r="AD641" i="727"/>
  <c r="W210" i="719"/>
  <c r="AD210" i="719"/>
  <c r="AD163" i="720"/>
  <c r="W163" i="720"/>
  <c r="AD110" i="718"/>
  <c r="W110" i="718"/>
  <c r="W221" i="717"/>
  <c r="AD221" i="717"/>
  <c r="W220" i="717"/>
  <c r="AD220" i="717"/>
  <c r="AJ220" i="717"/>
  <c r="W43" i="731"/>
  <c r="AD43" i="731"/>
  <c r="W42" i="731"/>
  <c r="AD42" i="731"/>
  <c r="AD41" i="731"/>
  <c r="AI41" i="731" s="1"/>
  <c r="W41" i="731"/>
  <c r="AF41" i="731"/>
  <c r="AH41" i="731" s="1"/>
  <c r="AJ40" i="731"/>
  <c r="AF40" i="731"/>
  <c r="AH40" i="731" s="1"/>
  <c r="AI40" i="731"/>
  <c r="W40" i="731"/>
  <c r="AF423" i="726" l="1"/>
  <c r="AH423" i="726" s="1"/>
  <c r="AI315" i="722"/>
  <c r="AF315" i="722"/>
  <c r="AH315" i="722" s="1"/>
  <c r="AI313" i="722"/>
  <c r="AF313" i="722"/>
  <c r="AH313" i="722" s="1"/>
  <c r="AI312" i="722"/>
  <c r="AF312" i="722"/>
  <c r="AH312" i="722" s="1"/>
  <c r="AI311" i="722"/>
  <c r="AF311" i="722"/>
  <c r="AH311" i="722" s="1"/>
  <c r="AK318" i="722" s="1"/>
  <c r="AI213" i="719"/>
  <c r="AF213" i="719"/>
  <c r="AH213" i="719" s="1"/>
  <c r="AI166" i="720"/>
  <c r="AF166" i="720"/>
  <c r="AH166" i="720" s="1"/>
  <c r="AI310" i="722"/>
  <c r="AF310" i="722"/>
  <c r="AH310" i="722" s="1"/>
  <c r="AI309" i="722"/>
  <c r="AF309" i="722"/>
  <c r="AH309" i="722" s="1"/>
  <c r="AI308" i="722"/>
  <c r="AF308" i="722"/>
  <c r="AH308" i="722" s="1"/>
  <c r="AI593" i="725"/>
  <c r="AF593" i="725"/>
  <c r="AH593" i="725" s="1"/>
  <c r="AI592" i="725"/>
  <c r="AF592" i="725"/>
  <c r="AH592" i="725" s="1"/>
  <c r="AI591" i="725"/>
  <c r="AF591" i="725"/>
  <c r="AH591" i="725" s="1"/>
  <c r="AK597" i="725" s="1"/>
  <c r="AI422" i="726"/>
  <c r="AF422" i="726"/>
  <c r="AH422" i="726" s="1"/>
  <c r="AI648" i="727"/>
  <c r="AF648" i="727"/>
  <c r="AH648" i="727" s="1"/>
  <c r="AI647" i="727"/>
  <c r="AF647" i="727"/>
  <c r="AH647" i="727" s="1"/>
  <c r="AI646" i="727"/>
  <c r="AF646" i="727"/>
  <c r="AH646" i="727" s="1"/>
  <c r="AI645" i="727"/>
  <c r="AF645" i="727"/>
  <c r="AH645" i="727" s="1"/>
  <c r="AI367" i="723"/>
  <c r="AF367" i="723"/>
  <c r="AH367" i="723" s="1"/>
  <c r="AI366" i="723"/>
  <c r="AF366" i="723"/>
  <c r="AH366" i="723" s="1"/>
  <c r="AK369" i="723" s="1"/>
  <c r="AI222" i="717"/>
  <c r="AF222" i="717"/>
  <c r="AH222" i="717" s="1"/>
  <c r="AI212" i="719"/>
  <c r="AF212" i="719"/>
  <c r="AH212" i="719" s="1"/>
  <c r="AI211" i="719"/>
  <c r="AF211" i="719"/>
  <c r="AH211" i="719" s="1"/>
  <c r="AI165" i="720"/>
  <c r="AF165" i="720"/>
  <c r="AH165" i="720" s="1"/>
  <c r="AI164" i="720"/>
  <c r="AF164" i="720"/>
  <c r="AH164" i="720" s="1"/>
  <c r="AI112" i="718"/>
  <c r="AF112" i="718"/>
  <c r="AH112" i="718" s="1"/>
  <c r="AI111" i="718"/>
  <c r="AF111" i="718"/>
  <c r="AH111" i="718" s="1"/>
  <c r="AI590" i="725"/>
  <c r="AF590" i="725"/>
  <c r="AH590" i="725" s="1"/>
  <c r="AI307" i="722"/>
  <c r="AF307" i="722"/>
  <c r="AH307" i="722" s="1"/>
  <c r="AI306" i="722"/>
  <c r="AF306" i="722"/>
  <c r="AH306" i="722" s="1"/>
  <c r="AI305" i="722"/>
  <c r="AF305" i="722"/>
  <c r="AH305" i="722" s="1"/>
  <c r="AI304" i="722"/>
  <c r="AF304" i="722"/>
  <c r="AH304" i="722" s="1"/>
  <c r="AI589" i="725"/>
  <c r="AF589" i="725"/>
  <c r="AH589" i="725" s="1"/>
  <c r="AI588" i="725"/>
  <c r="AF588" i="725"/>
  <c r="AH588" i="725" s="1"/>
  <c r="AI365" i="723"/>
  <c r="AF365" i="723"/>
  <c r="AH365" i="723" s="1"/>
  <c r="AI364" i="723"/>
  <c r="AF364" i="723"/>
  <c r="AH364" i="723" s="1"/>
  <c r="AI363" i="723"/>
  <c r="AF363" i="723"/>
  <c r="AH363" i="723" s="1"/>
  <c r="AI362" i="723"/>
  <c r="AF362" i="723"/>
  <c r="AH362" i="723" s="1"/>
  <c r="AI361" i="723"/>
  <c r="AF361" i="723"/>
  <c r="AH361" i="723" s="1"/>
  <c r="AI421" i="726"/>
  <c r="AF421" i="726"/>
  <c r="AH421" i="726" s="1"/>
  <c r="AI420" i="726"/>
  <c r="AF420" i="726"/>
  <c r="AH420" i="726" s="1"/>
  <c r="AI644" i="727"/>
  <c r="AF644" i="727"/>
  <c r="AH644" i="727" s="1"/>
  <c r="AI642" i="727"/>
  <c r="AF642" i="727"/>
  <c r="AH642" i="727" s="1"/>
  <c r="AI641" i="727"/>
  <c r="AF641" i="727"/>
  <c r="AH641" i="727" s="1"/>
  <c r="AI210" i="719"/>
  <c r="AF210" i="719"/>
  <c r="AH210" i="719" s="1"/>
  <c r="AI163" i="720"/>
  <c r="AF163" i="720"/>
  <c r="AH163" i="720" s="1"/>
  <c r="AI110" i="718"/>
  <c r="AF110" i="718"/>
  <c r="AH110" i="718" s="1"/>
  <c r="AF221" i="717"/>
  <c r="AH221" i="717" s="1"/>
  <c r="AI221" i="717"/>
  <c r="AI220" i="717"/>
  <c r="AF220" i="717"/>
  <c r="AH220" i="717" s="1"/>
  <c r="AI43" i="731"/>
  <c r="AF43" i="731"/>
  <c r="AH43" i="731" s="1"/>
  <c r="AK46" i="731" s="1"/>
  <c r="AI42" i="731"/>
  <c r="AF42" i="731"/>
  <c r="AH42" i="731" s="1"/>
  <c r="AK43" i="731" s="1"/>
  <c r="AK429" i="726" l="1"/>
  <c r="T303" i="722"/>
  <c r="AJ303" i="722" s="1"/>
  <c r="S303" i="722"/>
  <c r="P303" i="722"/>
  <c r="V303" i="722" s="1"/>
  <c r="O303" i="722"/>
  <c r="L303" i="722"/>
  <c r="J303" i="722"/>
  <c r="T302" i="722"/>
  <c r="AJ302" i="722" s="1"/>
  <c r="S302" i="722"/>
  <c r="P302" i="722"/>
  <c r="V302" i="722" s="1"/>
  <c r="O302" i="722"/>
  <c r="L302" i="722"/>
  <c r="J302" i="722"/>
  <c r="T301" i="722"/>
  <c r="AJ301" i="722" s="1"/>
  <c r="S301" i="722"/>
  <c r="P301" i="722"/>
  <c r="V301" i="722" s="1"/>
  <c r="O301" i="722"/>
  <c r="L301" i="722"/>
  <c r="J301" i="722"/>
  <c r="T586" i="725"/>
  <c r="AJ586" i="725" s="1"/>
  <c r="S586" i="725"/>
  <c r="P586" i="725"/>
  <c r="V586" i="725" s="1"/>
  <c r="O586" i="725"/>
  <c r="L586" i="725"/>
  <c r="J586" i="725"/>
  <c r="T585" i="725"/>
  <c r="AJ585" i="725" s="1"/>
  <c r="S585" i="725"/>
  <c r="P585" i="725"/>
  <c r="V585" i="725" s="1"/>
  <c r="O585" i="725"/>
  <c r="L585" i="725"/>
  <c r="J585" i="725"/>
  <c r="T584" i="725"/>
  <c r="AJ584" i="725" s="1"/>
  <c r="S584" i="725"/>
  <c r="P584" i="725"/>
  <c r="V584" i="725" s="1"/>
  <c r="O584" i="725"/>
  <c r="L584" i="725"/>
  <c r="J584" i="725"/>
  <c r="T640" i="727"/>
  <c r="AJ640" i="727" s="1"/>
  <c r="S640" i="727"/>
  <c r="P640" i="727"/>
  <c r="V640" i="727" s="1"/>
  <c r="O640" i="727"/>
  <c r="L640" i="727"/>
  <c r="J640" i="727"/>
  <c r="T639" i="727"/>
  <c r="AJ639" i="727" s="1"/>
  <c r="S639" i="727"/>
  <c r="P639" i="727"/>
  <c r="V639" i="727" s="1"/>
  <c r="O639" i="727"/>
  <c r="L639" i="727"/>
  <c r="J639" i="727"/>
  <c r="T638" i="727"/>
  <c r="AJ638" i="727" s="1"/>
  <c r="S638" i="727"/>
  <c r="P638" i="727"/>
  <c r="V638" i="727" s="1"/>
  <c r="O638" i="727"/>
  <c r="L638" i="727"/>
  <c r="J638" i="727"/>
  <c r="T419" i="726"/>
  <c r="AJ419" i="726" s="1"/>
  <c r="S419" i="726"/>
  <c r="P419" i="726"/>
  <c r="V419" i="726" s="1"/>
  <c r="O419" i="726"/>
  <c r="L419" i="726"/>
  <c r="J419" i="726"/>
  <c r="T418" i="726"/>
  <c r="AJ418" i="726" s="1"/>
  <c r="S418" i="726"/>
  <c r="P418" i="726"/>
  <c r="V418" i="726" s="1"/>
  <c r="O418" i="726"/>
  <c r="L418" i="726"/>
  <c r="J418" i="726"/>
  <c r="T109" i="718"/>
  <c r="AD109" i="718" s="1"/>
  <c r="S109" i="718"/>
  <c r="P109" i="718"/>
  <c r="V109" i="718" s="1"/>
  <c r="O109" i="718"/>
  <c r="L109" i="718"/>
  <c r="J109" i="718"/>
  <c r="T108" i="718"/>
  <c r="AJ108" i="718" s="1"/>
  <c r="S108" i="718"/>
  <c r="P108" i="718"/>
  <c r="V108" i="718" s="1"/>
  <c r="O108" i="718"/>
  <c r="L108" i="718"/>
  <c r="J108" i="718"/>
  <c r="T162" i="720"/>
  <c r="AJ162" i="720" s="1"/>
  <c r="S162" i="720"/>
  <c r="P162" i="720"/>
  <c r="V162" i="720" s="1"/>
  <c r="O162" i="720"/>
  <c r="L162" i="720"/>
  <c r="J162" i="720"/>
  <c r="T161" i="720"/>
  <c r="AJ161" i="720" s="1"/>
  <c r="S161" i="720"/>
  <c r="P161" i="720"/>
  <c r="V161" i="720" s="1"/>
  <c r="O161" i="720"/>
  <c r="L161" i="720"/>
  <c r="J161" i="720"/>
  <c r="T209" i="719"/>
  <c r="AJ209" i="719" s="1"/>
  <c r="S209" i="719"/>
  <c r="P209" i="719"/>
  <c r="V209" i="719" s="1"/>
  <c r="O209" i="719"/>
  <c r="L209" i="719"/>
  <c r="J209" i="719"/>
  <c r="T583" i="725"/>
  <c r="AJ583" i="725" s="1"/>
  <c r="S583" i="725"/>
  <c r="P583" i="725"/>
  <c r="V583" i="725" s="1"/>
  <c r="O583" i="725"/>
  <c r="L583" i="725"/>
  <c r="J583" i="725"/>
  <c r="T300" i="722"/>
  <c r="AJ300" i="722" s="1"/>
  <c r="S300" i="722"/>
  <c r="P300" i="722"/>
  <c r="V300" i="722" s="1"/>
  <c r="O300" i="722"/>
  <c r="L300" i="722"/>
  <c r="J300" i="722"/>
  <c r="T299" i="722"/>
  <c r="AJ299" i="722" s="1"/>
  <c r="S299" i="722"/>
  <c r="P299" i="722"/>
  <c r="V299" i="722" s="1"/>
  <c r="O299" i="722"/>
  <c r="L299" i="722"/>
  <c r="J299" i="722"/>
  <c r="T298" i="722"/>
  <c r="AJ298" i="722" s="1"/>
  <c r="S298" i="722"/>
  <c r="P298" i="722"/>
  <c r="V298" i="722" s="1"/>
  <c r="O298" i="722"/>
  <c r="L298" i="722"/>
  <c r="J298" i="722"/>
  <c r="T417" i="726"/>
  <c r="AJ417" i="726" s="1"/>
  <c r="S417" i="726"/>
  <c r="P417" i="726"/>
  <c r="V417" i="726" s="1"/>
  <c r="O417" i="726"/>
  <c r="L417" i="726"/>
  <c r="J417" i="726"/>
  <c r="T416" i="726"/>
  <c r="AJ416" i="726" s="1"/>
  <c r="S416" i="726"/>
  <c r="P416" i="726"/>
  <c r="V416" i="726" s="1"/>
  <c r="O416" i="726"/>
  <c r="L416" i="726"/>
  <c r="J416" i="726"/>
  <c r="T415" i="726"/>
  <c r="AJ415" i="726" s="1"/>
  <c r="S415" i="726"/>
  <c r="P415" i="726"/>
  <c r="V415" i="726" s="1"/>
  <c r="O415" i="726"/>
  <c r="L415" i="726"/>
  <c r="J415" i="726"/>
  <c r="T637" i="727"/>
  <c r="AJ637" i="727" s="1"/>
  <c r="S637" i="727"/>
  <c r="P637" i="727"/>
  <c r="V637" i="727" s="1"/>
  <c r="O637" i="727"/>
  <c r="L637" i="727"/>
  <c r="J637" i="727"/>
  <c r="T636" i="727"/>
  <c r="AJ636" i="727" s="1"/>
  <c r="S636" i="727"/>
  <c r="P636" i="727"/>
  <c r="V636" i="727" s="1"/>
  <c r="O636" i="727"/>
  <c r="L636" i="727"/>
  <c r="J636" i="727"/>
  <c r="T635" i="727"/>
  <c r="AJ635" i="727" s="1"/>
  <c r="S635" i="727"/>
  <c r="P635" i="727"/>
  <c r="V635" i="727" s="1"/>
  <c r="O635" i="727"/>
  <c r="L635" i="727"/>
  <c r="J635" i="727"/>
  <c r="W303" i="722" l="1"/>
  <c r="AD303" i="722"/>
  <c r="W302" i="722"/>
  <c r="AD302" i="722"/>
  <c r="W301" i="722"/>
  <c r="AD301" i="722"/>
  <c r="W586" i="725"/>
  <c r="AD586" i="725"/>
  <c r="W585" i="725"/>
  <c r="AD585" i="725"/>
  <c r="W584" i="725"/>
  <c r="AD584" i="725"/>
  <c r="W640" i="727"/>
  <c r="AD640" i="727"/>
  <c r="W639" i="727"/>
  <c r="AD639" i="727"/>
  <c r="W638" i="727"/>
  <c r="AD638" i="727"/>
  <c r="W419" i="726"/>
  <c r="AD419" i="726"/>
  <c r="W418" i="726"/>
  <c r="AD418" i="726"/>
  <c r="AJ109" i="718"/>
  <c r="AI109" i="718"/>
  <c r="AF109" i="718"/>
  <c r="AH109" i="718" s="1"/>
  <c r="W109" i="718"/>
  <c r="W108" i="718"/>
  <c r="AD108" i="718"/>
  <c r="W162" i="720"/>
  <c r="AD162" i="720"/>
  <c r="W161" i="720"/>
  <c r="AD161" i="720"/>
  <c r="W209" i="719"/>
  <c r="AD209" i="719"/>
  <c r="W583" i="725"/>
  <c r="AD583" i="725"/>
  <c r="W300" i="722"/>
  <c r="AD300" i="722"/>
  <c r="W299" i="722"/>
  <c r="AD299" i="722"/>
  <c r="W298" i="722"/>
  <c r="AD298" i="722"/>
  <c r="W417" i="726"/>
  <c r="AD417" i="726"/>
  <c r="W416" i="726"/>
  <c r="AD416" i="726"/>
  <c r="AD415" i="726"/>
  <c r="W415" i="726"/>
  <c r="W637" i="727"/>
  <c r="AD637" i="727"/>
  <c r="AI637" i="727" s="1"/>
  <c r="W636" i="727"/>
  <c r="AD636" i="727"/>
  <c r="W635" i="727"/>
  <c r="AD635" i="727"/>
  <c r="AI635" i="727" s="1"/>
  <c r="AF635" i="727" l="1"/>
  <c r="AH635" i="727" s="1"/>
  <c r="AI303" i="722"/>
  <c r="AF303" i="722"/>
  <c r="AH303" i="722" s="1"/>
  <c r="AI302" i="722"/>
  <c r="AF302" i="722"/>
  <c r="AH302" i="722" s="1"/>
  <c r="AI301" i="722"/>
  <c r="AF301" i="722"/>
  <c r="AH301" i="722" s="1"/>
  <c r="AK310" i="722" s="1"/>
  <c r="AI586" i="725"/>
  <c r="AF586" i="725"/>
  <c r="AH586" i="725" s="1"/>
  <c r="AI585" i="725"/>
  <c r="AF585" i="725"/>
  <c r="AH585" i="725" s="1"/>
  <c r="AI584" i="725"/>
  <c r="AF584" i="725"/>
  <c r="AH584" i="725" s="1"/>
  <c r="AI640" i="727"/>
  <c r="AF640" i="727"/>
  <c r="AH640" i="727" s="1"/>
  <c r="AI639" i="727"/>
  <c r="AF639" i="727"/>
  <c r="AH639" i="727" s="1"/>
  <c r="AI638" i="727"/>
  <c r="AF638" i="727"/>
  <c r="AH638" i="727" s="1"/>
  <c r="AI419" i="726"/>
  <c r="AF419" i="726"/>
  <c r="AH419" i="726" s="1"/>
  <c r="AI418" i="726"/>
  <c r="AF418" i="726"/>
  <c r="AH418" i="726" s="1"/>
  <c r="AI108" i="718"/>
  <c r="AF108" i="718"/>
  <c r="AH108" i="718" s="1"/>
  <c r="AK112" i="718" s="1"/>
  <c r="AI162" i="720"/>
  <c r="AF162" i="720"/>
  <c r="AH162" i="720" s="1"/>
  <c r="AI161" i="720"/>
  <c r="AF161" i="720"/>
  <c r="AH161" i="720" s="1"/>
  <c r="AK166" i="720" s="1"/>
  <c r="AI209" i="719"/>
  <c r="AF209" i="719"/>
  <c r="AH209" i="719" s="1"/>
  <c r="AK214" i="719" s="1"/>
  <c r="AI583" i="725"/>
  <c r="AF583" i="725"/>
  <c r="AH583" i="725" s="1"/>
  <c r="AI300" i="722"/>
  <c r="AF300" i="722"/>
  <c r="AH300" i="722" s="1"/>
  <c r="AI299" i="722"/>
  <c r="AF299" i="722"/>
  <c r="AH299" i="722" s="1"/>
  <c r="AI298" i="722"/>
  <c r="AF298" i="722"/>
  <c r="AH298" i="722" s="1"/>
  <c r="AI417" i="726"/>
  <c r="AF417" i="726"/>
  <c r="AH417" i="726" s="1"/>
  <c r="AI416" i="726"/>
  <c r="AF416" i="726"/>
  <c r="AH416" i="726" s="1"/>
  <c r="AI415" i="726"/>
  <c r="AF415" i="726"/>
  <c r="AH415" i="726" s="1"/>
  <c r="AF637" i="727"/>
  <c r="AH637" i="727" s="1"/>
  <c r="AI636" i="727"/>
  <c r="AF636" i="727"/>
  <c r="AH636" i="727" s="1"/>
  <c r="AK648" i="727" l="1"/>
  <c r="AK590" i="725"/>
  <c r="T360" i="723"/>
  <c r="AJ360" i="723" s="1"/>
  <c r="S360" i="723"/>
  <c r="P360" i="723"/>
  <c r="V360" i="723" s="1"/>
  <c r="O360" i="723"/>
  <c r="L360" i="723"/>
  <c r="J360" i="723"/>
  <c r="W360" i="723" l="1"/>
  <c r="AD360" i="723"/>
  <c r="AI360" i="723" l="1"/>
  <c r="AF360" i="723"/>
  <c r="AH360" i="723" s="1"/>
  <c r="T582" i="725" l="1"/>
  <c r="AJ582" i="725" s="1"/>
  <c r="S582" i="725"/>
  <c r="P582" i="725"/>
  <c r="V582" i="725" s="1"/>
  <c r="O582" i="725"/>
  <c r="L582" i="725"/>
  <c r="J582" i="725"/>
  <c r="T581" i="725"/>
  <c r="AJ581" i="725" s="1"/>
  <c r="S581" i="725"/>
  <c r="P581" i="725"/>
  <c r="V581" i="725" s="1"/>
  <c r="O581" i="725"/>
  <c r="L581" i="725"/>
  <c r="J581" i="725"/>
  <c r="T580" i="725"/>
  <c r="AJ580" i="725" s="1"/>
  <c r="S580" i="725"/>
  <c r="P580" i="725"/>
  <c r="V580" i="725" s="1"/>
  <c r="O580" i="725"/>
  <c r="L580" i="725"/>
  <c r="J580" i="725"/>
  <c r="T579" i="725"/>
  <c r="AD579" i="725" s="1"/>
  <c r="S579" i="725"/>
  <c r="P579" i="725"/>
  <c r="V579" i="725" s="1"/>
  <c r="O579" i="725"/>
  <c r="L579" i="725"/>
  <c r="J579" i="725"/>
  <c r="T359" i="723"/>
  <c r="AJ359" i="723" s="1"/>
  <c r="S359" i="723"/>
  <c r="P359" i="723"/>
  <c r="V359" i="723" s="1"/>
  <c r="O359" i="723"/>
  <c r="L359" i="723"/>
  <c r="J359" i="723"/>
  <c r="T297" i="722"/>
  <c r="AJ297" i="722" s="1"/>
  <c r="S297" i="722"/>
  <c r="P297" i="722"/>
  <c r="V297" i="722" s="1"/>
  <c r="O297" i="722"/>
  <c r="L297" i="722"/>
  <c r="J297" i="722"/>
  <c r="T296" i="722"/>
  <c r="AJ296" i="722" s="1"/>
  <c r="S296" i="722"/>
  <c r="P296" i="722"/>
  <c r="V296" i="722" s="1"/>
  <c r="O296" i="722"/>
  <c r="L296" i="722"/>
  <c r="J296" i="722"/>
  <c r="T295" i="722"/>
  <c r="AJ295" i="722" s="1"/>
  <c r="S295" i="722"/>
  <c r="P295" i="722"/>
  <c r="V295" i="722" s="1"/>
  <c r="O295" i="722"/>
  <c r="L295" i="722"/>
  <c r="J295" i="722"/>
  <c r="T294" i="722"/>
  <c r="AJ294" i="722" s="1"/>
  <c r="S294" i="722"/>
  <c r="P294" i="722"/>
  <c r="V294" i="722" s="1"/>
  <c r="O294" i="722"/>
  <c r="L294" i="722"/>
  <c r="J294" i="722"/>
  <c r="T578" i="725"/>
  <c r="AJ578" i="725" s="1"/>
  <c r="S578" i="725"/>
  <c r="P578" i="725"/>
  <c r="V578" i="725" s="1"/>
  <c r="O578" i="725"/>
  <c r="L578" i="725"/>
  <c r="J578" i="725"/>
  <c r="J577" i="725"/>
  <c r="T577" i="725"/>
  <c r="AJ577" i="725" s="1"/>
  <c r="S577" i="725"/>
  <c r="P577" i="725"/>
  <c r="V577" i="725" s="1"/>
  <c r="O577" i="725"/>
  <c r="L577" i="725"/>
  <c r="T576" i="725"/>
  <c r="AJ576" i="725" s="1"/>
  <c r="S576" i="725"/>
  <c r="P576" i="725"/>
  <c r="V576" i="725" s="1"/>
  <c r="O576" i="725"/>
  <c r="L576" i="725"/>
  <c r="J576" i="725"/>
  <c r="T575" i="725"/>
  <c r="AJ575" i="725" s="1"/>
  <c r="S575" i="725"/>
  <c r="P575" i="725"/>
  <c r="V575" i="725" s="1"/>
  <c r="O575" i="725"/>
  <c r="L575" i="725"/>
  <c r="J575" i="725"/>
  <c r="T634" i="727"/>
  <c r="AJ634" i="727" s="1"/>
  <c r="S634" i="727"/>
  <c r="P634" i="727"/>
  <c r="V634" i="727" s="1"/>
  <c r="O634" i="727"/>
  <c r="L634" i="727"/>
  <c r="J634" i="727"/>
  <c r="T219" i="717"/>
  <c r="AD219" i="717" s="1"/>
  <c r="S219" i="717"/>
  <c r="P219" i="717"/>
  <c r="V219" i="717" s="1"/>
  <c r="O219" i="717"/>
  <c r="L219" i="717"/>
  <c r="J219" i="717"/>
  <c r="T633" i="727"/>
  <c r="AJ633" i="727" s="1"/>
  <c r="S633" i="727"/>
  <c r="P633" i="727"/>
  <c r="V633" i="727" s="1"/>
  <c r="O633" i="727"/>
  <c r="L633" i="727"/>
  <c r="J633" i="727"/>
  <c r="T632" i="727"/>
  <c r="AJ632" i="727" s="1"/>
  <c r="S632" i="727"/>
  <c r="P632" i="727"/>
  <c r="V632" i="727" s="1"/>
  <c r="O632" i="727"/>
  <c r="L632" i="727"/>
  <c r="J632" i="727"/>
  <c r="T631" i="727"/>
  <c r="AJ631" i="727" s="1"/>
  <c r="S631" i="727"/>
  <c r="P631" i="727"/>
  <c r="V631" i="727" s="1"/>
  <c r="O631" i="727"/>
  <c r="L631" i="727"/>
  <c r="J631" i="727"/>
  <c r="T414" i="726"/>
  <c r="AJ414" i="726" s="1"/>
  <c r="S414" i="726"/>
  <c r="P414" i="726"/>
  <c r="V414" i="726" s="1"/>
  <c r="O414" i="726"/>
  <c r="L414" i="726"/>
  <c r="J414" i="726"/>
  <c r="T413" i="726"/>
  <c r="AJ413" i="726" s="1"/>
  <c r="S413" i="726"/>
  <c r="P413" i="726"/>
  <c r="V413" i="726" s="1"/>
  <c r="O413" i="726"/>
  <c r="L413" i="726"/>
  <c r="J413" i="726"/>
  <c r="T218" i="717"/>
  <c r="AJ218" i="717" s="1"/>
  <c r="S218" i="717"/>
  <c r="P218" i="717"/>
  <c r="V218" i="717" s="1"/>
  <c r="O218" i="717"/>
  <c r="L218" i="717"/>
  <c r="J218" i="717"/>
  <c r="T208" i="719"/>
  <c r="AD208" i="719" s="1"/>
  <c r="S208" i="719"/>
  <c r="P208" i="719"/>
  <c r="V208" i="719" s="1"/>
  <c r="O208" i="719"/>
  <c r="L208" i="719"/>
  <c r="J208" i="719"/>
  <c r="T160" i="720"/>
  <c r="AJ160" i="720" s="1"/>
  <c r="S160" i="720"/>
  <c r="P160" i="720"/>
  <c r="V160" i="720" s="1"/>
  <c r="O160" i="720"/>
  <c r="L160" i="720"/>
  <c r="J160" i="720"/>
  <c r="T107" i="718"/>
  <c r="AJ107" i="718" s="1"/>
  <c r="S107" i="718"/>
  <c r="P107" i="718"/>
  <c r="V107" i="718" s="1"/>
  <c r="O107" i="718"/>
  <c r="L107" i="718"/>
  <c r="J107" i="718"/>
  <c r="T358" i="723"/>
  <c r="AJ358" i="723" s="1"/>
  <c r="S358" i="723"/>
  <c r="P358" i="723"/>
  <c r="V358" i="723" s="1"/>
  <c r="O358" i="723"/>
  <c r="L358" i="723"/>
  <c r="J358" i="723"/>
  <c r="T357" i="723"/>
  <c r="AJ357" i="723" s="1"/>
  <c r="S357" i="723"/>
  <c r="P357" i="723"/>
  <c r="V357" i="723" s="1"/>
  <c r="O357" i="723"/>
  <c r="L357" i="723"/>
  <c r="J357" i="723"/>
  <c r="T412" i="726"/>
  <c r="AJ412" i="726" s="1"/>
  <c r="S412" i="726"/>
  <c r="P412" i="726"/>
  <c r="V412" i="726" s="1"/>
  <c r="O412" i="726"/>
  <c r="L412" i="726"/>
  <c r="J412" i="726"/>
  <c r="T411" i="726"/>
  <c r="AJ411" i="726" s="1"/>
  <c r="S411" i="726"/>
  <c r="P411" i="726"/>
  <c r="V411" i="726" s="1"/>
  <c r="O411" i="726"/>
  <c r="L411" i="726"/>
  <c r="J411" i="726"/>
  <c r="T630" i="727"/>
  <c r="AJ630" i="727" s="1"/>
  <c r="S630" i="727"/>
  <c r="P630" i="727"/>
  <c r="V630" i="727" s="1"/>
  <c r="O630" i="727"/>
  <c r="L630" i="727"/>
  <c r="J630" i="727"/>
  <c r="T629" i="727"/>
  <c r="AJ629" i="727" s="1"/>
  <c r="S629" i="727"/>
  <c r="P629" i="727"/>
  <c r="V629" i="727" s="1"/>
  <c r="O629" i="727"/>
  <c r="L629" i="727"/>
  <c r="J629" i="727"/>
  <c r="T628" i="727"/>
  <c r="AJ628" i="727" s="1"/>
  <c r="S628" i="727"/>
  <c r="P628" i="727"/>
  <c r="V628" i="727" s="1"/>
  <c r="O628" i="727"/>
  <c r="L628" i="727"/>
  <c r="J628" i="727"/>
  <c r="T627" i="727"/>
  <c r="AJ627" i="727" s="1"/>
  <c r="S627" i="727"/>
  <c r="P627" i="727"/>
  <c r="V627" i="727" s="1"/>
  <c r="O627" i="727"/>
  <c r="L627" i="727"/>
  <c r="J627" i="727"/>
  <c r="T626" i="727"/>
  <c r="AJ626" i="727" s="1"/>
  <c r="S626" i="727"/>
  <c r="P626" i="727"/>
  <c r="V626" i="727" s="1"/>
  <c r="O626" i="727"/>
  <c r="L626" i="727"/>
  <c r="J626" i="727"/>
  <c r="T574" i="725"/>
  <c r="AJ574" i="725" s="1"/>
  <c r="S574" i="725"/>
  <c r="P574" i="725"/>
  <c r="V574" i="725" s="1"/>
  <c r="O574" i="725"/>
  <c r="L574" i="725"/>
  <c r="J574" i="725"/>
  <c r="T573" i="725"/>
  <c r="AJ573" i="725" s="1"/>
  <c r="S573" i="725"/>
  <c r="P573" i="725"/>
  <c r="V573" i="725" s="1"/>
  <c r="O573" i="725"/>
  <c r="L573" i="725"/>
  <c r="J573" i="725"/>
  <c r="T572" i="725"/>
  <c r="AJ572" i="725" s="1"/>
  <c r="S572" i="725"/>
  <c r="P572" i="725"/>
  <c r="V572" i="725" s="1"/>
  <c r="O572" i="725"/>
  <c r="L572" i="725"/>
  <c r="J572" i="725"/>
  <c r="T293" i="722"/>
  <c r="AJ293" i="722" s="1"/>
  <c r="S293" i="722"/>
  <c r="P293" i="722"/>
  <c r="V293" i="722" s="1"/>
  <c r="O293" i="722"/>
  <c r="L293" i="722"/>
  <c r="J293" i="722"/>
  <c r="T292" i="722"/>
  <c r="AJ292" i="722" s="1"/>
  <c r="S292" i="722"/>
  <c r="P292" i="722"/>
  <c r="V292" i="722" s="1"/>
  <c r="O292" i="722"/>
  <c r="L292" i="722"/>
  <c r="J292" i="722"/>
  <c r="T291" i="722"/>
  <c r="AJ291" i="722" s="1"/>
  <c r="S291" i="722"/>
  <c r="P291" i="722"/>
  <c r="V291" i="722" s="1"/>
  <c r="O291" i="722"/>
  <c r="L291" i="722"/>
  <c r="J291" i="722"/>
  <c r="T290" i="722"/>
  <c r="AJ290" i="722" s="1"/>
  <c r="S290" i="722"/>
  <c r="P290" i="722"/>
  <c r="V290" i="722" s="1"/>
  <c r="O290" i="722"/>
  <c r="L290" i="722"/>
  <c r="J290" i="722"/>
  <c r="T159" i="720"/>
  <c r="AJ159" i="720" s="1"/>
  <c r="S159" i="720"/>
  <c r="P159" i="720"/>
  <c r="V159" i="720" s="1"/>
  <c r="O159" i="720"/>
  <c r="L159" i="720"/>
  <c r="J159" i="720"/>
  <c r="T158" i="720"/>
  <c r="AD158" i="720" s="1"/>
  <c r="S158" i="720"/>
  <c r="P158" i="720"/>
  <c r="V158" i="720" s="1"/>
  <c r="O158" i="720"/>
  <c r="L158" i="720"/>
  <c r="J158" i="720"/>
  <c r="T207" i="719"/>
  <c r="AJ207" i="719" s="1"/>
  <c r="S207" i="719"/>
  <c r="P207" i="719"/>
  <c r="V207" i="719" s="1"/>
  <c r="O207" i="719"/>
  <c r="L207" i="719"/>
  <c r="J207" i="719"/>
  <c r="T206" i="719"/>
  <c r="AJ206" i="719" s="1"/>
  <c r="S206" i="719"/>
  <c r="P206" i="719"/>
  <c r="V206" i="719" s="1"/>
  <c r="O206" i="719"/>
  <c r="L206" i="719"/>
  <c r="J206" i="719"/>
  <c r="T106" i="718"/>
  <c r="AJ106" i="718" s="1"/>
  <c r="S106" i="718"/>
  <c r="P106" i="718"/>
  <c r="V106" i="718" s="1"/>
  <c r="O106" i="718"/>
  <c r="L106" i="718"/>
  <c r="J106" i="718"/>
  <c r="T105" i="718"/>
  <c r="AJ105" i="718" s="1"/>
  <c r="S105" i="718"/>
  <c r="P105" i="718"/>
  <c r="V105" i="718" s="1"/>
  <c r="O105" i="718"/>
  <c r="L105" i="718"/>
  <c r="J105" i="718"/>
  <c r="T356" i="723"/>
  <c r="AJ356" i="723" s="1"/>
  <c r="S356" i="723"/>
  <c r="P356" i="723"/>
  <c r="V356" i="723" s="1"/>
  <c r="O356" i="723"/>
  <c r="L356" i="723"/>
  <c r="J356" i="723"/>
  <c r="T355" i="723"/>
  <c r="S355" i="723"/>
  <c r="P355" i="723"/>
  <c r="V355" i="723" s="1"/>
  <c r="O355" i="723"/>
  <c r="L355" i="723"/>
  <c r="J355" i="723"/>
  <c r="T354" i="723"/>
  <c r="AJ354" i="723" s="1"/>
  <c r="S354" i="723"/>
  <c r="P354" i="723"/>
  <c r="V354" i="723" s="1"/>
  <c r="O354" i="723"/>
  <c r="L354" i="723"/>
  <c r="J354" i="723"/>
  <c r="T353" i="723"/>
  <c r="AJ353" i="723" s="1"/>
  <c r="S353" i="723"/>
  <c r="P353" i="723"/>
  <c r="V353" i="723" s="1"/>
  <c r="O353" i="723"/>
  <c r="L353" i="723"/>
  <c r="J353" i="723"/>
  <c r="T352" i="723"/>
  <c r="AJ352" i="723" s="1"/>
  <c r="S352" i="723"/>
  <c r="P352" i="723"/>
  <c r="V352" i="723" s="1"/>
  <c r="O352" i="723"/>
  <c r="L352" i="723"/>
  <c r="J352" i="723"/>
  <c r="T289" i="722"/>
  <c r="AJ289" i="722" s="1"/>
  <c r="S289" i="722"/>
  <c r="P289" i="722"/>
  <c r="V289" i="722" s="1"/>
  <c r="O289" i="722"/>
  <c r="L289" i="722"/>
  <c r="J289" i="722"/>
  <c r="T288" i="722"/>
  <c r="AJ288" i="722" s="1"/>
  <c r="S288" i="722"/>
  <c r="P288" i="722"/>
  <c r="V288" i="722" s="1"/>
  <c r="O288" i="722"/>
  <c r="L288" i="722"/>
  <c r="J288" i="722"/>
  <c r="T287" i="722"/>
  <c r="AJ287" i="722" s="1"/>
  <c r="S287" i="722"/>
  <c r="P287" i="722"/>
  <c r="V287" i="722" s="1"/>
  <c r="O287" i="722"/>
  <c r="L287" i="722"/>
  <c r="J287" i="722"/>
  <c r="T286" i="722"/>
  <c r="AJ286" i="722" s="1"/>
  <c r="S286" i="722"/>
  <c r="P286" i="722"/>
  <c r="V286" i="722" s="1"/>
  <c r="O286" i="722"/>
  <c r="L286" i="722"/>
  <c r="J286" i="722"/>
  <c r="T285" i="722"/>
  <c r="AJ285" i="722" s="1"/>
  <c r="S285" i="722"/>
  <c r="P285" i="722"/>
  <c r="V285" i="722" s="1"/>
  <c r="O285" i="722"/>
  <c r="L285" i="722"/>
  <c r="J285" i="722"/>
  <c r="T284" i="722"/>
  <c r="AJ284" i="722" s="1"/>
  <c r="S284" i="722"/>
  <c r="P284" i="722"/>
  <c r="V284" i="722" s="1"/>
  <c r="O284" i="722"/>
  <c r="L284" i="722"/>
  <c r="J284" i="722"/>
  <c r="T571" i="725"/>
  <c r="AJ571" i="725" s="1"/>
  <c r="S571" i="725"/>
  <c r="P571" i="725"/>
  <c r="V571" i="725" s="1"/>
  <c r="O571" i="725"/>
  <c r="L571" i="725"/>
  <c r="J571" i="725"/>
  <c r="T570" i="725"/>
  <c r="AJ570" i="725" s="1"/>
  <c r="S570" i="725"/>
  <c r="P570" i="725"/>
  <c r="V570" i="725" s="1"/>
  <c r="O570" i="725"/>
  <c r="L570" i="725"/>
  <c r="J570" i="725"/>
  <c r="T569" i="725"/>
  <c r="AJ569" i="725" s="1"/>
  <c r="S569" i="725"/>
  <c r="P569" i="725"/>
  <c r="V569" i="725" s="1"/>
  <c r="O569" i="725"/>
  <c r="L569" i="725"/>
  <c r="J569" i="725"/>
  <c r="T568" i="725"/>
  <c r="AJ568" i="725" s="1"/>
  <c r="S568" i="725"/>
  <c r="P568" i="725"/>
  <c r="V568" i="725" s="1"/>
  <c r="O568" i="725"/>
  <c r="L568" i="725"/>
  <c r="J568" i="725"/>
  <c r="T567" i="725"/>
  <c r="AJ567" i="725" s="1"/>
  <c r="S567" i="725"/>
  <c r="P567" i="725"/>
  <c r="V567" i="725" s="1"/>
  <c r="O567" i="725"/>
  <c r="L567" i="725"/>
  <c r="J567" i="725"/>
  <c r="T625" i="727"/>
  <c r="AJ625" i="727" s="1"/>
  <c r="S625" i="727"/>
  <c r="P625" i="727"/>
  <c r="V625" i="727" s="1"/>
  <c r="O625" i="727"/>
  <c r="L625" i="727"/>
  <c r="J625" i="727"/>
  <c r="T624" i="727"/>
  <c r="AJ624" i="727" s="1"/>
  <c r="S624" i="727"/>
  <c r="P624" i="727"/>
  <c r="V624" i="727" s="1"/>
  <c r="O624" i="727"/>
  <c r="L624" i="727"/>
  <c r="J624" i="727"/>
  <c r="T623" i="727"/>
  <c r="AJ623" i="727" s="1"/>
  <c r="S623" i="727"/>
  <c r="P623" i="727"/>
  <c r="V623" i="727" s="1"/>
  <c r="O623" i="727"/>
  <c r="L623" i="727"/>
  <c r="J623" i="727"/>
  <c r="T622" i="727"/>
  <c r="AJ622" i="727" s="1"/>
  <c r="S622" i="727"/>
  <c r="P622" i="727"/>
  <c r="V622" i="727" s="1"/>
  <c r="O622" i="727"/>
  <c r="L622" i="727"/>
  <c r="J622" i="727"/>
  <c r="T621" i="727"/>
  <c r="AJ621" i="727" s="1"/>
  <c r="S621" i="727"/>
  <c r="P621" i="727"/>
  <c r="V621" i="727" s="1"/>
  <c r="O621" i="727"/>
  <c r="L621" i="727"/>
  <c r="J621" i="727"/>
  <c r="T410" i="726"/>
  <c r="AJ410" i="726" s="1"/>
  <c r="S410" i="726"/>
  <c r="P410" i="726"/>
  <c r="V410" i="726" s="1"/>
  <c r="O410" i="726"/>
  <c r="L410" i="726"/>
  <c r="J410" i="726"/>
  <c r="T409" i="726"/>
  <c r="AJ409" i="726" s="1"/>
  <c r="S409" i="726"/>
  <c r="P409" i="726"/>
  <c r="V409" i="726" s="1"/>
  <c r="O409" i="726"/>
  <c r="L409" i="726"/>
  <c r="J409" i="726"/>
  <c r="W582" i="725" l="1"/>
  <c r="AD582" i="725"/>
  <c r="W581" i="725"/>
  <c r="AD581" i="725"/>
  <c r="W580" i="725"/>
  <c r="AD580" i="725"/>
  <c r="AJ579" i="725"/>
  <c r="AI579" i="725"/>
  <c r="AF579" i="725"/>
  <c r="AH579" i="725" s="1"/>
  <c r="W579" i="725"/>
  <c r="W359" i="723"/>
  <c r="AD359" i="723"/>
  <c r="W297" i="722"/>
  <c r="AD297" i="722"/>
  <c r="W296" i="722"/>
  <c r="AD296" i="722"/>
  <c r="W295" i="722"/>
  <c r="AD295" i="722"/>
  <c r="W294" i="722"/>
  <c r="AD294" i="722"/>
  <c r="AI294" i="722" s="1"/>
  <c r="W578" i="725"/>
  <c r="AD578" i="725"/>
  <c r="W577" i="725"/>
  <c r="AD577" i="725"/>
  <c r="W576" i="725"/>
  <c r="AD576" i="725"/>
  <c r="W575" i="725"/>
  <c r="AD575" i="725"/>
  <c r="W634" i="727"/>
  <c r="AD634" i="727"/>
  <c r="AJ219" i="717"/>
  <c r="AI219" i="717"/>
  <c r="AF219" i="717"/>
  <c r="AH219" i="717" s="1"/>
  <c r="W219" i="717"/>
  <c r="W633" i="727"/>
  <c r="AD633" i="727"/>
  <c r="W632" i="727"/>
  <c r="AD632" i="727"/>
  <c r="AD631" i="727"/>
  <c r="AI631" i="727" s="1"/>
  <c r="W631" i="727"/>
  <c r="W414" i="726"/>
  <c r="AD414" i="726"/>
  <c r="W413" i="726"/>
  <c r="AD413" i="726"/>
  <c r="AI413" i="726" s="1"/>
  <c r="AF413" i="726"/>
  <c r="AH413" i="726" s="1"/>
  <c r="AD218" i="717"/>
  <c r="AI218" i="717" s="1"/>
  <c r="W218" i="717"/>
  <c r="AF218" i="717"/>
  <c r="AH218" i="717" s="1"/>
  <c r="AK222" i="717" s="1"/>
  <c r="AJ208" i="719"/>
  <c r="AI208" i="719"/>
  <c r="AF208" i="719"/>
  <c r="AH208" i="719" s="1"/>
  <c r="W208" i="719"/>
  <c r="W160" i="720"/>
  <c r="AD160" i="720"/>
  <c r="W107" i="718"/>
  <c r="AD107" i="718"/>
  <c r="W358" i="723"/>
  <c r="AD358" i="723"/>
  <c r="W357" i="723"/>
  <c r="AD357" i="723"/>
  <c r="W412" i="726"/>
  <c r="AD412" i="726"/>
  <c r="W411" i="726"/>
  <c r="AD411" i="726"/>
  <c r="W630" i="727"/>
  <c r="AD630" i="727"/>
  <c r="W629" i="727"/>
  <c r="AD629" i="727"/>
  <c r="W628" i="727"/>
  <c r="AD628" i="727"/>
  <c r="AD627" i="727"/>
  <c r="W627" i="727"/>
  <c r="W626" i="727"/>
  <c r="AD626" i="727"/>
  <c r="AD574" i="725"/>
  <c r="W574" i="725"/>
  <c r="W573" i="725"/>
  <c r="AD573" i="725"/>
  <c r="W572" i="725"/>
  <c r="AD572" i="725"/>
  <c r="AI572" i="725" s="1"/>
  <c r="W293" i="722"/>
  <c r="AD293" i="722"/>
  <c r="AD292" i="722"/>
  <c r="W292" i="722"/>
  <c r="W291" i="722"/>
  <c r="AD291" i="722"/>
  <c r="W290" i="722"/>
  <c r="AD290" i="722"/>
  <c r="AF290" i="722" s="1"/>
  <c r="AH290" i="722" s="1"/>
  <c r="W159" i="720"/>
  <c r="AD159" i="720"/>
  <c r="AJ158" i="720"/>
  <c r="AI158" i="720"/>
  <c r="AF158" i="720"/>
  <c r="AH158" i="720" s="1"/>
  <c r="W158" i="720"/>
  <c r="W207" i="719"/>
  <c r="AD207" i="719"/>
  <c r="W206" i="719"/>
  <c r="AD206" i="719"/>
  <c r="AD106" i="718"/>
  <c r="W106" i="718"/>
  <c r="W105" i="718"/>
  <c r="AD105" i="718"/>
  <c r="W356" i="723"/>
  <c r="AD356" i="723"/>
  <c r="W355" i="723"/>
  <c r="AJ355" i="723"/>
  <c r="AD355" i="723"/>
  <c r="W354" i="723"/>
  <c r="AD354" i="723"/>
  <c r="W353" i="723"/>
  <c r="AD353" i="723"/>
  <c r="W352" i="723"/>
  <c r="AD352" i="723"/>
  <c r="W289" i="722"/>
  <c r="AD289" i="722"/>
  <c r="W288" i="722"/>
  <c r="AD288" i="722"/>
  <c r="AD287" i="722"/>
  <c r="W287" i="722"/>
  <c r="W286" i="722"/>
  <c r="AD286" i="722"/>
  <c r="AI286" i="722" s="1"/>
  <c r="AF286" i="722"/>
  <c r="AH286" i="722" s="1"/>
  <c r="W285" i="722"/>
  <c r="AD285" i="722"/>
  <c r="AD284" i="722"/>
  <c r="W284" i="722"/>
  <c r="W571" i="725"/>
  <c r="AD571" i="725"/>
  <c r="W570" i="725"/>
  <c r="AD570" i="725"/>
  <c r="W569" i="725"/>
  <c r="AD569" i="725"/>
  <c r="W568" i="725"/>
  <c r="AD568" i="725"/>
  <c r="W567" i="725"/>
  <c r="AD567" i="725"/>
  <c r="AD625" i="727"/>
  <c r="W625" i="727"/>
  <c r="W624" i="727"/>
  <c r="AD624" i="727"/>
  <c r="W623" i="727"/>
  <c r="AD623" i="727"/>
  <c r="W622" i="727"/>
  <c r="AD622" i="727"/>
  <c r="AD621" i="727"/>
  <c r="AF621" i="727" s="1"/>
  <c r="AH621" i="727" s="1"/>
  <c r="W621" i="727"/>
  <c r="W410" i="726"/>
  <c r="AD410" i="726"/>
  <c r="AD409" i="726"/>
  <c r="W409" i="726"/>
  <c r="AF631" i="727" l="1"/>
  <c r="AH631" i="727" s="1"/>
  <c r="AF572" i="725"/>
  <c r="AH572" i="725" s="1"/>
  <c r="AI582" i="725"/>
  <c r="AF582" i="725"/>
  <c r="AH582" i="725" s="1"/>
  <c r="AI581" i="725"/>
  <c r="AF581" i="725"/>
  <c r="AH581" i="725" s="1"/>
  <c r="AI580" i="725"/>
  <c r="AF580" i="725"/>
  <c r="AH580" i="725" s="1"/>
  <c r="AI290" i="722"/>
  <c r="AI359" i="723"/>
  <c r="AF359" i="723"/>
  <c r="AH359" i="723" s="1"/>
  <c r="AK365" i="723" s="1"/>
  <c r="AI297" i="722"/>
  <c r="AF297" i="722"/>
  <c r="AH297" i="722" s="1"/>
  <c r="AI296" i="722"/>
  <c r="AF296" i="722"/>
  <c r="AH296" i="722" s="1"/>
  <c r="AI295" i="722"/>
  <c r="AF295" i="722"/>
  <c r="AH295" i="722" s="1"/>
  <c r="AF294" i="722"/>
  <c r="AH294" i="722" s="1"/>
  <c r="AK300" i="722" s="1"/>
  <c r="AI578" i="725"/>
  <c r="AF578" i="725"/>
  <c r="AH578" i="725" s="1"/>
  <c r="AI577" i="725"/>
  <c r="AF577" i="725"/>
  <c r="AH577" i="725" s="1"/>
  <c r="AI576" i="725"/>
  <c r="AF576" i="725"/>
  <c r="AH576" i="725" s="1"/>
  <c r="AI575" i="725"/>
  <c r="AF575" i="725"/>
  <c r="AH575" i="725" s="1"/>
  <c r="AI634" i="727"/>
  <c r="AF634" i="727"/>
  <c r="AH634" i="727" s="1"/>
  <c r="AI633" i="727"/>
  <c r="AF633" i="727"/>
  <c r="AH633" i="727" s="1"/>
  <c r="AI632" i="727"/>
  <c r="AF632" i="727"/>
  <c r="AH632" i="727" s="1"/>
  <c r="AI414" i="726"/>
  <c r="AF414" i="726"/>
  <c r="AH414" i="726" s="1"/>
  <c r="AI160" i="720"/>
  <c r="AF160" i="720"/>
  <c r="AH160" i="720" s="1"/>
  <c r="AI107" i="718"/>
  <c r="AF107" i="718"/>
  <c r="AH107" i="718" s="1"/>
  <c r="AI358" i="723"/>
  <c r="AF358" i="723"/>
  <c r="AH358" i="723" s="1"/>
  <c r="AI357" i="723"/>
  <c r="AF357" i="723"/>
  <c r="AH357" i="723" s="1"/>
  <c r="AI412" i="726"/>
  <c r="AF412" i="726"/>
  <c r="AH412" i="726" s="1"/>
  <c r="AI411" i="726"/>
  <c r="AF411" i="726"/>
  <c r="AH411" i="726" s="1"/>
  <c r="AI630" i="727"/>
  <c r="AF630" i="727"/>
  <c r="AH630" i="727" s="1"/>
  <c r="AI629" i="727"/>
  <c r="AF629" i="727"/>
  <c r="AH629" i="727" s="1"/>
  <c r="AI628" i="727"/>
  <c r="AF628" i="727"/>
  <c r="AH628" i="727" s="1"/>
  <c r="AI627" i="727"/>
  <c r="AF627" i="727"/>
  <c r="AH627" i="727" s="1"/>
  <c r="AI626" i="727"/>
  <c r="AF626" i="727"/>
  <c r="AH626" i="727" s="1"/>
  <c r="AI574" i="725"/>
  <c r="AF574" i="725"/>
  <c r="AH574" i="725" s="1"/>
  <c r="AI573" i="725"/>
  <c r="AF573" i="725"/>
  <c r="AH573" i="725" s="1"/>
  <c r="AI293" i="722"/>
  <c r="AF293" i="722"/>
  <c r="AH293" i="722" s="1"/>
  <c r="AI292" i="722"/>
  <c r="AF292" i="722"/>
  <c r="AH292" i="722" s="1"/>
  <c r="AI291" i="722"/>
  <c r="AF291" i="722"/>
  <c r="AH291" i="722" s="1"/>
  <c r="AI159" i="720"/>
  <c r="AF159" i="720"/>
  <c r="AH159" i="720" s="1"/>
  <c r="AK160" i="720" s="1"/>
  <c r="AI207" i="719"/>
  <c r="AF207" i="719"/>
  <c r="AH207" i="719" s="1"/>
  <c r="AI206" i="719"/>
  <c r="AF206" i="719"/>
  <c r="AH206" i="719" s="1"/>
  <c r="AK208" i="719" s="1"/>
  <c r="AI106" i="718"/>
  <c r="AF106" i="718"/>
  <c r="AH106" i="718" s="1"/>
  <c r="AI105" i="718"/>
  <c r="AF105" i="718"/>
  <c r="AH105" i="718" s="1"/>
  <c r="AI356" i="723"/>
  <c r="AF356" i="723"/>
  <c r="AH356" i="723" s="1"/>
  <c r="AI355" i="723"/>
  <c r="AF355" i="723"/>
  <c r="AH355" i="723" s="1"/>
  <c r="AI354" i="723"/>
  <c r="AF354" i="723"/>
  <c r="AH354" i="723" s="1"/>
  <c r="AI353" i="723"/>
  <c r="AF353" i="723"/>
  <c r="AH353" i="723" s="1"/>
  <c r="AI352" i="723"/>
  <c r="AF352" i="723"/>
  <c r="AH352" i="723" s="1"/>
  <c r="AI289" i="722"/>
  <c r="AF289" i="722"/>
  <c r="AH289" i="722" s="1"/>
  <c r="AI288" i="722"/>
  <c r="AF288" i="722"/>
  <c r="AH288" i="722" s="1"/>
  <c r="AI287" i="722"/>
  <c r="AF287" i="722"/>
  <c r="AH287" i="722" s="1"/>
  <c r="AI285" i="722"/>
  <c r="AF285" i="722"/>
  <c r="AH285" i="722" s="1"/>
  <c r="AI284" i="722"/>
  <c r="AF284" i="722"/>
  <c r="AH284" i="722" s="1"/>
  <c r="AI571" i="725"/>
  <c r="AF571" i="725"/>
  <c r="AH571" i="725" s="1"/>
  <c r="AI570" i="725"/>
  <c r="AF570" i="725"/>
  <c r="AH570" i="725" s="1"/>
  <c r="AI569" i="725"/>
  <c r="AF569" i="725"/>
  <c r="AH569" i="725" s="1"/>
  <c r="AI568" i="725"/>
  <c r="AF568" i="725"/>
  <c r="AH568" i="725" s="1"/>
  <c r="AI567" i="725"/>
  <c r="AF567" i="725"/>
  <c r="AH567" i="725" s="1"/>
  <c r="AI625" i="727"/>
  <c r="AF625" i="727"/>
  <c r="AH625" i="727" s="1"/>
  <c r="AI624" i="727"/>
  <c r="AF624" i="727"/>
  <c r="AH624" i="727" s="1"/>
  <c r="AI623" i="727"/>
  <c r="AF623" i="727"/>
  <c r="AH623" i="727" s="1"/>
  <c r="AI622" i="727"/>
  <c r="AF622" i="727"/>
  <c r="AH622" i="727" s="1"/>
  <c r="AI621" i="727"/>
  <c r="AI410" i="726"/>
  <c r="AF410" i="726"/>
  <c r="AH410" i="726" s="1"/>
  <c r="AF409" i="726"/>
  <c r="AH409" i="726" s="1"/>
  <c r="AI409" i="726"/>
  <c r="AK419" i="726" l="1"/>
  <c r="AK630" i="727"/>
  <c r="AK637" i="727"/>
  <c r="AK583" i="725"/>
  <c r="AK358" i="723"/>
  <c r="AK574" i="725"/>
  <c r="T217" i="717"/>
  <c r="AJ217" i="717" s="1"/>
  <c r="S217" i="717"/>
  <c r="P217" i="717"/>
  <c r="V217" i="717" s="1"/>
  <c r="O217" i="717"/>
  <c r="L217" i="717"/>
  <c r="J217" i="717"/>
  <c r="T216" i="717"/>
  <c r="AD216" i="717" s="1"/>
  <c r="S216" i="717"/>
  <c r="P216" i="717"/>
  <c r="V216" i="717" s="1"/>
  <c r="O216" i="717"/>
  <c r="L216" i="717"/>
  <c r="J216" i="717"/>
  <c r="T205" i="719"/>
  <c r="AJ205" i="719" s="1"/>
  <c r="S205" i="719"/>
  <c r="P205" i="719"/>
  <c r="V205" i="719" s="1"/>
  <c r="O205" i="719"/>
  <c r="L205" i="719"/>
  <c r="J205" i="719"/>
  <c r="T157" i="720"/>
  <c r="AJ157" i="720" s="1"/>
  <c r="S157" i="720"/>
  <c r="P157" i="720"/>
  <c r="V157" i="720" s="1"/>
  <c r="O157" i="720"/>
  <c r="L157" i="720"/>
  <c r="J157" i="720"/>
  <c r="T156" i="720"/>
  <c r="AD156" i="720" s="1"/>
  <c r="S156" i="720"/>
  <c r="P156" i="720"/>
  <c r="V156" i="720" s="1"/>
  <c r="O156" i="720"/>
  <c r="L156" i="720"/>
  <c r="J156" i="720"/>
  <c r="T351" i="723"/>
  <c r="AJ351" i="723" s="1"/>
  <c r="S351" i="723"/>
  <c r="P351" i="723"/>
  <c r="V351" i="723" s="1"/>
  <c r="O351" i="723"/>
  <c r="L351" i="723"/>
  <c r="J351" i="723"/>
  <c r="T283" i="722"/>
  <c r="AJ283" i="722" s="1"/>
  <c r="S283" i="722"/>
  <c r="P283" i="722"/>
  <c r="V283" i="722" s="1"/>
  <c r="O283" i="722"/>
  <c r="L283" i="722"/>
  <c r="J283" i="722"/>
  <c r="T566" i="725"/>
  <c r="AJ566" i="725" s="1"/>
  <c r="S566" i="725"/>
  <c r="P566" i="725"/>
  <c r="V566" i="725" s="1"/>
  <c r="O566" i="725"/>
  <c r="L566" i="725"/>
  <c r="J566" i="725"/>
  <c r="T565" i="725"/>
  <c r="AJ565" i="725" s="1"/>
  <c r="S565" i="725"/>
  <c r="P565" i="725"/>
  <c r="V565" i="725" s="1"/>
  <c r="O565" i="725"/>
  <c r="L565" i="725"/>
  <c r="J565" i="725"/>
  <c r="T564" i="725"/>
  <c r="AJ564" i="725" s="1"/>
  <c r="S564" i="725"/>
  <c r="P564" i="725"/>
  <c r="V564" i="725" s="1"/>
  <c r="O564" i="725"/>
  <c r="L564" i="725"/>
  <c r="J564" i="725"/>
  <c r="T620" i="727"/>
  <c r="AD620" i="727" s="1"/>
  <c r="S620" i="727"/>
  <c r="P620" i="727"/>
  <c r="V620" i="727" s="1"/>
  <c r="O620" i="727"/>
  <c r="L620" i="727"/>
  <c r="J620" i="727"/>
  <c r="T408" i="726"/>
  <c r="AD408" i="726" s="1"/>
  <c r="S408" i="726"/>
  <c r="P408" i="726"/>
  <c r="V408" i="726" s="1"/>
  <c r="O408" i="726"/>
  <c r="L408" i="726"/>
  <c r="J408" i="726"/>
  <c r="T407" i="726"/>
  <c r="AJ407" i="726" s="1"/>
  <c r="S407" i="726"/>
  <c r="P407" i="726"/>
  <c r="V407" i="726" s="1"/>
  <c r="O407" i="726"/>
  <c r="L407" i="726"/>
  <c r="J407" i="726"/>
  <c r="AD217" i="717" l="1"/>
  <c r="W217" i="717"/>
  <c r="W216" i="717"/>
  <c r="AJ216" i="717"/>
  <c r="AI216" i="717"/>
  <c r="AF216" i="717"/>
  <c r="AH216" i="717" s="1"/>
  <c r="W205" i="719"/>
  <c r="AD205" i="719"/>
  <c r="AD157" i="720"/>
  <c r="W157" i="720"/>
  <c r="AJ156" i="720"/>
  <c r="AI156" i="720"/>
  <c r="AF156" i="720"/>
  <c r="AH156" i="720" s="1"/>
  <c r="W156" i="720"/>
  <c r="W351" i="723"/>
  <c r="AD351" i="723"/>
  <c r="W283" i="722"/>
  <c r="AD283" i="722"/>
  <c r="W566" i="725"/>
  <c r="AD566" i="725"/>
  <c r="W565" i="725"/>
  <c r="AD565" i="725"/>
  <c r="W564" i="725"/>
  <c r="AD564" i="725"/>
  <c r="W620" i="727"/>
  <c r="AJ620" i="727"/>
  <c r="AI620" i="727"/>
  <c r="AF620" i="727"/>
  <c r="AH620" i="727" s="1"/>
  <c r="AJ408" i="726"/>
  <c r="AI408" i="726"/>
  <c r="AF408" i="726"/>
  <c r="AH408" i="726" s="1"/>
  <c r="W408" i="726"/>
  <c r="W407" i="726"/>
  <c r="AD407" i="726"/>
  <c r="T215" i="717"/>
  <c r="AD215" i="717" s="1"/>
  <c r="S215" i="717"/>
  <c r="P215" i="717"/>
  <c r="V215" i="717" s="1"/>
  <c r="O215" i="717"/>
  <c r="L215" i="717"/>
  <c r="J215" i="717"/>
  <c r="T214" i="717"/>
  <c r="AJ214" i="717" s="1"/>
  <c r="S214" i="717"/>
  <c r="P214" i="717"/>
  <c r="V214" i="717" s="1"/>
  <c r="O214" i="717"/>
  <c r="L214" i="717"/>
  <c r="J214" i="717"/>
  <c r="T246" i="729"/>
  <c r="AJ246" i="729" s="1"/>
  <c r="S246" i="729"/>
  <c r="P246" i="729"/>
  <c r="V246" i="729" s="1"/>
  <c r="O246" i="729"/>
  <c r="L246" i="729"/>
  <c r="J246" i="729"/>
  <c r="T245" i="729"/>
  <c r="AJ245" i="729" s="1"/>
  <c r="S245" i="729"/>
  <c r="P245" i="729"/>
  <c r="V245" i="729" s="1"/>
  <c r="O245" i="729"/>
  <c r="L245" i="729"/>
  <c r="J245" i="729"/>
  <c r="T244" i="729"/>
  <c r="AJ244" i="729" s="1"/>
  <c r="S244" i="729"/>
  <c r="P244" i="729"/>
  <c r="V244" i="729" s="1"/>
  <c r="O244" i="729"/>
  <c r="L244" i="729"/>
  <c r="J244" i="729"/>
  <c r="T155" i="720"/>
  <c r="AJ155" i="720" s="1"/>
  <c r="S155" i="720"/>
  <c r="P155" i="720"/>
  <c r="V155" i="720" s="1"/>
  <c r="O155" i="720"/>
  <c r="L155" i="720"/>
  <c r="J155" i="720"/>
  <c r="T154" i="720"/>
  <c r="AJ154" i="720" s="1"/>
  <c r="S154" i="720"/>
  <c r="P154" i="720"/>
  <c r="V154" i="720" s="1"/>
  <c r="O154" i="720"/>
  <c r="L154" i="720"/>
  <c r="J154" i="720"/>
  <c r="T104" i="718"/>
  <c r="AJ104" i="718" s="1"/>
  <c r="S104" i="718"/>
  <c r="P104" i="718"/>
  <c r="V104" i="718" s="1"/>
  <c r="O104" i="718"/>
  <c r="L104" i="718"/>
  <c r="J104" i="718"/>
  <c r="T103" i="718"/>
  <c r="AJ103" i="718" s="1"/>
  <c r="S103" i="718"/>
  <c r="P103" i="718"/>
  <c r="V103" i="718" s="1"/>
  <c r="O103" i="718"/>
  <c r="L103" i="718"/>
  <c r="J103" i="718"/>
  <c r="T204" i="719"/>
  <c r="AJ204" i="719" s="1"/>
  <c r="S204" i="719"/>
  <c r="P204" i="719"/>
  <c r="V204" i="719" s="1"/>
  <c r="O204" i="719"/>
  <c r="L204" i="719"/>
  <c r="J204" i="719"/>
  <c r="T203" i="719"/>
  <c r="AJ203" i="719" s="1"/>
  <c r="S203" i="719"/>
  <c r="P203" i="719"/>
  <c r="V203" i="719" s="1"/>
  <c r="O203" i="719"/>
  <c r="L203" i="719"/>
  <c r="J203" i="719"/>
  <c r="AI217" i="717" l="1"/>
  <c r="AF217" i="717"/>
  <c r="AH217" i="717" s="1"/>
  <c r="AI205" i="719"/>
  <c r="AF205" i="719"/>
  <c r="AH205" i="719" s="1"/>
  <c r="AI157" i="720"/>
  <c r="AF157" i="720"/>
  <c r="AH157" i="720" s="1"/>
  <c r="AI351" i="723"/>
  <c r="AF351" i="723"/>
  <c r="AH351" i="723" s="1"/>
  <c r="AI283" i="722"/>
  <c r="AF283" i="722"/>
  <c r="AH283" i="722" s="1"/>
  <c r="AK293" i="722" s="1"/>
  <c r="AI566" i="725"/>
  <c r="AF566" i="725"/>
  <c r="AH566" i="725" s="1"/>
  <c r="AI565" i="725"/>
  <c r="AF565" i="725"/>
  <c r="AH565" i="725" s="1"/>
  <c r="AI564" i="725"/>
  <c r="AF564" i="725"/>
  <c r="AH564" i="725" s="1"/>
  <c r="AI407" i="726"/>
  <c r="AF407" i="726"/>
  <c r="AH407" i="726" s="1"/>
  <c r="AJ215" i="717"/>
  <c r="AI215" i="717"/>
  <c r="AF215" i="717"/>
  <c r="AH215" i="717" s="1"/>
  <c r="W215" i="717"/>
  <c r="W214" i="717"/>
  <c r="AD214" i="717"/>
  <c r="W246" i="729"/>
  <c r="AD246" i="729"/>
  <c r="W245" i="729"/>
  <c r="AD245" i="729"/>
  <c r="W244" i="729"/>
  <c r="AD244" i="729"/>
  <c r="W155" i="720"/>
  <c r="AD155" i="720"/>
  <c r="AD154" i="720"/>
  <c r="AI154" i="720" s="1"/>
  <c r="W154" i="720"/>
  <c r="AD104" i="718"/>
  <c r="W104" i="718"/>
  <c r="W103" i="718"/>
  <c r="AD103" i="718"/>
  <c r="W204" i="719"/>
  <c r="AD204" i="719"/>
  <c r="W203" i="719"/>
  <c r="AD203" i="719"/>
  <c r="AI214" i="717" l="1"/>
  <c r="AF214" i="717"/>
  <c r="AH214" i="717" s="1"/>
  <c r="AI246" i="729"/>
  <c r="AF246" i="729"/>
  <c r="AH246" i="729" s="1"/>
  <c r="AI245" i="729"/>
  <c r="AF245" i="729"/>
  <c r="AH245" i="729" s="1"/>
  <c r="AI244" i="729"/>
  <c r="AF244" i="729"/>
  <c r="AH244" i="729" s="1"/>
  <c r="AK246" i="729" s="1"/>
  <c r="AI155" i="720"/>
  <c r="AF155" i="720"/>
  <c r="AH155" i="720" s="1"/>
  <c r="AF154" i="720"/>
  <c r="AH154" i="720" s="1"/>
  <c r="AI104" i="718"/>
  <c r="AF104" i="718"/>
  <c r="AH104" i="718" s="1"/>
  <c r="AI103" i="718"/>
  <c r="AF103" i="718"/>
  <c r="AH103" i="718" s="1"/>
  <c r="AI204" i="719"/>
  <c r="AF204" i="719"/>
  <c r="AH204" i="719" s="1"/>
  <c r="AI203" i="719"/>
  <c r="AF203" i="719"/>
  <c r="AH203" i="719" s="1"/>
  <c r="T282" i="722" l="1"/>
  <c r="AJ282" i="722" s="1"/>
  <c r="S282" i="722"/>
  <c r="P282" i="722"/>
  <c r="V282" i="722" s="1"/>
  <c r="O282" i="722"/>
  <c r="L282" i="722"/>
  <c r="J282" i="722"/>
  <c r="T281" i="722"/>
  <c r="AD281" i="722" s="1"/>
  <c r="S281" i="722"/>
  <c r="P281" i="722"/>
  <c r="V281" i="722" s="1"/>
  <c r="O281" i="722"/>
  <c r="L281" i="722"/>
  <c r="J281" i="722"/>
  <c r="T280" i="722"/>
  <c r="AJ280" i="722" s="1"/>
  <c r="S280" i="722"/>
  <c r="P280" i="722"/>
  <c r="V280" i="722" s="1"/>
  <c r="O280" i="722"/>
  <c r="L280" i="722"/>
  <c r="J280" i="722"/>
  <c r="T350" i="723"/>
  <c r="AJ350" i="723" s="1"/>
  <c r="S350" i="723"/>
  <c r="P350" i="723"/>
  <c r="V350" i="723" s="1"/>
  <c r="O350" i="723"/>
  <c r="L350" i="723"/>
  <c r="J350" i="723"/>
  <c r="T349" i="723"/>
  <c r="AJ349" i="723" s="1"/>
  <c r="S349" i="723"/>
  <c r="P349" i="723"/>
  <c r="V349" i="723" s="1"/>
  <c r="O349" i="723"/>
  <c r="L349" i="723"/>
  <c r="J349" i="723"/>
  <c r="T619" i="727"/>
  <c r="AJ619" i="727" s="1"/>
  <c r="S619" i="727"/>
  <c r="P619" i="727"/>
  <c r="V619" i="727" s="1"/>
  <c r="O619" i="727"/>
  <c r="L619" i="727"/>
  <c r="J619" i="727"/>
  <c r="T618" i="727"/>
  <c r="AJ618" i="727" s="1"/>
  <c r="S618" i="727"/>
  <c r="P618" i="727"/>
  <c r="V618" i="727" s="1"/>
  <c r="O618" i="727"/>
  <c r="L618" i="727"/>
  <c r="J618" i="727"/>
  <c r="T617" i="727"/>
  <c r="AJ617" i="727" s="1"/>
  <c r="S617" i="727"/>
  <c r="P617" i="727"/>
  <c r="V617" i="727" s="1"/>
  <c r="O617" i="727"/>
  <c r="L617" i="727"/>
  <c r="J617" i="727"/>
  <c r="T563" i="725"/>
  <c r="S563" i="725"/>
  <c r="P563" i="725"/>
  <c r="V563" i="725" s="1"/>
  <c r="O563" i="725"/>
  <c r="L563" i="725"/>
  <c r="J563" i="725"/>
  <c r="T562" i="725"/>
  <c r="AJ562" i="725" s="1"/>
  <c r="S562" i="725"/>
  <c r="P562" i="725"/>
  <c r="V562" i="725" s="1"/>
  <c r="O562" i="725"/>
  <c r="L562" i="725"/>
  <c r="J562" i="725"/>
  <c r="T561" i="725"/>
  <c r="AJ561" i="725" s="1"/>
  <c r="S561" i="725"/>
  <c r="P561" i="725"/>
  <c r="V561" i="725" s="1"/>
  <c r="O561" i="725"/>
  <c r="L561" i="725"/>
  <c r="J561" i="725"/>
  <c r="T560" i="725"/>
  <c r="AJ560" i="725" s="1"/>
  <c r="S560" i="725"/>
  <c r="P560" i="725"/>
  <c r="V560" i="725" s="1"/>
  <c r="O560" i="725"/>
  <c r="L560" i="725"/>
  <c r="J560" i="725"/>
  <c r="T406" i="726"/>
  <c r="AJ406" i="726" s="1"/>
  <c r="S406" i="726"/>
  <c r="P406" i="726"/>
  <c r="V406" i="726" s="1"/>
  <c r="O406" i="726"/>
  <c r="L406" i="726"/>
  <c r="J406" i="726"/>
  <c r="T405" i="726"/>
  <c r="AJ405" i="726" s="1"/>
  <c r="S405" i="726"/>
  <c r="P405" i="726"/>
  <c r="V405" i="726" s="1"/>
  <c r="O405" i="726"/>
  <c r="L405" i="726"/>
  <c r="J405" i="726"/>
  <c r="W282" i="722" l="1"/>
  <c r="AD282" i="722"/>
  <c r="AJ281" i="722"/>
  <c r="AI281" i="722"/>
  <c r="AF281" i="722"/>
  <c r="AH281" i="722" s="1"/>
  <c r="W281" i="722"/>
  <c r="W280" i="722"/>
  <c r="AD280" i="722"/>
  <c r="W350" i="723"/>
  <c r="AD350" i="723"/>
  <c r="W349" i="723"/>
  <c r="AD349" i="723"/>
  <c r="W619" i="727"/>
  <c r="AD619" i="727"/>
  <c r="W618" i="727"/>
  <c r="AD618" i="727"/>
  <c r="AD617" i="727"/>
  <c r="W617" i="727"/>
  <c r="W563" i="725"/>
  <c r="AJ563" i="725"/>
  <c r="AD563" i="725"/>
  <c r="W562" i="725"/>
  <c r="AD562" i="725"/>
  <c r="W561" i="725"/>
  <c r="AD561" i="725"/>
  <c r="W560" i="725"/>
  <c r="AD560" i="725"/>
  <c r="AI560" i="725" s="1"/>
  <c r="AF560" i="725"/>
  <c r="AH560" i="725" s="1"/>
  <c r="W406" i="726"/>
  <c r="AD406" i="726"/>
  <c r="W405" i="726"/>
  <c r="AD405" i="726"/>
  <c r="AI405" i="726" s="1"/>
  <c r="T616" i="727"/>
  <c r="AJ616" i="727" s="1"/>
  <c r="S616" i="727"/>
  <c r="P616" i="727"/>
  <c r="V616" i="727" s="1"/>
  <c r="O616" i="727"/>
  <c r="L616" i="727"/>
  <c r="J616" i="727"/>
  <c r="T615" i="727"/>
  <c r="AJ615" i="727" s="1"/>
  <c r="S615" i="727"/>
  <c r="P615" i="727"/>
  <c r="V615" i="727" s="1"/>
  <c r="O615" i="727"/>
  <c r="L615" i="727"/>
  <c r="J615" i="727"/>
  <c r="T614" i="727"/>
  <c r="AJ614" i="727" s="1"/>
  <c r="S614" i="727"/>
  <c r="P614" i="727"/>
  <c r="V614" i="727" s="1"/>
  <c r="O614" i="727"/>
  <c r="L614" i="727"/>
  <c r="J614" i="727"/>
  <c r="T613" i="727"/>
  <c r="AJ613" i="727" s="1"/>
  <c r="S613" i="727"/>
  <c r="P613" i="727"/>
  <c r="V613" i="727" s="1"/>
  <c r="O613" i="727"/>
  <c r="L613" i="727"/>
  <c r="J613" i="727"/>
  <c r="AF405" i="726" l="1"/>
  <c r="AH405" i="726" s="1"/>
  <c r="AI282" i="722"/>
  <c r="AF282" i="722"/>
  <c r="AH282" i="722" s="1"/>
  <c r="AI280" i="722"/>
  <c r="AF280" i="722"/>
  <c r="AH280" i="722" s="1"/>
  <c r="AI350" i="723"/>
  <c r="AF350" i="723"/>
  <c r="AH350" i="723" s="1"/>
  <c r="AI349" i="723"/>
  <c r="AF349" i="723"/>
  <c r="AH349" i="723" s="1"/>
  <c r="AI619" i="727"/>
  <c r="AF619" i="727"/>
  <c r="AH619" i="727" s="1"/>
  <c r="AI618" i="727"/>
  <c r="AF618" i="727"/>
  <c r="AH618" i="727" s="1"/>
  <c r="AI617" i="727"/>
  <c r="AF617" i="727"/>
  <c r="AH617" i="727" s="1"/>
  <c r="AI563" i="725"/>
  <c r="AF563" i="725"/>
  <c r="AH563" i="725" s="1"/>
  <c r="AI562" i="725"/>
  <c r="AF562" i="725"/>
  <c r="AH562" i="725" s="1"/>
  <c r="AI561" i="725"/>
  <c r="AF561" i="725"/>
  <c r="AH561" i="725" s="1"/>
  <c r="AI406" i="726"/>
  <c r="AF406" i="726"/>
  <c r="AH406" i="726" s="1"/>
  <c r="AD616" i="727"/>
  <c r="W616" i="727"/>
  <c r="W615" i="727"/>
  <c r="AD615" i="727"/>
  <c r="AD614" i="727"/>
  <c r="W614" i="727"/>
  <c r="W613" i="727"/>
  <c r="AD613" i="727"/>
  <c r="T348" i="723"/>
  <c r="AJ348" i="723" s="1"/>
  <c r="S348" i="723"/>
  <c r="P348" i="723"/>
  <c r="V348" i="723" s="1"/>
  <c r="O348" i="723"/>
  <c r="L348" i="723"/>
  <c r="J348" i="723"/>
  <c r="T347" i="723"/>
  <c r="AJ347" i="723" s="1"/>
  <c r="S347" i="723"/>
  <c r="P347" i="723"/>
  <c r="V347" i="723" s="1"/>
  <c r="O347" i="723"/>
  <c r="L347" i="723"/>
  <c r="J347" i="723"/>
  <c r="T279" i="722"/>
  <c r="AJ279" i="722" s="1"/>
  <c r="S279" i="722"/>
  <c r="P279" i="722"/>
  <c r="V279" i="722" s="1"/>
  <c r="O279" i="722"/>
  <c r="L279" i="722"/>
  <c r="J279" i="722"/>
  <c r="T278" i="722"/>
  <c r="AJ278" i="722" s="1"/>
  <c r="S278" i="722"/>
  <c r="P278" i="722"/>
  <c r="V278" i="722" s="1"/>
  <c r="O278" i="722"/>
  <c r="L278" i="722"/>
  <c r="J278" i="722"/>
  <c r="T277" i="722"/>
  <c r="AJ277" i="722" s="1"/>
  <c r="S277" i="722"/>
  <c r="P277" i="722"/>
  <c r="V277" i="722" s="1"/>
  <c r="O277" i="722"/>
  <c r="L277" i="722"/>
  <c r="J277" i="722"/>
  <c r="T276" i="722"/>
  <c r="AJ276" i="722" s="1"/>
  <c r="S276" i="722"/>
  <c r="P276" i="722"/>
  <c r="V276" i="722" s="1"/>
  <c r="O276" i="722"/>
  <c r="L276" i="722"/>
  <c r="J276" i="722"/>
  <c r="T559" i="725"/>
  <c r="AJ559" i="725" s="1"/>
  <c r="S559" i="725"/>
  <c r="P559" i="725"/>
  <c r="V559" i="725" s="1"/>
  <c r="O559" i="725"/>
  <c r="L559" i="725"/>
  <c r="J559" i="725"/>
  <c r="T558" i="725"/>
  <c r="AJ558" i="725" s="1"/>
  <c r="S558" i="725"/>
  <c r="P558" i="725"/>
  <c r="V558" i="725" s="1"/>
  <c r="O558" i="725"/>
  <c r="L558" i="725"/>
  <c r="J558" i="725"/>
  <c r="T557" i="725"/>
  <c r="AJ557" i="725" s="1"/>
  <c r="S557" i="725"/>
  <c r="P557" i="725"/>
  <c r="V557" i="725" s="1"/>
  <c r="O557" i="725"/>
  <c r="L557" i="725"/>
  <c r="J557" i="725"/>
  <c r="T404" i="726"/>
  <c r="AJ404" i="726" s="1"/>
  <c r="S404" i="726"/>
  <c r="P404" i="726"/>
  <c r="V404" i="726" s="1"/>
  <c r="O404" i="726"/>
  <c r="L404" i="726"/>
  <c r="J404" i="726"/>
  <c r="T403" i="726"/>
  <c r="AJ403" i="726" s="1"/>
  <c r="S403" i="726"/>
  <c r="P403" i="726"/>
  <c r="V403" i="726" s="1"/>
  <c r="O403" i="726"/>
  <c r="L403" i="726"/>
  <c r="J403" i="726"/>
  <c r="T153" i="720"/>
  <c r="AJ153" i="720" s="1"/>
  <c r="S153" i="720"/>
  <c r="P153" i="720"/>
  <c r="V153" i="720" s="1"/>
  <c r="O153" i="720"/>
  <c r="L153" i="720"/>
  <c r="J153" i="720"/>
  <c r="T202" i="719"/>
  <c r="AJ202" i="719" s="1"/>
  <c r="S202" i="719"/>
  <c r="P202" i="719"/>
  <c r="V202" i="719" s="1"/>
  <c r="O202" i="719"/>
  <c r="L202" i="719"/>
  <c r="J202" i="719"/>
  <c r="T102" i="718"/>
  <c r="AJ102" i="718" s="1"/>
  <c r="S102" i="718"/>
  <c r="P102" i="718"/>
  <c r="V102" i="718" s="1"/>
  <c r="O102" i="718"/>
  <c r="L102" i="718"/>
  <c r="J102" i="718"/>
  <c r="T213" i="717"/>
  <c r="AJ213" i="717" s="1"/>
  <c r="S213" i="717"/>
  <c r="P213" i="717"/>
  <c r="V213" i="717" s="1"/>
  <c r="O213" i="717"/>
  <c r="L213" i="717"/>
  <c r="J213" i="717"/>
  <c r="T346" i="723"/>
  <c r="AJ346" i="723" s="1"/>
  <c r="S346" i="723"/>
  <c r="P346" i="723"/>
  <c r="V346" i="723" s="1"/>
  <c r="O346" i="723"/>
  <c r="L346" i="723"/>
  <c r="J346" i="723"/>
  <c r="T345" i="723"/>
  <c r="AJ345" i="723" s="1"/>
  <c r="S345" i="723"/>
  <c r="P345" i="723"/>
  <c r="V345" i="723" s="1"/>
  <c r="O345" i="723"/>
  <c r="L345" i="723"/>
  <c r="J345" i="723"/>
  <c r="T556" i="725"/>
  <c r="AJ556" i="725" s="1"/>
  <c r="S556" i="725"/>
  <c r="P556" i="725"/>
  <c r="V556" i="725" s="1"/>
  <c r="O556" i="725"/>
  <c r="L556" i="725"/>
  <c r="J556" i="725"/>
  <c r="T555" i="725"/>
  <c r="AJ555" i="725" s="1"/>
  <c r="S555" i="725"/>
  <c r="P555" i="725"/>
  <c r="V555" i="725" s="1"/>
  <c r="O555" i="725"/>
  <c r="L555" i="725"/>
  <c r="J555" i="725"/>
  <c r="T554" i="725"/>
  <c r="AJ554" i="725" s="1"/>
  <c r="S554" i="725"/>
  <c r="P554" i="725"/>
  <c r="V554" i="725" s="1"/>
  <c r="O554" i="725"/>
  <c r="L554" i="725"/>
  <c r="J554" i="725"/>
  <c r="T275" i="722"/>
  <c r="AJ275" i="722" s="1"/>
  <c r="S275" i="722"/>
  <c r="P275" i="722"/>
  <c r="V275" i="722" s="1"/>
  <c r="O275" i="722"/>
  <c r="L275" i="722"/>
  <c r="J275" i="722"/>
  <c r="T274" i="722"/>
  <c r="AJ274" i="722" s="1"/>
  <c r="S274" i="722"/>
  <c r="P274" i="722"/>
  <c r="V274" i="722" s="1"/>
  <c r="O274" i="722"/>
  <c r="L274" i="722"/>
  <c r="J274" i="722"/>
  <c r="T273" i="722"/>
  <c r="AJ273" i="722" s="1"/>
  <c r="S273" i="722"/>
  <c r="P273" i="722"/>
  <c r="V273" i="722" s="1"/>
  <c r="O273" i="722"/>
  <c r="L273" i="722"/>
  <c r="J273" i="722"/>
  <c r="T272" i="722"/>
  <c r="AJ272" i="722" s="1"/>
  <c r="S272" i="722"/>
  <c r="P272" i="722"/>
  <c r="V272" i="722" s="1"/>
  <c r="O272" i="722"/>
  <c r="L272" i="722"/>
  <c r="J272" i="722"/>
  <c r="T271" i="722"/>
  <c r="AJ271" i="722" s="1"/>
  <c r="S271" i="722"/>
  <c r="P271" i="722"/>
  <c r="V271" i="722" s="1"/>
  <c r="O271" i="722"/>
  <c r="L271" i="722"/>
  <c r="J271" i="722"/>
  <c r="T270" i="722"/>
  <c r="AJ270" i="722" s="1"/>
  <c r="S270" i="722"/>
  <c r="P270" i="722"/>
  <c r="V270" i="722" s="1"/>
  <c r="O270" i="722"/>
  <c r="L270" i="722"/>
  <c r="J270" i="722"/>
  <c r="T269" i="722"/>
  <c r="AJ269" i="722" s="1"/>
  <c r="S269" i="722"/>
  <c r="P269" i="722"/>
  <c r="V269" i="722" s="1"/>
  <c r="O269" i="722"/>
  <c r="L269" i="722"/>
  <c r="J269" i="722"/>
  <c r="T268" i="722"/>
  <c r="AJ268" i="722" s="1"/>
  <c r="S268" i="722"/>
  <c r="P268" i="722"/>
  <c r="V268" i="722" s="1"/>
  <c r="O268" i="722"/>
  <c r="L268" i="722"/>
  <c r="J268" i="722"/>
  <c r="T402" i="726"/>
  <c r="AJ402" i="726" s="1"/>
  <c r="S402" i="726"/>
  <c r="P402" i="726"/>
  <c r="V402" i="726" s="1"/>
  <c r="O402" i="726"/>
  <c r="L402" i="726"/>
  <c r="J402" i="726"/>
  <c r="T401" i="726"/>
  <c r="AJ401" i="726" s="1"/>
  <c r="S401" i="726"/>
  <c r="P401" i="726"/>
  <c r="V401" i="726" s="1"/>
  <c r="O401" i="726"/>
  <c r="L401" i="726"/>
  <c r="J401" i="726"/>
  <c r="T612" i="727"/>
  <c r="AJ612" i="727" s="1"/>
  <c r="S612" i="727"/>
  <c r="P612" i="727"/>
  <c r="V612" i="727" s="1"/>
  <c r="O612" i="727"/>
  <c r="L612" i="727"/>
  <c r="J612" i="727"/>
  <c r="T611" i="727"/>
  <c r="AJ611" i="727" s="1"/>
  <c r="S611" i="727"/>
  <c r="P611" i="727"/>
  <c r="V611" i="727" s="1"/>
  <c r="O611" i="727"/>
  <c r="L611" i="727"/>
  <c r="J611" i="727"/>
  <c r="T610" i="727"/>
  <c r="AJ610" i="727" s="1"/>
  <c r="S610" i="727"/>
  <c r="P610" i="727"/>
  <c r="V610" i="727" s="1"/>
  <c r="O610" i="727"/>
  <c r="L610" i="727"/>
  <c r="J610" i="727"/>
  <c r="T609" i="727"/>
  <c r="AJ609" i="727" s="1"/>
  <c r="S609" i="727"/>
  <c r="P609" i="727"/>
  <c r="V609" i="727" s="1"/>
  <c r="O609" i="727"/>
  <c r="L609" i="727"/>
  <c r="J609" i="727"/>
  <c r="T212" i="717"/>
  <c r="AJ212" i="717" s="1"/>
  <c r="S212" i="717"/>
  <c r="P212" i="717"/>
  <c r="V212" i="717" s="1"/>
  <c r="O212" i="717"/>
  <c r="L212" i="717"/>
  <c r="J212" i="717"/>
  <c r="T211" i="717"/>
  <c r="AJ211" i="717" s="1"/>
  <c r="S211" i="717"/>
  <c r="P211" i="717"/>
  <c r="V211" i="717" s="1"/>
  <c r="O211" i="717"/>
  <c r="L211" i="717"/>
  <c r="J211" i="717"/>
  <c r="T210" i="717"/>
  <c r="AJ210" i="717" s="1"/>
  <c r="S210" i="717"/>
  <c r="P210" i="717"/>
  <c r="V210" i="717" s="1"/>
  <c r="O210" i="717"/>
  <c r="L210" i="717"/>
  <c r="J210" i="717"/>
  <c r="T243" i="729"/>
  <c r="AJ243" i="729" s="1"/>
  <c r="S243" i="729"/>
  <c r="P243" i="729"/>
  <c r="V243" i="729" s="1"/>
  <c r="O243" i="729"/>
  <c r="L243" i="729"/>
  <c r="J243" i="729"/>
  <c r="T242" i="729"/>
  <c r="AJ242" i="729" s="1"/>
  <c r="S242" i="729"/>
  <c r="P242" i="729"/>
  <c r="V242" i="729" s="1"/>
  <c r="O242" i="729"/>
  <c r="L242" i="729"/>
  <c r="J242" i="729"/>
  <c r="T241" i="729"/>
  <c r="AJ241" i="729" s="1"/>
  <c r="S241" i="729"/>
  <c r="P241" i="729"/>
  <c r="V241" i="729" s="1"/>
  <c r="O241" i="729"/>
  <c r="L241" i="729"/>
  <c r="J241" i="729"/>
  <c r="T152" i="720"/>
  <c r="AJ152" i="720" s="1"/>
  <c r="S152" i="720"/>
  <c r="P152" i="720"/>
  <c r="V152" i="720" s="1"/>
  <c r="O152" i="720"/>
  <c r="L152" i="720"/>
  <c r="J152" i="720"/>
  <c r="T151" i="720"/>
  <c r="AJ151" i="720" s="1"/>
  <c r="S151" i="720"/>
  <c r="P151" i="720"/>
  <c r="V151" i="720" s="1"/>
  <c r="O151" i="720"/>
  <c r="L151" i="720"/>
  <c r="J151" i="720"/>
  <c r="T201" i="719"/>
  <c r="AJ201" i="719" s="1"/>
  <c r="S201" i="719"/>
  <c r="P201" i="719"/>
  <c r="V201" i="719" s="1"/>
  <c r="O201" i="719"/>
  <c r="L201" i="719"/>
  <c r="J201" i="719"/>
  <c r="T200" i="719"/>
  <c r="AJ200" i="719" s="1"/>
  <c r="S200" i="719"/>
  <c r="P200" i="719"/>
  <c r="V200" i="719" s="1"/>
  <c r="O200" i="719"/>
  <c r="L200" i="719"/>
  <c r="J200" i="719"/>
  <c r="T101" i="718"/>
  <c r="AJ101" i="718" s="1"/>
  <c r="S101" i="718"/>
  <c r="P101" i="718"/>
  <c r="V101" i="718" s="1"/>
  <c r="O101" i="718"/>
  <c r="L101" i="718"/>
  <c r="J101" i="718"/>
  <c r="T100" i="718"/>
  <c r="AJ100" i="718" s="1"/>
  <c r="S100" i="718"/>
  <c r="P100" i="718"/>
  <c r="V100" i="718" s="1"/>
  <c r="O100" i="718"/>
  <c r="L100" i="718"/>
  <c r="J100" i="718"/>
  <c r="T99" i="718"/>
  <c r="AJ99" i="718" s="1"/>
  <c r="S99" i="718"/>
  <c r="P99" i="718"/>
  <c r="V99" i="718" s="1"/>
  <c r="O99" i="718"/>
  <c r="L99" i="718"/>
  <c r="J99" i="718"/>
  <c r="T344" i="723"/>
  <c r="AJ344" i="723" s="1"/>
  <c r="S344" i="723"/>
  <c r="P344" i="723"/>
  <c r="V344" i="723" s="1"/>
  <c r="O344" i="723"/>
  <c r="L344" i="723"/>
  <c r="J344" i="723"/>
  <c r="T343" i="723"/>
  <c r="AJ343" i="723" s="1"/>
  <c r="S343" i="723"/>
  <c r="P343" i="723"/>
  <c r="V343" i="723" s="1"/>
  <c r="O343" i="723"/>
  <c r="L343" i="723"/>
  <c r="J343" i="723"/>
  <c r="T342" i="723"/>
  <c r="AJ342" i="723" s="1"/>
  <c r="S342" i="723"/>
  <c r="P342" i="723"/>
  <c r="V342" i="723" s="1"/>
  <c r="O342" i="723"/>
  <c r="L342" i="723"/>
  <c r="J342" i="723"/>
  <c r="T553" i="725"/>
  <c r="AJ553" i="725" s="1"/>
  <c r="S553" i="725"/>
  <c r="P553" i="725"/>
  <c r="V553" i="725" s="1"/>
  <c r="O553" i="725"/>
  <c r="L553" i="725"/>
  <c r="J553" i="725"/>
  <c r="T552" i="725"/>
  <c r="AJ552" i="725" s="1"/>
  <c r="S552" i="725"/>
  <c r="P552" i="725"/>
  <c r="V552" i="725" s="1"/>
  <c r="O552" i="725"/>
  <c r="L552" i="725"/>
  <c r="J552" i="725"/>
  <c r="T551" i="725"/>
  <c r="AJ551" i="725" s="1"/>
  <c r="S551" i="725"/>
  <c r="P551" i="725"/>
  <c r="V551" i="725" s="1"/>
  <c r="O551" i="725"/>
  <c r="L551" i="725"/>
  <c r="J551" i="725"/>
  <c r="T550" i="725"/>
  <c r="AJ550" i="725" s="1"/>
  <c r="S550" i="725"/>
  <c r="P550" i="725"/>
  <c r="V550" i="725" s="1"/>
  <c r="O550" i="725"/>
  <c r="L550" i="725"/>
  <c r="J550" i="725"/>
  <c r="T400" i="726"/>
  <c r="AJ400" i="726" s="1"/>
  <c r="S400" i="726"/>
  <c r="P400" i="726"/>
  <c r="V400" i="726" s="1"/>
  <c r="O400" i="726"/>
  <c r="L400" i="726"/>
  <c r="J400" i="726"/>
  <c r="T399" i="726"/>
  <c r="AJ399" i="726" s="1"/>
  <c r="S399" i="726"/>
  <c r="P399" i="726"/>
  <c r="V399" i="726" s="1"/>
  <c r="O399" i="726"/>
  <c r="L399" i="726"/>
  <c r="J399" i="726"/>
  <c r="T608" i="727"/>
  <c r="AJ608" i="727" s="1"/>
  <c r="S608" i="727"/>
  <c r="P608" i="727"/>
  <c r="V608" i="727" s="1"/>
  <c r="O608" i="727"/>
  <c r="L608" i="727"/>
  <c r="J608" i="727"/>
  <c r="T607" i="727"/>
  <c r="AJ607" i="727" s="1"/>
  <c r="S607" i="727"/>
  <c r="P607" i="727"/>
  <c r="V607" i="727" s="1"/>
  <c r="O607" i="727"/>
  <c r="L607" i="727"/>
  <c r="J607" i="727"/>
  <c r="T606" i="727"/>
  <c r="AJ606" i="727" s="1"/>
  <c r="S606" i="727"/>
  <c r="P606" i="727"/>
  <c r="V606" i="727" s="1"/>
  <c r="O606" i="727"/>
  <c r="L606" i="727"/>
  <c r="J606" i="727"/>
  <c r="T605" i="727"/>
  <c r="AJ605" i="727" s="1"/>
  <c r="S605" i="727"/>
  <c r="P605" i="727"/>
  <c r="V605" i="727" s="1"/>
  <c r="O605" i="727"/>
  <c r="L605" i="727"/>
  <c r="J605" i="727"/>
  <c r="T604" i="727"/>
  <c r="AJ604" i="727" s="1"/>
  <c r="S604" i="727"/>
  <c r="P604" i="727"/>
  <c r="V604" i="727" s="1"/>
  <c r="O604" i="727"/>
  <c r="L604" i="727"/>
  <c r="J604" i="727"/>
  <c r="T603" i="727"/>
  <c r="AJ603" i="727" s="1"/>
  <c r="S603" i="727"/>
  <c r="P603" i="727"/>
  <c r="V603" i="727" s="1"/>
  <c r="O603" i="727"/>
  <c r="L603" i="727"/>
  <c r="J603" i="727"/>
  <c r="AK566" i="725" l="1"/>
  <c r="AI616" i="727"/>
  <c r="AF616" i="727"/>
  <c r="AH616" i="727" s="1"/>
  <c r="AI615" i="727"/>
  <c r="AF615" i="727"/>
  <c r="AH615" i="727" s="1"/>
  <c r="AI614" i="727"/>
  <c r="AF614" i="727"/>
  <c r="AH614" i="727" s="1"/>
  <c r="AI613" i="727"/>
  <c r="AF613" i="727"/>
  <c r="AH613" i="727" s="1"/>
  <c r="W348" i="723"/>
  <c r="AD348" i="723"/>
  <c r="W347" i="723"/>
  <c r="AD347" i="723"/>
  <c r="W279" i="722"/>
  <c r="AD279" i="722"/>
  <c r="W278" i="722"/>
  <c r="AD278" i="722"/>
  <c r="W277" i="722"/>
  <c r="AD277" i="722"/>
  <c r="W276" i="722"/>
  <c r="AD276" i="722"/>
  <c r="W559" i="725"/>
  <c r="AD559" i="725"/>
  <c r="W558" i="725"/>
  <c r="AD558" i="725"/>
  <c r="W557" i="725"/>
  <c r="AD557" i="725"/>
  <c r="W404" i="726"/>
  <c r="AD404" i="726"/>
  <c r="W403" i="726"/>
  <c r="AD403" i="726"/>
  <c r="W153" i="720"/>
  <c r="AD153" i="720"/>
  <c r="W202" i="719"/>
  <c r="AD202" i="719"/>
  <c r="W102" i="718"/>
  <c r="AD102" i="718"/>
  <c r="AD213" i="717"/>
  <c r="AI213" i="717" s="1"/>
  <c r="W213" i="717"/>
  <c r="W346" i="723"/>
  <c r="AD346" i="723"/>
  <c r="AD345" i="723"/>
  <c r="W345" i="723"/>
  <c r="W556" i="725"/>
  <c r="AD556" i="725"/>
  <c r="W555" i="725"/>
  <c r="AD555" i="725"/>
  <c r="W554" i="725"/>
  <c r="AD554" i="725"/>
  <c r="W275" i="722"/>
  <c r="AD275" i="722"/>
  <c r="AD274" i="722"/>
  <c r="W274" i="722"/>
  <c r="W273" i="722"/>
  <c r="AD273" i="722"/>
  <c r="W272" i="722"/>
  <c r="AD272" i="722"/>
  <c r="AD271" i="722"/>
  <c r="W271" i="722"/>
  <c r="AD270" i="722"/>
  <c r="W270" i="722"/>
  <c r="W269" i="722"/>
  <c r="AD269" i="722"/>
  <c r="W268" i="722"/>
  <c r="AD268" i="722"/>
  <c r="W402" i="726"/>
  <c r="AD402" i="726"/>
  <c r="W401" i="726"/>
  <c r="AD401" i="726"/>
  <c r="AD612" i="727"/>
  <c r="W612" i="727"/>
  <c r="W611" i="727"/>
  <c r="AD611" i="727"/>
  <c r="W610" i="727"/>
  <c r="AD610" i="727"/>
  <c r="AI610" i="727" s="1"/>
  <c r="AF610" i="727"/>
  <c r="AH610" i="727" s="1"/>
  <c r="W609" i="727"/>
  <c r="AD609" i="727"/>
  <c r="AD212" i="717"/>
  <c r="W212" i="717"/>
  <c r="W211" i="717"/>
  <c r="AD211" i="717"/>
  <c r="W210" i="717"/>
  <c r="AD210" i="717"/>
  <c r="AD243" i="729"/>
  <c r="W243" i="729"/>
  <c r="W242" i="729"/>
  <c r="AD242" i="729"/>
  <c r="W241" i="729"/>
  <c r="AD241" i="729"/>
  <c r="AD152" i="720"/>
  <c r="W152" i="720"/>
  <c r="AD151" i="720"/>
  <c r="W151" i="720"/>
  <c r="W201" i="719"/>
  <c r="AD201" i="719"/>
  <c r="W200" i="719"/>
  <c r="AD200" i="719"/>
  <c r="W101" i="718"/>
  <c r="AD101" i="718"/>
  <c r="W100" i="718"/>
  <c r="AD100" i="718"/>
  <c r="W99" i="718"/>
  <c r="AD99" i="718"/>
  <c r="W344" i="723"/>
  <c r="AD344" i="723"/>
  <c r="AD343" i="723"/>
  <c r="W343" i="723"/>
  <c r="AD342" i="723"/>
  <c r="W342" i="723"/>
  <c r="W553" i="725"/>
  <c r="AD553" i="725"/>
  <c r="W552" i="725"/>
  <c r="AD552" i="725"/>
  <c r="W551" i="725"/>
  <c r="AD551" i="725"/>
  <c r="AD550" i="725"/>
  <c r="W550" i="725"/>
  <c r="W400" i="726"/>
  <c r="AD400" i="726"/>
  <c r="W399" i="726"/>
  <c r="AD399" i="726"/>
  <c r="AD608" i="727"/>
  <c r="W608" i="727"/>
  <c r="AD607" i="727"/>
  <c r="AI607" i="727" s="1"/>
  <c r="W607" i="727"/>
  <c r="AD606" i="727"/>
  <c r="W606" i="727"/>
  <c r="AD605" i="727"/>
  <c r="AI605" i="727" s="1"/>
  <c r="W605" i="727"/>
  <c r="AF605" i="727"/>
  <c r="AH605" i="727" s="1"/>
  <c r="W604" i="727"/>
  <c r="AD604" i="727"/>
  <c r="W603" i="727"/>
  <c r="AD603" i="727"/>
  <c r="AI603" i="727" s="1"/>
  <c r="T341" i="723"/>
  <c r="AJ341" i="723" s="1"/>
  <c r="S341" i="723"/>
  <c r="P341" i="723"/>
  <c r="V341" i="723" s="1"/>
  <c r="O341" i="723"/>
  <c r="L341" i="723"/>
  <c r="J341" i="723"/>
  <c r="T340" i="723"/>
  <c r="AJ340" i="723" s="1"/>
  <c r="S340" i="723"/>
  <c r="P340" i="723"/>
  <c r="V340" i="723" s="1"/>
  <c r="O340" i="723"/>
  <c r="L340" i="723"/>
  <c r="J340" i="723"/>
  <c r="T549" i="725"/>
  <c r="AJ549" i="725" s="1"/>
  <c r="S549" i="725"/>
  <c r="P549" i="725"/>
  <c r="V549" i="725" s="1"/>
  <c r="O549" i="725"/>
  <c r="L549" i="725"/>
  <c r="J549" i="725"/>
  <c r="T548" i="725"/>
  <c r="AJ548" i="725" s="1"/>
  <c r="S548" i="725"/>
  <c r="P548" i="725"/>
  <c r="V548" i="725" s="1"/>
  <c r="O548" i="725"/>
  <c r="L548" i="725"/>
  <c r="J548" i="725"/>
  <c r="T547" i="725"/>
  <c r="AJ547" i="725" s="1"/>
  <c r="S547" i="725"/>
  <c r="P547" i="725"/>
  <c r="V547" i="725" s="1"/>
  <c r="O547" i="725"/>
  <c r="L547" i="725"/>
  <c r="J547" i="725"/>
  <c r="T267" i="722"/>
  <c r="AJ267" i="722" s="1"/>
  <c r="S267" i="722"/>
  <c r="P267" i="722"/>
  <c r="V267" i="722" s="1"/>
  <c r="O267" i="722"/>
  <c r="L267" i="722"/>
  <c r="J267" i="722"/>
  <c r="T266" i="722"/>
  <c r="AJ266" i="722" s="1"/>
  <c r="S266" i="722"/>
  <c r="P266" i="722"/>
  <c r="V266" i="722" s="1"/>
  <c r="O266" i="722"/>
  <c r="L266" i="722"/>
  <c r="J266" i="722"/>
  <c r="T265" i="722"/>
  <c r="AJ265" i="722" s="1"/>
  <c r="S265" i="722"/>
  <c r="P265" i="722"/>
  <c r="V265" i="722" s="1"/>
  <c r="O265" i="722"/>
  <c r="L265" i="722"/>
  <c r="J265" i="722"/>
  <c r="T602" i="727"/>
  <c r="AJ602" i="727" s="1"/>
  <c r="S602" i="727"/>
  <c r="P602" i="727"/>
  <c r="V602" i="727" s="1"/>
  <c r="O602" i="727"/>
  <c r="L602" i="727"/>
  <c r="J602" i="727"/>
  <c r="T601" i="727"/>
  <c r="AJ601" i="727" s="1"/>
  <c r="S601" i="727"/>
  <c r="P601" i="727"/>
  <c r="V601" i="727" s="1"/>
  <c r="O601" i="727"/>
  <c r="L601" i="727"/>
  <c r="J601" i="727"/>
  <c r="T600" i="727"/>
  <c r="AJ600" i="727" s="1"/>
  <c r="S600" i="727"/>
  <c r="P600" i="727"/>
  <c r="V600" i="727" s="1"/>
  <c r="O600" i="727"/>
  <c r="L600" i="727"/>
  <c r="J600" i="727"/>
  <c r="T398" i="726"/>
  <c r="AJ398" i="726" s="1"/>
  <c r="S398" i="726"/>
  <c r="P398" i="726"/>
  <c r="V398" i="726" s="1"/>
  <c r="O398" i="726"/>
  <c r="L398" i="726"/>
  <c r="J398" i="726"/>
  <c r="T397" i="726"/>
  <c r="AD397" i="726" s="1"/>
  <c r="S397" i="726"/>
  <c r="P397" i="726"/>
  <c r="V397" i="726" s="1"/>
  <c r="O397" i="726"/>
  <c r="L397" i="726"/>
  <c r="J397" i="726"/>
  <c r="T98" i="718"/>
  <c r="AJ98" i="718" s="1"/>
  <c r="S98" i="718"/>
  <c r="P98" i="718"/>
  <c r="V98" i="718" s="1"/>
  <c r="O98" i="718"/>
  <c r="L98" i="718"/>
  <c r="J98" i="718"/>
  <c r="T150" i="720"/>
  <c r="AJ150" i="720" s="1"/>
  <c r="S150" i="720"/>
  <c r="P150" i="720"/>
  <c r="V150" i="720" s="1"/>
  <c r="O150" i="720"/>
  <c r="L150" i="720"/>
  <c r="J150" i="720"/>
  <c r="T240" i="729"/>
  <c r="AJ240" i="729" s="1"/>
  <c r="S240" i="729"/>
  <c r="P240" i="729"/>
  <c r="V240" i="729" s="1"/>
  <c r="O240" i="729"/>
  <c r="L240" i="729"/>
  <c r="J240" i="729"/>
  <c r="T339" i="723"/>
  <c r="AJ339" i="723" s="1"/>
  <c r="S339" i="723"/>
  <c r="P339" i="723"/>
  <c r="V339" i="723" s="1"/>
  <c r="O339" i="723"/>
  <c r="L339" i="723"/>
  <c r="J339" i="723"/>
  <c r="T338" i="723"/>
  <c r="AJ338" i="723" s="1"/>
  <c r="S338" i="723"/>
  <c r="P338" i="723"/>
  <c r="V338" i="723" s="1"/>
  <c r="O338" i="723"/>
  <c r="L338" i="723"/>
  <c r="J338" i="723"/>
  <c r="T337" i="723"/>
  <c r="AJ337" i="723" s="1"/>
  <c r="S337" i="723"/>
  <c r="P337" i="723"/>
  <c r="V337" i="723" s="1"/>
  <c r="O337" i="723"/>
  <c r="L337" i="723"/>
  <c r="J337" i="723"/>
  <c r="T336" i="723"/>
  <c r="AJ336" i="723" s="1"/>
  <c r="S336" i="723"/>
  <c r="P336" i="723"/>
  <c r="V336" i="723" s="1"/>
  <c r="O336" i="723"/>
  <c r="L336" i="723"/>
  <c r="J336" i="723"/>
  <c r="T264" i="722"/>
  <c r="AJ264" i="722" s="1"/>
  <c r="S264" i="722"/>
  <c r="P264" i="722"/>
  <c r="V264" i="722" s="1"/>
  <c r="O264" i="722"/>
  <c r="L264" i="722"/>
  <c r="J264" i="722"/>
  <c r="T263" i="722"/>
  <c r="AJ263" i="722" s="1"/>
  <c r="S263" i="722"/>
  <c r="P263" i="722"/>
  <c r="V263" i="722" s="1"/>
  <c r="O263" i="722"/>
  <c r="L263" i="722"/>
  <c r="J263" i="722"/>
  <c r="T262" i="722"/>
  <c r="AJ262" i="722" s="1"/>
  <c r="S262" i="722"/>
  <c r="P262" i="722"/>
  <c r="V262" i="722" s="1"/>
  <c r="O262" i="722"/>
  <c r="L262" i="722"/>
  <c r="J262" i="722"/>
  <c r="T599" i="727"/>
  <c r="AJ599" i="727" s="1"/>
  <c r="S599" i="727"/>
  <c r="P599" i="727"/>
  <c r="V599" i="727" s="1"/>
  <c r="O599" i="727"/>
  <c r="L599" i="727"/>
  <c r="J599" i="727"/>
  <c r="T598" i="727"/>
  <c r="AJ598" i="727" s="1"/>
  <c r="S598" i="727"/>
  <c r="P598" i="727"/>
  <c r="V598" i="727" s="1"/>
  <c r="O598" i="727"/>
  <c r="L598" i="727"/>
  <c r="J598" i="727"/>
  <c r="T597" i="727"/>
  <c r="AJ597" i="727" s="1"/>
  <c r="S597" i="727"/>
  <c r="P597" i="727"/>
  <c r="V597" i="727" s="1"/>
  <c r="O597" i="727"/>
  <c r="L597" i="727"/>
  <c r="J597" i="727"/>
  <c r="T396" i="726"/>
  <c r="AJ396" i="726" s="1"/>
  <c r="S396" i="726"/>
  <c r="P396" i="726"/>
  <c r="V396" i="726" s="1"/>
  <c r="O396" i="726"/>
  <c r="L396" i="726"/>
  <c r="J396" i="726"/>
  <c r="T395" i="726"/>
  <c r="AJ395" i="726" s="1"/>
  <c r="S395" i="726"/>
  <c r="P395" i="726"/>
  <c r="V395" i="726" s="1"/>
  <c r="O395" i="726"/>
  <c r="L395" i="726"/>
  <c r="J395" i="726"/>
  <c r="AF607" i="727" l="1"/>
  <c r="AH607" i="727" s="1"/>
  <c r="AF603" i="727"/>
  <c r="AH603" i="727" s="1"/>
  <c r="AK620" i="727"/>
  <c r="AI348" i="723"/>
  <c r="AF348" i="723"/>
  <c r="AH348" i="723" s="1"/>
  <c r="AI347" i="723"/>
  <c r="AF347" i="723"/>
  <c r="AH347" i="723" s="1"/>
  <c r="AK351" i="723" s="1"/>
  <c r="AI279" i="722"/>
  <c r="AF279" i="722"/>
  <c r="AH279" i="722" s="1"/>
  <c r="AI278" i="722"/>
  <c r="AF278" i="722"/>
  <c r="AH278" i="722" s="1"/>
  <c r="AI277" i="722"/>
  <c r="AF277" i="722"/>
  <c r="AH277" i="722" s="1"/>
  <c r="AI276" i="722"/>
  <c r="AF276" i="722"/>
  <c r="AH276" i="722" s="1"/>
  <c r="AI559" i="725"/>
  <c r="AF559" i="725"/>
  <c r="AH559" i="725" s="1"/>
  <c r="AI558" i="725"/>
  <c r="AF558" i="725"/>
  <c r="AH558" i="725" s="1"/>
  <c r="AI557" i="725"/>
  <c r="AF557" i="725"/>
  <c r="AH557" i="725" s="1"/>
  <c r="AI404" i="726"/>
  <c r="AF404" i="726"/>
  <c r="AH404" i="726" s="1"/>
  <c r="AI403" i="726"/>
  <c r="AF403" i="726"/>
  <c r="AH403" i="726" s="1"/>
  <c r="AI153" i="720"/>
  <c r="AF153" i="720"/>
  <c r="AH153" i="720" s="1"/>
  <c r="AK157" i="720" s="1"/>
  <c r="AI202" i="719"/>
  <c r="AF202" i="719"/>
  <c r="AH202" i="719" s="1"/>
  <c r="AI102" i="718"/>
  <c r="AF102" i="718"/>
  <c r="AH102" i="718" s="1"/>
  <c r="AK107" i="718" s="1"/>
  <c r="AF213" i="717"/>
  <c r="AH213" i="717" s="1"/>
  <c r="AK217" i="717" s="1"/>
  <c r="AI346" i="723"/>
  <c r="AF346" i="723"/>
  <c r="AH346" i="723" s="1"/>
  <c r="AI345" i="723"/>
  <c r="AF345" i="723"/>
  <c r="AH345" i="723" s="1"/>
  <c r="AI556" i="725"/>
  <c r="AF556" i="725"/>
  <c r="AH556" i="725" s="1"/>
  <c r="AI555" i="725"/>
  <c r="AF555" i="725"/>
  <c r="AH555" i="725" s="1"/>
  <c r="AI554" i="725"/>
  <c r="AF554" i="725"/>
  <c r="AH554" i="725" s="1"/>
  <c r="AI275" i="722"/>
  <c r="AF275" i="722"/>
  <c r="AH275" i="722" s="1"/>
  <c r="AI274" i="722"/>
  <c r="AF274" i="722"/>
  <c r="AH274" i="722" s="1"/>
  <c r="AI273" i="722"/>
  <c r="AF273" i="722"/>
  <c r="AH273" i="722" s="1"/>
  <c r="AI272" i="722"/>
  <c r="AF272" i="722"/>
  <c r="AH272" i="722" s="1"/>
  <c r="AI271" i="722"/>
  <c r="AF271" i="722"/>
  <c r="AH271" i="722" s="1"/>
  <c r="AI270" i="722"/>
  <c r="AF270" i="722"/>
  <c r="AH270" i="722" s="1"/>
  <c r="AI269" i="722"/>
  <c r="AF269" i="722"/>
  <c r="AH269" i="722" s="1"/>
  <c r="AI268" i="722"/>
  <c r="AF268" i="722"/>
  <c r="AH268" i="722" s="1"/>
  <c r="AI402" i="726"/>
  <c r="AF402" i="726"/>
  <c r="AH402" i="726" s="1"/>
  <c r="AI401" i="726"/>
  <c r="AF401" i="726"/>
  <c r="AH401" i="726" s="1"/>
  <c r="AI612" i="727"/>
  <c r="AF612" i="727"/>
  <c r="AH612" i="727" s="1"/>
  <c r="AI611" i="727"/>
  <c r="AF611" i="727"/>
  <c r="AH611" i="727" s="1"/>
  <c r="AI609" i="727"/>
  <c r="AF609" i="727"/>
  <c r="AH609" i="727" s="1"/>
  <c r="AI212" i="717"/>
  <c r="AF212" i="717"/>
  <c r="AH212" i="717" s="1"/>
  <c r="AI211" i="717"/>
  <c r="AF211" i="717"/>
  <c r="AH211" i="717" s="1"/>
  <c r="AI210" i="717"/>
  <c r="AF210" i="717"/>
  <c r="AH210" i="717" s="1"/>
  <c r="AI243" i="729"/>
  <c r="AF243" i="729"/>
  <c r="AH243" i="729" s="1"/>
  <c r="AI242" i="729"/>
  <c r="AF242" i="729"/>
  <c r="AH242" i="729" s="1"/>
  <c r="AI241" i="729"/>
  <c r="AF241" i="729"/>
  <c r="AH241" i="729" s="1"/>
  <c r="AK243" i="729" s="1"/>
  <c r="AI152" i="720"/>
  <c r="AF152" i="720"/>
  <c r="AH152" i="720" s="1"/>
  <c r="AI151" i="720"/>
  <c r="AF151" i="720"/>
  <c r="AH151" i="720" s="1"/>
  <c r="AI201" i="719"/>
  <c r="AF201" i="719"/>
  <c r="AH201" i="719" s="1"/>
  <c r="AI200" i="719"/>
  <c r="AF200" i="719"/>
  <c r="AH200" i="719" s="1"/>
  <c r="AI101" i="718"/>
  <c r="AF101" i="718"/>
  <c r="AH101" i="718" s="1"/>
  <c r="AI100" i="718"/>
  <c r="AF100" i="718"/>
  <c r="AH100" i="718" s="1"/>
  <c r="AI99" i="718"/>
  <c r="AF99" i="718"/>
  <c r="AH99" i="718" s="1"/>
  <c r="AI344" i="723"/>
  <c r="AF344" i="723"/>
  <c r="AH344" i="723" s="1"/>
  <c r="AI343" i="723"/>
  <c r="AF343" i="723"/>
  <c r="AH343" i="723" s="1"/>
  <c r="AI342" i="723"/>
  <c r="AF342" i="723"/>
  <c r="AH342" i="723" s="1"/>
  <c r="AI553" i="725"/>
  <c r="AF553" i="725"/>
  <c r="AH553" i="725" s="1"/>
  <c r="AI552" i="725"/>
  <c r="AF552" i="725"/>
  <c r="AH552" i="725" s="1"/>
  <c r="AI551" i="725"/>
  <c r="AF551" i="725"/>
  <c r="AH551" i="725" s="1"/>
  <c r="AI550" i="725"/>
  <c r="AF550" i="725"/>
  <c r="AH550" i="725" s="1"/>
  <c r="AI400" i="726"/>
  <c r="AF400" i="726"/>
  <c r="AH400" i="726" s="1"/>
  <c r="AI399" i="726"/>
  <c r="AF399" i="726"/>
  <c r="AH399" i="726" s="1"/>
  <c r="AI608" i="727"/>
  <c r="AF608" i="727"/>
  <c r="AH608" i="727" s="1"/>
  <c r="AI606" i="727"/>
  <c r="AF606" i="727"/>
  <c r="AH606" i="727" s="1"/>
  <c r="AI604" i="727"/>
  <c r="AF604" i="727"/>
  <c r="AH604" i="727" s="1"/>
  <c r="W341" i="723"/>
  <c r="AD341" i="723"/>
  <c r="W340" i="723"/>
  <c r="AD340" i="723"/>
  <c r="AD549" i="725"/>
  <c r="W549" i="725"/>
  <c r="AD548" i="725"/>
  <c r="W548" i="725"/>
  <c r="W547" i="725"/>
  <c r="AD547" i="725"/>
  <c r="W267" i="722"/>
  <c r="AD267" i="722"/>
  <c r="W266" i="722"/>
  <c r="AD266" i="722"/>
  <c r="W265" i="722"/>
  <c r="AD265" i="722"/>
  <c r="W602" i="727"/>
  <c r="AD602" i="727"/>
  <c r="W601" i="727"/>
  <c r="AD601" i="727"/>
  <c r="W600" i="727"/>
  <c r="AD600" i="727"/>
  <c r="W398" i="726"/>
  <c r="AD398" i="726"/>
  <c r="AJ397" i="726"/>
  <c r="AI397" i="726"/>
  <c r="AF397" i="726"/>
  <c r="AH397" i="726" s="1"/>
  <c r="W397" i="726"/>
  <c r="AD98" i="718"/>
  <c r="W98" i="718"/>
  <c r="W150" i="720"/>
  <c r="AD150" i="720"/>
  <c r="AD240" i="729"/>
  <c r="W240" i="729"/>
  <c r="W339" i="723"/>
  <c r="AD339" i="723"/>
  <c r="W338" i="723"/>
  <c r="AD338" i="723"/>
  <c r="W337" i="723"/>
  <c r="AD337" i="723"/>
  <c r="AD336" i="723"/>
  <c r="W336" i="723"/>
  <c r="W264" i="722"/>
  <c r="AD264" i="722"/>
  <c r="W263" i="722"/>
  <c r="AD263" i="722"/>
  <c r="W262" i="722"/>
  <c r="AD262" i="722"/>
  <c r="AD599" i="727"/>
  <c r="W599" i="727"/>
  <c r="AD598" i="727"/>
  <c r="W598" i="727"/>
  <c r="W597" i="727"/>
  <c r="AD597" i="727"/>
  <c r="AD396" i="726"/>
  <c r="AI396" i="726" s="1"/>
  <c r="W396" i="726"/>
  <c r="W395" i="726"/>
  <c r="AD395" i="726"/>
  <c r="AK205" i="719" l="1"/>
  <c r="AK408" i="726"/>
  <c r="AK282" i="722"/>
  <c r="AK559" i="725"/>
  <c r="AI341" i="723"/>
  <c r="AF341" i="723"/>
  <c r="AH341" i="723" s="1"/>
  <c r="AI340" i="723"/>
  <c r="AF340" i="723"/>
  <c r="AH340" i="723" s="1"/>
  <c r="AK346" i="723" s="1"/>
  <c r="AI549" i="725"/>
  <c r="AF549" i="725"/>
  <c r="AH549" i="725" s="1"/>
  <c r="AI548" i="725"/>
  <c r="AF548" i="725"/>
  <c r="AH548" i="725" s="1"/>
  <c r="AI547" i="725"/>
  <c r="AF547" i="725"/>
  <c r="AH547" i="725" s="1"/>
  <c r="AI267" i="722"/>
  <c r="AF267" i="722"/>
  <c r="AH267" i="722" s="1"/>
  <c r="AI266" i="722"/>
  <c r="AF266" i="722"/>
  <c r="AH266" i="722" s="1"/>
  <c r="AI265" i="722"/>
  <c r="AF265" i="722"/>
  <c r="AH265" i="722" s="1"/>
  <c r="AI602" i="727"/>
  <c r="AF602" i="727"/>
  <c r="AH602" i="727" s="1"/>
  <c r="AI601" i="727"/>
  <c r="AF601" i="727"/>
  <c r="AH601" i="727" s="1"/>
  <c r="AI600" i="727"/>
  <c r="AF600" i="727"/>
  <c r="AH600" i="727" s="1"/>
  <c r="AI398" i="726"/>
  <c r="AF398" i="726"/>
  <c r="AH398" i="726" s="1"/>
  <c r="AI98" i="718"/>
  <c r="AF98" i="718"/>
  <c r="AH98" i="718" s="1"/>
  <c r="AK101" i="718" s="1"/>
  <c r="AI150" i="720"/>
  <c r="AF150" i="720"/>
  <c r="AH150" i="720" s="1"/>
  <c r="AK152" i="720" s="1"/>
  <c r="AI240" i="729"/>
  <c r="AF240" i="729"/>
  <c r="AH240" i="729" s="1"/>
  <c r="AI339" i="723"/>
  <c r="AF339" i="723"/>
  <c r="AH339" i="723" s="1"/>
  <c r="AI338" i="723"/>
  <c r="AF338" i="723"/>
  <c r="AH338" i="723" s="1"/>
  <c r="AI337" i="723"/>
  <c r="AF337" i="723"/>
  <c r="AH337" i="723" s="1"/>
  <c r="AI336" i="723"/>
  <c r="AF336" i="723"/>
  <c r="AH336" i="723" s="1"/>
  <c r="AI264" i="722"/>
  <c r="AF264" i="722"/>
  <c r="AH264" i="722" s="1"/>
  <c r="AI263" i="722"/>
  <c r="AF263" i="722"/>
  <c r="AH263" i="722" s="1"/>
  <c r="AI262" i="722"/>
  <c r="AF262" i="722"/>
  <c r="AH262" i="722" s="1"/>
  <c r="AI599" i="727"/>
  <c r="AF599" i="727"/>
  <c r="AH599" i="727" s="1"/>
  <c r="AI598" i="727"/>
  <c r="AF598" i="727"/>
  <c r="AH598" i="727" s="1"/>
  <c r="AI597" i="727"/>
  <c r="AF597" i="727"/>
  <c r="AH597" i="727" s="1"/>
  <c r="AF396" i="726"/>
  <c r="AH396" i="726" s="1"/>
  <c r="AI395" i="726"/>
  <c r="AF395" i="726"/>
  <c r="AH395" i="726" s="1"/>
  <c r="AK612" i="727" l="1"/>
  <c r="AK275" i="722"/>
  <c r="AK553" i="725"/>
  <c r="T546" i="725"/>
  <c r="AJ546" i="725" s="1"/>
  <c r="S546" i="725"/>
  <c r="P546" i="725"/>
  <c r="V546" i="725" s="1"/>
  <c r="O546" i="725"/>
  <c r="L546" i="725"/>
  <c r="J546" i="725"/>
  <c r="T545" i="725"/>
  <c r="AJ545" i="725" s="1"/>
  <c r="S545" i="725"/>
  <c r="P545" i="725"/>
  <c r="V545" i="725" s="1"/>
  <c r="O545" i="725"/>
  <c r="L545" i="725"/>
  <c r="J545" i="725"/>
  <c r="T544" i="725"/>
  <c r="AJ544" i="725" s="1"/>
  <c r="S544" i="725"/>
  <c r="P544" i="725"/>
  <c r="V544" i="725" s="1"/>
  <c r="O544" i="725"/>
  <c r="L544" i="725"/>
  <c r="J544" i="725"/>
  <c r="T239" i="729"/>
  <c r="AJ239" i="729" s="1"/>
  <c r="S239" i="729"/>
  <c r="P239" i="729"/>
  <c r="V239" i="729" s="1"/>
  <c r="O239" i="729"/>
  <c r="L239" i="729"/>
  <c r="J239" i="729"/>
  <c r="T209" i="717"/>
  <c r="AJ209" i="717" s="1"/>
  <c r="S209" i="717"/>
  <c r="P209" i="717"/>
  <c r="V209" i="717" s="1"/>
  <c r="O209" i="717"/>
  <c r="L209" i="717"/>
  <c r="J209" i="717"/>
  <c r="T208" i="717"/>
  <c r="AJ208" i="717" s="1"/>
  <c r="S208" i="717"/>
  <c r="P208" i="717"/>
  <c r="V208" i="717" s="1"/>
  <c r="O208" i="717"/>
  <c r="L208" i="717"/>
  <c r="J208" i="717"/>
  <c r="T596" i="727"/>
  <c r="AJ596" i="727" s="1"/>
  <c r="S596" i="727"/>
  <c r="P596" i="727"/>
  <c r="V596" i="727" s="1"/>
  <c r="O596" i="727"/>
  <c r="L596" i="727"/>
  <c r="J596" i="727"/>
  <c r="T595" i="727"/>
  <c r="AJ595" i="727" s="1"/>
  <c r="S595" i="727"/>
  <c r="P595" i="727"/>
  <c r="V595" i="727" s="1"/>
  <c r="O595" i="727"/>
  <c r="L595" i="727"/>
  <c r="J595" i="727"/>
  <c r="T594" i="727"/>
  <c r="AJ594" i="727" s="1"/>
  <c r="S594" i="727"/>
  <c r="P594" i="727"/>
  <c r="V594" i="727" s="1"/>
  <c r="O594" i="727"/>
  <c r="L594" i="727"/>
  <c r="J594" i="727"/>
  <c r="T593" i="727"/>
  <c r="AJ593" i="727" s="1"/>
  <c r="S593" i="727"/>
  <c r="P593" i="727"/>
  <c r="V593" i="727" s="1"/>
  <c r="O593" i="727"/>
  <c r="L593" i="727"/>
  <c r="J593" i="727"/>
  <c r="T149" i="720"/>
  <c r="AJ149" i="720" s="1"/>
  <c r="S149" i="720"/>
  <c r="P149" i="720"/>
  <c r="V149" i="720" s="1"/>
  <c r="O149" i="720"/>
  <c r="L149" i="720"/>
  <c r="J149" i="720"/>
  <c r="T199" i="719"/>
  <c r="AJ199" i="719" s="1"/>
  <c r="S199" i="719"/>
  <c r="P199" i="719"/>
  <c r="V199" i="719" s="1"/>
  <c r="O199" i="719"/>
  <c r="L199" i="719"/>
  <c r="J199" i="719"/>
  <c r="T97" i="718"/>
  <c r="AJ97" i="718" s="1"/>
  <c r="S97" i="718"/>
  <c r="P97" i="718"/>
  <c r="V97" i="718" s="1"/>
  <c r="O97" i="718"/>
  <c r="L97" i="718"/>
  <c r="J97" i="718"/>
  <c r="T261" i="722"/>
  <c r="AJ261" i="722" s="1"/>
  <c r="S261" i="722"/>
  <c r="P261" i="722"/>
  <c r="V261" i="722" s="1"/>
  <c r="O261" i="722"/>
  <c r="L261" i="722"/>
  <c r="J261" i="722"/>
  <c r="T260" i="722"/>
  <c r="AJ260" i="722" s="1"/>
  <c r="S260" i="722"/>
  <c r="P260" i="722"/>
  <c r="V260" i="722" s="1"/>
  <c r="O260" i="722"/>
  <c r="L260" i="722"/>
  <c r="J260" i="722"/>
  <c r="T259" i="722"/>
  <c r="AJ259" i="722" s="1"/>
  <c r="S259" i="722"/>
  <c r="P259" i="722"/>
  <c r="V259" i="722" s="1"/>
  <c r="O259" i="722"/>
  <c r="L259" i="722"/>
  <c r="J259" i="722"/>
  <c r="T258" i="722"/>
  <c r="AJ258" i="722" s="1"/>
  <c r="S258" i="722"/>
  <c r="P258" i="722"/>
  <c r="V258" i="722" s="1"/>
  <c r="O258" i="722"/>
  <c r="L258" i="722"/>
  <c r="J258" i="722"/>
  <c r="T543" i="725"/>
  <c r="AJ543" i="725" s="1"/>
  <c r="S543" i="725"/>
  <c r="P543" i="725"/>
  <c r="V543" i="725" s="1"/>
  <c r="O543" i="725"/>
  <c r="L543" i="725"/>
  <c r="J543" i="725"/>
  <c r="T542" i="725"/>
  <c r="AJ542" i="725" s="1"/>
  <c r="S542" i="725"/>
  <c r="P542" i="725"/>
  <c r="V542" i="725" s="1"/>
  <c r="O542" i="725"/>
  <c r="L542" i="725"/>
  <c r="J542" i="725"/>
  <c r="T541" i="725"/>
  <c r="AJ541" i="725" s="1"/>
  <c r="S541" i="725"/>
  <c r="P541" i="725"/>
  <c r="V541" i="725" s="1"/>
  <c r="O541" i="725"/>
  <c r="L541" i="725"/>
  <c r="J541" i="725"/>
  <c r="T394" i="726"/>
  <c r="AJ394" i="726" s="1"/>
  <c r="S394" i="726"/>
  <c r="P394" i="726"/>
  <c r="V394" i="726" s="1"/>
  <c r="O394" i="726"/>
  <c r="L394" i="726"/>
  <c r="J394" i="726"/>
  <c r="T393" i="726"/>
  <c r="AD393" i="726" s="1"/>
  <c r="S393" i="726"/>
  <c r="P393" i="726"/>
  <c r="V393" i="726" s="1"/>
  <c r="O393" i="726"/>
  <c r="L393" i="726"/>
  <c r="J393" i="726"/>
  <c r="T238" i="729"/>
  <c r="AJ238" i="729" s="1"/>
  <c r="S238" i="729"/>
  <c r="P238" i="729"/>
  <c r="V238" i="729" s="1"/>
  <c r="O238" i="729"/>
  <c r="L238" i="729"/>
  <c r="J238" i="729"/>
  <c r="T237" i="729"/>
  <c r="AD237" i="729" s="1"/>
  <c r="S237" i="729"/>
  <c r="P237" i="729"/>
  <c r="V237" i="729" s="1"/>
  <c r="O237" i="729"/>
  <c r="L237" i="729"/>
  <c r="J237" i="729"/>
  <c r="T592" i="727"/>
  <c r="AJ592" i="727" s="1"/>
  <c r="S592" i="727"/>
  <c r="P592" i="727"/>
  <c r="V592" i="727" s="1"/>
  <c r="O592" i="727"/>
  <c r="L592" i="727"/>
  <c r="J592" i="727"/>
  <c r="T591" i="727"/>
  <c r="AJ591" i="727" s="1"/>
  <c r="S591" i="727"/>
  <c r="P591" i="727"/>
  <c r="V591" i="727" s="1"/>
  <c r="O591" i="727"/>
  <c r="L591" i="727"/>
  <c r="J591" i="727"/>
  <c r="T590" i="727"/>
  <c r="AJ590" i="727" s="1"/>
  <c r="S590" i="727"/>
  <c r="P590" i="727"/>
  <c r="V590" i="727" s="1"/>
  <c r="O590" i="727"/>
  <c r="L590" i="727"/>
  <c r="J590" i="727"/>
  <c r="T589" i="727"/>
  <c r="AJ589" i="727" s="1"/>
  <c r="S589" i="727"/>
  <c r="P589" i="727"/>
  <c r="V589" i="727" s="1"/>
  <c r="O589" i="727"/>
  <c r="L589" i="727"/>
  <c r="J589" i="727"/>
  <c r="O588" i="727"/>
  <c r="T588" i="727"/>
  <c r="AJ588" i="727" s="1"/>
  <c r="S588" i="727"/>
  <c r="P588" i="727"/>
  <c r="V588" i="727" s="1"/>
  <c r="L588" i="727"/>
  <c r="J588" i="727"/>
  <c r="T587" i="727"/>
  <c r="AJ587" i="727" s="1"/>
  <c r="S587" i="727"/>
  <c r="P587" i="727"/>
  <c r="V587" i="727" s="1"/>
  <c r="O587" i="727"/>
  <c r="L587" i="727"/>
  <c r="J587" i="727"/>
  <c r="T586" i="727"/>
  <c r="AJ586" i="727" s="1"/>
  <c r="S586" i="727"/>
  <c r="P586" i="727"/>
  <c r="V586" i="727" s="1"/>
  <c r="O586" i="727"/>
  <c r="L586" i="727"/>
  <c r="J586" i="727"/>
  <c r="T585" i="727"/>
  <c r="AD585" i="727" s="1"/>
  <c r="S585" i="727"/>
  <c r="P585" i="727"/>
  <c r="V585" i="727" s="1"/>
  <c r="O585" i="727"/>
  <c r="L585" i="727"/>
  <c r="J585" i="727"/>
  <c r="AJ393" i="726" l="1"/>
  <c r="W588" i="727"/>
  <c r="W546" i="725"/>
  <c r="AD546" i="725"/>
  <c r="W545" i="725"/>
  <c r="AD545" i="725"/>
  <c r="W544" i="725"/>
  <c r="AD544" i="725"/>
  <c r="W239" i="729"/>
  <c r="AD239" i="729"/>
  <c r="AD209" i="717"/>
  <c r="W209" i="717"/>
  <c r="W208" i="717"/>
  <c r="AD208" i="717"/>
  <c r="W596" i="727"/>
  <c r="AD596" i="727"/>
  <c r="W595" i="727"/>
  <c r="AD595" i="727"/>
  <c r="W594" i="727"/>
  <c r="AD594" i="727"/>
  <c r="AD593" i="727"/>
  <c r="W593" i="727"/>
  <c r="AD149" i="720"/>
  <c r="W149" i="720"/>
  <c r="W199" i="719"/>
  <c r="AD199" i="719"/>
  <c r="W97" i="718"/>
  <c r="AD97" i="718"/>
  <c r="W261" i="722"/>
  <c r="AD261" i="722"/>
  <c r="W260" i="722"/>
  <c r="AD260" i="722"/>
  <c r="W259" i="722"/>
  <c r="AD259" i="722"/>
  <c r="W258" i="722"/>
  <c r="AD258" i="722"/>
  <c r="AD543" i="725"/>
  <c r="W543" i="725"/>
  <c r="W542" i="725"/>
  <c r="AD542" i="725"/>
  <c r="W541" i="725"/>
  <c r="AD541" i="725"/>
  <c r="AD394" i="726"/>
  <c r="W394" i="726"/>
  <c r="W393" i="726"/>
  <c r="AI393" i="726"/>
  <c r="AF393" i="726"/>
  <c r="AH393" i="726" s="1"/>
  <c r="W238" i="729"/>
  <c r="AD238" i="729"/>
  <c r="AJ237" i="729"/>
  <c r="AF237" i="729"/>
  <c r="AH237" i="729" s="1"/>
  <c r="AI237" i="729"/>
  <c r="W237" i="729"/>
  <c r="W592" i="727"/>
  <c r="AD592" i="727"/>
  <c r="W591" i="727"/>
  <c r="AD591" i="727"/>
  <c r="W590" i="727"/>
  <c r="AD590" i="727"/>
  <c r="W589" i="727"/>
  <c r="AD589" i="727"/>
  <c r="AD588" i="727"/>
  <c r="W587" i="727"/>
  <c r="AD587" i="727"/>
  <c r="W586" i="727"/>
  <c r="AD586" i="727"/>
  <c r="AJ585" i="727"/>
  <c r="AI585" i="727"/>
  <c r="AF585" i="727"/>
  <c r="AH585" i="727" s="1"/>
  <c r="W585" i="727"/>
  <c r="AI546" i="725" l="1"/>
  <c r="AF546" i="725"/>
  <c r="AH546" i="725" s="1"/>
  <c r="AI545" i="725"/>
  <c r="AF545" i="725"/>
  <c r="AH545" i="725" s="1"/>
  <c r="AI544" i="725"/>
  <c r="AF544" i="725"/>
  <c r="AH544" i="725" s="1"/>
  <c r="AI239" i="729"/>
  <c r="AF239" i="729"/>
  <c r="AH239" i="729" s="1"/>
  <c r="AK240" i="729" s="1"/>
  <c r="AI209" i="717"/>
  <c r="AF209" i="717"/>
  <c r="AH209" i="717" s="1"/>
  <c r="AI208" i="717"/>
  <c r="AF208" i="717"/>
  <c r="AH208" i="717" s="1"/>
  <c r="AK212" i="717" s="1"/>
  <c r="AI596" i="727"/>
  <c r="AF596" i="727"/>
  <c r="AH596" i="727" s="1"/>
  <c r="AI595" i="727"/>
  <c r="AF595" i="727"/>
  <c r="AH595" i="727" s="1"/>
  <c r="AI594" i="727"/>
  <c r="AF594" i="727"/>
  <c r="AH594" i="727" s="1"/>
  <c r="AI593" i="727"/>
  <c r="AF593" i="727"/>
  <c r="AH593" i="727" s="1"/>
  <c r="AI149" i="720"/>
  <c r="AF149" i="720"/>
  <c r="AH149" i="720" s="1"/>
  <c r="AI199" i="719"/>
  <c r="AF199" i="719"/>
  <c r="AH199" i="719" s="1"/>
  <c r="AI97" i="718"/>
  <c r="AF97" i="718"/>
  <c r="AH97" i="718" s="1"/>
  <c r="AI261" i="722"/>
  <c r="AF261" i="722"/>
  <c r="AH261" i="722" s="1"/>
  <c r="AI260" i="722"/>
  <c r="AF260" i="722"/>
  <c r="AH260" i="722" s="1"/>
  <c r="AI259" i="722"/>
  <c r="AF259" i="722"/>
  <c r="AH259" i="722" s="1"/>
  <c r="AI258" i="722"/>
  <c r="AF258" i="722"/>
  <c r="AH258" i="722" s="1"/>
  <c r="AI543" i="725"/>
  <c r="AF543" i="725"/>
  <c r="AH543" i="725" s="1"/>
  <c r="AI542" i="725"/>
  <c r="AF542" i="725"/>
  <c r="AH542" i="725" s="1"/>
  <c r="AI541" i="725"/>
  <c r="AF541" i="725"/>
  <c r="AH541" i="725" s="1"/>
  <c r="AI394" i="726"/>
  <c r="AF394" i="726"/>
  <c r="AH394" i="726" s="1"/>
  <c r="AI238" i="729"/>
  <c r="AF238" i="729"/>
  <c r="AH238" i="729" s="1"/>
  <c r="AK238" i="729" s="1"/>
  <c r="AI592" i="727"/>
  <c r="AF592" i="727"/>
  <c r="AH592" i="727" s="1"/>
  <c r="AI591" i="727"/>
  <c r="AF591" i="727"/>
  <c r="AH591" i="727" s="1"/>
  <c r="AI590" i="727"/>
  <c r="AF590" i="727"/>
  <c r="AH590" i="727" s="1"/>
  <c r="AI589" i="727"/>
  <c r="AF589" i="727"/>
  <c r="AH589" i="727" s="1"/>
  <c r="AI588" i="727"/>
  <c r="AF588" i="727"/>
  <c r="AH588" i="727" s="1"/>
  <c r="AI587" i="727"/>
  <c r="AF587" i="727"/>
  <c r="AH587" i="727" s="1"/>
  <c r="AI586" i="727"/>
  <c r="AF586" i="727"/>
  <c r="AH586" i="727" s="1"/>
  <c r="AK599" i="727" l="1"/>
  <c r="AK264" i="722"/>
  <c r="T148" i="720"/>
  <c r="AJ148" i="720" s="1"/>
  <c r="S148" i="720"/>
  <c r="P148" i="720"/>
  <c r="V148" i="720" s="1"/>
  <c r="O148" i="720"/>
  <c r="L148" i="720"/>
  <c r="J148" i="720"/>
  <c r="T198" i="719"/>
  <c r="AJ198" i="719" s="1"/>
  <c r="S198" i="719"/>
  <c r="P198" i="719"/>
  <c r="V198" i="719" s="1"/>
  <c r="O198" i="719"/>
  <c r="L198" i="719"/>
  <c r="J198" i="719"/>
  <c r="T96" i="718"/>
  <c r="AJ96" i="718" s="1"/>
  <c r="S96" i="718"/>
  <c r="P96" i="718"/>
  <c r="V96" i="718" s="1"/>
  <c r="O96" i="718"/>
  <c r="L96" i="718"/>
  <c r="J96" i="718"/>
  <c r="T257" i="722"/>
  <c r="AJ257" i="722" s="1"/>
  <c r="S257" i="722"/>
  <c r="P257" i="722"/>
  <c r="V257" i="722" s="1"/>
  <c r="O257" i="722"/>
  <c r="L257" i="722"/>
  <c r="J257" i="722"/>
  <c r="T256" i="722"/>
  <c r="AJ256" i="722" s="1"/>
  <c r="S256" i="722"/>
  <c r="P256" i="722"/>
  <c r="V256" i="722" s="1"/>
  <c r="O256" i="722"/>
  <c r="L256" i="722"/>
  <c r="J256" i="722"/>
  <c r="T255" i="722"/>
  <c r="AJ255" i="722" s="1"/>
  <c r="S255" i="722"/>
  <c r="P255" i="722"/>
  <c r="V255" i="722" s="1"/>
  <c r="O255" i="722"/>
  <c r="L255" i="722"/>
  <c r="J255" i="722"/>
  <c r="T254" i="722"/>
  <c r="AJ254" i="722" s="1"/>
  <c r="S254" i="722"/>
  <c r="P254" i="722"/>
  <c r="V254" i="722" s="1"/>
  <c r="O254" i="722"/>
  <c r="L254" i="722"/>
  <c r="J254" i="722"/>
  <c r="T335" i="723"/>
  <c r="AJ335" i="723" s="1"/>
  <c r="S335" i="723"/>
  <c r="P335" i="723"/>
  <c r="V335" i="723" s="1"/>
  <c r="O335" i="723"/>
  <c r="L335" i="723"/>
  <c r="J335" i="723"/>
  <c r="T334" i="723"/>
  <c r="AJ334" i="723" s="1"/>
  <c r="S334" i="723"/>
  <c r="P334" i="723"/>
  <c r="V334" i="723" s="1"/>
  <c r="O334" i="723"/>
  <c r="L334" i="723"/>
  <c r="J334" i="723"/>
  <c r="T392" i="726"/>
  <c r="AJ392" i="726" s="1"/>
  <c r="S392" i="726"/>
  <c r="P392" i="726"/>
  <c r="V392" i="726" s="1"/>
  <c r="O392" i="726"/>
  <c r="L392" i="726"/>
  <c r="J392" i="726"/>
  <c r="T391" i="726"/>
  <c r="AJ391" i="726" s="1"/>
  <c r="S391" i="726"/>
  <c r="P391" i="726"/>
  <c r="V391" i="726" s="1"/>
  <c r="O391" i="726"/>
  <c r="L391" i="726"/>
  <c r="J391" i="726"/>
  <c r="T540" i="725"/>
  <c r="AJ540" i="725" s="1"/>
  <c r="S540" i="725"/>
  <c r="P540" i="725"/>
  <c r="V540" i="725" s="1"/>
  <c r="O540" i="725"/>
  <c r="L540" i="725"/>
  <c r="J540" i="725"/>
  <c r="T539" i="725"/>
  <c r="AJ539" i="725" s="1"/>
  <c r="S539" i="725"/>
  <c r="P539" i="725"/>
  <c r="V539" i="725" s="1"/>
  <c r="O539" i="725"/>
  <c r="L539" i="725"/>
  <c r="J539" i="725"/>
  <c r="T538" i="725"/>
  <c r="AJ538" i="725" s="1"/>
  <c r="S538" i="725"/>
  <c r="P538" i="725"/>
  <c r="V538" i="725" s="1"/>
  <c r="O538" i="725"/>
  <c r="L538" i="725"/>
  <c r="J538" i="725"/>
  <c r="T207" i="717"/>
  <c r="AJ207" i="717" s="1"/>
  <c r="S207" i="717"/>
  <c r="P207" i="717"/>
  <c r="V207" i="717" s="1"/>
  <c r="O207" i="717"/>
  <c r="L207" i="717"/>
  <c r="J207" i="717"/>
  <c r="T206" i="717"/>
  <c r="AJ206" i="717" s="1"/>
  <c r="S206" i="717"/>
  <c r="P206" i="717"/>
  <c r="V206" i="717" s="1"/>
  <c r="O206" i="717"/>
  <c r="L206" i="717"/>
  <c r="J206" i="717"/>
  <c r="T205" i="717"/>
  <c r="AD205" i="717" s="1"/>
  <c r="S205" i="717"/>
  <c r="P205" i="717"/>
  <c r="V205" i="717" s="1"/>
  <c r="O205" i="717"/>
  <c r="L205" i="717"/>
  <c r="J205" i="717"/>
  <c r="T147" i="720"/>
  <c r="AJ147" i="720" s="1"/>
  <c r="S147" i="720"/>
  <c r="P147" i="720"/>
  <c r="V147" i="720" s="1"/>
  <c r="O147" i="720"/>
  <c r="L147" i="720"/>
  <c r="J147" i="720"/>
  <c r="T95" i="718"/>
  <c r="AJ95" i="718" s="1"/>
  <c r="S95" i="718"/>
  <c r="P95" i="718"/>
  <c r="V95" i="718" s="1"/>
  <c r="O95" i="718"/>
  <c r="L95" i="718"/>
  <c r="J95" i="718"/>
  <c r="T197" i="719"/>
  <c r="AJ197" i="719" s="1"/>
  <c r="S197" i="719"/>
  <c r="P197" i="719"/>
  <c r="V197" i="719" s="1"/>
  <c r="O197" i="719"/>
  <c r="L197" i="719"/>
  <c r="J197" i="719"/>
  <c r="T253" i="722"/>
  <c r="AJ253" i="722" s="1"/>
  <c r="S253" i="722"/>
  <c r="P253" i="722"/>
  <c r="V253" i="722" s="1"/>
  <c r="O253" i="722"/>
  <c r="L253" i="722"/>
  <c r="J253" i="722"/>
  <c r="T252" i="722"/>
  <c r="AJ252" i="722" s="1"/>
  <c r="S252" i="722"/>
  <c r="P252" i="722"/>
  <c r="V252" i="722" s="1"/>
  <c r="O252" i="722"/>
  <c r="L252" i="722"/>
  <c r="J252" i="722"/>
  <c r="T251" i="722"/>
  <c r="AJ251" i="722" s="1"/>
  <c r="S251" i="722"/>
  <c r="P251" i="722"/>
  <c r="V251" i="722" s="1"/>
  <c r="O251" i="722"/>
  <c r="L251" i="722"/>
  <c r="J251" i="722"/>
  <c r="T250" i="722"/>
  <c r="AJ250" i="722" s="1"/>
  <c r="S250" i="722"/>
  <c r="P250" i="722"/>
  <c r="V250" i="722" s="1"/>
  <c r="O250" i="722"/>
  <c r="L250" i="722"/>
  <c r="J250" i="722"/>
  <c r="T333" i="723"/>
  <c r="AJ333" i="723" s="1"/>
  <c r="S333" i="723"/>
  <c r="P333" i="723"/>
  <c r="V333" i="723" s="1"/>
  <c r="O333" i="723"/>
  <c r="L333" i="723"/>
  <c r="J333" i="723"/>
  <c r="T332" i="723"/>
  <c r="AJ332" i="723" s="1"/>
  <c r="S332" i="723"/>
  <c r="P332" i="723"/>
  <c r="V332" i="723" s="1"/>
  <c r="O332" i="723"/>
  <c r="L332" i="723"/>
  <c r="J332" i="723"/>
  <c r="T331" i="723"/>
  <c r="AJ331" i="723" s="1"/>
  <c r="S331" i="723"/>
  <c r="P331" i="723"/>
  <c r="V331" i="723" s="1"/>
  <c r="O331" i="723"/>
  <c r="L331" i="723"/>
  <c r="J331" i="723"/>
  <c r="T330" i="723"/>
  <c r="AD330" i="723" s="1"/>
  <c r="S330" i="723"/>
  <c r="P330" i="723"/>
  <c r="V330" i="723" s="1"/>
  <c r="O330" i="723"/>
  <c r="L330" i="723"/>
  <c r="J330" i="723"/>
  <c r="T537" i="725"/>
  <c r="AJ537" i="725" s="1"/>
  <c r="S537" i="725"/>
  <c r="P537" i="725"/>
  <c r="V537" i="725" s="1"/>
  <c r="O537" i="725"/>
  <c r="L537" i="725"/>
  <c r="J537" i="725"/>
  <c r="T536" i="725"/>
  <c r="AJ536" i="725" s="1"/>
  <c r="S536" i="725"/>
  <c r="P536" i="725"/>
  <c r="V536" i="725" s="1"/>
  <c r="O536" i="725"/>
  <c r="L536" i="725"/>
  <c r="J536" i="725"/>
  <c r="T535" i="725"/>
  <c r="AJ535" i="725" s="1"/>
  <c r="S535" i="725"/>
  <c r="P535" i="725"/>
  <c r="V535" i="725" s="1"/>
  <c r="O535" i="725"/>
  <c r="L535" i="725"/>
  <c r="J535" i="725"/>
  <c r="T534" i="725"/>
  <c r="AJ534" i="725" s="1"/>
  <c r="S534" i="725"/>
  <c r="P534" i="725"/>
  <c r="V534" i="725" s="1"/>
  <c r="O534" i="725"/>
  <c r="L534" i="725"/>
  <c r="J534" i="725"/>
  <c r="T533" i="725"/>
  <c r="AJ533" i="725" s="1"/>
  <c r="S533" i="725"/>
  <c r="P533" i="725"/>
  <c r="V533" i="725" s="1"/>
  <c r="O533" i="725"/>
  <c r="L533" i="725"/>
  <c r="J533" i="725"/>
  <c r="T390" i="726"/>
  <c r="AJ390" i="726" s="1"/>
  <c r="S390" i="726"/>
  <c r="P390" i="726"/>
  <c r="V390" i="726" s="1"/>
  <c r="O390" i="726"/>
  <c r="L390" i="726"/>
  <c r="J390" i="726"/>
  <c r="T389" i="726"/>
  <c r="AJ389" i="726" s="1"/>
  <c r="S389" i="726"/>
  <c r="P389" i="726"/>
  <c r="V389" i="726" s="1"/>
  <c r="O389" i="726"/>
  <c r="L389" i="726"/>
  <c r="J389" i="726"/>
  <c r="T329" i="723"/>
  <c r="AJ329" i="723" s="1"/>
  <c r="S329" i="723"/>
  <c r="P329" i="723"/>
  <c r="V329" i="723" s="1"/>
  <c r="O329" i="723"/>
  <c r="L329" i="723"/>
  <c r="J329" i="723"/>
  <c r="T328" i="723"/>
  <c r="AJ328" i="723" s="1"/>
  <c r="S328" i="723"/>
  <c r="P328" i="723"/>
  <c r="V328" i="723" s="1"/>
  <c r="O328" i="723"/>
  <c r="L328" i="723"/>
  <c r="J328" i="723"/>
  <c r="T249" i="722"/>
  <c r="AJ249" i="722" s="1"/>
  <c r="S249" i="722"/>
  <c r="P249" i="722"/>
  <c r="V249" i="722" s="1"/>
  <c r="O249" i="722"/>
  <c r="L249" i="722"/>
  <c r="J249" i="722"/>
  <c r="T248" i="722"/>
  <c r="AJ248" i="722" s="1"/>
  <c r="S248" i="722"/>
  <c r="P248" i="722"/>
  <c r="V248" i="722" s="1"/>
  <c r="O248" i="722"/>
  <c r="L248" i="722"/>
  <c r="J248" i="722"/>
  <c r="T247" i="722"/>
  <c r="AJ247" i="722" s="1"/>
  <c r="S247" i="722"/>
  <c r="P247" i="722"/>
  <c r="V247" i="722" s="1"/>
  <c r="O247" i="722"/>
  <c r="L247" i="722"/>
  <c r="J247" i="722"/>
  <c r="T236" i="729"/>
  <c r="AJ236" i="729" s="1"/>
  <c r="S236" i="729"/>
  <c r="P236" i="729"/>
  <c r="V236" i="729" s="1"/>
  <c r="O236" i="729"/>
  <c r="L236" i="729"/>
  <c r="J236" i="729"/>
  <c r="T146" i="720"/>
  <c r="AJ146" i="720" s="1"/>
  <c r="S146" i="720"/>
  <c r="P146" i="720"/>
  <c r="V146" i="720" s="1"/>
  <c r="O146" i="720"/>
  <c r="L146" i="720"/>
  <c r="J146" i="720"/>
  <c r="T94" i="718"/>
  <c r="AD94" i="718" s="1"/>
  <c r="S94" i="718"/>
  <c r="P94" i="718"/>
  <c r="V94" i="718" s="1"/>
  <c r="O94" i="718"/>
  <c r="L94" i="718"/>
  <c r="J94" i="718"/>
  <c r="T388" i="726"/>
  <c r="AJ388" i="726" s="1"/>
  <c r="S388" i="726"/>
  <c r="P388" i="726"/>
  <c r="V388" i="726" s="1"/>
  <c r="O388" i="726"/>
  <c r="L388" i="726"/>
  <c r="J388" i="726"/>
  <c r="T387" i="726"/>
  <c r="AJ387" i="726" s="1"/>
  <c r="S387" i="726"/>
  <c r="P387" i="726"/>
  <c r="V387" i="726" s="1"/>
  <c r="O387" i="726"/>
  <c r="L387" i="726"/>
  <c r="J387" i="726"/>
  <c r="T532" i="725"/>
  <c r="AJ532" i="725" s="1"/>
  <c r="S532" i="725"/>
  <c r="P532" i="725"/>
  <c r="V532" i="725" s="1"/>
  <c r="O532" i="725"/>
  <c r="L532" i="725"/>
  <c r="J532" i="725"/>
  <c r="T531" i="725"/>
  <c r="AJ531" i="725" s="1"/>
  <c r="S531" i="725"/>
  <c r="P531" i="725"/>
  <c r="V531" i="725" s="1"/>
  <c r="O531" i="725"/>
  <c r="L531" i="725"/>
  <c r="J531" i="725"/>
  <c r="T530" i="725"/>
  <c r="AJ530" i="725" s="1"/>
  <c r="S530" i="725"/>
  <c r="P530" i="725"/>
  <c r="V530" i="725" s="1"/>
  <c r="O530" i="725"/>
  <c r="L530" i="725"/>
  <c r="J530" i="725"/>
  <c r="T584" i="727"/>
  <c r="AJ584" i="727" s="1"/>
  <c r="S584" i="727"/>
  <c r="P584" i="727"/>
  <c r="V584" i="727" s="1"/>
  <c r="O584" i="727"/>
  <c r="L584" i="727"/>
  <c r="J584" i="727"/>
  <c r="T583" i="727"/>
  <c r="AJ583" i="727" s="1"/>
  <c r="S583" i="727"/>
  <c r="P583" i="727"/>
  <c r="V583" i="727" s="1"/>
  <c r="O583" i="727"/>
  <c r="L583" i="727"/>
  <c r="J583" i="727"/>
  <c r="T582" i="727"/>
  <c r="AJ582" i="727" s="1"/>
  <c r="S582" i="727"/>
  <c r="P582" i="727"/>
  <c r="V582" i="727" s="1"/>
  <c r="O582" i="727"/>
  <c r="L582" i="727"/>
  <c r="J582" i="727"/>
  <c r="T529" i="725"/>
  <c r="AJ529" i="725" s="1"/>
  <c r="S529" i="725"/>
  <c r="P529" i="725"/>
  <c r="V529" i="725" s="1"/>
  <c r="O529" i="725"/>
  <c r="L529" i="725"/>
  <c r="J529" i="725"/>
  <c r="T196" i="719"/>
  <c r="AJ196" i="719" s="1"/>
  <c r="S196" i="719"/>
  <c r="P196" i="719"/>
  <c r="V196" i="719" s="1"/>
  <c r="O196" i="719"/>
  <c r="L196" i="719"/>
  <c r="J196" i="719"/>
  <c r="W95" i="718" l="1"/>
  <c r="W538" i="725"/>
  <c r="W148" i="720"/>
  <c r="AD148" i="720"/>
  <c r="W198" i="719"/>
  <c r="AD198" i="719"/>
  <c r="AD96" i="718"/>
  <c r="W96" i="718"/>
  <c r="W257" i="722"/>
  <c r="AD257" i="722"/>
  <c r="W256" i="722"/>
  <c r="AD256" i="722"/>
  <c r="W255" i="722"/>
  <c r="AD255" i="722"/>
  <c r="W254" i="722"/>
  <c r="AD254" i="722"/>
  <c r="AD335" i="723"/>
  <c r="W335" i="723"/>
  <c r="AD334" i="723"/>
  <c r="W334" i="723"/>
  <c r="W392" i="726"/>
  <c r="AD392" i="726"/>
  <c r="W391" i="726"/>
  <c r="AD391" i="726"/>
  <c r="W540" i="725"/>
  <c r="AD540" i="725"/>
  <c r="W539" i="725"/>
  <c r="AD539" i="725"/>
  <c r="AD538" i="725"/>
  <c r="AI538" i="725" s="1"/>
  <c r="AF538" i="725"/>
  <c r="AH538" i="725" s="1"/>
  <c r="W207" i="717"/>
  <c r="AD207" i="717"/>
  <c r="W206" i="717"/>
  <c r="AD206" i="717"/>
  <c r="AJ205" i="717"/>
  <c r="AI205" i="717"/>
  <c r="AF205" i="717"/>
  <c r="AH205" i="717" s="1"/>
  <c r="W205" i="717"/>
  <c r="W147" i="720"/>
  <c r="AD147" i="720"/>
  <c r="AD95" i="718"/>
  <c r="AI95" i="718" s="1"/>
  <c r="AD197" i="719"/>
  <c r="AI197" i="719" s="1"/>
  <c r="W197" i="719"/>
  <c r="W253" i="722"/>
  <c r="AD253" i="722"/>
  <c r="W252" i="722"/>
  <c r="AD252" i="722"/>
  <c r="W251" i="722"/>
  <c r="AD251" i="722"/>
  <c r="W250" i="722"/>
  <c r="AD250" i="722"/>
  <c r="AD333" i="723"/>
  <c r="W333" i="723"/>
  <c r="AD332" i="723"/>
  <c r="W332" i="723"/>
  <c r="W331" i="723"/>
  <c r="AD331" i="723"/>
  <c r="AJ330" i="723"/>
  <c r="AI330" i="723"/>
  <c r="AF330" i="723"/>
  <c r="AH330" i="723" s="1"/>
  <c r="W330" i="723"/>
  <c r="W537" i="725"/>
  <c r="AD537" i="725"/>
  <c r="W536" i="725"/>
  <c r="AD536" i="725"/>
  <c r="W535" i="725"/>
  <c r="AD535" i="725"/>
  <c r="W534" i="725"/>
  <c r="AD534" i="725"/>
  <c r="W533" i="725"/>
  <c r="AD533" i="725"/>
  <c r="W390" i="726"/>
  <c r="AD390" i="726"/>
  <c r="W389" i="726"/>
  <c r="AD389" i="726"/>
  <c r="AI389" i="726" s="1"/>
  <c r="W329" i="723"/>
  <c r="AD329" i="723"/>
  <c r="W328" i="723"/>
  <c r="AD328" i="723"/>
  <c r="W249" i="722"/>
  <c r="AD249" i="722"/>
  <c r="AD248" i="722"/>
  <c r="W248" i="722"/>
  <c r="W247" i="722"/>
  <c r="AD247" i="722"/>
  <c r="W236" i="729"/>
  <c r="AD236" i="729"/>
  <c r="W146" i="720"/>
  <c r="AD146" i="720"/>
  <c r="AJ94" i="718"/>
  <c r="AI94" i="718"/>
  <c r="AF94" i="718"/>
  <c r="AH94" i="718" s="1"/>
  <c r="W94" i="718"/>
  <c r="W388" i="726"/>
  <c r="AD388" i="726"/>
  <c r="W387" i="726"/>
  <c r="AD387" i="726"/>
  <c r="AD532" i="725"/>
  <c r="AI532" i="725" s="1"/>
  <c r="W532" i="725"/>
  <c r="W531" i="725"/>
  <c r="AD531" i="725"/>
  <c r="W530" i="725"/>
  <c r="AD530" i="725"/>
  <c r="W584" i="727"/>
  <c r="AD584" i="727"/>
  <c r="W583" i="727"/>
  <c r="AD583" i="727"/>
  <c r="W582" i="727"/>
  <c r="AD582" i="727"/>
  <c r="W529" i="725"/>
  <c r="AD529" i="725"/>
  <c r="W196" i="719"/>
  <c r="AD196" i="719"/>
  <c r="AF532" i="725" l="1"/>
  <c r="AH532" i="725" s="1"/>
  <c r="AI148" i="720"/>
  <c r="AF148" i="720"/>
  <c r="AH148" i="720" s="1"/>
  <c r="AI198" i="719"/>
  <c r="AF198" i="719"/>
  <c r="AH198" i="719" s="1"/>
  <c r="AI96" i="718"/>
  <c r="AF96" i="718"/>
  <c r="AH96" i="718" s="1"/>
  <c r="AI257" i="722"/>
  <c r="AF257" i="722"/>
  <c r="AH257" i="722" s="1"/>
  <c r="AI256" i="722"/>
  <c r="AF256" i="722"/>
  <c r="AH256" i="722" s="1"/>
  <c r="AI255" i="722"/>
  <c r="AF255" i="722"/>
  <c r="AH255" i="722" s="1"/>
  <c r="AI254" i="722"/>
  <c r="AF254" i="722"/>
  <c r="AH254" i="722" s="1"/>
  <c r="AI335" i="723"/>
  <c r="AF335" i="723"/>
  <c r="AH335" i="723" s="1"/>
  <c r="AI334" i="723"/>
  <c r="AF334" i="723"/>
  <c r="AH334" i="723" s="1"/>
  <c r="AK339" i="723" s="1"/>
  <c r="AI392" i="726"/>
  <c r="AF392" i="726"/>
  <c r="AH392" i="726" s="1"/>
  <c r="AI391" i="726"/>
  <c r="AF391" i="726"/>
  <c r="AH391" i="726" s="1"/>
  <c r="AI540" i="725"/>
  <c r="AF540" i="725"/>
  <c r="AH540" i="725" s="1"/>
  <c r="AI539" i="725"/>
  <c r="AF539" i="725"/>
  <c r="AH539" i="725" s="1"/>
  <c r="AI207" i="717"/>
  <c r="AF207" i="717"/>
  <c r="AH207" i="717" s="1"/>
  <c r="AI206" i="717"/>
  <c r="AF206" i="717"/>
  <c r="AH206" i="717" s="1"/>
  <c r="AI147" i="720"/>
  <c r="AF147" i="720"/>
  <c r="AH147" i="720" s="1"/>
  <c r="AF95" i="718"/>
  <c r="AH95" i="718" s="1"/>
  <c r="AF197" i="719"/>
  <c r="AH197" i="719" s="1"/>
  <c r="AI253" i="722"/>
  <c r="AF253" i="722"/>
  <c r="AH253" i="722" s="1"/>
  <c r="AI252" i="722"/>
  <c r="AF252" i="722"/>
  <c r="AH252" i="722" s="1"/>
  <c r="AI251" i="722"/>
  <c r="AF251" i="722"/>
  <c r="AH251" i="722" s="1"/>
  <c r="AI250" i="722"/>
  <c r="AF250" i="722"/>
  <c r="AH250" i="722" s="1"/>
  <c r="AI333" i="723"/>
  <c r="AF333" i="723"/>
  <c r="AH333" i="723" s="1"/>
  <c r="AI332" i="723"/>
  <c r="AF332" i="723"/>
  <c r="AH332" i="723" s="1"/>
  <c r="AI331" i="723"/>
  <c r="AF331" i="723"/>
  <c r="AH331" i="723" s="1"/>
  <c r="AI537" i="725"/>
  <c r="AF537" i="725"/>
  <c r="AH537" i="725" s="1"/>
  <c r="AI536" i="725"/>
  <c r="AF536" i="725"/>
  <c r="AH536" i="725" s="1"/>
  <c r="AI535" i="725"/>
  <c r="AF535" i="725"/>
  <c r="AH535" i="725" s="1"/>
  <c r="AI534" i="725"/>
  <c r="AF534" i="725"/>
  <c r="AH534" i="725" s="1"/>
  <c r="AI533" i="725"/>
  <c r="AF533" i="725"/>
  <c r="AH533" i="725" s="1"/>
  <c r="AI390" i="726"/>
  <c r="AF390" i="726"/>
  <c r="AH390" i="726" s="1"/>
  <c r="AF389" i="726"/>
  <c r="AH389" i="726" s="1"/>
  <c r="AI329" i="723"/>
  <c r="AF329" i="723"/>
  <c r="AH329" i="723" s="1"/>
  <c r="AI328" i="723"/>
  <c r="AF328" i="723"/>
  <c r="AH328" i="723" s="1"/>
  <c r="AI249" i="722"/>
  <c r="AF249" i="722"/>
  <c r="AH249" i="722" s="1"/>
  <c r="AI248" i="722"/>
  <c r="AF248" i="722"/>
  <c r="AH248" i="722" s="1"/>
  <c r="AI247" i="722"/>
  <c r="AF247" i="722"/>
  <c r="AH247" i="722" s="1"/>
  <c r="AI236" i="729"/>
  <c r="AF236" i="729"/>
  <c r="AH236" i="729" s="1"/>
  <c r="AI146" i="720"/>
  <c r="AF146" i="720"/>
  <c r="AH146" i="720" s="1"/>
  <c r="AI388" i="726"/>
  <c r="AF388" i="726"/>
  <c r="AH388" i="726" s="1"/>
  <c r="AI387" i="726"/>
  <c r="AF387" i="726"/>
  <c r="AH387" i="726" s="1"/>
  <c r="AI531" i="725"/>
  <c r="AF531" i="725"/>
  <c r="AH531" i="725" s="1"/>
  <c r="AI530" i="725"/>
  <c r="AF530" i="725"/>
  <c r="AH530" i="725" s="1"/>
  <c r="AI584" i="727"/>
  <c r="AF584" i="727"/>
  <c r="AH584" i="727" s="1"/>
  <c r="AI583" i="727"/>
  <c r="AF583" i="727"/>
  <c r="AH583" i="727" s="1"/>
  <c r="AI582" i="727"/>
  <c r="AF582" i="727"/>
  <c r="AH582" i="727" s="1"/>
  <c r="AI529" i="725"/>
  <c r="AF529" i="725"/>
  <c r="AH529" i="725" s="1"/>
  <c r="AF196" i="719"/>
  <c r="AH196" i="719" s="1"/>
  <c r="AI196" i="719"/>
  <c r="T528" i="725"/>
  <c r="AJ528" i="725" s="1"/>
  <c r="S528" i="725"/>
  <c r="P528" i="725"/>
  <c r="V528" i="725" s="1"/>
  <c r="O528" i="725"/>
  <c r="L528" i="725"/>
  <c r="J528" i="725"/>
  <c r="T527" i="725"/>
  <c r="AJ527" i="725" s="1"/>
  <c r="S527" i="725"/>
  <c r="P527" i="725"/>
  <c r="V527" i="725" s="1"/>
  <c r="O527" i="725"/>
  <c r="L527" i="725"/>
  <c r="J527" i="725"/>
  <c r="T327" i="723"/>
  <c r="AJ327" i="723" s="1"/>
  <c r="S327" i="723"/>
  <c r="P327" i="723"/>
  <c r="V327" i="723" s="1"/>
  <c r="O327" i="723"/>
  <c r="L327" i="723"/>
  <c r="J327" i="723"/>
  <c r="T326" i="723"/>
  <c r="AJ326" i="723" s="1"/>
  <c r="S326" i="723"/>
  <c r="P326" i="723"/>
  <c r="V326" i="723" s="1"/>
  <c r="O326" i="723"/>
  <c r="L326" i="723"/>
  <c r="J326" i="723"/>
  <c r="T246" i="722"/>
  <c r="AJ246" i="722" s="1"/>
  <c r="S246" i="722"/>
  <c r="P246" i="722"/>
  <c r="V246" i="722" s="1"/>
  <c r="O246" i="722"/>
  <c r="L246" i="722"/>
  <c r="J246" i="722"/>
  <c r="T245" i="722"/>
  <c r="AJ245" i="722" s="1"/>
  <c r="S245" i="722"/>
  <c r="P245" i="722"/>
  <c r="V245" i="722" s="1"/>
  <c r="O245" i="722"/>
  <c r="L245" i="722"/>
  <c r="J245" i="722"/>
  <c r="T581" i="727"/>
  <c r="AJ581" i="727" s="1"/>
  <c r="S581" i="727"/>
  <c r="P581" i="727"/>
  <c r="V581" i="727" s="1"/>
  <c r="O581" i="727"/>
  <c r="L581" i="727"/>
  <c r="J581" i="727"/>
  <c r="T580" i="727"/>
  <c r="AJ580" i="727" s="1"/>
  <c r="S580" i="727"/>
  <c r="P580" i="727"/>
  <c r="V580" i="727" s="1"/>
  <c r="O580" i="727"/>
  <c r="L580" i="727"/>
  <c r="J580" i="727"/>
  <c r="T579" i="727"/>
  <c r="AJ579" i="727" s="1"/>
  <c r="S579" i="727"/>
  <c r="P579" i="727"/>
  <c r="V579" i="727" s="1"/>
  <c r="O579" i="727"/>
  <c r="L579" i="727"/>
  <c r="J579" i="727"/>
  <c r="T386" i="726"/>
  <c r="AJ386" i="726" s="1"/>
  <c r="S386" i="726"/>
  <c r="P386" i="726"/>
  <c r="V386" i="726" s="1"/>
  <c r="O386" i="726"/>
  <c r="L386" i="726"/>
  <c r="J386" i="726"/>
  <c r="T385" i="726"/>
  <c r="AJ385" i="726" s="1"/>
  <c r="S385" i="726"/>
  <c r="P385" i="726"/>
  <c r="V385" i="726" s="1"/>
  <c r="O385" i="726"/>
  <c r="L385" i="726"/>
  <c r="J385" i="726"/>
  <c r="T204" i="717"/>
  <c r="AJ204" i="717" s="1"/>
  <c r="S204" i="717"/>
  <c r="P204" i="717"/>
  <c r="V204" i="717" s="1"/>
  <c r="O204" i="717"/>
  <c r="L204" i="717"/>
  <c r="J204" i="717"/>
  <c r="T203" i="717"/>
  <c r="AJ203" i="717" s="1"/>
  <c r="S203" i="717"/>
  <c r="P203" i="717"/>
  <c r="V203" i="717" s="1"/>
  <c r="O203" i="717"/>
  <c r="L203" i="717"/>
  <c r="J203" i="717"/>
  <c r="T145" i="720"/>
  <c r="AD145" i="720" s="1"/>
  <c r="S145" i="720"/>
  <c r="P145" i="720"/>
  <c r="V145" i="720" s="1"/>
  <c r="O145" i="720"/>
  <c r="L145" i="720"/>
  <c r="J145" i="720"/>
  <c r="T235" i="729"/>
  <c r="AJ235" i="729" s="1"/>
  <c r="S235" i="729"/>
  <c r="P235" i="729"/>
  <c r="V235" i="729" s="1"/>
  <c r="O235" i="729"/>
  <c r="L235" i="729"/>
  <c r="J235" i="729"/>
  <c r="T195" i="719"/>
  <c r="AJ195" i="719" s="1"/>
  <c r="S195" i="719"/>
  <c r="P195" i="719"/>
  <c r="V195" i="719" s="1"/>
  <c r="O195" i="719"/>
  <c r="L195" i="719"/>
  <c r="J195" i="719"/>
  <c r="T93" i="718"/>
  <c r="AJ93" i="718" s="1"/>
  <c r="S93" i="718"/>
  <c r="P93" i="718"/>
  <c r="V93" i="718" s="1"/>
  <c r="O93" i="718"/>
  <c r="L93" i="718"/>
  <c r="J93" i="718"/>
  <c r="T325" i="723"/>
  <c r="AJ325" i="723" s="1"/>
  <c r="S325" i="723"/>
  <c r="P325" i="723"/>
  <c r="V325" i="723" s="1"/>
  <c r="O325" i="723"/>
  <c r="L325" i="723"/>
  <c r="J325" i="723"/>
  <c r="T324" i="723"/>
  <c r="AJ324" i="723" s="1"/>
  <c r="S324" i="723"/>
  <c r="P324" i="723"/>
  <c r="V324" i="723" s="1"/>
  <c r="O324" i="723"/>
  <c r="L324" i="723"/>
  <c r="J324" i="723"/>
  <c r="T323" i="723"/>
  <c r="AJ323" i="723" s="1"/>
  <c r="S323" i="723"/>
  <c r="P323" i="723"/>
  <c r="V323" i="723" s="1"/>
  <c r="O323" i="723"/>
  <c r="L323" i="723"/>
  <c r="J323" i="723"/>
  <c r="T322" i="723"/>
  <c r="AJ322" i="723" s="1"/>
  <c r="S322" i="723"/>
  <c r="P322" i="723"/>
  <c r="V322" i="723" s="1"/>
  <c r="O322" i="723"/>
  <c r="L322" i="723"/>
  <c r="J322" i="723"/>
  <c r="T526" i="725"/>
  <c r="AJ526" i="725" s="1"/>
  <c r="S526" i="725"/>
  <c r="P526" i="725"/>
  <c r="V526" i="725" s="1"/>
  <c r="O526" i="725"/>
  <c r="L526" i="725"/>
  <c r="J526" i="725"/>
  <c r="T525" i="725"/>
  <c r="AJ525" i="725" s="1"/>
  <c r="S525" i="725"/>
  <c r="P525" i="725"/>
  <c r="V525" i="725" s="1"/>
  <c r="O525" i="725"/>
  <c r="L525" i="725"/>
  <c r="J525" i="725"/>
  <c r="T524" i="725"/>
  <c r="AJ524" i="725" s="1"/>
  <c r="S524" i="725"/>
  <c r="P524" i="725"/>
  <c r="V524" i="725" s="1"/>
  <c r="O524" i="725"/>
  <c r="L524" i="725"/>
  <c r="J524" i="725"/>
  <c r="T244" i="722"/>
  <c r="AJ244" i="722" s="1"/>
  <c r="S244" i="722"/>
  <c r="P244" i="722"/>
  <c r="V244" i="722" s="1"/>
  <c r="O244" i="722"/>
  <c r="L244" i="722"/>
  <c r="J244" i="722"/>
  <c r="T243" i="722"/>
  <c r="AJ243" i="722" s="1"/>
  <c r="S243" i="722"/>
  <c r="P243" i="722"/>
  <c r="V243" i="722" s="1"/>
  <c r="O243" i="722"/>
  <c r="L243" i="722"/>
  <c r="J243" i="722"/>
  <c r="T578" i="727"/>
  <c r="AJ578" i="727" s="1"/>
  <c r="S578" i="727"/>
  <c r="P578" i="727"/>
  <c r="V578" i="727" s="1"/>
  <c r="O578" i="727"/>
  <c r="L578" i="727"/>
  <c r="J578" i="727"/>
  <c r="T577" i="727"/>
  <c r="AJ577" i="727" s="1"/>
  <c r="S577" i="727"/>
  <c r="P577" i="727"/>
  <c r="V577" i="727" s="1"/>
  <c r="O577" i="727"/>
  <c r="L577" i="727"/>
  <c r="J577" i="727"/>
  <c r="T576" i="727"/>
  <c r="AJ576" i="727" s="1"/>
  <c r="S576" i="727"/>
  <c r="P576" i="727"/>
  <c r="V576" i="727" s="1"/>
  <c r="O576" i="727"/>
  <c r="L576" i="727"/>
  <c r="J576" i="727"/>
  <c r="T575" i="727"/>
  <c r="AJ575" i="727" s="1"/>
  <c r="S575" i="727"/>
  <c r="P575" i="727"/>
  <c r="V575" i="727" s="1"/>
  <c r="O575" i="727"/>
  <c r="L575" i="727"/>
  <c r="J575" i="727"/>
  <c r="T384" i="726"/>
  <c r="AJ384" i="726" s="1"/>
  <c r="S384" i="726"/>
  <c r="P384" i="726"/>
  <c r="V384" i="726" s="1"/>
  <c r="O384" i="726"/>
  <c r="L384" i="726"/>
  <c r="J384" i="726"/>
  <c r="T383" i="726"/>
  <c r="AD383" i="726" s="1"/>
  <c r="S383" i="726"/>
  <c r="P383" i="726"/>
  <c r="V383" i="726" s="1"/>
  <c r="O383" i="726"/>
  <c r="L383" i="726"/>
  <c r="J383" i="726"/>
  <c r="T39" i="731"/>
  <c r="AJ39" i="731" s="1"/>
  <c r="S39" i="731"/>
  <c r="P39" i="731"/>
  <c r="V39" i="731" s="1"/>
  <c r="O39" i="731"/>
  <c r="L39" i="731"/>
  <c r="J39" i="731"/>
  <c r="T92" i="718"/>
  <c r="AJ92" i="718" s="1"/>
  <c r="S92" i="718"/>
  <c r="P92" i="718"/>
  <c r="V92" i="718" s="1"/>
  <c r="O92" i="718"/>
  <c r="L92" i="718"/>
  <c r="J92" i="718"/>
  <c r="T194" i="719"/>
  <c r="AJ194" i="719" s="1"/>
  <c r="S194" i="719"/>
  <c r="P194" i="719"/>
  <c r="V194" i="719" s="1"/>
  <c r="O194" i="719"/>
  <c r="L194" i="719"/>
  <c r="J194" i="719"/>
  <c r="T234" i="729"/>
  <c r="AJ234" i="729" s="1"/>
  <c r="S234" i="729"/>
  <c r="P234" i="729"/>
  <c r="V234" i="729" s="1"/>
  <c r="O234" i="729"/>
  <c r="L234" i="729"/>
  <c r="J234" i="729"/>
  <c r="T144" i="720"/>
  <c r="AJ144" i="720" s="1"/>
  <c r="S144" i="720"/>
  <c r="P144" i="720"/>
  <c r="V144" i="720" s="1"/>
  <c r="O144" i="720"/>
  <c r="L144" i="720"/>
  <c r="J144" i="720"/>
  <c r="T242" i="722"/>
  <c r="AJ242" i="722" s="1"/>
  <c r="S242" i="722"/>
  <c r="P242" i="722"/>
  <c r="V242" i="722" s="1"/>
  <c r="O242" i="722"/>
  <c r="L242" i="722"/>
  <c r="J242" i="722"/>
  <c r="T241" i="722"/>
  <c r="AJ241" i="722" s="1"/>
  <c r="S241" i="722"/>
  <c r="P241" i="722"/>
  <c r="V241" i="722" s="1"/>
  <c r="O241" i="722"/>
  <c r="L241" i="722"/>
  <c r="J241" i="722"/>
  <c r="T240" i="722"/>
  <c r="AJ240" i="722" s="1"/>
  <c r="S240" i="722"/>
  <c r="P240" i="722"/>
  <c r="V240" i="722" s="1"/>
  <c r="O240" i="722"/>
  <c r="L240" i="722"/>
  <c r="J240" i="722"/>
  <c r="T239" i="722"/>
  <c r="AJ239" i="722" s="1"/>
  <c r="S239" i="722"/>
  <c r="P239" i="722"/>
  <c r="V239" i="722" s="1"/>
  <c r="O239" i="722"/>
  <c r="L239" i="722"/>
  <c r="J239" i="722"/>
  <c r="T321" i="723"/>
  <c r="AJ321" i="723" s="1"/>
  <c r="S321" i="723"/>
  <c r="P321" i="723"/>
  <c r="V321" i="723" s="1"/>
  <c r="O321" i="723"/>
  <c r="L321" i="723"/>
  <c r="J321" i="723"/>
  <c r="T320" i="723"/>
  <c r="AJ320" i="723" s="1"/>
  <c r="S320" i="723"/>
  <c r="P320" i="723"/>
  <c r="V320" i="723" s="1"/>
  <c r="O320" i="723"/>
  <c r="L320" i="723"/>
  <c r="J320" i="723"/>
  <c r="T574" i="727"/>
  <c r="AJ574" i="727" s="1"/>
  <c r="S574" i="727"/>
  <c r="P574" i="727"/>
  <c r="V574" i="727" s="1"/>
  <c r="O574" i="727"/>
  <c r="L574" i="727"/>
  <c r="J574" i="727"/>
  <c r="T573" i="727"/>
  <c r="AJ573" i="727" s="1"/>
  <c r="S573" i="727"/>
  <c r="P573" i="727"/>
  <c r="V573" i="727" s="1"/>
  <c r="O573" i="727"/>
  <c r="L573" i="727"/>
  <c r="J573" i="727"/>
  <c r="T572" i="727"/>
  <c r="AD572" i="727" s="1"/>
  <c r="S572" i="727"/>
  <c r="P572" i="727"/>
  <c r="V572" i="727" s="1"/>
  <c r="O572" i="727"/>
  <c r="L572" i="727"/>
  <c r="J572" i="727"/>
  <c r="T571" i="727"/>
  <c r="AJ571" i="727" s="1"/>
  <c r="S571" i="727"/>
  <c r="P571" i="727"/>
  <c r="V571" i="727" s="1"/>
  <c r="O571" i="727"/>
  <c r="L571" i="727"/>
  <c r="J571" i="727"/>
  <c r="T382" i="726"/>
  <c r="AJ382" i="726" s="1"/>
  <c r="S382" i="726"/>
  <c r="P382" i="726"/>
  <c r="V382" i="726" s="1"/>
  <c r="O382" i="726"/>
  <c r="L382" i="726"/>
  <c r="J382" i="726"/>
  <c r="T381" i="726"/>
  <c r="AD381" i="726" s="1"/>
  <c r="S381" i="726"/>
  <c r="P381" i="726"/>
  <c r="V381" i="726" s="1"/>
  <c r="O381" i="726"/>
  <c r="L381" i="726"/>
  <c r="J381" i="726"/>
  <c r="T380" i="726"/>
  <c r="AJ380" i="726" s="1"/>
  <c r="S380" i="726"/>
  <c r="P380" i="726"/>
  <c r="V380" i="726" s="1"/>
  <c r="O380" i="726"/>
  <c r="L380" i="726"/>
  <c r="J380" i="726"/>
  <c r="T379" i="726"/>
  <c r="AJ379" i="726" s="1"/>
  <c r="S379" i="726"/>
  <c r="P379" i="726"/>
  <c r="V379" i="726" s="1"/>
  <c r="O379" i="726"/>
  <c r="L379" i="726"/>
  <c r="J379" i="726"/>
  <c r="T523" i="725"/>
  <c r="AJ523" i="725" s="1"/>
  <c r="S523" i="725"/>
  <c r="P523" i="725"/>
  <c r="V523" i="725" s="1"/>
  <c r="O523" i="725"/>
  <c r="L523" i="725"/>
  <c r="J523" i="725"/>
  <c r="T522" i="725"/>
  <c r="AJ522" i="725" s="1"/>
  <c r="S522" i="725"/>
  <c r="P522" i="725"/>
  <c r="V522" i="725" s="1"/>
  <c r="O522" i="725"/>
  <c r="L522" i="725"/>
  <c r="J522" i="725"/>
  <c r="T521" i="725"/>
  <c r="AD521" i="725" s="1"/>
  <c r="S521" i="725"/>
  <c r="P521" i="725"/>
  <c r="V521" i="725" s="1"/>
  <c r="O521" i="725"/>
  <c r="L521" i="725"/>
  <c r="J521" i="725"/>
  <c r="T143" i="720"/>
  <c r="AJ143" i="720" s="1"/>
  <c r="S143" i="720"/>
  <c r="P143" i="720"/>
  <c r="V143" i="720" s="1"/>
  <c r="O143" i="720"/>
  <c r="L143" i="720"/>
  <c r="J143" i="720"/>
  <c r="T142" i="720"/>
  <c r="AJ142" i="720" s="1"/>
  <c r="S142" i="720"/>
  <c r="P142" i="720"/>
  <c r="V142" i="720" s="1"/>
  <c r="O142" i="720"/>
  <c r="L142" i="720"/>
  <c r="J142" i="720"/>
  <c r="T141" i="720"/>
  <c r="AJ141" i="720" s="1"/>
  <c r="S141" i="720"/>
  <c r="P141" i="720"/>
  <c r="V141" i="720" s="1"/>
  <c r="O141" i="720"/>
  <c r="L141" i="720"/>
  <c r="J141" i="720"/>
  <c r="T140" i="720"/>
  <c r="AJ140" i="720" s="1"/>
  <c r="S140" i="720"/>
  <c r="P140" i="720"/>
  <c r="V140" i="720" s="1"/>
  <c r="O140" i="720"/>
  <c r="L140" i="720"/>
  <c r="J140" i="720"/>
  <c r="AK149" i="720" l="1"/>
  <c r="W144" i="720"/>
  <c r="AK201" i="719"/>
  <c r="AK398" i="726"/>
  <c r="AK592" i="727"/>
  <c r="AK333" i="723"/>
  <c r="AK257" i="722"/>
  <c r="AK546" i="725"/>
  <c r="AK537" i="725"/>
  <c r="W528" i="725"/>
  <c r="AD528" i="725"/>
  <c r="AD527" i="725"/>
  <c r="W527" i="725"/>
  <c r="W327" i="723"/>
  <c r="AD327" i="723"/>
  <c r="AD326" i="723"/>
  <c r="AI326" i="723" s="1"/>
  <c r="W326" i="723"/>
  <c r="AD246" i="722"/>
  <c r="W246" i="722"/>
  <c r="W245" i="722"/>
  <c r="AD245" i="722"/>
  <c r="AD581" i="727"/>
  <c r="W581" i="727"/>
  <c r="W580" i="727"/>
  <c r="AD580" i="727"/>
  <c r="W579" i="727"/>
  <c r="AD579" i="727"/>
  <c r="W386" i="726"/>
  <c r="AD386" i="726"/>
  <c r="W385" i="726"/>
  <c r="AD385" i="726"/>
  <c r="W204" i="717"/>
  <c r="AD204" i="717"/>
  <c r="W203" i="717"/>
  <c r="AD203" i="717"/>
  <c r="AJ145" i="720"/>
  <c r="AF145" i="720"/>
  <c r="AH145" i="720" s="1"/>
  <c r="AI145" i="720"/>
  <c r="W145" i="720"/>
  <c r="W235" i="729"/>
  <c r="AD235" i="729"/>
  <c r="AD195" i="719"/>
  <c r="W195" i="719"/>
  <c r="W93" i="718"/>
  <c r="AD93" i="718"/>
  <c r="W325" i="723"/>
  <c r="AD325" i="723"/>
  <c r="W324" i="723"/>
  <c r="AD324" i="723"/>
  <c r="W323" i="723"/>
  <c r="AD323" i="723"/>
  <c r="W322" i="723"/>
  <c r="AD322" i="723"/>
  <c r="AD526" i="725"/>
  <c r="W526" i="725"/>
  <c r="W525" i="725"/>
  <c r="AD525" i="725"/>
  <c r="W524" i="725"/>
  <c r="AD524" i="725"/>
  <c r="W244" i="722"/>
  <c r="AD244" i="722"/>
  <c r="W243" i="722"/>
  <c r="AD243" i="722"/>
  <c r="AI243" i="722" s="1"/>
  <c r="W578" i="727"/>
  <c r="AD578" i="727"/>
  <c r="W577" i="727"/>
  <c r="AD577" i="727"/>
  <c r="W576" i="727"/>
  <c r="AD576" i="727"/>
  <c r="AD575" i="727"/>
  <c r="W575" i="727"/>
  <c r="W384" i="726"/>
  <c r="AD384" i="726"/>
  <c r="AI383" i="726"/>
  <c r="AF383" i="726"/>
  <c r="AH383" i="726" s="1"/>
  <c r="AJ383" i="726"/>
  <c r="W383" i="726"/>
  <c r="AD39" i="731"/>
  <c r="W39" i="731"/>
  <c r="W92" i="718"/>
  <c r="AD92" i="718"/>
  <c r="W194" i="719"/>
  <c r="AD194" i="719"/>
  <c r="W234" i="729"/>
  <c r="AD234" i="729"/>
  <c r="AD144" i="720"/>
  <c r="W242" i="722"/>
  <c r="AD242" i="722"/>
  <c r="AD241" i="722"/>
  <c r="W241" i="722"/>
  <c r="W240" i="722"/>
  <c r="AD240" i="722"/>
  <c r="W239" i="722"/>
  <c r="AD239" i="722"/>
  <c r="W321" i="723"/>
  <c r="AD321" i="723"/>
  <c r="W320" i="723"/>
  <c r="AD320" i="723"/>
  <c r="W574" i="727"/>
  <c r="AD574" i="727"/>
  <c r="W573" i="727"/>
  <c r="AD573" i="727"/>
  <c r="AJ572" i="727"/>
  <c r="AI572" i="727"/>
  <c r="AF572" i="727"/>
  <c r="AH572" i="727" s="1"/>
  <c r="W572" i="727"/>
  <c r="AD571" i="727"/>
  <c r="W571" i="727"/>
  <c r="W382" i="726"/>
  <c r="AD382" i="726"/>
  <c r="AJ381" i="726"/>
  <c r="AI381" i="726"/>
  <c r="AF381" i="726"/>
  <c r="AH381" i="726" s="1"/>
  <c r="W381" i="726"/>
  <c r="AD380" i="726"/>
  <c r="W380" i="726"/>
  <c r="W379" i="726"/>
  <c r="AD379" i="726"/>
  <c r="W523" i="725"/>
  <c r="AD523" i="725"/>
  <c r="W522" i="725"/>
  <c r="AD522" i="725"/>
  <c r="AJ521" i="725"/>
  <c r="AF521" i="725"/>
  <c r="AH521" i="725" s="1"/>
  <c r="AI521" i="725"/>
  <c r="W521" i="725"/>
  <c r="W143" i="720"/>
  <c r="AD143" i="720"/>
  <c r="W142" i="720"/>
  <c r="AD142" i="720"/>
  <c r="W141" i="720"/>
  <c r="AD141" i="720"/>
  <c r="AD140" i="720"/>
  <c r="W140" i="720"/>
  <c r="T233" i="729"/>
  <c r="AJ233" i="729" s="1"/>
  <c r="S233" i="729"/>
  <c r="P233" i="729"/>
  <c r="V233" i="729" s="1"/>
  <c r="O233" i="729"/>
  <c r="L233" i="729"/>
  <c r="J233" i="729"/>
  <c r="T232" i="729"/>
  <c r="AJ232" i="729" s="1"/>
  <c r="S232" i="729"/>
  <c r="P232" i="729"/>
  <c r="V232" i="729" s="1"/>
  <c r="O232" i="729"/>
  <c r="L232" i="729"/>
  <c r="J232" i="729"/>
  <c r="AF243" i="722" l="1"/>
  <c r="AH243" i="722" s="1"/>
  <c r="AI528" i="725"/>
  <c r="AF528" i="725"/>
  <c r="AH528" i="725" s="1"/>
  <c r="AI527" i="725"/>
  <c r="AF527" i="725"/>
  <c r="AH527" i="725" s="1"/>
  <c r="AI327" i="723"/>
  <c r="AF327" i="723"/>
  <c r="AH327" i="723" s="1"/>
  <c r="AF326" i="723"/>
  <c r="AH326" i="723" s="1"/>
  <c r="AI246" i="722"/>
  <c r="AF246" i="722"/>
  <c r="AH246" i="722" s="1"/>
  <c r="AI245" i="722"/>
  <c r="AF245" i="722"/>
  <c r="AH245" i="722" s="1"/>
  <c r="AI581" i="727"/>
  <c r="AF581" i="727"/>
  <c r="AH581" i="727" s="1"/>
  <c r="AI580" i="727"/>
  <c r="AF580" i="727"/>
  <c r="AH580" i="727" s="1"/>
  <c r="AI579" i="727"/>
  <c r="AF579" i="727"/>
  <c r="AH579" i="727" s="1"/>
  <c r="AI386" i="726"/>
  <c r="AF386" i="726"/>
  <c r="AH386" i="726" s="1"/>
  <c r="AI385" i="726"/>
  <c r="AF385" i="726"/>
  <c r="AH385" i="726" s="1"/>
  <c r="AI204" i="717"/>
  <c r="AF204" i="717"/>
  <c r="AH204" i="717" s="1"/>
  <c r="AI203" i="717"/>
  <c r="AF203" i="717"/>
  <c r="AH203" i="717" s="1"/>
  <c r="AI235" i="729"/>
  <c r="AF235" i="729"/>
  <c r="AH235" i="729" s="1"/>
  <c r="AI195" i="719"/>
  <c r="AF195" i="719"/>
  <c r="AH195" i="719" s="1"/>
  <c r="AI93" i="718"/>
  <c r="AF93" i="718"/>
  <c r="AH93" i="718" s="1"/>
  <c r="AI325" i="723"/>
  <c r="AF325" i="723"/>
  <c r="AH325" i="723" s="1"/>
  <c r="AI324" i="723"/>
  <c r="AF324" i="723"/>
  <c r="AH324" i="723" s="1"/>
  <c r="AI323" i="723"/>
  <c r="AF323" i="723"/>
  <c r="AH323" i="723" s="1"/>
  <c r="AF322" i="723"/>
  <c r="AH322" i="723" s="1"/>
  <c r="AI322" i="723"/>
  <c r="AI526" i="725"/>
  <c r="AF526" i="725"/>
  <c r="AH526" i="725" s="1"/>
  <c r="AI525" i="725"/>
  <c r="AF525" i="725"/>
  <c r="AH525" i="725" s="1"/>
  <c r="AI524" i="725"/>
  <c r="AF524" i="725"/>
  <c r="AH524" i="725" s="1"/>
  <c r="AI244" i="722"/>
  <c r="AF244" i="722"/>
  <c r="AH244" i="722" s="1"/>
  <c r="AI578" i="727"/>
  <c r="AF578" i="727"/>
  <c r="AH578" i="727" s="1"/>
  <c r="AI577" i="727"/>
  <c r="AF577" i="727"/>
  <c r="AH577" i="727" s="1"/>
  <c r="AI576" i="727"/>
  <c r="AF576" i="727"/>
  <c r="AH576" i="727" s="1"/>
  <c r="AI575" i="727"/>
  <c r="AF575" i="727"/>
  <c r="AH575" i="727" s="1"/>
  <c r="AI384" i="726"/>
  <c r="AF384" i="726"/>
  <c r="AH384" i="726" s="1"/>
  <c r="AI39" i="731"/>
  <c r="AF39" i="731"/>
  <c r="AH39" i="731" s="1"/>
  <c r="AI92" i="718"/>
  <c r="AF92" i="718"/>
  <c r="AH92" i="718" s="1"/>
  <c r="AI194" i="719"/>
  <c r="AF194" i="719"/>
  <c r="AH194" i="719" s="1"/>
  <c r="AI234" i="729"/>
  <c r="AF234" i="729"/>
  <c r="AH234" i="729" s="1"/>
  <c r="AI144" i="720"/>
  <c r="AF144" i="720"/>
  <c r="AH144" i="720" s="1"/>
  <c r="AI242" i="722"/>
  <c r="AF242" i="722"/>
  <c r="AH242" i="722" s="1"/>
  <c r="AI241" i="722"/>
  <c r="AF241" i="722"/>
  <c r="AH241" i="722" s="1"/>
  <c r="AI240" i="722"/>
  <c r="AF240" i="722"/>
  <c r="AH240" i="722" s="1"/>
  <c r="AI239" i="722"/>
  <c r="AF239" i="722"/>
  <c r="AH239" i="722" s="1"/>
  <c r="AI321" i="723"/>
  <c r="AF321" i="723"/>
  <c r="AH321" i="723" s="1"/>
  <c r="AI320" i="723"/>
  <c r="AF320" i="723"/>
  <c r="AH320" i="723" s="1"/>
  <c r="AK327" i="723" s="1"/>
  <c r="AI574" i="727"/>
  <c r="AF574" i="727"/>
  <c r="AH574" i="727" s="1"/>
  <c r="AI573" i="727"/>
  <c r="AF573" i="727"/>
  <c r="AH573" i="727" s="1"/>
  <c r="AI571" i="727"/>
  <c r="AF571" i="727"/>
  <c r="AH571" i="727" s="1"/>
  <c r="AI382" i="726"/>
  <c r="AF382" i="726"/>
  <c r="AH382" i="726" s="1"/>
  <c r="AI380" i="726"/>
  <c r="AF380" i="726"/>
  <c r="AH380" i="726" s="1"/>
  <c r="AI379" i="726"/>
  <c r="AF379" i="726"/>
  <c r="AH379" i="726" s="1"/>
  <c r="AI523" i="725"/>
  <c r="AF523" i="725"/>
  <c r="AH523" i="725" s="1"/>
  <c r="AI522" i="725"/>
  <c r="AF522" i="725"/>
  <c r="AH522" i="725" s="1"/>
  <c r="AK523" i="725" s="1"/>
  <c r="AI143" i="720"/>
  <c r="AF143" i="720"/>
  <c r="AH143" i="720" s="1"/>
  <c r="AI142" i="720"/>
  <c r="AF142" i="720"/>
  <c r="AH142" i="720" s="1"/>
  <c r="AI141" i="720"/>
  <c r="AF141" i="720"/>
  <c r="AH141" i="720" s="1"/>
  <c r="AF140" i="720"/>
  <c r="AH140" i="720" s="1"/>
  <c r="AK145" i="720" s="1"/>
  <c r="AI140" i="720"/>
  <c r="W233" i="729"/>
  <c r="AD233" i="729"/>
  <c r="W232" i="729"/>
  <c r="AD232" i="729"/>
  <c r="AK97" i="718" l="1"/>
  <c r="AK246" i="722"/>
  <c r="AK388" i="726"/>
  <c r="AK207" i="717"/>
  <c r="AK528" i="725"/>
  <c r="AF233" i="729"/>
  <c r="AH233" i="729" s="1"/>
  <c r="AI233" i="729"/>
  <c r="AF232" i="729"/>
  <c r="AH232" i="729" s="1"/>
  <c r="AK236" i="729" s="1"/>
  <c r="AI232" i="729"/>
  <c r="T38" i="731" l="1"/>
  <c r="AJ38" i="731" s="1"/>
  <c r="S38" i="731"/>
  <c r="P38" i="731"/>
  <c r="V38" i="731" s="1"/>
  <c r="O38" i="731"/>
  <c r="L38" i="731"/>
  <c r="J38" i="731"/>
  <c r="T37" i="731"/>
  <c r="AJ37" i="731" s="1"/>
  <c r="S37" i="731"/>
  <c r="P37" i="731"/>
  <c r="V37" i="731" s="1"/>
  <c r="O37" i="731"/>
  <c r="L37" i="731"/>
  <c r="J37" i="731"/>
  <c r="T36" i="731"/>
  <c r="AJ36" i="731" s="1"/>
  <c r="S36" i="731"/>
  <c r="P36" i="731"/>
  <c r="V36" i="731" s="1"/>
  <c r="O36" i="731"/>
  <c r="L36" i="731"/>
  <c r="J36" i="731"/>
  <c r="T570" i="727"/>
  <c r="AJ570" i="727" s="1"/>
  <c r="S570" i="727"/>
  <c r="P570" i="727"/>
  <c r="V570" i="727" s="1"/>
  <c r="O570" i="727"/>
  <c r="L570" i="727"/>
  <c r="J570" i="727"/>
  <c r="T569" i="727"/>
  <c r="AJ569" i="727" s="1"/>
  <c r="S569" i="727"/>
  <c r="P569" i="727"/>
  <c r="V569" i="727" s="1"/>
  <c r="O569" i="727"/>
  <c r="L569" i="727"/>
  <c r="J569" i="727"/>
  <c r="T319" i="723"/>
  <c r="AJ319" i="723" s="1"/>
  <c r="S319" i="723"/>
  <c r="P319" i="723"/>
  <c r="V319" i="723" s="1"/>
  <c r="O319" i="723"/>
  <c r="L319" i="723"/>
  <c r="J319" i="723"/>
  <c r="T318" i="723"/>
  <c r="AJ318" i="723" s="1"/>
  <c r="S318" i="723"/>
  <c r="P318" i="723"/>
  <c r="V318" i="723" s="1"/>
  <c r="O318" i="723"/>
  <c r="L318" i="723"/>
  <c r="J318" i="723"/>
  <c r="T568" i="727"/>
  <c r="AJ568" i="727" s="1"/>
  <c r="S568" i="727"/>
  <c r="P568" i="727"/>
  <c r="V568" i="727" s="1"/>
  <c r="O568" i="727"/>
  <c r="L568" i="727"/>
  <c r="J568" i="727"/>
  <c r="T567" i="727"/>
  <c r="AJ567" i="727" s="1"/>
  <c r="S567" i="727"/>
  <c r="P567" i="727"/>
  <c r="V567" i="727" s="1"/>
  <c r="O567" i="727"/>
  <c r="L567" i="727"/>
  <c r="J567" i="727"/>
  <c r="T566" i="727"/>
  <c r="AJ566" i="727" s="1"/>
  <c r="S566" i="727"/>
  <c r="P566" i="727"/>
  <c r="V566" i="727" s="1"/>
  <c r="O566" i="727"/>
  <c r="L566" i="727"/>
  <c r="J566" i="727"/>
  <c r="T202" i="717"/>
  <c r="AJ202" i="717" s="1"/>
  <c r="S202" i="717"/>
  <c r="P202" i="717"/>
  <c r="V202" i="717" s="1"/>
  <c r="O202" i="717"/>
  <c r="L202" i="717"/>
  <c r="J202" i="717"/>
  <c r="T201" i="717"/>
  <c r="AJ201" i="717" s="1"/>
  <c r="S201" i="717"/>
  <c r="P201" i="717"/>
  <c r="V201" i="717" s="1"/>
  <c r="O201" i="717"/>
  <c r="L201" i="717"/>
  <c r="J201" i="717"/>
  <c r="T193" i="719"/>
  <c r="AJ193" i="719" s="1"/>
  <c r="S193" i="719"/>
  <c r="P193" i="719"/>
  <c r="V193" i="719" s="1"/>
  <c r="O193" i="719"/>
  <c r="L193" i="719"/>
  <c r="J193" i="719"/>
  <c r="T192" i="719"/>
  <c r="AJ192" i="719" s="1"/>
  <c r="S192" i="719"/>
  <c r="P192" i="719"/>
  <c r="V192" i="719" s="1"/>
  <c r="O192" i="719"/>
  <c r="L192" i="719"/>
  <c r="J192" i="719"/>
  <c r="T191" i="719"/>
  <c r="AJ191" i="719" s="1"/>
  <c r="S191" i="719"/>
  <c r="P191" i="719"/>
  <c r="V191" i="719" s="1"/>
  <c r="O191" i="719"/>
  <c r="L191" i="719"/>
  <c r="J191" i="719"/>
  <c r="T190" i="719"/>
  <c r="AJ190" i="719" s="1"/>
  <c r="S190" i="719"/>
  <c r="P190" i="719"/>
  <c r="V190" i="719" s="1"/>
  <c r="O190" i="719"/>
  <c r="L190" i="719"/>
  <c r="J190" i="719"/>
  <c r="T189" i="719"/>
  <c r="AJ189" i="719" s="1"/>
  <c r="S189" i="719"/>
  <c r="P189" i="719"/>
  <c r="V189" i="719" s="1"/>
  <c r="O189" i="719"/>
  <c r="L189" i="719"/>
  <c r="J189" i="719"/>
  <c r="T91" i="718"/>
  <c r="AJ91" i="718" s="1"/>
  <c r="S91" i="718"/>
  <c r="P91" i="718"/>
  <c r="V91" i="718" s="1"/>
  <c r="O91" i="718"/>
  <c r="L91" i="718"/>
  <c r="J91" i="718"/>
  <c r="T90" i="718"/>
  <c r="AJ90" i="718" s="1"/>
  <c r="S90" i="718"/>
  <c r="P90" i="718"/>
  <c r="V90" i="718" s="1"/>
  <c r="O90" i="718"/>
  <c r="L90" i="718"/>
  <c r="J90" i="718"/>
  <c r="T89" i="718"/>
  <c r="AJ89" i="718" s="1"/>
  <c r="S89" i="718"/>
  <c r="P89" i="718"/>
  <c r="V89" i="718" s="1"/>
  <c r="O89" i="718"/>
  <c r="L89" i="718"/>
  <c r="J89" i="718"/>
  <c r="T520" i="725"/>
  <c r="AJ520" i="725" s="1"/>
  <c r="S520" i="725"/>
  <c r="P520" i="725"/>
  <c r="V520" i="725" s="1"/>
  <c r="O520" i="725"/>
  <c r="L520" i="725"/>
  <c r="J520" i="725"/>
  <c r="T519" i="725"/>
  <c r="AJ519" i="725" s="1"/>
  <c r="S519" i="725"/>
  <c r="P519" i="725"/>
  <c r="V519" i="725" s="1"/>
  <c r="O519" i="725"/>
  <c r="L519" i="725"/>
  <c r="J519" i="725"/>
  <c r="T518" i="725"/>
  <c r="AJ518" i="725" s="1"/>
  <c r="S518" i="725"/>
  <c r="P518" i="725"/>
  <c r="V518" i="725" s="1"/>
  <c r="O518" i="725"/>
  <c r="L518" i="725"/>
  <c r="J518" i="725"/>
  <c r="T517" i="725"/>
  <c r="AJ517" i="725" s="1"/>
  <c r="S517" i="725"/>
  <c r="P517" i="725"/>
  <c r="V517" i="725" s="1"/>
  <c r="O517" i="725"/>
  <c r="L517" i="725"/>
  <c r="J517" i="725"/>
  <c r="T516" i="725"/>
  <c r="AJ516" i="725" s="1"/>
  <c r="S516" i="725"/>
  <c r="P516" i="725"/>
  <c r="V516" i="725" s="1"/>
  <c r="O516" i="725"/>
  <c r="L516" i="725"/>
  <c r="J516" i="725"/>
  <c r="T515" i="725"/>
  <c r="AJ515" i="725" s="1"/>
  <c r="S515" i="725"/>
  <c r="P515" i="725"/>
  <c r="V515" i="725" s="1"/>
  <c r="O515" i="725"/>
  <c r="L515" i="725"/>
  <c r="J515" i="725"/>
  <c r="T238" i="722"/>
  <c r="AJ238" i="722" s="1"/>
  <c r="S238" i="722"/>
  <c r="P238" i="722"/>
  <c r="V238" i="722" s="1"/>
  <c r="O238" i="722"/>
  <c r="L238" i="722"/>
  <c r="J238" i="722"/>
  <c r="T237" i="722"/>
  <c r="AJ237" i="722" s="1"/>
  <c r="S237" i="722"/>
  <c r="P237" i="722"/>
  <c r="V237" i="722" s="1"/>
  <c r="O237" i="722"/>
  <c r="L237" i="722"/>
  <c r="J237" i="722"/>
  <c r="T236" i="722"/>
  <c r="AJ236" i="722" s="1"/>
  <c r="S236" i="722"/>
  <c r="P236" i="722"/>
  <c r="V236" i="722" s="1"/>
  <c r="O236" i="722"/>
  <c r="L236" i="722"/>
  <c r="J236" i="722"/>
  <c r="T235" i="722"/>
  <c r="AJ235" i="722" s="1"/>
  <c r="S235" i="722"/>
  <c r="P235" i="722"/>
  <c r="V235" i="722" s="1"/>
  <c r="O235" i="722"/>
  <c r="L235" i="722"/>
  <c r="J235" i="722"/>
  <c r="T317" i="723"/>
  <c r="AJ317" i="723" s="1"/>
  <c r="S317" i="723"/>
  <c r="P317" i="723"/>
  <c r="V317" i="723" s="1"/>
  <c r="O317" i="723"/>
  <c r="L317" i="723"/>
  <c r="J317" i="723"/>
  <c r="T316" i="723"/>
  <c r="AJ316" i="723" s="1"/>
  <c r="S316" i="723"/>
  <c r="P316" i="723"/>
  <c r="V316" i="723" s="1"/>
  <c r="O316" i="723"/>
  <c r="L316" i="723"/>
  <c r="J316" i="723"/>
  <c r="T378" i="726"/>
  <c r="AJ378" i="726" s="1"/>
  <c r="S378" i="726"/>
  <c r="P378" i="726"/>
  <c r="V378" i="726" s="1"/>
  <c r="O378" i="726"/>
  <c r="L378" i="726"/>
  <c r="J378" i="726"/>
  <c r="T377" i="726"/>
  <c r="AJ377" i="726" s="1"/>
  <c r="S377" i="726"/>
  <c r="P377" i="726"/>
  <c r="V377" i="726" s="1"/>
  <c r="O377" i="726"/>
  <c r="L377" i="726"/>
  <c r="J377" i="726"/>
  <c r="T234" i="722"/>
  <c r="AJ234" i="722" s="1"/>
  <c r="S234" i="722"/>
  <c r="P234" i="722"/>
  <c r="V234" i="722" s="1"/>
  <c r="O234" i="722"/>
  <c r="L234" i="722"/>
  <c r="J234" i="722"/>
  <c r="T233" i="722"/>
  <c r="AJ233" i="722" s="1"/>
  <c r="S233" i="722"/>
  <c r="P233" i="722"/>
  <c r="V233" i="722" s="1"/>
  <c r="O233" i="722"/>
  <c r="L233" i="722"/>
  <c r="J233" i="722"/>
  <c r="T232" i="722"/>
  <c r="AJ232" i="722" s="1"/>
  <c r="S232" i="722"/>
  <c r="P232" i="722"/>
  <c r="V232" i="722" s="1"/>
  <c r="O232" i="722"/>
  <c r="L232" i="722"/>
  <c r="J232" i="722"/>
  <c r="T514" i="725"/>
  <c r="AJ514" i="725" s="1"/>
  <c r="S514" i="725"/>
  <c r="P514" i="725"/>
  <c r="V514" i="725" s="1"/>
  <c r="O514" i="725"/>
  <c r="L514" i="725"/>
  <c r="J514" i="725"/>
  <c r="T513" i="725"/>
  <c r="AJ513" i="725" s="1"/>
  <c r="S513" i="725"/>
  <c r="P513" i="725"/>
  <c r="V513" i="725" s="1"/>
  <c r="O513" i="725"/>
  <c r="L513" i="725"/>
  <c r="J513" i="725"/>
  <c r="T565" i="727"/>
  <c r="AJ565" i="727" s="1"/>
  <c r="S565" i="727"/>
  <c r="P565" i="727"/>
  <c r="V565" i="727" s="1"/>
  <c r="O565" i="727"/>
  <c r="L565" i="727"/>
  <c r="J565" i="727"/>
  <c r="T564" i="727"/>
  <c r="AJ564" i="727" s="1"/>
  <c r="S564" i="727"/>
  <c r="P564" i="727"/>
  <c r="V564" i="727" s="1"/>
  <c r="O564" i="727"/>
  <c r="L564" i="727"/>
  <c r="J564" i="727"/>
  <c r="T563" i="727"/>
  <c r="AJ563" i="727" s="1"/>
  <c r="S563" i="727"/>
  <c r="P563" i="727"/>
  <c r="V563" i="727" s="1"/>
  <c r="O563" i="727"/>
  <c r="L563" i="727"/>
  <c r="J563" i="727"/>
  <c r="T512" i="725"/>
  <c r="AJ512" i="725" s="1"/>
  <c r="S512" i="725"/>
  <c r="P512" i="725"/>
  <c r="V512" i="725" s="1"/>
  <c r="O512" i="725"/>
  <c r="L512" i="725"/>
  <c r="J512" i="725"/>
  <c r="T562" i="727"/>
  <c r="AJ562" i="727" s="1"/>
  <c r="S562" i="727"/>
  <c r="P562" i="727"/>
  <c r="V562" i="727" s="1"/>
  <c r="O562" i="727"/>
  <c r="L562" i="727"/>
  <c r="J562" i="727"/>
  <c r="T561" i="727"/>
  <c r="AJ561" i="727" s="1"/>
  <c r="S561" i="727"/>
  <c r="P561" i="727"/>
  <c r="V561" i="727" s="1"/>
  <c r="O561" i="727"/>
  <c r="L561" i="727"/>
  <c r="J561" i="727"/>
  <c r="T560" i="727"/>
  <c r="AJ560" i="727" s="1"/>
  <c r="S560" i="727"/>
  <c r="P560" i="727"/>
  <c r="V560" i="727" s="1"/>
  <c r="O560" i="727"/>
  <c r="L560" i="727"/>
  <c r="J560" i="727"/>
  <c r="W513" i="725" l="1"/>
  <c r="W38" i="731"/>
  <c r="AD38" i="731"/>
  <c r="W37" i="731"/>
  <c r="AD37" i="731"/>
  <c r="W36" i="731"/>
  <c r="AD36" i="731"/>
  <c r="W570" i="727"/>
  <c r="AD570" i="727"/>
  <c r="W569" i="727"/>
  <c r="AD569" i="727"/>
  <c r="W319" i="723"/>
  <c r="AD319" i="723"/>
  <c r="W318" i="723"/>
  <c r="AD318" i="723"/>
  <c r="W568" i="727"/>
  <c r="AD568" i="727"/>
  <c r="W567" i="727"/>
  <c r="AD567" i="727"/>
  <c r="W566" i="727"/>
  <c r="AD566" i="727"/>
  <c r="W202" i="717"/>
  <c r="AD202" i="717"/>
  <c r="W201" i="717"/>
  <c r="AD201" i="717"/>
  <c r="W193" i="719"/>
  <c r="AD193" i="719"/>
  <c r="W192" i="719"/>
  <c r="AD192" i="719"/>
  <c r="W191" i="719"/>
  <c r="AD191" i="719"/>
  <c r="W190" i="719"/>
  <c r="AD190" i="719"/>
  <c r="W189" i="719"/>
  <c r="AD189" i="719"/>
  <c r="W91" i="718"/>
  <c r="AD91" i="718"/>
  <c r="W90" i="718"/>
  <c r="AD90" i="718"/>
  <c r="W89" i="718"/>
  <c r="AD89" i="718"/>
  <c r="W520" i="725"/>
  <c r="AD520" i="725"/>
  <c r="W519" i="725"/>
  <c r="AD519" i="725"/>
  <c r="W518" i="725"/>
  <c r="AD518" i="725"/>
  <c r="W517" i="725"/>
  <c r="AD517" i="725"/>
  <c r="W516" i="725"/>
  <c r="AD516" i="725"/>
  <c r="AD515" i="725"/>
  <c r="AI515" i="725" s="1"/>
  <c r="W515" i="725"/>
  <c r="AF515" i="725"/>
  <c r="AH515" i="725" s="1"/>
  <c r="W238" i="722"/>
  <c r="AD238" i="722"/>
  <c r="W237" i="722"/>
  <c r="AD237" i="722"/>
  <c r="W236" i="722"/>
  <c r="AD236" i="722"/>
  <c r="W235" i="722"/>
  <c r="AD235" i="722"/>
  <c r="W317" i="723"/>
  <c r="AD317" i="723"/>
  <c r="W316" i="723"/>
  <c r="AD316" i="723"/>
  <c r="W378" i="726"/>
  <c r="AD378" i="726"/>
  <c r="W377" i="726"/>
  <c r="AD377" i="726"/>
  <c r="W234" i="722"/>
  <c r="AD234" i="722"/>
  <c r="W233" i="722"/>
  <c r="AD233" i="722"/>
  <c r="W232" i="722"/>
  <c r="AD232" i="722"/>
  <c r="W514" i="725"/>
  <c r="AD514" i="725"/>
  <c r="AD513" i="725"/>
  <c r="W565" i="727"/>
  <c r="AD565" i="727"/>
  <c r="W564" i="727"/>
  <c r="AD564" i="727"/>
  <c r="W563" i="727"/>
  <c r="AD563" i="727"/>
  <c r="W512" i="725"/>
  <c r="AD512" i="725"/>
  <c r="W562" i="727"/>
  <c r="AD562" i="727"/>
  <c r="W561" i="727"/>
  <c r="AD561" i="727"/>
  <c r="W560" i="727"/>
  <c r="AD560" i="727"/>
  <c r="AI38" i="731" l="1"/>
  <c r="AF38" i="731"/>
  <c r="AH38" i="731" s="1"/>
  <c r="AI37" i="731"/>
  <c r="AF37" i="731"/>
  <c r="AH37" i="731" s="1"/>
  <c r="AI36" i="731"/>
  <c r="AF36" i="731"/>
  <c r="AH36" i="731" s="1"/>
  <c r="AK39" i="731" s="1"/>
  <c r="AI570" i="727"/>
  <c r="AF570" i="727"/>
  <c r="AH570" i="727" s="1"/>
  <c r="AI569" i="727"/>
  <c r="AF569" i="727"/>
  <c r="AH569" i="727" s="1"/>
  <c r="AI319" i="723"/>
  <c r="AF319" i="723"/>
  <c r="AH319" i="723" s="1"/>
  <c r="AI318" i="723"/>
  <c r="AF318" i="723"/>
  <c r="AH318" i="723" s="1"/>
  <c r="AI568" i="727"/>
  <c r="AF568" i="727"/>
  <c r="AH568" i="727" s="1"/>
  <c r="AI567" i="727"/>
  <c r="AF567" i="727"/>
  <c r="AH567" i="727" s="1"/>
  <c r="AI566" i="727"/>
  <c r="AF566" i="727"/>
  <c r="AH566" i="727" s="1"/>
  <c r="AI202" i="717"/>
  <c r="AF202" i="717"/>
  <c r="AH202" i="717" s="1"/>
  <c r="AI201" i="717"/>
  <c r="AF201" i="717"/>
  <c r="AH201" i="717" s="1"/>
  <c r="AI193" i="719"/>
  <c r="AF193" i="719"/>
  <c r="AH193" i="719" s="1"/>
  <c r="AI192" i="719"/>
  <c r="AF192" i="719"/>
  <c r="AH192" i="719" s="1"/>
  <c r="AF191" i="719"/>
  <c r="AH191" i="719" s="1"/>
  <c r="AI191" i="719"/>
  <c r="AI190" i="719"/>
  <c r="AF190" i="719"/>
  <c r="AH190" i="719" s="1"/>
  <c r="AI189" i="719"/>
  <c r="AF189" i="719"/>
  <c r="AH189" i="719" s="1"/>
  <c r="AI91" i="718"/>
  <c r="AF91" i="718"/>
  <c r="AH91" i="718" s="1"/>
  <c r="AF90" i="718"/>
  <c r="AH90" i="718" s="1"/>
  <c r="AI90" i="718"/>
  <c r="AI89" i="718"/>
  <c r="AF89" i="718"/>
  <c r="AH89" i="718" s="1"/>
  <c r="AK91" i="718" s="1"/>
  <c r="AF520" i="725"/>
  <c r="AH520" i="725" s="1"/>
  <c r="AI520" i="725"/>
  <c r="AF519" i="725"/>
  <c r="AH519" i="725" s="1"/>
  <c r="AI519" i="725"/>
  <c r="AI518" i="725"/>
  <c r="AF518" i="725"/>
  <c r="AH518" i="725" s="1"/>
  <c r="AI517" i="725"/>
  <c r="AF517" i="725"/>
  <c r="AH517" i="725" s="1"/>
  <c r="AI516" i="725"/>
  <c r="AF516" i="725"/>
  <c r="AH516" i="725" s="1"/>
  <c r="AF238" i="722"/>
  <c r="AH238" i="722" s="1"/>
  <c r="AI238" i="722"/>
  <c r="AI237" i="722"/>
  <c r="AF237" i="722"/>
  <c r="AH237" i="722" s="1"/>
  <c r="AF236" i="722"/>
  <c r="AH236" i="722" s="1"/>
  <c r="AI236" i="722"/>
  <c r="AI235" i="722"/>
  <c r="AF235" i="722"/>
  <c r="AH235" i="722" s="1"/>
  <c r="AI317" i="723"/>
  <c r="AF317" i="723"/>
  <c r="AH317" i="723" s="1"/>
  <c r="AI316" i="723"/>
  <c r="AF316" i="723"/>
  <c r="AH316" i="723" s="1"/>
  <c r="AI378" i="726"/>
  <c r="AF378" i="726"/>
  <c r="AH378" i="726" s="1"/>
  <c r="AI377" i="726"/>
  <c r="AF377" i="726"/>
  <c r="AH377" i="726" s="1"/>
  <c r="AI234" i="722"/>
  <c r="AF234" i="722"/>
  <c r="AH234" i="722" s="1"/>
  <c r="AF233" i="722"/>
  <c r="AH233" i="722" s="1"/>
  <c r="AI233" i="722"/>
  <c r="AI232" i="722"/>
  <c r="AF232" i="722"/>
  <c r="AH232" i="722" s="1"/>
  <c r="AK242" i="722" s="1"/>
  <c r="AI514" i="725"/>
  <c r="AF514" i="725"/>
  <c r="AH514" i="725" s="1"/>
  <c r="AF513" i="725"/>
  <c r="AH513" i="725" s="1"/>
  <c r="AI513" i="725"/>
  <c r="AI565" i="727"/>
  <c r="AF565" i="727"/>
  <c r="AH565" i="727" s="1"/>
  <c r="AI564" i="727"/>
  <c r="AF564" i="727"/>
  <c r="AH564" i="727" s="1"/>
  <c r="AI563" i="727"/>
  <c r="AF563" i="727"/>
  <c r="AH563" i="727" s="1"/>
  <c r="AI512" i="725"/>
  <c r="AF512" i="725"/>
  <c r="AH512" i="725" s="1"/>
  <c r="AI562" i="727"/>
  <c r="AF562" i="727"/>
  <c r="AH562" i="727" s="1"/>
  <c r="AI561" i="727"/>
  <c r="AF561" i="727"/>
  <c r="AH561" i="727" s="1"/>
  <c r="AF560" i="727"/>
  <c r="AH560" i="727" s="1"/>
  <c r="AI560" i="727"/>
  <c r="AK196" i="719" l="1"/>
  <c r="AK581" i="727"/>
  <c r="AK565" i="727"/>
  <c r="AK514" i="725"/>
  <c r="AK520" i="725"/>
  <c r="AK568" i="727"/>
  <c r="T200" i="717"/>
  <c r="AJ200" i="717" s="1"/>
  <c r="S200" i="717"/>
  <c r="P200" i="717"/>
  <c r="V200" i="717" s="1"/>
  <c r="O200" i="717"/>
  <c r="L200" i="717"/>
  <c r="J200" i="717"/>
  <c r="T199" i="717"/>
  <c r="AJ199" i="717" s="1"/>
  <c r="S199" i="717"/>
  <c r="P199" i="717"/>
  <c r="V199" i="717" s="1"/>
  <c r="O199" i="717"/>
  <c r="L199" i="717"/>
  <c r="J199" i="717"/>
  <c r="T198" i="717"/>
  <c r="AJ198" i="717" s="1"/>
  <c r="S198" i="717"/>
  <c r="P198" i="717"/>
  <c r="V198" i="717" s="1"/>
  <c r="O198" i="717"/>
  <c r="L198" i="717"/>
  <c r="J198" i="717"/>
  <c r="T511" i="725"/>
  <c r="AJ511" i="725" s="1"/>
  <c r="S511" i="725"/>
  <c r="P511" i="725"/>
  <c r="V511" i="725" s="1"/>
  <c r="O511" i="725"/>
  <c r="L511" i="725"/>
  <c r="J511" i="725"/>
  <c r="T510" i="725"/>
  <c r="AJ510" i="725" s="1"/>
  <c r="S510" i="725"/>
  <c r="P510" i="725"/>
  <c r="V510" i="725" s="1"/>
  <c r="O510" i="725"/>
  <c r="L510" i="725"/>
  <c r="J510" i="725"/>
  <c r="T28" i="721"/>
  <c r="AJ28" i="721" s="1"/>
  <c r="S28" i="721"/>
  <c r="P28" i="721"/>
  <c r="V28" i="721" s="1"/>
  <c r="O28" i="721"/>
  <c r="L28" i="721"/>
  <c r="J28" i="721"/>
  <c r="T27" i="721"/>
  <c r="AJ27" i="721" s="1"/>
  <c r="S27" i="721"/>
  <c r="P27" i="721"/>
  <c r="V27" i="721" s="1"/>
  <c r="O27" i="721"/>
  <c r="L27" i="721"/>
  <c r="J27" i="721"/>
  <c r="T231" i="722"/>
  <c r="AJ231" i="722" s="1"/>
  <c r="S231" i="722"/>
  <c r="P231" i="722"/>
  <c r="V231" i="722" s="1"/>
  <c r="O231" i="722"/>
  <c r="L231" i="722"/>
  <c r="J231" i="722"/>
  <c r="T230" i="722"/>
  <c r="AJ230" i="722" s="1"/>
  <c r="S230" i="722"/>
  <c r="P230" i="722"/>
  <c r="V230" i="722" s="1"/>
  <c r="O230" i="722"/>
  <c r="L230" i="722"/>
  <c r="J230" i="722"/>
  <c r="T229" i="722"/>
  <c r="AJ229" i="722" s="1"/>
  <c r="S229" i="722"/>
  <c r="P229" i="722"/>
  <c r="V229" i="722" s="1"/>
  <c r="O229" i="722"/>
  <c r="L229" i="722"/>
  <c r="J229" i="722"/>
  <c r="T376" i="726"/>
  <c r="AJ376" i="726" s="1"/>
  <c r="S376" i="726"/>
  <c r="P376" i="726"/>
  <c r="V376" i="726" s="1"/>
  <c r="O376" i="726"/>
  <c r="L376" i="726"/>
  <c r="J376" i="726"/>
  <c r="T375" i="726"/>
  <c r="AJ375" i="726" s="1"/>
  <c r="S375" i="726"/>
  <c r="P375" i="726"/>
  <c r="V375" i="726" s="1"/>
  <c r="O375" i="726"/>
  <c r="L375" i="726"/>
  <c r="J375" i="726"/>
  <c r="T315" i="723"/>
  <c r="AJ315" i="723" s="1"/>
  <c r="S315" i="723"/>
  <c r="P315" i="723"/>
  <c r="V315" i="723" s="1"/>
  <c r="O315" i="723"/>
  <c r="L315" i="723"/>
  <c r="J315" i="723"/>
  <c r="T314" i="723"/>
  <c r="AJ314" i="723" s="1"/>
  <c r="S314" i="723"/>
  <c r="P314" i="723"/>
  <c r="V314" i="723" s="1"/>
  <c r="O314" i="723"/>
  <c r="L314" i="723"/>
  <c r="J314" i="723"/>
  <c r="T313" i="723"/>
  <c r="AJ313" i="723" s="1"/>
  <c r="S313" i="723"/>
  <c r="P313" i="723"/>
  <c r="V313" i="723" s="1"/>
  <c r="O313" i="723"/>
  <c r="L313" i="723"/>
  <c r="J313" i="723"/>
  <c r="T312" i="723"/>
  <c r="AJ312" i="723" s="1"/>
  <c r="S312" i="723"/>
  <c r="P312" i="723"/>
  <c r="V312" i="723" s="1"/>
  <c r="O312" i="723"/>
  <c r="L312" i="723"/>
  <c r="J312" i="723"/>
  <c r="T311" i="723"/>
  <c r="AJ311" i="723" s="1"/>
  <c r="S311" i="723"/>
  <c r="P311" i="723"/>
  <c r="V311" i="723" s="1"/>
  <c r="O311" i="723"/>
  <c r="L311" i="723"/>
  <c r="J311" i="723"/>
  <c r="T310" i="723"/>
  <c r="AJ310" i="723" s="1"/>
  <c r="S310" i="723"/>
  <c r="P310" i="723"/>
  <c r="V310" i="723" s="1"/>
  <c r="O310" i="723"/>
  <c r="L310" i="723"/>
  <c r="J310" i="723"/>
  <c r="T309" i="723"/>
  <c r="AJ309" i="723" s="1"/>
  <c r="S309" i="723"/>
  <c r="P309" i="723"/>
  <c r="V309" i="723" s="1"/>
  <c r="O309" i="723"/>
  <c r="L309" i="723"/>
  <c r="J309" i="723"/>
  <c r="T509" i="725"/>
  <c r="AJ509" i="725" s="1"/>
  <c r="S509" i="725"/>
  <c r="P509" i="725"/>
  <c r="V509" i="725" s="1"/>
  <c r="O509" i="725"/>
  <c r="L509" i="725"/>
  <c r="J509" i="725"/>
  <c r="T508" i="725"/>
  <c r="AJ508" i="725" s="1"/>
  <c r="S508" i="725"/>
  <c r="P508" i="725"/>
  <c r="V508" i="725" s="1"/>
  <c r="O508" i="725"/>
  <c r="L508" i="725"/>
  <c r="J508" i="725"/>
  <c r="T374" i="726"/>
  <c r="AJ374" i="726" s="1"/>
  <c r="S374" i="726"/>
  <c r="P374" i="726"/>
  <c r="V374" i="726" s="1"/>
  <c r="O374" i="726"/>
  <c r="L374" i="726"/>
  <c r="J374" i="726"/>
  <c r="T373" i="726"/>
  <c r="AJ373" i="726" s="1"/>
  <c r="S373" i="726"/>
  <c r="P373" i="726"/>
  <c r="V373" i="726" s="1"/>
  <c r="O373" i="726"/>
  <c r="L373" i="726"/>
  <c r="J373" i="726"/>
  <c r="T228" i="722"/>
  <c r="AJ228" i="722" s="1"/>
  <c r="S228" i="722"/>
  <c r="P228" i="722"/>
  <c r="V228" i="722" s="1"/>
  <c r="O228" i="722"/>
  <c r="L228" i="722"/>
  <c r="J228" i="722"/>
  <c r="T227" i="722"/>
  <c r="AJ227" i="722" s="1"/>
  <c r="S227" i="722"/>
  <c r="P227" i="722"/>
  <c r="V227" i="722" s="1"/>
  <c r="O227" i="722"/>
  <c r="L227" i="722"/>
  <c r="J227" i="722"/>
  <c r="T226" i="722"/>
  <c r="AJ226" i="722" s="1"/>
  <c r="S226" i="722"/>
  <c r="P226" i="722"/>
  <c r="V226" i="722" s="1"/>
  <c r="O226" i="722"/>
  <c r="L226" i="722"/>
  <c r="J226" i="722"/>
  <c r="T225" i="722"/>
  <c r="AJ225" i="722" s="1"/>
  <c r="S225" i="722"/>
  <c r="P225" i="722"/>
  <c r="V225" i="722" s="1"/>
  <c r="O225" i="722"/>
  <c r="L225" i="722"/>
  <c r="J225" i="722"/>
  <c r="T559" i="727"/>
  <c r="AJ559" i="727" s="1"/>
  <c r="S559" i="727"/>
  <c r="P559" i="727"/>
  <c r="V559" i="727" s="1"/>
  <c r="O559" i="727"/>
  <c r="L559" i="727"/>
  <c r="J559" i="727"/>
  <c r="T558" i="727"/>
  <c r="AJ558" i="727" s="1"/>
  <c r="S558" i="727"/>
  <c r="P558" i="727"/>
  <c r="V558" i="727" s="1"/>
  <c r="O558" i="727"/>
  <c r="L558" i="727"/>
  <c r="J558" i="727"/>
  <c r="T557" i="727"/>
  <c r="AJ557" i="727" s="1"/>
  <c r="S557" i="727"/>
  <c r="P557" i="727"/>
  <c r="V557" i="727" s="1"/>
  <c r="O557" i="727"/>
  <c r="L557" i="727"/>
  <c r="J557" i="727"/>
  <c r="T556" i="727"/>
  <c r="AJ556" i="727" s="1"/>
  <c r="S556" i="727"/>
  <c r="P556" i="727"/>
  <c r="V556" i="727" s="1"/>
  <c r="O556" i="727"/>
  <c r="L556" i="727"/>
  <c r="J556" i="727"/>
  <c r="T35" i="731"/>
  <c r="AD35" i="731" s="1"/>
  <c r="T507" i="725"/>
  <c r="AJ507" i="725" s="1"/>
  <c r="S507" i="725"/>
  <c r="P507" i="725"/>
  <c r="V507" i="725" s="1"/>
  <c r="O507" i="725"/>
  <c r="L507" i="725"/>
  <c r="J507" i="725"/>
  <c r="T506" i="725"/>
  <c r="AJ506" i="725" s="1"/>
  <c r="S506" i="725"/>
  <c r="P506" i="725"/>
  <c r="V506" i="725" s="1"/>
  <c r="O506" i="725"/>
  <c r="L506" i="725"/>
  <c r="J506" i="725"/>
  <c r="T505" i="725"/>
  <c r="AJ505" i="725" s="1"/>
  <c r="S505" i="725"/>
  <c r="P505" i="725"/>
  <c r="V505" i="725" s="1"/>
  <c r="O505" i="725"/>
  <c r="L505" i="725"/>
  <c r="J505" i="725"/>
  <c r="T504" i="725"/>
  <c r="AJ504" i="725" s="1"/>
  <c r="S504" i="725"/>
  <c r="P504" i="725"/>
  <c r="V504" i="725" s="1"/>
  <c r="O504" i="725"/>
  <c r="L504" i="725"/>
  <c r="J504" i="725"/>
  <c r="T139" i="720"/>
  <c r="AJ139" i="720" s="1"/>
  <c r="S139" i="720"/>
  <c r="P139" i="720"/>
  <c r="V139" i="720" s="1"/>
  <c r="O139" i="720"/>
  <c r="L139" i="720"/>
  <c r="J139" i="720"/>
  <c r="T138" i="720"/>
  <c r="AJ138" i="720" s="1"/>
  <c r="S138" i="720"/>
  <c r="P138" i="720"/>
  <c r="V138" i="720" s="1"/>
  <c r="O138" i="720"/>
  <c r="L138" i="720"/>
  <c r="J138" i="720"/>
  <c r="T188" i="719"/>
  <c r="AJ188" i="719" s="1"/>
  <c r="S188" i="719"/>
  <c r="P188" i="719"/>
  <c r="V188" i="719" s="1"/>
  <c r="O188" i="719"/>
  <c r="L188" i="719"/>
  <c r="J188" i="719"/>
  <c r="T372" i="726"/>
  <c r="AJ372" i="726" s="1"/>
  <c r="S372" i="726"/>
  <c r="P372" i="726"/>
  <c r="V372" i="726" s="1"/>
  <c r="O372" i="726"/>
  <c r="L372" i="726"/>
  <c r="J372" i="726"/>
  <c r="T371" i="726"/>
  <c r="AJ371" i="726" s="1"/>
  <c r="S371" i="726"/>
  <c r="P371" i="726"/>
  <c r="V371" i="726" s="1"/>
  <c r="O371" i="726"/>
  <c r="L371" i="726"/>
  <c r="J371" i="726"/>
  <c r="T224" i="722"/>
  <c r="AJ224" i="722" s="1"/>
  <c r="S224" i="722"/>
  <c r="P224" i="722"/>
  <c r="V224" i="722" s="1"/>
  <c r="O224" i="722"/>
  <c r="L224" i="722"/>
  <c r="J224" i="722"/>
  <c r="T223" i="722"/>
  <c r="AJ223" i="722" s="1"/>
  <c r="S223" i="722"/>
  <c r="P223" i="722"/>
  <c r="V223" i="722" s="1"/>
  <c r="O223" i="722"/>
  <c r="L223" i="722"/>
  <c r="J223" i="722"/>
  <c r="T222" i="722"/>
  <c r="AJ222" i="722" s="1"/>
  <c r="S222" i="722"/>
  <c r="P222" i="722"/>
  <c r="V222" i="722" s="1"/>
  <c r="O222" i="722"/>
  <c r="L222" i="722"/>
  <c r="J222" i="722"/>
  <c r="T221" i="722"/>
  <c r="AJ221" i="722" s="1"/>
  <c r="S221" i="722"/>
  <c r="P221" i="722"/>
  <c r="V221" i="722" s="1"/>
  <c r="O221" i="722"/>
  <c r="L221" i="722"/>
  <c r="J221" i="722"/>
  <c r="T555" i="727"/>
  <c r="AJ555" i="727" s="1"/>
  <c r="S555" i="727"/>
  <c r="P555" i="727"/>
  <c r="V555" i="727" s="1"/>
  <c r="O555" i="727"/>
  <c r="L555" i="727"/>
  <c r="J555" i="727"/>
  <c r="T554" i="727"/>
  <c r="AJ554" i="727" s="1"/>
  <c r="S554" i="727"/>
  <c r="P554" i="727"/>
  <c r="V554" i="727" s="1"/>
  <c r="O554" i="727"/>
  <c r="L554" i="727"/>
  <c r="J554" i="727"/>
  <c r="T553" i="727"/>
  <c r="AJ553" i="727" s="1"/>
  <c r="S553" i="727"/>
  <c r="P553" i="727"/>
  <c r="V553" i="727" s="1"/>
  <c r="O553" i="727"/>
  <c r="L553" i="727"/>
  <c r="J553" i="727"/>
  <c r="T552" i="727"/>
  <c r="AJ552" i="727" s="1"/>
  <c r="S552" i="727"/>
  <c r="P552" i="727"/>
  <c r="V552" i="727" s="1"/>
  <c r="O552" i="727"/>
  <c r="L552" i="727"/>
  <c r="J552" i="727"/>
  <c r="T551" i="727"/>
  <c r="AJ551" i="727" s="1"/>
  <c r="S551" i="727"/>
  <c r="P551" i="727"/>
  <c r="V551" i="727" s="1"/>
  <c r="O551" i="727"/>
  <c r="L551" i="727"/>
  <c r="J551" i="727"/>
  <c r="T550" i="727"/>
  <c r="AJ550" i="727" s="1"/>
  <c r="S550" i="727"/>
  <c r="P550" i="727"/>
  <c r="V550" i="727" s="1"/>
  <c r="O550" i="727"/>
  <c r="L550" i="727"/>
  <c r="J550" i="727"/>
  <c r="T549" i="727"/>
  <c r="AJ549" i="727" s="1"/>
  <c r="S549" i="727"/>
  <c r="P549" i="727"/>
  <c r="V549" i="727" s="1"/>
  <c r="O549" i="727"/>
  <c r="L549" i="727"/>
  <c r="J549" i="727"/>
  <c r="T503" i="725"/>
  <c r="AJ503" i="725" s="1"/>
  <c r="S503" i="725"/>
  <c r="P503" i="725"/>
  <c r="V503" i="725" s="1"/>
  <c r="O503" i="725"/>
  <c r="L503" i="725"/>
  <c r="J503" i="725"/>
  <c r="T502" i="725"/>
  <c r="AJ502" i="725" s="1"/>
  <c r="S502" i="725"/>
  <c r="P502" i="725"/>
  <c r="V502" i="725" s="1"/>
  <c r="O502" i="725"/>
  <c r="L502" i="725"/>
  <c r="J502" i="725"/>
  <c r="T370" i="726"/>
  <c r="AJ370" i="726" s="1"/>
  <c r="S370" i="726"/>
  <c r="P370" i="726"/>
  <c r="V370" i="726" s="1"/>
  <c r="O370" i="726"/>
  <c r="L370" i="726"/>
  <c r="J370" i="726"/>
  <c r="T220" i="722"/>
  <c r="AJ220" i="722" s="1"/>
  <c r="S220" i="722"/>
  <c r="P220" i="722"/>
  <c r="V220" i="722" s="1"/>
  <c r="O220" i="722"/>
  <c r="L220" i="722"/>
  <c r="J220" i="722"/>
  <c r="T219" i="722"/>
  <c r="AJ219" i="722" s="1"/>
  <c r="S219" i="722"/>
  <c r="P219" i="722"/>
  <c r="V219" i="722" s="1"/>
  <c r="O219" i="722"/>
  <c r="L219" i="722"/>
  <c r="J219" i="722"/>
  <c r="T308" i="723"/>
  <c r="AJ308" i="723" s="1"/>
  <c r="S308" i="723"/>
  <c r="P308" i="723"/>
  <c r="V308" i="723" s="1"/>
  <c r="O308" i="723"/>
  <c r="L308" i="723"/>
  <c r="J308" i="723"/>
  <c r="T307" i="723"/>
  <c r="AJ307" i="723" s="1"/>
  <c r="S307" i="723"/>
  <c r="P307" i="723"/>
  <c r="V307" i="723" s="1"/>
  <c r="O307" i="723"/>
  <c r="L307" i="723"/>
  <c r="J307" i="723"/>
  <c r="T306" i="723"/>
  <c r="AJ306" i="723" s="1"/>
  <c r="S306" i="723"/>
  <c r="P306" i="723"/>
  <c r="V306" i="723" s="1"/>
  <c r="O306" i="723"/>
  <c r="L306" i="723"/>
  <c r="J306" i="723"/>
  <c r="T305" i="723"/>
  <c r="AJ305" i="723" s="1"/>
  <c r="S305" i="723"/>
  <c r="P305" i="723"/>
  <c r="V305" i="723" s="1"/>
  <c r="O305" i="723"/>
  <c r="L305" i="723"/>
  <c r="J305" i="723"/>
  <c r="T304" i="723"/>
  <c r="AJ304" i="723" s="1"/>
  <c r="S304" i="723"/>
  <c r="P304" i="723"/>
  <c r="V304" i="723" s="1"/>
  <c r="O304" i="723"/>
  <c r="L304" i="723"/>
  <c r="J304" i="723"/>
  <c r="T303" i="723"/>
  <c r="AJ303" i="723" s="1"/>
  <c r="S303" i="723"/>
  <c r="P303" i="723"/>
  <c r="V303" i="723" s="1"/>
  <c r="O303" i="723"/>
  <c r="L303" i="723"/>
  <c r="J303" i="723"/>
  <c r="T197" i="717"/>
  <c r="S197" i="717"/>
  <c r="P197" i="717"/>
  <c r="V197" i="717" s="1"/>
  <c r="O197" i="717"/>
  <c r="L197" i="717"/>
  <c r="J197" i="717"/>
  <c r="T187" i="719"/>
  <c r="AJ187" i="719" s="1"/>
  <c r="S187" i="719"/>
  <c r="P187" i="719"/>
  <c r="V187" i="719" s="1"/>
  <c r="O187" i="719"/>
  <c r="L187" i="719"/>
  <c r="J187" i="719"/>
  <c r="T186" i="719"/>
  <c r="AJ186" i="719" s="1"/>
  <c r="S186" i="719"/>
  <c r="P186" i="719"/>
  <c r="V186" i="719" s="1"/>
  <c r="O186" i="719"/>
  <c r="L186" i="719"/>
  <c r="J186" i="719"/>
  <c r="T185" i="719"/>
  <c r="AJ185" i="719" s="1"/>
  <c r="S185" i="719"/>
  <c r="P185" i="719"/>
  <c r="V185" i="719" s="1"/>
  <c r="O185" i="719"/>
  <c r="L185" i="719"/>
  <c r="J185" i="719"/>
  <c r="T231" i="729"/>
  <c r="AJ231" i="729" s="1"/>
  <c r="S231" i="729"/>
  <c r="P231" i="729"/>
  <c r="V231" i="729" s="1"/>
  <c r="O231" i="729"/>
  <c r="L231" i="729"/>
  <c r="J231" i="729"/>
  <c r="T230" i="729"/>
  <c r="AJ230" i="729" s="1"/>
  <c r="S230" i="729"/>
  <c r="P230" i="729"/>
  <c r="V230" i="729" s="1"/>
  <c r="O230" i="729"/>
  <c r="L230" i="729"/>
  <c r="J230" i="729"/>
  <c r="T218" i="722"/>
  <c r="AJ218" i="722" s="1"/>
  <c r="S218" i="722"/>
  <c r="P218" i="722"/>
  <c r="V218" i="722" s="1"/>
  <c r="O218" i="722"/>
  <c r="L218" i="722"/>
  <c r="J218" i="722"/>
  <c r="T369" i="726"/>
  <c r="AJ369" i="726" s="1"/>
  <c r="S369" i="726"/>
  <c r="P369" i="726"/>
  <c r="V369" i="726" s="1"/>
  <c r="O369" i="726"/>
  <c r="L369" i="726"/>
  <c r="J369" i="726"/>
  <c r="T501" i="725"/>
  <c r="AJ501" i="725" s="1"/>
  <c r="S501" i="725"/>
  <c r="P501" i="725"/>
  <c r="V501" i="725" s="1"/>
  <c r="O501" i="725"/>
  <c r="L501" i="725"/>
  <c r="J501" i="725"/>
  <c r="T34" i="731"/>
  <c r="AJ34" i="731" s="1"/>
  <c r="S34" i="731"/>
  <c r="P34" i="731"/>
  <c r="V34" i="731" s="1"/>
  <c r="O34" i="731"/>
  <c r="L34" i="731"/>
  <c r="J34" i="731"/>
  <c r="T33" i="731"/>
  <c r="AJ33" i="731" s="1"/>
  <c r="S33" i="731"/>
  <c r="P33" i="731"/>
  <c r="V33" i="731" s="1"/>
  <c r="O33" i="731"/>
  <c r="L33" i="731"/>
  <c r="J33" i="731"/>
  <c r="T32" i="731"/>
  <c r="AJ32" i="731" s="1"/>
  <c r="S32" i="731"/>
  <c r="P32" i="731"/>
  <c r="V32" i="731" s="1"/>
  <c r="O32" i="731"/>
  <c r="L32" i="731"/>
  <c r="J32" i="731"/>
  <c r="T31" i="731"/>
  <c r="AJ31" i="731" s="1"/>
  <c r="S31" i="731"/>
  <c r="P31" i="731"/>
  <c r="V31" i="731" s="1"/>
  <c r="O31" i="731"/>
  <c r="L31" i="731"/>
  <c r="J31" i="731"/>
  <c r="T548" i="727"/>
  <c r="AJ548" i="727" s="1"/>
  <c r="S548" i="727"/>
  <c r="P548" i="727"/>
  <c r="V548" i="727" s="1"/>
  <c r="O548" i="727"/>
  <c r="L548" i="727"/>
  <c r="J548" i="727"/>
  <c r="T547" i="727"/>
  <c r="AJ547" i="727" s="1"/>
  <c r="S547" i="727"/>
  <c r="P547" i="727"/>
  <c r="V547" i="727" s="1"/>
  <c r="O547" i="727"/>
  <c r="L547" i="727"/>
  <c r="J547" i="727"/>
  <c r="T500" i="725"/>
  <c r="AJ500" i="725" s="1"/>
  <c r="S500" i="725"/>
  <c r="P500" i="725"/>
  <c r="V500" i="725" s="1"/>
  <c r="O500" i="725"/>
  <c r="L500" i="725"/>
  <c r="J500" i="725"/>
  <c r="T499" i="725"/>
  <c r="AJ499" i="725" s="1"/>
  <c r="S499" i="725"/>
  <c r="P499" i="725"/>
  <c r="V499" i="725" s="1"/>
  <c r="O499" i="725"/>
  <c r="L499" i="725"/>
  <c r="J499" i="725"/>
  <c r="T498" i="725"/>
  <c r="AJ498" i="725" s="1"/>
  <c r="S498" i="725"/>
  <c r="P498" i="725"/>
  <c r="V498" i="725" s="1"/>
  <c r="O498" i="725"/>
  <c r="L498" i="725"/>
  <c r="J498" i="725"/>
  <c r="T368" i="726"/>
  <c r="AJ368" i="726" s="1"/>
  <c r="S368" i="726"/>
  <c r="P368" i="726"/>
  <c r="V368" i="726" s="1"/>
  <c r="O368" i="726"/>
  <c r="L368" i="726"/>
  <c r="J368" i="726"/>
  <c r="T367" i="726"/>
  <c r="AJ367" i="726" s="1"/>
  <c r="S367" i="726"/>
  <c r="P367" i="726"/>
  <c r="V367" i="726" s="1"/>
  <c r="O367" i="726"/>
  <c r="L367" i="726"/>
  <c r="J367" i="726"/>
  <c r="T217" i="722"/>
  <c r="AJ217" i="722" s="1"/>
  <c r="S217" i="722"/>
  <c r="P217" i="722"/>
  <c r="V217" i="722" s="1"/>
  <c r="O217" i="722"/>
  <c r="L217" i="722"/>
  <c r="J217" i="722"/>
  <c r="T216" i="722"/>
  <c r="AJ216" i="722" s="1"/>
  <c r="S216" i="722"/>
  <c r="P216" i="722"/>
  <c r="V216" i="722" s="1"/>
  <c r="O216" i="722"/>
  <c r="L216" i="722"/>
  <c r="J216" i="722"/>
  <c r="T215" i="722"/>
  <c r="AJ215" i="722" s="1"/>
  <c r="S215" i="722"/>
  <c r="P215" i="722"/>
  <c r="V215" i="722" s="1"/>
  <c r="O215" i="722"/>
  <c r="L215" i="722"/>
  <c r="J215" i="722"/>
  <c r="T137" i="720"/>
  <c r="AJ137" i="720" s="1"/>
  <c r="S137" i="720"/>
  <c r="P137" i="720"/>
  <c r="V137" i="720" s="1"/>
  <c r="O137" i="720"/>
  <c r="L137" i="720"/>
  <c r="J137" i="720"/>
  <c r="T136" i="720"/>
  <c r="AJ136" i="720" s="1"/>
  <c r="S136" i="720"/>
  <c r="P136" i="720"/>
  <c r="V136" i="720" s="1"/>
  <c r="O136" i="720"/>
  <c r="L136" i="720"/>
  <c r="J136" i="720"/>
  <c r="T135" i="720"/>
  <c r="AJ135" i="720" s="1"/>
  <c r="S135" i="720"/>
  <c r="P135" i="720"/>
  <c r="V135" i="720" s="1"/>
  <c r="O135" i="720"/>
  <c r="L135" i="720"/>
  <c r="J135" i="720"/>
  <c r="T184" i="719"/>
  <c r="AJ184" i="719" s="1"/>
  <c r="S184" i="719"/>
  <c r="P184" i="719"/>
  <c r="V184" i="719" s="1"/>
  <c r="O184" i="719"/>
  <c r="L184" i="719"/>
  <c r="J184" i="719"/>
  <c r="T183" i="719"/>
  <c r="AJ183" i="719" s="1"/>
  <c r="S183" i="719"/>
  <c r="P183" i="719"/>
  <c r="V183" i="719" s="1"/>
  <c r="O183" i="719"/>
  <c r="L183" i="719"/>
  <c r="J183" i="719"/>
  <c r="T182" i="719"/>
  <c r="AJ182" i="719" s="1"/>
  <c r="S182" i="719"/>
  <c r="P182" i="719"/>
  <c r="V182" i="719" s="1"/>
  <c r="O182" i="719"/>
  <c r="L182" i="719"/>
  <c r="J182" i="719"/>
  <c r="T181" i="719"/>
  <c r="AJ181" i="719" s="1"/>
  <c r="S181" i="719"/>
  <c r="P181" i="719"/>
  <c r="V181" i="719" s="1"/>
  <c r="O181" i="719"/>
  <c r="L181" i="719"/>
  <c r="J181" i="719"/>
  <c r="T88" i="718"/>
  <c r="AJ88" i="718" s="1"/>
  <c r="S88" i="718"/>
  <c r="P88" i="718"/>
  <c r="V88" i="718" s="1"/>
  <c r="O88" i="718"/>
  <c r="L88" i="718"/>
  <c r="J88" i="718"/>
  <c r="T87" i="718"/>
  <c r="AJ87" i="718" s="1"/>
  <c r="S87" i="718"/>
  <c r="P87" i="718"/>
  <c r="V87" i="718" s="1"/>
  <c r="O87" i="718"/>
  <c r="L87" i="718"/>
  <c r="J87" i="718"/>
  <c r="T302" i="723"/>
  <c r="AJ302" i="723" s="1"/>
  <c r="S302" i="723"/>
  <c r="P302" i="723"/>
  <c r="V302" i="723" s="1"/>
  <c r="O302" i="723"/>
  <c r="L302" i="723"/>
  <c r="J302" i="723"/>
  <c r="T301" i="723"/>
  <c r="AJ301" i="723" s="1"/>
  <c r="S301" i="723"/>
  <c r="P301" i="723"/>
  <c r="V301" i="723" s="1"/>
  <c r="O301" i="723"/>
  <c r="L301" i="723"/>
  <c r="J301" i="723"/>
  <c r="T300" i="723"/>
  <c r="AJ300" i="723" s="1"/>
  <c r="S300" i="723"/>
  <c r="P300" i="723"/>
  <c r="V300" i="723" s="1"/>
  <c r="O300" i="723"/>
  <c r="L300" i="723"/>
  <c r="J300" i="723"/>
  <c r="T298" i="723"/>
  <c r="AJ298" i="723" s="1"/>
  <c r="S298" i="723"/>
  <c r="P298" i="723"/>
  <c r="V298" i="723" s="1"/>
  <c r="O298" i="723"/>
  <c r="L298" i="723"/>
  <c r="J298" i="723"/>
  <c r="T299" i="723"/>
  <c r="AJ299" i="723" s="1"/>
  <c r="S299" i="723"/>
  <c r="P299" i="723"/>
  <c r="V299" i="723" s="1"/>
  <c r="O299" i="723"/>
  <c r="L299" i="723"/>
  <c r="J299" i="723"/>
  <c r="T497" i="725"/>
  <c r="AJ497" i="725" s="1"/>
  <c r="S497" i="725"/>
  <c r="P497" i="725"/>
  <c r="V497" i="725" s="1"/>
  <c r="O497" i="725"/>
  <c r="L497" i="725"/>
  <c r="J497" i="725"/>
  <c r="T496" i="725"/>
  <c r="AJ496" i="725" s="1"/>
  <c r="S496" i="725"/>
  <c r="P496" i="725"/>
  <c r="V496" i="725" s="1"/>
  <c r="O496" i="725"/>
  <c r="L496" i="725"/>
  <c r="J496" i="725"/>
  <c r="T546" i="727"/>
  <c r="AJ546" i="727" s="1"/>
  <c r="S546" i="727"/>
  <c r="P546" i="727"/>
  <c r="V546" i="727" s="1"/>
  <c r="O546" i="727"/>
  <c r="L546" i="727"/>
  <c r="J546" i="727"/>
  <c r="T545" i="727"/>
  <c r="AJ545" i="727" s="1"/>
  <c r="S545" i="727"/>
  <c r="P545" i="727"/>
  <c r="V545" i="727" s="1"/>
  <c r="O545" i="727"/>
  <c r="L545" i="727"/>
  <c r="J545" i="727"/>
  <c r="T544" i="727"/>
  <c r="AJ544" i="727" s="1"/>
  <c r="S544" i="727"/>
  <c r="P544" i="727"/>
  <c r="V544" i="727" s="1"/>
  <c r="O544" i="727"/>
  <c r="L544" i="727"/>
  <c r="J544" i="727"/>
  <c r="T543" i="727"/>
  <c r="AJ543" i="727" s="1"/>
  <c r="S543" i="727"/>
  <c r="P543" i="727"/>
  <c r="V543" i="727" s="1"/>
  <c r="O543" i="727"/>
  <c r="L543" i="727"/>
  <c r="J543" i="727"/>
  <c r="T366" i="726"/>
  <c r="AJ366" i="726" s="1"/>
  <c r="S366" i="726"/>
  <c r="P366" i="726"/>
  <c r="V366" i="726" s="1"/>
  <c r="O366" i="726"/>
  <c r="L366" i="726"/>
  <c r="J366" i="726"/>
  <c r="T365" i="726"/>
  <c r="AJ365" i="726" s="1"/>
  <c r="S365" i="726"/>
  <c r="P365" i="726"/>
  <c r="V365" i="726" s="1"/>
  <c r="O365" i="726"/>
  <c r="L365" i="726"/>
  <c r="J365" i="726"/>
  <c r="T214" i="722"/>
  <c r="AJ214" i="722" s="1"/>
  <c r="S214" i="722"/>
  <c r="P214" i="722"/>
  <c r="V214" i="722" s="1"/>
  <c r="O214" i="722"/>
  <c r="L214" i="722"/>
  <c r="J214" i="722"/>
  <c r="T213" i="722"/>
  <c r="AJ213" i="722" s="1"/>
  <c r="S213" i="722"/>
  <c r="P213" i="722"/>
  <c r="V213" i="722" s="1"/>
  <c r="O213" i="722"/>
  <c r="L213" i="722"/>
  <c r="J213" i="722"/>
  <c r="T212" i="722"/>
  <c r="AJ212" i="722" s="1"/>
  <c r="S212" i="722"/>
  <c r="P212" i="722"/>
  <c r="V212" i="722" s="1"/>
  <c r="O212" i="722"/>
  <c r="L212" i="722"/>
  <c r="J212" i="722"/>
  <c r="T211" i="722"/>
  <c r="AD211" i="722" s="1"/>
  <c r="AI211" i="722" s="1"/>
  <c r="S211" i="722"/>
  <c r="P211" i="722"/>
  <c r="V211" i="722" s="1"/>
  <c r="O211" i="722"/>
  <c r="L211" i="722"/>
  <c r="J211" i="722"/>
  <c r="T364" i="726"/>
  <c r="AJ364" i="726" s="1"/>
  <c r="S364" i="726"/>
  <c r="P364" i="726"/>
  <c r="V364" i="726" s="1"/>
  <c r="O364" i="726"/>
  <c r="L364" i="726"/>
  <c r="J364" i="726"/>
  <c r="T363" i="726"/>
  <c r="AJ363" i="726" s="1"/>
  <c r="S363" i="726"/>
  <c r="P363" i="726"/>
  <c r="V363" i="726" s="1"/>
  <c r="O363" i="726"/>
  <c r="L363" i="726"/>
  <c r="J363" i="726"/>
  <c r="T542" i="727"/>
  <c r="AJ542" i="727" s="1"/>
  <c r="S542" i="727"/>
  <c r="P542" i="727"/>
  <c r="V542" i="727" s="1"/>
  <c r="O542" i="727"/>
  <c r="L542" i="727"/>
  <c r="J542" i="727"/>
  <c r="T541" i="727"/>
  <c r="AJ541" i="727" s="1"/>
  <c r="S541" i="727"/>
  <c r="P541" i="727"/>
  <c r="V541" i="727" s="1"/>
  <c r="O541" i="727"/>
  <c r="L541" i="727"/>
  <c r="J541" i="727"/>
  <c r="T540" i="727"/>
  <c r="AJ540" i="727" s="1"/>
  <c r="S540" i="727"/>
  <c r="P540" i="727"/>
  <c r="V540" i="727" s="1"/>
  <c r="O540" i="727"/>
  <c r="L540" i="727"/>
  <c r="J540" i="727"/>
  <c r="T539" i="727"/>
  <c r="AJ539" i="727" s="1"/>
  <c r="S539" i="727"/>
  <c r="P539" i="727"/>
  <c r="V539" i="727" s="1"/>
  <c r="O539" i="727"/>
  <c r="L539" i="727"/>
  <c r="J539" i="727"/>
  <c r="T210" i="722"/>
  <c r="AJ210" i="722" s="1"/>
  <c r="S210" i="722"/>
  <c r="P210" i="722"/>
  <c r="V210" i="722" s="1"/>
  <c r="O210" i="722"/>
  <c r="L210" i="722"/>
  <c r="J210" i="722"/>
  <c r="T209" i="722"/>
  <c r="AJ209" i="722" s="1"/>
  <c r="S209" i="722"/>
  <c r="P209" i="722"/>
  <c r="V209" i="722" s="1"/>
  <c r="O209" i="722"/>
  <c r="L209" i="722"/>
  <c r="J209" i="722"/>
  <c r="T208" i="722"/>
  <c r="AJ208" i="722" s="1"/>
  <c r="S208" i="722"/>
  <c r="P208" i="722"/>
  <c r="V208" i="722" s="1"/>
  <c r="O208" i="722"/>
  <c r="L208" i="722"/>
  <c r="J208" i="722"/>
  <c r="T207" i="722"/>
  <c r="AJ207" i="722" s="1"/>
  <c r="S207" i="722"/>
  <c r="P207" i="722"/>
  <c r="V207" i="722" s="1"/>
  <c r="O207" i="722"/>
  <c r="L207" i="722"/>
  <c r="J207" i="722"/>
  <c r="T495" i="725"/>
  <c r="AJ495" i="725" s="1"/>
  <c r="S495" i="725"/>
  <c r="P495" i="725"/>
  <c r="V495" i="725" s="1"/>
  <c r="O495" i="725"/>
  <c r="L495" i="725"/>
  <c r="J495" i="725"/>
  <c r="T494" i="725"/>
  <c r="AJ494" i="725" s="1"/>
  <c r="S494" i="725"/>
  <c r="P494" i="725"/>
  <c r="V494" i="725" s="1"/>
  <c r="O494" i="725"/>
  <c r="L494" i="725"/>
  <c r="J494" i="725"/>
  <c r="T493" i="725"/>
  <c r="AJ493" i="725" s="1"/>
  <c r="S493" i="725"/>
  <c r="P493" i="725"/>
  <c r="V493" i="725" s="1"/>
  <c r="O493" i="725"/>
  <c r="L493" i="725"/>
  <c r="J493" i="725"/>
  <c r="T196" i="717"/>
  <c r="AJ196" i="717" s="1"/>
  <c r="S196" i="717"/>
  <c r="P196" i="717"/>
  <c r="V196" i="717" s="1"/>
  <c r="O196" i="717"/>
  <c r="L196" i="717"/>
  <c r="J196" i="717"/>
  <c r="T195" i="717"/>
  <c r="AJ195" i="717" s="1"/>
  <c r="S195" i="717"/>
  <c r="P195" i="717"/>
  <c r="V195" i="717" s="1"/>
  <c r="O195" i="717"/>
  <c r="L195" i="717"/>
  <c r="J195" i="717"/>
  <c r="T194" i="717"/>
  <c r="AJ194" i="717" s="1"/>
  <c r="S194" i="717"/>
  <c r="P194" i="717"/>
  <c r="V194" i="717" s="1"/>
  <c r="O194" i="717"/>
  <c r="L194" i="717"/>
  <c r="J194" i="717"/>
  <c r="T297" i="723"/>
  <c r="AJ297" i="723" s="1"/>
  <c r="S297" i="723"/>
  <c r="P297" i="723"/>
  <c r="V297" i="723" s="1"/>
  <c r="O297" i="723"/>
  <c r="L297" i="723"/>
  <c r="J297" i="723"/>
  <c r="T296" i="723"/>
  <c r="AJ296" i="723" s="1"/>
  <c r="S296" i="723"/>
  <c r="P296" i="723"/>
  <c r="V296" i="723" s="1"/>
  <c r="O296" i="723"/>
  <c r="L296" i="723"/>
  <c r="J296" i="723"/>
  <c r="T295" i="723"/>
  <c r="AJ295" i="723" s="1"/>
  <c r="S295" i="723"/>
  <c r="P295" i="723"/>
  <c r="V295" i="723" s="1"/>
  <c r="O295" i="723"/>
  <c r="L295" i="723"/>
  <c r="J295" i="723"/>
  <c r="T294" i="723"/>
  <c r="S294" i="723"/>
  <c r="P294" i="723"/>
  <c r="V294" i="723" s="1"/>
  <c r="O294" i="723"/>
  <c r="L294" i="723"/>
  <c r="J294" i="723"/>
  <c r="T492" i="725"/>
  <c r="AJ492" i="725" s="1"/>
  <c r="S492" i="725"/>
  <c r="P492" i="725"/>
  <c r="V492" i="725" s="1"/>
  <c r="O492" i="725"/>
  <c r="L492" i="725"/>
  <c r="J492" i="725"/>
  <c r="T491" i="725"/>
  <c r="AJ491" i="725" s="1"/>
  <c r="S491" i="725"/>
  <c r="P491" i="725"/>
  <c r="V491" i="725" s="1"/>
  <c r="O491" i="725"/>
  <c r="L491" i="725"/>
  <c r="J491" i="725"/>
  <c r="T490" i="725"/>
  <c r="AJ490" i="725" s="1"/>
  <c r="S490" i="725"/>
  <c r="P490" i="725"/>
  <c r="V490" i="725" s="1"/>
  <c r="O490" i="725"/>
  <c r="L490" i="725"/>
  <c r="J490" i="725"/>
  <c r="T489" i="725"/>
  <c r="AJ489" i="725" s="1"/>
  <c r="S489" i="725"/>
  <c r="P489" i="725"/>
  <c r="V489" i="725" s="1"/>
  <c r="O489" i="725"/>
  <c r="L489" i="725"/>
  <c r="J489" i="725"/>
  <c r="T293" i="723"/>
  <c r="AJ293" i="723" s="1"/>
  <c r="S293" i="723"/>
  <c r="P293" i="723"/>
  <c r="V293" i="723" s="1"/>
  <c r="O293" i="723"/>
  <c r="L293" i="723"/>
  <c r="J293" i="723"/>
  <c r="T292" i="723"/>
  <c r="AJ292" i="723" s="1"/>
  <c r="S292" i="723"/>
  <c r="P292" i="723"/>
  <c r="V292" i="723" s="1"/>
  <c r="O292" i="723"/>
  <c r="L292" i="723"/>
  <c r="J292" i="723"/>
  <c r="T362" i="726"/>
  <c r="AJ362" i="726" s="1"/>
  <c r="S362" i="726"/>
  <c r="P362" i="726"/>
  <c r="V362" i="726" s="1"/>
  <c r="O362" i="726"/>
  <c r="L362" i="726"/>
  <c r="J362" i="726"/>
  <c r="T361" i="726"/>
  <c r="AJ361" i="726" s="1"/>
  <c r="S361" i="726"/>
  <c r="P361" i="726"/>
  <c r="V361" i="726" s="1"/>
  <c r="O361" i="726"/>
  <c r="L361" i="726"/>
  <c r="J361" i="726"/>
  <c r="T538" i="727"/>
  <c r="AJ538" i="727" s="1"/>
  <c r="S538" i="727"/>
  <c r="P538" i="727"/>
  <c r="V538" i="727" s="1"/>
  <c r="O538" i="727"/>
  <c r="L538" i="727"/>
  <c r="J538" i="727"/>
  <c r="T537" i="727"/>
  <c r="AJ537" i="727" s="1"/>
  <c r="S537" i="727"/>
  <c r="P537" i="727"/>
  <c r="V537" i="727" s="1"/>
  <c r="O537" i="727"/>
  <c r="L537" i="727"/>
  <c r="J537" i="727"/>
  <c r="T536" i="727"/>
  <c r="AJ536" i="727" s="1"/>
  <c r="S536" i="727"/>
  <c r="P536" i="727"/>
  <c r="V536" i="727" s="1"/>
  <c r="O536" i="727"/>
  <c r="L536" i="727"/>
  <c r="J536" i="727"/>
  <c r="T535" i="727"/>
  <c r="AJ535" i="727" s="1"/>
  <c r="S535" i="727"/>
  <c r="P535" i="727"/>
  <c r="V535" i="727" s="1"/>
  <c r="O535" i="727"/>
  <c r="L535" i="727"/>
  <c r="J535" i="727"/>
  <c r="T206" i="722"/>
  <c r="AJ206" i="722" s="1"/>
  <c r="S206" i="722"/>
  <c r="P206" i="722"/>
  <c r="V206" i="722" s="1"/>
  <c r="O206" i="722"/>
  <c r="L206" i="722"/>
  <c r="J206" i="722"/>
  <c r="T205" i="722"/>
  <c r="AJ205" i="722" s="1"/>
  <c r="S205" i="722"/>
  <c r="P205" i="722"/>
  <c r="V205" i="722" s="1"/>
  <c r="O205" i="722"/>
  <c r="L205" i="722"/>
  <c r="J205" i="722"/>
  <c r="T204" i="722"/>
  <c r="AJ204" i="722" s="1"/>
  <c r="S204" i="722"/>
  <c r="P204" i="722"/>
  <c r="V204" i="722" s="1"/>
  <c r="O204" i="722"/>
  <c r="L204" i="722"/>
  <c r="J204" i="722"/>
  <c r="T203" i="722"/>
  <c r="AJ203" i="722" s="1"/>
  <c r="S203" i="722"/>
  <c r="P203" i="722"/>
  <c r="V203" i="722" s="1"/>
  <c r="O203" i="722"/>
  <c r="L203" i="722"/>
  <c r="J203" i="722"/>
  <c r="T534" i="727"/>
  <c r="AJ534" i="727" s="1"/>
  <c r="S534" i="727"/>
  <c r="P534" i="727"/>
  <c r="V534" i="727" s="1"/>
  <c r="O534" i="727"/>
  <c r="L534" i="727"/>
  <c r="J534" i="727"/>
  <c r="T533" i="727"/>
  <c r="AJ533" i="727" s="1"/>
  <c r="S533" i="727"/>
  <c r="P533" i="727"/>
  <c r="V533" i="727" s="1"/>
  <c r="O533" i="727"/>
  <c r="L533" i="727"/>
  <c r="J533" i="727"/>
  <c r="T532" i="727"/>
  <c r="AJ532" i="727" s="1"/>
  <c r="S532" i="727"/>
  <c r="P532" i="727"/>
  <c r="V532" i="727" s="1"/>
  <c r="O532" i="727"/>
  <c r="L532" i="727"/>
  <c r="J532" i="727"/>
  <c r="T180" i="719"/>
  <c r="AJ180" i="719" s="1"/>
  <c r="S180" i="719"/>
  <c r="P180" i="719"/>
  <c r="V180" i="719" s="1"/>
  <c r="O180" i="719"/>
  <c r="L180" i="719"/>
  <c r="J180" i="719"/>
  <c r="T134" i="720"/>
  <c r="AJ134" i="720" s="1"/>
  <c r="S134" i="720"/>
  <c r="P134" i="720"/>
  <c r="V134" i="720" s="1"/>
  <c r="O134" i="720"/>
  <c r="L134" i="720"/>
  <c r="J134" i="720"/>
  <c r="T202" i="722"/>
  <c r="AJ202" i="722" s="1"/>
  <c r="S202" i="722"/>
  <c r="P202" i="722"/>
  <c r="V202" i="722" s="1"/>
  <c r="O202" i="722"/>
  <c r="L202" i="722"/>
  <c r="J202" i="722"/>
  <c r="T201" i="722"/>
  <c r="AJ201" i="722" s="1"/>
  <c r="S201" i="722"/>
  <c r="P201" i="722"/>
  <c r="V201" i="722" s="1"/>
  <c r="O201" i="722"/>
  <c r="L201" i="722"/>
  <c r="J201" i="722"/>
  <c r="T200" i="722"/>
  <c r="AJ200" i="722" s="1"/>
  <c r="S200" i="722"/>
  <c r="P200" i="722"/>
  <c r="V200" i="722" s="1"/>
  <c r="O200" i="722"/>
  <c r="L200" i="722"/>
  <c r="J200" i="722"/>
  <c r="T488" i="725"/>
  <c r="AJ488" i="725" s="1"/>
  <c r="S488" i="725"/>
  <c r="P488" i="725"/>
  <c r="V488" i="725" s="1"/>
  <c r="O488" i="725"/>
  <c r="L488" i="725"/>
  <c r="J488" i="725"/>
  <c r="T487" i="725"/>
  <c r="AJ487" i="725" s="1"/>
  <c r="S487" i="725"/>
  <c r="P487" i="725"/>
  <c r="V487" i="725" s="1"/>
  <c r="O487" i="725"/>
  <c r="L487" i="725"/>
  <c r="J487" i="725"/>
  <c r="T360" i="726"/>
  <c r="AJ360" i="726" s="1"/>
  <c r="S360" i="726"/>
  <c r="P360" i="726"/>
  <c r="V360" i="726" s="1"/>
  <c r="O360" i="726"/>
  <c r="L360" i="726"/>
  <c r="J360" i="726"/>
  <c r="T359" i="726"/>
  <c r="AJ359" i="726" s="1"/>
  <c r="S359" i="726"/>
  <c r="P359" i="726"/>
  <c r="V359" i="726" s="1"/>
  <c r="O359" i="726"/>
  <c r="L359" i="726"/>
  <c r="J359" i="726"/>
  <c r="T86" i="718"/>
  <c r="AJ86" i="718" s="1"/>
  <c r="S86" i="718"/>
  <c r="P86" i="718"/>
  <c r="V86" i="718" s="1"/>
  <c r="O86" i="718"/>
  <c r="L86" i="718"/>
  <c r="J86" i="718"/>
  <c r="T85" i="718"/>
  <c r="AJ85" i="718" s="1"/>
  <c r="S85" i="718"/>
  <c r="P85" i="718"/>
  <c r="V85" i="718" s="1"/>
  <c r="O85" i="718"/>
  <c r="L85" i="718"/>
  <c r="J85" i="718"/>
  <c r="T193" i="717"/>
  <c r="AJ193" i="717" s="1"/>
  <c r="S193" i="717"/>
  <c r="P193" i="717"/>
  <c r="V193" i="717" s="1"/>
  <c r="O193" i="717"/>
  <c r="L193" i="717"/>
  <c r="J193" i="717"/>
  <c r="T192" i="717"/>
  <c r="AJ192" i="717" s="1"/>
  <c r="S192" i="717"/>
  <c r="P192" i="717"/>
  <c r="V192" i="717" s="1"/>
  <c r="O192" i="717"/>
  <c r="L192" i="717"/>
  <c r="J192" i="717"/>
  <c r="T84" i="718"/>
  <c r="AJ84" i="718" s="1"/>
  <c r="S84" i="718"/>
  <c r="P84" i="718"/>
  <c r="V84" i="718" s="1"/>
  <c r="O84" i="718"/>
  <c r="L84" i="718"/>
  <c r="J84" i="718"/>
  <c r="T133" i="720"/>
  <c r="AJ133" i="720" s="1"/>
  <c r="S133" i="720"/>
  <c r="P133" i="720"/>
  <c r="V133" i="720" s="1"/>
  <c r="O133" i="720"/>
  <c r="L133" i="720"/>
  <c r="J133" i="720"/>
  <c r="T132" i="720"/>
  <c r="AJ132" i="720" s="1"/>
  <c r="S132" i="720"/>
  <c r="P132" i="720"/>
  <c r="V132" i="720" s="1"/>
  <c r="O132" i="720"/>
  <c r="L132" i="720"/>
  <c r="J132" i="720"/>
  <c r="T131" i="720"/>
  <c r="AJ131" i="720" s="1"/>
  <c r="S131" i="720"/>
  <c r="P131" i="720"/>
  <c r="V131" i="720" s="1"/>
  <c r="O131" i="720"/>
  <c r="L131" i="720"/>
  <c r="J131" i="720"/>
  <c r="T179" i="719"/>
  <c r="AJ179" i="719" s="1"/>
  <c r="S179" i="719"/>
  <c r="P179" i="719"/>
  <c r="V179" i="719" s="1"/>
  <c r="O179" i="719"/>
  <c r="L179" i="719"/>
  <c r="J179" i="719"/>
  <c r="T178" i="719"/>
  <c r="AJ178" i="719" s="1"/>
  <c r="S178" i="719"/>
  <c r="P178" i="719"/>
  <c r="V178" i="719" s="1"/>
  <c r="O178" i="719"/>
  <c r="L178" i="719"/>
  <c r="J178" i="719"/>
  <c r="T177" i="719"/>
  <c r="AJ177" i="719" s="1"/>
  <c r="S177" i="719"/>
  <c r="P177" i="719"/>
  <c r="V177" i="719" s="1"/>
  <c r="O177" i="719"/>
  <c r="L177" i="719"/>
  <c r="J177" i="719"/>
  <c r="T291" i="723"/>
  <c r="AJ291" i="723" s="1"/>
  <c r="S291" i="723"/>
  <c r="P291" i="723"/>
  <c r="V291" i="723" s="1"/>
  <c r="O291" i="723"/>
  <c r="L291" i="723"/>
  <c r="J291" i="723"/>
  <c r="T290" i="723"/>
  <c r="AJ290" i="723" s="1"/>
  <c r="S290" i="723"/>
  <c r="P290" i="723"/>
  <c r="V290" i="723" s="1"/>
  <c r="O290" i="723"/>
  <c r="L290" i="723"/>
  <c r="J290" i="723"/>
  <c r="T486" i="725"/>
  <c r="AJ486" i="725" s="1"/>
  <c r="S486" i="725"/>
  <c r="P486" i="725"/>
  <c r="V486" i="725" s="1"/>
  <c r="O486" i="725"/>
  <c r="L486" i="725"/>
  <c r="J486" i="725"/>
  <c r="T485" i="725"/>
  <c r="AJ485" i="725" s="1"/>
  <c r="S485" i="725"/>
  <c r="P485" i="725"/>
  <c r="V485" i="725" s="1"/>
  <c r="O485" i="725"/>
  <c r="L485" i="725"/>
  <c r="J485" i="725"/>
  <c r="T484" i="725"/>
  <c r="AJ484" i="725" s="1"/>
  <c r="S484" i="725"/>
  <c r="P484" i="725"/>
  <c r="V484" i="725" s="1"/>
  <c r="O484" i="725"/>
  <c r="L484" i="725"/>
  <c r="J484" i="725"/>
  <c r="T358" i="726"/>
  <c r="AJ358" i="726" s="1"/>
  <c r="S358" i="726"/>
  <c r="P358" i="726"/>
  <c r="V358" i="726" s="1"/>
  <c r="O358" i="726"/>
  <c r="L358" i="726"/>
  <c r="J358" i="726"/>
  <c r="T357" i="726"/>
  <c r="AJ357" i="726" s="1"/>
  <c r="S357" i="726"/>
  <c r="P357" i="726"/>
  <c r="V357" i="726" s="1"/>
  <c r="O357" i="726"/>
  <c r="L357" i="726"/>
  <c r="J357" i="726"/>
  <c r="T199" i="722"/>
  <c r="AJ199" i="722" s="1"/>
  <c r="S199" i="722"/>
  <c r="P199" i="722"/>
  <c r="V199" i="722" s="1"/>
  <c r="O199" i="722"/>
  <c r="L199" i="722"/>
  <c r="J199" i="722"/>
  <c r="T198" i="722"/>
  <c r="AJ198" i="722" s="1"/>
  <c r="S198" i="722"/>
  <c r="P198" i="722"/>
  <c r="V198" i="722" s="1"/>
  <c r="O198" i="722"/>
  <c r="L198" i="722"/>
  <c r="J198" i="722"/>
  <c r="T197" i="722"/>
  <c r="AJ197" i="722" s="1"/>
  <c r="S197" i="722"/>
  <c r="P197" i="722"/>
  <c r="V197" i="722" s="1"/>
  <c r="O197" i="722"/>
  <c r="L197" i="722"/>
  <c r="J197" i="722"/>
  <c r="T531" i="727"/>
  <c r="AJ531" i="727" s="1"/>
  <c r="S531" i="727"/>
  <c r="P531" i="727"/>
  <c r="V531" i="727" s="1"/>
  <c r="O531" i="727"/>
  <c r="L531" i="727"/>
  <c r="J531" i="727"/>
  <c r="T530" i="727"/>
  <c r="AJ530" i="727" s="1"/>
  <c r="S530" i="727"/>
  <c r="P530" i="727"/>
  <c r="V530" i="727" s="1"/>
  <c r="O530" i="727"/>
  <c r="L530" i="727"/>
  <c r="J530" i="727"/>
  <c r="T529" i="727"/>
  <c r="AJ529" i="727" s="1"/>
  <c r="S529" i="727"/>
  <c r="P529" i="727"/>
  <c r="V529" i="727" s="1"/>
  <c r="O529" i="727"/>
  <c r="L529" i="727"/>
  <c r="J529" i="727"/>
  <c r="T289" i="723"/>
  <c r="AJ289" i="723" s="1"/>
  <c r="S289" i="723"/>
  <c r="P289" i="723"/>
  <c r="V289" i="723" s="1"/>
  <c r="O289" i="723"/>
  <c r="L289" i="723"/>
  <c r="J289" i="723"/>
  <c r="T288" i="723"/>
  <c r="AJ288" i="723" s="1"/>
  <c r="S288" i="723"/>
  <c r="P288" i="723"/>
  <c r="V288" i="723" s="1"/>
  <c r="O288" i="723"/>
  <c r="L288" i="723"/>
  <c r="J288" i="723"/>
  <c r="T483" i="725"/>
  <c r="AJ483" i="725" s="1"/>
  <c r="S483" i="725"/>
  <c r="P483" i="725"/>
  <c r="V483" i="725" s="1"/>
  <c r="O483" i="725"/>
  <c r="L483" i="725"/>
  <c r="J483" i="725"/>
  <c r="T482" i="725"/>
  <c r="AJ482" i="725" s="1"/>
  <c r="S482" i="725"/>
  <c r="P482" i="725"/>
  <c r="V482" i="725" s="1"/>
  <c r="O482" i="725"/>
  <c r="L482" i="725"/>
  <c r="J482" i="725"/>
  <c r="T481" i="725"/>
  <c r="AJ481" i="725" s="1"/>
  <c r="S481" i="725"/>
  <c r="P481" i="725"/>
  <c r="V481" i="725" s="1"/>
  <c r="O481" i="725"/>
  <c r="L481" i="725"/>
  <c r="J481" i="725"/>
  <c r="T528" i="727"/>
  <c r="AJ528" i="727" s="1"/>
  <c r="S528" i="727"/>
  <c r="P528" i="727"/>
  <c r="V528" i="727" s="1"/>
  <c r="O528" i="727"/>
  <c r="L528" i="727"/>
  <c r="J528" i="727"/>
  <c r="T527" i="727"/>
  <c r="AJ527" i="727" s="1"/>
  <c r="S527" i="727"/>
  <c r="P527" i="727"/>
  <c r="V527" i="727" s="1"/>
  <c r="O527" i="727"/>
  <c r="L527" i="727"/>
  <c r="J527" i="727"/>
  <c r="T526" i="727"/>
  <c r="AJ526" i="727" s="1"/>
  <c r="S526" i="727"/>
  <c r="P526" i="727"/>
  <c r="V526" i="727" s="1"/>
  <c r="O526" i="727"/>
  <c r="L526" i="727"/>
  <c r="J526" i="727"/>
  <c r="T525" i="727"/>
  <c r="AJ525" i="727" s="1"/>
  <c r="S525" i="727"/>
  <c r="P525" i="727"/>
  <c r="V525" i="727" s="1"/>
  <c r="O525" i="727"/>
  <c r="L525" i="727"/>
  <c r="J525" i="727"/>
  <c r="T356" i="726"/>
  <c r="AJ356" i="726" s="1"/>
  <c r="S356" i="726"/>
  <c r="P356" i="726"/>
  <c r="V356" i="726" s="1"/>
  <c r="O356" i="726"/>
  <c r="L356" i="726"/>
  <c r="J356" i="726"/>
  <c r="T355" i="726"/>
  <c r="AJ355" i="726" s="1"/>
  <c r="S355" i="726"/>
  <c r="P355" i="726"/>
  <c r="V355" i="726" s="1"/>
  <c r="O355" i="726"/>
  <c r="L355" i="726"/>
  <c r="J355" i="726"/>
  <c r="T354" i="726"/>
  <c r="AJ354" i="726" s="1"/>
  <c r="S354" i="726"/>
  <c r="P354" i="726"/>
  <c r="V354" i="726" s="1"/>
  <c r="O354" i="726"/>
  <c r="L354" i="726"/>
  <c r="J354" i="726"/>
  <c r="T353" i="726"/>
  <c r="AJ353" i="726" s="1"/>
  <c r="S353" i="726"/>
  <c r="P353" i="726"/>
  <c r="V353" i="726" s="1"/>
  <c r="O353" i="726"/>
  <c r="L353" i="726"/>
  <c r="J353" i="726"/>
  <c r="T196" i="722"/>
  <c r="AJ196" i="722" s="1"/>
  <c r="S196" i="722"/>
  <c r="P196" i="722"/>
  <c r="V196" i="722" s="1"/>
  <c r="O196" i="722"/>
  <c r="L196" i="722"/>
  <c r="J196" i="722"/>
  <c r="T195" i="722"/>
  <c r="AJ195" i="722" s="1"/>
  <c r="S195" i="722"/>
  <c r="P195" i="722"/>
  <c r="V195" i="722" s="1"/>
  <c r="O195" i="722"/>
  <c r="L195" i="722"/>
  <c r="J195" i="722"/>
  <c r="T194" i="722"/>
  <c r="AJ194" i="722" s="1"/>
  <c r="S194" i="722"/>
  <c r="P194" i="722"/>
  <c r="V194" i="722" s="1"/>
  <c r="O194" i="722"/>
  <c r="L194" i="722"/>
  <c r="J194" i="722"/>
  <c r="T193" i="722"/>
  <c r="AJ193" i="722" s="1"/>
  <c r="S193" i="722"/>
  <c r="P193" i="722"/>
  <c r="V193" i="722" s="1"/>
  <c r="O193" i="722"/>
  <c r="L193" i="722"/>
  <c r="J193" i="722"/>
  <c r="T192" i="722"/>
  <c r="AJ192" i="722" s="1"/>
  <c r="S192" i="722"/>
  <c r="P192" i="722"/>
  <c r="V192" i="722" s="1"/>
  <c r="O192" i="722"/>
  <c r="L192" i="722"/>
  <c r="J192" i="722"/>
  <c r="T191" i="722"/>
  <c r="AJ191" i="722" s="1"/>
  <c r="S191" i="722"/>
  <c r="P191" i="722"/>
  <c r="V191" i="722" s="1"/>
  <c r="O191" i="722"/>
  <c r="L191" i="722"/>
  <c r="J191" i="722"/>
  <c r="T287" i="723"/>
  <c r="AJ287" i="723" s="1"/>
  <c r="S287" i="723"/>
  <c r="P287" i="723"/>
  <c r="V287" i="723" s="1"/>
  <c r="O287" i="723"/>
  <c r="L287" i="723"/>
  <c r="J287" i="723"/>
  <c r="T286" i="723"/>
  <c r="AJ286" i="723" s="1"/>
  <c r="S286" i="723"/>
  <c r="P286" i="723"/>
  <c r="V286" i="723" s="1"/>
  <c r="O286" i="723"/>
  <c r="L286" i="723"/>
  <c r="J286" i="723"/>
  <c r="T285" i="723"/>
  <c r="AJ285" i="723" s="1"/>
  <c r="S285" i="723"/>
  <c r="P285" i="723"/>
  <c r="V285" i="723" s="1"/>
  <c r="O285" i="723"/>
  <c r="L285" i="723"/>
  <c r="J285" i="723"/>
  <c r="T190" i="722"/>
  <c r="AJ190" i="722" s="1"/>
  <c r="S190" i="722"/>
  <c r="P190" i="722"/>
  <c r="V190" i="722" s="1"/>
  <c r="O190" i="722"/>
  <c r="L190" i="722"/>
  <c r="J190" i="722"/>
  <c r="T189" i="722"/>
  <c r="AJ189" i="722" s="1"/>
  <c r="S189" i="722"/>
  <c r="P189" i="722"/>
  <c r="V189" i="722" s="1"/>
  <c r="O189" i="722"/>
  <c r="L189" i="722"/>
  <c r="J189" i="722"/>
  <c r="T524" i="727"/>
  <c r="AJ524" i="727" s="1"/>
  <c r="S524" i="727"/>
  <c r="P524" i="727"/>
  <c r="V524" i="727" s="1"/>
  <c r="O524" i="727"/>
  <c r="L524" i="727"/>
  <c r="J524" i="727"/>
  <c r="T523" i="727"/>
  <c r="AJ523" i="727" s="1"/>
  <c r="S523" i="727"/>
  <c r="P523" i="727"/>
  <c r="V523" i="727" s="1"/>
  <c r="O523" i="727"/>
  <c r="L523" i="727"/>
  <c r="J523" i="727"/>
  <c r="T522" i="727"/>
  <c r="AJ522" i="727" s="1"/>
  <c r="S522" i="727"/>
  <c r="P522" i="727"/>
  <c r="V522" i="727" s="1"/>
  <c r="O522" i="727"/>
  <c r="L522" i="727"/>
  <c r="J522" i="727"/>
  <c r="T521" i="727"/>
  <c r="AJ521" i="727" s="1"/>
  <c r="S521" i="727"/>
  <c r="P521" i="727"/>
  <c r="V521" i="727" s="1"/>
  <c r="O521" i="727"/>
  <c r="L521" i="727"/>
  <c r="J521" i="727"/>
  <c r="T480" i="725"/>
  <c r="AJ480" i="725" s="1"/>
  <c r="S480" i="725"/>
  <c r="P480" i="725"/>
  <c r="V480" i="725" s="1"/>
  <c r="O480" i="725"/>
  <c r="L480" i="725"/>
  <c r="J480" i="725"/>
  <c r="T479" i="725"/>
  <c r="AJ479" i="725" s="1"/>
  <c r="S479" i="725"/>
  <c r="P479" i="725"/>
  <c r="V479" i="725" s="1"/>
  <c r="O479" i="725"/>
  <c r="L479" i="725"/>
  <c r="J479" i="725"/>
  <c r="T478" i="725"/>
  <c r="AJ478" i="725" s="1"/>
  <c r="S478" i="725"/>
  <c r="P478" i="725"/>
  <c r="V478" i="725" s="1"/>
  <c r="O478" i="725"/>
  <c r="L478" i="725"/>
  <c r="J478" i="725"/>
  <c r="T191" i="717"/>
  <c r="AJ191" i="717" s="1"/>
  <c r="S191" i="717"/>
  <c r="P191" i="717"/>
  <c r="V191" i="717" s="1"/>
  <c r="O191" i="717"/>
  <c r="L191" i="717"/>
  <c r="J191" i="717"/>
  <c r="T190" i="717"/>
  <c r="AJ190" i="717" s="1"/>
  <c r="S190" i="717"/>
  <c r="P190" i="717"/>
  <c r="V190" i="717" s="1"/>
  <c r="O190" i="717"/>
  <c r="L190" i="717"/>
  <c r="J190" i="717"/>
  <c r="T189" i="717"/>
  <c r="AJ189" i="717" s="1"/>
  <c r="S189" i="717"/>
  <c r="P189" i="717"/>
  <c r="V189" i="717" s="1"/>
  <c r="O189" i="717"/>
  <c r="L189" i="717"/>
  <c r="J189" i="717"/>
  <c r="T477" i="725"/>
  <c r="AJ477" i="725" s="1"/>
  <c r="S477" i="725"/>
  <c r="P477" i="725"/>
  <c r="V477" i="725" s="1"/>
  <c r="O477" i="725"/>
  <c r="L477" i="725"/>
  <c r="J477" i="725"/>
  <c r="T476" i="725"/>
  <c r="AJ476" i="725" s="1"/>
  <c r="S476" i="725"/>
  <c r="P476" i="725"/>
  <c r="V476" i="725" s="1"/>
  <c r="O476" i="725"/>
  <c r="L476" i="725"/>
  <c r="J476" i="725"/>
  <c r="T475" i="725"/>
  <c r="AJ475" i="725" s="1"/>
  <c r="S475" i="725"/>
  <c r="P475" i="725"/>
  <c r="V475" i="725" s="1"/>
  <c r="O475" i="725"/>
  <c r="L475" i="725"/>
  <c r="J475" i="725"/>
  <c r="T474" i="725"/>
  <c r="AJ474" i="725" s="1"/>
  <c r="S474" i="725"/>
  <c r="P474" i="725"/>
  <c r="V474" i="725" s="1"/>
  <c r="O474" i="725"/>
  <c r="L474" i="725"/>
  <c r="J474" i="725"/>
  <c r="T284" i="723"/>
  <c r="AJ284" i="723" s="1"/>
  <c r="S284" i="723"/>
  <c r="P284" i="723"/>
  <c r="V284" i="723" s="1"/>
  <c r="O284" i="723"/>
  <c r="L284" i="723"/>
  <c r="J284" i="723"/>
  <c r="T283" i="723"/>
  <c r="AJ283" i="723" s="1"/>
  <c r="S283" i="723"/>
  <c r="P283" i="723"/>
  <c r="V283" i="723" s="1"/>
  <c r="O283" i="723"/>
  <c r="L283" i="723"/>
  <c r="J283" i="723"/>
  <c r="T473" i="725"/>
  <c r="AJ473" i="725" s="1"/>
  <c r="S473" i="725"/>
  <c r="P473" i="725"/>
  <c r="V473" i="725" s="1"/>
  <c r="O473" i="725"/>
  <c r="L473" i="725"/>
  <c r="J473" i="725"/>
  <c r="T472" i="725"/>
  <c r="AJ472" i="725" s="1"/>
  <c r="S472" i="725"/>
  <c r="P472" i="725"/>
  <c r="V472" i="725" s="1"/>
  <c r="O472" i="725"/>
  <c r="L472" i="725"/>
  <c r="J472" i="725"/>
  <c r="T520" i="727"/>
  <c r="AJ520" i="727" s="1"/>
  <c r="S520" i="727"/>
  <c r="P520" i="727"/>
  <c r="V520" i="727" s="1"/>
  <c r="O520" i="727"/>
  <c r="L520" i="727"/>
  <c r="J520" i="727"/>
  <c r="T519" i="727"/>
  <c r="AJ519" i="727" s="1"/>
  <c r="S519" i="727"/>
  <c r="P519" i="727"/>
  <c r="V519" i="727" s="1"/>
  <c r="O519" i="727"/>
  <c r="L519" i="727"/>
  <c r="J519" i="727"/>
  <c r="T518" i="727"/>
  <c r="AJ518" i="727" s="1"/>
  <c r="S518" i="727"/>
  <c r="P518" i="727"/>
  <c r="V518" i="727" s="1"/>
  <c r="O518" i="727"/>
  <c r="L518" i="727"/>
  <c r="J518" i="727"/>
  <c r="T352" i="726"/>
  <c r="AJ352" i="726" s="1"/>
  <c r="S352" i="726"/>
  <c r="P352" i="726"/>
  <c r="V352" i="726" s="1"/>
  <c r="O352" i="726"/>
  <c r="L352" i="726"/>
  <c r="J352" i="726"/>
  <c r="T351" i="726"/>
  <c r="AJ351" i="726" s="1"/>
  <c r="S351" i="726"/>
  <c r="P351" i="726"/>
  <c r="V351" i="726" s="1"/>
  <c r="O351" i="726"/>
  <c r="L351" i="726"/>
  <c r="J351" i="726"/>
  <c r="T188" i="722"/>
  <c r="AJ188" i="722" s="1"/>
  <c r="S188" i="722"/>
  <c r="P188" i="722"/>
  <c r="V188" i="722" s="1"/>
  <c r="O188" i="722"/>
  <c r="L188" i="722"/>
  <c r="J188" i="722"/>
  <c r="T187" i="722"/>
  <c r="AJ187" i="722" s="1"/>
  <c r="S187" i="722"/>
  <c r="P187" i="722"/>
  <c r="V187" i="722" s="1"/>
  <c r="O187" i="722"/>
  <c r="L187" i="722"/>
  <c r="J187" i="722"/>
  <c r="T186" i="722"/>
  <c r="AJ186" i="722" s="1"/>
  <c r="S186" i="722"/>
  <c r="P186" i="722"/>
  <c r="V186" i="722" s="1"/>
  <c r="O186" i="722"/>
  <c r="L186" i="722"/>
  <c r="J186" i="722"/>
  <c r="T185" i="722"/>
  <c r="AJ185" i="722" s="1"/>
  <c r="S185" i="722"/>
  <c r="P185" i="722"/>
  <c r="V185" i="722" s="1"/>
  <c r="O185" i="722"/>
  <c r="L185" i="722"/>
  <c r="J185" i="722"/>
  <c r="T176" i="719"/>
  <c r="AJ176" i="719" s="1"/>
  <c r="S176" i="719"/>
  <c r="P176" i="719"/>
  <c r="V176" i="719" s="1"/>
  <c r="O176" i="719"/>
  <c r="L176" i="719"/>
  <c r="J176" i="719"/>
  <c r="T175" i="719"/>
  <c r="AJ175" i="719" s="1"/>
  <c r="S175" i="719"/>
  <c r="P175" i="719"/>
  <c r="V175" i="719" s="1"/>
  <c r="O175" i="719"/>
  <c r="L175" i="719"/>
  <c r="J175" i="719"/>
  <c r="T83" i="718"/>
  <c r="AJ83" i="718" s="1"/>
  <c r="S83" i="718"/>
  <c r="P83" i="718"/>
  <c r="V83" i="718" s="1"/>
  <c r="O83" i="718"/>
  <c r="L83" i="718"/>
  <c r="J83" i="718"/>
  <c r="T130" i="720"/>
  <c r="AJ130" i="720" s="1"/>
  <c r="S130" i="720"/>
  <c r="P130" i="720"/>
  <c r="V130" i="720" s="1"/>
  <c r="O130" i="720"/>
  <c r="L130" i="720"/>
  <c r="J130" i="720"/>
  <c r="T129" i="720"/>
  <c r="AJ129" i="720" s="1"/>
  <c r="S129" i="720"/>
  <c r="P129" i="720"/>
  <c r="V129" i="720" s="1"/>
  <c r="O129" i="720"/>
  <c r="L129" i="720"/>
  <c r="J129" i="720"/>
  <c r="T128" i="720"/>
  <c r="AJ128" i="720" s="1"/>
  <c r="S128" i="720"/>
  <c r="P128" i="720"/>
  <c r="V128" i="720" s="1"/>
  <c r="O128" i="720"/>
  <c r="L128" i="720"/>
  <c r="J128" i="720"/>
  <c r="T82" i="718"/>
  <c r="AJ82" i="718" s="1"/>
  <c r="S82" i="718"/>
  <c r="P82" i="718"/>
  <c r="V82" i="718" s="1"/>
  <c r="O82" i="718"/>
  <c r="L82" i="718"/>
  <c r="J82" i="718"/>
  <c r="T127" i="720"/>
  <c r="AJ127" i="720" s="1"/>
  <c r="S127" i="720"/>
  <c r="P127" i="720"/>
  <c r="V127" i="720" s="1"/>
  <c r="O127" i="720"/>
  <c r="L127" i="720"/>
  <c r="J127" i="720"/>
  <c r="T81" i="718"/>
  <c r="AJ81" i="718" s="1"/>
  <c r="S81" i="718"/>
  <c r="P81" i="718"/>
  <c r="V81" i="718" s="1"/>
  <c r="O81" i="718"/>
  <c r="L81" i="718"/>
  <c r="J81" i="718"/>
  <c r="T188" i="717"/>
  <c r="AJ188" i="717" s="1"/>
  <c r="S188" i="717"/>
  <c r="P188" i="717"/>
  <c r="V188" i="717" s="1"/>
  <c r="O188" i="717"/>
  <c r="L188" i="717"/>
  <c r="J188" i="717"/>
  <c r="W137" i="720" l="1"/>
  <c r="AD556" i="727"/>
  <c r="AI556" i="727" s="1"/>
  <c r="W200" i="717"/>
  <c r="AD200" i="717"/>
  <c r="W199" i="717"/>
  <c r="AD199" i="717"/>
  <c r="W198" i="717"/>
  <c r="AD198" i="717"/>
  <c r="W511" i="725"/>
  <c r="AD511" i="725"/>
  <c r="W510" i="725"/>
  <c r="AD510" i="725"/>
  <c r="W28" i="721"/>
  <c r="AD28" i="721"/>
  <c r="W27" i="721"/>
  <c r="AD27" i="721"/>
  <c r="W231" i="722"/>
  <c r="AD231" i="722"/>
  <c r="W230" i="722"/>
  <c r="AD230" i="722"/>
  <c r="W229" i="722"/>
  <c r="AD229" i="722"/>
  <c r="W376" i="726"/>
  <c r="AD376" i="726"/>
  <c r="W375" i="726"/>
  <c r="AD375" i="726"/>
  <c r="W315" i="723"/>
  <c r="AD315" i="723"/>
  <c r="W314" i="723"/>
  <c r="AD314" i="723"/>
  <c r="W313" i="723"/>
  <c r="AD313" i="723"/>
  <c r="W312" i="723"/>
  <c r="AD312" i="723"/>
  <c r="W311" i="723"/>
  <c r="AD311" i="723"/>
  <c r="W310" i="723"/>
  <c r="AD310" i="723"/>
  <c r="W309" i="723"/>
  <c r="AD309" i="723"/>
  <c r="W509" i="725"/>
  <c r="AD509" i="725"/>
  <c r="W508" i="725"/>
  <c r="AD508" i="725"/>
  <c r="W374" i="726"/>
  <c r="AD374" i="726"/>
  <c r="W373" i="726"/>
  <c r="AD373" i="726"/>
  <c r="W228" i="722"/>
  <c r="AD228" i="722"/>
  <c r="W227" i="722"/>
  <c r="AD227" i="722"/>
  <c r="W226" i="722"/>
  <c r="AD226" i="722"/>
  <c r="W225" i="722"/>
  <c r="AD225" i="722"/>
  <c r="W559" i="727"/>
  <c r="AD559" i="727"/>
  <c r="W558" i="727"/>
  <c r="AD558" i="727"/>
  <c r="W557" i="727"/>
  <c r="AD557" i="727"/>
  <c r="W556" i="727"/>
  <c r="AF556" i="727"/>
  <c r="AH556" i="727" s="1"/>
  <c r="AF35" i="731"/>
  <c r="AH35" i="731" s="1"/>
  <c r="AI35" i="731"/>
  <c r="AJ35" i="731"/>
  <c r="W507" i="725"/>
  <c r="AD507" i="725"/>
  <c r="W506" i="725"/>
  <c r="AD506" i="725"/>
  <c r="W505" i="725"/>
  <c r="AD505" i="725"/>
  <c r="W504" i="725"/>
  <c r="AD504" i="725"/>
  <c r="W139" i="720"/>
  <c r="AD139" i="720"/>
  <c r="W138" i="720"/>
  <c r="AD138" i="720"/>
  <c r="W188" i="719"/>
  <c r="AD188" i="719"/>
  <c r="W372" i="726"/>
  <c r="AD372" i="726"/>
  <c r="W371" i="726"/>
  <c r="AD371" i="726"/>
  <c r="W224" i="722"/>
  <c r="AD224" i="722"/>
  <c r="W223" i="722"/>
  <c r="AD223" i="722"/>
  <c r="W222" i="722"/>
  <c r="AD222" i="722"/>
  <c r="W221" i="722"/>
  <c r="AD221" i="722"/>
  <c r="W555" i="727"/>
  <c r="AD555" i="727"/>
  <c r="W554" i="727"/>
  <c r="AD554" i="727"/>
  <c r="W553" i="727"/>
  <c r="AD553" i="727"/>
  <c r="W552" i="727"/>
  <c r="AD552" i="727"/>
  <c r="W551" i="727"/>
  <c r="AD551" i="727"/>
  <c r="W550" i="727"/>
  <c r="AD550" i="727"/>
  <c r="W549" i="727"/>
  <c r="AD549" i="727"/>
  <c r="AI549" i="727" s="1"/>
  <c r="W503" i="725"/>
  <c r="AD503" i="725"/>
  <c r="W502" i="725"/>
  <c r="AD502" i="725"/>
  <c r="W370" i="726"/>
  <c r="AD370" i="726"/>
  <c r="W220" i="722"/>
  <c r="AD220" i="722"/>
  <c r="W219" i="722"/>
  <c r="AD219" i="722"/>
  <c r="W308" i="723"/>
  <c r="AD308" i="723"/>
  <c r="W307" i="723"/>
  <c r="AD307" i="723"/>
  <c r="W306" i="723"/>
  <c r="AD306" i="723"/>
  <c r="W305" i="723"/>
  <c r="AD305" i="723"/>
  <c r="W304" i="723"/>
  <c r="AD304" i="723"/>
  <c r="W303" i="723"/>
  <c r="AD303" i="723"/>
  <c r="W197" i="717"/>
  <c r="AD197" i="717"/>
  <c r="AI197" i="717" s="1"/>
  <c r="AJ197" i="717"/>
  <c r="AF197" i="717"/>
  <c r="AH197" i="717" s="1"/>
  <c r="W187" i="719"/>
  <c r="AD187" i="719"/>
  <c r="W186" i="719"/>
  <c r="AD186" i="719"/>
  <c r="W185" i="719"/>
  <c r="AD185" i="719"/>
  <c r="W231" i="729"/>
  <c r="AD231" i="729"/>
  <c r="W230" i="729"/>
  <c r="AD230" i="729"/>
  <c r="W218" i="722"/>
  <c r="AD218" i="722"/>
  <c r="W369" i="726"/>
  <c r="AD369" i="726"/>
  <c r="W501" i="725"/>
  <c r="AD501" i="725"/>
  <c r="W34" i="731"/>
  <c r="AD34" i="731"/>
  <c r="W33" i="731"/>
  <c r="AD33" i="731"/>
  <c r="W32" i="731"/>
  <c r="AD32" i="731"/>
  <c r="W31" i="731"/>
  <c r="AD31" i="731"/>
  <c r="W548" i="727"/>
  <c r="AD548" i="727"/>
  <c r="W547" i="727"/>
  <c r="AD547" i="727"/>
  <c r="W500" i="725"/>
  <c r="AD500" i="725"/>
  <c r="W499" i="725"/>
  <c r="AD499" i="725"/>
  <c r="W498" i="725"/>
  <c r="AD498" i="725"/>
  <c r="W368" i="726"/>
  <c r="AD368" i="726"/>
  <c r="W367" i="726"/>
  <c r="AD367" i="726"/>
  <c r="W217" i="722"/>
  <c r="AD217" i="722"/>
  <c r="W216" i="722"/>
  <c r="AD216" i="722"/>
  <c r="AD215" i="722"/>
  <c r="W215" i="722"/>
  <c r="AD137" i="720"/>
  <c r="W136" i="720"/>
  <c r="AD136" i="720"/>
  <c r="W135" i="720"/>
  <c r="AD135" i="720"/>
  <c r="W184" i="719"/>
  <c r="AD184" i="719"/>
  <c r="W183" i="719"/>
  <c r="AD183" i="719"/>
  <c r="W182" i="719"/>
  <c r="AD182" i="719"/>
  <c r="W181" i="719"/>
  <c r="AD181" i="719"/>
  <c r="W88" i="718"/>
  <c r="AD88" i="718"/>
  <c r="W87" i="718"/>
  <c r="AD87" i="718"/>
  <c r="W302" i="723"/>
  <c r="AD302" i="723"/>
  <c r="W301" i="723"/>
  <c r="AD301" i="723"/>
  <c r="W300" i="723"/>
  <c r="AD300" i="723"/>
  <c r="W298" i="723"/>
  <c r="AD298" i="723"/>
  <c r="W299" i="723"/>
  <c r="AD299" i="723"/>
  <c r="AD497" i="725"/>
  <c r="AI497" i="725" s="1"/>
  <c r="W497" i="725"/>
  <c r="W496" i="725"/>
  <c r="AD496" i="725"/>
  <c r="W546" i="727"/>
  <c r="AD546" i="727"/>
  <c r="W545" i="727"/>
  <c r="AD545" i="727"/>
  <c r="W544" i="727"/>
  <c r="AD544" i="727"/>
  <c r="W543" i="727"/>
  <c r="AD543" i="727"/>
  <c r="W366" i="726"/>
  <c r="AD366" i="726"/>
  <c r="W365" i="726"/>
  <c r="AD365" i="726"/>
  <c r="W214" i="722"/>
  <c r="AD214" i="722"/>
  <c r="W213" i="722"/>
  <c r="AD213" i="722"/>
  <c r="W212" i="722"/>
  <c r="AD212" i="722"/>
  <c r="W211" i="722"/>
  <c r="AJ211" i="722"/>
  <c r="AF211" i="722"/>
  <c r="AH211" i="722" s="1"/>
  <c r="W364" i="726"/>
  <c r="AD364" i="726"/>
  <c r="W363" i="726"/>
  <c r="AD363" i="726"/>
  <c r="W542" i="727"/>
  <c r="AD542" i="727"/>
  <c r="W541" i="727"/>
  <c r="AD541" i="727"/>
  <c r="W540" i="727"/>
  <c r="AD540" i="727"/>
  <c r="W539" i="727"/>
  <c r="AD539" i="727"/>
  <c r="W210" i="722"/>
  <c r="AD210" i="722"/>
  <c r="W209" i="722"/>
  <c r="AD209" i="722"/>
  <c r="W208" i="722"/>
  <c r="AD208" i="722"/>
  <c r="W207" i="722"/>
  <c r="AD207" i="722"/>
  <c r="W495" i="725"/>
  <c r="AD495" i="725"/>
  <c r="W494" i="725"/>
  <c r="AD494" i="725"/>
  <c r="AD493" i="725"/>
  <c r="W493" i="725"/>
  <c r="AD196" i="717"/>
  <c r="AI196" i="717" s="1"/>
  <c r="W196" i="717"/>
  <c r="W195" i="717"/>
  <c r="AD195" i="717"/>
  <c r="W194" i="717"/>
  <c r="AD194" i="717"/>
  <c r="W297" i="723"/>
  <c r="AD297" i="723"/>
  <c r="W296" i="723"/>
  <c r="AD296" i="723"/>
  <c r="W295" i="723"/>
  <c r="AD295" i="723"/>
  <c r="W294" i="723"/>
  <c r="AD294" i="723"/>
  <c r="AI294" i="723" s="1"/>
  <c r="AJ294" i="723"/>
  <c r="AF294" i="723"/>
  <c r="AH294" i="723" s="1"/>
  <c r="W492" i="725"/>
  <c r="AD492" i="725"/>
  <c r="W491" i="725"/>
  <c r="AD491" i="725"/>
  <c r="W490" i="725"/>
  <c r="AD490" i="725"/>
  <c r="W489" i="725"/>
  <c r="AD489" i="725"/>
  <c r="W293" i="723"/>
  <c r="AD293" i="723"/>
  <c r="W292" i="723"/>
  <c r="AD292" i="723"/>
  <c r="W361" i="726"/>
  <c r="AD361" i="726"/>
  <c r="W362" i="726"/>
  <c r="AD362" i="726"/>
  <c r="W538" i="727"/>
  <c r="AD538" i="727"/>
  <c r="W537" i="727"/>
  <c r="AD537" i="727"/>
  <c r="W536" i="727"/>
  <c r="AD536" i="727"/>
  <c r="W535" i="727"/>
  <c r="AD535" i="727"/>
  <c r="W206" i="722"/>
  <c r="AD206" i="722"/>
  <c r="W205" i="722"/>
  <c r="AD205" i="722"/>
  <c r="W204" i="722"/>
  <c r="AD204" i="722"/>
  <c r="W203" i="722"/>
  <c r="AD203" i="722"/>
  <c r="W534" i="727"/>
  <c r="AD534" i="727"/>
  <c r="W533" i="727"/>
  <c r="AD533" i="727"/>
  <c r="W532" i="727"/>
  <c r="AD532" i="727"/>
  <c r="W180" i="719"/>
  <c r="AD180" i="719"/>
  <c r="W134" i="720"/>
  <c r="AD134" i="720"/>
  <c r="W202" i="722"/>
  <c r="AD202" i="722"/>
  <c r="W201" i="722"/>
  <c r="AD201" i="722"/>
  <c r="W200" i="722"/>
  <c r="AD200" i="722"/>
  <c r="W488" i="725"/>
  <c r="AD488" i="725"/>
  <c r="W487" i="725"/>
  <c r="AD487" i="725"/>
  <c r="W360" i="726"/>
  <c r="AD360" i="726"/>
  <c r="AD359" i="726"/>
  <c r="AI359" i="726" s="1"/>
  <c r="W359" i="726"/>
  <c r="W86" i="718"/>
  <c r="AD86" i="718"/>
  <c r="W85" i="718"/>
  <c r="AD85" i="718"/>
  <c r="W193" i="717"/>
  <c r="AD193" i="717"/>
  <c r="W192" i="717"/>
  <c r="AD192" i="717"/>
  <c r="W84" i="718"/>
  <c r="AD84" i="718"/>
  <c r="W133" i="720"/>
  <c r="AD133" i="720"/>
  <c r="W132" i="720"/>
  <c r="AD132" i="720"/>
  <c r="W131" i="720"/>
  <c r="AD131" i="720"/>
  <c r="W179" i="719"/>
  <c r="AD179" i="719"/>
  <c r="AD177" i="719"/>
  <c r="AI177" i="719" s="1"/>
  <c r="W177" i="719"/>
  <c r="W178" i="719"/>
  <c r="AD178" i="719"/>
  <c r="AF177" i="719"/>
  <c r="AH177" i="719" s="1"/>
  <c r="W291" i="723"/>
  <c r="AD291" i="723"/>
  <c r="W290" i="723"/>
  <c r="AD290" i="723"/>
  <c r="W486" i="725"/>
  <c r="AD486" i="725"/>
  <c r="W485" i="725"/>
  <c r="AD485" i="725"/>
  <c r="W484" i="725"/>
  <c r="AD484" i="725"/>
  <c r="W358" i="726"/>
  <c r="AD358" i="726"/>
  <c r="W357" i="726"/>
  <c r="AD357" i="726"/>
  <c r="W199" i="722"/>
  <c r="AD199" i="722"/>
  <c r="W198" i="722"/>
  <c r="AD198" i="722"/>
  <c r="W197" i="722"/>
  <c r="AD197" i="722"/>
  <c r="W531" i="727"/>
  <c r="AD531" i="727"/>
  <c r="W530" i="727"/>
  <c r="AD530" i="727"/>
  <c r="AD529" i="727"/>
  <c r="AI529" i="727" s="1"/>
  <c r="W529" i="727"/>
  <c r="W289" i="723"/>
  <c r="AD289" i="723"/>
  <c r="W288" i="723"/>
  <c r="AD288" i="723"/>
  <c r="W483" i="725"/>
  <c r="AD483" i="725"/>
  <c r="W482" i="725"/>
  <c r="AD482" i="725"/>
  <c r="AD481" i="725"/>
  <c r="W481" i="725"/>
  <c r="W528" i="727"/>
  <c r="AD528" i="727"/>
  <c r="W527" i="727"/>
  <c r="AD527" i="727"/>
  <c r="W526" i="727"/>
  <c r="AD526" i="727"/>
  <c r="W525" i="727"/>
  <c r="AD525" i="727"/>
  <c r="W356" i="726"/>
  <c r="AD356" i="726"/>
  <c r="W355" i="726"/>
  <c r="AD355" i="726"/>
  <c r="W354" i="726"/>
  <c r="AD354" i="726"/>
  <c r="W353" i="726"/>
  <c r="AD353" i="726"/>
  <c r="W196" i="722"/>
  <c r="AD196" i="722"/>
  <c r="W195" i="722"/>
  <c r="AD195" i="722"/>
  <c r="W194" i="722"/>
  <c r="AD194" i="722"/>
  <c r="W193" i="722"/>
  <c r="AD193" i="722"/>
  <c r="W192" i="722"/>
  <c r="AD192" i="722"/>
  <c r="W191" i="722"/>
  <c r="AD191" i="722"/>
  <c r="W287" i="723"/>
  <c r="AD287" i="723"/>
  <c r="W286" i="723"/>
  <c r="AD286" i="723"/>
  <c r="W285" i="723"/>
  <c r="AD285" i="723"/>
  <c r="W190" i="722"/>
  <c r="AD190" i="722"/>
  <c r="W189" i="722"/>
  <c r="AD189" i="722"/>
  <c r="W524" i="727"/>
  <c r="AD524" i="727"/>
  <c r="W523" i="727"/>
  <c r="AD523" i="727"/>
  <c r="W522" i="727"/>
  <c r="AD522" i="727"/>
  <c r="W521" i="727"/>
  <c r="AD521" i="727"/>
  <c r="W480" i="725"/>
  <c r="AD480" i="725"/>
  <c r="W479" i="725"/>
  <c r="AD479" i="725"/>
  <c r="W478" i="725"/>
  <c r="AD478" i="725"/>
  <c r="W191" i="717"/>
  <c r="AD191" i="717"/>
  <c r="W190" i="717"/>
  <c r="AD190" i="717"/>
  <c r="W189" i="717"/>
  <c r="AD189" i="717"/>
  <c r="W477" i="725"/>
  <c r="AD477" i="725"/>
  <c r="W476" i="725"/>
  <c r="AD476" i="725"/>
  <c r="W475" i="725"/>
  <c r="AD475" i="725"/>
  <c r="W474" i="725"/>
  <c r="AD474" i="725"/>
  <c r="W284" i="723"/>
  <c r="AD284" i="723"/>
  <c r="W283" i="723"/>
  <c r="AD283" i="723"/>
  <c r="W473" i="725"/>
  <c r="AD473" i="725"/>
  <c r="W472" i="725"/>
  <c r="AD472" i="725"/>
  <c r="W520" i="727"/>
  <c r="AD520" i="727"/>
  <c r="W519" i="727"/>
  <c r="AD519" i="727"/>
  <c r="W518" i="727"/>
  <c r="AD518" i="727"/>
  <c r="W352" i="726"/>
  <c r="AD352" i="726"/>
  <c r="W351" i="726"/>
  <c r="AD351" i="726"/>
  <c r="W188" i="722"/>
  <c r="AD188" i="722"/>
  <c r="W187" i="722"/>
  <c r="AD187" i="722"/>
  <c r="W186" i="722"/>
  <c r="AD186" i="722"/>
  <c r="W185" i="722"/>
  <c r="AD185" i="722"/>
  <c r="W176" i="719"/>
  <c r="AD176" i="719"/>
  <c r="W175" i="719"/>
  <c r="AD175" i="719"/>
  <c r="W83" i="718"/>
  <c r="AD83" i="718"/>
  <c r="W130" i="720"/>
  <c r="AD130" i="720"/>
  <c r="W129" i="720"/>
  <c r="AD129" i="720"/>
  <c r="W128" i="720"/>
  <c r="AD128" i="720"/>
  <c r="W82" i="718"/>
  <c r="AD82" i="718"/>
  <c r="W127" i="720"/>
  <c r="AD127" i="720"/>
  <c r="W81" i="718"/>
  <c r="AD81" i="718"/>
  <c r="W188" i="717"/>
  <c r="AD188" i="717"/>
  <c r="AI188" i="717" s="1"/>
  <c r="AF359" i="726" l="1"/>
  <c r="AH359" i="726" s="1"/>
  <c r="AF549" i="727"/>
  <c r="AH549" i="727" s="1"/>
  <c r="AF529" i="727"/>
  <c r="AH529" i="727" s="1"/>
  <c r="AF196" i="717"/>
  <c r="AH196" i="717" s="1"/>
  <c r="AI200" i="717"/>
  <c r="AF200" i="717"/>
  <c r="AH200" i="717" s="1"/>
  <c r="AI199" i="717"/>
  <c r="AF199" i="717"/>
  <c r="AH199" i="717" s="1"/>
  <c r="AF198" i="717"/>
  <c r="AH198" i="717" s="1"/>
  <c r="AI198" i="717"/>
  <c r="AI511" i="725"/>
  <c r="AF511" i="725"/>
  <c r="AH511" i="725" s="1"/>
  <c r="AI510" i="725"/>
  <c r="AF510" i="725"/>
  <c r="AH510" i="725" s="1"/>
  <c r="AI28" i="721"/>
  <c r="AF28" i="721"/>
  <c r="AH28" i="721" s="1"/>
  <c r="AI27" i="721"/>
  <c r="AF27" i="721"/>
  <c r="AH27" i="721" s="1"/>
  <c r="AI231" i="722"/>
  <c r="AF231" i="722"/>
  <c r="AH231" i="722" s="1"/>
  <c r="AI230" i="722"/>
  <c r="AF230" i="722"/>
  <c r="AH230" i="722" s="1"/>
  <c r="AI229" i="722"/>
  <c r="AF229" i="722"/>
  <c r="AH229" i="722" s="1"/>
  <c r="AI376" i="726"/>
  <c r="AF376" i="726"/>
  <c r="AH376" i="726" s="1"/>
  <c r="AF375" i="726"/>
  <c r="AH375" i="726" s="1"/>
  <c r="AI375" i="726"/>
  <c r="AI315" i="723"/>
  <c r="AF315" i="723"/>
  <c r="AH315" i="723" s="1"/>
  <c r="AI314" i="723"/>
  <c r="AF314" i="723"/>
  <c r="AH314" i="723" s="1"/>
  <c r="AI313" i="723"/>
  <c r="AF313" i="723"/>
  <c r="AH313" i="723" s="1"/>
  <c r="AF312" i="723"/>
  <c r="AH312" i="723" s="1"/>
  <c r="AI312" i="723"/>
  <c r="AI311" i="723"/>
  <c r="AF311" i="723"/>
  <c r="AH311" i="723" s="1"/>
  <c r="AF310" i="723"/>
  <c r="AH310" i="723" s="1"/>
  <c r="AI310" i="723"/>
  <c r="AI309" i="723"/>
  <c r="AF309" i="723"/>
  <c r="AH309" i="723" s="1"/>
  <c r="AI509" i="725"/>
  <c r="AF509" i="725"/>
  <c r="AH509" i="725" s="1"/>
  <c r="AI508" i="725"/>
  <c r="AF508" i="725"/>
  <c r="AH508" i="725" s="1"/>
  <c r="AF374" i="726"/>
  <c r="AH374" i="726" s="1"/>
  <c r="AI374" i="726"/>
  <c r="AI373" i="726"/>
  <c r="AF373" i="726"/>
  <c r="AH373" i="726" s="1"/>
  <c r="AI228" i="722"/>
  <c r="AF228" i="722"/>
  <c r="AH228" i="722" s="1"/>
  <c r="AF227" i="722"/>
  <c r="AH227" i="722" s="1"/>
  <c r="AI227" i="722"/>
  <c r="AI226" i="722"/>
  <c r="AF226" i="722"/>
  <c r="AH226" i="722" s="1"/>
  <c r="AI225" i="722"/>
  <c r="AF225" i="722"/>
  <c r="AH225" i="722" s="1"/>
  <c r="AF559" i="727"/>
  <c r="AH559" i="727" s="1"/>
  <c r="AI559" i="727"/>
  <c r="AI558" i="727"/>
  <c r="AF558" i="727"/>
  <c r="AH558" i="727" s="1"/>
  <c r="AI557" i="727"/>
  <c r="AF557" i="727"/>
  <c r="AH557" i="727" s="1"/>
  <c r="AI507" i="725"/>
  <c r="AF507" i="725"/>
  <c r="AH507" i="725" s="1"/>
  <c r="AI506" i="725"/>
  <c r="AF506" i="725"/>
  <c r="AH506" i="725" s="1"/>
  <c r="AI505" i="725"/>
  <c r="AF505" i="725"/>
  <c r="AH505" i="725" s="1"/>
  <c r="AI504" i="725"/>
  <c r="AF504" i="725"/>
  <c r="AH504" i="725" s="1"/>
  <c r="AI139" i="720"/>
  <c r="AF139" i="720"/>
  <c r="AH139" i="720" s="1"/>
  <c r="AF138" i="720"/>
  <c r="AH138" i="720" s="1"/>
  <c r="AI138" i="720"/>
  <c r="AI188" i="719"/>
  <c r="AF188" i="719"/>
  <c r="AH188" i="719" s="1"/>
  <c r="AI372" i="726"/>
  <c r="AF372" i="726"/>
  <c r="AH372" i="726" s="1"/>
  <c r="AI371" i="726"/>
  <c r="AF371" i="726"/>
  <c r="AH371" i="726" s="1"/>
  <c r="AI224" i="722"/>
  <c r="AF224" i="722"/>
  <c r="AH224" i="722" s="1"/>
  <c r="AI223" i="722"/>
  <c r="AF223" i="722"/>
  <c r="AH223" i="722" s="1"/>
  <c r="AI222" i="722"/>
  <c r="AF222" i="722"/>
  <c r="AH222" i="722" s="1"/>
  <c r="AI221" i="722"/>
  <c r="AF221" i="722"/>
  <c r="AH221" i="722" s="1"/>
  <c r="AI555" i="727"/>
  <c r="AF555" i="727"/>
  <c r="AH555" i="727" s="1"/>
  <c r="AF554" i="727"/>
  <c r="AH554" i="727" s="1"/>
  <c r="AI554" i="727"/>
  <c r="AI553" i="727"/>
  <c r="AF553" i="727"/>
  <c r="AH553" i="727" s="1"/>
  <c r="AI552" i="727"/>
  <c r="AF552" i="727"/>
  <c r="AH552" i="727" s="1"/>
  <c r="AI551" i="727"/>
  <c r="AF551" i="727"/>
  <c r="AH551" i="727" s="1"/>
  <c r="AI550" i="727"/>
  <c r="AF550" i="727"/>
  <c r="AH550" i="727" s="1"/>
  <c r="AF503" i="725"/>
  <c r="AH503" i="725" s="1"/>
  <c r="AI503" i="725"/>
  <c r="AF502" i="725"/>
  <c r="AH502" i="725" s="1"/>
  <c r="AI502" i="725"/>
  <c r="AI370" i="726"/>
  <c r="AF370" i="726"/>
  <c r="AH370" i="726" s="1"/>
  <c r="AI220" i="722"/>
  <c r="AF220" i="722"/>
  <c r="AH220" i="722" s="1"/>
  <c r="AI219" i="722"/>
  <c r="AF219" i="722"/>
  <c r="AH219" i="722" s="1"/>
  <c r="AI308" i="723"/>
  <c r="AF308" i="723"/>
  <c r="AH308" i="723" s="1"/>
  <c r="AI307" i="723"/>
  <c r="AF307" i="723"/>
  <c r="AH307" i="723" s="1"/>
  <c r="AI306" i="723"/>
  <c r="AF306" i="723"/>
  <c r="AH306" i="723" s="1"/>
  <c r="AI305" i="723"/>
  <c r="AF305" i="723"/>
  <c r="AH305" i="723" s="1"/>
  <c r="AI304" i="723"/>
  <c r="AF304" i="723"/>
  <c r="AH304" i="723" s="1"/>
  <c r="AI303" i="723"/>
  <c r="AF303" i="723"/>
  <c r="AH303" i="723" s="1"/>
  <c r="AI187" i="719"/>
  <c r="AF187" i="719"/>
  <c r="AH187" i="719" s="1"/>
  <c r="AI186" i="719"/>
  <c r="AF186" i="719"/>
  <c r="AH186" i="719" s="1"/>
  <c r="AI185" i="719"/>
  <c r="AF185" i="719"/>
  <c r="AH185" i="719" s="1"/>
  <c r="AI231" i="729"/>
  <c r="AF231" i="729"/>
  <c r="AH231" i="729" s="1"/>
  <c r="AI230" i="729"/>
  <c r="AF230" i="729"/>
  <c r="AH230" i="729" s="1"/>
  <c r="AI218" i="722"/>
  <c r="AF218" i="722"/>
  <c r="AH218" i="722" s="1"/>
  <c r="AF369" i="726"/>
  <c r="AH369" i="726" s="1"/>
  <c r="AI369" i="726"/>
  <c r="AI501" i="725"/>
  <c r="AF501" i="725"/>
  <c r="AH501" i="725" s="1"/>
  <c r="AI34" i="731"/>
  <c r="AF34" i="731"/>
  <c r="AH34" i="731" s="1"/>
  <c r="AI33" i="731"/>
  <c r="AF33" i="731"/>
  <c r="AH33" i="731" s="1"/>
  <c r="AI32" i="731"/>
  <c r="AF32" i="731"/>
  <c r="AH32" i="731" s="1"/>
  <c r="AI31" i="731"/>
  <c r="AF31" i="731"/>
  <c r="AH31" i="731" s="1"/>
  <c r="AI548" i="727"/>
  <c r="AF548" i="727"/>
  <c r="AH548" i="727" s="1"/>
  <c r="AI547" i="727"/>
  <c r="AF547" i="727"/>
  <c r="AH547" i="727" s="1"/>
  <c r="AF497" i="725"/>
  <c r="AH497" i="725" s="1"/>
  <c r="AI500" i="725"/>
  <c r="AF500" i="725"/>
  <c r="AH500" i="725" s="1"/>
  <c r="AI499" i="725"/>
  <c r="AF499" i="725"/>
  <c r="AH499" i="725" s="1"/>
  <c r="AI498" i="725"/>
  <c r="AF498" i="725"/>
  <c r="AH498" i="725" s="1"/>
  <c r="AI368" i="726"/>
  <c r="AF368" i="726"/>
  <c r="AH368" i="726" s="1"/>
  <c r="AI367" i="726"/>
  <c r="AF367" i="726"/>
  <c r="AH367" i="726" s="1"/>
  <c r="AF217" i="722"/>
  <c r="AH217" i="722" s="1"/>
  <c r="AI217" i="722"/>
  <c r="AI216" i="722"/>
  <c r="AF216" i="722"/>
  <c r="AH216" i="722" s="1"/>
  <c r="AF215" i="722"/>
  <c r="AH215" i="722" s="1"/>
  <c r="AI215" i="722"/>
  <c r="AI137" i="720"/>
  <c r="AF137" i="720"/>
  <c r="AH137" i="720" s="1"/>
  <c r="AI136" i="720"/>
  <c r="AF136" i="720"/>
  <c r="AH136" i="720" s="1"/>
  <c r="AI135" i="720"/>
  <c r="AF135" i="720"/>
  <c r="AH135" i="720" s="1"/>
  <c r="AK137" i="720" s="1"/>
  <c r="AI184" i="719"/>
  <c r="AF184" i="719"/>
  <c r="AH184" i="719" s="1"/>
  <c r="AF183" i="719"/>
  <c r="AH183" i="719" s="1"/>
  <c r="AI183" i="719"/>
  <c r="AF182" i="719"/>
  <c r="AH182" i="719" s="1"/>
  <c r="AI182" i="719"/>
  <c r="AI181" i="719"/>
  <c r="AF181" i="719"/>
  <c r="AH181" i="719" s="1"/>
  <c r="AI88" i="718"/>
  <c r="AF88" i="718"/>
  <c r="AH88" i="718" s="1"/>
  <c r="AI87" i="718"/>
  <c r="AF87" i="718"/>
  <c r="AH87" i="718" s="1"/>
  <c r="AI302" i="723"/>
  <c r="AF302" i="723"/>
  <c r="AH302" i="723" s="1"/>
  <c r="AF301" i="723"/>
  <c r="AH301" i="723" s="1"/>
  <c r="AI301" i="723"/>
  <c r="AI300" i="723"/>
  <c r="AF300" i="723"/>
  <c r="AH300" i="723" s="1"/>
  <c r="AI298" i="723"/>
  <c r="AF298" i="723"/>
  <c r="AH298" i="723" s="1"/>
  <c r="AF299" i="723"/>
  <c r="AH299" i="723" s="1"/>
  <c r="AI299" i="723"/>
  <c r="AF496" i="725"/>
  <c r="AH496" i="725" s="1"/>
  <c r="AI496" i="725"/>
  <c r="AI546" i="727"/>
  <c r="AF546" i="727"/>
  <c r="AH546" i="727" s="1"/>
  <c r="AI545" i="727"/>
  <c r="AF545" i="727"/>
  <c r="AH545" i="727" s="1"/>
  <c r="AF544" i="727"/>
  <c r="AH544" i="727" s="1"/>
  <c r="AI544" i="727"/>
  <c r="AI543" i="727"/>
  <c r="AF543" i="727"/>
  <c r="AH543" i="727" s="1"/>
  <c r="AI366" i="726"/>
  <c r="AF366" i="726"/>
  <c r="AH366" i="726" s="1"/>
  <c r="AI365" i="726"/>
  <c r="AF365" i="726"/>
  <c r="AH365" i="726" s="1"/>
  <c r="AI214" i="722"/>
  <c r="AF214" i="722"/>
  <c r="AH214" i="722" s="1"/>
  <c r="AI213" i="722"/>
  <c r="AF213" i="722"/>
  <c r="AH213" i="722" s="1"/>
  <c r="AI212" i="722"/>
  <c r="AF212" i="722"/>
  <c r="AH212" i="722" s="1"/>
  <c r="AF364" i="726"/>
  <c r="AH364" i="726" s="1"/>
  <c r="AI364" i="726"/>
  <c r="AI363" i="726"/>
  <c r="AF363" i="726"/>
  <c r="AH363" i="726" s="1"/>
  <c r="AI542" i="727"/>
  <c r="AF542" i="727"/>
  <c r="AH542" i="727" s="1"/>
  <c r="AI541" i="727"/>
  <c r="AF541" i="727"/>
  <c r="AH541" i="727" s="1"/>
  <c r="AI540" i="727"/>
  <c r="AF540" i="727"/>
  <c r="AH540" i="727" s="1"/>
  <c r="AI539" i="727"/>
  <c r="AF539" i="727"/>
  <c r="AH539" i="727" s="1"/>
  <c r="AI210" i="722"/>
  <c r="AF210" i="722"/>
  <c r="AH210" i="722" s="1"/>
  <c r="AI209" i="722"/>
  <c r="AF209" i="722"/>
  <c r="AH209" i="722" s="1"/>
  <c r="AI208" i="722"/>
  <c r="AF208" i="722"/>
  <c r="AH208" i="722" s="1"/>
  <c r="AI207" i="722"/>
  <c r="AF207" i="722"/>
  <c r="AH207" i="722" s="1"/>
  <c r="AI495" i="725"/>
  <c r="AF495" i="725"/>
  <c r="AH495" i="725" s="1"/>
  <c r="AI494" i="725"/>
  <c r="AF494" i="725"/>
  <c r="AH494" i="725" s="1"/>
  <c r="AF493" i="725"/>
  <c r="AH493" i="725" s="1"/>
  <c r="AI493" i="725"/>
  <c r="AI195" i="717"/>
  <c r="AF195" i="717"/>
  <c r="AH195" i="717" s="1"/>
  <c r="AI194" i="717"/>
  <c r="AF194" i="717"/>
  <c r="AH194" i="717" s="1"/>
  <c r="AI297" i="723"/>
  <c r="AF297" i="723"/>
  <c r="AH297" i="723" s="1"/>
  <c r="AI296" i="723"/>
  <c r="AF296" i="723"/>
  <c r="AH296" i="723" s="1"/>
  <c r="AI295" i="723"/>
  <c r="AF295" i="723"/>
  <c r="AH295" i="723" s="1"/>
  <c r="AI492" i="725"/>
  <c r="AF492" i="725"/>
  <c r="AH492" i="725" s="1"/>
  <c r="AI491" i="725"/>
  <c r="AF491" i="725"/>
  <c r="AH491" i="725" s="1"/>
  <c r="AI490" i="725"/>
  <c r="AF490" i="725"/>
  <c r="AH490" i="725" s="1"/>
  <c r="AF489" i="725"/>
  <c r="AH489" i="725" s="1"/>
  <c r="AI489" i="725"/>
  <c r="AF293" i="723"/>
  <c r="AH293" i="723" s="1"/>
  <c r="AI293" i="723"/>
  <c r="AI292" i="723"/>
  <c r="AF292" i="723"/>
  <c r="AH292" i="723" s="1"/>
  <c r="AI362" i="726"/>
  <c r="AF362" i="726"/>
  <c r="AH362" i="726" s="1"/>
  <c r="AF361" i="726"/>
  <c r="AH361" i="726" s="1"/>
  <c r="AI361" i="726"/>
  <c r="AI538" i="727"/>
  <c r="AF538" i="727"/>
  <c r="AH538" i="727" s="1"/>
  <c r="AI537" i="727"/>
  <c r="AF537" i="727"/>
  <c r="AH537" i="727" s="1"/>
  <c r="AI536" i="727"/>
  <c r="AF536" i="727"/>
  <c r="AH536" i="727" s="1"/>
  <c r="AI535" i="727"/>
  <c r="AF535" i="727"/>
  <c r="AH535" i="727" s="1"/>
  <c r="AI206" i="722"/>
  <c r="AF206" i="722"/>
  <c r="AH206" i="722" s="1"/>
  <c r="AF205" i="722"/>
  <c r="AH205" i="722" s="1"/>
  <c r="AI205" i="722"/>
  <c r="AI204" i="722"/>
  <c r="AF204" i="722"/>
  <c r="AH204" i="722" s="1"/>
  <c r="AI203" i="722"/>
  <c r="AF203" i="722"/>
  <c r="AH203" i="722" s="1"/>
  <c r="AI534" i="727"/>
  <c r="AF534" i="727"/>
  <c r="AH534" i="727" s="1"/>
  <c r="AI533" i="727"/>
  <c r="AF533" i="727"/>
  <c r="AH533" i="727" s="1"/>
  <c r="AI532" i="727"/>
  <c r="AF532" i="727"/>
  <c r="AH532" i="727" s="1"/>
  <c r="AI180" i="719"/>
  <c r="AF180" i="719"/>
  <c r="AH180" i="719" s="1"/>
  <c r="AI134" i="720"/>
  <c r="AF134" i="720"/>
  <c r="AH134" i="720" s="1"/>
  <c r="AI202" i="722"/>
  <c r="AF202" i="722"/>
  <c r="AH202" i="722" s="1"/>
  <c r="AI201" i="722"/>
  <c r="AF201" i="722"/>
  <c r="AH201" i="722" s="1"/>
  <c r="AI200" i="722"/>
  <c r="AF200" i="722"/>
  <c r="AH200" i="722" s="1"/>
  <c r="AI488" i="725"/>
  <c r="AF488" i="725"/>
  <c r="AH488" i="725" s="1"/>
  <c r="AF487" i="725"/>
  <c r="AH487" i="725" s="1"/>
  <c r="AI487" i="725"/>
  <c r="AI360" i="726"/>
  <c r="AF360" i="726"/>
  <c r="AH360" i="726" s="1"/>
  <c r="AI86" i="718"/>
  <c r="AF86" i="718"/>
  <c r="AH86" i="718" s="1"/>
  <c r="AI85" i="718"/>
  <c r="AF85" i="718"/>
  <c r="AH85" i="718" s="1"/>
  <c r="AI193" i="717"/>
  <c r="AF193" i="717"/>
  <c r="AH193" i="717" s="1"/>
  <c r="AF192" i="717"/>
  <c r="AH192" i="717" s="1"/>
  <c r="AI192" i="717"/>
  <c r="AI84" i="718"/>
  <c r="AF84" i="718"/>
  <c r="AH84" i="718" s="1"/>
  <c r="AI133" i="720"/>
  <c r="AF133" i="720"/>
  <c r="AH133" i="720" s="1"/>
  <c r="AI132" i="720"/>
  <c r="AF132" i="720"/>
  <c r="AH132" i="720" s="1"/>
  <c r="AI131" i="720"/>
  <c r="AF131" i="720"/>
  <c r="AH131" i="720" s="1"/>
  <c r="AI179" i="719"/>
  <c r="AF179" i="719"/>
  <c r="AH179" i="719" s="1"/>
  <c r="AI178" i="719"/>
  <c r="AF178" i="719"/>
  <c r="AH178" i="719" s="1"/>
  <c r="AK180" i="719" s="1"/>
  <c r="AI291" i="723"/>
  <c r="AF291" i="723"/>
  <c r="AH291" i="723" s="1"/>
  <c r="AI290" i="723"/>
  <c r="AF290" i="723"/>
  <c r="AH290" i="723" s="1"/>
  <c r="AI486" i="725"/>
  <c r="AF486" i="725"/>
  <c r="AH486" i="725" s="1"/>
  <c r="AI485" i="725"/>
  <c r="AF485" i="725"/>
  <c r="AH485" i="725" s="1"/>
  <c r="AF484" i="725"/>
  <c r="AH484" i="725" s="1"/>
  <c r="AI484" i="725"/>
  <c r="AI358" i="726"/>
  <c r="AF358" i="726"/>
  <c r="AH358" i="726" s="1"/>
  <c r="AI357" i="726"/>
  <c r="AF357" i="726"/>
  <c r="AH357" i="726" s="1"/>
  <c r="AI199" i="722"/>
  <c r="AF199" i="722"/>
  <c r="AH199" i="722" s="1"/>
  <c r="AI198" i="722"/>
  <c r="AF198" i="722"/>
  <c r="AH198" i="722" s="1"/>
  <c r="AI197" i="722"/>
  <c r="AF197" i="722"/>
  <c r="AH197" i="722" s="1"/>
  <c r="AF531" i="727"/>
  <c r="AH531" i="727" s="1"/>
  <c r="AI531" i="727"/>
  <c r="AI530" i="727"/>
  <c r="AF530" i="727"/>
  <c r="AH530" i="727" s="1"/>
  <c r="AI289" i="723"/>
  <c r="AF289" i="723"/>
  <c r="AH289" i="723" s="1"/>
  <c r="AI288" i="723"/>
  <c r="AF288" i="723"/>
  <c r="AH288" i="723" s="1"/>
  <c r="AI483" i="725"/>
  <c r="AF483" i="725"/>
  <c r="AH483" i="725" s="1"/>
  <c r="AF482" i="725"/>
  <c r="AH482" i="725" s="1"/>
  <c r="AI482" i="725"/>
  <c r="AF481" i="725"/>
  <c r="AH481" i="725" s="1"/>
  <c r="AI481" i="725"/>
  <c r="AF528" i="727"/>
  <c r="AH528" i="727" s="1"/>
  <c r="AI528" i="727"/>
  <c r="AI527" i="727"/>
  <c r="AF527" i="727"/>
  <c r="AH527" i="727" s="1"/>
  <c r="AI526" i="727"/>
  <c r="AF526" i="727"/>
  <c r="AH526" i="727" s="1"/>
  <c r="AF525" i="727"/>
  <c r="AH525" i="727" s="1"/>
  <c r="AI525" i="727"/>
  <c r="AI356" i="726"/>
  <c r="AF356" i="726"/>
  <c r="AH356" i="726" s="1"/>
  <c r="AI355" i="726"/>
  <c r="AF355" i="726"/>
  <c r="AH355" i="726" s="1"/>
  <c r="AI354" i="726"/>
  <c r="AF354" i="726"/>
  <c r="AH354" i="726" s="1"/>
  <c r="AI353" i="726"/>
  <c r="AF353" i="726"/>
  <c r="AH353" i="726" s="1"/>
  <c r="AI196" i="722"/>
  <c r="AF196" i="722"/>
  <c r="AH196" i="722" s="1"/>
  <c r="AI195" i="722"/>
  <c r="AF195" i="722"/>
  <c r="AH195" i="722" s="1"/>
  <c r="AI194" i="722"/>
  <c r="AF194" i="722"/>
  <c r="AH194" i="722" s="1"/>
  <c r="AI193" i="722"/>
  <c r="AF193" i="722"/>
  <c r="AH193" i="722" s="1"/>
  <c r="AI192" i="722"/>
  <c r="AF192" i="722"/>
  <c r="AH192" i="722" s="1"/>
  <c r="AI191" i="722"/>
  <c r="AF191" i="722"/>
  <c r="AH191" i="722" s="1"/>
  <c r="AI287" i="723"/>
  <c r="AF287" i="723"/>
  <c r="AH287" i="723" s="1"/>
  <c r="AI286" i="723"/>
  <c r="AF286" i="723"/>
  <c r="AH286" i="723" s="1"/>
  <c r="AF285" i="723"/>
  <c r="AH285" i="723" s="1"/>
  <c r="AI285" i="723"/>
  <c r="AI190" i="722"/>
  <c r="AF190" i="722"/>
  <c r="AH190" i="722" s="1"/>
  <c r="AI189" i="722"/>
  <c r="AF189" i="722"/>
  <c r="AH189" i="722" s="1"/>
  <c r="AF524" i="727"/>
  <c r="AH524" i="727" s="1"/>
  <c r="AI524" i="727"/>
  <c r="AI523" i="727"/>
  <c r="AF523" i="727"/>
  <c r="AH523" i="727" s="1"/>
  <c r="AF522" i="727"/>
  <c r="AH522" i="727" s="1"/>
  <c r="AI522" i="727"/>
  <c r="AF521" i="727"/>
  <c r="AH521" i="727" s="1"/>
  <c r="AI521" i="727"/>
  <c r="AI480" i="725"/>
  <c r="AF480" i="725"/>
  <c r="AH480" i="725" s="1"/>
  <c r="AI479" i="725"/>
  <c r="AF479" i="725"/>
  <c r="AH479" i="725" s="1"/>
  <c r="AI478" i="725"/>
  <c r="AF478" i="725"/>
  <c r="AH478" i="725" s="1"/>
  <c r="AF188" i="717"/>
  <c r="AH188" i="717" s="1"/>
  <c r="AI191" i="717"/>
  <c r="AF191" i="717"/>
  <c r="AH191" i="717" s="1"/>
  <c r="AI190" i="717"/>
  <c r="AF190" i="717"/>
  <c r="AH190" i="717" s="1"/>
  <c r="AI189" i="717"/>
  <c r="AF189" i="717"/>
  <c r="AH189" i="717" s="1"/>
  <c r="AI477" i="725"/>
  <c r="AF477" i="725"/>
  <c r="AH477" i="725" s="1"/>
  <c r="AF476" i="725"/>
  <c r="AH476" i="725" s="1"/>
  <c r="AI476" i="725"/>
  <c r="AF475" i="725"/>
  <c r="AH475" i="725" s="1"/>
  <c r="AI475" i="725"/>
  <c r="AI474" i="725"/>
  <c r="AF474" i="725"/>
  <c r="AH474" i="725" s="1"/>
  <c r="AF284" i="723"/>
  <c r="AH284" i="723" s="1"/>
  <c r="AI284" i="723"/>
  <c r="AI283" i="723"/>
  <c r="AF283" i="723"/>
  <c r="AH283" i="723" s="1"/>
  <c r="AF473" i="725"/>
  <c r="AH473" i="725" s="1"/>
  <c r="AI473" i="725"/>
  <c r="AI472" i="725"/>
  <c r="AF472" i="725"/>
  <c r="AH472" i="725" s="1"/>
  <c r="AF520" i="727"/>
  <c r="AH520" i="727" s="1"/>
  <c r="AI520" i="727"/>
  <c r="AI519" i="727"/>
  <c r="AF519" i="727"/>
  <c r="AH519" i="727" s="1"/>
  <c r="AI518" i="727"/>
  <c r="AF518" i="727"/>
  <c r="AH518" i="727" s="1"/>
  <c r="AI352" i="726"/>
  <c r="AF352" i="726"/>
  <c r="AH352" i="726" s="1"/>
  <c r="AI351" i="726"/>
  <c r="AF351" i="726"/>
  <c r="AH351" i="726" s="1"/>
  <c r="AF188" i="722"/>
  <c r="AH188" i="722" s="1"/>
  <c r="AI188" i="722"/>
  <c r="AI187" i="722"/>
  <c r="AF187" i="722"/>
  <c r="AH187" i="722" s="1"/>
  <c r="AI186" i="722"/>
  <c r="AF186" i="722"/>
  <c r="AH186" i="722" s="1"/>
  <c r="AI185" i="722"/>
  <c r="AF185" i="722"/>
  <c r="AH185" i="722" s="1"/>
  <c r="AF176" i="719"/>
  <c r="AH176" i="719" s="1"/>
  <c r="AI176" i="719"/>
  <c r="AF175" i="719"/>
  <c r="AH175" i="719" s="1"/>
  <c r="AI175" i="719"/>
  <c r="AF83" i="718"/>
  <c r="AH83" i="718" s="1"/>
  <c r="AI83" i="718"/>
  <c r="AI130" i="720"/>
  <c r="AF130" i="720"/>
  <c r="AH130" i="720" s="1"/>
  <c r="AF129" i="720"/>
  <c r="AH129" i="720" s="1"/>
  <c r="AI129" i="720"/>
  <c r="AF128" i="720"/>
  <c r="AH128" i="720" s="1"/>
  <c r="AI128" i="720"/>
  <c r="AF82" i="718"/>
  <c r="AH82" i="718" s="1"/>
  <c r="AI82" i="718"/>
  <c r="AF127" i="720"/>
  <c r="AH127" i="720" s="1"/>
  <c r="AI127" i="720"/>
  <c r="AI81" i="718"/>
  <c r="AF81" i="718"/>
  <c r="AH81" i="718" s="1"/>
  <c r="AK531" i="727" l="1"/>
  <c r="AK83" i="718"/>
  <c r="AK139" i="720"/>
  <c r="AK134" i="720"/>
  <c r="AK184" i="719"/>
  <c r="AK188" i="719"/>
  <c r="AK88" i="718"/>
  <c r="AK202" i="717"/>
  <c r="AK195" i="717"/>
  <c r="AK562" i="727"/>
  <c r="AK512" i="725"/>
  <c r="AK291" i="723"/>
  <c r="AK319" i="723"/>
  <c r="AK231" i="722"/>
  <c r="AK378" i="726"/>
  <c r="AK368" i="726"/>
  <c r="AK548" i="727"/>
  <c r="AK542" i="727"/>
  <c r="AK555" i="727"/>
  <c r="AK302" i="723"/>
  <c r="AK312" i="723"/>
  <c r="AK308" i="723"/>
  <c r="AK199" i="722"/>
  <c r="AK217" i="722"/>
  <c r="AK224" i="722"/>
  <c r="AK210" i="722"/>
  <c r="AK486" i="725"/>
  <c r="AK507" i="725"/>
  <c r="AK500" i="725"/>
  <c r="AK495" i="725"/>
  <c r="AK480" i="725"/>
  <c r="AK191" i="717"/>
  <c r="AK297" i="723"/>
  <c r="T282" i="723"/>
  <c r="AJ282" i="723" s="1"/>
  <c r="S282" i="723"/>
  <c r="P282" i="723"/>
  <c r="V282" i="723" s="1"/>
  <c r="O282" i="723"/>
  <c r="L282" i="723"/>
  <c r="J282" i="723"/>
  <c r="T281" i="723"/>
  <c r="AJ281" i="723" s="1"/>
  <c r="S281" i="723"/>
  <c r="P281" i="723"/>
  <c r="V281" i="723" s="1"/>
  <c r="O281" i="723"/>
  <c r="L281" i="723"/>
  <c r="J281" i="723"/>
  <c r="T471" i="725"/>
  <c r="AJ471" i="725" s="1"/>
  <c r="S471" i="725"/>
  <c r="P471" i="725"/>
  <c r="V471" i="725" s="1"/>
  <c r="O471" i="725"/>
  <c r="L471" i="725"/>
  <c r="J471" i="725"/>
  <c r="T470" i="725"/>
  <c r="AJ470" i="725" s="1"/>
  <c r="S470" i="725"/>
  <c r="P470" i="725"/>
  <c r="V470" i="725" s="1"/>
  <c r="O470" i="725"/>
  <c r="L470" i="725"/>
  <c r="J470" i="725"/>
  <c r="T469" i="725"/>
  <c r="AJ469" i="725" s="1"/>
  <c r="S469" i="725"/>
  <c r="P469" i="725"/>
  <c r="V469" i="725" s="1"/>
  <c r="O469" i="725"/>
  <c r="L469" i="725"/>
  <c r="J469" i="725"/>
  <c r="T174" i="719"/>
  <c r="AJ174" i="719" s="1"/>
  <c r="S174" i="719"/>
  <c r="P174" i="719"/>
  <c r="V174" i="719" s="1"/>
  <c r="O174" i="719"/>
  <c r="L174" i="719"/>
  <c r="J174" i="719"/>
  <c r="T187" i="717"/>
  <c r="AJ187" i="717" s="1"/>
  <c r="S187" i="717"/>
  <c r="P187" i="717"/>
  <c r="V187" i="717" s="1"/>
  <c r="O187" i="717"/>
  <c r="L187" i="717"/>
  <c r="J187" i="717"/>
  <c r="T186" i="717"/>
  <c r="AJ186" i="717" s="1"/>
  <c r="S186" i="717"/>
  <c r="P186" i="717"/>
  <c r="V186" i="717" s="1"/>
  <c r="O186" i="717"/>
  <c r="L186" i="717"/>
  <c r="J186" i="717"/>
  <c r="T517" i="727"/>
  <c r="AJ517" i="727" s="1"/>
  <c r="S517" i="727"/>
  <c r="P517" i="727"/>
  <c r="V517" i="727" s="1"/>
  <c r="O517" i="727"/>
  <c r="L517" i="727"/>
  <c r="J517" i="727"/>
  <c r="T516" i="727"/>
  <c r="AJ516" i="727" s="1"/>
  <c r="S516" i="727"/>
  <c r="P516" i="727"/>
  <c r="V516" i="727" s="1"/>
  <c r="O516" i="727"/>
  <c r="L516" i="727"/>
  <c r="J516" i="727"/>
  <c r="T515" i="727"/>
  <c r="AJ515" i="727" s="1"/>
  <c r="S515" i="727"/>
  <c r="P515" i="727"/>
  <c r="V515" i="727" s="1"/>
  <c r="O515" i="727"/>
  <c r="L515" i="727"/>
  <c r="J515" i="727"/>
  <c r="T514" i="727"/>
  <c r="AJ514" i="727" s="1"/>
  <c r="S514" i="727"/>
  <c r="P514" i="727"/>
  <c r="V514" i="727" s="1"/>
  <c r="O514" i="727"/>
  <c r="L514" i="727"/>
  <c r="J514" i="727"/>
  <c r="T184" i="722"/>
  <c r="AJ184" i="722" s="1"/>
  <c r="S184" i="722"/>
  <c r="P184" i="722"/>
  <c r="V184" i="722" s="1"/>
  <c r="O184" i="722"/>
  <c r="L184" i="722"/>
  <c r="J184" i="722"/>
  <c r="T183" i="722"/>
  <c r="AJ183" i="722" s="1"/>
  <c r="S183" i="722"/>
  <c r="P183" i="722"/>
  <c r="V183" i="722" s="1"/>
  <c r="O183" i="722"/>
  <c r="L183" i="722"/>
  <c r="J183" i="722"/>
  <c r="T182" i="722"/>
  <c r="AJ182" i="722" s="1"/>
  <c r="S182" i="722"/>
  <c r="P182" i="722"/>
  <c r="V182" i="722" s="1"/>
  <c r="O182" i="722"/>
  <c r="L182" i="722"/>
  <c r="J182" i="722"/>
  <c r="T181" i="722"/>
  <c r="AJ181" i="722" s="1"/>
  <c r="S181" i="722"/>
  <c r="P181" i="722"/>
  <c r="V181" i="722" s="1"/>
  <c r="O181" i="722"/>
  <c r="L181" i="722"/>
  <c r="J181" i="722"/>
  <c r="W282" i="723" l="1"/>
  <c r="AD282" i="723"/>
  <c r="W281" i="723"/>
  <c r="AD281" i="723"/>
  <c r="W471" i="725"/>
  <c r="AD471" i="725"/>
  <c r="W470" i="725"/>
  <c r="AD470" i="725"/>
  <c r="W469" i="725"/>
  <c r="AD469" i="725"/>
  <c r="AD174" i="719"/>
  <c r="AI174" i="719" s="1"/>
  <c r="W174" i="719"/>
  <c r="W187" i="717"/>
  <c r="AD187" i="717"/>
  <c r="W186" i="717"/>
  <c r="AD186" i="717"/>
  <c r="W517" i="727"/>
  <c r="AD517" i="727"/>
  <c r="W516" i="727"/>
  <c r="AD516" i="727"/>
  <c r="W515" i="727"/>
  <c r="AD515" i="727"/>
  <c r="W514" i="727"/>
  <c r="AD514" i="727"/>
  <c r="W184" i="722"/>
  <c r="AD184" i="722"/>
  <c r="W183" i="722"/>
  <c r="AD183" i="722"/>
  <c r="W182" i="722"/>
  <c r="AD182" i="722"/>
  <c r="W181" i="722"/>
  <c r="AD181" i="722"/>
  <c r="AF282" i="723" l="1"/>
  <c r="AH282" i="723" s="1"/>
  <c r="AI282" i="723"/>
  <c r="AI281" i="723"/>
  <c r="AF281" i="723"/>
  <c r="AH281" i="723" s="1"/>
  <c r="AI471" i="725"/>
  <c r="AF471" i="725"/>
  <c r="AH471" i="725" s="1"/>
  <c r="AF470" i="725"/>
  <c r="AH470" i="725" s="1"/>
  <c r="AI470" i="725"/>
  <c r="AI469" i="725"/>
  <c r="AF469" i="725"/>
  <c r="AH469" i="725" s="1"/>
  <c r="AF174" i="719"/>
  <c r="AH174" i="719" s="1"/>
  <c r="AK176" i="719" s="1"/>
  <c r="AI187" i="717"/>
  <c r="AF187" i="717"/>
  <c r="AH187" i="717" s="1"/>
  <c r="AF186" i="717"/>
  <c r="AH186" i="717" s="1"/>
  <c r="AI186" i="717"/>
  <c r="AI517" i="727"/>
  <c r="AF517" i="727"/>
  <c r="AH517" i="727" s="1"/>
  <c r="AF516" i="727"/>
  <c r="AH516" i="727" s="1"/>
  <c r="AI516" i="727"/>
  <c r="AI515" i="727"/>
  <c r="AF515" i="727"/>
  <c r="AH515" i="727" s="1"/>
  <c r="AF514" i="727"/>
  <c r="AH514" i="727" s="1"/>
  <c r="AK524" i="727" s="1"/>
  <c r="AI514" i="727"/>
  <c r="AI184" i="722"/>
  <c r="AF184" i="722"/>
  <c r="AH184" i="722" s="1"/>
  <c r="AI183" i="722"/>
  <c r="AF183" i="722"/>
  <c r="AH183" i="722" s="1"/>
  <c r="AI182" i="722"/>
  <c r="AF182" i="722"/>
  <c r="AH182" i="722" s="1"/>
  <c r="AI181" i="722"/>
  <c r="AF181" i="722"/>
  <c r="AH181" i="722" s="1"/>
  <c r="AK192" i="722" s="1"/>
  <c r="AK287" i="723" l="1"/>
  <c r="AK471" i="725"/>
  <c r="T350" i="726"/>
  <c r="AJ350" i="726" s="1"/>
  <c r="S350" i="726"/>
  <c r="P350" i="726"/>
  <c r="V350" i="726" s="1"/>
  <c r="O350" i="726"/>
  <c r="L350" i="726"/>
  <c r="J350" i="726"/>
  <c r="T349" i="726"/>
  <c r="AJ349" i="726" s="1"/>
  <c r="S349" i="726"/>
  <c r="P349" i="726"/>
  <c r="V349" i="726" s="1"/>
  <c r="O349" i="726"/>
  <c r="L349" i="726"/>
  <c r="J349" i="726"/>
  <c r="T348" i="726"/>
  <c r="AJ348" i="726" s="1"/>
  <c r="S348" i="726"/>
  <c r="P348" i="726"/>
  <c r="V348" i="726" s="1"/>
  <c r="O348" i="726"/>
  <c r="L348" i="726"/>
  <c r="J348" i="726"/>
  <c r="T468" i="725"/>
  <c r="AJ468" i="725" s="1"/>
  <c r="S468" i="725"/>
  <c r="P468" i="725"/>
  <c r="V468" i="725" s="1"/>
  <c r="O468" i="725"/>
  <c r="L468" i="725"/>
  <c r="J468" i="725"/>
  <c r="T467" i="725"/>
  <c r="AJ467" i="725" s="1"/>
  <c r="S467" i="725"/>
  <c r="P467" i="725"/>
  <c r="V467" i="725" s="1"/>
  <c r="O467" i="725"/>
  <c r="L467" i="725"/>
  <c r="J467" i="725"/>
  <c r="T466" i="725"/>
  <c r="AJ466" i="725" s="1"/>
  <c r="S466" i="725"/>
  <c r="P466" i="725"/>
  <c r="V466" i="725" s="1"/>
  <c r="O466" i="725"/>
  <c r="L466" i="725"/>
  <c r="J466" i="725"/>
  <c r="T465" i="725"/>
  <c r="AJ465" i="725" s="1"/>
  <c r="S465" i="725"/>
  <c r="P465" i="725"/>
  <c r="V465" i="725" s="1"/>
  <c r="O465" i="725"/>
  <c r="L465" i="725"/>
  <c r="J465" i="725"/>
  <c r="T464" i="725"/>
  <c r="AJ464" i="725" s="1"/>
  <c r="S464" i="725"/>
  <c r="P464" i="725"/>
  <c r="V464" i="725" s="1"/>
  <c r="O464" i="725"/>
  <c r="L464" i="725"/>
  <c r="J464" i="725"/>
  <c r="T463" i="725"/>
  <c r="AJ463" i="725" s="1"/>
  <c r="S463" i="725"/>
  <c r="P463" i="725"/>
  <c r="V463" i="725" s="1"/>
  <c r="O463" i="725"/>
  <c r="L463" i="725"/>
  <c r="J463" i="725"/>
  <c r="T280" i="723"/>
  <c r="AJ280" i="723" s="1"/>
  <c r="S280" i="723"/>
  <c r="P280" i="723"/>
  <c r="V280" i="723" s="1"/>
  <c r="O280" i="723"/>
  <c r="L280" i="723"/>
  <c r="J280" i="723"/>
  <c r="T279" i="723"/>
  <c r="AJ279" i="723" s="1"/>
  <c r="S279" i="723"/>
  <c r="P279" i="723"/>
  <c r="V279" i="723" s="1"/>
  <c r="O279" i="723"/>
  <c r="L279" i="723"/>
  <c r="J279" i="723"/>
  <c r="T229" i="729"/>
  <c r="AJ229" i="729" s="1"/>
  <c r="S229" i="729"/>
  <c r="P229" i="729"/>
  <c r="V229" i="729" s="1"/>
  <c r="O229" i="729"/>
  <c r="L229" i="729"/>
  <c r="J229" i="729"/>
  <c r="T228" i="729"/>
  <c r="AJ228" i="729" s="1"/>
  <c r="S228" i="729"/>
  <c r="P228" i="729"/>
  <c r="V228" i="729" s="1"/>
  <c r="O228" i="729"/>
  <c r="L228" i="729"/>
  <c r="J228" i="729"/>
  <c r="T227" i="729"/>
  <c r="AJ227" i="729" s="1"/>
  <c r="S227" i="729"/>
  <c r="P227" i="729"/>
  <c r="V227" i="729" s="1"/>
  <c r="O227" i="729"/>
  <c r="L227" i="729"/>
  <c r="J227" i="729"/>
  <c r="T226" i="729"/>
  <c r="AJ226" i="729" s="1"/>
  <c r="S226" i="729"/>
  <c r="P226" i="729"/>
  <c r="V226" i="729" s="1"/>
  <c r="O226" i="729"/>
  <c r="L226" i="729"/>
  <c r="J226" i="729"/>
  <c r="T225" i="729"/>
  <c r="AJ225" i="729" s="1"/>
  <c r="S225" i="729"/>
  <c r="P225" i="729"/>
  <c r="V225" i="729" s="1"/>
  <c r="O225" i="729"/>
  <c r="L225" i="729"/>
  <c r="J225" i="729"/>
  <c r="T347" i="726"/>
  <c r="S347" i="726"/>
  <c r="P347" i="726"/>
  <c r="V347" i="726" s="1"/>
  <c r="O347" i="726"/>
  <c r="L347" i="726"/>
  <c r="J347" i="726"/>
  <c r="W350" i="726" l="1"/>
  <c r="AD350" i="726"/>
  <c r="W349" i="726"/>
  <c r="AD349" i="726"/>
  <c r="AD348" i="726"/>
  <c r="W348" i="726"/>
  <c r="W468" i="725"/>
  <c r="AD468" i="725"/>
  <c r="W467" i="725"/>
  <c r="AD467" i="725"/>
  <c r="W466" i="725"/>
  <c r="AD466" i="725"/>
  <c r="W465" i="725"/>
  <c r="AD465" i="725"/>
  <c r="W464" i="725"/>
  <c r="AD464" i="725"/>
  <c r="W463" i="725"/>
  <c r="AD463" i="725"/>
  <c r="W280" i="723"/>
  <c r="AD280" i="723"/>
  <c r="W279" i="723"/>
  <c r="AD279" i="723"/>
  <c r="W229" i="729"/>
  <c r="AD229" i="729"/>
  <c r="W228" i="729"/>
  <c r="AD228" i="729"/>
  <c r="W227" i="729"/>
  <c r="AD227" i="729"/>
  <c r="W226" i="729"/>
  <c r="AD226" i="729"/>
  <c r="W225" i="729"/>
  <c r="AD225" i="729"/>
  <c r="W347" i="726"/>
  <c r="AD347" i="726"/>
  <c r="AI347" i="726" s="1"/>
  <c r="AJ347" i="726"/>
  <c r="AF347" i="726"/>
  <c r="AH347" i="726" s="1"/>
  <c r="T173" i="719"/>
  <c r="AJ173" i="719" s="1"/>
  <c r="S173" i="719"/>
  <c r="P173" i="719"/>
  <c r="V173" i="719" s="1"/>
  <c r="O173" i="719"/>
  <c r="L173" i="719"/>
  <c r="J173" i="719"/>
  <c r="T185" i="717"/>
  <c r="AJ185" i="717" s="1"/>
  <c r="S185" i="717"/>
  <c r="P185" i="717"/>
  <c r="V185" i="717" s="1"/>
  <c r="W185" i="717" s="1"/>
  <c r="O185" i="717"/>
  <c r="L185" i="717"/>
  <c r="J185" i="717"/>
  <c r="T224" i="729"/>
  <c r="AJ224" i="729" s="1"/>
  <c r="S224" i="729"/>
  <c r="P224" i="729"/>
  <c r="V224" i="729" s="1"/>
  <c r="O224" i="729"/>
  <c r="L224" i="729"/>
  <c r="J224" i="729"/>
  <c r="T223" i="729"/>
  <c r="AJ223" i="729" s="1"/>
  <c r="S223" i="729"/>
  <c r="P223" i="729"/>
  <c r="V223" i="729" s="1"/>
  <c r="O223" i="729"/>
  <c r="L223" i="729"/>
  <c r="J223" i="729"/>
  <c r="T172" i="719"/>
  <c r="AJ172" i="719" s="1"/>
  <c r="S172" i="719"/>
  <c r="P172" i="719"/>
  <c r="V172" i="719" s="1"/>
  <c r="O172" i="719"/>
  <c r="L172" i="719"/>
  <c r="J172" i="719"/>
  <c r="T462" i="725"/>
  <c r="AJ462" i="725" s="1"/>
  <c r="S462" i="725"/>
  <c r="P462" i="725"/>
  <c r="V462" i="725" s="1"/>
  <c r="O462" i="725"/>
  <c r="L462" i="725"/>
  <c r="J462" i="725"/>
  <c r="T461" i="725"/>
  <c r="AJ461" i="725" s="1"/>
  <c r="S461" i="725"/>
  <c r="P461" i="725"/>
  <c r="V461" i="725" s="1"/>
  <c r="O461" i="725"/>
  <c r="L461" i="725"/>
  <c r="J461" i="725"/>
  <c r="T460" i="725"/>
  <c r="AJ460" i="725" s="1"/>
  <c r="S460" i="725"/>
  <c r="P460" i="725"/>
  <c r="V460" i="725" s="1"/>
  <c r="O460" i="725"/>
  <c r="L460" i="725"/>
  <c r="J460" i="725"/>
  <c r="AF350" i="726" l="1"/>
  <c r="AH350" i="726" s="1"/>
  <c r="AI350" i="726"/>
  <c r="AI349" i="726"/>
  <c r="AF349" i="726"/>
  <c r="AH349" i="726" s="1"/>
  <c r="AF348" i="726"/>
  <c r="AH348" i="726" s="1"/>
  <c r="AK360" i="726" s="1"/>
  <c r="AI348" i="726"/>
  <c r="AI468" i="725"/>
  <c r="AF468" i="725"/>
  <c r="AH468" i="725" s="1"/>
  <c r="AI467" i="725"/>
  <c r="AF467" i="725"/>
  <c r="AH467" i="725" s="1"/>
  <c r="AF466" i="725"/>
  <c r="AH466" i="725" s="1"/>
  <c r="AI466" i="725"/>
  <c r="AI465" i="725"/>
  <c r="AF465" i="725"/>
  <c r="AH465" i="725" s="1"/>
  <c r="AI464" i="725"/>
  <c r="AF464" i="725"/>
  <c r="AH464" i="725" s="1"/>
  <c r="AI463" i="725"/>
  <c r="AF463" i="725"/>
  <c r="AH463" i="725" s="1"/>
  <c r="AI280" i="723"/>
  <c r="AF280" i="723"/>
  <c r="AH280" i="723" s="1"/>
  <c r="AI279" i="723"/>
  <c r="AF279" i="723"/>
  <c r="AH279" i="723" s="1"/>
  <c r="AI229" i="729"/>
  <c r="AF229" i="729"/>
  <c r="AH229" i="729" s="1"/>
  <c r="AF228" i="729"/>
  <c r="AH228" i="729" s="1"/>
  <c r="AI228" i="729"/>
  <c r="AI227" i="729"/>
  <c r="AF227" i="729"/>
  <c r="AH227" i="729" s="1"/>
  <c r="AI226" i="729"/>
  <c r="AF226" i="729"/>
  <c r="AH226" i="729" s="1"/>
  <c r="AI225" i="729"/>
  <c r="AF225" i="729"/>
  <c r="AH225" i="729" s="1"/>
  <c r="AK231" i="729" s="1"/>
  <c r="W173" i="719"/>
  <c r="AD173" i="719"/>
  <c r="AD185" i="717"/>
  <c r="AI185" i="717" s="1"/>
  <c r="W224" i="729"/>
  <c r="AD224" i="729"/>
  <c r="W223" i="729"/>
  <c r="AD223" i="729"/>
  <c r="W172" i="719"/>
  <c r="AD172" i="719"/>
  <c r="W462" i="725"/>
  <c r="AD462" i="725"/>
  <c r="W461" i="725"/>
  <c r="AD461" i="725"/>
  <c r="W460" i="725"/>
  <c r="AD460" i="725"/>
  <c r="AK468" i="725" l="1"/>
  <c r="AI173" i="719"/>
  <c r="AF173" i="719"/>
  <c r="AH173" i="719" s="1"/>
  <c r="AF185" i="717"/>
  <c r="AH185" i="717" s="1"/>
  <c r="AF224" i="729"/>
  <c r="AH224" i="729" s="1"/>
  <c r="AI224" i="729"/>
  <c r="AI223" i="729"/>
  <c r="AF223" i="729"/>
  <c r="AH223" i="729" s="1"/>
  <c r="AI172" i="719"/>
  <c r="AF172" i="719"/>
  <c r="AH172" i="719" s="1"/>
  <c r="AF462" i="725"/>
  <c r="AH462" i="725" s="1"/>
  <c r="AI462" i="725"/>
  <c r="AI461" i="725"/>
  <c r="AF461" i="725"/>
  <c r="AH461" i="725" s="1"/>
  <c r="AI460" i="725"/>
  <c r="AF460" i="725"/>
  <c r="AH460" i="725" s="1"/>
  <c r="T180" i="722" l="1"/>
  <c r="AJ180" i="722" s="1"/>
  <c r="S180" i="722"/>
  <c r="P180" i="722"/>
  <c r="V180" i="722" s="1"/>
  <c r="O180" i="722"/>
  <c r="L180" i="722"/>
  <c r="J180" i="722"/>
  <c r="T179" i="722"/>
  <c r="AJ179" i="722" s="1"/>
  <c r="S179" i="722"/>
  <c r="P179" i="722"/>
  <c r="V179" i="722" s="1"/>
  <c r="O179" i="722"/>
  <c r="L179" i="722"/>
  <c r="J179" i="722"/>
  <c r="T178" i="722"/>
  <c r="AJ178" i="722" s="1"/>
  <c r="S178" i="722"/>
  <c r="P178" i="722"/>
  <c r="V178" i="722" s="1"/>
  <c r="O178" i="722"/>
  <c r="L178" i="722"/>
  <c r="J178" i="722"/>
  <c r="T346" i="726"/>
  <c r="AJ346" i="726" s="1"/>
  <c r="S346" i="726"/>
  <c r="P346" i="726"/>
  <c r="V346" i="726" s="1"/>
  <c r="O346" i="726"/>
  <c r="L346" i="726"/>
  <c r="J346" i="726"/>
  <c r="T345" i="726"/>
  <c r="AJ345" i="726" s="1"/>
  <c r="S345" i="726"/>
  <c r="P345" i="726"/>
  <c r="V345" i="726" s="1"/>
  <c r="O345" i="726"/>
  <c r="L345" i="726"/>
  <c r="J345" i="726"/>
  <c r="T513" i="727"/>
  <c r="AJ513" i="727" s="1"/>
  <c r="S513" i="727"/>
  <c r="P513" i="727"/>
  <c r="V513" i="727" s="1"/>
  <c r="O513" i="727"/>
  <c r="L513" i="727"/>
  <c r="J513" i="727"/>
  <c r="T512" i="727"/>
  <c r="AJ512" i="727" s="1"/>
  <c r="S512" i="727"/>
  <c r="P512" i="727"/>
  <c r="V512" i="727" s="1"/>
  <c r="O512" i="727"/>
  <c r="L512" i="727"/>
  <c r="J512" i="727"/>
  <c r="T511" i="727"/>
  <c r="AJ511" i="727" s="1"/>
  <c r="S511" i="727"/>
  <c r="P511" i="727"/>
  <c r="V511" i="727" s="1"/>
  <c r="O511" i="727"/>
  <c r="L511" i="727"/>
  <c r="J511" i="727"/>
  <c r="T222" i="729"/>
  <c r="AJ222" i="729" s="1"/>
  <c r="S222" i="729"/>
  <c r="P222" i="729"/>
  <c r="V222" i="729" s="1"/>
  <c r="O222" i="729"/>
  <c r="L222" i="729"/>
  <c r="J222" i="729"/>
  <c r="T221" i="729"/>
  <c r="AJ221" i="729" s="1"/>
  <c r="S221" i="729"/>
  <c r="P221" i="729"/>
  <c r="V221" i="729" s="1"/>
  <c r="O221" i="729"/>
  <c r="L221" i="729"/>
  <c r="J221" i="729"/>
  <c r="T220" i="729"/>
  <c r="AJ220" i="729" s="1"/>
  <c r="S220" i="729"/>
  <c r="P220" i="729"/>
  <c r="V220" i="729" s="1"/>
  <c r="O220" i="729"/>
  <c r="L220" i="729"/>
  <c r="J220" i="729"/>
  <c r="T219" i="729"/>
  <c r="AJ219" i="729" s="1"/>
  <c r="S219" i="729"/>
  <c r="P219" i="729"/>
  <c r="V219" i="729" s="1"/>
  <c r="O219" i="729"/>
  <c r="L219" i="729"/>
  <c r="J219" i="729"/>
  <c r="T184" i="717"/>
  <c r="AJ184" i="717" s="1"/>
  <c r="S184" i="717"/>
  <c r="P184" i="717"/>
  <c r="V184" i="717" s="1"/>
  <c r="O184" i="717"/>
  <c r="L184" i="717"/>
  <c r="J184" i="717"/>
  <c r="T183" i="717"/>
  <c r="AJ183" i="717" s="1"/>
  <c r="S183" i="717"/>
  <c r="P183" i="717"/>
  <c r="V183" i="717" s="1"/>
  <c r="O183" i="717"/>
  <c r="L183" i="717"/>
  <c r="J183" i="717"/>
  <c r="T30" i="731"/>
  <c r="AJ30" i="731" s="1"/>
  <c r="S30" i="731"/>
  <c r="P30" i="731"/>
  <c r="V30" i="731" s="1"/>
  <c r="O30" i="731"/>
  <c r="L30" i="731"/>
  <c r="J30" i="731"/>
  <c r="W180" i="722" l="1"/>
  <c r="AD180" i="722"/>
  <c r="W179" i="722"/>
  <c r="AD179" i="722"/>
  <c r="W178" i="722"/>
  <c r="AD178" i="722"/>
  <c r="W346" i="726"/>
  <c r="AD346" i="726"/>
  <c r="W345" i="726"/>
  <c r="AD345" i="726"/>
  <c r="W513" i="727"/>
  <c r="AD513" i="727"/>
  <c r="AD512" i="727"/>
  <c r="AI512" i="727" s="1"/>
  <c r="W512" i="727"/>
  <c r="W511" i="727"/>
  <c r="AD511" i="727"/>
  <c r="W222" i="729"/>
  <c r="AD222" i="729"/>
  <c r="W221" i="729"/>
  <c r="AD221" i="729"/>
  <c r="W220" i="729"/>
  <c r="AD220" i="729"/>
  <c r="AD219" i="729"/>
  <c r="AI219" i="729" s="1"/>
  <c r="W219" i="729"/>
  <c r="W184" i="717"/>
  <c r="AD184" i="717"/>
  <c r="W183" i="717"/>
  <c r="AD183" i="717"/>
  <c r="W30" i="731"/>
  <c r="AD30" i="731"/>
  <c r="AF512" i="727" l="1"/>
  <c r="AH512" i="727" s="1"/>
  <c r="AF180" i="722"/>
  <c r="AH180" i="722" s="1"/>
  <c r="AI180" i="722"/>
  <c r="AI179" i="722"/>
  <c r="AF179" i="722"/>
  <c r="AH179" i="722" s="1"/>
  <c r="AF178" i="722"/>
  <c r="AH178" i="722" s="1"/>
  <c r="AI178" i="722"/>
  <c r="AF346" i="726"/>
  <c r="AH346" i="726" s="1"/>
  <c r="AI346" i="726"/>
  <c r="AF345" i="726"/>
  <c r="AH345" i="726" s="1"/>
  <c r="AI345" i="726"/>
  <c r="AI513" i="727"/>
  <c r="AF513" i="727"/>
  <c r="AH513" i="727" s="1"/>
  <c r="AI511" i="727"/>
  <c r="AF511" i="727"/>
  <c r="AH511" i="727" s="1"/>
  <c r="AI222" i="729"/>
  <c r="AF222" i="729"/>
  <c r="AH222" i="729" s="1"/>
  <c r="AI221" i="729"/>
  <c r="AF221" i="729"/>
  <c r="AH221" i="729" s="1"/>
  <c r="AF220" i="729"/>
  <c r="AH220" i="729" s="1"/>
  <c r="AI220" i="729"/>
  <c r="AF219" i="729"/>
  <c r="AH219" i="729" s="1"/>
  <c r="AI184" i="717"/>
  <c r="AF184" i="717"/>
  <c r="AH184" i="717" s="1"/>
  <c r="AI183" i="717"/>
  <c r="AF183" i="717"/>
  <c r="AH183" i="717" s="1"/>
  <c r="AI30" i="731"/>
  <c r="AF30" i="731"/>
  <c r="AH30" i="731" s="1"/>
  <c r="AK34" i="731" s="1"/>
  <c r="AK187" i="717" l="1"/>
  <c r="T126" i="720"/>
  <c r="AJ126" i="720" s="1"/>
  <c r="S126" i="720"/>
  <c r="P126" i="720"/>
  <c r="V126" i="720" s="1"/>
  <c r="O126" i="720"/>
  <c r="L126" i="720"/>
  <c r="J126" i="720"/>
  <c r="T171" i="719"/>
  <c r="AJ171" i="719" s="1"/>
  <c r="S171" i="719"/>
  <c r="P171" i="719"/>
  <c r="V171" i="719" s="1"/>
  <c r="O171" i="719"/>
  <c r="L171" i="719"/>
  <c r="J171" i="719"/>
  <c r="T80" i="718"/>
  <c r="AJ80" i="718" s="1"/>
  <c r="S80" i="718"/>
  <c r="P80" i="718"/>
  <c r="V80" i="718" s="1"/>
  <c r="O80" i="718"/>
  <c r="L80" i="718"/>
  <c r="J80" i="718"/>
  <c r="T344" i="726"/>
  <c r="AJ344" i="726" s="1"/>
  <c r="S344" i="726"/>
  <c r="P344" i="726"/>
  <c r="V344" i="726" s="1"/>
  <c r="O344" i="726"/>
  <c r="L344" i="726"/>
  <c r="J344" i="726"/>
  <c r="T343" i="726"/>
  <c r="AJ343" i="726" s="1"/>
  <c r="S343" i="726"/>
  <c r="P343" i="726"/>
  <c r="V343" i="726" s="1"/>
  <c r="O343" i="726"/>
  <c r="L343" i="726"/>
  <c r="J343" i="726"/>
  <c r="T342" i="726"/>
  <c r="AJ342" i="726" s="1"/>
  <c r="S342" i="726"/>
  <c r="P342" i="726"/>
  <c r="V342" i="726" s="1"/>
  <c r="O342" i="726"/>
  <c r="L342" i="726"/>
  <c r="J342" i="726"/>
  <c r="T341" i="726"/>
  <c r="S341" i="726"/>
  <c r="P341" i="726"/>
  <c r="V341" i="726" s="1"/>
  <c r="O341" i="726"/>
  <c r="L341" i="726"/>
  <c r="J341" i="726"/>
  <c r="T510" i="727"/>
  <c r="AJ510" i="727" s="1"/>
  <c r="S510" i="727"/>
  <c r="P510" i="727"/>
  <c r="V510" i="727" s="1"/>
  <c r="O510" i="727"/>
  <c r="L510" i="727"/>
  <c r="J510" i="727"/>
  <c r="T509" i="727"/>
  <c r="AJ509" i="727" s="1"/>
  <c r="S509" i="727"/>
  <c r="P509" i="727"/>
  <c r="V509" i="727" s="1"/>
  <c r="O509" i="727"/>
  <c r="L509" i="727"/>
  <c r="J509" i="727"/>
  <c r="T508" i="727"/>
  <c r="AJ508" i="727" s="1"/>
  <c r="S508" i="727"/>
  <c r="P508" i="727"/>
  <c r="V508" i="727" s="1"/>
  <c r="O508" i="727"/>
  <c r="L508" i="727"/>
  <c r="J508" i="727"/>
  <c r="T507" i="727"/>
  <c r="AJ507" i="727" s="1"/>
  <c r="S507" i="727"/>
  <c r="P507" i="727"/>
  <c r="V507" i="727" s="1"/>
  <c r="O507" i="727"/>
  <c r="L507" i="727"/>
  <c r="J507" i="727"/>
  <c r="T506" i="727"/>
  <c r="AJ506" i="727" s="1"/>
  <c r="S506" i="727"/>
  <c r="P506" i="727"/>
  <c r="V506" i="727" s="1"/>
  <c r="O506" i="727"/>
  <c r="L506" i="727"/>
  <c r="J506" i="727"/>
  <c r="T505" i="727"/>
  <c r="AJ505" i="727" s="1"/>
  <c r="S505" i="727"/>
  <c r="P505" i="727"/>
  <c r="V505" i="727" s="1"/>
  <c r="O505" i="727"/>
  <c r="L505" i="727"/>
  <c r="J505" i="727"/>
  <c r="T504" i="727"/>
  <c r="AJ504" i="727" s="1"/>
  <c r="S504" i="727"/>
  <c r="P504" i="727"/>
  <c r="V504" i="727" s="1"/>
  <c r="O504" i="727"/>
  <c r="L504" i="727"/>
  <c r="J504" i="727"/>
  <c r="T503" i="727"/>
  <c r="AJ503" i="727" s="1"/>
  <c r="S503" i="727"/>
  <c r="P503" i="727"/>
  <c r="V503" i="727" s="1"/>
  <c r="O503" i="727"/>
  <c r="L503" i="727"/>
  <c r="J503" i="727"/>
  <c r="T459" i="725"/>
  <c r="AJ459" i="725" s="1"/>
  <c r="S459" i="725"/>
  <c r="P459" i="725"/>
  <c r="V459" i="725" s="1"/>
  <c r="O459" i="725"/>
  <c r="L459" i="725"/>
  <c r="J459" i="725"/>
  <c r="T458" i="725"/>
  <c r="AJ458" i="725" s="1"/>
  <c r="S458" i="725"/>
  <c r="P458" i="725"/>
  <c r="V458" i="725" s="1"/>
  <c r="O458" i="725"/>
  <c r="L458" i="725"/>
  <c r="J458" i="725"/>
  <c r="T457" i="725"/>
  <c r="AJ457" i="725" s="1"/>
  <c r="S457" i="725"/>
  <c r="P457" i="725"/>
  <c r="V457" i="725" s="1"/>
  <c r="O457" i="725"/>
  <c r="L457" i="725"/>
  <c r="J457" i="725"/>
  <c r="T456" i="725"/>
  <c r="AJ456" i="725" s="1"/>
  <c r="S456" i="725"/>
  <c r="P456" i="725"/>
  <c r="V456" i="725" s="1"/>
  <c r="O456" i="725"/>
  <c r="L456" i="725"/>
  <c r="J456" i="725"/>
  <c r="T455" i="725"/>
  <c r="AJ455" i="725" s="1"/>
  <c r="S455" i="725"/>
  <c r="P455" i="725"/>
  <c r="V455" i="725" s="1"/>
  <c r="O455" i="725"/>
  <c r="L455" i="725"/>
  <c r="J455" i="725"/>
  <c r="T454" i="725"/>
  <c r="AJ454" i="725" s="1"/>
  <c r="S454" i="725"/>
  <c r="P454" i="725"/>
  <c r="V454" i="725" s="1"/>
  <c r="O454" i="725"/>
  <c r="L454" i="725"/>
  <c r="J454" i="725"/>
  <c r="T177" i="722"/>
  <c r="AJ177" i="722" s="1"/>
  <c r="S177" i="722"/>
  <c r="P177" i="722"/>
  <c r="V177" i="722" s="1"/>
  <c r="O177" i="722"/>
  <c r="L177" i="722"/>
  <c r="J177" i="722"/>
  <c r="T176" i="722"/>
  <c r="AJ176" i="722" s="1"/>
  <c r="S176" i="722"/>
  <c r="P176" i="722"/>
  <c r="V176" i="722" s="1"/>
  <c r="O176" i="722"/>
  <c r="L176" i="722"/>
  <c r="J176" i="722"/>
  <c r="T175" i="722"/>
  <c r="AJ175" i="722" s="1"/>
  <c r="S175" i="722"/>
  <c r="P175" i="722"/>
  <c r="V175" i="722" s="1"/>
  <c r="O175" i="722"/>
  <c r="L175" i="722"/>
  <c r="J175" i="722"/>
  <c r="T174" i="722"/>
  <c r="AJ174" i="722" s="1"/>
  <c r="S174" i="722"/>
  <c r="P174" i="722"/>
  <c r="V174" i="722" s="1"/>
  <c r="O174" i="722"/>
  <c r="L174" i="722"/>
  <c r="J174" i="722"/>
  <c r="T173" i="722"/>
  <c r="AJ173" i="722" s="1"/>
  <c r="S173" i="722"/>
  <c r="P173" i="722"/>
  <c r="V173" i="722" s="1"/>
  <c r="O173" i="722"/>
  <c r="L173" i="722"/>
  <c r="J173" i="722"/>
  <c r="T172" i="722"/>
  <c r="AJ172" i="722" s="1"/>
  <c r="S172" i="722"/>
  <c r="P172" i="722"/>
  <c r="V172" i="722" s="1"/>
  <c r="O172" i="722"/>
  <c r="L172" i="722"/>
  <c r="J172" i="722"/>
  <c r="T171" i="722"/>
  <c r="AJ171" i="722" s="1"/>
  <c r="S171" i="722"/>
  <c r="P171" i="722"/>
  <c r="V171" i="722" s="1"/>
  <c r="O171" i="722"/>
  <c r="L171" i="722"/>
  <c r="J171" i="722"/>
  <c r="T170" i="722"/>
  <c r="AJ170" i="722" s="1"/>
  <c r="S170" i="722"/>
  <c r="P170" i="722"/>
  <c r="V170" i="722" s="1"/>
  <c r="O170" i="722"/>
  <c r="L170" i="722"/>
  <c r="J170" i="722"/>
  <c r="T29" i="731"/>
  <c r="AJ29" i="731" s="1"/>
  <c r="S29" i="731"/>
  <c r="P29" i="731"/>
  <c r="V29" i="731" s="1"/>
  <c r="O29" i="731"/>
  <c r="L29" i="731"/>
  <c r="J29" i="731"/>
  <c r="T170" i="719"/>
  <c r="AJ170" i="719" s="1"/>
  <c r="S170" i="719"/>
  <c r="P170" i="719"/>
  <c r="V170" i="719" s="1"/>
  <c r="O170" i="719"/>
  <c r="L170" i="719"/>
  <c r="J170" i="719"/>
  <c r="T28" i="731"/>
  <c r="AJ28" i="731" s="1"/>
  <c r="S28" i="731"/>
  <c r="P28" i="731"/>
  <c r="V28" i="731" s="1"/>
  <c r="W28" i="731" s="1"/>
  <c r="O28" i="731"/>
  <c r="L28" i="731"/>
  <c r="J28" i="731"/>
  <c r="T169" i="719"/>
  <c r="AJ169" i="719" s="1"/>
  <c r="S169" i="719"/>
  <c r="P169" i="719"/>
  <c r="V169" i="719" s="1"/>
  <c r="O169" i="719"/>
  <c r="L169" i="719"/>
  <c r="J169" i="719"/>
  <c r="T168" i="719"/>
  <c r="AJ168" i="719" s="1"/>
  <c r="S168" i="719"/>
  <c r="P168" i="719"/>
  <c r="V168" i="719" s="1"/>
  <c r="O168" i="719"/>
  <c r="L168" i="719"/>
  <c r="J168" i="719"/>
  <c r="T167" i="719"/>
  <c r="AJ167" i="719" s="1"/>
  <c r="S167" i="719"/>
  <c r="P167" i="719"/>
  <c r="V167" i="719" s="1"/>
  <c r="O167" i="719"/>
  <c r="L167" i="719"/>
  <c r="J167" i="719"/>
  <c r="T125" i="720"/>
  <c r="AJ125" i="720" s="1"/>
  <c r="S125" i="720"/>
  <c r="P125" i="720"/>
  <c r="V125" i="720" s="1"/>
  <c r="O125" i="720"/>
  <c r="L125" i="720"/>
  <c r="J125" i="720"/>
  <c r="T124" i="720"/>
  <c r="AJ124" i="720" s="1"/>
  <c r="S124" i="720"/>
  <c r="P124" i="720"/>
  <c r="V124" i="720" s="1"/>
  <c r="O124" i="720"/>
  <c r="L124" i="720"/>
  <c r="J124" i="720"/>
  <c r="T123" i="720"/>
  <c r="AJ123" i="720" s="1"/>
  <c r="S123" i="720"/>
  <c r="P123" i="720"/>
  <c r="V123" i="720" s="1"/>
  <c r="O123" i="720"/>
  <c r="L123" i="720"/>
  <c r="J123" i="720"/>
  <c r="T122" i="720"/>
  <c r="AJ122" i="720" s="1"/>
  <c r="S122" i="720"/>
  <c r="P122" i="720"/>
  <c r="V122" i="720" s="1"/>
  <c r="O122" i="720"/>
  <c r="L122" i="720"/>
  <c r="J122" i="720"/>
  <c r="T121" i="720"/>
  <c r="AJ121" i="720" s="1"/>
  <c r="S121" i="720"/>
  <c r="P121" i="720"/>
  <c r="V121" i="720" s="1"/>
  <c r="O121" i="720"/>
  <c r="L121" i="720"/>
  <c r="J121" i="720"/>
  <c r="T218" i="729"/>
  <c r="AJ218" i="729" s="1"/>
  <c r="S218" i="729"/>
  <c r="P218" i="729"/>
  <c r="V218" i="729" s="1"/>
  <c r="O218" i="729"/>
  <c r="L218" i="729"/>
  <c r="J218" i="729"/>
  <c r="T217" i="729"/>
  <c r="AJ217" i="729" s="1"/>
  <c r="S217" i="729"/>
  <c r="P217" i="729"/>
  <c r="V217" i="729" s="1"/>
  <c r="O217" i="729"/>
  <c r="L217" i="729"/>
  <c r="J217" i="729"/>
  <c r="T216" i="729"/>
  <c r="AJ216" i="729" s="1"/>
  <c r="S216" i="729"/>
  <c r="P216" i="729"/>
  <c r="V216" i="729" s="1"/>
  <c r="O216" i="729"/>
  <c r="L216" i="729"/>
  <c r="J216" i="729"/>
  <c r="T215" i="729"/>
  <c r="AJ215" i="729" s="1"/>
  <c r="S215" i="729"/>
  <c r="P215" i="729"/>
  <c r="V215" i="729" s="1"/>
  <c r="O215" i="729"/>
  <c r="L215" i="729"/>
  <c r="J215" i="729"/>
  <c r="T214" i="729"/>
  <c r="AJ214" i="729" s="1"/>
  <c r="S214" i="729"/>
  <c r="P214" i="729"/>
  <c r="V214" i="729" s="1"/>
  <c r="O214" i="729"/>
  <c r="L214" i="729"/>
  <c r="J214" i="729"/>
  <c r="T213" i="729"/>
  <c r="AJ213" i="729" s="1"/>
  <c r="S213" i="729"/>
  <c r="P213" i="729"/>
  <c r="V213" i="729" s="1"/>
  <c r="O213" i="729"/>
  <c r="L213" i="729"/>
  <c r="J213" i="729"/>
  <c r="T502" i="727"/>
  <c r="AJ502" i="727" s="1"/>
  <c r="S502" i="727"/>
  <c r="P502" i="727"/>
  <c r="V502" i="727" s="1"/>
  <c r="O502" i="727"/>
  <c r="L502" i="727"/>
  <c r="J502" i="727"/>
  <c r="T501" i="727"/>
  <c r="AJ501" i="727" s="1"/>
  <c r="S501" i="727"/>
  <c r="P501" i="727"/>
  <c r="V501" i="727" s="1"/>
  <c r="O501" i="727"/>
  <c r="L501" i="727"/>
  <c r="J501" i="727"/>
  <c r="T500" i="727"/>
  <c r="AJ500" i="727" s="1"/>
  <c r="S500" i="727"/>
  <c r="P500" i="727"/>
  <c r="V500" i="727" s="1"/>
  <c r="O500" i="727"/>
  <c r="L500" i="727"/>
  <c r="J500" i="727"/>
  <c r="T499" i="727"/>
  <c r="AJ499" i="727" s="1"/>
  <c r="S499" i="727"/>
  <c r="P499" i="727"/>
  <c r="V499" i="727" s="1"/>
  <c r="O499" i="727"/>
  <c r="L499" i="727"/>
  <c r="J499" i="727"/>
  <c r="T340" i="726"/>
  <c r="AJ340" i="726" s="1"/>
  <c r="S340" i="726"/>
  <c r="P340" i="726"/>
  <c r="V340" i="726" s="1"/>
  <c r="O340" i="726"/>
  <c r="L340" i="726"/>
  <c r="J340" i="726"/>
  <c r="T453" i="725"/>
  <c r="AJ453" i="725" s="1"/>
  <c r="S453" i="725"/>
  <c r="P453" i="725"/>
  <c r="V453" i="725" s="1"/>
  <c r="O453" i="725"/>
  <c r="L453" i="725"/>
  <c r="J453" i="725"/>
  <c r="T452" i="725"/>
  <c r="AJ452" i="725" s="1"/>
  <c r="S452" i="725"/>
  <c r="P452" i="725"/>
  <c r="V452" i="725" s="1"/>
  <c r="O452" i="725"/>
  <c r="L452" i="725"/>
  <c r="J452" i="725"/>
  <c r="T451" i="725"/>
  <c r="AJ451" i="725" s="1"/>
  <c r="S451" i="725"/>
  <c r="P451" i="725"/>
  <c r="V451" i="725" s="1"/>
  <c r="O451" i="725"/>
  <c r="L451" i="725"/>
  <c r="J451" i="725"/>
  <c r="T169" i="722"/>
  <c r="AJ169" i="722" s="1"/>
  <c r="S169" i="722"/>
  <c r="P169" i="722"/>
  <c r="V169" i="722" s="1"/>
  <c r="O169" i="722"/>
  <c r="L169" i="722"/>
  <c r="J169" i="722"/>
  <c r="T168" i="722"/>
  <c r="AJ168" i="722" s="1"/>
  <c r="S168" i="722"/>
  <c r="P168" i="722"/>
  <c r="V168" i="722" s="1"/>
  <c r="O168" i="722"/>
  <c r="L168" i="722"/>
  <c r="J168" i="722"/>
  <c r="T167" i="722"/>
  <c r="AJ167" i="722" s="1"/>
  <c r="S167" i="722"/>
  <c r="P167" i="722"/>
  <c r="V167" i="722" s="1"/>
  <c r="O167" i="722"/>
  <c r="L167" i="722"/>
  <c r="J167" i="722"/>
  <c r="T166" i="722"/>
  <c r="AJ166" i="722" s="1"/>
  <c r="S166" i="722"/>
  <c r="P166" i="722"/>
  <c r="V166" i="722" s="1"/>
  <c r="O166" i="722"/>
  <c r="L166" i="722"/>
  <c r="J166" i="722"/>
  <c r="T339" i="726"/>
  <c r="AJ339" i="726" s="1"/>
  <c r="S339" i="726"/>
  <c r="P339" i="726"/>
  <c r="V339" i="726" s="1"/>
  <c r="O339" i="726"/>
  <c r="L339" i="726"/>
  <c r="J339" i="726"/>
  <c r="T182" i="717"/>
  <c r="AJ182" i="717" s="1"/>
  <c r="S182" i="717"/>
  <c r="P182" i="717"/>
  <c r="V182" i="717" s="1"/>
  <c r="O182" i="717"/>
  <c r="L182" i="717"/>
  <c r="J182" i="717"/>
  <c r="T181" i="717"/>
  <c r="AJ181" i="717" s="1"/>
  <c r="S181" i="717"/>
  <c r="P181" i="717"/>
  <c r="V181" i="717" s="1"/>
  <c r="O181" i="717"/>
  <c r="L181" i="717"/>
  <c r="J181" i="717"/>
  <c r="J180" i="717"/>
  <c r="T180" i="717"/>
  <c r="AJ180" i="717" s="1"/>
  <c r="S180" i="717"/>
  <c r="P180" i="717"/>
  <c r="V180" i="717" s="1"/>
  <c r="O180" i="717"/>
  <c r="L180" i="717"/>
  <c r="T179" i="717"/>
  <c r="AJ179" i="717" s="1"/>
  <c r="S179" i="717"/>
  <c r="P179" i="717"/>
  <c r="V179" i="717" s="1"/>
  <c r="O179" i="717"/>
  <c r="L179" i="717"/>
  <c r="J179" i="717"/>
  <c r="W454" i="725" l="1"/>
  <c r="W126" i="720"/>
  <c r="AD126" i="720"/>
  <c r="W171" i="719"/>
  <c r="AD171" i="719"/>
  <c r="W80" i="718"/>
  <c r="AD80" i="718"/>
  <c r="W344" i="726"/>
  <c r="AD344" i="726"/>
  <c r="W343" i="726"/>
  <c r="AD343" i="726"/>
  <c r="W342" i="726"/>
  <c r="AD342" i="726"/>
  <c r="W341" i="726"/>
  <c r="AD341" i="726"/>
  <c r="AI341" i="726" s="1"/>
  <c r="AJ341" i="726"/>
  <c r="W510" i="727"/>
  <c r="AD510" i="727"/>
  <c r="W509" i="727"/>
  <c r="AD509" i="727"/>
  <c r="W508" i="727"/>
  <c r="AD508" i="727"/>
  <c r="W507" i="727"/>
  <c r="AD507" i="727"/>
  <c r="W506" i="727"/>
  <c r="AD506" i="727"/>
  <c r="W505" i="727"/>
  <c r="AD505" i="727"/>
  <c r="W504" i="727"/>
  <c r="AD504" i="727"/>
  <c r="W503" i="727"/>
  <c r="AD503" i="727"/>
  <c r="W459" i="725"/>
  <c r="AD459" i="725"/>
  <c r="W458" i="725"/>
  <c r="AD458" i="725"/>
  <c r="W457" i="725"/>
  <c r="AD457" i="725"/>
  <c r="W456" i="725"/>
  <c r="AD456" i="725"/>
  <c r="W455" i="725"/>
  <c r="AD455" i="725"/>
  <c r="AD454" i="725"/>
  <c r="AF454" i="725" s="1"/>
  <c r="AH454" i="725" s="1"/>
  <c r="W177" i="722"/>
  <c r="AD177" i="722"/>
  <c r="W176" i="722"/>
  <c r="AD176" i="722"/>
  <c r="W175" i="722"/>
  <c r="AD175" i="722"/>
  <c r="W174" i="722"/>
  <c r="AD174" i="722"/>
  <c r="W173" i="722"/>
  <c r="AD173" i="722"/>
  <c r="W172" i="722"/>
  <c r="AD172" i="722"/>
  <c r="W171" i="722"/>
  <c r="AD171" i="722"/>
  <c r="W170" i="722"/>
  <c r="AD170" i="722"/>
  <c r="W29" i="731"/>
  <c r="AD29" i="731"/>
  <c r="W170" i="719"/>
  <c r="AD170" i="719"/>
  <c r="AD28" i="731"/>
  <c r="AI28" i="731" s="1"/>
  <c r="W169" i="719"/>
  <c r="AD169" i="719"/>
  <c r="W168" i="719"/>
  <c r="AD168" i="719"/>
  <c r="W167" i="719"/>
  <c r="AD167" i="719"/>
  <c r="W125" i="720"/>
  <c r="AD125" i="720"/>
  <c r="W124" i="720"/>
  <c r="AD124" i="720"/>
  <c r="W123" i="720"/>
  <c r="AD123" i="720"/>
  <c r="W122" i="720"/>
  <c r="AD122" i="720"/>
  <c r="W121" i="720"/>
  <c r="AD121" i="720"/>
  <c r="W218" i="729"/>
  <c r="AD218" i="729"/>
  <c r="W217" i="729"/>
  <c r="AD217" i="729"/>
  <c r="W216" i="729"/>
  <c r="AD216" i="729"/>
  <c r="W215" i="729"/>
  <c r="AD215" i="729"/>
  <c r="W214" i="729"/>
  <c r="AD214" i="729"/>
  <c r="W213" i="729"/>
  <c r="AD213" i="729"/>
  <c r="W502" i="727"/>
  <c r="AD502" i="727"/>
  <c r="W501" i="727"/>
  <c r="AD501" i="727"/>
  <c r="W500" i="727"/>
  <c r="AD500" i="727"/>
  <c r="W499" i="727"/>
  <c r="AD499" i="727"/>
  <c r="W340" i="726"/>
  <c r="AD340" i="726"/>
  <c r="AD339" i="726"/>
  <c r="W339" i="726"/>
  <c r="W453" i="725"/>
  <c r="AD453" i="725"/>
  <c r="W452" i="725"/>
  <c r="AD452" i="725"/>
  <c r="W451" i="725"/>
  <c r="AD451" i="725"/>
  <c r="W169" i="722"/>
  <c r="AD169" i="722"/>
  <c r="W168" i="722"/>
  <c r="AD168" i="722"/>
  <c r="W167" i="722"/>
  <c r="AD167" i="722"/>
  <c r="W166" i="722"/>
  <c r="AD166" i="722"/>
  <c r="W182" i="717"/>
  <c r="AD182" i="717"/>
  <c r="W181" i="717"/>
  <c r="AD181" i="717"/>
  <c r="W180" i="717"/>
  <c r="AD180" i="717"/>
  <c r="W179" i="717"/>
  <c r="AD179" i="717"/>
  <c r="T212" i="729"/>
  <c r="AJ212" i="729" s="1"/>
  <c r="S212" i="729"/>
  <c r="P212" i="729"/>
  <c r="V212" i="729" s="1"/>
  <c r="O212" i="729"/>
  <c r="L212" i="729"/>
  <c r="J212" i="729"/>
  <c r="T211" i="729"/>
  <c r="AJ211" i="729" s="1"/>
  <c r="S211" i="729"/>
  <c r="P211" i="729"/>
  <c r="V211" i="729" s="1"/>
  <c r="O211" i="729"/>
  <c r="L211" i="729"/>
  <c r="J211" i="729"/>
  <c r="T210" i="729"/>
  <c r="AJ210" i="729" s="1"/>
  <c r="S210" i="729"/>
  <c r="P210" i="729"/>
  <c r="V210" i="729" s="1"/>
  <c r="O210" i="729"/>
  <c r="L210" i="729"/>
  <c r="J210" i="729"/>
  <c r="T209" i="729"/>
  <c r="AJ209" i="729" s="1"/>
  <c r="S209" i="729"/>
  <c r="P209" i="729"/>
  <c r="V209" i="729" s="1"/>
  <c r="O209" i="729"/>
  <c r="L209" i="729"/>
  <c r="J209" i="729"/>
  <c r="T450" i="725"/>
  <c r="AJ450" i="725" s="1"/>
  <c r="S450" i="725"/>
  <c r="P450" i="725"/>
  <c r="V450" i="725" s="1"/>
  <c r="O450" i="725"/>
  <c r="L450" i="725"/>
  <c r="J450" i="725"/>
  <c r="T449" i="725"/>
  <c r="AJ449" i="725" s="1"/>
  <c r="S449" i="725"/>
  <c r="P449" i="725"/>
  <c r="V449" i="725" s="1"/>
  <c r="O449" i="725"/>
  <c r="L449" i="725"/>
  <c r="J449" i="725"/>
  <c r="T448" i="725"/>
  <c r="AJ448" i="725" s="1"/>
  <c r="S448" i="725"/>
  <c r="P448" i="725"/>
  <c r="V448" i="725" s="1"/>
  <c r="O448" i="725"/>
  <c r="L448" i="725"/>
  <c r="J448" i="725"/>
  <c r="T338" i="726"/>
  <c r="AJ338" i="726" s="1"/>
  <c r="S338" i="726"/>
  <c r="P338" i="726"/>
  <c r="V338" i="726" s="1"/>
  <c r="O338" i="726"/>
  <c r="L338" i="726"/>
  <c r="J338" i="726"/>
  <c r="T337" i="726"/>
  <c r="AJ337" i="726" s="1"/>
  <c r="S337" i="726"/>
  <c r="P337" i="726"/>
  <c r="V337" i="726" s="1"/>
  <c r="O337" i="726"/>
  <c r="L337" i="726"/>
  <c r="J337" i="726"/>
  <c r="AF28" i="731" l="1"/>
  <c r="AH28" i="731" s="1"/>
  <c r="AF341" i="726"/>
  <c r="AH341" i="726" s="1"/>
  <c r="AI454" i="725"/>
  <c r="AI126" i="720"/>
  <c r="AF126" i="720"/>
  <c r="AH126" i="720" s="1"/>
  <c r="AK130" i="720" s="1"/>
  <c r="AI171" i="719"/>
  <c r="AF171" i="719"/>
  <c r="AH171" i="719" s="1"/>
  <c r="AK173" i="719" s="1"/>
  <c r="AI80" i="718"/>
  <c r="AF80" i="718"/>
  <c r="AH80" i="718" s="1"/>
  <c r="AK80" i="718" s="1"/>
  <c r="AI344" i="726"/>
  <c r="AF344" i="726"/>
  <c r="AH344" i="726" s="1"/>
  <c r="AI343" i="726"/>
  <c r="AF343" i="726"/>
  <c r="AH343" i="726" s="1"/>
  <c r="AI342" i="726"/>
  <c r="AF342" i="726"/>
  <c r="AH342" i="726" s="1"/>
  <c r="AF510" i="727"/>
  <c r="AH510" i="727" s="1"/>
  <c r="AI510" i="727"/>
  <c r="AI509" i="727"/>
  <c r="AF509" i="727"/>
  <c r="AH509" i="727" s="1"/>
  <c r="AI508" i="727"/>
  <c r="AF508" i="727"/>
  <c r="AH508" i="727" s="1"/>
  <c r="AI507" i="727"/>
  <c r="AF507" i="727"/>
  <c r="AH507" i="727" s="1"/>
  <c r="AF506" i="727"/>
  <c r="AH506" i="727" s="1"/>
  <c r="AI506" i="727"/>
  <c r="AI505" i="727"/>
  <c r="AF505" i="727"/>
  <c r="AH505" i="727" s="1"/>
  <c r="AF504" i="727"/>
  <c r="AH504" i="727" s="1"/>
  <c r="AI504" i="727"/>
  <c r="AI503" i="727"/>
  <c r="AF503" i="727"/>
  <c r="AH503" i="727" s="1"/>
  <c r="AI459" i="725"/>
  <c r="AF459" i="725"/>
  <c r="AH459" i="725" s="1"/>
  <c r="AI458" i="725"/>
  <c r="AF458" i="725"/>
  <c r="AH458" i="725" s="1"/>
  <c r="AI457" i="725"/>
  <c r="AF457" i="725"/>
  <c r="AH457" i="725" s="1"/>
  <c r="AF456" i="725"/>
  <c r="AH456" i="725" s="1"/>
  <c r="AI456" i="725"/>
  <c r="AI455" i="725"/>
  <c r="AF455" i="725"/>
  <c r="AH455" i="725" s="1"/>
  <c r="AI177" i="722"/>
  <c r="AF177" i="722"/>
  <c r="AH177" i="722" s="1"/>
  <c r="AI176" i="722"/>
  <c r="AF176" i="722"/>
  <c r="AH176" i="722" s="1"/>
  <c r="AF175" i="722"/>
  <c r="AH175" i="722" s="1"/>
  <c r="AI175" i="722"/>
  <c r="AF174" i="722"/>
  <c r="AH174" i="722" s="1"/>
  <c r="AI174" i="722"/>
  <c r="AI173" i="722"/>
  <c r="AF173" i="722"/>
  <c r="AH173" i="722" s="1"/>
  <c r="AI172" i="722"/>
  <c r="AF172" i="722"/>
  <c r="AH172" i="722" s="1"/>
  <c r="AI171" i="722"/>
  <c r="AF171" i="722"/>
  <c r="AH171" i="722" s="1"/>
  <c r="AI170" i="722"/>
  <c r="AF170" i="722"/>
  <c r="AH170" i="722" s="1"/>
  <c r="AI29" i="731"/>
  <c r="AF29" i="731"/>
  <c r="AH29" i="731" s="1"/>
  <c r="AK29" i="731" s="1"/>
  <c r="AI170" i="719"/>
  <c r="AF170" i="719"/>
  <c r="AH170" i="719" s="1"/>
  <c r="AI169" i="719"/>
  <c r="AF169" i="719"/>
  <c r="AH169" i="719" s="1"/>
  <c r="AI168" i="719"/>
  <c r="AF168" i="719"/>
  <c r="AH168" i="719" s="1"/>
  <c r="AI167" i="719"/>
  <c r="AF167" i="719"/>
  <c r="AH167" i="719" s="1"/>
  <c r="AI125" i="720"/>
  <c r="AF125" i="720"/>
  <c r="AH125" i="720" s="1"/>
  <c r="AF124" i="720"/>
  <c r="AH124" i="720" s="1"/>
  <c r="AI124" i="720"/>
  <c r="AI123" i="720"/>
  <c r="AF123" i="720"/>
  <c r="AH123" i="720" s="1"/>
  <c r="AI122" i="720"/>
  <c r="AF122" i="720"/>
  <c r="AH122" i="720" s="1"/>
  <c r="AI121" i="720"/>
  <c r="AF121" i="720"/>
  <c r="AH121" i="720" s="1"/>
  <c r="AI218" i="729"/>
  <c r="AF218" i="729"/>
  <c r="AH218" i="729" s="1"/>
  <c r="AI217" i="729"/>
  <c r="AF217" i="729"/>
  <c r="AH217" i="729" s="1"/>
  <c r="AI216" i="729"/>
  <c r="AF216" i="729"/>
  <c r="AH216" i="729" s="1"/>
  <c r="AF215" i="729"/>
  <c r="AH215" i="729" s="1"/>
  <c r="AI215" i="729"/>
  <c r="AI214" i="729"/>
  <c r="AF214" i="729"/>
  <c r="AH214" i="729" s="1"/>
  <c r="AI213" i="729"/>
  <c r="AF213" i="729"/>
  <c r="AH213" i="729" s="1"/>
  <c r="AI502" i="727"/>
  <c r="AF502" i="727"/>
  <c r="AH502" i="727" s="1"/>
  <c r="AI501" i="727"/>
  <c r="AF501" i="727"/>
  <c r="AH501" i="727" s="1"/>
  <c r="AI500" i="727"/>
  <c r="AF500" i="727"/>
  <c r="AH500" i="727" s="1"/>
  <c r="AI499" i="727"/>
  <c r="AF499" i="727"/>
  <c r="AH499" i="727" s="1"/>
  <c r="AI340" i="726"/>
  <c r="AF340" i="726"/>
  <c r="AH340" i="726" s="1"/>
  <c r="AF339" i="726"/>
  <c r="AH339" i="726" s="1"/>
  <c r="AI339" i="726"/>
  <c r="AI453" i="725"/>
  <c r="AF453" i="725"/>
  <c r="AH453" i="725" s="1"/>
  <c r="AI452" i="725"/>
  <c r="AF452" i="725"/>
  <c r="AH452" i="725" s="1"/>
  <c r="AF451" i="725"/>
  <c r="AH451" i="725" s="1"/>
  <c r="AI451" i="725"/>
  <c r="AI169" i="722"/>
  <c r="AF169" i="722"/>
  <c r="AH169" i="722" s="1"/>
  <c r="AI168" i="722"/>
  <c r="AF168" i="722"/>
  <c r="AH168" i="722" s="1"/>
  <c r="AF167" i="722"/>
  <c r="AH167" i="722" s="1"/>
  <c r="AI167" i="722"/>
  <c r="AI166" i="722"/>
  <c r="AF166" i="722"/>
  <c r="AH166" i="722" s="1"/>
  <c r="AF182" i="717"/>
  <c r="AH182" i="717" s="1"/>
  <c r="AI182" i="717"/>
  <c r="AI181" i="717"/>
  <c r="AF181" i="717"/>
  <c r="AH181" i="717" s="1"/>
  <c r="AI180" i="717"/>
  <c r="AF180" i="717"/>
  <c r="AH180" i="717" s="1"/>
  <c r="AI179" i="717"/>
  <c r="AF179" i="717"/>
  <c r="AH179" i="717" s="1"/>
  <c r="W212" i="729"/>
  <c r="AD212" i="729"/>
  <c r="W211" i="729"/>
  <c r="AD211" i="729"/>
  <c r="W210" i="729"/>
  <c r="AD210" i="729"/>
  <c r="W209" i="729"/>
  <c r="AD209" i="729"/>
  <c r="W450" i="725"/>
  <c r="AD450" i="725"/>
  <c r="W449" i="725"/>
  <c r="AD449" i="725"/>
  <c r="W448" i="725"/>
  <c r="AD448" i="725"/>
  <c r="W338" i="726"/>
  <c r="AD338" i="726"/>
  <c r="W337" i="726"/>
  <c r="AD337" i="726"/>
  <c r="T498" i="727"/>
  <c r="AJ498" i="727" s="1"/>
  <c r="S498" i="727"/>
  <c r="P498" i="727"/>
  <c r="V498" i="727" s="1"/>
  <c r="O498" i="727"/>
  <c r="L498" i="727"/>
  <c r="J498" i="727"/>
  <c r="T497" i="727"/>
  <c r="AJ497" i="727" s="1"/>
  <c r="S497" i="727"/>
  <c r="P497" i="727"/>
  <c r="V497" i="727" s="1"/>
  <c r="O497" i="727"/>
  <c r="L497" i="727"/>
  <c r="J497" i="727"/>
  <c r="T496" i="727"/>
  <c r="AJ496" i="727" s="1"/>
  <c r="S496" i="727"/>
  <c r="P496" i="727"/>
  <c r="V496" i="727" s="1"/>
  <c r="O496" i="727"/>
  <c r="L496" i="727"/>
  <c r="J496" i="727"/>
  <c r="T165" i="722"/>
  <c r="AJ165" i="722" s="1"/>
  <c r="S165" i="722"/>
  <c r="P165" i="722"/>
  <c r="V165" i="722" s="1"/>
  <c r="O165" i="722"/>
  <c r="L165" i="722"/>
  <c r="J165" i="722"/>
  <c r="T164" i="722"/>
  <c r="AJ164" i="722" s="1"/>
  <c r="S164" i="722"/>
  <c r="P164" i="722"/>
  <c r="V164" i="722" s="1"/>
  <c r="O164" i="722"/>
  <c r="L164" i="722"/>
  <c r="J164" i="722"/>
  <c r="T163" i="722"/>
  <c r="AJ163" i="722" s="1"/>
  <c r="S163" i="722"/>
  <c r="P163" i="722"/>
  <c r="V163" i="722" s="1"/>
  <c r="O163" i="722"/>
  <c r="L163" i="722"/>
  <c r="J163" i="722"/>
  <c r="T27" i="731"/>
  <c r="AJ27" i="731" s="1"/>
  <c r="S27" i="731"/>
  <c r="P27" i="731"/>
  <c r="V27" i="731" s="1"/>
  <c r="O27" i="731"/>
  <c r="L27" i="731"/>
  <c r="J27" i="731"/>
  <c r="T26" i="731"/>
  <c r="AJ26" i="731" s="1"/>
  <c r="S26" i="731"/>
  <c r="P26" i="731"/>
  <c r="V26" i="731" s="1"/>
  <c r="O26" i="731"/>
  <c r="L26" i="731"/>
  <c r="J26" i="731"/>
  <c r="T166" i="719"/>
  <c r="AJ166" i="719" s="1"/>
  <c r="S166" i="719"/>
  <c r="P166" i="719"/>
  <c r="V166" i="719" s="1"/>
  <c r="O166" i="719"/>
  <c r="L166" i="719"/>
  <c r="J166" i="719"/>
  <c r="T165" i="719"/>
  <c r="AJ165" i="719" s="1"/>
  <c r="S165" i="719"/>
  <c r="P165" i="719"/>
  <c r="V165" i="719" s="1"/>
  <c r="O165" i="719"/>
  <c r="L165" i="719"/>
  <c r="J165" i="719"/>
  <c r="T164" i="719"/>
  <c r="AJ164" i="719" s="1"/>
  <c r="S164" i="719"/>
  <c r="P164" i="719"/>
  <c r="V164" i="719" s="1"/>
  <c r="O164" i="719"/>
  <c r="L164" i="719"/>
  <c r="J164" i="719"/>
  <c r="T163" i="719"/>
  <c r="AJ163" i="719" s="1"/>
  <c r="S163" i="719"/>
  <c r="P163" i="719"/>
  <c r="V163" i="719" s="1"/>
  <c r="O163" i="719"/>
  <c r="L163" i="719"/>
  <c r="J163" i="719"/>
  <c r="T162" i="719"/>
  <c r="AJ162" i="719" s="1"/>
  <c r="S162" i="719"/>
  <c r="P162" i="719"/>
  <c r="V162" i="719" s="1"/>
  <c r="O162" i="719"/>
  <c r="L162" i="719"/>
  <c r="J162" i="719"/>
  <c r="T447" i="725"/>
  <c r="AJ447" i="725" s="1"/>
  <c r="S447" i="725"/>
  <c r="P447" i="725"/>
  <c r="V447" i="725" s="1"/>
  <c r="O447" i="725"/>
  <c r="L447" i="725"/>
  <c r="J447" i="725"/>
  <c r="T446" i="725"/>
  <c r="AJ446" i="725" s="1"/>
  <c r="S446" i="725"/>
  <c r="P446" i="725"/>
  <c r="V446" i="725" s="1"/>
  <c r="O446" i="725"/>
  <c r="L446" i="725"/>
  <c r="J446" i="725"/>
  <c r="T445" i="725"/>
  <c r="AJ445" i="725" s="1"/>
  <c r="S445" i="725"/>
  <c r="P445" i="725"/>
  <c r="V445" i="725" s="1"/>
  <c r="O445" i="725"/>
  <c r="L445" i="725"/>
  <c r="J445" i="725"/>
  <c r="T336" i="726"/>
  <c r="AJ336" i="726" s="1"/>
  <c r="S336" i="726"/>
  <c r="P336" i="726"/>
  <c r="V336" i="726" s="1"/>
  <c r="O336" i="726"/>
  <c r="L336" i="726"/>
  <c r="J336" i="726"/>
  <c r="T335" i="726"/>
  <c r="AJ335" i="726" s="1"/>
  <c r="S335" i="726"/>
  <c r="P335" i="726"/>
  <c r="V335" i="726" s="1"/>
  <c r="O335" i="726"/>
  <c r="L335" i="726"/>
  <c r="J335" i="726"/>
  <c r="T162" i="722"/>
  <c r="AJ162" i="722" s="1"/>
  <c r="S162" i="722"/>
  <c r="P162" i="722"/>
  <c r="V162" i="722" s="1"/>
  <c r="O162" i="722"/>
  <c r="L162" i="722"/>
  <c r="J162" i="722"/>
  <c r="T161" i="722"/>
  <c r="AJ161" i="722" s="1"/>
  <c r="S161" i="722"/>
  <c r="P161" i="722"/>
  <c r="V161" i="722" s="1"/>
  <c r="O161" i="722"/>
  <c r="L161" i="722"/>
  <c r="J161" i="722"/>
  <c r="T160" i="722"/>
  <c r="AJ160" i="722" s="1"/>
  <c r="S160" i="722"/>
  <c r="P160" i="722"/>
  <c r="V160" i="722" s="1"/>
  <c r="O160" i="722"/>
  <c r="L160" i="722"/>
  <c r="J160" i="722"/>
  <c r="T495" i="727"/>
  <c r="AJ495" i="727" s="1"/>
  <c r="S495" i="727"/>
  <c r="P495" i="727"/>
  <c r="V495" i="727" s="1"/>
  <c r="O495" i="727"/>
  <c r="L495" i="727"/>
  <c r="J495" i="727"/>
  <c r="T494" i="727"/>
  <c r="AJ494" i="727" s="1"/>
  <c r="S494" i="727"/>
  <c r="P494" i="727"/>
  <c r="V494" i="727" s="1"/>
  <c r="O494" i="727"/>
  <c r="L494" i="727"/>
  <c r="J494" i="727"/>
  <c r="T493" i="727"/>
  <c r="AJ493" i="727" s="1"/>
  <c r="S493" i="727"/>
  <c r="P493" i="727"/>
  <c r="V493" i="727" s="1"/>
  <c r="O493" i="727"/>
  <c r="L493" i="727"/>
  <c r="J493" i="727"/>
  <c r="T492" i="727"/>
  <c r="AJ492" i="727" s="1"/>
  <c r="S492" i="727"/>
  <c r="P492" i="727"/>
  <c r="V492" i="727" s="1"/>
  <c r="O492" i="727"/>
  <c r="L492" i="727"/>
  <c r="J492" i="727"/>
  <c r="T491" i="727"/>
  <c r="AJ491" i="727" s="1"/>
  <c r="S491" i="727"/>
  <c r="P491" i="727"/>
  <c r="V491" i="727" s="1"/>
  <c r="O491" i="727"/>
  <c r="L491" i="727"/>
  <c r="J491" i="727"/>
  <c r="T490" i="727"/>
  <c r="AJ490" i="727" s="1"/>
  <c r="S490" i="727"/>
  <c r="P490" i="727"/>
  <c r="V490" i="727" s="1"/>
  <c r="O490" i="727"/>
  <c r="L490" i="727"/>
  <c r="J490" i="727"/>
  <c r="T489" i="727"/>
  <c r="AJ489" i="727" s="1"/>
  <c r="S489" i="727"/>
  <c r="P489" i="727"/>
  <c r="V489" i="727" s="1"/>
  <c r="O489" i="727"/>
  <c r="L489" i="727"/>
  <c r="J489" i="727"/>
  <c r="T334" i="726"/>
  <c r="AJ334" i="726" s="1"/>
  <c r="S334" i="726"/>
  <c r="P334" i="726"/>
  <c r="V334" i="726" s="1"/>
  <c r="O334" i="726"/>
  <c r="L334" i="726"/>
  <c r="J334" i="726"/>
  <c r="T333" i="726"/>
  <c r="AJ333" i="726" s="1"/>
  <c r="S333" i="726"/>
  <c r="P333" i="726"/>
  <c r="V333" i="726" s="1"/>
  <c r="O333" i="726"/>
  <c r="L333" i="726"/>
  <c r="J333" i="726"/>
  <c r="T159" i="722"/>
  <c r="AJ159" i="722" s="1"/>
  <c r="S159" i="722"/>
  <c r="P159" i="722"/>
  <c r="V159" i="722" s="1"/>
  <c r="O159" i="722"/>
  <c r="L159" i="722"/>
  <c r="J159" i="722"/>
  <c r="T158" i="722"/>
  <c r="AJ158" i="722" s="1"/>
  <c r="S158" i="722"/>
  <c r="P158" i="722"/>
  <c r="V158" i="722" s="1"/>
  <c r="O158" i="722"/>
  <c r="L158" i="722"/>
  <c r="J158" i="722"/>
  <c r="T157" i="722"/>
  <c r="AJ157" i="722" s="1"/>
  <c r="S157" i="722"/>
  <c r="P157" i="722"/>
  <c r="V157" i="722" s="1"/>
  <c r="O157" i="722"/>
  <c r="L157" i="722"/>
  <c r="J157" i="722"/>
  <c r="T156" i="722"/>
  <c r="AJ156" i="722" s="1"/>
  <c r="S156" i="722"/>
  <c r="P156" i="722"/>
  <c r="V156" i="722" s="1"/>
  <c r="O156" i="722"/>
  <c r="L156" i="722"/>
  <c r="J156" i="722"/>
  <c r="T444" i="725"/>
  <c r="AJ444" i="725" s="1"/>
  <c r="S444" i="725"/>
  <c r="P444" i="725"/>
  <c r="V444" i="725" s="1"/>
  <c r="O444" i="725"/>
  <c r="L444" i="725"/>
  <c r="J444" i="725"/>
  <c r="T443" i="725"/>
  <c r="AJ443" i="725" s="1"/>
  <c r="S443" i="725"/>
  <c r="P443" i="725"/>
  <c r="V443" i="725" s="1"/>
  <c r="O443" i="725"/>
  <c r="L443" i="725"/>
  <c r="J443" i="725"/>
  <c r="T442" i="725"/>
  <c r="AJ442" i="725" s="1"/>
  <c r="S442" i="725"/>
  <c r="P442" i="725"/>
  <c r="V442" i="725" s="1"/>
  <c r="O442" i="725"/>
  <c r="L442" i="725"/>
  <c r="J442" i="725"/>
  <c r="T441" i="725"/>
  <c r="AJ441" i="725" s="1"/>
  <c r="S441" i="725"/>
  <c r="P441" i="725"/>
  <c r="V441" i="725" s="1"/>
  <c r="O441" i="725"/>
  <c r="L441" i="725"/>
  <c r="J441" i="725"/>
  <c r="T440" i="725"/>
  <c r="AJ440" i="725" s="1"/>
  <c r="S440" i="725"/>
  <c r="P440" i="725"/>
  <c r="V440" i="725" s="1"/>
  <c r="O440" i="725"/>
  <c r="L440" i="725"/>
  <c r="J440" i="725"/>
  <c r="T208" i="729"/>
  <c r="AJ208" i="729" s="1"/>
  <c r="S208" i="729"/>
  <c r="P208" i="729"/>
  <c r="V208" i="729" s="1"/>
  <c r="O208" i="729"/>
  <c r="L208" i="729"/>
  <c r="J208" i="729"/>
  <c r="T207" i="729"/>
  <c r="AJ207" i="729" s="1"/>
  <c r="S207" i="729"/>
  <c r="P207" i="729"/>
  <c r="V207" i="729" s="1"/>
  <c r="W207" i="729" s="1"/>
  <c r="O207" i="729"/>
  <c r="L207" i="729"/>
  <c r="J207" i="729"/>
  <c r="T25" i="731"/>
  <c r="AJ25" i="731" s="1"/>
  <c r="S25" i="731"/>
  <c r="P25" i="731"/>
  <c r="V25" i="731" s="1"/>
  <c r="O25" i="731"/>
  <c r="L25" i="731"/>
  <c r="J25" i="731"/>
  <c r="T160" i="719"/>
  <c r="AJ160" i="719" s="1"/>
  <c r="S160" i="719"/>
  <c r="P160" i="719"/>
  <c r="V160" i="719" s="1"/>
  <c r="O160" i="719"/>
  <c r="L160" i="719"/>
  <c r="J160" i="719"/>
  <c r="T161" i="719"/>
  <c r="AJ161" i="719" s="1"/>
  <c r="S161" i="719"/>
  <c r="P161" i="719"/>
  <c r="V161" i="719" s="1"/>
  <c r="O161" i="719"/>
  <c r="L161" i="719"/>
  <c r="J161" i="719"/>
  <c r="T206" i="729"/>
  <c r="AJ206" i="729" s="1"/>
  <c r="S206" i="729"/>
  <c r="P206" i="729"/>
  <c r="V206" i="729" s="1"/>
  <c r="O206" i="729"/>
  <c r="L206" i="729"/>
  <c r="J206" i="729"/>
  <c r="T205" i="729"/>
  <c r="AJ205" i="729" s="1"/>
  <c r="S205" i="729"/>
  <c r="P205" i="729"/>
  <c r="V205" i="729" s="1"/>
  <c r="O205" i="729"/>
  <c r="L205" i="729"/>
  <c r="J205" i="729"/>
  <c r="T488" i="727"/>
  <c r="AJ488" i="727" s="1"/>
  <c r="S488" i="727"/>
  <c r="P488" i="727"/>
  <c r="V488" i="727" s="1"/>
  <c r="O488" i="727"/>
  <c r="L488" i="727"/>
  <c r="J488" i="727"/>
  <c r="T487" i="727"/>
  <c r="AJ487" i="727" s="1"/>
  <c r="S487" i="727"/>
  <c r="P487" i="727"/>
  <c r="V487" i="727" s="1"/>
  <c r="O487" i="727"/>
  <c r="L487" i="727"/>
  <c r="J487" i="727"/>
  <c r="T486" i="727"/>
  <c r="AJ486" i="727" s="1"/>
  <c r="S486" i="727"/>
  <c r="P486" i="727"/>
  <c r="V486" i="727" s="1"/>
  <c r="O486" i="727"/>
  <c r="L486" i="727"/>
  <c r="J486" i="727"/>
  <c r="T485" i="727"/>
  <c r="AJ485" i="727" s="1"/>
  <c r="S485" i="727"/>
  <c r="P485" i="727"/>
  <c r="V485" i="727" s="1"/>
  <c r="O485" i="727"/>
  <c r="L485" i="727"/>
  <c r="J485" i="727"/>
  <c r="T332" i="726"/>
  <c r="AD332" i="726" s="1"/>
  <c r="S332" i="726"/>
  <c r="P332" i="726"/>
  <c r="V332" i="726" s="1"/>
  <c r="O332" i="726"/>
  <c r="L332" i="726"/>
  <c r="J332" i="726"/>
  <c r="T331" i="726"/>
  <c r="AJ331" i="726" s="1"/>
  <c r="S331" i="726"/>
  <c r="P331" i="726"/>
  <c r="V331" i="726" s="1"/>
  <c r="O331" i="726"/>
  <c r="L331" i="726"/>
  <c r="J331" i="726"/>
  <c r="AK224" i="729" l="1"/>
  <c r="AK125" i="720"/>
  <c r="AK170" i="719"/>
  <c r="AK513" i="727"/>
  <c r="AK180" i="722"/>
  <c r="AK346" i="726"/>
  <c r="AK462" i="725"/>
  <c r="AK182" i="717"/>
  <c r="AI212" i="729"/>
  <c r="AF212" i="729"/>
  <c r="AH212" i="729" s="1"/>
  <c r="AI211" i="729"/>
  <c r="AF211" i="729"/>
  <c r="AH211" i="729" s="1"/>
  <c r="AI210" i="729"/>
  <c r="AF210" i="729"/>
  <c r="AH210" i="729" s="1"/>
  <c r="AF209" i="729"/>
  <c r="AH209" i="729" s="1"/>
  <c r="AI209" i="729"/>
  <c r="AI450" i="725"/>
  <c r="AF450" i="725"/>
  <c r="AH450" i="725" s="1"/>
  <c r="AI449" i="725"/>
  <c r="AF449" i="725"/>
  <c r="AH449" i="725" s="1"/>
  <c r="AI448" i="725"/>
  <c r="AF448" i="725"/>
  <c r="AH448" i="725" s="1"/>
  <c r="AI338" i="726"/>
  <c r="AF338" i="726"/>
  <c r="AH338" i="726" s="1"/>
  <c r="AF337" i="726"/>
  <c r="AH337" i="726" s="1"/>
  <c r="AI337" i="726"/>
  <c r="W498" i="727"/>
  <c r="AD498" i="727"/>
  <c r="W497" i="727"/>
  <c r="AD497" i="727"/>
  <c r="W496" i="727"/>
  <c r="AD496" i="727"/>
  <c r="W165" i="722"/>
  <c r="AD165" i="722"/>
  <c r="W164" i="722"/>
  <c r="AD164" i="722"/>
  <c r="W163" i="722"/>
  <c r="AD163" i="722"/>
  <c r="W27" i="731"/>
  <c r="AD27" i="731"/>
  <c r="W26" i="731"/>
  <c r="AD26" i="731"/>
  <c r="W166" i="719"/>
  <c r="AD166" i="719"/>
  <c r="W165" i="719"/>
  <c r="AD165" i="719"/>
  <c r="W164" i="719"/>
  <c r="AD164" i="719"/>
  <c r="W163" i="719"/>
  <c r="AD163" i="719"/>
  <c r="W162" i="719"/>
  <c r="AD162" i="719"/>
  <c r="W447" i="725"/>
  <c r="AD447" i="725"/>
  <c r="W446" i="725"/>
  <c r="AD446" i="725"/>
  <c r="W445" i="725"/>
  <c r="AD445" i="725"/>
  <c r="W336" i="726"/>
  <c r="AD336" i="726"/>
  <c r="W335" i="726"/>
  <c r="AD335" i="726"/>
  <c r="W162" i="722"/>
  <c r="AD162" i="722"/>
  <c r="W161" i="722"/>
  <c r="AD161" i="722"/>
  <c r="W160" i="722"/>
  <c r="AD160" i="722"/>
  <c r="W495" i="727"/>
  <c r="AD495" i="727"/>
  <c r="W494" i="727"/>
  <c r="AD494" i="727"/>
  <c r="W493" i="727"/>
  <c r="AD493" i="727"/>
  <c r="W492" i="727"/>
  <c r="AD492" i="727"/>
  <c r="W491" i="727"/>
  <c r="AD491" i="727"/>
  <c r="W490" i="727"/>
  <c r="AD490" i="727"/>
  <c r="W489" i="727"/>
  <c r="AD489" i="727"/>
  <c r="W334" i="726"/>
  <c r="AD334" i="726"/>
  <c r="W333" i="726"/>
  <c r="AD333" i="726"/>
  <c r="W159" i="722"/>
  <c r="AD159" i="722"/>
  <c r="W158" i="722"/>
  <c r="AD158" i="722"/>
  <c r="W157" i="722"/>
  <c r="AD157" i="722"/>
  <c r="W156" i="722"/>
  <c r="AD156" i="722"/>
  <c r="W444" i="725"/>
  <c r="AD444" i="725"/>
  <c r="W443" i="725"/>
  <c r="AD443" i="725"/>
  <c r="W442" i="725"/>
  <c r="AD442" i="725"/>
  <c r="W441" i="725"/>
  <c r="AD441" i="725"/>
  <c r="AD440" i="725"/>
  <c r="W440" i="725"/>
  <c r="W208" i="729"/>
  <c r="AD208" i="729"/>
  <c r="AD207" i="729"/>
  <c r="AF207" i="729" s="1"/>
  <c r="AH207" i="729" s="1"/>
  <c r="AI207" i="729"/>
  <c r="W25" i="731"/>
  <c r="AD25" i="731"/>
  <c r="W160" i="719"/>
  <c r="AD160" i="719"/>
  <c r="W161" i="719"/>
  <c r="AD161" i="719"/>
  <c r="W206" i="729"/>
  <c r="AD206" i="729"/>
  <c r="W205" i="729"/>
  <c r="AD205" i="729"/>
  <c r="W488" i="727"/>
  <c r="AD488" i="727"/>
  <c r="W487" i="727"/>
  <c r="AD487" i="727"/>
  <c r="W486" i="727"/>
  <c r="AD486" i="727"/>
  <c r="W485" i="727"/>
  <c r="AD485" i="727"/>
  <c r="AF332" i="726"/>
  <c r="AH332" i="726" s="1"/>
  <c r="AI332" i="726"/>
  <c r="AJ332" i="726"/>
  <c r="W332" i="726"/>
  <c r="W331" i="726"/>
  <c r="AD331" i="726"/>
  <c r="T155" i="722"/>
  <c r="AJ155" i="722" s="1"/>
  <c r="S155" i="722"/>
  <c r="P155" i="722"/>
  <c r="V155" i="722" s="1"/>
  <c r="O155" i="722"/>
  <c r="L155" i="722"/>
  <c r="J155" i="722"/>
  <c r="T154" i="722"/>
  <c r="AJ154" i="722" s="1"/>
  <c r="S154" i="722"/>
  <c r="P154" i="722"/>
  <c r="V154" i="722" s="1"/>
  <c r="O154" i="722"/>
  <c r="L154" i="722"/>
  <c r="J154" i="722"/>
  <c r="T153" i="722"/>
  <c r="AJ153" i="722" s="1"/>
  <c r="S153" i="722"/>
  <c r="P153" i="722"/>
  <c r="V153" i="722" s="1"/>
  <c r="O153" i="722"/>
  <c r="L153" i="722"/>
  <c r="J153" i="722"/>
  <c r="T152" i="722"/>
  <c r="AJ152" i="722" s="1"/>
  <c r="S152" i="722"/>
  <c r="P152" i="722"/>
  <c r="V152" i="722" s="1"/>
  <c r="O152" i="722"/>
  <c r="L152" i="722"/>
  <c r="J152" i="722"/>
  <c r="T151" i="722"/>
  <c r="AJ151" i="722" s="1"/>
  <c r="S151" i="722"/>
  <c r="P151" i="722"/>
  <c r="V151" i="722" s="1"/>
  <c r="O151" i="722"/>
  <c r="L151" i="722"/>
  <c r="J151" i="722"/>
  <c r="T178" i="717"/>
  <c r="AJ178" i="717" s="1"/>
  <c r="S178" i="717"/>
  <c r="P178" i="717"/>
  <c r="V178" i="717" s="1"/>
  <c r="O178" i="717"/>
  <c r="L178" i="717"/>
  <c r="J178" i="717"/>
  <c r="T177" i="717"/>
  <c r="AJ177" i="717" s="1"/>
  <c r="S177" i="717"/>
  <c r="P177" i="717"/>
  <c r="V177" i="717" s="1"/>
  <c r="O177" i="717"/>
  <c r="L177" i="717"/>
  <c r="J177" i="717"/>
  <c r="T120" i="720"/>
  <c r="AJ120" i="720" s="1"/>
  <c r="S120" i="720"/>
  <c r="P120" i="720"/>
  <c r="V120" i="720" s="1"/>
  <c r="O120" i="720"/>
  <c r="L120" i="720"/>
  <c r="J120" i="720"/>
  <c r="T484" i="727"/>
  <c r="AJ484" i="727" s="1"/>
  <c r="S484" i="727"/>
  <c r="P484" i="727"/>
  <c r="V484" i="727" s="1"/>
  <c r="O484" i="727"/>
  <c r="L484" i="727"/>
  <c r="J484" i="727"/>
  <c r="T483" i="727"/>
  <c r="AJ483" i="727" s="1"/>
  <c r="S483" i="727"/>
  <c r="P483" i="727"/>
  <c r="V483" i="727" s="1"/>
  <c r="O483" i="727"/>
  <c r="L483" i="727"/>
  <c r="J483" i="727"/>
  <c r="T482" i="727"/>
  <c r="AJ482" i="727" s="1"/>
  <c r="S482" i="727"/>
  <c r="P482" i="727"/>
  <c r="V482" i="727" s="1"/>
  <c r="O482" i="727"/>
  <c r="L482" i="727"/>
  <c r="J482" i="727"/>
  <c r="T481" i="727"/>
  <c r="AJ481" i="727" s="1"/>
  <c r="S481" i="727"/>
  <c r="P481" i="727"/>
  <c r="V481" i="727" s="1"/>
  <c r="O481" i="727"/>
  <c r="L481" i="727"/>
  <c r="J481" i="727"/>
  <c r="T150" i="722"/>
  <c r="AJ150" i="722" s="1"/>
  <c r="S150" i="722"/>
  <c r="P150" i="722"/>
  <c r="V150" i="722" s="1"/>
  <c r="O150" i="722"/>
  <c r="L150" i="722"/>
  <c r="J150" i="722"/>
  <c r="T149" i="722"/>
  <c r="AJ149" i="722" s="1"/>
  <c r="S149" i="722"/>
  <c r="P149" i="722"/>
  <c r="V149" i="722" s="1"/>
  <c r="O149" i="722"/>
  <c r="L149" i="722"/>
  <c r="J149" i="722"/>
  <c r="T148" i="722"/>
  <c r="AJ148" i="722" s="1"/>
  <c r="S148" i="722"/>
  <c r="P148" i="722"/>
  <c r="V148" i="722" s="1"/>
  <c r="O148" i="722"/>
  <c r="L148" i="722"/>
  <c r="J148" i="722"/>
  <c r="T439" i="725"/>
  <c r="AJ439" i="725" s="1"/>
  <c r="S439" i="725"/>
  <c r="P439" i="725"/>
  <c r="V439" i="725" s="1"/>
  <c r="O439" i="725"/>
  <c r="L439" i="725"/>
  <c r="J439" i="725"/>
  <c r="T438" i="725"/>
  <c r="AJ438" i="725" s="1"/>
  <c r="S438" i="725"/>
  <c r="P438" i="725"/>
  <c r="V438" i="725" s="1"/>
  <c r="O438" i="725"/>
  <c r="L438" i="725"/>
  <c r="J438" i="725"/>
  <c r="T437" i="725"/>
  <c r="AJ437" i="725" s="1"/>
  <c r="S437" i="725"/>
  <c r="P437" i="725"/>
  <c r="V437" i="725" s="1"/>
  <c r="O437" i="725"/>
  <c r="L437" i="725"/>
  <c r="J437" i="725"/>
  <c r="T204" i="729"/>
  <c r="AJ204" i="729" s="1"/>
  <c r="S204" i="729"/>
  <c r="P204" i="729"/>
  <c r="V204" i="729" s="1"/>
  <c r="O204" i="729"/>
  <c r="L204" i="729"/>
  <c r="J204" i="729"/>
  <c r="T203" i="729"/>
  <c r="AJ203" i="729" s="1"/>
  <c r="S203" i="729"/>
  <c r="P203" i="729"/>
  <c r="V203" i="729" s="1"/>
  <c r="O203" i="729"/>
  <c r="L203" i="729"/>
  <c r="J203" i="729"/>
  <c r="T202" i="729"/>
  <c r="AJ202" i="729" s="1"/>
  <c r="S202" i="729"/>
  <c r="P202" i="729"/>
  <c r="V202" i="729" s="1"/>
  <c r="O202" i="729"/>
  <c r="L202" i="729"/>
  <c r="J202" i="729"/>
  <c r="T201" i="729"/>
  <c r="AJ201" i="729" s="1"/>
  <c r="S201" i="729"/>
  <c r="P201" i="729"/>
  <c r="V201" i="729" s="1"/>
  <c r="O201" i="729"/>
  <c r="L201" i="729"/>
  <c r="J201" i="729"/>
  <c r="T200" i="729"/>
  <c r="AJ200" i="729" s="1"/>
  <c r="S200" i="729"/>
  <c r="P200" i="729"/>
  <c r="V200" i="729" s="1"/>
  <c r="O200" i="729"/>
  <c r="L200" i="729"/>
  <c r="J200" i="729"/>
  <c r="T330" i="726"/>
  <c r="AJ330" i="726" s="1"/>
  <c r="S330" i="726"/>
  <c r="P330" i="726"/>
  <c r="V330" i="726" s="1"/>
  <c r="O330" i="726"/>
  <c r="L330" i="726"/>
  <c r="J330" i="726"/>
  <c r="T79" i="718"/>
  <c r="AJ79" i="718" s="1"/>
  <c r="S79" i="718"/>
  <c r="P79" i="718"/>
  <c r="V79" i="718" s="1"/>
  <c r="O79" i="718"/>
  <c r="L79" i="718"/>
  <c r="J79" i="718"/>
  <c r="T119" i="720"/>
  <c r="AJ119" i="720" s="1"/>
  <c r="S119" i="720"/>
  <c r="P119" i="720"/>
  <c r="V119" i="720" s="1"/>
  <c r="O119" i="720"/>
  <c r="L119" i="720"/>
  <c r="J119" i="720"/>
  <c r="T118" i="720"/>
  <c r="AJ118" i="720" s="1"/>
  <c r="S118" i="720"/>
  <c r="P118" i="720"/>
  <c r="V118" i="720" s="1"/>
  <c r="O118" i="720"/>
  <c r="L118" i="720"/>
  <c r="J118" i="720"/>
  <c r="AK453" i="725" l="1"/>
  <c r="W148" i="722"/>
  <c r="W151" i="722"/>
  <c r="AF498" i="727"/>
  <c r="AH498" i="727" s="1"/>
  <c r="AI498" i="727"/>
  <c r="AI497" i="727"/>
  <c r="AF497" i="727"/>
  <c r="AH497" i="727" s="1"/>
  <c r="AI496" i="727"/>
  <c r="AF496" i="727"/>
  <c r="AH496" i="727" s="1"/>
  <c r="AI165" i="722"/>
  <c r="AF165" i="722"/>
  <c r="AH165" i="722" s="1"/>
  <c r="AF164" i="722"/>
  <c r="AH164" i="722" s="1"/>
  <c r="AI164" i="722"/>
  <c r="AF163" i="722"/>
  <c r="AH163" i="722" s="1"/>
  <c r="AI163" i="722"/>
  <c r="AD437" i="725"/>
  <c r="AI437" i="725" s="1"/>
  <c r="AI27" i="731"/>
  <c r="AF27" i="731"/>
  <c r="AH27" i="731" s="1"/>
  <c r="AF26" i="731"/>
  <c r="AH26" i="731" s="1"/>
  <c r="AI26" i="731"/>
  <c r="AI166" i="719"/>
  <c r="AF166" i="719"/>
  <c r="AH166" i="719" s="1"/>
  <c r="AI165" i="719"/>
  <c r="AF165" i="719"/>
  <c r="AH165" i="719" s="1"/>
  <c r="AI164" i="719"/>
  <c r="AF164" i="719"/>
  <c r="AH164" i="719" s="1"/>
  <c r="AI163" i="719"/>
  <c r="AF163" i="719"/>
  <c r="AH163" i="719" s="1"/>
  <c r="AI162" i="719"/>
  <c r="AF162" i="719"/>
  <c r="AH162" i="719" s="1"/>
  <c r="AI447" i="725"/>
  <c r="AF447" i="725"/>
  <c r="AH447" i="725" s="1"/>
  <c r="AI446" i="725"/>
  <c r="AF446" i="725"/>
  <c r="AH446" i="725" s="1"/>
  <c r="AF445" i="725"/>
  <c r="AH445" i="725" s="1"/>
  <c r="AI445" i="725"/>
  <c r="AI336" i="726"/>
  <c r="AF336" i="726"/>
  <c r="AH336" i="726" s="1"/>
  <c r="AF335" i="726"/>
  <c r="AH335" i="726" s="1"/>
  <c r="AI335" i="726"/>
  <c r="AF162" i="722"/>
  <c r="AH162" i="722" s="1"/>
  <c r="AI162" i="722"/>
  <c r="AI161" i="722"/>
  <c r="AF161" i="722"/>
  <c r="AH161" i="722" s="1"/>
  <c r="AI160" i="722"/>
  <c r="AF160" i="722"/>
  <c r="AH160" i="722" s="1"/>
  <c r="AF495" i="727"/>
  <c r="AH495" i="727" s="1"/>
  <c r="AI495" i="727"/>
  <c r="AI494" i="727"/>
  <c r="AF494" i="727"/>
  <c r="AH494" i="727" s="1"/>
  <c r="AI493" i="727"/>
  <c r="AF493" i="727"/>
  <c r="AH493" i="727" s="1"/>
  <c r="AI492" i="727"/>
  <c r="AF492" i="727"/>
  <c r="AH492" i="727" s="1"/>
  <c r="AI491" i="727"/>
  <c r="AF491" i="727"/>
  <c r="AH491" i="727" s="1"/>
  <c r="AI490" i="727"/>
  <c r="AF490" i="727"/>
  <c r="AH490" i="727" s="1"/>
  <c r="AF489" i="727"/>
  <c r="AH489" i="727" s="1"/>
  <c r="AI489" i="727"/>
  <c r="AI334" i="726"/>
  <c r="AF334" i="726"/>
  <c r="AH334" i="726" s="1"/>
  <c r="AF333" i="726"/>
  <c r="AH333" i="726" s="1"/>
  <c r="AI333" i="726"/>
  <c r="AI159" i="722"/>
  <c r="AF159" i="722"/>
  <c r="AH159" i="722" s="1"/>
  <c r="AI158" i="722"/>
  <c r="AF158" i="722"/>
  <c r="AH158" i="722" s="1"/>
  <c r="AF157" i="722"/>
  <c r="AH157" i="722" s="1"/>
  <c r="AI157" i="722"/>
  <c r="AI156" i="722"/>
  <c r="AF156" i="722"/>
  <c r="AH156" i="722" s="1"/>
  <c r="AF444" i="725"/>
  <c r="AH444" i="725" s="1"/>
  <c r="AI444" i="725"/>
  <c r="AI443" i="725"/>
  <c r="AF443" i="725"/>
  <c r="AH443" i="725" s="1"/>
  <c r="AI442" i="725"/>
  <c r="AF442" i="725"/>
  <c r="AH442" i="725" s="1"/>
  <c r="AI441" i="725"/>
  <c r="AF441" i="725"/>
  <c r="AH441" i="725" s="1"/>
  <c r="AF440" i="725"/>
  <c r="AH440" i="725" s="1"/>
  <c r="AI440" i="725"/>
  <c r="AF208" i="729"/>
  <c r="AH208" i="729" s="1"/>
  <c r="AK213" i="729" s="1"/>
  <c r="AI208" i="729"/>
  <c r="AI25" i="731"/>
  <c r="AF25" i="731"/>
  <c r="AH25" i="731" s="1"/>
  <c r="AI160" i="719"/>
  <c r="AF160" i="719"/>
  <c r="AH160" i="719" s="1"/>
  <c r="AF161" i="719"/>
  <c r="AH161" i="719" s="1"/>
  <c r="AI161" i="719"/>
  <c r="AF206" i="729"/>
  <c r="AH206" i="729" s="1"/>
  <c r="AI206" i="729"/>
  <c r="AI205" i="729"/>
  <c r="AF205" i="729"/>
  <c r="AH205" i="729" s="1"/>
  <c r="AI488" i="727"/>
  <c r="AF488" i="727"/>
  <c r="AH488" i="727" s="1"/>
  <c r="AI487" i="727"/>
  <c r="AF487" i="727"/>
  <c r="AH487" i="727" s="1"/>
  <c r="AF486" i="727"/>
  <c r="AH486" i="727" s="1"/>
  <c r="AI486" i="727"/>
  <c r="AI485" i="727"/>
  <c r="AF485" i="727"/>
  <c r="AH485" i="727" s="1"/>
  <c r="AF331" i="726"/>
  <c r="AH331" i="726" s="1"/>
  <c r="AI331" i="726"/>
  <c r="W155" i="722"/>
  <c r="AD155" i="722"/>
  <c r="W154" i="722"/>
  <c r="AD154" i="722"/>
  <c r="W153" i="722"/>
  <c r="AD153" i="722"/>
  <c r="W152" i="722"/>
  <c r="AD152" i="722"/>
  <c r="AD151" i="722"/>
  <c r="AI151" i="722" s="1"/>
  <c r="W178" i="717"/>
  <c r="AD178" i="717"/>
  <c r="W177" i="717"/>
  <c r="AD177" i="717"/>
  <c r="W120" i="720"/>
  <c r="AD120" i="720"/>
  <c r="W484" i="727"/>
  <c r="AD484" i="727"/>
  <c r="W483" i="727"/>
  <c r="AD483" i="727"/>
  <c r="W482" i="727"/>
  <c r="AD482" i="727"/>
  <c r="W481" i="727"/>
  <c r="AD481" i="727"/>
  <c r="W150" i="722"/>
  <c r="AD150" i="722"/>
  <c r="W149" i="722"/>
  <c r="AD149" i="722"/>
  <c r="AD148" i="722"/>
  <c r="AF148" i="722" s="1"/>
  <c r="AH148" i="722" s="1"/>
  <c r="W439" i="725"/>
  <c r="AD439" i="725"/>
  <c r="W438" i="725"/>
  <c r="AD438" i="725"/>
  <c r="W437" i="725"/>
  <c r="W204" i="729"/>
  <c r="AD204" i="729"/>
  <c r="W203" i="729"/>
  <c r="AD203" i="729"/>
  <c r="W202" i="729"/>
  <c r="AD202" i="729"/>
  <c r="W201" i="729"/>
  <c r="AD201" i="729"/>
  <c r="W200" i="729"/>
  <c r="AD200" i="729"/>
  <c r="AD330" i="726"/>
  <c r="AI330" i="726" s="1"/>
  <c r="W330" i="726"/>
  <c r="W79" i="718"/>
  <c r="AD79" i="718"/>
  <c r="W119" i="720"/>
  <c r="AD119" i="720"/>
  <c r="W118" i="720"/>
  <c r="AD118" i="720"/>
  <c r="T199" i="729"/>
  <c r="AJ199" i="729" s="1"/>
  <c r="S199" i="729"/>
  <c r="P199" i="729"/>
  <c r="V199" i="729" s="1"/>
  <c r="O199" i="729"/>
  <c r="L199" i="729"/>
  <c r="J199" i="729"/>
  <c r="T198" i="729"/>
  <c r="AJ198" i="729" s="1"/>
  <c r="S198" i="729"/>
  <c r="P198" i="729"/>
  <c r="V198" i="729" s="1"/>
  <c r="O198" i="729"/>
  <c r="L198" i="729"/>
  <c r="J198" i="729"/>
  <c r="T436" i="725"/>
  <c r="AJ436" i="725" s="1"/>
  <c r="S436" i="725"/>
  <c r="P436" i="725"/>
  <c r="V436" i="725" s="1"/>
  <c r="O436" i="725"/>
  <c r="L436" i="725"/>
  <c r="J436" i="725"/>
  <c r="T435" i="725"/>
  <c r="AJ435" i="725" s="1"/>
  <c r="S435" i="725"/>
  <c r="P435" i="725"/>
  <c r="V435" i="725" s="1"/>
  <c r="O435" i="725"/>
  <c r="L435" i="725"/>
  <c r="J435" i="725"/>
  <c r="T434" i="725"/>
  <c r="AJ434" i="725" s="1"/>
  <c r="S434" i="725"/>
  <c r="P434" i="725"/>
  <c r="V434" i="725" s="1"/>
  <c r="O434" i="725"/>
  <c r="L434" i="725"/>
  <c r="J434" i="725"/>
  <c r="T147" i="722"/>
  <c r="AJ147" i="722" s="1"/>
  <c r="S147" i="722"/>
  <c r="P147" i="722"/>
  <c r="V147" i="722" s="1"/>
  <c r="O147" i="722"/>
  <c r="L147" i="722"/>
  <c r="J147" i="722"/>
  <c r="T146" i="722"/>
  <c r="AJ146" i="722" s="1"/>
  <c r="S146" i="722"/>
  <c r="P146" i="722"/>
  <c r="V146" i="722" s="1"/>
  <c r="O146" i="722"/>
  <c r="L146" i="722"/>
  <c r="J146" i="722"/>
  <c r="T145" i="722"/>
  <c r="AJ145" i="722" s="1"/>
  <c r="S145" i="722"/>
  <c r="P145" i="722"/>
  <c r="V145" i="722" s="1"/>
  <c r="O145" i="722"/>
  <c r="L145" i="722"/>
  <c r="J145" i="722"/>
  <c r="T329" i="726"/>
  <c r="AJ329" i="726" s="1"/>
  <c r="S329" i="726"/>
  <c r="P329" i="726"/>
  <c r="V329" i="726" s="1"/>
  <c r="O329" i="726"/>
  <c r="L329" i="726"/>
  <c r="J329" i="726"/>
  <c r="T328" i="726"/>
  <c r="AJ328" i="726" s="1"/>
  <c r="S328" i="726"/>
  <c r="P328" i="726"/>
  <c r="V328" i="726" s="1"/>
  <c r="O328" i="726"/>
  <c r="L328" i="726"/>
  <c r="J328" i="726"/>
  <c r="T480" i="727"/>
  <c r="AJ480" i="727" s="1"/>
  <c r="S480" i="727"/>
  <c r="P480" i="727"/>
  <c r="V480" i="727" s="1"/>
  <c r="O480" i="727"/>
  <c r="L480" i="727"/>
  <c r="J480" i="727"/>
  <c r="T479" i="727"/>
  <c r="AJ479" i="727" s="1"/>
  <c r="S479" i="727"/>
  <c r="P479" i="727"/>
  <c r="V479" i="727" s="1"/>
  <c r="O479" i="727"/>
  <c r="L479" i="727"/>
  <c r="J479" i="727"/>
  <c r="T478" i="727"/>
  <c r="AJ478" i="727" s="1"/>
  <c r="S478" i="727"/>
  <c r="P478" i="727"/>
  <c r="V478" i="727" s="1"/>
  <c r="O478" i="727"/>
  <c r="L478" i="727"/>
  <c r="J478" i="727"/>
  <c r="T176" i="717"/>
  <c r="AJ176" i="717" s="1"/>
  <c r="S176" i="717"/>
  <c r="P176" i="717"/>
  <c r="V176" i="717" s="1"/>
  <c r="O176" i="717"/>
  <c r="L176" i="717"/>
  <c r="J176" i="717"/>
  <c r="T175" i="717"/>
  <c r="AJ175" i="717" s="1"/>
  <c r="S175" i="717"/>
  <c r="P175" i="717"/>
  <c r="V175" i="717" s="1"/>
  <c r="O175" i="717"/>
  <c r="L175" i="717"/>
  <c r="J175" i="717"/>
  <c r="T174" i="717"/>
  <c r="AJ174" i="717" s="1"/>
  <c r="S174" i="717"/>
  <c r="P174" i="717"/>
  <c r="V174" i="717" s="1"/>
  <c r="O174" i="717"/>
  <c r="L174" i="717"/>
  <c r="J174" i="717"/>
  <c r="T159" i="719"/>
  <c r="AJ159" i="719" s="1"/>
  <c r="S159" i="719"/>
  <c r="P159" i="719"/>
  <c r="V159" i="719" s="1"/>
  <c r="O159" i="719"/>
  <c r="L159" i="719"/>
  <c r="J159" i="719"/>
  <c r="T158" i="719"/>
  <c r="S158" i="719"/>
  <c r="P158" i="719"/>
  <c r="V158" i="719" s="1"/>
  <c r="O158" i="719"/>
  <c r="L158" i="719"/>
  <c r="J158" i="719"/>
  <c r="AF330" i="726" l="1"/>
  <c r="AH330" i="726" s="1"/>
  <c r="AK166" i="719"/>
  <c r="AK502" i="727"/>
  <c r="AK338" i="726"/>
  <c r="AK495" i="727"/>
  <c r="AF151" i="722"/>
  <c r="AH151" i="722" s="1"/>
  <c r="AI148" i="722"/>
  <c r="AK169" i="722"/>
  <c r="AF437" i="725"/>
  <c r="AH437" i="725" s="1"/>
  <c r="AK447" i="725"/>
  <c r="AI155" i="722"/>
  <c r="AF155" i="722"/>
  <c r="AH155" i="722" s="1"/>
  <c r="AI154" i="722"/>
  <c r="AF154" i="722"/>
  <c r="AH154" i="722" s="1"/>
  <c r="AF153" i="722"/>
  <c r="AH153" i="722" s="1"/>
  <c r="AI153" i="722"/>
  <c r="AI152" i="722"/>
  <c r="AF152" i="722"/>
  <c r="AH152" i="722" s="1"/>
  <c r="AI178" i="717"/>
  <c r="AF178" i="717"/>
  <c r="AH178" i="717" s="1"/>
  <c r="AI177" i="717"/>
  <c r="AF177" i="717"/>
  <c r="AH177" i="717" s="1"/>
  <c r="AI120" i="720"/>
  <c r="AF120" i="720"/>
  <c r="AH120" i="720" s="1"/>
  <c r="AI484" i="727"/>
  <c r="AF484" i="727"/>
  <c r="AH484" i="727" s="1"/>
  <c r="AF483" i="727"/>
  <c r="AH483" i="727" s="1"/>
  <c r="AI483" i="727"/>
  <c r="AI482" i="727"/>
  <c r="AF482" i="727"/>
  <c r="AH482" i="727" s="1"/>
  <c r="AF481" i="727"/>
  <c r="AH481" i="727" s="1"/>
  <c r="AI481" i="727"/>
  <c r="AI150" i="722"/>
  <c r="AF150" i="722"/>
  <c r="AH150" i="722" s="1"/>
  <c r="AI149" i="722"/>
  <c r="AF149" i="722"/>
  <c r="AH149" i="722" s="1"/>
  <c r="AI439" i="725"/>
  <c r="AF439" i="725"/>
  <c r="AH439" i="725" s="1"/>
  <c r="AF438" i="725"/>
  <c r="AH438" i="725" s="1"/>
  <c r="AI438" i="725"/>
  <c r="AI204" i="729"/>
  <c r="AF204" i="729"/>
  <c r="AH204" i="729" s="1"/>
  <c r="AF203" i="729"/>
  <c r="AH203" i="729" s="1"/>
  <c r="AI203" i="729"/>
  <c r="AI202" i="729"/>
  <c r="AF202" i="729"/>
  <c r="AH202" i="729" s="1"/>
  <c r="AF201" i="729"/>
  <c r="AH201" i="729" s="1"/>
  <c r="AI201" i="729"/>
  <c r="AI200" i="729"/>
  <c r="AF200" i="729"/>
  <c r="AH200" i="729" s="1"/>
  <c r="AI79" i="718"/>
  <c r="AF79" i="718"/>
  <c r="AH79" i="718" s="1"/>
  <c r="AI119" i="720"/>
  <c r="AF119" i="720"/>
  <c r="AH119" i="720" s="1"/>
  <c r="AF118" i="720"/>
  <c r="AH118" i="720" s="1"/>
  <c r="AI118" i="720"/>
  <c r="W199" i="729"/>
  <c r="AD199" i="729"/>
  <c r="W198" i="729"/>
  <c r="AD198" i="729"/>
  <c r="W436" i="725"/>
  <c r="AD436" i="725"/>
  <c r="W435" i="725"/>
  <c r="AD435" i="725"/>
  <c r="W434" i="725"/>
  <c r="AD434" i="725"/>
  <c r="W147" i="722"/>
  <c r="AD147" i="722"/>
  <c r="W146" i="722"/>
  <c r="AD146" i="722"/>
  <c r="W145" i="722"/>
  <c r="AD145" i="722"/>
  <c r="W329" i="726"/>
  <c r="AD329" i="726"/>
  <c r="W328" i="726"/>
  <c r="AD328" i="726"/>
  <c r="W480" i="727"/>
  <c r="AD480" i="727"/>
  <c r="W479" i="727"/>
  <c r="AD479" i="727"/>
  <c r="W478" i="727"/>
  <c r="AD478" i="727"/>
  <c r="W176" i="717"/>
  <c r="AD176" i="717"/>
  <c r="W175" i="717"/>
  <c r="AD175" i="717"/>
  <c r="AD174" i="717"/>
  <c r="AI174" i="717" s="1"/>
  <c r="W174" i="717"/>
  <c r="W159" i="719"/>
  <c r="AD159" i="719"/>
  <c r="W158" i="719"/>
  <c r="AD158" i="719"/>
  <c r="AI158" i="719" s="1"/>
  <c r="AJ158" i="719"/>
  <c r="AK162" i="722" l="1"/>
  <c r="AF174" i="717"/>
  <c r="AH174" i="717" s="1"/>
  <c r="AF158" i="719"/>
  <c r="AH158" i="719" s="1"/>
  <c r="AI199" i="729"/>
  <c r="AF199" i="729"/>
  <c r="AH199" i="729" s="1"/>
  <c r="AI198" i="729"/>
  <c r="AF198" i="729"/>
  <c r="AH198" i="729" s="1"/>
  <c r="AK206" i="729" s="1"/>
  <c r="AF436" i="725"/>
  <c r="AH436" i="725" s="1"/>
  <c r="AI436" i="725"/>
  <c r="AI435" i="725"/>
  <c r="AF435" i="725"/>
  <c r="AH435" i="725" s="1"/>
  <c r="AF434" i="725"/>
  <c r="AH434" i="725" s="1"/>
  <c r="AI434" i="725"/>
  <c r="AF147" i="722"/>
  <c r="AH147" i="722" s="1"/>
  <c r="AI147" i="722"/>
  <c r="AI146" i="722"/>
  <c r="AF146" i="722"/>
  <c r="AH146" i="722" s="1"/>
  <c r="AF145" i="722"/>
  <c r="AH145" i="722" s="1"/>
  <c r="AI145" i="722"/>
  <c r="AI329" i="726"/>
  <c r="AF329" i="726"/>
  <c r="AH329" i="726" s="1"/>
  <c r="AI328" i="726"/>
  <c r="AF328" i="726"/>
  <c r="AH328" i="726" s="1"/>
  <c r="AI480" i="727"/>
  <c r="AF480" i="727"/>
  <c r="AH480" i="727" s="1"/>
  <c r="AI479" i="727"/>
  <c r="AF479" i="727"/>
  <c r="AH479" i="727" s="1"/>
  <c r="AI478" i="727"/>
  <c r="AF478" i="727"/>
  <c r="AH478" i="727" s="1"/>
  <c r="AI176" i="717"/>
  <c r="AF176" i="717"/>
  <c r="AH176" i="717" s="1"/>
  <c r="AF175" i="717"/>
  <c r="AH175" i="717" s="1"/>
  <c r="AI175" i="717"/>
  <c r="AF159" i="719"/>
  <c r="AH159" i="719" s="1"/>
  <c r="AI159" i="719"/>
  <c r="T433" i="725"/>
  <c r="AJ433" i="725" s="1"/>
  <c r="S433" i="725"/>
  <c r="P433" i="725"/>
  <c r="V433" i="725" s="1"/>
  <c r="O433" i="725"/>
  <c r="L433" i="725"/>
  <c r="J433" i="725"/>
  <c r="T432" i="725"/>
  <c r="AJ432" i="725" s="1"/>
  <c r="S432" i="725"/>
  <c r="P432" i="725"/>
  <c r="V432" i="725" s="1"/>
  <c r="O432" i="725"/>
  <c r="L432" i="725"/>
  <c r="J432" i="725"/>
  <c r="T477" i="727"/>
  <c r="AJ477" i="727" s="1"/>
  <c r="S477" i="727"/>
  <c r="P477" i="727"/>
  <c r="V477" i="727" s="1"/>
  <c r="O477" i="727"/>
  <c r="L477" i="727"/>
  <c r="J477" i="727"/>
  <c r="T327" i="726"/>
  <c r="AJ327" i="726" s="1"/>
  <c r="S327" i="726"/>
  <c r="P327" i="726"/>
  <c r="V327" i="726" s="1"/>
  <c r="O327" i="726"/>
  <c r="L327" i="726"/>
  <c r="J327" i="726"/>
  <c r="T326" i="726"/>
  <c r="AJ326" i="726" s="1"/>
  <c r="S326" i="726"/>
  <c r="P326" i="726"/>
  <c r="V326" i="726" s="1"/>
  <c r="O326" i="726"/>
  <c r="L326" i="726"/>
  <c r="J326" i="726"/>
  <c r="T144" i="722"/>
  <c r="AJ144" i="722" s="1"/>
  <c r="S144" i="722"/>
  <c r="P144" i="722"/>
  <c r="V144" i="722" s="1"/>
  <c r="O144" i="722"/>
  <c r="L144" i="722"/>
  <c r="J144" i="722"/>
  <c r="T197" i="729"/>
  <c r="AJ197" i="729" s="1"/>
  <c r="S197" i="729"/>
  <c r="P197" i="729"/>
  <c r="V197" i="729" s="1"/>
  <c r="O197" i="729"/>
  <c r="L197" i="729"/>
  <c r="J197" i="729"/>
  <c r="T196" i="729"/>
  <c r="AJ196" i="729" s="1"/>
  <c r="S196" i="729"/>
  <c r="P196" i="729"/>
  <c r="V196" i="729" s="1"/>
  <c r="O196" i="729"/>
  <c r="L196" i="729"/>
  <c r="J196" i="729"/>
  <c r="T195" i="729"/>
  <c r="AJ195" i="729" s="1"/>
  <c r="S195" i="729"/>
  <c r="P195" i="729"/>
  <c r="V195" i="729" s="1"/>
  <c r="O195" i="729"/>
  <c r="L195" i="729"/>
  <c r="J195" i="729"/>
  <c r="T194" i="729"/>
  <c r="AJ194" i="729" s="1"/>
  <c r="S194" i="729"/>
  <c r="P194" i="729"/>
  <c r="V194" i="729" s="1"/>
  <c r="O194" i="729"/>
  <c r="L194" i="729"/>
  <c r="J194" i="729"/>
  <c r="T193" i="729"/>
  <c r="AJ193" i="729" s="1"/>
  <c r="S193" i="729"/>
  <c r="P193" i="729"/>
  <c r="V193" i="729" s="1"/>
  <c r="O193" i="729"/>
  <c r="L193" i="729"/>
  <c r="J193" i="729"/>
  <c r="T192" i="729"/>
  <c r="AJ192" i="729" s="1"/>
  <c r="S192" i="729"/>
  <c r="P192" i="729"/>
  <c r="V192" i="729" s="1"/>
  <c r="O192" i="729"/>
  <c r="L192" i="729"/>
  <c r="J192" i="729"/>
  <c r="T191" i="729"/>
  <c r="AJ191" i="729" s="1"/>
  <c r="S191" i="729"/>
  <c r="P191" i="729"/>
  <c r="V191" i="729" s="1"/>
  <c r="O191" i="729"/>
  <c r="L191" i="729"/>
  <c r="J191" i="729"/>
  <c r="T190" i="729"/>
  <c r="AJ190" i="729" s="1"/>
  <c r="S190" i="729"/>
  <c r="P190" i="729"/>
  <c r="V190" i="729" s="1"/>
  <c r="O190" i="729"/>
  <c r="L190" i="729"/>
  <c r="J190" i="729"/>
  <c r="T24" i="731"/>
  <c r="AJ24" i="731" s="1"/>
  <c r="S24" i="731"/>
  <c r="P24" i="731"/>
  <c r="V24" i="731" s="1"/>
  <c r="O24" i="731"/>
  <c r="L24" i="731"/>
  <c r="J24" i="731"/>
  <c r="T23" i="731"/>
  <c r="AJ23" i="731" s="1"/>
  <c r="S23" i="731"/>
  <c r="P23" i="731"/>
  <c r="V23" i="731" s="1"/>
  <c r="O23" i="731"/>
  <c r="L23" i="731"/>
  <c r="J23" i="731"/>
  <c r="T117" i="720"/>
  <c r="AJ117" i="720" s="1"/>
  <c r="S117" i="720"/>
  <c r="P117" i="720"/>
  <c r="V117" i="720" s="1"/>
  <c r="O117" i="720"/>
  <c r="L117" i="720"/>
  <c r="J117" i="720"/>
  <c r="T78" i="718"/>
  <c r="AJ78" i="718" s="1"/>
  <c r="S78" i="718"/>
  <c r="P78" i="718"/>
  <c r="V78" i="718" s="1"/>
  <c r="O78" i="718"/>
  <c r="L78" i="718"/>
  <c r="J78" i="718"/>
  <c r="T77" i="718"/>
  <c r="AJ77" i="718" s="1"/>
  <c r="S77" i="718"/>
  <c r="P77" i="718"/>
  <c r="V77" i="718" s="1"/>
  <c r="O77" i="718"/>
  <c r="L77" i="718"/>
  <c r="J77" i="718"/>
  <c r="T173" i="717"/>
  <c r="AJ173" i="717" s="1"/>
  <c r="S173" i="717"/>
  <c r="P173" i="717"/>
  <c r="V173" i="717" s="1"/>
  <c r="O173" i="717"/>
  <c r="L173" i="717"/>
  <c r="J173" i="717"/>
  <c r="T474" i="727"/>
  <c r="AJ474" i="727" s="1"/>
  <c r="S474" i="727"/>
  <c r="P474" i="727"/>
  <c r="V474" i="727" s="1"/>
  <c r="O474" i="727"/>
  <c r="L474" i="727"/>
  <c r="J474" i="727"/>
  <c r="T172" i="717"/>
  <c r="AJ172" i="717" s="1"/>
  <c r="S172" i="717"/>
  <c r="P172" i="717"/>
  <c r="V172" i="717" s="1"/>
  <c r="O172" i="717"/>
  <c r="L172" i="717"/>
  <c r="J172" i="717"/>
  <c r="T325" i="726"/>
  <c r="AJ325" i="726" s="1"/>
  <c r="S325" i="726"/>
  <c r="P325" i="726"/>
  <c r="V325" i="726" s="1"/>
  <c r="O325" i="726"/>
  <c r="L325" i="726"/>
  <c r="J325" i="726"/>
  <c r="T476" i="727"/>
  <c r="AJ476" i="727" s="1"/>
  <c r="S476" i="727"/>
  <c r="P476" i="727"/>
  <c r="V476" i="727" s="1"/>
  <c r="O476" i="727"/>
  <c r="L476" i="727"/>
  <c r="J476" i="727"/>
  <c r="T475" i="727"/>
  <c r="AJ475" i="727" s="1"/>
  <c r="S475" i="727"/>
  <c r="P475" i="727"/>
  <c r="V475" i="727" s="1"/>
  <c r="O475" i="727"/>
  <c r="L475" i="727"/>
  <c r="J475" i="727"/>
  <c r="AK161" i="719" l="1"/>
  <c r="AK178" i="717"/>
  <c r="W433" i="725"/>
  <c r="AD433" i="725"/>
  <c r="W432" i="725"/>
  <c r="AD432" i="725"/>
  <c r="W477" i="727"/>
  <c r="AD477" i="727"/>
  <c r="W327" i="726"/>
  <c r="AD327" i="726"/>
  <c r="W326" i="726"/>
  <c r="AD326" i="726"/>
  <c r="W144" i="722"/>
  <c r="AD144" i="722"/>
  <c r="W197" i="729"/>
  <c r="AD197" i="729"/>
  <c r="W196" i="729"/>
  <c r="AD196" i="729"/>
  <c r="W195" i="729"/>
  <c r="AD195" i="729"/>
  <c r="W194" i="729"/>
  <c r="AD194" i="729"/>
  <c r="W193" i="729"/>
  <c r="AD193" i="729"/>
  <c r="W192" i="729"/>
  <c r="AD192" i="729"/>
  <c r="W191" i="729"/>
  <c r="AD191" i="729"/>
  <c r="W190" i="729"/>
  <c r="AD190" i="729"/>
  <c r="W24" i="731"/>
  <c r="AD24" i="731"/>
  <c r="W23" i="731"/>
  <c r="AD23" i="731"/>
  <c r="W117" i="720"/>
  <c r="AD117" i="720"/>
  <c r="W78" i="718"/>
  <c r="AD78" i="718"/>
  <c r="AD77" i="718"/>
  <c r="AF77" i="718" s="1"/>
  <c r="AH77" i="718" s="1"/>
  <c r="W77" i="718"/>
  <c r="W173" i="717"/>
  <c r="AD173" i="717"/>
  <c r="W474" i="727"/>
  <c r="AD474" i="727"/>
  <c r="AD172" i="717"/>
  <c r="W172" i="717"/>
  <c r="W325" i="726"/>
  <c r="AD325" i="726"/>
  <c r="W476" i="727"/>
  <c r="AD476" i="727"/>
  <c r="W475" i="727"/>
  <c r="AD475" i="727"/>
  <c r="AI77" i="718" l="1"/>
  <c r="AF433" i="725"/>
  <c r="AH433" i="725" s="1"/>
  <c r="AI433" i="725"/>
  <c r="AI432" i="725"/>
  <c r="AF432" i="725"/>
  <c r="AH432" i="725" s="1"/>
  <c r="AI477" i="727"/>
  <c r="AF477" i="727"/>
  <c r="AH477" i="727" s="1"/>
  <c r="AF327" i="726"/>
  <c r="AH327" i="726" s="1"/>
  <c r="AI327" i="726"/>
  <c r="AI326" i="726"/>
  <c r="AF326" i="726"/>
  <c r="AH326" i="726" s="1"/>
  <c r="AF144" i="722"/>
  <c r="AH144" i="722" s="1"/>
  <c r="AI144" i="722"/>
  <c r="AI197" i="729"/>
  <c r="AF197" i="729"/>
  <c r="AH197" i="729" s="1"/>
  <c r="AI196" i="729"/>
  <c r="AF196" i="729"/>
  <c r="AH196" i="729" s="1"/>
  <c r="AI195" i="729"/>
  <c r="AF195" i="729"/>
  <c r="AH195" i="729" s="1"/>
  <c r="AI194" i="729"/>
  <c r="AF194" i="729"/>
  <c r="AH194" i="729" s="1"/>
  <c r="AI193" i="729"/>
  <c r="AF193" i="729"/>
  <c r="AH193" i="729" s="1"/>
  <c r="AI192" i="729"/>
  <c r="AF192" i="729"/>
  <c r="AH192" i="729" s="1"/>
  <c r="AI191" i="729"/>
  <c r="AF191" i="729"/>
  <c r="AH191" i="729" s="1"/>
  <c r="AI190" i="729"/>
  <c r="AF190" i="729"/>
  <c r="AH190" i="729" s="1"/>
  <c r="AI24" i="731"/>
  <c r="AF24" i="731"/>
  <c r="AH24" i="731" s="1"/>
  <c r="AI23" i="731"/>
  <c r="AF23" i="731"/>
  <c r="AH23" i="731" s="1"/>
  <c r="AK27" i="731" s="1"/>
  <c r="AF117" i="720"/>
  <c r="AH117" i="720" s="1"/>
  <c r="AK120" i="720" s="1"/>
  <c r="AI117" i="720"/>
  <c r="AF78" i="718"/>
  <c r="AH78" i="718" s="1"/>
  <c r="AI78" i="718"/>
  <c r="AF173" i="717"/>
  <c r="AH173" i="717" s="1"/>
  <c r="AI173" i="717"/>
  <c r="AI474" i="727"/>
  <c r="AF474" i="727"/>
  <c r="AH474" i="727" s="1"/>
  <c r="AF172" i="717"/>
  <c r="AH172" i="717" s="1"/>
  <c r="AI172" i="717"/>
  <c r="AI325" i="726"/>
  <c r="AF325" i="726"/>
  <c r="AH325" i="726" s="1"/>
  <c r="AF476" i="727"/>
  <c r="AH476" i="727" s="1"/>
  <c r="AI476" i="727"/>
  <c r="AI475" i="727"/>
  <c r="AF475" i="727"/>
  <c r="AH475" i="727" s="1"/>
  <c r="AK197" i="729" l="1"/>
  <c r="T143" i="722"/>
  <c r="AJ143" i="722" s="1"/>
  <c r="S143" i="722"/>
  <c r="P143" i="722"/>
  <c r="V143" i="722" s="1"/>
  <c r="O143" i="722"/>
  <c r="L143" i="722"/>
  <c r="J143" i="722"/>
  <c r="T142" i="722"/>
  <c r="AJ142" i="722" s="1"/>
  <c r="S142" i="722"/>
  <c r="P142" i="722"/>
  <c r="V142" i="722" s="1"/>
  <c r="O142" i="722"/>
  <c r="L142" i="722"/>
  <c r="J142" i="722"/>
  <c r="T431" i="725"/>
  <c r="AJ431" i="725" s="1"/>
  <c r="S431" i="725"/>
  <c r="P431" i="725"/>
  <c r="V431" i="725" s="1"/>
  <c r="O431" i="725"/>
  <c r="L431" i="725"/>
  <c r="J431" i="725"/>
  <c r="T116" i="720"/>
  <c r="AJ116" i="720" s="1"/>
  <c r="S116" i="720"/>
  <c r="P116" i="720"/>
  <c r="V116" i="720" s="1"/>
  <c r="O116" i="720"/>
  <c r="L116" i="720"/>
  <c r="J116" i="720"/>
  <c r="T324" i="726"/>
  <c r="AJ324" i="726" s="1"/>
  <c r="S324" i="726"/>
  <c r="P324" i="726"/>
  <c r="V324" i="726" s="1"/>
  <c r="O324" i="726"/>
  <c r="L324" i="726"/>
  <c r="J324" i="726"/>
  <c r="T115" i="720"/>
  <c r="AJ115" i="720" s="1"/>
  <c r="S115" i="720"/>
  <c r="P115" i="720"/>
  <c r="V115" i="720" s="1"/>
  <c r="O115" i="720"/>
  <c r="L115" i="720"/>
  <c r="J115" i="720"/>
  <c r="T114" i="720"/>
  <c r="AJ114" i="720" s="1"/>
  <c r="S114" i="720"/>
  <c r="P114" i="720"/>
  <c r="V114" i="720" s="1"/>
  <c r="O114" i="720"/>
  <c r="L114" i="720"/>
  <c r="J114" i="720"/>
  <c r="T76" i="718"/>
  <c r="AJ76" i="718" s="1"/>
  <c r="S76" i="718"/>
  <c r="P76" i="718"/>
  <c r="V76" i="718" s="1"/>
  <c r="O76" i="718"/>
  <c r="L76" i="718"/>
  <c r="J76" i="718"/>
  <c r="T75" i="718"/>
  <c r="AJ75" i="718" s="1"/>
  <c r="S75" i="718"/>
  <c r="P75" i="718"/>
  <c r="V75" i="718" s="1"/>
  <c r="O75" i="718"/>
  <c r="L75" i="718"/>
  <c r="J75" i="718"/>
  <c r="T74" i="718"/>
  <c r="AJ74" i="718" s="1"/>
  <c r="S74" i="718"/>
  <c r="P74" i="718"/>
  <c r="V74" i="718" s="1"/>
  <c r="O74" i="718"/>
  <c r="L74" i="718"/>
  <c r="J74" i="718"/>
  <c r="T113" i="720"/>
  <c r="AJ113" i="720" s="1"/>
  <c r="S113" i="720"/>
  <c r="P113" i="720"/>
  <c r="V113" i="720" s="1"/>
  <c r="O113" i="720"/>
  <c r="L113" i="720"/>
  <c r="J113" i="720"/>
  <c r="T112" i="720"/>
  <c r="AJ112" i="720" s="1"/>
  <c r="S112" i="720"/>
  <c r="P112" i="720"/>
  <c r="V112" i="720" s="1"/>
  <c r="O112" i="720"/>
  <c r="L112" i="720"/>
  <c r="J112" i="720"/>
  <c r="T189" i="729"/>
  <c r="AJ189" i="729" s="1"/>
  <c r="S189" i="729"/>
  <c r="P189" i="729"/>
  <c r="V189" i="729" s="1"/>
  <c r="O189" i="729"/>
  <c r="L189" i="729"/>
  <c r="J189" i="729"/>
  <c r="T188" i="729"/>
  <c r="AJ188" i="729" s="1"/>
  <c r="S188" i="729"/>
  <c r="P188" i="729"/>
  <c r="V188" i="729" s="1"/>
  <c r="O188" i="729"/>
  <c r="L188" i="729"/>
  <c r="J188" i="729"/>
  <c r="T187" i="729"/>
  <c r="AJ187" i="729" s="1"/>
  <c r="S187" i="729"/>
  <c r="P187" i="729"/>
  <c r="V187" i="729" s="1"/>
  <c r="O187" i="729"/>
  <c r="L187" i="729"/>
  <c r="J187" i="729"/>
  <c r="T186" i="729"/>
  <c r="AJ186" i="729" s="1"/>
  <c r="S186" i="729"/>
  <c r="P186" i="729"/>
  <c r="V186" i="729" s="1"/>
  <c r="O186" i="729"/>
  <c r="L186" i="729"/>
  <c r="J186" i="729"/>
  <c r="T185" i="729"/>
  <c r="AJ185" i="729" s="1"/>
  <c r="S185" i="729"/>
  <c r="P185" i="729"/>
  <c r="V185" i="729" s="1"/>
  <c r="O185" i="729"/>
  <c r="L185" i="729"/>
  <c r="J185" i="729"/>
  <c r="T184" i="729"/>
  <c r="AJ184" i="729" s="1"/>
  <c r="S184" i="729"/>
  <c r="P184" i="729"/>
  <c r="V184" i="729" s="1"/>
  <c r="O184" i="729"/>
  <c r="L184" i="729"/>
  <c r="J184" i="729"/>
  <c r="T171" i="717"/>
  <c r="AJ171" i="717" s="1"/>
  <c r="S171" i="717"/>
  <c r="P171" i="717"/>
  <c r="V171" i="717" s="1"/>
  <c r="O171" i="717"/>
  <c r="L171" i="717"/>
  <c r="J171" i="717"/>
  <c r="T183" i="729"/>
  <c r="AJ183" i="729" s="1"/>
  <c r="S183" i="729"/>
  <c r="P183" i="729"/>
  <c r="V183" i="729" s="1"/>
  <c r="O183" i="729"/>
  <c r="L183" i="729"/>
  <c r="J183" i="729"/>
  <c r="T182" i="729"/>
  <c r="AJ182" i="729" s="1"/>
  <c r="S182" i="729"/>
  <c r="P182" i="729"/>
  <c r="V182" i="729" s="1"/>
  <c r="O182" i="729"/>
  <c r="L182" i="729"/>
  <c r="J182" i="729"/>
  <c r="T181" i="729"/>
  <c r="AJ181" i="729" s="1"/>
  <c r="S181" i="729"/>
  <c r="P181" i="729"/>
  <c r="V181" i="729" s="1"/>
  <c r="O181" i="729"/>
  <c r="L181" i="729"/>
  <c r="J181" i="729"/>
  <c r="T430" i="725"/>
  <c r="AJ430" i="725" s="1"/>
  <c r="S430" i="725"/>
  <c r="P430" i="725"/>
  <c r="V430" i="725" s="1"/>
  <c r="O430" i="725"/>
  <c r="L430" i="725"/>
  <c r="J430" i="725"/>
  <c r="T429" i="725"/>
  <c r="AJ429" i="725" s="1"/>
  <c r="S429" i="725"/>
  <c r="P429" i="725"/>
  <c r="V429" i="725" s="1"/>
  <c r="O429" i="725"/>
  <c r="L429" i="725"/>
  <c r="J429" i="725"/>
  <c r="T428" i="725"/>
  <c r="AJ428" i="725" s="1"/>
  <c r="S428" i="725"/>
  <c r="P428" i="725"/>
  <c r="V428" i="725" s="1"/>
  <c r="O428" i="725"/>
  <c r="L428" i="725"/>
  <c r="J428" i="725"/>
  <c r="T141" i="722"/>
  <c r="AJ141" i="722" s="1"/>
  <c r="S141" i="722"/>
  <c r="P141" i="722"/>
  <c r="V141" i="722" s="1"/>
  <c r="O141" i="722"/>
  <c r="L141" i="722"/>
  <c r="J141" i="722"/>
  <c r="T140" i="722"/>
  <c r="AJ140" i="722" s="1"/>
  <c r="S140" i="722"/>
  <c r="P140" i="722"/>
  <c r="V140" i="722" s="1"/>
  <c r="O140" i="722"/>
  <c r="L140" i="722"/>
  <c r="J140" i="722"/>
  <c r="T139" i="722"/>
  <c r="AJ139" i="722" s="1"/>
  <c r="S139" i="722"/>
  <c r="P139" i="722"/>
  <c r="V139" i="722" s="1"/>
  <c r="O139" i="722"/>
  <c r="L139" i="722"/>
  <c r="J139" i="722"/>
  <c r="T473" i="727"/>
  <c r="AJ473" i="727" s="1"/>
  <c r="S473" i="727"/>
  <c r="P473" i="727"/>
  <c r="V473" i="727" s="1"/>
  <c r="O473" i="727"/>
  <c r="L473" i="727"/>
  <c r="J473" i="727"/>
  <c r="T472" i="727"/>
  <c r="AJ472" i="727" s="1"/>
  <c r="S472" i="727"/>
  <c r="P472" i="727"/>
  <c r="V472" i="727" s="1"/>
  <c r="O472" i="727"/>
  <c r="L472" i="727"/>
  <c r="J472" i="727"/>
  <c r="T323" i="726"/>
  <c r="AJ323" i="726" s="1"/>
  <c r="S323" i="726"/>
  <c r="P323" i="726"/>
  <c r="V323" i="726" s="1"/>
  <c r="O323" i="726"/>
  <c r="L323" i="726"/>
  <c r="J323" i="726"/>
  <c r="T322" i="726"/>
  <c r="AJ322" i="726" s="1"/>
  <c r="S322" i="726"/>
  <c r="P322" i="726"/>
  <c r="V322" i="726" s="1"/>
  <c r="O322" i="726"/>
  <c r="L322" i="726"/>
  <c r="J322" i="726"/>
  <c r="T321" i="726"/>
  <c r="AJ321" i="726" s="1"/>
  <c r="S321" i="726"/>
  <c r="P321" i="726"/>
  <c r="V321" i="726" s="1"/>
  <c r="O321" i="726"/>
  <c r="L321" i="726"/>
  <c r="J321" i="726"/>
  <c r="W321" i="726" l="1"/>
  <c r="W143" i="722"/>
  <c r="AD143" i="722"/>
  <c r="W142" i="722"/>
  <c r="AD142" i="722"/>
  <c r="W431" i="725"/>
  <c r="AD431" i="725"/>
  <c r="AD116" i="720"/>
  <c r="W116" i="720"/>
  <c r="W324" i="726"/>
  <c r="AD324" i="726"/>
  <c r="W115" i="720"/>
  <c r="AD115" i="720"/>
  <c r="W114" i="720"/>
  <c r="AD114" i="720"/>
  <c r="W76" i="718"/>
  <c r="AD76" i="718"/>
  <c r="W75" i="718"/>
  <c r="AD75" i="718"/>
  <c r="AD74" i="718"/>
  <c r="W74" i="718"/>
  <c r="W113" i="720"/>
  <c r="AD113" i="720"/>
  <c r="W112" i="720"/>
  <c r="AD112" i="720"/>
  <c r="W189" i="729"/>
  <c r="AD189" i="729"/>
  <c r="W188" i="729"/>
  <c r="AD188" i="729"/>
  <c r="W187" i="729"/>
  <c r="AD187" i="729"/>
  <c r="W186" i="729"/>
  <c r="AD186" i="729"/>
  <c r="W185" i="729"/>
  <c r="AD185" i="729"/>
  <c r="W184" i="729"/>
  <c r="AD184" i="729"/>
  <c r="AI184" i="729" s="1"/>
  <c r="AD171" i="717"/>
  <c r="AI171" i="717" s="1"/>
  <c r="W171" i="717"/>
  <c r="W183" i="729"/>
  <c r="AD183" i="729"/>
  <c r="W182" i="729"/>
  <c r="AD182" i="729"/>
  <c r="W181" i="729"/>
  <c r="AD181" i="729"/>
  <c r="W430" i="725"/>
  <c r="AD430" i="725"/>
  <c r="W429" i="725"/>
  <c r="AD429" i="725"/>
  <c r="W428" i="725"/>
  <c r="AD428" i="725"/>
  <c r="W141" i="722"/>
  <c r="AD141" i="722"/>
  <c r="AD140" i="722"/>
  <c r="AI140" i="722" s="1"/>
  <c r="W140" i="722"/>
  <c r="AF140" i="722"/>
  <c r="AH140" i="722" s="1"/>
  <c r="W139" i="722"/>
  <c r="AD139" i="722"/>
  <c r="W473" i="727"/>
  <c r="AD473" i="727"/>
  <c r="W472" i="727"/>
  <c r="AD472" i="727"/>
  <c r="W323" i="726"/>
  <c r="AD323" i="726"/>
  <c r="W322" i="726"/>
  <c r="AD322" i="726"/>
  <c r="AD321" i="726"/>
  <c r="AF321" i="726" s="1"/>
  <c r="AH321" i="726" s="1"/>
  <c r="AI143" i="722" l="1"/>
  <c r="AF143" i="722"/>
  <c r="AH143" i="722" s="1"/>
  <c r="AI142" i="722"/>
  <c r="AF142" i="722"/>
  <c r="AH142" i="722" s="1"/>
  <c r="AI431" i="725"/>
  <c r="AF431" i="725"/>
  <c r="AH431" i="725" s="1"/>
  <c r="AF116" i="720"/>
  <c r="AH116" i="720" s="1"/>
  <c r="AI116" i="720"/>
  <c r="AI324" i="726"/>
  <c r="AF324" i="726"/>
  <c r="AH324" i="726" s="1"/>
  <c r="AK330" i="726" s="1"/>
  <c r="AI115" i="720"/>
  <c r="AF115" i="720"/>
  <c r="AH115" i="720" s="1"/>
  <c r="AF114" i="720"/>
  <c r="AH114" i="720" s="1"/>
  <c r="AI114" i="720"/>
  <c r="AF76" i="718"/>
  <c r="AH76" i="718" s="1"/>
  <c r="AI76" i="718"/>
  <c r="AI75" i="718"/>
  <c r="AF75" i="718"/>
  <c r="AH75" i="718" s="1"/>
  <c r="AF74" i="718"/>
  <c r="AH74" i="718" s="1"/>
  <c r="AI74" i="718"/>
  <c r="AI113" i="720"/>
  <c r="AF113" i="720"/>
  <c r="AH113" i="720" s="1"/>
  <c r="AI112" i="720"/>
  <c r="AF112" i="720"/>
  <c r="AH112" i="720" s="1"/>
  <c r="AI189" i="729"/>
  <c r="AF189" i="729"/>
  <c r="AH189" i="729" s="1"/>
  <c r="AF188" i="729"/>
  <c r="AH188" i="729" s="1"/>
  <c r="AI188" i="729"/>
  <c r="AI187" i="729"/>
  <c r="AF187" i="729"/>
  <c r="AH187" i="729" s="1"/>
  <c r="AI186" i="729"/>
  <c r="AF186" i="729"/>
  <c r="AH186" i="729" s="1"/>
  <c r="AF185" i="729"/>
  <c r="AH185" i="729" s="1"/>
  <c r="AI185" i="729"/>
  <c r="AF184" i="729"/>
  <c r="AH184" i="729" s="1"/>
  <c r="AF171" i="717"/>
  <c r="AH171" i="717" s="1"/>
  <c r="AI183" i="729"/>
  <c r="AF183" i="729"/>
  <c r="AH183" i="729" s="1"/>
  <c r="AI182" i="729"/>
  <c r="AF182" i="729"/>
  <c r="AH182" i="729" s="1"/>
  <c r="AI181" i="729"/>
  <c r="AF181" i="729"/>
  <c r="AH181" i="729" s="1"/>
  <c r="AI430" i="725"/>
  <c r="AF430" i="725"/>
  <c r="AH430" i="725" s="1"/>
  <c r="AI429" i="725"/>
  <c r="AF429" i="725"/>
  <c r="AH429" i="725" s="1"/>
  <c r="AI428" i="725"/>
  <c r="AF428" i="725"/>
  <c r="AH428" i="725" s="1"/>
  <c r="AI141" i="722"/>
  <c r="AF141" i="722"/>
  <c r="AH141" i="722" s="1"/>
  <c r="AF139" i="722"/>
  <c r="AH139" i="722" s="1"/>
  <c r="AI139" i="722"/>
  <c r="AI473" i="727"/>
  <c r="AF473" i="727"/>
  <c r="AH473" i="727" s="1"/>
  <c r="AF472" i="727"/>
  <c r="AH472" i="727" s="1"/>
  <c r="AK488" i="727" s="1"/>
  <c r="AI472" i="727"/>
  <c r="AI323" i="726"/>
  <c r="AF323" i="726"/>
  <c r="AH323" i="726" s="1"/>
  <c r="AF322" i="726"/>
  <c r="AH322" i="726" s="1"/>
  <c r="AI322" i="726"/>
  <c r="AI321" i="726"/>
  <c r="AK116" i="720" l="1"/>
  <c r="AK79" i="718"/>
  <c r="AK150" i="722"/>
  <c r="AK439" i="725"/>
  <c r="T170" i="717"/>
  <c r="AJ170" i="717" s="1"/>
  <c r="S170" i="717"/>
  <c r="P170" i="717"/>
  <c r="V170" i="717" s="1"/>
  <c r="O170" i="717"/>
  <c r="L170" i="717"/>
  <c r="J170" i="717"/>
  <c r="T180" i="729"/>
  <c r="AJ180" i="729" s="1"/>
  <c r="S180" i="729"/>
  <c r="P180" i="729"/>
  <c r="V180" i="729" s="1"/>
  <c r="O180" i="729"/>
  <c r="L180" i="729"/>
  <c r="J180" i="729"/>
  <c r="T179" i="729"/>
  <c r="AJ179" i="729" s="1"/>
  <c r="S179" i="729"/>
  <c r="P179" i="729"/>
  <c r="V179" i="729" s="1"/>
  <c r="O179" i="729"/>
  <c r="L179" i="729"/>
  <c r="J179" i="729"/>
  <c r="T427" i="725"/>
  <c r="AJ427" i="725" s="1"/>
  <c r="S427" i="725"/>
  <c r="P427" i="725"/>
  <c r="V427" i="725" s="1"/>
  <c r="O427" i="725"/>
  <c r="L427" i="725"/>
  <c r="J427" i="725"/>
  <c r="T426" i="725"/>
  <c r="AJ426" i="725" s="1"/>
  <c r="S426" i="725"/>
  <c r="P426" i="725"/>
  <c r="V426" i="725" s="1"/>
  <c r="O426" i="725"/>
  <c r="L426" i="725"/>
  <c r="J426" i="725"/>
  <c r="T425" i="725"/>
  <c r="AJ425" i="725" s="1"/>
  <c r="S425" i="725"/>
  <c r="P425" i="725"/>
  <c r="V425" i="725" s="1"/>
  <c r="O425" i="725"/>
  <c r="L425" i="725"/>
  <c r="J425" i="725"/>
  <c r="T138" i="722"/>
  <c r="AJ138" i="722" s="1"/>
  <c r="S138" i="722"/>
  <c r="P138" i="722"/>
  <c r="V138" i="722" s="1"/>
  <c r="O138" i="722"/>
  <c r="L138" i="722"/>
  <c r="J138" i="722"/>
  <c r="T137" i="722"/>
  <c r="AJ137" i="722" s="1"/>
  <c r="S137" i="722"/>
  <c r="P137" i="722"/>
  <c r="V137" i="722" s="1"/>
  <c r="O137" i="722"/>
  <c r="L137" i="722"/>
  <c r="J137" i="722"/>
  <c r="T136" i="722"/>
  <c r="AJ136" i="722" s="1"/>
  <c r="S136" i="722"/>
  <c r="P136" i="722"/>
  <c r="V136" i="722" s="1"/>
  <c r="O136" i="722"/>
  <c r="L136" i="722"/>
  <c r="J136" i="722"/>
  <c r="T471" i="727"/>
  <c r="AJ471" i="727" s="1"/>
  <c r="S471" i="727"/>
  <c r="P471" i="727"/>
  <c r="V471" i="727" s="1"/>
  <c r="O471" i="727"/>
  <c r="L471" i="727"/>
  <c r="J471" i="727"/>
  <c r="T470" i="727"/>
  <c r="AJ470" i="727" s="1"/>
  <c r="S470" i="727"/>
  <c r="P470" i="727"/>
  <c r="V470" i="727" s="1"/>
  <c r="O470" i="727"/>
  <c r="L470" i="727"/>
  <c r="J470" i="727"/>
  <c r="T469" i="727"/>
  <c r="AJ469" i="727" s="1"/>
  <c r="S469" i="727"/>
  <c r="P469" i="727"/>
  <c r="V469" i="727" s="1"/>
  <c r="O469" i="727"/>
  <c r="L469" i="727"/>
  <c r="J469" i="727"/>
  <c r="T320" i="726"/>
  <c r="AJ320" i="726" s="1"/>
  <c r="S320" i="726"/>
  <c r="P320" i="726"/>
  <c r="V320" i="726" s="1"/>
  <c r="O320" i="726"/>
  <c r="L320" i="726"/>
  <c r="J320" i="726"/>
  <c r="T319" i="726"/>
  <c r="AJ319" i="726" s="1"/>
  <c r="S319" i="726"/>
  <c r="P319" i="726"/>
  <c r="V319" i="726" s="1"/>
  <c r="O319" i="726"/>
  <c r="L319" i="726"/>
  <c r="J319" i="726"/>
  <c r="T424" i="725"/>
  <c r="AJ424" i="725" s="1"/>
  <c r="S424" i="725"/>
  <c r="P424" i="725"/>
  <c r="V424" i="725" s="1"/>
  <c r="O424" i="725"/>
  <c r="L424" i="725"/>
  <c r="J424" i="725"/>
  <c r="T423" i="725"/>
  <c r="AJ423" i="725" s="1"/>
  <c r="S423" i="725"/>
  <c r="P423" i="725"/>
  <c r="V423" i="725" s="1"/>
  <c r="O423" i="725"/>
  <c r="L423" i="725"/>
  <c r="J423" i="725"/>
  <c r="T422" i="725"/>
  <c r="AJ422" i="725" s="1"/>
  <c r="S422" i="725"/>
  <c r="P422" i="725"/>
  <c r="V422" i="725" s="1"/>
  <c r="O422" i="725"/>
  <c r="L422" i="725"/>
  <c r="J422" i="725"/>
  <c r="T178" i="729"/>
  <c r="AJ178" i="729" s="1"/>
  <c r="S178" i="729"/>
  <c r="P178" i="729"/>
  <c r="V178" i="729" s="1"/>
  <c r="O178" i="729"/>
  <c r="L178" i="729"/>
  <c r="J178" i="729"/>
  <c r="T177" i="729"/>
  <c r="AJ177" i="729" s="1"/>
  <c r="S177" i="729"/>
  <c r="P177" i="729"/>
  <c r="V177" i="729" s="1"/>
  <c r="O177" i="729"/>
  <c r="L177" i="729"/>
  <c r="J177" i="729"/>
  <c r="T135" i="722"/>
  <c r="AJ135" i="722" s="1"/>
  <c r="S135" i="722"/>
  <c r="P135" i="722"/>
  <c r="V135" i="722" s="1"/>
  <c r="O135" i="722"/>
  <c r="L135" i="722"/>
  <c r="J135" i="722"/>
  <c r="T134" i="722"/>
  <c r="AJ134" i="722" s="1"/>
  <c r="S134" i="722"/>
  <c r="P134" i="722"/>
  <c r="V134" i="722" s="1"/>
  <c r="O134" i="722"/>
  <c r="L134" i="722"/>
  <c r="J134" i="722"/>
  <c r="T133" i="722"/>
  <c r="AJ133" i="722" s="1"/>
  <c r="S133" i="722"/>
  <c r="P133" i="722"/>
  <c r="V133" i="722" s="1"/>
  <c r="O133" i="722"/>
  <c r="L133" i="722"/>
  <c r="J133" i="722"/>
  <c r="T132" i="722"/>
  <c r="AJ132" i="722" s="1"/>
  <c r="S132" i="722"/>
  <c r="P132" i="722"/>
  <c r="V132" i="722" s="1"/>
  <c r="O132" i="722"/>
  <c r="L132" i="722"/>
  <c r="J132" i="722"/>
  <c r="T318" i="726"/>
  <c r="AJ318" i="726" s="1"/>
  <c r="S318" i="726"/>
  <c r="P318" i="726"/>
  <c r="V318" i="726" s="1"/>
  <c r="O318" i="726"/>
  <c r="L318" i="726"/>
  <c r="J318" i="726"/>
  <c r="T317" i="726"/>
  <c r="AJ317" i="726" s="1"/>
  <c r="S317" i="726"/>
  <c r="P317" i="726"/>
  <c r="V317" i="726" s="1"/>
  <c r="O317" i="726"/>
  <c r="L317" i="726"/>
  <c r="J317" i="726"/>
  <c r="T468" i="727"/>
  <c r="AJ468" i="727" s="1"/>
  <c r="S468" i="727"/>
  <c r="P468" i="727"/>
  <c r="V468" i="727" s="1"/>
  <c r="O468" i="727"/>
  <c r="L468" i="727"/>
  <c r="J468" i="727"/>
  <c r="T467" i="727"/>
  <c r="AJ467" i="727" s="1"/>
  <c r="S467" i="727"/>
  <c r="P467" i="727"/>
  <c r="V467" i="727" s="1"/>
  <c r="O467" i="727"/>
  <c r="L467" i="727"/>
  <c r="J467" i="727"/>
  <c r="T466" i="727"/>
  <c r="AJ466" i="727" s="1"/>
  <c r="S466" i="727"/>
  <c r="P466" i="727"/>
  <c r="V466" i="727" s="1"/>
  <c r="O466" i="727"/>
  <c r="L466" i="727"/>
  <c r="J466" i="727"/>
  <c r="T465" i="727"/>
  <c r="AJ465" i="727" s="1"/>
  <c r="S465" i="727"/>
  <c r="P465" i="727"/>
  <c r="V465" i="727" s="1"/>
  <c r="O465" i="727"/>
  <c r="L465" i="727"/>
  <c r="J465" i="727"/>
  <c r="T169" i="717"/>
  <c r="AJ169" i="717" s="1"/>
  <c r="S169" i="717"/>
  <c r="P169" i="717"/>
  <c r="V169" i="717" s="1"/>
  <c r="O169" i="717"/>
  <c r="L169" i="717"/>
  <c r="J169" i="717"/>
  <c r="T168" i="717"/>
  <c r="AJ168" i="717" s="1"/>
  <c r="S168" i="717"/>
  <c r="P168" i="717"/>
  <c r="V168" i="717" s="1"/>
  <c r="O168" i="717"/>
  <c r="L168" i="717"/>
  <c r="J168" i="717"/>
  <c r="T167" i="717"/>
  <c r="AJ167" i="717" s="1"/>
  <c r="S167" i="717"/>
  <c r="P167" i="717"/>
  <c r="V167" i="717" s="1"/>
  <c r="O167" i="717"/>
  <c r="L167" i="717"/>
  <c r="J167" i="717"/>
  <c r="T166" i="717"/>
  <c r="AJ166" i="717" s="1"/>
  <c r="S166" i="717"/>
  <c r="P166" i="717"/>
  <c r="V166" i="717" s="1"/>
  <c r="O166" i="717"/>
  <c r="L166" i="717"/>
  <c r="J166" i="717"/>
  <c r="J162" i="717"/>
  <c r="L162" i="717"/>
  <c r="O162" i="717"/>
  <c r="P162" i="717"/>
  <c r="V162" i="717" s="1"/>
  <c r="S162" i="717"/>
  <c r="T162" i="717"/>
  <c r="AJ162" i="717" s="1"/>
  <c r="T111" i="720"/>
  <c r="AJ111" i="720" s="1"/>
  <c r="S111" i="720"/>
  <c r="P111" i="720"/>
  <c r="V111" i="720" s="1"/>
  <c r="O111" i="720"/>
  <c r="L111" i="720"/>
  <c r="J111" i="720"/>
  <c r="T110" i="720"/>
  <c r="AJ110" i="720" s="1"/>
  <c r="S110" i="720"/>
  <c r="P110" i="720"/>
  <c r="V110" i="720" s="1"/>
  <c r="O110" i="720"/>
  <c r="L110" i="720"/>
  <c r="J110" i="720"/>
  <c r="T109" i="720"/>
  <c r="AJ109" i="720" s="1"/>
  <c r="S109" i="720"/>
  <c r="P109" i="720"/>
  <c r="V109" i="720" s="1"/>
  <c r="O109" i="720"/>
  <c r="L109" i="720"/>
  <c r="J109" i="720"/>
  <c r="T108" i="720"/>
  <c r="AJ108" i="720" s="1"/>
  <c r="S108" i="720"/>
  <c r="P108" i="720"/>
  <c r="V108" i="720" s="1"/>
  <c r="O108" i="720"/>
  <c r="L108" i="720"/>
  <c r="J108" i="720"/>
  <c r="T176" i="729"/>
  <c r="AJ176" i="729" s="1"/>
  <c r="S176" i="729"/>
  <c r="P176" i="729"/>
  <c r="V176" i="729" s="1"/>
  <c r="O176" i="729"/>
  <c r="L176" i="729"/>
  <c r="J176" i="729"/>
  <c r="T175" i="729"/>
  <c r="AJ175" i="729" s="1"/>
  <c r="S175" i="729"/>
  <c r="P175" i="729"/>
  <c r="V175" i="729" s="1"/>
  <c r="O175" i="729"/>
  <c r="L175" i="729"/>
  <c r="J175" i="729"/>
  <c r="T174" i="729"/>
  <c r="AJ174" i="729" s="1"/>
  <c r="S174" i="729"/>
  <c r="P174" i="729"/>
  <c r="V174" i="729" s="1"/>
  <c r="O174" i="729"/>
  <c r="L174" i="729"/>
  <c r="J174" i="729"/>
  <c r="T173" i="729"/>
  <c r="AJ173" i="729" s="1"/>
  <c r="S173" i="729"/>
  <c r="P173" i="729"/>
  <c r="V173" i="729" s="1"/>
  <c r="O173" i="729"/>
  <c r="L173" i="729"/>
  <c r="J173" i="729"/>
  <c r="T172" i="729"/>
  <c r="AJ172" i="729" s="1"/>
  <c r="S172" i="729"/>
  <c r="P172" i="729"/>
  <c r="V172" i="729" s="1"/>
  <c r="O172" i="729"/>
  <c r="L172" i="729"/>
  <c r="J172" i="729"/>
  <c r="T171" i="729"/>
  <c r="AJ171" i="729" s="1"/>
  <c r="S171" i="729"/>
  <c r="P171" i="729"/>
  <c r="V171" i="729" s="1"/>
  <c r="O171" i="729"/>
  <c r="L171" i="729"/>
  <c r="J171" i="729"/>
  <c r="T316" i="726"/>
  <c r="AJ316" i="726" s="1"/>
  <c r="S316" i="726"/>
  <c r="P316" i="726"/>
  <c r="V316" i="726" s="1"/>
  <c r="O316" i="726"/>
  <c r="L316" i="726"/>
  <c r="J316" i="726"/>
  <c r="T315" i="726"/>
  <c r="AJ315" i="726" s="1"/>
  <c r="S315" i="726"/>
  <c r="P315" i="726"/>
  <c r="V315" i="726" s="1"/>
  <c r="O315" i="726"/>
  <c r="L315" i="726"/>
  <c r="J315" i="726"/>
  <c r="T421" i="725"/>
  <c r="AJ421" i="725" s="1"/>
  <c r="S421" i="725"/>
  <c r="P421" i="725"/>
  <c r="V421" i="725" s="1"/>
  <c r="O421" i="725"/>
  <c r="L421" i="725"/>
  <c r="J421" i="725"/>
  <c r="T420" i="725"/>
  <c r="AJ420" i="725" s="1"/>
  <c r="S420" i="725"/>
  <c r="P420" i="725"/>
  <c r="V420" i="725" s="1"/>
  <c r="O420" i="725"/>
  <c r="L420" i="725"/>
  <c r="J420" i="725"/>
  <c r="T419" i="725"/>
  <c r="AJ419" i="725" s="1"/>
  <c r="S419" i="725"/>
  <c r="P419" i="725"/>
  <c r="V419" i="725" s="1"/>
  <c r="O419" i="725"/>
  <c r="L419" i="725"/>
  <c r="J419" i="725"/>
  <c r="T464" i="727"/>
  <c r="AJ464" i="727" s="1"/>
  <c r="S464" i="727"/>
  <c r="P464" i="727"/>
  <c r="V464" i="727" s="1"/>
  <c r="O464" i="727"/>
  <c r="L464" i="727"/>
  <c r="J464" i="727"/>
  <c r="T463" i="727"/>
  <c r="AJ463" i="727" s="1"/>
  <c r="S463" i="727"/>
  <c r="P463" i="727"/>
  <c r="V463" i="727" s="1"/>
  <c r="O463" i="727"/>
  <c r="L463" i="727"/>
  <c r="J463" i="727"/>
  <c r="T462" i="727"/>
  <c r="AJ462" i="727" s="1"/>
  <c r="S462" i="727"/>
  <c r="P462" i="727"/>
  <c r="V462" i="727" s="1"/>
  <c r="O462" i="727"/>
  <c r="L462" i="727"/>
  <c r="J462" i="727"/>
  <c r="T461" i="727"/>
  <c r="AJ461" i="727" s="1"/>
  <c r="S461" i="727"/>
  <c r="P461" i="727"/>
  <c r="V461" i="727" s="1"/>
  <c r="O461" i="727"/>
  <c r="L461" i="727"/>
  <c r="J461" i="727"/>
  <c r="T131" i="722"/>
  <c r="AJ131" i="722" s="1"/>
  <c r="S131" i="722"/>
  <c r="P131" i="722"/>
  <c r="V131" i="722" s="1"/>
  <c r="O131" i="722"/>
  <c r="L131" i="722"/>
  <c r="J131" i="722"/>
  <c r="T130" i="722"/>
  <c r="AJ130" i="722" s="1"/>
  <c r="S130" i="722"/>
  <c r="P130" i="722"/>
  <c r="V130" i="722" s="1"/>
  <c r="O130" i="722"/>
  <c r="L130" i="722"/>
  <c r="J130" i="722"/>
  <c r="T129" i="722"/>
  <c r="AJ129" i="722" s="1"/>
  <c r="S129" i="722"/>
  <c r="P129" i="722"/>
  <c r="V129" i="722" s="1"/>
  <c r="O129" i="722"/>
  <c r="L129" i="722"/>
  <c r="J129" i="722"/>
  <c r="T128" i="722"/>
  <c r="AJ128" i="722" s="1"/>
  <c r="S128" i="722"/>
  <c r="P128" i="722"/>
  <c r="V128" i="722" s="1"/>
  <c r="O128" i="722"/>
  <c r="L128" i="722"/>
  <c r="J128" i="722"/>
  <c r="T418" i="725"/>
  <c r="AJ418" i="725" s="1"/>
  <c r="S418" i="725"/>
  <c r="P418" i="725"/>
  <c r="V418" i="725" s="1"/>
  <c r="O418" i="725"/>
  <c r="L418" i="725"/>
  <c r="J418" i="725"/>
  <c r="T417" i="725"/>
  <c r="AJ417" i="725" s="1"/>
  <c r="S417" i="725"/>
  <c r="P417" i="725"/>
  <c r="V417" i="725" s="1"/>
  <c r="O417" i="725"/>
  <c r="L417" i="725"/>
  <c r="J417" i="725"/>
  <c r="T416" i="725"/>
  <c r="AJ416" i="725" s="1"/>
  <c r="S416" i="725"/>
  <c r="P416" i="725"/>
  <c r="V416" i="725" s="1"/>
  <c r="O416" i="725"/>
  <c r="L416" i="725"/>
  <c r="J416" i="725"/>
  <c r="T460" i="727"/>
  <c r="AJ460" i="727" s="1"/>
  <c r="S460" i="727"/>
  <c r="P460" i="727"/>
  <c r="V460" i="727" s="1"/>
  <c r="O460" i="727"/>
  <c r="L460" i="727"/>
  <c r="J460" i="727"/>
  <c r="T459" i="727"/>
  <c r="AJ459" i="727" s="1"/>
  <c r="S459" i="727"/>
  <c r="P459" i="727"/>
  <c r="V459" i="727" s="1"/>
  <c r="O459" i="727"/>
  <c r="L459" i="727"/>
  <c r="J459" i="727"/>
  <c r="T458" i="727"/>
  <c r="AJ458" i="727" s="1"/>
  <c r="S458" i="727"/>
  <c r="P458" i="727"/>
  <c r="V458" i="727" s="1"/>
  <c r="O458" i="727"/>
  <c r="L458" i="727"/>
  <c r="J458" i="727"/>
  <c r="AD162" i="717" l="1"/>
  <c r="W162" i="717"/>
  <c r="W170" i="717"/>
  <c r="AD170" i="717"/>
  <c r="W180" i="729"/>
  <c r="AD180" i="729"/>
  <c r="W179" i="729"/>
  <c r="AD179" i="729"/>
  <c r="W427" i="725"/>
  <c r="AD427" i="725"/>
  <c r="W426" i="725"/>
  <c r="AD426" i="725"/>
  <c r="W425" i="725"/>
  <c r="AD425" i="725"/>
  <c r="W138" i="722"/>
  <c r="AD138" i="722"/>
  <c r="W137" i="722"/>
  <c r="AD137" i="722"/>
  <c r="W136" i="722"/>
  <c r="AD136" i="722"/>
  <c r="W471" i="727"/>
  <c r="AD471" i="727"/>
  <c r="W470" i="727"/>
  <c r="AD470" i="727"/>
  <c r="W469" i="727"/>
  <c r="AD469" i="727"/>
  <c r="W320" i="726"/>
  <c r="AD320" i="726"/>
  <c r="W319" i="726"/>
  <c r="AD319" i="726"/>
  <c r="W424" i="725"/>
  <c r="AD424" i="725"/>
  <c r="W423" i="725"/>
  <c r="AD423" i="725"/>
  <c r="W422" i="725"/>
  <c r="AD422" i="725"/>
  <c r="W178" i="729"/>
  <c r="AD178" i="729"/>
  <c r="W177" i="729"/>
  <c r="AD177" i="729"/>
  <c r="W135" i="722"/>
  <c r="AD135" i="722"/>
  <c r="W134" i="722"/>
  <c r="AD134" i="722"/>
  <c r="W133" i="722"/>
  <c r="AD133" i="722"/>
  <c r="W132" i="722"/>
  <c r="AD132" i="722"/>
  <c r="W318" i="726"/>
  <c r="AD318" i="726"/>
  <c r="W317" i="726"/>
  <c r="AD317" i="726"/>
  <c r="W468" i="727"/>
  <c r="AD468" i="727"/>
  <c r="W467" i="727"/>
  <c r="AD467" i="727"/>
  <c r="W466" i="727"/>
  <c r="AD466" i="727"/>
  <c r="W465" i="727"/>
  <c r="AD465" i="727"/>
  <c r="W169" i="717"/>
  <c r="AD169" i="717"/>
  <c r="W168" i="717"/>
  <c r="AD168" i="717"/>
  <c r="W167" i="717"/>
  <c r="AD167" i="717"/>
  <c r="W166" i="717"/>
  <c r="AD166" i="717"/>
  <c r="W111" i="720"/>
  <c r="AD111" i="720"/>
  <c r="W110" i="720"/>
  <c r="AD110" i="720"/>
  <c r="W109" i="720"/>
  <c r="AD109" i="720"/>
  <c r="W108" i="720"/>
  <c r="AD108" i="720"/>
  <c r="W176" i="729"/>
  <c r="AD176" i="729"/>
  <c r="W175" i="729"/>
  <c r="AD175" i="729"/>
  <c r="AD174" i="729"/>
  <c r="AI174" i="729" s="1"/>
  <c r="W174" i="729"/>
  <c r="AF174" i="729"/>
  <c r="AH174" i="729" s="1"/>
  <c r="W173" i="729"/>
  <c r="AD173" i="729"/>
  <c r="W172" i="729"/>
  <c r="AD172" i="729"/>
  <c r="W171" i="729"/>
  <c r="AD171" i="729"/>
  <c r="W316" i="726"/>
  <c r="AD316" i="726"/>
  <c r="W315" i="726"/>
  <c r="AD315" i="726"/>
  <c r="W421" i="725"/>
  <c r="AD421" i="725"/>
  <c r="W420" i="725"/>
  <c r="AD420" i="725"/>
  <c r="W419" i="725"/>
  <c r="AD419" i="725"/>
  <c r="W464" i="727"/>
  <c r="AD464" i="727"/>
  <c r="W463" i="727"/>
  <c r="AD463" i="727"/>
  <c r="W462" i="727"/>
  <c r="AD462" i="727"/>
  <c r="W461" i="727"/>
  <c r="AD461" i="727"/>
  <c r="W131" i="722"/>
  <c r="AD131" i="722"/>
  <c r="W130" i="722"/>
  <c r="AD130" i="722"/>
  <c r="W129" i="722"/>
  <c r="AD129" i="722"/>
  <c r="W128" i="722"/>
  <c r="AD128" i="722"/>
  <c r="W418" i="725"/>
  <c r="AD418" i="725"/>
  <c r="W417" i="725"/>
  <c r="AD417" i="725"/>
  <c r="W416" i="725"/>
  <c r="AD416" i="725"/>
  <c r="W460" i="727"/>
  <c r="AD460" i="727"/>
  <c r="W459" i="727"/>
  <c r="AD459" i="727"/>
  <c r="W458" i="727"/>
  <c r="AD458" i="727"/>
  <c r="T127" i="722"/>
  <c r="AJ127" i="722" s="1"/>
  <c r="S127" i="722"/>
  <c r="P127" i="722"/>
  <c r="V127" i="722" s="1"/>
  <c r="O127" i="722"/>
  <c r="L127" i="722"/>
  <c r="J127" i="722"/>
  <c r="T126" i="722"/>
  <c r="AJ126" i="722" s="1"/>
  <c r="S126" i="722"/>
  <c r="P126" i="722"/>
  <c r="V126" i="722" s="1"/>
  <c r="O126" i="722"/>
  <c r="L126" i="722"/>
  <c r="J126" i="722"/>
  <c r="T125" i="722"/>
  <c r="AJ125" i="722" s="1"/>
  <c r="S125" i="722"/>
  <c r="P125" i="722"/>
  <c r="V125" i="722" s="1"/>
  <c r="O125" i="722"/>
  <c r="L125" i="722"/>
  <c r="J125" i="722"/>
  <c r="T157" i="719"/>
  <c r="AJ157" i="719" s="1"/>
  <c r="S157" i="719"/>
  <c r="P157" i="719"/>
  <c r="V157" i="719" s="1"/>
  <c r="O157" i="719"/>
  <c r="L157" i="719"/>
  <c r="J157" i="719"/>
  <c r="T156" i="719"/>
  <c r="AJ156" i="719" s="1"/>
  <c r="S156" i="719"/>
  <c r="P156" i="719"/>
  <c r="V156" i="719" s="1"/>
  <c r="O156" i="719"/>
  <c r="L156" i="719"/>
  <c r="J156" i="719"/>
  <c r="T155" i="719"/>
  <c r="AJ155" i="719" s="1"/>
  <c r="S155" i="719"/>
  <c r="P155" i="719"/>
  <c r="V155" i="719" s="1"/>
  <c r="O155" i="719"/>
  <c r="L155" i="719"/>
  <c r="J155" i="719"/>
  <c r="T22" i="731"/>
  <c r="AJ22" i="731" s="1"/>
  <c r="S22" i="731"/>
  <c r="P22" i="731"/>
  <c r="V22" i="731" s="1"/>
  <c r="O22" i="731"/>
  <c r="L22" i="731"/>
  <c r="J22" i="731"/>
  <c r="T21" i="731"/>
  <c r="AJ21" i="731" s="1"/>
  <c r="S21" i="731"/>
  <c r="P21" i="731"/>
  <c r="V21" i="731" s="1"/>
  <c r="O21" i="731"/>
  <c r="L21" i="731"/>
  <c r="J21" i="731"/>
  <c r="T314" i="726"/>
  <c r="AJ314" i="726" s="1"/>
  <c r="S314" i="726"/>
  <c r="P314" i="726"/>
  <c r="V314" i="726" s="1"/>
  <c r="O314" i="726"/>
  <c r="L314" i="726"/>
  <c r="J314" i="726"/>
  <c r="T313" i="726"/>
  <c r="AJ313" i="726" s="1"/>
  <c r="S313" i="726"/>
  <c r="P313" i="726"/>
  <c r="V313" i="726" s="1"/>
  <c r="O313" i="726"/>
  <c r="L313" i="726"/>
  <c r="J313" i="726"/>
  <c r="T124" i="722"/>
  <c r="AJ124" i="722" s="1"/>
  <c r="S124" i="722"/>
  <c r="P124" i="722"/>
  <c r="V124" i="722" s="1"/>
  <c r="O124" i="722"/>
  <c r="L124" i="722"/>
  <c r="J124" i="722"/>
  <c r="T170" i="729"/>
  <c r="AJ170" i="729" s="1"/>
  <c r="S170" i="729"/>
  <c r="P170" i="729"/>
  <c r="V170" i="729" s="1"/>
  <c r="O170" i="729"/>
  <c r="L170" i="729"/>
  <c r="J170" i="729"/>
  <c r="T169" i="729"/>
  <c r="AJ169" i="729" s="1"/>
  <c r="S169" i="729"/>
  <c r="P169" i="729"/>
  <c r="V169" i="729" s="1"/>
  <c r="O169" i="729"/>
  <c r="L169" i="729"/>
  <c r="J169" i="729"/>
  <c r="T168" i="729"/>
  <c r="AJ168" i="729" s="1"/>
  <c r="S168" i="729"/>
  <c r="P168" i="729"/>
  <c r="V168" i="729" s="1"/>
  <c r="O168" i="729"/>
  <c r="L168" i="729"/>
  <c r="J168" i="729"/>
  <c r="T123" i="722"/>
  <c r="AJ123" i="722" s="1"/>
  <c r="S123" i="722"/>
  <c r="P123" i="722"/>
  <c r="V123" i="722" s="1"/>
  <c r="O123" i="722"/>
  <c r="L123" i="722"/>
  <c r="J123" i="722"/>
  <c r="T122" i="722"/>
  <c r="AJ122" i="722" s="1"/>
  <c r="S122" i="722"/>
  <c r="P122" i="722"/>
  <c r="V122" i="722" s="1"/>
  <c r="O122" i="722"/>
  <c r="L122" i="722"/>
  <c r="J122" i="722"/>
  <c r="T415" i="725"/>
  <c r="AJ415" i="725" s="1"/>
  <c r="S415" i="725"/>
  <c r="P415" i="725"/>
  <c r="V415" i="725" s="1"/>
  <c r="O415" i="725"/>
  <c r="L415" i="725"/>
  <c r="J415" i="725"/>
  <c r="T414" i="725"/>
  <c r="AJ414" i="725" s="1"/>
  <c r="S414" i="725"/>
  <c r="P414" i="725"/>
  <c r="V414" i="725" s="1"/>
  <c r="O414" i="725"/>
  <c r="L414" i="725"/>
  <c r="J414" i="725"/>
  <c r="T413" i="725"/>
  <c r="AJ413" i="725" s="1"/>
  <c r="S413" i="725"/>
  <c r="P413" i="725"/>
  <c r="V413" i="725" s="1"/>
  <c r="O413" i="725"/>
  <c r="L413" i="725"/>
  <c r="J413" i="725"/>
  <c r="T312" i="726"/>
  <c r="AJ312" i="726" s="1"/>
  <c r="S312" i="726"/>
  <c r="P312" i="726"/>
  <c r="V312" i="726" s="1"/>
  <c r="O312" i="726"/>
  <c r="L312" i="726"/>
  <c r="J312" i="726"/>
  <c r="T311" i="726"/>
  <c r="AJ311" i="726" s="1"/>
  <c r="S311" i="726"/>
  <c r="P311" i="726"/>
  <c r="V311" i="726" s="1"/>
  <c r="O311" i="726"/>
  <c r="L311" i="726"/>
  <c r="J311" i="726"/>
  <c r="T457" i="727"/>
  <c r="AJ457" i="727" s="1"/>
  <c r="S457" i="727"/>
  <c r="P457" i="727"/>
  <c r="V457" i="727" s="1"/>
  <c r="O457" i="727"/>
  <c r="L457" i="727"/>
  <c r="J457" i="727"/>
  <c r="T456" i="727"/>
  <c r="AJ456" i="727" s="1"/>
  <c r="S456" i="727"/>
  <c r="P456" i="727"/>
  <c r="V456" i="727" s="1"/>
  <c r="O456" i="727"/>
  <c r="L456" i="727"/>
  <c r="J456" i="727"/>
  <c r="T455" i="727"/>
  <c r="AJ455" i="727" s="1"/>
  <c r="S455" i="727"/>
  <c r="P455" i="727"/>
  <c r="V455" i="727" s="1"/>
  <c r="O455" i="727"/>
  <c r="L455" i="727"/>
  <c r="J455" i="727"/>
  <c r="T73" i="718"/>
  <c r="AJ73" i="718" s="1"/>
  <c r="S73" i="718"/>
  <c r="P73" i="718"/>
  <c r="V73" i="718" s="1"/>
  <c r="O73" i="718"/>
  <c r="L73" i="718"/>
  <c r="J73" i="718"/>
  <c r="T72" i="718"/>
  <c r="AJ72" i="718" s="1"/>
  <c r="S72" i="718"/>
  <c r="P72" i="718"/>
  <c r="V72" i="718" s="1"/>
  <c r="O72" i="718"/>
  <c r="L72" i="718"/>
  <c r="J72" i="718"/>
  <c r="AF162" i="717" l="1"/>
  <c r="AH162" i="717" s="1"/>
  <c r="AI162" i="717"/>
  <c r="AF170" i="717"/>
  <c r="AH170" i="717" s="1"/>
  <c r="AK173" i="717" s="1"/>
  <c r="AI170" i="717"/>
  <c r="AF180" i="729"/>
  <c r="AH180" i="729" s="1"/>
  <c r="AI180" i="729"/>
  <c r="AI179" i="729"/>
  <c r="AF179" i="729"/>
  <c r="AH179" i="729" s="1"/>
  <c r="AK189" i="729" s="1"/>
  <c r="AI427" i="725"/>
  <c r="AF427" i="725"/>
  <c r="AH427" i="725" s="1"/>
  <c r="AI426" i="725"/>
  <c r="AF426" i="725"/>
  <c r="AH426" i="725" s="1"/>
  <c r="AI425" i="725"/>
  <c r="AF425" i="725"/>
  <c r="AH425" i="725" s="1"/>
  <c r="AI138" i="722"/>
  <c r="AF138" i="722"/>
  <c r="AH138" i="722" s="1"/>
  <c r="AI137" i="722"/>
  <c r="AF137" i="722"/>
  <c r="AH137" i="722" s="1"/>
  <c r="AI136" i="722"/>
  <c r="AF136" i="722"/>
  <c r="AH136" i="722" s="1"/>
  <c r="AI471" i="727"/>
  <c r="AF471" i="727"/>
  <c r="AH471" i="727" s="1"/>
  <c r="AI470" i="727"/>
  <c r="AF470" i="727"/>
  <c r="AH470" i="727" s="1"/>
  <c r="AI469" i="727"/>
  <c r="AF469" i="727"/>
  <c r="AH469" i="727" s="1"/>
  <c r="AI320" i="726"/>
  <c r="AF320" i="726"/>
  <c r="AH320" i="726" s="1"/>
  <c r="AI319" i="726"/>
  <c r="AF319" i="726"/>
  <c r="AH319" i="726" s="1"/>
  <c r="AI424" i="725"/>
  <c r="AF424" i="725"/>
  <c r="AH424" i="725" s="1"/>
  <c r="AF423" i="725"/>
  <c r="AH423" i="725" s="1"/>
  <c r="AI423" i="725"/>
  <c r="AF422" i="725"/>
  <c r="AH422" i="725" s="1"/>
  <c r="AI422" i="725"/>
  <c r="AI178" i="729"/>
  <c r="AF178" i="729"/>
  <c r="AH178" i="729" s="1"/>
  <c r="AF177" i="729"/>
  <c r="AH177" i="729" s="1"/>
  <c r="AI177" i="729"/>
  <c r="AI135" i="722"/>
  <c r="AF135" i="722"/>
  <c r="AH135" i="722" s="1"/>
  <c r="AI134" i="722"/>
  <c r="AF134" i="722"/>
  <c r="AH134" i="722" s="1"/>
  <c r="AI133" i="722"/>
  <c r="AF133" i="722"/>
  <c r="AH133" i="722" s="1"/>
  <c r="AI132" i="722"/>
  <c r="AF132" i="722"/>
  <c r="AH132" i="722" s="1"/>
  <c r="AK138" i="722" s="1"/>
  <c r="AI318" i="726"/>
  <c r="AF318" i="726"/>
  <c r="AH318" i="726" s="1"/>
  <c r="AI317" i="726"/>
  <c r="AF317" i="726"/>
  <c r="AH317" i="726" s="1"/>
  <c r="AI468" i="727"/>
  <c r="AF468" i="727"/>
  <c r="AH468" i="727" s="1"/>
  <c r="AI467" i="727"/>
  <c r="AF467" i="727"/>
  <c r="AH467" i="727" s="1"/>
  <c r="AI466" i="727"/>
  <c r="AF466" i="727"/>
  <c r="AH466" i="727" s="1"/>
  <c r="AI465" i="727"/>
  <c r="AF465" i="727"/>
  <c r="AH465" i="727" s="1"/>
  <c r="AI169" i="717"/>
  <c r="AF169" i="717"/>
  <c r="AH169" i="717" s="1"/>
  <c r="AI168" i="717"/>
  <c r="AF168" i="717"/>
  <c r="AH168" i="717" s="1"/>
  <c r="AI167" i="717"/>
  <c r="AF167" i="717"/>
  <c r="AH167" i="717" s="1"/>
  <c r="AI166" i="717"/>
  <c r="AF166" i="717"/>
  <c r="AH166" i="717" s="1"/>
  <c r="AI111" i="720"/>
  <c r="AF111" i="720"/>
  <c r="AH111" i="720" s="1"/>
  <c r="AI110" i="720"/>
  <c r="AF110" i="720"/>
  <c r="AH110" i="720" s="1"/>
  <c r="AI109" i="720"/>
  <c r="AF109" i="720"/>
  <c r="AH109" i="720" s="1"/>
  <c r="AF108" i="720"/>
  <c r="AH108" i="720" s="1"/>
  <c r="AI108" i="720"/>
  <c r="AI176" i="729"/>
  <c r="AF176" i="729"/>
  <c r="AH176" i="729" s="1"/>
  <c r="AI175" i="729"/>
  <c r="AF175" i="729"/>
  <c r="AH175" i="729" s="1"/>
  <c r="AF173" i="729"/>
  <c r="AH173" i="729" s="1"/>
  <c r="AI173" i="729"/>
  <c r="AF172" i="729"/>
  <c r="AH172" i="729" s="1"/>
  <c r="AI172" i="729"/>
  <c r="AI171" i="729"/>
  <c r="AF171" i="729"/>
  <c r="AH171" i="729" s="1"/>
  <c r="AI316" i="726"/>
  <c r="AF316" i="726"/>
  <c r="AH316" i="726" s="1"/>
  <c r="AI315" i="726"/>
  <c r="AF315" i="726"/>
  <c r="AH315" i="726" s="1"/>
  <c r="AI421" i="725"/>
  <c r="AF421" i="725"/>
  <c r="AH421" i="725" s="1"/>
  <c r="AF420" i="725"/>
  <c r="AH420" i="725" s="1"/>
  <c r="AI420" i="725"/>
  <c r="AF419" i="725"/>
  <c r="AH419" i="725" s="1"/>
  <c r="AI419" i="725"/>
  <c r="AI464" i="727"/>
  <c r="AF464" i="727"/>
  <c r="AH464" i="727" s="1"/>
  <c r="AI463" i="727"/>
  <c r="AF463" i="727"/>
  <c r="AH463" i="727" s="1"/>
  <c r="AI462" i="727"/>
  <c r="AF462" i="727"/>
  <c r="AH462" i="727" s="1"/>
  <c r="AI461" i="727"/>
  <c r="AF461" i="727"/>
  <c r="AH461" i="727" s="1"/>
  <c r="AI131" i="722"/>
  <c r="AF131" i="722"/>
  <c r="AH131" i="722" s="1"/>
  <c r="AI130" i="722"/>
  <c r="AF130" i="722"/>
  <c r="AH130" i="722" s="1"/>
  <c r="AI129" i="722"/>
  <c r="AF129" i="722"/>
  <c r="AH129" i="722" s="1"/>
  <c r="AI128" i="722"/>
  <c r="AF128" i="722"/>
  <c r="AH128" i="722" s="1"/>
  <c r="AI418" i="725"/>
  <c r="AF418" i="725"/>
  <c r="AH418" i="725" s="1"/>
  <c r="AF417" i="725"/>
  <c r="AH417" i="725" s="1"/>
  <c r="AI417" i="725"/>
  <c r="AI416" i="725"/>
  <c r="AF416" i="725"/>
  <c r="AH416" i="725" s="1"/>
  <c r="AI460" i="727"/>
  <c r="AF460" i="727"/>
  <c r="AH460" i="727" s="1"/>
  <c r="AF459" i="727"/>
  <c r="AH459" i="727" s="1"/>
  <c r="AI459" i="727"/>
  <c r="AI458" i="727"/>
  <c r="AF458" i="727"/>
  <c r="AH458" i="727" s="1"/>
  <c r="W127" i="722"/>
  <c r="AD127" i="722"/>
  <c r="W126" i="722"/>
  <c r="AD126" i="722"/>
  <c r="W125" i="722"/>
  <c r="AD125" i="722"/>
  <c r="W157" i="719"/>
  <c r="AD157" i="719"/>
  <c r="W156" i="719"/>
  <c r="AD156" i="719"/>
  <c r="W155" i="719"/>
  <c r="AD155" i="719"/>
  <c r="W22" i="731"/>
  <c r="AD22" i="731"/>
  <c r="W21" i="731"/>
  <c r="AD21" i="731"/>
  <c r="W314" i="726"/>
  <c r="AD314" i="726"/>
  <c r="W313" i="726"/>
  <c r="AD313" i="726"/>
  <c r="W124" i="722"/>
  <c r="AD124" i="722"/>
  <c r="W170" i="729"/>
  <c r="AD170" i="729"/>
  <c r="W169" i="729"/>
  <c r="AD169" i="729"/>
  <c r="AD168" i="729"/>
  <c r="W168" i="729"/>
  <c r="W123" i="722"/>
  <c r="AD123" i="722"/>
  <c r="AD122" i="722"/>
  <c r="AI122" i="722" s="1"/>
  <c r="W122" i="722"/>
  <c r="W415" i="725"/>
  <c r="AD415" i="725"/>
  <c r="W414" i="725"/>
  <c r="AD414" i="725"/>
  <c r="W413" i="725"/>
  <c r="AD413" i="725"/>
  <c r="W312" i="726"/>
  <c r="AD312" i="726"/>
  <c r="W311" i="726"/>
  <c r="AD311" i="726"/>
  <c r="W457" i="727"/>
  <c r="AD457" i="727"/>
  <c r="W456" i="727"/>
  <c r="AD456" i="727"/>
  <c r="W455" i="727"/>
  <c r="AD455" i="727"/>
  <c r="W73" i="718"/>
  <c r="AD73" i="718"/>
  <c r="W72" i="718"/>
  <c r="AD72" i="718"/>
  <c r="AK178" i="729" l="1"/>
  <c r="AK111" i="720"/>
  <c r="AK323" i="726"/>
  <c r="AK421" i="725"/>
  <c r="AK427" i="725"/>
  <c r="AK471" i="727"/>
  <c r="AK464" i="727"/>
  <c r="AI127" i="722"/>
  <c r="AF127" i="722"/>
  <c r="AH127" i="722" s="1"/>
  <c r="AI126" i="722"/>
  <c r="AF126" i="722"/>
  <c r="AH126" i="722" s="1"/>
  <c r="AI125" i="722"/>
  <c r="AF125" i="722"/>
  <c r="AH125" i="722" s="1"/>
  <c r="AF157" i="719"/>
  <c r="AH157" i="719" s="1"/>
  <c r="AI157" i="719"/>
  <c r="AI156" i="719"/>
  <c r="AF156" i="719"/>
  <c r="AH156" i="719" s="1"/>
  <c r="AI155" i="719"/>
  <c r="AF155" i="719"/>
  <c r="AH155" i="719" s="1"/>
  <c r="AI22" i="731"/>
  <c r="AF22" i="731"/>
  <c r="AH22" i="731" s="1"/>
  <c r="AI21" i="731"/>
  <c r="AF21" i="731"/>
  <c r="AH21" i="731" s="1"/>
  <c r="AI314" i="726"/>
  <c r="AF314" i="726"/>
  <c r="AH314" i="726" s="1"/>
  <c r="AI313" i="726"/>
  <c r="AF313" i="726"/>
  <c r="AH313" i="726" s="1"/>
  <c r="AI124" i="722"/>
  <c r="AF124" i="722"/>
  <c r="AH124" i="722" s="1"/>
  <c r="AI170" i="729"/>
  <c r="AF170" i="729"/>
  <c r="AH170" i="729" s="1"/>
  <c r="AI169" i="729"/>
  <c r="AF169" i="729"/>
  <c r="AH169" i="729" s="1"/>
  <c r="AF168" i="729"/>
  <c r="AH168" i="729" s="1"/>
  <c r="AI168" i="729"/>
  <c r="AI123" i="722"/>
  <c r="AF123" i="722"/>
  <c r="AH123" i="722" s="1"/>
  <c r="AF122" i="722"/>
  <c r="AH122" i="722" s="1"/>
  <c r="AI415" i="725"/>
  <c r="AF415" i="725"/>
  <c r="AH415" i="725" s="1"/>
  <c r="AI414" i="725"/>
  <c r="AF414" i="725"/>
  <c r="AH414" i="725" s="1"/>
  <c r="AF413" i="725"/>
  <c r="AH413" i="725" s="1"/>
  <c r="AI413" i="725"/>
  <c r="AI312" i="726"/>
  <c r="AF312" i="726"/>
  <c r="AH312" i="726" s="1"/>
  <c r="AF311" i="726"/>
  <c r="AH311" i="726" s="1"/>
  <c r="AI311" i="726"/>
  <c r="AI457" i="727"/>
  <c r="AF457" i="727"/>
  <c r="AH457" i="727" s="1"/>
  <c r="AI456" i="727"/>
  <c r="AF456" i="727"/>
  <c r="AH456" i="727" s="1"/>
  <c r="AI455" i="727"/>
  <c r="AF455" i="727"/>
  <c r="AH455" i="727" s="1"/>
  <c r="AF73" i="718"/>
  <c r="AH73" i="718" s="1"/>
  <c r="AI73" i="718"/>
  <c r="AF72" i="718"/>
  <c r="AH72" i="718" s="1"/>
  <c r="AI72" i="718"/>
  <c r="AK131" i="722" l="1"/>
  <c r="AK157" i="719"/>
  <c r="T165" i="717"/>
  <c r="AJ165" i="717" s="1"/>
  <c r="S165" i="717"/>
  <c r="P165" i="717"/>
  <c r="V165" i="717" s="1"/>
  <c r="O165" i="717"/>
  <c r="L165" i="717"/>
  <c r="J165" i="717"/>
  <c r="T167" i="729"/>
  <c r="AJ167" i="729" s="1"/>
  <c r="S167" i="729"/>
  <c r="P167" i="729"/>
  <c r="V167" i="729" s="1"/>
  <c r="O167" i="729"/>
  <c r="L167" i="729"/>
  <c r="J167" i="729"/>
  <c r="T166" i="729"/>
  <c r="AJ166" i="729" s="1"/>
  <c r="S166" i="729"/>
  <c r="P166" i="729"/>
  <c r="V166" i="729" s="1"/>
  <c r="O166" i="729"/>
  <c r="L166" i="729"/>
  <c r="J166" i="729"/>
  <c r="W165" i="717" l="1"/>
  <c r="AD165" i="717"/>
  <c r="W167" i="729"/>
  <c r="AD167" i="729"/>
  <c r="W166" i="729"/>
  <c r="AD166" i="729"/>
  <c r="AI166" i="729" s="1"/>
  <c r="AF166" i="729"/>
  <c r="AH166" i="729" s="1"/>
  <c r="T121" i="722"/>
  <c r="AJ121" i="722" s="1"/>
  <c r="S121" i="722"/>
  <c r="P121" i="722"/>
  <c r="V121" i="722" s="1"/>
  <c r="O121" i="722"/>
  <c r="L121" i="722"/>
  <c r="J121" i="722"/>
  <c r="T120" i="722"/>
  <c r="AJ120" i="722" s="1"/>
  <c r="S120" i="722"/>
  <c r="P120" i="722"/>
  <c r="V120" i="722" s="1"/>
  <c r="O120" i="722"/>
  <c r="L120" i="722"/>
  <c r="J120" i="722"/>
  <c r="T119" i="722"/>
  <c r="AJ119" i="722" s="1"/>
  <c r="S119" i="722"/>
  <c r="P119" i="722"/>
  <c r="V119" i="722" s="1"/>
  <c r="O119" i="722"/>
  <c r="L119" i="722"/>
  <c r="J119" i="722"/>
  <c r="T412" i="725"/>
  <c r="AJ412" i="725" s="1"/>
  <c r="S412" i="725"/>
  <c r="P412" i="725"/>
  <c r="V412" i="725" s="1"/>
  <c r="O412" i="725"/>
  <c r="L412" i="725"/>
  <c r="J412" i="725"/>
  <c r="T411" i="725"/>
  <c r="AJ411" i="725" s="1"/>
  <c r="S411" i="725"/>
  <c r="P411" i="725"/>
  <c r="V411" i="725" s="1"/>
  <c r="O411" i="725"/>
  <c r="L411" i="725"/>
  <c r="J411" i="725"/>
  <c r="T410" i="725"/>
  <c r="AJ410" i="725" s="1"/>
  <c r="S410" i="725"/>
  <c r="P410" i="725"/>
  <c r="V410" i="725" s="1"/>
  <c r="O410" i="725"/>
  <c r="L410" i="725"/>
  <c r="J410" i="725"/>
  <c r="T310" i="726"/>
  <c r="AJ310" i="726" s="1"/>
  <c r="S310" i="726"/>
  <c r="P310" i="726"/>
  <c r="V310" i="726" s="1"/>
  <c r="O310" i="726"/>
  <c r="L310" i="726"/>
  <c r="J310" i="726"/>
  <c r="T309" i="726"/>
  <c r="AJ309" i="726" s="1"/>
  <c r="S309" i="726"/>
  <c r="P309" i="726"/>
  <c r="V309" i="726" s="1"/>
  <c r="O309" i="726"/>
  <c r="L309" i="726"/>
  <c r="J309" i="726"/>
  <c r="T454" i="727"/>
  <c r="AJ454" i="727" s="1"/>
  <c r="S454" i="727"/>
  <c r="P454" i="727"/>
  <c r="V454" i="727" s="1"/>
  <c r="O454" i="727"/>
  <c r="L454" i="727"/>
  <c r="J454" i="727"/>
  <c r="T453" i="727"/>
  <c r="AJ453" i="727" s="1"/>
  <c r="S453" i="727"/>
  <c r="P453" i="727"/>
  <c r="V453" i="727" s="1"/>
  <c r="O453" i="727"/>
  <c r="L453" i="727"/>
  <c r="J453" i="727"/>
  <c r="T452" i="727"/>
  <c r="AJ452" i="727" s="1"/>
  <c r="S452" i="727"/>
  <c r="P452" i="727"/>
  <c r="V452" i="727" s="1"/>
  <c r="O452" i="727"/>
  <c r="L452" i="727"/>
  <c r="J452" i="727"/>
  <c r="T451" i="727"/>
  <c r="AJ451" i="727" s="1"/>
  <c r="S451" i="727"/>
  <c r="P451" i="727"/>
  <c r="V451" i="727" s="1"/>
  <c r="O451" i="727"/>
  <c r="L451" i="727"/>
  <c r="J451" i="727"/>
  <c r="T118" i="722"/>
  <c r="AJ118" i="722" s="1"/>
  <c r="S118" i="722"/>
  <c r="P118" i="722"/>
  <c r="V118" i="722" s="1"/>
  <c r="O118" i="722"/>
  <c r="L118" i="722"/>
  <c r="J118" i="722"/>
  <c r="T165" i="729"/>
  <c r="AJ165" i="729" s="1"/>
  <c r="S165" i="729"/>
  <c r="P165" i="729"/>
  <c r="V165" i="729" s="1"/>
  <c r="O165" i="729"/>
  <c r="L165" i="729"/>
  <c r="J165" i="729"/>
  <c r="T164" i="717"/>
  <c r="AJ164" i="717" s="1"/>
  <c r="S164" i="717"/>
  <c r="P164" i="717"/>
  <c r="V164" i="717" s="1"/>
  <c r="O164" i="717"/>
  <c r="L164" i="717"/>
  <c r="J164" i="717"/>
  <c r="T107" i="720"/>
  <c r="AJ107" i="720" s="1"/>
  <c r="S107" i="720"/>
  <c r="P107" i="720"/>
  <c r="V107" i="720" s="1"/>
  <c r="O107" i="720"/>
  <c r="L107" i="720"/>
  <c r="J107" i="720"/>
  <c r="T154" i="719"/>
  <c r="AJ154" i="719" s="1"/>
  <c r="S154" i="719"/>
  <c r="P154" i="719"/>
  <c r="V154" i="719" s="1"/>
  <c r="O154" i="719"/>
  <c r="L154" i="719"/>
  <c r="J154" i="719"/>
  <c r="T117" i="722"/>
  <c r="AJ117" i="722" s="1"/>
  <c r="S117" i="722"/>
  <c r="P117" i="722"/>
  <c r="V117" i="722" s="1"/>
  <c r="O117" i="722"/>
  <c r="L117" i="722"/>
  <c r="J117" i="722"/>
  <c r="T116" i="722"/>
  <c r="AJ116" i="722" s="1"/>
  <c r="S116" i="722"/>
  <c r="P116" i="722"/>
  <c r="V116" i="722" s="1"/>
  <c r="O116" i="722"/>
  <c r="L116" i="722"/>
  <c r="J116" i="722"/>
  <c r="T115" i="722"/>
  <c r="AJ115" i="722" s="1"/>
  <c r="S115" i="722"/>
  <c r="P115" i="722"/>
  <c r="V115" i="722" s="1"/>
  <c r="O115" i="722"/>
  <c r="L115" i="722"/>
  <c r="J115" i="722"/>
  <c r="T114" i="722"/>
  <c r="AJ114" i="722" s="1"/>
  <c r="S114" i="722"/>
  <c r="P114" i="722"/>
  <c r="V114" i="722" s="1"/>
  <c r="O114" i="722"/>
  <c r="L114" i="722"/>
  <c r="J114" i="722"/>
  <c r="T409" i="725"/>
  <c r="AJ409" i="725" s="1"/>
  <c r="S409" i="725"/>
  <c r="P409" i="725"/>
  <c r="V409" i="725" s="1"/>
  <c r="O409" i="725"/>
  <c r="L409" i="725"/>
  <c r="J409" i="725"/>
  <c r="T408" i="725"/>
  <c r="AJ408" i="725" s="1"/>
  <c r="S408" i="725"/>
  <c r="P408" i="725"/>
  <c r="V408" i="725" s="1"/>
  <c r="O408" i="725"/>
  <c r="L408" i="725"/>
  <c r="J408" i="725"/>
  <c r="T407" i="725"/>
  <c r="AJ407" i="725" s="1"/>
  <c r="S407" i="725"/>
  <c r="P407" i="725"/>
  <c r="V407" i="725" s="1"/>
  <c r="O407" i="725"/>
  <c r="L407" i="725"/>
  <c r="J407" i="725"/>
  <c r="T406" i="725"/>
  <c r="AJ406" i="725" s="1"/>
  <c r="S406" i="725"/>
  <c r="P406" i="725"/>
  <c r="V406" i="725" s="1"/>
  <c r="O406" i="725"/>
  <c r="L406" i="725"/>
  <c r="J406" i="725"/>
  <c r="T405" i="725"/>
  <c r="AJ405" i="725" s="1"/>
  <c r="S405" i="725"/>
  <c r="P405" i="725"/>
  <c r="V405" i="725" s="1"/>
  <c r="O405" i="725"/>
  <c r="L405" i="725"/>
  <c r="J405" i="725"/>
  <c r="T404" i="725"/>
  <c r="AJ404" i="725" s="1"/>
  <c r="S404" i="725"/>
  <c r="P404" i="725"/>
  <c r="V404" i="725" s="1"/>
  <c r="O404" i="725"/>
  <c r="L404" i="725"/>
  <c r="J404" i="725"/>
  <c r="T308" i="726"/>
  <c r="AJ308" i="726" s="1"/>
  <c r="S308" i="726"/>
  <c r="P308" i="726"/>
  <c r="V308" i="726" s="1"/>
  <c r="O308" i="726"/>
  <c r="L308" i="726"/>
  <c r="J308" i="726"/>
  <c r="T307" i="726"/>
  <c r="AJ307" i="726" s="1"/>
  <c r="S307" i="726"/>
  <c r="P307" i="726"/>
  <c r="V307" i="726" s="1"/>
  <c r="O307" i="726"/>
  <c r="L307" i="726"/>
  <c r="J307" i="726"/>
  <c r="T450" i="727"/>
  <c r="AJ450" i="727" s="1"/>
  <c r="S450" i="727"/>
  <c r="P450" i="727"/>
  <c r="V450" i="727" s="1"/>
  <c r="O450" i="727"/>
  <c r="L450" i="727"/>
  <c r="J450" i="727"/>
  <c r="T449" i="727"/>
  <c r="AJ449" i="727" s="1"/>
  <c r="S449" i="727"/>
  <c r="P449" i="727"/>
  <c r="V449" i="727" s="1"/>
  <c r="O449" i="727"/>
  <c r="L449" i="727"/>
  <c r="J449" i="727"/>
  <c r="T448" i="727"/>
  <c r="AJ448" i="727" s="1"/>
  <c r="S448" i="727"/>
  <c r="P448" i="727"/>
  <c r="V448" i="727" s="1"/>
  <c r="O448" i="727"/>
  <c r="L448" i="727"/>
  <c r="J448" i="727"/>
  <c r="T106" i="720"/>
  <c r="AJ106" i="720" s="1"/>
  <c r="S106" i="720"/>
  <c r="P106" i="720"/>
  <c r="V106" i="720" s="1"/>
  <c r="O106" i="720"/>
  <c r="L106" i="720"/>
  <c r="J106" i="720"/>
  <c r="T105" i="720"/>
  <c r="AJ105" i="720" s="1"/>
  <c r="S105" i="720"/>
  <c r="P105" i="720"/>
  <c r="V105" i="720" s="1"/>
  <c r="O105" i="720"/>
  <c r="L105" i="720"/>
  <c r="J105" i="720"/>
  <c r="T104" i="720"/>
  <c r="AJ104" i="720" s="1"/>
  <c r="S104" i="720"/>
  <c r="P104" i="720"/>
  <c r="V104" i="720" s="1"/>
  <c r="O104" i="720"/>
  <c r="L104" i="720"/>
  <c r="J104" i="720"/>
  <c r="T153" i="719"/>
  <c r="AJ153" i="719" s="1"/>
  <c r="S153" i="719"/>
  <c r="P153" i="719"/>
  <c r="V153" i="719" s="1"/>
  <c r="O153" i="719"/>
  <c r="L153" i="719"/>
  <c r="J153" i="719"/>
  <c r="T152" i="719"/>
  <c r="AJ152" i="719" s="1"/>
  <c r="S152" i="719"/>
  <c r="P152" i="719"/>
  <c r="V152" i="719" s="1"/>
  <c r="O152" i="719"/>
  <c r="L152" i="719"/>
  <c r="J152" i="719"/>
  <c r="T151" i="719"/>
  <c r="AJ151" i="719" s="1"/>
  <c r="S151" i="719"/>
  <c r="P151" i="719"/>
  <c r="V151" i="719" s="1"/>
  <c r="O151" i="719"/>
  <c r="L151" i="719"/>
  <c r="J151" i="719"/>
  <c r="T20" i="731"/>
  <c r="AJ20" i="731" s="1"/>
  <c r="S20" i="731"/>
  <c r="P20" i="731"/>
  <c r="V20" i="731" s="1"/>
  <c r="O20" i="731"/>
  <c r="L20" i="731"/>
  <c r="J20" i="731"/>
  <c r="AF165" i="717" l="1"/>
  <c r="AH165" i="717" s="1"/>
  <c r="AI165" i="717"/>
  <c r="AI167" i="729"/>
  <c r="AF167" i="729"/>
  <c r="AH167" i="729" s="1"/>
  <c r="W121" i="722"/>
  <c r="AD121" i="722"/>
  <c r="W120" i="722"/>
  <c r="AD120" i="722"/>
  <c r="W119" i="722"/>
  <c r="AD119" i="722"/>
  <c r="AD118" i="722"/>
  <c r="AI118" i="722" s="1"/>
  <c r="W118" i="722"/>
  <c r="W412" i="725"/>
  <c r="AD412" i="725"/>
  <c r="W411" i="725"/>
  <c r="AD411" i="725"/>
  <c r="W410" i="725"/>
  <c r="AD410" i="725"/>
  <c r="W310" i="726"/>
  <c r="AD310" i="726"/>
  <c r="W309" i="726"/>
  <c r="AD309" i="726"/>
  <c r="W454" i="727"/>
  <c r="AD454" i="727"/>
  <c r="W453" i="727"/>
  <c r="AD453" i="727"/>
  <c r="W452" i="727"/>
  <c r="AD452" i="727"/>
  <c r="W451" i="727"/>
  <c r="AD451" i="727"/>
  <c r="AF118" i="722"/>
  <c r="AH118" i="722" s="1"/>
  <c r="AD165" i="729"/>
  <c r="W165" i="729"/>
  <c r="W164" i="717"/>
  <c r="AD164" i="717"/>
  <c r="AI164" i="717" s="1"/>
  <c r="W107" i="720"/>
  <c r="AD107" i="720"/>
  <c r="W154" i="719"/>
  <c r="AD154" i="719"/>
  <c r="W117" i="722"/>
  <c r="AD117" i="722"/>
  <c r="W116" i="722"/>
  <c r="AD116" i="722"/>
  <c r="W115" i="722"/>
  <c r="AD115" i="722"/>
  <c r="W114" i="722"/>
  <c r="AD114" i="722"/>
  <c r="W409" i="725"/>
  <c r="AD409" i="725"/>
  <c r="W408" i="725"/>
  <c r="AD408" i="725"/>
  <c r="W407" i="725"/>
  <c r="AD407" i="725"/>
  <c r="W406" i="725"/>
  <c r="AD406" i="725"/>
  <c r="W405" i="725"/>
  <c r="AD405" i="725"/>
  <c r="W404" i="725"/>
  <c r="AD404" i="725"/>
  <c r="W308" i="726"/>
  <c r="AD308" i="726"/>
  <c r="W307" i="726"/>
  <c r="AD307" i="726"/>
  <c r="W450" i="727"/>
  <c r="AD450" i="727"/>
  <c r="W449" i="727"/>
  <c r="AD449" i="727"/>
  <c r="AD448" i="727"/>
  <c r="AI448" i="727" s="1"/>
  <c r="W448" i="727"/>
  <c r="W106" i="720"/>
  <c r="AD106" i="720"/>
  <c r="W105" i="720"/>
  <c r="AD105" i="720"/>
  <c r="W104" i="720"/>
  <c r="AD104" i="720"/>
  <c r="W153" i="719"/>
  <c r="AD153" i="719"/>
  <c r="W152" i="719"/>
  <c r="AD152" i="719"/>
  <c r="W151" i="719"/>
  <c r="AD151" i="719"/>
  <c r="W20" i="731"/>
  <c r="AD20" i="731"/>
  <c r="AF164" i="717" l="1"/>
  <c r="AH164" i="717" s="1"/>
  <c r="AK169" i="717" s="1"/>
  <c r="AF448" i="727"/>
  <c r="AH448" i="727" s="1"/>
  <c r="AI121" i="722"/>
  <c r="AF121" i="722"/>
  <c r="AH121" i="722" s="1"/>
  <c r="AI120" i="722"/>
  <c r="AF120" i="722"/>
  <c r="AH120" i="722" s="1"/>
  <c r="AI119" i="722"/>
  <c r="AF119" i="722"/>
  <c r="AH119" i="722" s="1"/>
  <c r="AK123" i="722" s="1"/>
  <c r="AI412" i="725"/>
  <c r="AF412" i="725"/>
  <c r="AH412" i="725" s="1"/>
  <c r="AI411" i="725"/>
  <c r="AF411" i="725"/>
  <c r="AH411" i="725" s="1"/>
  <c r="AI410" i="725"/>
  <c r="AF410" i="725"/>
  <c r="AH410" i="725" s="1"/>
  <c r="AI310" i="726"/>
  <c r="AF310" i="726"/>
  <c r="AH310" i="726" s="1"/>
  <c r="AI309" i="726"/>
  <c r="AF309" i="726"/>
  <c r="AH309" i="726" s="1"/>
  <c r="AI454" i="727"/>
  <c r="AF454" i="727"/>
  <c r="AH454" i="727" s="1"/>
  <c r="AI453" i="727"/>
  <c r="AF453" i="727"/>
  <c r="AH453" i="727" s="1"/>
  <c r="AF452" i="727"/>
  <c r="AH452" i="727" s="1"/>
  <c r="AI452" i="727"/>
  <c r="AI451" i="727"/>
  <c r="AF451" i="727"/>
  <c r="AH451" i="727" s="1"/>
  <c r="AF165" i="729"/>
  <c r="AH165" i="729" s="1"/>
  <c r="AI165" i="729"/>
  <c r="AI107" i="720"/>
  <c r="AF107" i="720"/>
  <c r="AH107" i="720" s="1"/>
  <c r="AI154" i="719"/>
  <c r="AF154" i="719"/>
  <c r="AH154" i="719" s="1"/>
  <c r="AI117" i="722"/>
  <c r="AF117" i="722"/>
  <c r="AH117" i="722" s="1"/>
  <c r="AI116" i="722"/>
  <c r="AF116" i="722"/>
  <c r="AH116" i="722" s="1"/>
  <c r="AI115" i="722"/>
  <c r="AF115" i="722"/>
  <c r="AH115" i="722" s="1"/>
  <c r="AI114" i="722"/>
  <c r="AF114" i="722"/>
  <c r="AH114" i="722" s="1"/>
  <c r="AI409" i="725"/>
  <c r="AF409" i="725"/>
  <c r="AH409" i="725" s="1"/>
  <c r="AI408" i="725"/>
  <c r="AF408" i="725"/>
  <c r="AH408" i="725" s="1"/>
  <c r="AI407" i="725"/>
  <c r="AF407" i="725"/>
  <c r="AH407" i="725" s="1"/>
  <c r="AF406" i="725"/>
  <c r="AH406" i="725" s="1"/>
  <c r="AI406" i="725"/>
  <c r="AI405" i="725"/>
  <c r="AF405" i="725"/>
  <c r="AH405" i="725" s="1"/>
  <c r="AF404" i="725"/>
  <c r="AH404" i="725" s="1"/>
  <c r="AI404" i="725"/>
  <c r="AI308" i="726"/>
  <c r="AF308" i="726"/>
  <c r="AH308" i="726" s="1"/>
  <c r="AF307" i="726"/>
  <c r="AH307" i="726" s="1"/>
  <c r="AI307" i="726"/>
  <c r="AI450" i="727"/>
  <c r="AF450" i="727"/>
  <c r="AH450" i="727" s="1"/>
  <c r="AI449" i="727"/>
  <c r="AF449" i="727"/>
  <c r="AH449" i="727" s="1"/>
  <c r="AI106" i="720"/>
  <c r="AF106" i="720"/>
  <c r="AH106" i="720" s="1"/>
  <c r="AI105" i="720"/>
  <c r="AF105" i="720"/>
  <c r="AH105" i="720" s="1"/>
  <c r="AI104" i="720"/>
  <c r="AF104" i="720"/>
  <c r="AH104" i="720" s="1"/>
  <c r="AI153" i="719"/>
  <c r="AF153" i="719"/>
  <c r="AH153" i="719" s="1"/>
  <c r="AI152" i="719"/>
  <c r="AF152" i="719"/>
  <c r="AH152" i="719" s="1"/>
  <c r="AI151" i="719"/>
  <c r="AF151" i="719"/>
  <c r="AH151" i="719" s="1"/>
  <c r="AF20" i="731"/>
  <c r="AH20" i="731" s="1"/>
  <c r="AI20" i="731"/>
  <c r="AK154" i="719" l="1"/>
  <c r="AK107" i="720"/>
  <c r="AK457" i="727"/>
  <c r="AK415" i="725"/>
  <c r="T163" i="717"/>
  <c r="AJ163" i="717" s="1"/>
  <c r="S163" i="717"/>
  <c r="P163" i="717"/>
  <c r="V163" i="717" s="1"/>
  <c r="O163" i="717"/>
  <c r="L163" i="717"/>
  <c r="J163" i="717"/>
  <c r="T164" i="729"/>
  <c r="AJ164" i="729" s="1"/>
  <c r="S164" i="729"/>
  <c r="P164" i="729"/>
  <c r="V164" i="729" s="1"/>
  <c r="O164" i="729"/>
  <c r="L164" i="729"/>
  <c r="J164" i="729"/>
  <c r="T163" i="729"/>
  <c r="AJ163" i="729" s="1"/>
  <c r="S163" i="729"/>
  <c r="P163" i="729"/>
  <c r="V163" i="729" s="1"/>
  <c r="O163" i="729"/>
  <c r="L163" i="729"/>
  <c r="J163" i="729"/>
  <c r="T162" i="729"/>
  <c r="AJ162" i="729" s="1"/>
  <c r="S162" i="729"/>
  <c r="P162" i="729"/>
  <c r="V162" i="729" s="1"/>
  <c r="O162" i="729"/>
  <c r="L162" i="729"/>
  <c r="J162" i="729"/>
  <c r="T161" i="729"/>
  <c r="AJ161" i="729" s="1"/>
  <c r="S161" i="729"/>
  <c r="P161" i="729"/>
  <c r="V161" i="729" s="1"/>
  <c r="O161" i="729"/>
  <c r="L161" i="729"/>
  <c r="J161" i="729"/>
  <c r="T306" i="726"/>
  <c r="AJ306" i="726" s="1"/>
  <c r="S306" i="726"/>
  <c r="P306" i="726"/>
  <c r="V306" i="726" s="1"/>
  <c r="O306" i="726"/>
  <c r="L306" i="726"/>
  <c r="J306" i="726"/>
  <c r="T305" i="726"/>
  <c r="AJ305" i="726" s="1"/>
  <c r="S305" i="726"/>
  <c r="P305" i="726"/>
  <c r="V305" i="726" s="1"/>
  <c r="O305" i="726"/>
  <c r="L305" i="726"/>
  <c r="J305" i="726"/>
  <c r="T447" i="727"/>
  <c r="AJ447" i="727" s="1"/>
  <c r="S447" i="727"/>
  <c r="P447" i="727"/>
  <c r="V447" i="727" s="1"/>
  <c r="O447" i="727"/>
  <c r="L447" i="727"/>
  <c r="J447" i="727"/>
  <c r="T446" i="727"/>
  <c r="AJ446" i="727" s="1"/>
  <c r="S446" i="727"/>
  <c r="P446" i="727"/>
  <c r="V446" i="727" s="1"/>
  <c r="O446" i="727"/>
  <c r="L446" i="727"/>
  <c r="J446" i="727"/>
  <c r="T445" i="727"/>
  <c r="AJ445" i="727" s="1"/>
  <c r="S445" i="727"/>
  <c r="P445" i="727"/>
  <c r="V445" i="727" s="1"/>
  <c r="O445" i="727"/>
  <c r="L445" i="727"/>
  <c r="J445" i="727"/>
  <c r="T444" i="727"/>
  <c r="AJ444" i="727" s="1"/>
  <c r="S444" i="727"/>
  <c r="P444" i="727"/>
  <c r="V444" i="727" s="1"/>
  <c r="O444" i="727"/>
  <c r="L444" i="727"/>
  <c r="J444" i="727"/>
  <c r="T278" i="723"/>
  <c r="AJ278" i="723" s="1"/>
  <c r="S278" i="723"/>
  <c r="P278" i="723"/>
  <c r="V278" i="723" s="1"/>
  <c r="O278" i="723"/>
  <c r="L278" i="723"/>
  <c r="J278" i="723"/>
  <c r="T277" i="723"/>
  <c r="AJ277" i="723" s="1"/>
  <c r="S277" i="723"/>
  <c r="P277" i="723"/>
  <c r="V277" i="723" s="1"/>
  <c r="O277" i="723"/>
  <c r="L277" i="723"/>
  <c r="J277" i="723"/>
  <c r="T276" i="723"/>
  <c r="AJ276" i="723" s="1"/>
  <c r="S276" i="723"/>
  <c r="P276" i="723"/>
  <c r="V276" i="723" s="1"/>
  <c r="O276" i="723"/>
  <c r="L276" i="723"/>
  <c r="J276" i="723"/>
  <c r="T275" i="723"/>
  <c r="AJ275" i="723" s="1"/>
  <c r="S275" i="723"/>
  <c r="P275" i="723"/>
  <c r="V275" i="723" s="1"/>
  <c r="O275" i="723"/>
  <c r="L275" i="723"/>
  <c r="J275" i="723"/>
  <c r="T403" i="725"/>
  <c r="AJ403" i="725" s="1"/>
  <c r="S403" i="725"/>
  <c r="P403" i="725"/>
  <c r="V403" i="725" s="1"/>
  <c r="O403" i="725"/>
  <c r="L403" i="725"/>
  <c r="J403" i="725"/>
  <c r="T402" i="725"/>
  <c r="AJ402" i="725" s="1"/>
  <c r="S402" i="725"/>
  <c r="P402" i="725"/>
  <c r="V402" i="725" s="1"/>
  <c r="O402" i="725"/>
  <c r="L402" i="725"/>
  <c r="J402" i="725"/>
  <c r="T401" i="725"/>
  <c r="AJ401" i="725" s="1"/>
  <c r="S401" i="725"/>
  <c r="P401" i="725"/>
  <c r="V401" i="725" s="1"/>
  <c r="O401" i="725"/>
  <c r="L401" i="725"/>
  <c r="J401" i="725"/>
  <c r="T304" i="726"/>
  <c r="AJ304" i="726" s="1"/>
  <c r="S304" i="726"/>
  <c r="P304" i="726"/>
  <c r="V304" i="726" s="1"/>
  <c r="O304" i="726"/>
  <c r="L304" i="726"/>
  <c r="J304" i="726"/>
  <c r="T303" i="726"/>
  <c r="AJ303" i="726" s="1"/>
  <c r="S303" i="726"/>
  <c r="P303" i="726"/>
  <c r="V303" i="726" s="1"/>
  <c r="O303" i="726"/>
  <c r="L303" i="726"/>
  <c r="J303" i="726"/>
  <c r="T443" i="727"/>
  <c r="AJ443" i="727" s="1"/>
  <c r="S443" i="727"/>
  <c r="P443" i="727"/>
  <c r="V443" i="727" s="1"/>
  <c r="O443" i="727"/>
  <c r="L443" i="727"/>
  <c r="J443" i="727"/>
  <c r="T442" i="727"/>
  <c r="AJ442" i="727" s="1"/>
  <c r="S442" i="727"/>
  <c r="P442" i="727"/>
  <c r="V442" i="727" s="1"/>
  <c r="O442" i="727"/>
  <c r="L442" i="727"/>
  <c r="J442" i="727"/>
  <c r="T441" i="727"/>
  <c r="AJ441" i="727" s="1"/>
  <c r="S441" i="727"/>
  <c r="P441" i="727"/>
  <c r="V441" i="727" s="1"/>
  <c r="O441" i="727"/>
  <c r="L441" i="727"/>
  <c r="J441" i="727"/>
  <c r="T274" i="723"/>
  <c r="AJ274" i="723" s="1"/>
  <c r="S274" i="723"/>
  <c r="P274" i="723"/>
  <c r="V274" i="723" s="1"/>
  <c r="O274" i="723"/>
  <c r="L274" i="723"/>
  <c r="J274" i="723"/>
  <c r="T273" i="723"/>
  <c r="AJ273" i="723" s="1"/>
  <c r="S273" i="723"/>
  <c r="P273" i="723"/>
  <c r="V273" i="723" s="1"/>
  <c r="O273" i="723"/>
  <c r="L273" i="723"/>
  <c r="J273" i="723"/>
  <c r="T272" i="723"/>
  <c r="AJ272" i="723" s="1"/>
  <c r="S272" i="723"/>
  <c r="P272" i="723"/>
  <c r="V272" i="723" s="1"/>
  <c r="O272" i="723"/>
  <c r="L272" i="723"/>
  <c r="J272" i="723"/>
  <c r="T160" i="729"/>
  <c r="AJ160" i="729" s="1"/>
  <c r="S160" i="729"/>
  <c r="P160" i="729"/>
  <c r="V160" i="729" s="1"/>
  <c r="O160" i="729"/>
  <c r="L160" i="729"/>
  <c r="J160" i="729"/>
  <c r="T159" i="729"/>
  <c r="AJ159" i="729" s="1"/>
  <c r="S159" i="729"/>
  <c r="P159" i="729"/>
  <c r="V159" i="729" s="1"/>
  <c r="O159" i="729"/>
  <c r="L159" i="729"/>
  <c r="J159" i="729"/>
  <c r="T19" i="731"/>
  <c r="AJ19" i="731" s="1"/>
  <c r="S19" i="731"/>
  <c r="P19" i="731"/>
  <c r="V19" i="731" s="1"/>
  <c r="O19" i="731"/>
  <c r="L19" i="731"/>
  <c r="J19" i="731"/>
  <c r="W163" i="717" l="1"/>
  <c r="AD163" i="717"/>
  <c r="W164" i="729"/>
  <c r="AD164" i="729"/>
  <c r="W163" i="729"/>
  <c r="AD163" i="729"/>
  <c r="W162" i="729"/>
  <c r="AD162" i="729"/>
  <c r="W161" i="729"/>
  <c r="AD161" i="729"/>
  <c r="W306" i="726"/>
  <c r="AD306" i="726"/>
  <c r="W305" i="726"/>
  <c r="AD305" i="726"/>
  <c r="W447" i="727"/>
  <c r="AD447" i="727"/>
  <c r="W446" i="727"/>
  <c r="AD446" i="727"/>
  <c r="W445" i="727"/>
  <c r="AD445" i="727"/>
  <c r="W444" i="727"/>
  <c r="AD444" i="727"/>
  <c r="W278" i="723"/>
  <c r="AD278" i="723"/>
  <c r="W277" i="723"/>
  <c r="AD277" i="723"/>
  <c r="W276" i="723"/>
  <c r="AD276" i="723"/>
  <c r="W275" i="723"/>
  <c r="AD275" i="723"/>
  <c r="W403" i="725"/>
  <c r="AD403" i="725"/>
  <c r="W402" i="725"/>
  <c r="AD402" i="725"/>
  <c r="W401" i="725"/>
  <c r="AD401" i="725"/>
  <c r="W304" i="726"/>
  <c r="AD304" i="726"/>
  <c r="W303" i="726"/>
  <c r="AD303" i="726"/>
  <c r="W443" i="727"/>
  <c r="AD443" i="727"/>
  <c r="W442" i="727"/>
  <c r="AD442" i="727"/>
  <c r="W441" i="727"/>
  <c r="AD441" i="727"/>
  <c r="W274" i="723"/>
  <c r="AD274" i="723"/>
  <c r="W273" i="723"/>
  <c r="AD273" i="723"/>
  <c r="W272" i="723"/>
  <c r="AD272" i="723"/>
  <c r="W160" i="729"/>
  <c r="AD160" i="729"/>
  <c r="W159" i="729"/>
  <c r="AD159" i="729"/>
  <c r="W19" i="731"/>
  <c r="AD19" i="731"/>
  <c r="AF19" i="731" s="1"/>
  <c r="AH19" i="731" s="1"/>
  <c r="AK22" i="731" s="1"/>
  <c r="AI19" i="731" l="1"/>
  <c r="AI163" i="717"/>
  <c r="AF163" i="717"/>
  <c r="AH163" i="717" s="1"/>
  <c r="AI164" i="729"/>
  <c r="AF164" i="729"/>
  <c r="AH164" i="729" s="1"/>
  <c r="AI163" i="729"/>
  <c r="AF163" i="729"/>
  <c r="AH163" i="729" s="1"/>
  <c r="AF162" i="729"/>
  <c r="AH162" i="729" s="1"/>
  <c r="AI162" i="729"/>
  <c r="AI161" i="729"/>
  <c r="AF161" i="729"/>
  <c r="AH161" i="729" s="1"/>
  <c r="AI306" i="726"/>
  <c r="AF306" i="726"/>
  <c r="AH306" i="726" s="1"/>
  <c r="AI305" i="726"/>
  <c r="AF305" i="726"/>
  <c r="AH305" i="726" s="1"/>
  <c r="AK314" i="726" s="1"/>
  <c r="AF447" i="727"/>
  <c r="AH447" i="727" s="1"/>
  <c r="AI447" i="727"/>
  <c r="AI446" i="727"/>
  <c r="AF446" i="727"/>
  <c r="AH446" i="727" s="1"/>
  <c r="AI445" i="727"/>
  <c r="AF445" i="727"/>
  <c r="AH445" i="727" s="1"/>
  <c r="AI444" i="727"/>
  <c r="AF444" i="727"/>
  <c r="AH444" i="727" s="1"/>
  <c r="AI278" i="723"/>
  <c r="AF278" i="723"/>
  <c r="AH278" i="723" s="1"/>
  <c r="AF277" i="723"/>
  <c r="AH277" i="723" s="1"/>
  <c r="AI277" i="723"/>
  <c r="AI276" i="723"/>
  <c r="AF276" i="723"/>
  <c r="AH276" i="723" s="1"/>
  <c r="AI275" i="723"/>
  <c r="AF275" i="723"/>
  <c r="AH275" i="723" s="1"/>
  <c r="AI403" i="725"/>
  <c r="AF403" i="725"/>
  <c r="AH403" i="725" s="1"/>
  <c r="AI402" i="725"/>
  <c r="AF402" i="725"/>
  <c r="AH402" i="725" s="1"/>
  <c r="AI401" i="725"/>
  <c r="AF401" i="725"/>
  <c r="AH401" i="725" s="1"/>
  <c r="AI304" i="726"/>
  <c r="AF304" i="726"/>
  <c r="AH304" i="726" s="1"/>
  <c r="AF303" i="726"/>
  <c r="AH303" i="726" s="1"/>
  <c r="AI303" i="726"/>
  <c r="AF443" i="727"/>
  <c r="AH443" i="727" s="1"/>
  <c r="AI443" i="727"/>
  <c r="AI442" i="727"/>
  <c r="AF442" i="727"/>
  <c r="AH442" i="727" s="1"/>
  <c r="AI441" i="727"/>
  <c r="AF441" i="727"/>
  <c r="AH441" i="727" s="1"/>
  <c r="AI274" i="723"/>
  <c r="AF274" i="723"/>
  <c r="AH274" i="723" s="1"/>
  <c r="AI273" i="723"/>
  <c r="AF273" i="723"/>
  <c r="AH273" i="723" s="1"/>
  <c r="AF272" i="723"/>
  <c r="AH272" i="723" s="1"/>
  <c r="AI272" i="723"/>
  <c r="AI160" i="729"/>
  <c r="AF160" i="729"/>
  <c r="AH160" i="729" s="1"/>
  <c r="AI159" i="729"/>
  <c r="AF159" i="729"/>
  <c r="AH159" i="729" s="1"/>
  <c r="T161" i="717"/>
  <c r="AJ161" i="717" s="1"/>
  <c r="S161" i="717"/>
  <c r="P161" i="717"/>
  <c r="V161" i="717" s="1"/>
  <c r="O161" i="717"/>
  <c r="L161" i="717"/>
  <c r="J161" i="717"/>
  <c r="T160" i="717"/>
  <c r="AJ160" i="717" s="1"/>
  <c r="S160" i="717"/>
  <c r="P160" i="717"/>
  <c r="V160" i="717" s="1"/>
  <c r="O160" i="717"/>
  <c r="L160" i="717"/>
  <c r="J160" i="717"/>
  <c r="T159" i="717"/>
  <c r="AJ159" i="717" s="1"/>
  <c r="S159" i="717"/>
  <c r="P159" i="717"/>
  <c r="V159" i="717" s="1"/>
  <c r="O159" i="717"/>
  <c r="L159" i="717"/>
  <c r="J159" i="717"/>
  <c r="T158" i="729"/>
  <c r="AJ158" i="729" s="1"/>
  <c r="S158" i="729"/>
  <c r="P158" i="729"/>
  <c r="V158" i="729" s="1"/>
  <c r="O158" i="729"/>
  <c r="L158" i="729"/>
  <c r="J158" i="729"/>
  <c r="T157" i="729"/>
  <c r="AJ157" i="729" s="1"/>
  <c r="S157" i="729"/>
  <c r="P157" i="729"/>
  <c r="V157" i="729" s="1"/>
  <c r="O157" i="729"/>
  <c r="L157" i="729"/>
  <c r="J157" i="729"/>
  <c r="T156" i="729"/>
  <c r="AJ156" i="729" s="1"/>
  <c r="S156" i="729"/>
  <c r="P156" i="729"/>
  <c r="V156" i="729" s="1"/>
  <c r="O156" i="729"/>
  <c r="L156" i="729"/>
  <c r="J156" i="729"/>
  <c r="T155" i="729"/>
  <c r="AJ155" i="729" s="1"/>
  <c r="S155" i="729"/>
  <c r="P155" i="729"/>
  <c r="V155" i="729" s="1"/>
  <c r="O155" i="729"/>
  <c r="L155" i="729"/>
  <c r="J155" i="729"/>
  <c r="T154" i="729"/>
  <c r="AJ154" i="729" s="1"/>
  <c r="S154" i="729"/>
  <c r="P154" i="729"/>
  <c r="V154" i="729" s="1"/>
  <c r="O154" i="729"/>
  <c r="L154" i="729"/>
  <c r="J154" i="729"/>
  <c r="T153" i="729"/>
  <c r="AJ153" i="729" s="1"/>
  <c r="S153" i="729"/>
  <c r="P153" i="729"/>
  <c r="V153" i="729" s="1"/>
  <c r="O153" i="729"/>
  <c r="L153" i="729"/>
  <c r="J153" i="729"/>
  <c r="T103" i="720"/>
  <c r="AJ103" i="720" s="1"/>
  <c r="S103" i="720"/>
  <c r="P103" i="720"/>
  <c r="V103" i="720" s="1"/>
  <c r="O103" i="720"/>
  <c r="L103" i="720"/>
  <c r="J103" i="720"/>
  <c r="T150" i="719"/>
  <c r="AJ150" i="719" s="1"/>
  <c r="S150" i="719"/>
  <c r="P150" i="719"/>
  <c r="V150" i="719" s="1"/>
  <c r="O150" i="719"/>
  <c r="L150" i="719"/>
  <c r="J150" i="719"/>
  <c r="T400" i="725"/>
  <c r="AJ400" i="725" s="1"/>
  <c r="S400" i="725"/>
  <c r="P400" i="725"/>
  <c r="V400" i="725" s="1"/>
  <c r="O400" i="725"/>
  <c r="L400" i="725"/>
  <c r="J400" i="725"/>
  <c r="T399" i="725"/>
  <c r="AJ399" i="725" s="1"/>
  <c r="S399" i="725"/>
  <c r="P399" i="725"/>
  <c r="V399" i="725" s="1"/>
  <c r="O399" i="725"/>
  <c r="L399" i="725"/>
  <c r="J399" i="725"/>
  <c r="T398" i="725"/>
  <c r="AJ398" i="725" s="1"/>
  <c r="S398" i="725"/>
  <c r="P398" i="725"/>
  <c r="V398" i="725" s="1"/>
  <c r="O398" i="725"/>
  <c r="L398" i="725"/>
  <c r="J398" i="725"/>
  <c r="T302" i="726"/>
  <c r="AJ302" i="726" s="1"/>
  <c r="S302" i="726"/>
  <c r="P302" i="726"/>
  <c r="V302" i="726" s="1"/>
  <c r="O302" i="726"/>
  <c r="L302" i="726"/>
  <c r="J302" i="726"/>
  <c r="T301" i="726"/>
  <c r="AJ301" i="726" s="1"/>
  <c r="S301" i="726"/>
  <c r="P301" i="726"/>
  <c r="V301" i="726" s="1"/>
  <c r="O301" i="726"/>
  <c r="L301" i="726"/>
  <c r="J301" i="726"/>
  <c r="T440" i="727"/>
  <c r="AJ440" i="727" s="1"/>
  <c r="S440" i="727"/>
  <c r="P440" i="727"/>
  <c r="V440" i="727" s="1"/>
  <c r="O440" i="727"/>
  <c r="L440" i="727"/>
  <c r="J440" i="727"/>
  <c r="T439" i="727"/>
  <c r="AJ439" i="727" s="1"/>
  <c r="S439" i="727"/>
  <c r="P439" i="727"/>
  <c r="V439" i="727" s="1"/>
  <c r="O439" i="727"/>
  <c r="L439" i="727"/>
  <c r="J439" i="727"/>
  <c r="T438" i="727"/>
  <c r="AJ438" i="727" s="1"/>
  <c r="S438" i="727"/>
  <c r="P438" i="727"/>
  <c r="V438" i="727" s="1"/>
  <c r="O438" i="727"/>
  <c r="L438" i="727"/>
  <c r="J438" i="727"/>
  <c r="T271" i="723"/>
  <c r="AJ271" i="723" s="1"/>
  <c r="S271" i="723"/>
  <c r="P271" i="723"/>
  <c r="V271" i="723" s="1"/>
  <c r="O271" i="723"/>
  <c r="L271" i="723"/>
  <c r="J271" i="723"/>
  <c r="T270" i="723"/>
  <c r="AJ270" i="723" s="1"/>
  <c r="S270" i="723"/>
  <c r="P270" i="723"/>
  <c r="V270" i="723" s="1"/>
  <c r="O270" i="723"/>
  <c r="L270" i="723"/>
  <c r="J270" i="723"/>
  <c r="T269" i="723"/>
  <c r="AJ269" i="723" s="1"/>
  <c r="S269" i="723"/>
  <c r="P269" i="723"/>
  <c r="V269" i="723" s="1"/>
  <c r="O269" i="723"/>
  <c r="L269" i="723"/>
  <c r="J269" i="723"/>
  <c r="T437" i="727"/>
  <c r="AJ437" i="727" s="1"/>
  <c r="S437" i="727"/>
  <c r="P437" i="727"/>
  <c r="V437" i="727" s="1"/>
  <c r="O437" i="727"/>
  <c r="L437" i="727"/>
  <c r="J437" i="727"/>
  <c r="T436" i="727"/>
  <c r="AJ436" i="727" s="1"/>
  <c r="S436" i="727"/>
  <c r="P436" i="727"/>
  <c r="V436" i="727" s="1"/>
  <c r="O436" i="727"/>
  <c r="L436" i="727"/>
  <c r="J436" i="727"/>
  <c r="T435" i="727"/>
  <c r="AJ435" i="727" s="1"/>
  <c r="S435" i="727"/>
  <c r="P435" i="727"/>
  <c r="V435" i="727" s="1"/>
  <c r="O435" i="727"/>
  <c r="L435" i="727"/>
  <c r="J435" i="727"/>
  <c r="AK170" i="729" l="1"/>
  <c r="AK280" i="723"/>
  <c r="AK409" i="725"/>
  <c r="AK450" i="727"/>
  <c r="W161" i="717"/>
  <c r="AD161" i="717"/>
  <c r="W160" i="717"/>
  <c r="AD160" i="717"/>
  <c r="AD159" i="717"/>
  <c r="AI159" i="717" s="1"/>
  <c r="W159" i="717"/>
  <c r="W158" i="729"/>
  <c r="AD158" i="729"/>
  <c r="W157" i="729"/>
  <c r="AD157" i="729"/>
  <c r="W156" i="729"/>
  <c r="AD156" i="729"/>
  <c r="W155" i="729"/>
  <c r="AD155" i="729"/>
  <c r="W154" i="729"/>
  <c r="AD154" i="729"/>
  <c r="W153" i="729"/>
  <c r="AD153" i="729"/>
  <c r="W103" i="720"/>
  <c r="AD103" i="720"/>
  <c r="W150" i="719"/>
  <c r="AD150" i="719"/>
  <c r="W400" i="725"/>
  <c r="AD400" i="725"/>
  <c r="W399" i="725"/>
  <c r="AD399" i="725"/>
  <c r="W398" i="725"/>
  <c r="AD398" i="725"/>
  <c r="W302" i="726"/>
  <c r="AD302" i="726"/>
  <c r="W301" i="726"/>
  <c r="AD301" i="726"/>
  <c r="W440" i="727"/>
  <c r="AD440" i="727"/>
  <c r="W439" i="727"/>
  <c r="AD439" i="727"/>
  <c r="W438" i="727"/>
  <c r="AD438" i="727"/>
  <c r="W271" i="723"/>
  <c r="AD271" i="723"/>
  <c r="W270" i="723"/>
  <c r="AD270" i="723"/>
  <c r="W269" i="723"/>
  <c r="AD269" i="723"/>
  <c r="W437" i="727"/>
  <c r="AD437" i="727"/>
  <c r="W436" i="727"/>
  <c r="AD436" i="727"/>
  <c r="W435" i="727"/>
  <c r="AD435" i="727"/>
  <c r="T397" i="725"/>
  <c r="AJ397" i="725" s="1"/>
  <c r="S397" i="725"/>
  <c r="P397" i="725"/>
  <c r="V397" i="725" s="1"/>
  <c r="O397" i="725"/>
  <c r="L397" i="725"/>
  <c r="J397" i="725"/>
  <c r="T396" i="725"/>
  <c r="AJ396" i="725" s="1"/>
  <c r="S396" i="725"/>
  <c r="P396" i="725"/>
  <c r="V396" i="725" s="1"/>
  <c r="O396" i="725"/>
  <c r="L396" i="725"/>
  <c r="J396" i="725"/>
  <c r="T395" i="725"/>
  <c r="AJ395" i="725" s="1"/>
  <c r="S395" i="725"/>
  <c r="P395" i="725"/>
  <c r="V395" i="725" s="1"/>
  <c r="O395" i="725"/>
  <c r="L395" i="725"/>
  <c r="J395" i="725"/>
  <c r="T300" i="726"/>
  <c r="AJ300" i="726" s="1"/>
  <c r="S300" i="726"/>
  <c r="P300" i="726"/>
  <c r="V300" i="726" s="1"/>
  <c r="O300" i="726"/>
  <c r="L300" i="726"/>
  <c r="J300" i="726"/>
  <c r="T299" i="726"/>
  <c r="AD299" i="726" s="1"/>
  <c r="AI299" i="726" s="1"/>
  <c r="S299" i="726"/>
  <c r="P299" i="726"/>
  <c r="V299" i="726" s="1"/>
  <c r="O299" i="726"/>
  <c r="L299" i="726"/>
  <c r="J299" i="726"/>
  <c r="T268" i="723"/>
  <c r="AJ268" i="723" s="1"/>
  <c r="S268" i="723"/>
  <c r="P268" i="723"/>
  <c r="V268" i="723" s="1"/>
  <c r="O268" i="723"/>
  <c r="L268" i="723"/>
  <c r="J268" i="723"/>
  <c r="T267" i="723"/>
  <c r="AJ267" i="723" s="1"/>
  <c r="S267" i="723"/>
  <c r="P267" i="723"/>
  <c r="V267" i="723" s="1"/>
  <c r="O267" i="723"/>
  <c r="L267" i="723"/>
  <c r="J267" i="723"/>
  <c r="T266" i="723"/>
  <c r="AJ266" i="723" s="1"/>
  <c r="S266" i="723"/>
  <c r="P266" i="723"/>
  <c r="V266" i="723" s="1"/>
  <c r="O266" i="723"/>
  <c r="L266" i="723"/>
  <c r="J266" i="723"/>
  <c r="T265" i="723"/>
  <c r="AJ265" i="723" s="1"/>
  <c r="S265" i="723"/>
  <c r="P265" i="723"/>
  <c r="V265" i="723" s="1"/>
  <c r="O265" i="723"/>
  <c r="L265" i="723"/>
  <c r="J265" i="723"/>
  <c r="T102" i="720"/>
  <c r="AJ102" i="720" s="1"/>
  <c r="S102" i="720"/>
  <c r="P102" i="720"/>
  <c r="V102" i="720" s="1"/>
  <c r="O102" i="720"/>
  <c r="L102" i="720"/>
  <c r="J102" i="720"/>
  <c r="T101" i="720"/>
  <c r="AJ101" i="720" s="1"/>
  <c r="S101" i="720"/>
  <c r="P101" i="720"/>
  <c r="V101" i="720" s="1"/>
  <c r="O101" i="720"/>
  <c r="L101" i="720"/>
  <c r="J101" i="720"/>
  <c r="T100" i="720"/>
  <c r="AJ100" i="720" s="1"/>
  <c r="S100" i="720"/>
  <c r="P100" i="720"/>
  <c r="V100" i="720" s="1"/>
  <c r="O100" i="720"/>
  <c r="L100" i="720"/>
  <c r="J100" i="720"/>
  <c r="T149" i="719"/>
  <c r="AJ149" i="719" s="1"/>
  <c r="S149" i="719"/>
  <c r="P149" i="719"/>
  <c r="V149" i="719" s="1"/>
  <c r="O149" i="719"/>
  <c r="L149" i="719"/>
  <c r="J149" i="719"/>
  <c r="T148" i="719"/>
  <c r="AJ148" i="719" s="1"/>
  <c r="S148" i="719"/>
  <c r="P148" i="719"/>
  <c r="V148" i="719" s="1"/>
  <c r="O148" i="719"/>
  <c r="L148" i="719"/>
  <c r="J148" i="719"/>
  <c r="T394" i="725"/>
  <c r="AJ394" i="725" s="1"/>
  <c r="S394" i="725"/>
  <c r="P394" i="725"/>
  <c r="V394" i="725" s="1"/>
  <c r="O394" i="725"/>
  <c r="L394" i="725"/>
  <c r="J394" i="725"/>
  <c r="T393" i="725"/>
  <c r="AJ393" i="725" s="1"/>
  <c r="S393" i="725"/>
  <c r="P393" i="725"/>
  <c r="V393" i="725" s="1"/>
  <c r="O393" i="725"/>
  <c r="L393" i="725"/>
  <c r="J393" i="725"/>
  <c r="T392" i="725"/>
  <c r="AJ392" i="725" s="1"/>
  <c r="S392" i="725"/>
  <c r="P392" i="725"/>
  <c r="V392" i="725" s="1"/>
  <c r="O392" i="725"/>
  <c r="L392" i="725"/>
  <c r="J392" i="725"/>
  <c r="T434" i="727"/>
  <c r="AJ434" i="727" s="1"/>
  <c r="S434" i="727"/>
  <c r="P434" i="727"/>
  <c r="V434" i="727" s="1"/>
  <c r="O434" i="727"/>
  <c r="L434" i="727"/>
  <c r="J434" i="727"/>
  <c r="T433" i="727"/>
  <c r="AJ433" i="727" s="1"/>
  <c r="S433" i="727"/>
  <c r="P433" i="727"/>
  <c r="V433" i="727" s="1"/>
  <c r="O433" i="727"/>
  <c r="L433" i="727"/>
  <c r="J433" i="727"/>
  <c r="T432" i="727"/>
  <c r="AJ432" i="727" s="1"/>
  <c r="S432" i="727"/>
  <c r="P432" i="727"/>
  <c r="V432" i="727" s="1"/>
  <c r="O432" i="727"/>
  <c r="L432" i="727"/>
  <c r="J432" i="727"/>
  <c r="T431" i="727"/>
  <c r="AJ431" i="727" s="1"/>
  <c r="S431" i="727"/>
  <c r="P431" i="727"/>
  <c r="V431" i="727" s="1"/>
  <c r="O431" i="727"/>
  <c r="L431" i="727"/>
  <c r="J431" i="727"/>
  <c r="T298" i="726"/>
  <c r="AJ298" i="726" s="1"/>
  <c r="S298" i="726"/>
  <c r="P298" i="726"/>
  <c r="V298" i="726" s="1"/>
  <c r="O298" i="726"/>
  <c r="L298" i="726"/>
  <c r="J298" i="726"/>
  <c r="T297" i="726"/>
  <c r="AJ297" i="726" s="1"/>
  <c r="S297" i="726"/>
  <c r="P297" i="726"/>
  <c r="V297" i="726" s="1"/>
  <c r="O297" i="726"/>
  <c r="L297" i="726"/>
  <c r="J297" i="726"/>
  <c r="T264" i="723"/>
  <c r="AJ264" i="723" s="1"/>
  <c r="S264" i="723"/>
  <c r="P264" i="723"/>
  <c r="V264" i="723" s="1"/>
  <c r="O264" i="723"/>
  <c r="L264" i="723"/>
  <c r="J264" i="723"/>
  <c r="T263" i="723"/>
  <c r="AJ263" i="723" s="1"/>
  <c r="S263" i="723"/>
  <c r="P263" i="723"/>
  <c r="V263" i="723" s="1"/>
  <c r="O263" i="723"/>
  <c r="L263" i="723"/>
  <c r="J263" i="723"/>
  <c r="T262" i="723"/>
  <c r="AJ262" i="723" s="1"/>
  <c r="S262" i="723"/>
  <c r="P262" i="723"/>
  <c r="V262" i="723" s="1"/>
  <c r="O262" i="723"/>
  <c r="L262" i="723"/>
  <c r="J262" i="723"/>
  <c r="T261" i="723"/>
  <c r="AJ261" i="723" s="1"/>
  <c r="S261" i="723"/>
  <c r="P261" i="723"/>
  <c r="V261" i="723" s="1"/>
  <c r="O261" i="723"/>
  <c r="L261" i="723"/>
  <c r="J261" i="723"/>
  <c r="T158" i="717"/>
  <c r="AJ158" i="717" s="1"/>
  <c r="S158" i="717"/>
  <c r="P158" i="717"/>
  <c r="V158" i="717" s="1"/>
  <c r="O158" i="717"/>
  <c r="L158" i="717"/>
  <c r="J158" i="717"/>
  <c r="T71" i="718"/>
  <c r="AJ71" i="718" s="1"/>
  <c r="S71" i="718"/>
  <c r="P71" i="718"/>
  <c r="V71" i="718" s="1"/>
  <c r="O71" i="718"/>
  <c r="L71" i="718"/>
  <c r="J71" i="718"/>
  <c r="T70" i="718"/>
  <c r="AJ70" i="718" s="1"/>
  <c r="S70" i="718"/>
  <c r="P70" i="718"/>
  <c r="V70" i="718" s="1"/>
  <c r="O70" i="718"/>
  <c r="L70" i="718"/>
  <c r="J70" i="718"/>
  <c r="T147" i="719"/>
  <c r="AJ147" i="719" s="1"/>
  <c r="S147" i="719"/>
  <c r="P147" i="719"/>
  <c r="V147" i="719" s="1"/>
  <c r="O147" i="719"/>
  <c r="L147" i="719"/>
  <c r="J147" i="719"/>
  <c r="T146" i="719"/>
  <c r="AJ146" i="719" s="1"/>
  <c r="S146" i="719"/>
  <c r="P146" i="719"/>
  <c r="V146" i="719" s="1"/>
  <c r="O146" i="719"/>
  <c r="L146" i="719"/>
  <c r="J146" i="719"/>
  <c r="T391" i="725"/>
  <c r="AJ391" i="725" s="1"/>
  <c r="S391" i="725"/>
  <c r="P391" i="725"/>
  <c r="V391" i="725" s="1"/>
  <c r="O391" i="725"/>
  <c r="L391" i="725"/>
  <c r="J391" i="725"/>
  <c r="T390" i="725"/>
  <c r="AJ390" i="725" s="1"/>
  <c r="S390" i="725"/>
  <c r="P390" i="725"/>
  <c r="V390" i="725" s="1"/>
  <c r="O390" i="725"/>
  <c r="L390" i="725"/>
  <c r="J390" i="725"/>
  <c r="T389" i="725"/>
  <c r="AJ389" i="725" s="1"/>
  <c r="S389" i="725"/>
  <c r="P389" i="725"/>
  <c r="V389" i="725" s="1"/>
  <c r="O389" i="725"/>
  <c r="L389" i="725"/>
  <c r="J389" i="725"/>
  <c r="T296" i="726"/>
  <c r="AJ296" i="726" s="1"/>
  <c r="S296" i="726"/>
  <c r="P296" i="726"/>
  <c r="V296" i="726" s="1"/>
  <c r="O296" i="726"/>
  <c r="L296" i="726"/>
  <c r="J296" i="726"/>
  <c r="T295" i="726"/>
  <c r="AJ295" i="726" s="1"/>
  <c r="S295" i="726"/>
  <c r="P295" i="726"/>
  <c r="V295" i="726" s="1"/>
  <c r="O295" i="726"/>
  <c r="L295" i="726"/>
  <c r="J295" i="726"/>
  <c r="T430" i="727"/>
  <c r="AJ430" i="727" s="1"/>
  <c r="S430" i="727"/>
  <c r="P430" i="727"/>
  <c r="V430" i="727" s="1"/>
  <c r="O430" i="727"/>
  <c r="L430" i="727"/>
  <c r="J430" i="727"/>
  <c r="T429" i="727"/>
  <c r="AJ429" i="727" s="1"/>
  <c r="S429" i="727"/>
  <c r="P429" i="727"/>
  <c r="V429" i="727" s="1"/>
  <c r="O429" i="727"/>
  <c r="L429" i="727"/>
  <c r="J429" i="727"/>
  <c r="T428" i="727"/>
  <c r="AJ428" i="727" s="1"/>
  <c r="S428" i="727"/>
  <c r="P428" i="727"/>
  <c r="V428" i="727" s="1"/>
  <c r="O428" i="727"/>
  <c r="L428" i="727"/>
  <c r="J428" i="727"/>
  <c r="T427" i="727"/>
  <c r="AJ427" i="727" s="1"/>
  <c r="S427" i="727"/>
  <c r="P427" i="727"/>
  <c r="V427" i="727" s="1"/>
  <c r="O427" i="727"/>
  <c r="L427" i="727"/>
  <c r="J427" i="727"/>
  <c r="T260" i="723"/>
  <c r="AJ260" i="723" s="1"/>
  <c r="S260" i="723"/>
  <c r="P260" i="723"/>
  <c r="V260" i="723" s="1"/>
  <c r="O260" i="723"/>
  <c r="L260" i="723"/>
  <c r="J260" i="723"/>
  <c r="T259" i="723"/>
  <c r="AJ259" i="723" s="1"/>
  <c r="S259" i="723"/>
  <c r="P259" i="723"/>
  <c r="V259" i="723" s="1"/>
  <c r="O259" i="723"/>
  <c r="L259" i="723"/>
  <c r="J259" i="723"/>
  <c r="T258" i="723"/>
  <c r="AJ258" i="723" s="1"/>
  <c r="S258" i="723"/>
  <c r="P258" i="723"/>
  <c r="V258" i="723" s="1"/>
  <c r="O258" i="723"/>
  <c r="L258" i="723"/>
  <c r="J258" i="723"/>
  <c r="T257" i="723"/>
  <c r="AJ257" i="723" s="1"/>
  <c r="S257" i="723"/>
  <c r="P257" i="723"/>
  <c r="V257" i="723" s="1"/>
  <c r="O257" i="723"/>
  <c r="L257" i="723"/>
  <c r="J257" i="723"/>
  <c r="T152" i="729"/>
  <c r="AJ152" i="729" s="1"/>
  <c r="S152" i="729"/>
  <c r="P152" i="729"/>
  <c r="V152" i="729" s="1"/>
  <c r="O152" i="729"/>
  <c r="L152" i="729"/>
  <c r="J152" i="729"/>
  <c r="T151" i="729"/>
  <c r="AJ151" i="729" s="1"/>
  <c r="S151" i="729"/>
  <c r="P151" i="729"/>
  <c r="V151" i="729" s="1"/>
  <c r="O151" i="729"/>
  <c r="L151" i="729"/>
  <c r="J151" i="729"/>
  <c r="T150" i="729"/>
  <c r="AJ150" i="729" s="1"/>
  <c r="S150" i="729"/>
  <c r="P150" i="729"/>
  <c r="V150" i="729" s="1"/>
  <c r="O150" i="729"/>
  <c r="L150" i="729"/>
  <c r="J150" i="729"/>
  <c r="T149" i="729"/>
  <c r="AJ149" i="729" s="1"/>
  <c r="S149" i="729"/>
  <c r="P149" i="729"/>
  <c r="V149" i="729" s="1"/>
  <c r="O149" i="729"/>
  <c r="L149" i="729"/>
  <c r="J149" i="729"/>
  <c r="T148" i="729"/>
  <c r="AJ148" i="729" s="1"/>
  <c r="S148" i="729"/>
  <c r="P148" i="729"/>
  <c r="V148" i="729" s="1"/>
  <c r="O148" i="729"/>
  <c r="L148" i="729"/>
  <c r="J148" i="729"/>
  <c r="S147" i="729"/>
  <c r="T147" i="729"/>
  <c r="O147" i="729"/>
  <c r="P147" i="729"/>
  <c r="V147" i="729"/>
  <c r="L147" i="729"/>
  <c r="J147" i="729"/>
  <c r="W147" i="729" l="1"/>
  <c r="AJ147" i="729"/>
  <c r="AD147" i="729"/>
  <c r="AI161" i="717"/>
  <c r="AF161" i="717"/>
  <c r="AH161" i="717" s="1"/>
  <c r="AF160" i="717"/>
  <c r="AH160" i="717" s="1"/>
  <c r="AI160" i="717"/>
  <c r="AF159" i="717"/>
  <c r="AH159" i="717" s="1"/>
  <c r="AI158" i="729"/>
  <c r="AF158" i="729"/>
  <c r="AH158" i="729" s="1"/>
  <c r="AF157" i="729"/>
  <c r="AH157" i="729" s="1"/>
  <c r="AI157" i="729"/>
  <c r="AI156" i="729"/>
  <c r="AF156" i="729"/>
  <c r="AH156" i="729" s="1"/>
  <c r="AI155" i="729"/>
  <c r="AF155" i="729"/>
  <c r="AH155" i="729" s="1"/>
  <c r="AF154" i="729"/>
  <c r="AH154" i="729" s="1"/>
  <c r="AI154" i="729"/>
  <c r="AF153" i="729"/>
  <c r="AH153" i="729" s="1"/>
  <c r="AI153" i="729"/>
  <c r="AI103" i="720"/>
  <c r="AF103" i="720"/>
  <c r="AH103" i="720" s="1"/>
  <c r="AF150" i="719"/>
  <c r="AH150" i="719" s="1"/>
  <c r="AI150" i="719"/>
  <c r="AI400" i="725"/>
  <c r="AF400" i="725"/>
  <c r="AH400" i="725" s="1"/>
  <c r="AF399" i="725"/>
  <c r="AH399" i="725" s="1"/>
  <c r="AI399" i="725"/>
  <c r="AI398" i="725"/>
  <c r="AF398" i="725"/>
  <c r="AH398" i="725" s="1"/>
  <c r="AF302" i="726"/>
  <c r="AH302" i="726" s="1"/>
  <c r="AI302" i="726"/>
  <c r="AI301" i="726"/>
  <c r="AF301" i="726"/>
  <c r="AH301" i="726" s="1"/>
  <c r="AI440" i="727"/>
  <c r="AF440" i="727"/>
  <c r="AH440" i="727" s="1"/>
  <c r="AI439" i="727"/>
  <c r="AF439" i="727"/>
  <c r="AH439" i="727" s="1"/>
  <c r="AF438" i="727"/>
  <c r="AH438" i="727" s="1"/>
  <c r="AI438" i="727"/>
  <c r="AI271" i="723"/>
  <c r="AF271" i="723"/>
  <c r="AH271" i="723" s="1"/>
  <c r="AI270" i="723"/>
  <c r="AF270" i="723"/>
  <c r="AH270" i="723" s="1"/>
  <c r="AI269" i="723"/>
  <c r="AF269" i="723"/>
  <c r="AH269" i="723" s="1"/>
  <c r="AI437" i="727"/>
  <c r="AF437" i="727"/>
  <c r="AH437" i="727" s="1"/>
  <c r="AI436" i="727"/>
  <c r="AF436" i="727"/>
  <c r="AH436" i="727" s="1"/>
  <c r="AI435" i="727"/>
  <c r="AF435" i="727"/>
  <c r="AH435" i="727" s="1"/>
  <c r="W397" i="725"/>
  <c r="AD397" i="725"/>
  <c r="W396" i="725"/>
  <c r="AD396" i="725"/>
  <c r="W395" i="725"/>
  <c r="AD395" i="725"/>
  <c r="W300" i="726"/>
  <c r="AD300" i="726"/>
  <c r="W299" i="726"/>
  <c r="AJ299" i="726"/>
  <c r="AF299" i="726"/>
  <c r="AH299" i="726" s="1"/>
  <c r="W268" i="723"/>
  <c r="AD268" i="723"/>
  <c r="W267" i="723"/>
  <c r="AD267" i="723"/>
  <c r="W266" i="723"/>
  <c r="AD266" i="723"/>
  <c r="AD265" i="723"/>
  <c r="AI265" i="723" s="1"/>
  <c r="W265" i="723"/>
  <c r="W102" i="720"/>
  <c r="AD102" i="720"/>
  <c r="W101" i="720"/>
  <c r="AD101" i="720"/>
  <c r="W100" i="720"/>
  <c r="AD100" i="720"/>
  <c r="W149" i="719"/>
  <c r="AD149" i="719"/>
  <c r="AD148" i="719"/>
  <c r="W148" i="719"/>
  <c r="W394" i="725"/>
  <c r="AD394" i="725"/>
  <c r="W393" i="725"/>
  <c r="AD393" i="725"/>
  <c r="W392" i="725"/>
  <c r="AD392" i="725"/>
  <c r="W434" i="727"/>
  <c r="AD434" i="727"/>
  <c r="W433" i="727"/>
  <c r="AD433" i="727"/>
  <c r="W432" i="727"/>
  <c r="AD432" i="727"/>
  <c r="W431" i="727"/>
  <c r="AD431" i="727"/>
  <c r="W298" i="726"/>
  <c r="AD298" i="726"/>
  <c r="W297" i="726"/>
  <c r="AD297" i="726"/>
  <c r="W264" i="723"/>
  <c r="AD264" i="723"/>
  <c r="W263" i="723"/>
  <c r="AD263" i="723"/>
  <c r="W262" i="723"/>
  <c r="AD262" i="723"/>
  <c r="W261" i="723"/>
  <c r="AD261" i="723"/>
  <c r="W158" i="717"/>
  <c r="AD158" i="717"/>
  <c r="W71" i="718"/>
  <c r="AD71" i="718"/>
  <c r="W70" i="718"/>
  <c r="AD70" i="718"/>
  <c r="W147" i="719"/>
  <c r="AD147" i="719"/>
  <c r="W146" i="719"/>
  <c r="AD146" i="719"/>
  <c r="W391" i="725"/>
  <c r="AD391" i="725"/>
  <c r="W390" i="725"/>
  <c r="AD390" i="725"/>
  <c r="W389" i="725"/>
  <c r="AD389" i="725"/>
  <c r="W296" i="726"/>
  <c r="AD296" i="726"/>
  <c r="W295" i="726"/>
  <c r="AD295" i="726"/>
  <c r="W430" i="727"/>
  <c r="AD430" i="727"/>
  <c r="W429" i="727"/>
  <c r="AD429" i="727"/>
  <c r="W428" i="727"/>
  <c r="AD428" i="727"/>
  <c r="W427" i="727"/>
  <c r="AD427" i="727"/>
  <c r="W260" i="723"/>
  <c r="AD260" i="723"/>
  <c r="W259" i="723"/>
  <c r="AD259" i="723"/>
  <c r="W258" i="723"/>
  <c r="AD258" i="723"/>
  <c r="W257" i="723"/>
  <c r="AD257" i="723"/>
  <c r="W152" i="729"/>
  <c r="AD152" i="729"/>
  <c r="W151" i="729"/>
  <c r="AD151" i="729"/>
  <c r="W150" i="729"/>
  <c r="AD150" i="729"/>
  <c r="W149" i="729"/>
  <c r="AD149" i="729"/>
  <c r="W148" i="729"/>
  <c r="AD148" i="729"/>
  <c r="T157" i="717"/>
  <c r="AJ157" i="717" s="1"/>
  <c r="S157" i="717"/>
  <c r="P157" i="717"/>
  <c r="V157" i="717" s="1"/>
  <c r="O157" i="717"/>
  <c r="L157" i="717"/>
  <c r="J157" i="717"/>
  <c r="T156" i="717"/>
  <c r="AJ156" i="717" s="1"/>
  <c r="S156" i="717"/>
  <c r="P156" i="717"/>
  <c r="V156" i="717" s="1"/>
  <c r="O156" i="717"/>
  <c r="L156" i="717"/>
  <c r="J156" i="717"/>
  <c r="AK160" i="729" l="1"/>
  <c r="AI147" i="729"/>
  <c r="AF147" i="729"/>
  <c r="AH147" i="729" s="1"/>
  <c r="AF265" i="723"/>
  <c r="AH265" i="723" s="1"/>
  <c r="AK163" i="717"/>
  <c r="AK440" i="727"/>
  <c r="AI397" i="725"/>
  <c r="AF397" i="725"/>
  <c r="AH397" i="725" s="1"/>
  <c r="AI396" i="725"/>
  <c r="AF396" i="725"/>
  <c r="AH396" i="725" s="1"/>
  <c r="AI395" i="725"/>
  <c r="AF395" i="725"/>
  <c r="AH395" i="725" s="1"/>
  <c r="AI300" i="726"/>
  <c r="AF300" i="726"/>
  <c r="AH300" i="726" s="1"/>
  <c r="AI268" i="723"/>
  <c r="AF268" i="723"/>
  <c r="AH268" i="723" s="1"/>
  <c r="AI267" i="723"/>
  <c r="AF267" i="723"/>
  <c r="AH267" i="723" s="1"/>
  <c r="AI266" i="723"/>
  <c r="AF266" i="723"/>
  <c r="AH266" i="723" s="1"/>
  <c r="AI102" i="720"/>
  <c r="AF102" i="720"/>
  <c r="AH102" i="720" s="1"/>
  <c r="AI101" i="720"/>
  <c r="AF101" i="720"/>
  <c r="AH101" i="720" s="1"/>
  <c r="AF100" i="720"/>
  <c r="AH100" i="720" s="1"/>
  <c r="AI100" i="720"/>
  <c r="AF149" i="719"/>
  <c r="AH149" i="719" s="1"/>
  <c r="AI149" i="719"/>
  <c r="AF148" i="719"/>
  <c r="AH148" i="719" s="1"/>
  <c r="AI148" i="719"/>
  <c r="AF394" i="725"/>
  <c r="AH394" i="725" s="1"/>
  <c r="AI394" i="725"/>
  <c r="AI393" i="725"/>
  <c r="AF393" i="725"/>
  <c r="AH393" i="725" s="1"/>
  <c r="AF392" i="725"/>
  <c r="AH392" i="725" s="1"/>
  <c r="AI392" i="725"/>
  <c r="AF434" i="727"/>
  <c r="AH434" i="727" s="1"/>
  <c r="AI434" i="727"/>
  <c r="AF433" i="727"/>
  <c r="AH433" i="727" s="1"/>
  <c r="AI433" i="727"/>
  <c r="AF432" i="727"/>
  <c r="AH432" i="727" s="1"/>
  <c r="AI432" i="727"/>
  <c r="AF431" i="727"/>
  <c r="AH431" i="727" s="1"/>
  <c r="AI431" i="727"/>
  <c r="AI298" i="726"/>
  <c r="AF298" i="726"/>
  <c r="AH298" i="726" s="1"/>
  <c r="AI297" i="726"/>
  <c r="AF297" i="726"/>
  <c r="AH297" i="726" s="1"/>
  <c r="AI264" i="723"/>
  <c r="AF264" i="723"/>
  <c r="AH264" i="723" s="1"/>
  <c r="AF263" i="723"/>
  <c r="AH263" i="723" s="1"/>
  <c r="AI263" i="723"/>
  <c r="AI262" i="723"/>
  <c r="AF262" i="723"/>
  <c r="AH262" i="723" s="1"/>
  <c r="AI261" i="723"/>
  <c r="AF261" i="723"/>
  <c r="AH261" i="723" s="1"/>
  <c r="AI158" i="717"/>
  <c r="AF158" i="717"/>
  <c r="AH158" i="717" s="1"/>
  <c r="AI71" i="718"/>
  <c r="AF71" i="718"/>
  <c r="AH71" i="718" s="1"/>
  <c r="AI70" i="718"/>
  <c r="AF70" i="718"/>
  <c r="AH70" i="718" s="1"/>
  <c r="AI147" i="719"/>
  <c r="AF147" i="719"/>
  <c r="AH147" i="719" s="1"/>
  <c r="AI146" i="719"/>
  <c r="AF146" i="719"/>
  <c r="AH146" i="719" s="1"/>
  <c r="AI391" i="725"/>
  <c r="AF391" i="725"/>
  <c r="AH391" i="725" s="1"/>
  <c r="AI390" i="725"/>
  <c r="AF390" i="725"/>
  <c r="AH390" i="725" s="1"/>
  <c r="AF389" i="725"/>
  <c r="AH389" i="725" s="1"/>
  <c r="AI389" i="725"/>
  <c r="AI296" i="726"/>
  <c r="AF296" i="726"/>
  <c r="AH296" i="726" s="1"/>
  <c r="AI295" i="726"/>
  <c r="AF295" i="726"/>
  <c r="AH295" i="726" s="1"/>
  <c r="AI430" i="727"/>
  <c r="AF430" i="727"/>
  <c r="AH430" i="727" s="1"/>
  <c r="AF429" i="727"/>
  <c r="AH429" i="727" s="1"/>
  <c r="AI429" i="727"/>
  <c r="AF428" i="727"/>
  <c r="AH428" i="727" s="1"/>
  <c r="AI428" i="727"/>
  <c r="AI427" i="727"/>
  <c r="AF427" i="727"/>
  <c r="AH427" i="727" s="1"/>
  <c r="AF260" i="723"/>
  <c r="AH260" i="723" s="1"/>
  <c r="AI260" i="723"/>
  <c r="AI259" i="723"/>
  <c r="AF259" i="723"/>
  <c r="AH259" i="723" s="1"/>
  <c r="AI258" i="723"/>
  <c r="AF258" i="723"/>
  <c r="AH258" i="723" s="1"/>
  <c r="AI257" i="723"/>
  <c r="AF257" i="723"/>
  <c r="AH257" i="723" s="1"/>
  <c r="AI152" i="729"/>
  <c r="AF152" i="729"/>
  <c r="AH152" i="729" s="1"/>
  <c r="AI151" i="729"/>
  <c r="AF151" i="729"/>
  <c r="AH151" i="729" s="1"/>
  <c r="AF150" i="729"/>
  <c r="AH150" i="729" s="1"/>
  <c r="AI150" i="729"/>
  <c r="AI149" i="729"/>
  <c r="AF149" i="729"/>
  <c r="AH149" i="729" s="1"/>
  <c r="AI148" i="729"/>
  <c r="AF148" i="729"/>
  <c r="AH148" i="729" s="1"/>
  <c r="W157" i="717"/>
  <c r="AD157" i="717"/>
  <c r="W156" i="717"/>
  <c r="AD156" i="717"/>
  <c r="T145" i="719"/>
  <c r="AJ145" i="719" s="1"/>
  <c r="S145" i="719"/>
  <c r="P145" i="719"/>
  <c r="V145" i="719" s="1"/>
  <c r="O145" i="719"/>
  <c r="L145" i="719"/>
  <c r="J145" i="719"/>
  <c r="T146" i="729"/>
  <c r="AJ146" i="729" s="1"/>
  <c r="S146" i="729"/>
  <c r="P146" i="729"/>
  <c r="V146" i="729" s="1"/>
  <c r="O146" i="729"/>
  <c r="L146" i="729"/>
  <c r="J146" i="729"/>
  <c r="T145" i="729"/>
  <c r="AJ145" i="729" s="1"/>
  <c r="S145" i="729"/>
  <c r="P145" i="729"/>
  <c r="V145" i="729" s="1"/>
  <c r="O145" i="729"/>
  <c r="L145" i="729"/>
  <c r="J145" i="729"/>
  <c r="T388" i="725"/>
  <c r="AJ388" i="725" s="1"/>
  <c r="S388" i="725"/>
  <c r="P388" i="725"/>
  <c r="V388" i="725" s="1"/>
  <c r="O388" i="725"/>
  <c r="L388" i="725"/>
  <c r="J388" i="725"/>
  <c r="T387" i="725"/>
  <c r="AJ387" i="725" s="1"/>
  <c r="S387" i="725"/>
  <c r="P387" i="725"/>
  <c r="V387" i="725" s="1"/>
  <c r="O387" i="725"/>
  <c r="L387" i="725"/>
  <c r="J387" i="725"/>
  <c r="T386" i="725"/>
  <c r="AJ386" i="725" s="1"/>
  <c r="S386" i="725"/>
  <c r="P386" i="725"/>
  <c r="V386" i="725" s="1"/>
  <c r="O386" i="725"/>
  <c r="L386" i="725"/>
  <c r="J386" i="725"/>
  <c r="T426" i="727"/>
  <c r="AJ426" i="727" s="1"/>
  <c r="S426" i="727"/>
  <c r="P426" i="727"/>
  <c r="V426" i="727" s="1"/>
  <c r="O426" i="727"/>
  <c r="L426" i="727"/>
  <c r="J426" i="727"/>
  <c r="T425" i="727"/>
  <c r="AJ425" i="727" s="1"/>
  <c r="S425" i="727"/>
  <c r="P425" i="727"/>
  <c r="V425" i="727" s="1"/>
  <c r="O425" i="727"/>
  <c r="L425" i="727"/>
  <c r="J425" i="727"/>
  <c r="T424" i="727"/>
  <c r="AJ424" i="727" s="1"/>
  <c r="S424" i="727"/>
  <c r="P424" i="727"/>
  <c r="V424" i="727" s="1"/>
  <c r="O424" i="727"/>
  <c r="L424" i="727"/>
  <c r="J424" i="727"/>
  <c r="T294" i="726"/>
  <c r="AJ294" i="726" s="1"/>
  <c r="S294" i="726"/>
  <c r="P294" i="726"/>
  <c r="V294" i="726" s="1"/>
  <c r="O294" i="726"/>
  <c r="L294" i="726"/>
  <c r="J294" i="726"/>
  <c r="T293" i="726"/>
  <c r="AJ293" i="726" s="1"/>
  <c r="S293" i="726"/>
  <c r="P293" i="726"/>
  <c r="V293" i="726" s="1"/>
  <c r="O293" i="726"/>
  <c r="L293" i="726"/>
  <c r="J293" i="726"/>
  <c r="T256" i="723"/>
  <c r="AJ256" i="723" s="1"/>
  <c r="S256" i="723"/>
  <c r="P256" i="723"/>
  <c r="V256" i="723" s="1"/>
  <c r="O256" i="723"/>
  <c r="L256" i="723"/>
  <c r="J256" i="723"/>
  <c r="T255" i="723"/>
  <c r="AJ255" i="723" s="1"/>
  <c r="S255" i="723"/>
  <c r="P255" i="723"/>
  <c r="V255" i="723" s="1"/>
  <c r="O255" i="723"/>
  <c r="L255" i="723"/>
  <c r="J255" i="723"/>
  <c r="T254" i="723"/>
  <c r="AJ254" i="723" s="1"/>
  <c r="S254" i="723"/>
  <c r="P254" i="723"/>
  <c r="V254" i="723" s="1"/>
  <c r="O254" i="723"/>
  <c r="L254" i="723"/>
  <c r="J254" i="723"/>
  <c r="T99" i="720"/>
  <c r="AJ99" i="720" s="1"/>
  <c r="S99" i="720"/>
  <c r="P99" i="720"/>
  <c r="V99" i="720" s="1"/>
  <c r="O99" i="720"/>
  <c r="L99" i="720"/>
  <c r="J99" i="720"/>
  <c r="T98" i="720"/>
  <c r="AJ98" i="720" s="1"/>
  <c r="S98" i="720"/>
  <c r="P98" i="720"/>
  <c r="V98" i="720" s="1"/>
  <c r="O98" i="720"/>
  <c r="L98" i="720"/>
  <c r="J98" i="720"/>
  <c r="T97" i="720"/>
  <c r="AJ97" i="720" s="1"/>
  <c r="S97" i="720"/>
  <c r="P97" i="720"/>
  <c r="V97" i="720" s="1"/>
  <c r="O97" i="720"/>
  <c r="L97" i="720"/>
  <c r="J97" i="720"/>
  <c r="T144" i="719"/>
  <c r="AJ144" i="719" s="1"/>
  <c r="S144" i="719"/>
  <c r="P144" i="719"/>
  <c r="V144" i="719" s="1"/>
  <c r="O144" i="719"/>
  <c r="L144" i="719"/>
  <c r="J144" i="719"/>
  <c r="T143" i="719"/>
  <c r="AJ143" i="719" s="1"/>
  <c r="S143" i="719"/>
  <c r="P143" i="719"/>
  <c r="V143" i="719" s="1"/>
  <c r="O143" i="719"/>
  <c r="L143" i="719"/>
  <c r="J143" i="719"/>
  <c r="T142" i="719"/>
  <c r="AJ142" i="719" s="1"/>
  <c r="S142" i="719"/>
  <c r="P142" i="719"/>
  <c r="V142" i="719" s="1"/>
  <c r="O142" i="719"/>
  <c r="L142" i="719"/>
  <c r="J142" i="719"/>
  <c r="T144" i="729"/>
  <c r="AJ144" i="729" s="1"/>
  <c r="S144" i="729"/>
  <c r="P144" i="729"/>
  <c r="V144" i="729" s="1"/>
  <c r="O144" i="729"/>
  <c r="L144" i="729"/>
  <c r="J144" i="729"/>
  <c r="T143" i="729"/>
  <c r="AJ143" i="729" s="1"/>
  <c r="S143" i="729"/>
  <c r="P143" i="729"/>
  <c r="V143" i="729" s="1"/>
  <c r="O143" i="729"/>
  <c r="L143" i="729"/>
  <c r="J143" i="729"/>
  <c r="T142" i="729"/>
  <c r="AJ142" i="729" s="1"/>
  <c r="S142" i="729"/>
  <c r="P142" i="729"/>
  <c r="V142" i="729" s="1"/>
  <c r="O142" i="729"/>
  <c r="L142" i="729"/>
  <c r="J142" i="729"/>
  <c r="T385" i="725"/>
  <c r="AJ385" i="725" s="1"/>
  <c r="S385" i="725"/>
  <c r="P385" i="725"/>
  <c r="V385" i="725" s="1"/>
  <c r="O385" i="725"/>
  <c r="L385" i="725"/>
  <c r="J385" i="725"/>
  <c r="T384" i="725"/>
  <c r="AJ384" i="725" s="1"/>
  <c r="S384" i="725"/>
  <c r="P384" i="725"/>
  <c r="V384" i="725" s="1"/>
  <c r="O384" i="725"/>
  <c r="L384" i="725"/>
  <c r="J384" i="725"/>
  <c r="T383" i="725"/>
  <c r="AJ383" i="725" s="1"/>
  <c r="S383" i="725"/>
  <c r="P383" i="725"/>
  <c r="V383" i="725" s="1"/>
  <c r="O383" i="725"/>
  <c r="L383" i="725"/>
  <c r="J383" i="725"/>
  <c r="T253" i="723"/>
  <c r="AJ253" i="723" s="1"/>
  <c r="S253" i="723"/>
  <c r="P253" i="723"/>
  <c r="V253" i="723" s="1"/>
  <c r="O253" i="723"/>
  <c r="L253" i="723"/>
  <c r="J253" i="723"/>
  <c r="T252" i="723"/>
  <c r="AJ252" i="723" s="1"/>
  <c r="S252" i="723"/>
  <c r="P252" i="723"/>
  <c r="V252" i="723" s="1"/>
  <c r="O252" i="723"/>
  <c r="L252" i="723"/>
  <c r="J252" i="723"/>
  <c r="T251" i="723"/>
  <c r="AJ251" i="723" s="1"/>
  <c r="S251" i="723"/>
  <c r="P251" i="723"/>
  <c r="V251" i="723" s="1"/>
  <c r="O251" i="723"/>
  <c r="L251" i="723"/>
  <c r="J251" i="723"/>
  <c r="T423" i="727"/>
  <c r="AJ423" i="727" s="1"/>
  <c r="S423" i="727"/>
  <c r="P423" i="727"/>
  <c r="V423" i="727" s="1"/>
  <c r="O423" i="727"/>
  <c r="L423" i="727"/>
  <c r="J423" i="727"/>
  <c r="T422" i="727"/>
  <c r="AJ422" i="727" s="1"/>
  <c r="S422" i="727"/>
  <c r="P422" i="727"/>
  <c r="V422" i="727" s="1"/>
  <c r="O422" i="727"/>
  <c r="L422" i="727"/>
  <c r="J422" i="727"/>
  <c r="T421" i="727"/>
  <c r="AJ421" i="727" s="1"/>
  <c r="S421" i="727"/>
  <c r="P421" i="727"/>
  <c r="V421" i="727" s="1"/>
  <c r="O421" i="727"/>
  <c r="L421" i="727"/>
  <c r="J421" i="727"/>
  <c r="T292" i="726"/>
  <c r="AJ292" i="726" s="1"/>
  <c r="S292" i="726"/>
  <c r="P292" i="726"/>
  <c r="V292" i="726" s="1"/>
  <c r="O292" i="726"/>
  <c r="L292" i="726"/>
  <c r="J292" i="726"/>
  <c r="T291" i="726"/>
  <c r="AJ291" i="726" s="1"/>
  <c r="S291" i="726"/>
  <c r="P291" i="726"/>
  <c r="V291" i="726" s="1"/>
  <c r="O291" i="726"/>
  <c r="L291" i="726"/>
  <c r="J291" i="726"/>
  <c r="T250" i="723"/>
  <c r="AJ250" i="723" s="1"/>
  <c r="S250" i="723"/>
  <c r="P250" i="723"/>
  <c r="V250" i="723" s="1"/>
  <c r="O250" i="723"/>
  <c r="L250" i="723"/>
  <c r="J250" i="723"/>
  <c r="T249" i="723"/>
  <c r="AJ249" i="723" s="1"/>
  <c r="S249" i="723"/>
  <c r="P249" i="723"/>
  <c r="V249" i="723" s="1"/>
  <c r="O249" i="723"/>
  <c r="L249" i="723"/>
  <c r="J249" i="723"/>
  <c r="T248" i="723"/>
  <c r="AJ248" i="723" s="1"/>
  <c r="S248" i="723"/>
  <c r="P248" i="723"/>
  <c r="V248" i="723" s="1"/>
  <c r="O248" i="723"/>
  <c r="L248" i="723"/>
  <c r="J248" i="723"/>
  <c r="T247" i="723"/>
  <c r="AJ247" i="723" s="1"/>
  <c r="S247" i="723"/>
  <c r="P247" i="723"/>
  <c r="V247" i="723" s="1"/>
  <c r="O247" i="723"/>
  <c r="L247" i="723"/>
  <c r="J247" i="723"/>
  <c r="T141" i="729"/>
  <c r="AJ141" i="729" s="1"/>
  <c r="S141" i="729"/>
  <c r="P141" i="729"/>
  <c r="V141" i="729" s="1"/>
  <c r="O141" i="729"/>
  <c r="L141" i="729"/>
  <c r="J141" i="729"/>
  <c r="T140" i="729"/>
  <c r="AJ140" i="729" s="1"/>
  <c r="S140" i="729"/>
  <c r="P140" i="729"/>
  <c r="V140" i="729" s="1"/>
  <c r="O140" i="729"/>
  <c r="L140" i="729"/>
  <c r="J140" i="729"/>
  <c r="T382" i="725"/>
  <c r="AJ382" i="725" s="1"/>
  <c r="S382" i="725"/>
  <c r="P382" i="725"/>
  <c r="V382" i="725" s="1"/>
  <c r="O382" i="725"/>
  <c r="L382" i="725"/>
  <c r="J382" i="725"/>
  <c r="T381" i="725"/>
  <c r="AJ381" i="725" s="1"/>
  <c r="S381" i="725"/>
  <c r="P381" i="725"/>
  <c r="V381" i="725" s="1"/>
  <c r="O381" i="725"/>
  <c r="L381" i="725"/>
  <c r="J381" i="725"/>
  <c r="T380" i="725"/>
  <c r="AJ380" i="725" s="1"/>
  <c r="S380" i="725"/>
  <c r="P380" i="725"/>
  <c r="V380" i="725" s="1"/>
  <c r="O380" i="725"/>
  <c r="L380" i="725"/>
  <c r="J380" i="725"/>
  <c r="T290" i="726"/>
  <c r="AJ290" i="726" s="1"/>
  <c r="S290" i="726"/>
  <c r="P290" i="726"/>
  <c r="V290" i="726" s="1"/>
  <c r="O290" i="726"/>
  <c r="L290" i="726"/>
  <c r="J290" i="726"/>
  <c r="T289" i="726"/>
  <c r="AJ289" i="726" s="1"/>
  <c r="S289" i="726"/>
  <c r="P289" i="726"/>
  <c r="V289" i="726" s="1"/>
  <c r="O289" i="726"/>
  <c r="L289" i="726"/>
  <c r="J289" i="726"/>
  <c r="T420" i="727"/>
  <c r="AJ420" i="727" s="1"/>
  <c r="S420" i="727"/>
  <c r="P420" i="727"/>
  <c r="V420" i="727" s="1"/>
  <c r="O420" i="727"/>
  <c r="L420" i="727"/>
  <c r="J420" i="727"/>
  <c r="T419" i="727"/>
  <c r="AJ419" i="727" s="1"/>
  <c r="S419" i="727"/>
  <c r="P419" i="727"/>
  <c r="V419" i="727" s="1"/>
  <c r="O419" i="727"/>
  <c r="L419" i="727"/>
  <c r="J419" i="727"/>
  <c r="T418" i="727"/>
  <c r="AJ418" i="727" s="1"/>
  <c r="S418" i="727"/>
  <c r="P418" i="727"/>
  <c r="V418" i="727" s="1"/>
  <c r="O418" i="727"/>
  <c r="L418" i="727"/>
  <c r="J418" i="727"/>
  <c r="T417" i="727"/>
  <c r="AJ417" i="727" s="1"/>
  <c r="S417" i="727"/>
  <c r="P417" i="727"/>
  <c r="V417" i="727" s="1"/>
  <c r="O417" i="727"/>
  <c r="L417" i="727"/>
  <c r="J417" i="727"/>
  <c r="T18" i="731"/>
  <c r="AJ18" i="731" s="1"/>
  <c r="S18" i="731"/>
  <c r="P18" i="731"/>
  <c r="V18" i="731" s="1"/>
  <c r="O18" i="731"/>
  <c r="L18" i="731"/>
  <c r="J18" i="731"/>
  <c r="T155" i="717"/>
  <c r="AJ155" i="717" s="1"/>
  <c r="S155" i="717"/>
  <c r="P155" i="717"/>
  <c r="V155" i="717" s="1"/>
  <c r="O155" i="717"/>
  <c r="L155" i="717"/>
  <c r="J155" i="717"/>
  <c r="T154" i="717"/>
  <c r="AJ154" i="717" s="1"/>
  <c r="S154" i="717"/>
  <c r="P154" i="717"/>
  <c r="V154" i="717" s="1"/>
  <c r="O154" i="717"/>
  <c r="L154" i="717"/>
  <c r="J154" i="717"/>
  <c r="T153" i="717"/>
  <c r="AJ153" i="717" s="1"/>
  <c r="S153" i="717"/>
  <c r="P153" i="717"/>
  <c r="V153" i="717" s="1"/>
  <c r="O153" i="717"/>
  <c r="L153" i="717"/>
  <c r="J153" i="717"/>
  <c r="T139" i="729"/>
  <c r="AJ139" i="729" s="1"/>
  <c r="S139" i="729"/>
  <c r="P139" i="729"/>
  <c r="V139" i="729" s="1"/>
  <c r="O139" i="729"/>
  <c r="L139" i="729"/>
  <c r="J139" i="729"/>
  <c r="T138" i="729"/>
  <c r="AJ138" i="729" s="1"/>
  <c r="S138" i="729"/>
  <c r="P138" i="729"/>
  <c r="V138" i="729" s="1"/>
  <c r="O138" i="729"/>
  <c r="L138" i="729"/>
  <c r="J138" i="729"/>
  <c r="T379" i="725"/>
  <c r="AJ379" i="725" s="1"/>
  <c r="S379" i="725"/>
  <c r="P379" i="725"/>
  <c r="V379" i="725" s="1"/>
  <c r="O379" i="725"/>
  <c r="L379" i="725"/>
  <c r="J379" i="725"/>
  <c r="T378" i="725"/>
  <c r="AJ378" i="725" s="1"/>
  <c r="S378" i="725"/>
  <c r="P378" i="725"/>
  <c r="V378" i="725" s="1"/>
  <c r="O378" i="725"/>
  <c r="L378" i="725"/>
  <c r="J378" i="725"/>
  <c r="T377" i="725"/>
  <c r="AJ377" i="725" s="1"/>
  <c r="S377" i="725"/>
  <c r="P377" i="725"/>
  <c r="V377" i="725" s="1"/>
  <c r="O377" i="725"/>
  <c r="L377" i="725"/>
  <c r="J377" i="725"/>
  <c r="T288" i="726"/>
  <c r="AJ288" i="726" s="1"/>
  <c r="S288" i="726"/>
  <c r="P288" i="726"/>
  <c r="V288" i="726" s="1"/>
  <c r="O288" i="726"/>
  <c r="L288" i="726"/>
  <c r="J288" i="726"/>
  <c r="T287" i="726"/>
  <c r="AJ287" i="726" s="1"/>
  <c r="S287" i="726"/>
  <c r="P287" i="726"/>
  <c r="V287" i="726" s="1"/>
  <c r="O287" i="726"/>
  <c r="L287" i="726"/>
  <c r="J287" i="726"/>
  <c r="T416" i="727"/>
  <c r="AJ416" i="727" s="1"/>
  <c r="S416" i="727"/>
  <c r="P416" i="727"/>
  <c r="V416" i="727" s="1"/>
  <c r="O416" i="727"/>
  <c r="L416" i="727"/>
  <c r="J416" i="727"/>
  <c r="T415" i="727"/>
  <c r="AJ415" i="727" s="1"/>
  <c r="S415" i="727"/>
  <c r="P415" i="727"/>
  <c r="V415" i="727" s="1"/>
  <c r="O415" i="727"/>
  <c r="L415" i="727"/>
  <c r="J415" i="727"/>
  <c r="T414" i="727"/>
  <c r="AJ414" i="727" s="1"/>
  <c r="S414" i="727"/>
  <c r="P414" i="727"/>
  <c r="V414" i="727" s="1"/>
  <c r="O414" i="727"/>
  <c r="L414" i="727"/>
  <c r="J414" i="727"/>
  <c r="T246" i="723"/>
  <c r="AJ246" i="723" s="1"/>
  <c r="S246" i="723"/>
  <c r="P246" i="723"/>
  <c r="V246" i="723" s="1"/>
  <c r="O246" i="723"/>
  <c r="L246" i="723"/>
  <c r="J246" i="723"/>
  <c r="T245" i="723"/>
  <c r="AJ245" i="723" s="1"/>
  <c r="S245" i="723"/>
  <c r="P245" i="723"/>
  <c r="V245" i="723" s="1"/>
  <c r="O245" i="723"/>
  <c r="L245" i="723"/>
  <c r="J245" i="723"/>
  <c r="T96" i="720"/>
  <c r="AJ96" i="720" s="1"/>
  <c r="S96" i="720"/>
  <c r="P96" i="720"/>
  <c r="V96" i="720" s="1"/>
  <c r="O96" i="720"/>
  <c r="L96" i="720"/>
  <c r="J96" i="720"/>
  <c r="T95" i="720"/>
  <c r="AJ95" i="720" s="1"/>
  <c r="S95" i="720"/>
  <c r="P95" i="720"/>
  <c r="V95" i="720" s="1"/>
  <c r="O95" i="720"/>
  <c r="L95" i="720"/>
  <c r="J95" i="720"/>
  <c r="T141" i="719"/>
  <c r="AJ141" i="719" s="1"/>
  <c r="S141" i="719"/>
  <c r="P141" i="719"/>
  <c r="V141" i="719" s="1"/>
  <c r="O141" i="719"/>
  <c r="L141" i="719"/>
  <c r="J141" i="719"/>
  <c r="T140" i="719"/>
  <c r="AJ140" i="719" s="1"/>
  <c r="S140" i="719"/>
  <c r="P140" i="719"/>
  <c r="V140" i="719" s="1"/>
  <c r="O140" i="719"/>
  <c r="L140" i="719"/>
  <c r="J140" i="719"/>
  <c r="T17" i="731"/>
  <c r="AJ17" i="731" s="1"/>
  <c r="S17" i="731"/>
  <c r="P17" i="731"/>
  <c r="V17" i="731" s="1"/>
  <c r="O17" i="731"/>
  <c r="L17" i="731"/>
  <c r="J17" i="731"/>
  <c r="T69" i="718"/>
  <c r="AJ69" i="718" s="1"/>
  <c r="S69" i="718"/>
  <c r="P69" i="718"/>
  <c r="V69" i="718" s="1"/>
  <c r="O69" i="718"/>
  <c r="L69" i="718"/>
  <c r="J69" i="718"/>
  <c r="L68" i="718"/>
  <c r="J68" i="718"/>
  <c r="O68" i="718"/>
  <c r="P68" i="718"/>
  <c r="V68" i="718" s="1"/>
  <c r="S68" i="718"/>
  <c r="T68" i="718"/>
  <c r="AD68" i="718" s="1"/>
  <c r="T137" i="729"/>
  <c r="AJ137" i="729" s="1"/>
  <c r="S137" i="729"/>
  <c r="P137" i="729"/>
  <c r="V137" i="729" s="1"/>
  <c r="O137" i="729"/>
  <c r="L137" i="729"/>
  <c r="J137" i="729"/>
  <c r="T136" i="729"/>
  <c r="AJ136" i="729" s="1"/>
  <c r="S136" i="729"/>
  <c r="P136" i="729"/>
  <c r="V136" i="729" s="1"/>
  <c r="O136" i="729"/>
  <c r="L136" i="729"/>
  <c r="J136" i="729"/>
  <c r="T135" i="729"/>
  <c r="AJ135" i="729" s="1"/>
  <c r="S135" i="729"/>
  <c r="P135" i="729"/>
  <c r="V135" i="729" s="1"/>
  <c r="O135" i="729"/>
  <c r="L135" i="729"/>
  <c r="J135" i="729"/>
  <c r="T134" i="729"/>
  <c r="AJ134" i="729" s="1"/>
  <c r="S134" i="729"/>
  <c r="P134" i="729"/>
  <c r="V134" i="729" s="1"/>
  <c r="O134" i="729"/>
  <c r="L134" i="729"/>
  <c r="J134" i="729"/>
  <c r="T286" i="726"/>
  <c r="AJ286" i="726" s="1"/>
  <c r="S286" i="726"/>
  <c r="P286" i="726"/>
  <c r="V286" i="726" s="1"/>
  <c r="O286" i="726"/>
  <c r="L286" i="726"/>
  <c r="J286" i="726"/>
  <c r="T285" i="726"/>
  <c r="AJ285" i="726" s="1"/>
  <c r="S285" i="726"/>
  <c r="P285" i="726"/>
  <c r="V285" i="726" s="1"/>
  <c r="O285" i="726"/>
  <c r="L285" i="726"/>
  <c r="J285" i="726"/>
  <c r="T413" i="727"/>
  <c r="AJ413" i="727" s="1"/>
  <c r="S413" i="727"/>
  <c r="P413" i="727"/>
  <c r="V413" i="727" s="1"/>
  <c r="O413" i="727"/>
  <c r="L413" i="727"/>
  <c r="J413" i="727"/>
  <c r="T412" i="727"/>
  <c r="AJ412" i="727" s="1"/>
  <c r="S412" i="727"/>
  <c r="P412" i="727"/>
  <c r="V412" i="727" s="1"/>
  <c r="O412" i="727"/>
  <c r="L412" i="727"/>
  <c r="J412" i="727"/>
  <c r="T411" i="727"/>
  <c r="AJ411" i="727" s="1"/>
  <c r="S411" i="727"/>
  <c r="P411" i="727"/>
  <c r="V411" i="727" s="1"/>
  <c r="O411" i="727"/>
  <c r="L411" i="727"/>
  <c r="J411" i="727"/>
  <c r="T410" i="727"/>
  <c r="AJ410" i="727" s="1"/>
  <c r="S410" i="727"/>
  <c r="P410" i="727"/>
  <c r="V410" i="727" s="1"/>
  <c r="O410" i="727"/>
  <c r="L410" i="727"/>
  <c r="J410" i="727"/>
  <c r="T376" i="725"/>
  <c r="AJ376" i="725" s="1"/>
  <c r="S376" i="725"/>
  <c r="P376" i="725"/>
  <c r="V376" i="725" s="1"/>
  <c r="O376" i="725"/>
  <c r="L376" i="725"/>
  <c r="J376" i="725"/>
  <c r="T375" i="725"/>
  <c r="AJ375" i="725" s="1"/>
  <c r="S375" i="725"/>
  <c r="P375" i="725"/>
  <c r="V375" i="725" s="1"/>
  <c r="O375" i="725"/>
  <c r="L375" i="725"/>
  <c r="J375" i="725"/>
  <c r="T374" i="725"/>
  <c r="AJ374" i="725" s="1"/>
  <c r="S374" i="725"/>
  <c r="P374" i="725"/>
  <c r="V374" i="725" s="1"/>
  <c r="O374" i="725"/>
  <c r="L374" i="725"/>
  <c r="J374" i="725"/>
  <c r="T244" i="723"/>
  <c r="AJ244" i="723" s="1"/>
  <c r="S244" i="723"/>
  <c r="P244" i="723"/>
  <c r="V244" i="723" s="1"/>
  <c r="O244" i="723"/>
  <c r="L244" i="723"/>
  <c r="J244" i="723"/>
  <c r="T243" i="723"/>
  <c r="AJ243" i="723" s="1"/>
  <c r="S243" i="723"/>
  <c r="P243" i="723"/>
  <c r="V243" i="723" s="1"/>
  <c r="O243" i="723"/>
  <c r="L243" i="723"/>
  <c r="J243" i="723"/>
  <c r="T152" i="717"/>
  <c r="AJ152" i="717" s="1"/>
  <c r="S152" i="717"/>
  <c r="P152" i="717"/>
  <c r="V152" i="717" s="1"/>
  <c r="O152" i="717"/>
  <c r="L152" i="717"/>
  <c r="J152" i="717"/>
  <c r="T133" i="729"/>
  <c r="AJ133" i="729" s="1"/>
  <c r="S133" i="729"/>
  <c r="P133" i="729"/>
  <c r="V133" i="729" s="1"/>
  <c r="O133" i="729"/>
  <c r="L133" i="729"/>
  <c r="J133" i="729"/>
  <c r="T132" i="729"/>
  <c r="AJ132" i="729" s="1"/>
  <c r="S132" i="729"/>
  <c r="P132" i="729"/>
  <c r="V132" i="729" s="1"/>
  <c r="O132" i="729"/>
  <c r="L132" i="729"/>
  <c r="J132" i="729"/>
  <c r="T131" i="729"/>
  <c r="AJ131" i="729" s="1"/>
  <c r="S131" i="729"/>
  <c r="P131" i="729"/>
  <c r="V131" i="729" s="1"/>
  <c r="O131" i="729"/>
  <c r="L131" i="729"/>
  <c r="J131" i="729"/>
  <c r="T94" i="720"/>
  <c r="AJ94" i="720" s="1"/>
  <c r="S94" i="720"/>
  <c r="P94" i="720"/>
  <c r="V94" i="720" s="1"/>
  <c r="O94" i="720"/>
  <c r="L94" i="720"/>
  <c r="J94" i="720"/>
  <c r="T139" i="719"/>
  <c r="AJ139" i="719" s="1"/>
  <c r="S139" i="719"/>
  <c r="P139" i="719"/>
  <c r="V139" i="719" s="1"/>
  <c r="O139" i="719"/>
  <c r="L139" i="719"/>
  <c r="J139" i="719"/>
  <c r="T373" i="725"/>
  <c r="AJ373" i="725" s="1"/>
  <c r="S373" i="725"/>
  <c r="P373" i="725"/>
  <c r="V373" i="725" s="1"/>
  <c r="O373" i="725"/>
  <c r="L373" i="725"/>
  <c r="J373" i="725"/>
  <c r="T372" i="725"/>
  <c r="AJ372" i="725" s="1"/>
  <c r="S372" i="725"/>
  <c r="P372" i="725"/>
  <c r="V372" i="725" s="1"/>
  <c r="O372" i="725"/>
  <c r="L372" i="725"/>
  <c r="J372" i="725"/>
  <c r="T284" i="726"/>
  <c r="AJ284" i="726" s="1"/>
  <c r="S284" i="726"/>
  <c r="P284" i="726"/>
  <c r="V284" i="726" s="1"/>
  <c r="O284" i="726"/>
  <c r="L284" i="726"/>
  <c r="J284" i="726"/>
  <c r="T283" i="726"/>
  <c r="AJ283" i="726" s="1"/>
  <c r="S283" i="726"/>
  <c r="P283" i="726"/>
  <c r="V283" i="726" s="1"/>
  <c r="O283" i="726"/>
  <c r="L283" i="726"/>
  <c r="J283" i="726"/>
  <c r="T409" i="727"/>
  <c r="AJ409" i="727" s="1"/>
  <c r="S409" i="727"/>
  <c r="P409" i="727"/>
  <c r="V409" i="727" s="1"/>
  <c r="O409" i="727"/>
  <c r="L409" i="727"/>
  <c r="J409" i="727"/>
  <c r="T408" i="727"/>
  <c r="AJ408" i="727" s="1"/>
  <c r="S408" i="727"/>
  <c r="P408" i="727"/>
  <c r="V408" i="727" s="1"/>
  <c r="O408" i="727"/>
  <c r="L408" i="727"/>
  <c r="J408" i="727"/>
  <c r="T407" i="727"/>
  <c r="AJ407" i="727" s="1"/>
  <c r="S407" i="727"/>
  <c r="P407" i="727"/>
  <c r="V407" i="727" s="1"/>
  <c r="O407" i="727"/>
  <c r="L407" i="727"/>
  <c r="J407" i="727"/>
  <c r="T242" i="723"/>
  <c r="AJ242" i="723" s="1"/>
  <c r="S242" i="723"/>
  <c r="P242" i="723"/>
  <c r="V242" i="723" s="1"/>
  <c r="O242" i="723"/>
  <c r="L242" i="723"/>
  <c r="J242" i="723"/>
  <c r="T241" i="723"/>
  <c r="AJ241" i="723" s="1"/>
  <c r="S241" i="723"/>
  <c r="P241" i="723"/>
  <c r="V241" i="723" s="1"/>
  <c r="O241" i="723"/>
  <c r="L241" i="723"/>
  <c r="J241" i="723"/>
  <c r="T371" i="725"/>
  <c r="AJ371" i="725" s="1"/>
  <c r="S371" i="725"/>
  <c r="P371" i="725"/>
  <c r="V371" i="725" s="1"/>
  <c r="O371" i="725"/>
  <c r="L371" i="725"/>
  <c r="J371" i="725"/>
  <c r="T93" i="720"/>
  <c r="AJ93" i="720" s="1"/>
  <c r="S93" i="720"/>
  <c r="P93" i="720"/>
  <c r="V93" i="720" s="1"/>
  <c r="O93" i="720"/>
  <c r="L93" i="720"/>
  <c r="J93" i="720"/>
  <c r="T92" i="720"/>
  <c r="AJ92" i="720" s="1"/>
  <c r="S92" i="720"/>
  <c r="P92" i="720"/>
  <c r="V92" i="720" s="1"/>
  <c r="O92" i="720"/>
  <c r="L92" i="720"/>
  <c r="J92" i="720"/>
  <c r="T91" i="720"/>
  <c r="AJ91" i="720" s="1"/>
  <c r="S91" i="720"/>
  <c r="P91" i="720"/>
  <c r="V91" i="720" s="1"/>
  <c r="O91" i="720"/>
  <c r="L91" i="720"/>
  <c r="J91" i="720"/>
  <c r="T138" i="719"/>
  <c r="AJ138" i="719" s="1"/>
  <c r="S138" i="719"/>
  <c r="P138" i="719"/>
  <c r="V138" i="719" s="1"/>
  <c r="O138" i="719"/>
  <c r="L138" i="719"/>
  <c r="J138" i="719"/>
  <c r="T137" i="719"/>
  <c r="AJ137" i="719" s="1"/>
  <c r="S137" i="719"/>
  <c r="P137" i="719"/>
  <c r="V137" i="719" s="1"/>
  <c r="O137" i="719"/>
  <c r="L137" i="719"/>
  <c r="J137" i="719"/>
  <c r="T136" i="719"/>
  <c r="AJ136" i="719" s="1"/>
  <c r="S136" i="719"/>
  <c r="P136" i="719"/>
  <c r="V136" i="719" s="1"/>
  <c r="O136" i="719"/>
  <c r="L136" i="719"/>
  <c r="J136" i="719"/>
  <c r="AK103" i="720" l="1"/>
  <c r="AK150" i="719"/>
  <c r="AK271" i="723"/>
  <c r="AK304" i="726"/>
  <c r="AK400" i="725"/>
  <c r="AK73" i="718"/>
  <c r="AI157" i="717"/>
  <c r="AF157" i="717"/>
  <c r="AH157" i="717" s="1"/>
  <c r="AF156" i="717"/>
  <c r="AH156" i="717" s="1"/>
  <c r="AI156" i="717"/>
  <c r="W145" i="719"/>
  <c r="AD145" i="719"/>
  <c r="W146" i="729"/>
  <c r="AD146" i="729"/>
  <c r="W145" i="729"/>
  <c r="AD145" i="729"/>
  <c r="W388" i="725"/>
  <c r="AD388" i="725"/>
  <c r="W387" i="725"/>
  <c r="AD387" i="725"/>
  <c r="W386" i="725"/>
  <c r="AD386" i="725"/>
  <c r="W426" i="727"/>
  <c r="AD426" i="727"/>
  <c r="W425" i="727"/>
  <c r="AD425" i="727"/>
  <c r="W424" i="727"/>
  <c r="AD424" i="727"/>
  <c r="W294" i="726"/>
  <c r="AD294" i="726"/>
  <c r="W293" i="726"/>
  <c r="AD293" i="726"/>
  <c r="W256" i="723"/>
  <c r="AD256" i="723"/>
  <c r="W255" i="723"/>
  <c r="AD255" i="723"/>
  <c r="W254" i="723"/>
  <c r="AD254" i="723"/>
  <c r="W99" i="720"/>
  <c r="AD99" i="720"/>
  <c r="W98" i="720"/>
  <c r="AD98" i="720"/>
  <c r="W97" i="720"/>
  <c r="AD97" i="720"/>
  <c r="W144" i="719"/>
  <c r="AD144" i="719"/>
  <c r="W143" i="719"/>
  <c r="AD143" i="719"/>
  <c r="W142" i="719"/>
  <c r="AD142" i="719"/>
  <c r="W144" i="729"/>
  <c r="AD144" i="729"/>
  <c r="W143" i="729"/>
  <c r="AD143" i="729"/>
  <c r="W142" i="729"/>
  <c r="AD142" i="729"/>
  <c r="W385" i="725"/>
  <c r="AD385" i="725"/>
  <c r="W384" i="725"/>
  <c r="AD384" i="725"/>
  <c r="W383" i="725"/>
  <c r="AD383" i="725"/>
  <c r="W253" i="723"/>
  <c r="AD253" i="723"/>
  <c r="W252" i="723"/>
  <c r="AD252" i="723"/>
  <c r="W251" i="723"/>
  <c r="AD251" i="723"/>
  <c r="W423" i="727"/>
  <c r="AD423" i="727"/>
  <c r="W422" i="727"/>
  <c r="AD422" i="727"/>
  <c r="W421" i="727"/>
  <c r="AD421" i="727"/>
  <c r="W292" i="726"/>
  <c r="AD292" i="726"/>
  <c r="W291" i="726"/>
  <c r="AD291" i="726"/>
  <c r="W250" i="723"/>
  <c r="AD250" i="723"/>
  <c r="W249" i="723"/>
  <c r="AD249" i="723"/>
  <c r="W248" i="723"/>
  <c r="AD248" i="723"/>
  <c r="W247" i="723"/>
  <c r="AD247" i="723"/>
  <c r="AD141" i="729"/>
  <c r="AI141" i="729" s="1"/>
  <c r="W141" i="729"/>
  <c r="W140" i="729"/>
  <c r="AD140" i="729"/>
  <c r="W382" i="725"/>
  <c r="AD382" i="725"/>
  <c r="W381" i="725"/>
  <c r="AD381" i="725"/>
  <c r="W380" i="725"/>
  <c r="AD380" i="725"/>
  <c r="W290" i="726"/>
  <c r="AD290" i="726"/>
  <c r="W289" i="726"/>
  <c r="AD289" i="726"/>
  <c r="W420" i="727"/>
  <c r="AD420" i="727"/>
  <c r="W419" i="727"/>
  <c r="AD419" i="727"/>
  <c r="W418" i="727"/>
  <c r="AD418" i="727"/>
  <c r="W417" i="727"/>
  <c r="AD417" i="727"/>
  <c r="W18" i="731"/>
  <c r="AD18" i="731"/>
  <c r="W155" i="717"/>
  <c r="AD155" i="717"/>
  <c r="W154" i="717"/>
  <c r="AD154" i="717"/>
  <c r="W153" i="717"/>
  <c r="AD153" i="717"/>
  <c r="W139" i="729"/>
  <c r="AD139" i="729"/>
  <c r="W138" i="729"/>
  <c r="AD138" i="729"/>
  <c r="W379" i="725"/>
  <c r="AD379" i="725"/>
  <c r="W378" i="725"/>
  <c r="AD378" i="725"/>
  <c r="W377" i="725"/>
  <c r="AD377" i="725"/>
  <c r="W288" i="726"/>
  <c r="AD288" i="726"/>
  <c r="W287" i="726"/>
  <c r="AD287" i="726"/>
  <c r="W416" i="727"/>
  <c r="AD416" i="727"/>
  <c r="W415" i="727"/>
  <c r="AD415" i="727"/>
  <c r="W414" i="727"/>
  <c r="AD414" i="727"/>
  <c r="W246" i="723"/>
  <c r="AD246" i="723"/>
  <c r="AD245" i="723"/>
  <c r="AI245" i="723" s="1"/>
  <c r="W245" i="723"/>
  <c r="W96" i="720"/>
  <c r="AD96" i="720"/>
  <c r="W95" i="720"/>
  <c r="AD95" i="720"/>
  <c r="W141" i="719"/>
  <c r="AD141" i="719"/>
  <c r="W140" i="719"/>
  <c r="AD140" i="719"/>
  <c r="W68" i="718"/>
  <c r="W17" i="731"/>
  <c r="AD17" i="731"/>
  <c r="AI68" i="718"/>
  <c r="AF68" i="718"/>
  <c r="AH68" i="718" s="1"/>
  <c r="AJ68" i="718"/>
  <c r="W69" i="718"/>
  <c r="AD69" i="718"/>
  <c r="W137" i="729"/>
  <c r="AD137" i="729"/>
  <c r="W136" i="729"/>
  <c r="AD136" i="729"/>
  <c r="W135" i="729"/>
  <c r="AD135" i="729"/>
  <c r="W134" i="729"/>
  <c r="AD134" i="729"/>
  <c r="W286" i="726"/>
  <c r="AD286" i="726"/>
  <c r="W285" i="726"/>
  <c r="AD285" i="726"/>
  <c r="W413" i="727"/>
  <c r="AD413" i="727"/>
  <c r="W412" i="727"/>
  <c r="AD412" i="727"/>
  <c r="W411" i="727"/>
  <c r="AD411" i="727"/>
  <c r="W410" i="727"/>
  <c r="AD410" i="727"/>
  <c r="W376" i="725"/>
  <c r="AD376" i="725"/>
  <c r="W375" i="725"/>
  <c r="AD375" i="725"/>
  <c r="W374" i="725"/>
  <c r="AD374" i="725"/>
  <c r="W244" i="723"/>
  <c r="AD244" i="723"/>
  <c r="W243" i="723"/>
  <c r="AD243" i="723"/>
  <c r="W152" i="717"/>
  <c r="AD152" i="717"/>
  <c r="W133" i="729"/>
  <c r="AD133" i="729"/>
  <c r="W132" i="729"/>
  <c r="AD132" i="729"/>
  <c r="W131" i="729"/>
  <c r="AD131" i="729"/>
  <c r="W94" i="720"/>
  <c r="AD94" i="720"/>
  <c r="W139" i="719"/>
  <c r="AD139" i="719"/>
  <c r="W373" i="725"/>
  <c r="AD373" i="725"/>
  <c r="W372" i="725"/>
  <c r="AD372" i="725"/>
  <c r="W284" i="726"/>
  <c r="AD284" i="726"/>
  <c r="AD283" i="726"/>
  <c r="W283" i="726"/>
  <c r="W409" i="727"/>
  <c r="AD409" i="727"/>
  <c r="W408" i="727"/>
  <c r="AD408" i="727"/>
  <c r="W407" i="727"/>
  <c r="AD407" i="727"/>
  <c r="W242" i="723"/>
  <c r="AD242" i="723"/>
  <c r="W241" i="723"/>
  <c r="AD241" i="723"/>
  <c r="W371" i="725"/>
  <c r="AD371" i="725"/>
  <c r="W93" i="720"/>
  <c r="AD93" i="720"/>
  <c r="W92" i="720"/>
  <c r="AD92" i="720"/>
  <c r="W91" i="720"/>
  <c r="AD91" i="720"/>
  <c r="W138" i="719"/>
  <c r="AD138" i="719"/>
  <c r="W137" i="719"/>
  <c r="AD137" i="719"/>
  <c r="AD136" i="719"/>
  <c r="AI136" i="719" s="1"/>
  <c r="W136" i="719"/>
  <c r="AF141" i="729" l="1"/>
  <c r="AH141" i="729" s="1"/>
  <c r="AF145" i="719"/>
  <c r="AH145" i="719" s="1"/>
  <c r="AK147" i="719" s="1"/>
  <c r="AI145" i="719"/>
  <c r="AI146" i="729"/>
  <c r="AF146" i="729"/>
  <c r="AH146" i="729" s="1"/>
  <c r="AI145" i="729"/>
  <c r="AF145" i="729"/>
  <c r="AH145" i="729" s="1"/>
  <c r="AI388" i="725"/>
  <c r="AF388" i="725"/>
  <c r="AH388" i="725" s="1"/>
  <c r="AI387" i="725"/>
  <c r="AF387" i="725"/>
  <c r="AH387" i="725" s="1"/>
  <c r="AI386" i="725"/>
  <c r="AF386" i="725"/>
  <c r="AH386" i="725" s="1"/>
  <c r="AI426" i="727"/>
  <c r="AF426" i="727"/>
  <c r="AH426" i="727" s="1"/>
  <c r="AI425" i="727"/>
  <c r="AF425" i="727"/>
  <c r="AH425" i="727" s="1"/>
  <c r="AI424" i="727"/>
  <c r="AF424" i="727"/>
  <c r="AH424" i="727" s="1"/>
  <c r="AI294" i="726"/>
  <c r="AF294" i="726"/>
  <c r="AH294" i="726" s="1"/>
  <c r="AI293" i="726"/>
  <c r="AF293" i="726"/>
  <c r="AH293" i="726" s="1"/>
  <c r="AI256" i="723"/>
  <c r="AF256" i="723"/>
  <c r="AH256" i="723" s="1"/>
  <c r="AI255" i="723"/>
  <c r="AF255" i="723"/>
  <c r="AH255" i="723" s="1"/>
  <c r="AI254" i="723"/>
  <c r="AF254" i="723"/>
  <c r="AH254" i="723" s="1"/>
  <c r="AF99" i="720"/>
  <c r="AH99" i="720" s="1"/>
  <c r="AI99" i="720"/>
  <c r="AI98" i="720"/>
  <c r="AF98" i="720"/>
  <c r="AH98" i="720" s="1"/>
  <c r="AF97" i="720"/>
  <c r="AH97" i="720" s="1"/>
  <c r="AI97" i="720"/>
  <c r="AI144" i="719"/>
  <c r="AF144" i="719"/>
  <c r="AH144" i="719" s="1"/>
  <c r="AF143" i="719"/>
  <c r="AH143" i="719" s="1"/>
  <c r="AI143" i="719"/>
  <c r="AI142" i="719"/>
  <c r="AF142" i="719"/>
  <c r="AH142" i="719" s="1"/>
  <c r="AI144" i="729"/>
  <c r="AF144" i="729"/>
  <c r="AH144" i="729" s="1"/>
  <c r="AI143" i="729"/>
  <c r="AF143" i="729"/>
  <c r="AH143" i="729" s="1"/>
  <c r="AF142" i="729"/>
  <c r="AH142" i="729" s="1"/>
  <c r="AI142" i="729"/>
  <c r="AF385" i="725"/>
  <c r="AH385" i="725" s="1"/>
  <c r="AI385" i="725"/>
  <c r="AI384" i="725"/>
  <c r="AF384" i="725"/>
  <c r="AH384" i="725" s="1"/>
  <c r="AI383" i="725"/>
  <c r="AF383" i="725"/>
  <c r="AH383" i="725" s="1"/>
  <c r="AI253" i="723"/>
  <c r="AF253" i="723"/>
  <c r="AH253" i="723" s="1"/>
  <c r="AF252" i="723"/>
  <c r="AH252" i="723" s="1"/>
  <c r="AI252" i="723"/>
  <c r="AI251" i="723"/>
  <c r="AF251" i="723"/>
  <c r="AH251" i="723" s="1"/>
  <c r="AI423" i="727"/>
  <c r="AF423" i="727"/>
  <c r="AH423" i="727" s="1"/>
  <c r="AI422" i="727"/>
  <c r="AF422" i="727"/>
  <c r="AH422" i="727" s="1"/>
  <c r="AI421" i="727"/>
  <c r="AF421" i="727"/>
  <c r="AH421" i="727" s="1"/>
  <c r="AI292" i="726"/>
  <c r="AF292" i="726"/>
  <c r="AH292" i="726" s="1"/>
  <c r="AI291" i="726"/>
  <c r="AF291" i="726"/>
  <c r="AH291" i="726" s="1"/>
  <c r="AI250" i="723"/>
  <c r="AF250" i="723"/>
  <c r="AH250" i="723" s="1"/>
  <c r="AI249" i="723"/>
  <c r="AF249" i="723"/>
  <c r="AH249" i="723" s="1"/>
  <c r="AI248" i="723"/>
  <c r="AF248" i="723"/>
  <c r="AH248" i="723" s="1"/>
  <c r="AI247" i="723"/>
  <c r="AF247" i="723"/>
  <c r="AH247" i="723" s="1"/>
  <c r="AI140" i="729"/>
  <c r="AF140" i="729"/>
  <c r="AH140" i="729" s="1"/>
  <c r="AK152" i="729" s="1"/>
  <c r="AI382" i="725"/>
  <c r="AF382" i="725"/>
  <c r="AH382" i="725" s="1"/>
  <c r="AI381" i="725"/>
  <c r="AF381" i="725"/>
  <c r="AH381" i="725" s="1"/>
  <c r="AI380" i="725"/>
  <c r="AF380" i="725"/>
  <c r="AH380" i="725" s="1"/>
  <c r="AF290" i="726"/>
  <c r="AH290" i="726" s="1"/>
  <c r="AI290" i="726"/>
  <c r="AI289" i="726"/>
  <c r="AF289" i="726"/>
  <c r="AH289" i="726" s="1"/>
  <c r="AI420" i="727"/>
  <c r="AF420" i="727"/>
  <c r="AH420" i="727" s="1"/>
  <c r="AF419" i="727"/>
  <c r="AH419" i="727" s="1"/>
  <c r="AI419" i="727"/>
  <c r="AI418" i="727"/>
  <c r="AF418" i="727"/>
  <c r="AH418" i="727" s="1"/>
  <c r="AF417" i="727"/>
  <c r="AH417" i="727" s="1"/>
  <c r="AI417" i="727"/>
  <c r="AI18" i="731"/>
  <c r="AF18" i="731"/>
  <c r="AH18" i="731" s="1"/>
  <c r="AI155" i="717"/>
  <c r="AF155" i="717"/>
  <c r="AH155" i="717" s="1"/>
  <c r="AI154" i="717"/>
  <c r="AF154" i="717"/>
  <c r="AH154" i="717" s="1"/>
  <c r="AI153" i="717"/>
  <c r="AF153" i="717"/>
  <c r="AH153" i="717" s="1"/>
  <c r="AI139" i="729"/>
  <c r="AF139" i="729"/>
  <c r="AH139" i="729" s="1"/>
  <c r="AF138" i="729"/>
  <c r="AH138" i="729" s="1"/>
  <c r="AI138" i="729"/>
  <c r="AI379" i="725"/>
  <c r="AF379" i="725"/>
  <c r="AH379" i="725" s="1"/>
  <c r="AI378" i="725"/>
  <c r="AF378" i="725"/>
  <c r="AH378" i="725" s="1"/>
  <c r="AF377" i="725"/>
  <c r="AH377" i="725" s="1"/>
  <c r="AI377" i="725"/>
  <c r="AF288" i="726"/>
  <c r="AH288" i="726" s="1"/>
  <c r="AI288" i="726"/>
  <c r="AI287" i="726"/>
  <c r="AF287" i="726"/>
  <c r="AH287" i="726" s="1"/>
  <c r="AF416" i="727"/>
  <c r="AH416" i="727" s="1"/>
  <c r="AI416" i="727"/>
  <c r="AI415" i="727"/>
  <c r="AF415" i="727"/>
  <c r="AH415" i="727" s="1"/>
  <c r="AI414" i="727"/>
  <c r="AF414" i="727"/>
  <c r="AH414" i="727" s="1"/>
  <c r="AI246" i="723"/>
  <c r="AF246" i="723"/>
  <c r="AH246" i="723" s="1"/>
  <c r="AF245" i="723"/>
  <c r="AH245" i="723" s="1"/>
  <c r="AI96" i="720"/>
  <c r="AF96" i="720"/>
  <c r="AH96" i="720" s="1"/>
  <c r="AF95" i="720"/>
  <c r="AH95" i="720" s="1"/>
  <c r="AI95" i="720"/>
  <c r="AI141" i="719"/>
  <c r="AF141" i="719"/>
  <c r="AH141" i="719" s="1"/>
  <c r="AI140" i="719"/>
  <c r="AF140" i="719"/>
  <c r="AH140" i="719" s="1"/>
  <c r="AF17" i="731"/>
  <c r="AH17" i="731" s="1"/>
  <c r="AI17" i="731"/>
  <c r="AI69" i="718"/>
  <c r="AF69" i="718"/>
  <c r="AH69" i="718" s="1"/>
  <c r="AI137" i="729"/>
  <c r="AF137" i="729"/>
  <c r="AH137" i="729" s="1"/>
  <c r="AI136" i="729"/>
  <c r="AF136" i="729"/>
  <c r="AH136" i="729" s="1"/>
  <c r="AF135" i="729"/>
  <c r="AH135" i="729" s="1"/>
  <c r="AI135" i="729"/>
  <c r="AI134" i="729"/>
  <c r="AF134" i="729"/>
  <c r="AH134" i="729" s="1"/>
  <c r="AF286" i="726"/>
  <c r="AH286" i="726" s="1"/>
  <c r="AI286" i="726"/>
  <c r="AI285" i="726"/>
  <c r="AF285" i="726"/>
  <c r="AH285" i="726" s="1"/>
  <c r="AI413" i="727"/>
  <c r="AF413" i="727"/>
  <c r="AH413" i="727" s="1"/>
  <c r="AI412" i="727"/>
  <c r="AF412" i="727"/>
  <c r="AH412" i="727" s="1"/>
  <c r="AI411" i="727"/>
  <c r="AF411" i="727"/>
  <c r="AH411" i="727" s="1"/>
  <c r="AF410" i="727"/>
  <c r="AH410" i="727" s="1"/>
  <c r="AI410" i="727"/>
  <c r="AI376" i="725"/>
  <c r="AF376" i="725"/>
  <c r="AH376" i="725" s="1"/>
  <c r="AI375" i="725"/>
  <c r="AF375" i="725"/>
  <c r="AH375" i="725" s="1"/>
  <c r="AI374" i="725"/>
  <c r="AF374" i="725"/>
  <c r="AH374" i="725" s="1"/>
  <c r="AI244" i="723"/>
  <c r="AF244" i="723"/>
  <c r="AH244" i="723" s="1"/>
  <c r="AI243" i="723"/>
  <c r="AF243" i="723"/>
  <c r="AH243" i="723" s="1"/>
  <c r="AI152" i="717"/>
  <c r="AF152" i="717"/>
  <c r="AH152" i="717" s="1"/>
  <c r="AI133" i="729"/>
  <c r="AF133" i="729"/>
  <c r="AH133" i="729" s="1"/>
  <c r="AI132" i="729"/>
  <c r="AF132" i="729"/>
  <c r="AH132" i="729" s="1"/>
  <c r="AF131" i="729"/>
  <c r="AH131" i="729" s="1"/>
  <c r="AI131" i="729"/>
  <c r="AI94" i="720"/>
  <c r="AF94" i="720"/>
  <c r="AH94" i="720" s="1"/>
  <c r="AI139" i="719"/>
  <c r="AF139" i="719"/>
  <c r="AH139" i="719" s="1"/>
  <c r="AI373" i="725"/>
  <c r="AF373" i="725"/>
  <c r="AH373" i="725" s="1"/>
  <c r="AI372" i="725"/>
  <c r="AF372" i="725"/>
  <c r="AH372" i="725" s="1"/>
  <c r="AF284" i="726"/>
  <c r="AH284" i="726" s="1"/>
  <c r="AI284" i="726"/>
  <c r="AF283" i="726"/>
  <c r="AH283" i="726" s="1"/>
  <c r="AI283" i="726"/>
  <c r="AF409" i="727"/>
  <c r="AH409" i="727" s="1"/>
  <c r="AI409" i="727"/>
  <c r="AI408" i="727"/>
  <c r="AF408" i="727"/>
  <c r="AH408" i="727" s="1"/>
  <c r="AI407" i="727"/>
  <c r="AF407" i="727"/>
  <c r="AH407" i="727" s="1"/>
  <c r="AF242" i="723"/>
  <c r="AH242" i="723" s="1"/>
  <c r="AI242" i="723"/>
  <c r="AF241" i="723"/>
  <c r="AH241" i="723" s="1"/>
  <c r="AI241" i="723"/>
  <c r="AI371" i="725"/>
  <c r="AF371" i="725"/>
  <c r="AH371" i="725" s="1"/>
  <c r="AF93" i="720"/>
  <c r="AH93" i="720" s="1"/>
  <c r="AI93" i="720"/>
  <c r="AF92" i="720"/>
  <c r="AH92" i="720" s="1"/>
  <c r="AI92" i="720"/>
  <c r="AI91" i="720"/>
  <c r="AF91" i="720"/>
  <c r="AH91" i="720" s="1"/>
  <c r="AK94" i="720" s="1"/>
  <c r="AI138" i="719"/>
  <c r="AF138" i="719"/>
  <c r="AH138" i="719" s="1"/>
  <c r="AI137" i="719"/>
  <c r="AF137" i="719"/>
  <c r="AH137" i="719" s="1"/>
  <c r="AF136" i="719"/>
  <c r="AH136" i="719" s="1"/>
  <c r="AK99" i="720" l="1"/>
  <c r="AK139" i="719"/>
  <c r="AK294" i="726"/>
  <c r="AK264" i="723"/>
  <c r="AK253" i="723"/>
  <c r="AK385" i="725"/>
  <c r="AK158" i="717"/>
  <c r="AK246" i="723"/>
  <c r="AK144" i="719"/>
  <c r="AK394" i="725"/>
  <c r="AK379" i="725"/>
  <c r="AK434" i="727"/>
  <c r="AK416" i="727"/>
  <c r="AK423" i="727"/>
  <c r="T151" i="717"/>
  <c r="AJ151" i="717" s="1"/>
  <c r="S151" i="717"/>
  <c r="P151" i="717"/>
  <c r="V151" i="717" s="1"/>
  <c r="O151" i="717"/>
  <c r="L151" i="717"/>
  <c r="J151" i="717"/>
  <c r="T370" i="725"/>
  <c r="AJ370" i="725" s="1"/>
  <c r="S370" i="725"/>
  <c r="P370" i="725"/>
  <c r="V370" i="725" s="1"/>
  <c r="O370" i="725"/>
  <c r="L370" i="725"/>
  <c r="J370" i="725"/>
  <c r="T369" i="725"/>
  <c r="AJ369" i="725" s="1"/>
  <c r="S369" i="725"/>
  <c r="P369" i="725"/>
  <c r="V369" i="725" s="1"/>
  <c r="O369" i="725"/>
  <c r="L369" i="725"/>
  <c r="J369" i="725"/>
  <c r="T368" i="725"/>
  <c r="AJ368" i="725" s="1"/>
  <c r="S368" i="725"/>
  <c r="P368" i="725"/>
  <c r="V368" i="725" s="1"/>
  <c r="O368" i="725"/>
  <c r="L368" i="725"/>
  <c r="J368" i="725"/>
  <c r="T282" i="726"/>
  <c r="AJ282" i="726" s="1"/>
  <c r="S282" i="726"/>
  <c r="P282" i="726"/>
  <c r="V282" i="726" s="1"/>
  <c r="O282" i="726"/>
  <c r="L282" i="726"/>
  <c r="J282" i="726"/>
  <c r="T281" i="726"/>
  <c r="S281" i="726"/>
  <c r="P281" i="726"/>
  <c r="V281" i="726" s="1"/>
  <c r="O281" i="726"/>
  <c r="L281" i="726"/>
  <c r="J281" i="726"/>
  <c r="T240" i="723"/>
  <c r="AJ240" i="723" s="1"/>
  <c r="S240" i="723"/>
  <c r="P240" i="723"/>
  <c r="V240" i="723" s="1"/>
  <c r="O240" i="723"/>
  <c r="L240" i="723"/>
  <c r="J240" i="723"/>
  <c r="T239" i="723"/>
  <c r="AJ239" i="723" s="1"/>
  <c r="S239" i="723"/>
  <c r="P239" i="723"/>
  <c r="V239" i="723" s="1"/>
  <c r="O239" i="723"/>
  <c r="L239" i="723"/>
  <c r="J239" i="723"/>
  <c r="T406" i="727"/>
  <c r="AJ406" i="727" s="1"/>
  <c r="S406" i="727"/>
  <c r="P406" i="727"/>
  <c r="V406" i="727" s="1"/>
  <c r="O406" i="727"/>
  <c r="L406" i="727"/>
  <c r="J406" i="727"/>
  <c r="T405" i="727"/>
  <c r="AJ405" i="727" s="1"/>
  <c r="S405" i="727"/>
  <c r="P405" i="727"/>
  <c r="V405" i="727" s="1"/>
  <c r="O405" i="727"/>
  <c r="L405" i="727"/>
  <c r="J405" i="727"/>
  <c r="T130" i="729"/>
  <c r="AJ130" i="729" s="1"/>
  <c r="S130" i="729"/>
  <c r="P130" i="729"/>
  <c r="V130" i="729" s="1"/>
  <c r="O130" i="729"/>
  <c r="L130" i="729"/>
  <c r="J130" i="729"/>
  <c r="W151" i="717" l="1"/>
  <c r="AD151" i="717"/>
  <c r="W370" i="725"/>
  <c r="AD370" i="725"/>
  <c r="W369" i="725"/>
  <c r="AD369" i="725"/>
  <c r="W368" i="725"/>
  <c r="AD368" i="725"/>
  <c r="W282" i="726"/>
  <c r="AD282" i="726"/>
  <c r="W281" i="726"/>
  <c r="AD281" i="726"/>
  <c r="AI281" i="726" s="1"/>
  <c r="AJ281" i="726"/>
  <c r="AF281" i="726"/>
  <c r="AH281" i="726" s="1"/>
  <c r="W240" i="723"/>
  <c r="AD240" i="723"/>
  <c r="W239" i="723"/>
  <c r="AD239" i="723"/>
  <c r="W406" i="727"/>
  <c r="AD406" i="727"/>
  <c r="W405" i="727"/>
  <c r="AD405" i="727"/>
  <c r="AD130" i="729"/>
  <c r="W130" i="729"/>
  <c r="T238" i="723"/>
  <c r="AJ238" i="723" s="1"/>
  <c r="S238" i="723"/>
  <c r="P238" i="723"/>
  <c r="V238" i="723" s="1"/>
  <c r="O238" i="723"/>
  <c r="L238" i="723"/>
  <c r="J238" i="723"/>
  <c r="T237" i="723"/>
  <c r="AJ237" i="723" s="1"/>
  <c r="S237" i="723"/>
  <c r="P237" i="723"/>
  <c r="V237" i="723" s="1"/>
  <c r="O237" i="723"/>
  <c r="L237" i="723"/>
  <c r="J237" i="723"/>
  <c r="T150" i="717"/>
  <c r="S150" i="717"/>
  <c r="P150" i="717"/>
  <c r="V150" i="717" s="1"/>
  <c r="O150" i="717"/>
  <c r="L150" i="717"/>
  <c r="J150" i="717"/>
  <c r="T280" i="726"/>
  <c r="AJ280" i="726" s="1"/>
  <c r="S280" i="726"/>
  <c r="P280" i="726"/>
  <c r="V280" i="726" s="1"/>
  <c r="O280" i="726"/>
  <c r="L280" i="726"/>
  <c r="J280" i="726"/>
  <c r="T279" i="726"/>
  <c r="AJ279" i="726" s="1"/>
  <c r="S279" i="726"/>
  <c r="P279" i="726"/>
  <c r="V279" i="726" s="1"/>
  <c r="O279" i="726"/>
  <c r="L279" i="726"/>
  <c r="J279" i="726"/>
  <c r="T404" i="727"/>
  <c r="AJ404" i="727" s="1"/>
  <c r="S404" i="727"/>
  <c r="P404" i="727"/>
  <c r="V404" i="727" s="1"/>
  <c r="O404" i="727"/>
  <c r="L404" i="727"/>
  <c r="J404" i="727"/>
  <c r="T403" i="727"/>
  <c r="AJ403" i="727" s="1"/>
  <c r="S403" i="727"/>
  <c r="P403" i="727"/>
  <c r="V403" i="727" s="1"/>
  <c r="O403" i="727"/>
  <c r="L403" i="727"/>
  <c r="J403" i="727"/>
  <c r="T402" i="727"/>
  <c r="AJ402" i="727" s="1"/>
  <c r="S402" i="727"/>
  <c r="P402" i="727"/>
  <c r="V402" i="727" s="1"/>
  <c r="O402" i="727"/>
  <c r="L402" i="727"/>
  <c r="J402" i="727"/>
  <c r="T401" i="727"/>
  <c r="S401" i="727"/>
  <c r="P401" i="727"/>
  <c r="V401" i="727" s="1"/>
  <c r="O401" i="727"/>
  <c r="L401" i="727"/>
  <c r="J401" i="727"/>
  <c r="W237" i="723" l="1"/>
  <c r="AF151" i="717"/>
  <c r="AH151" i="717" s="1"/>
  <c r="AI151" i="717"/>
  <c r="AI370" i="725"/>
  <c r="AF370" i="725"/>
  <c r="AH370" i="725" s="1"/>
  <c r="AI369" i="725"/>
  <c r="AF369" i="725"/>
  <c r="AH369" i="725" s="1"/>
  <c r="AI368" i="725"/>
  <c r="AF368" i="725"/>
  <c r="AH368" i="725" s="1"/>
  <c r="AI282" i="726"/>
  <c r="AF282" i="726"/>
  <c r="AH282" i="726" s="1"/>
  <c r="AF240" i="723"/>
  <c r="AH240" i="723" s="1"/>
  <c r="AI240" i="723"/>
  <c r="AI239" i="723"/>
  <c r="AF239" i="723"/>
  <c r="AH239" i="723" s="1"/>
  <c r="AF406" i="727"/>
  <c r="AH406" i="727" s="1"/>
  <c r="AI406" i="727"/>
  <c r="AI405" i="727"/>
  <c r="AF405" i="727"/>
  <c r="AH405" i="727" s="1"/>
  <c r="AF130" i="729"/>
  <c r="AH130" i="729" s="1"/>
  <c r="AK139" i="729" s="1"/>
  <c r="AI130" i="729"/>
  <c r="W238" i="723"/>
  <c r="AD238" i="723"/>
  <c r="AD237" i="723"/>
  <c r="AF237" i="723" s="1"/>
  <c r="AH237" i="723" s="1"/>
  <c r="W150" i="717"/>
  <c r="AD150" i="717"/>
  <c r="AI150" i="717" s="1"/>
  <c r="AJ150" i="717"/>
  <c r="W280" i="726"/>
  <c r="AD280" i="726"/>
  <c r="W279" i="726"/>
  <c r="AD279" i="726"/>
  <c r="W404" i="727"/>
  <c r="AD404" i="727"/>
  <c r="W403" i="727"/>
  <c r="AD403" i="727"/>
  <c r="W402" i="727"/>
  <c r="AD402" i="727"/>
  <c r="W401" i="727"/>
  <c r="AD401" i="727"/>
  <c r="AI401" i="727" s="1"/>
  <c r="AJ401" i="727"/>
  <c r="AF150" i="717" l="1"/>
  <c r="AH150" i="717" s="1"/>
  <c r="AI238" i="723"/>
  <c r="AF238" i="723"/>
  <c r="AH238" i="723" s="1"/>
  <c r="AK240" i="723" s="1"/>
  <c r="AI237" i="723"/>
  <c r="AI280" i="726"/>
  <c r="AF280" i="726"/>
  <c r="AH280" i="726" s="1"/>
  <c r="AF279" i="726"/>
  <c r="AH279" i="726" s="1"/>
  <c r="AI279" i="726"/>
  <c r="AI404" i="727"/>
  <c r="AF404" i="727"/>
  <c r="AH404" i="727" s="1"/>
  <c r="AI403" i="727"/>
  <c r="AF403" i="727"/>
  <c r="AH403" i="727" s="1"/>
  <c r="AI402" i="727"/>
  <c r="AF402" i="727"/>
  <c r="AH402" i="727" s="1"/>
  <c r="AF401" i="727"/>
  <c r="AH401" i="727" s="1"/>
  <c r="AK406" i="727" l="1"/>
  <c r="T367" i="725"/>
  <c r="AJ367" i="725" s="1"/>
  <c r="S367" i="725"/>
  <c r="P367" i="725"/>
  <c r="V367" i="725" s="1"/>
  <c r="O367" i="725"/>
  <c r="L367" i="725"/>
  <c r="J367" i="725"/>
  <c r="T366" i="725"/>
  <c r="AJ366" i="725" s="1"/>
  <c r="S366" i="725"/>
  <c r="P366" i="725"/>
  <c r="V366" i="725" s="1"/>
  <c r="O366" i="725"/>
  <c r="L366" i="725"/>
  <c r="J366" i="725"/>
  <c r="T149" i="717"/>
  <c r="AJ149" i="717" s="1"/>
  <c r="S149" i="717"/>
  <c r="P149" i="717"/>
  <c r="V149" i="717" s="1"/>
  <c r="O149" i="717"/>
  <c r="L149" i="717"/>
  <c r="J149" i="717"/>
  <c r="T148" i="717"/>
  <c r="AJ148" i="717" s="1"/>
  <c r="S148" i="717"/>
  <c r="P148" i="717"/>
  <c r="V148" i="717" s="1"/>
  <c r="O148" i="717"/>
  <c r="L148" i="717"/>
  <c r="J148" i="717"/>
  <c r="T365" i="725"/>
  <c r="S365" i="725"/>
  <c r="P365" i="725"/>
  <c r="V365" i="725" s="1"/>
  <c r="O365" i="725"/>
  <c r="L365" i="725"/>
  <c r="J365" i="725"/>
  <c r="T364" i="725"/>
  <c r="AJ364" i="725" s="1"/>
  <c r="S364" i="725"/>
  <c r="P364" i="725"/>
  <c r="V364" i="725" s="1"/>
  <c r="O364" i="725"/>
  <c r="L364" i="725"/>
  <c r="J364" i="725"/>
  <c r="T363" i="725"/>
  <c r="AJ363" i="725" s="1"/>
  <c r="S363" i="725"/>
  <c r="P363" i="725"/>
  <c r="V363" i="725" s="1"/>
  <c r="O363" i="725"/>
  <c r="L363" i="725"/>
  <c r="J363" i="725"/>
  <c r="T278" i="726"/>
  <c r="AJ278" i="726" s="1"/>
  <c r="S278" i="726"/>
  <c r="P278" i="726"/>
  <c r="V278" i="726" s="1"/>
  <c r="O278" i="726"/>
  <c r="L278" i="726"/>
  <c r="J278" i="726"/>
  <c r="T277" i="726"/>
  <c r="AJ277" i="726" s="1"/>
  <c r="S277" i="726"/>
  <c r="P277" i="726"/>
  <c r="V277" i="726" s="1"/>
  <c r="O277" i="726"/>
  <c r="L277" i="726"/>
  <c r="J277" i="726"/>
  <c r="T276" i="726"/>
  <c r="AJ276" i="726" s="1"/>
  <c r="S276" i="726"/>
  <c r="P276" i="726"/>
  <c r="V276" i="726" s="1"/>
  <c r="O276" i="726"/>
  <c r="L276" i="726"/>
  <c r="J276" i="726"/>
  <c r="T400" i="727"/>
  <c r="AJ400" i="727" s="1"/>
  <c r="S400" i="727"/>
  <c r="P400" i="727"/>
  <c r="V400" i="727" s="1"/>
  <c r="O400" i="727"/>
  <c r="L400" i="727"/>
  <c r="J400" i="727"/>
  <c r="T399" i="727"/>
  <c r="AJ399" i="727" s="1"/>
  <c r="S399" i="727"/>
  <c r="P399" i="727"/>
  <c r="V399" i="727" s="1"/>
  <c r="O399" i="727"/>
  <c r="L399" i="727"/>
  <c r="J399" i="727"/>
  <c r="T398" i="727"/>
  <c r="AJ398" i="727" s="1"/>
  <c r="S398" i="727"/>
  <c r="P398" i="727"/>
  <c r="V398" i="727" s="1"/>
  <c r="O398" i="727"/>
  <c r="L398" i="727"/>
  <c r="J398" i="727"/>
  <c r="T397" i="727"/>
  <c r="AJ397" i="727" s="1"/>
  <c r="S397" i="727"/>
  <c r="P397" i="727"/>
  <c r="V397" i="727" s="1"/>
  <c r="O397" i="727"/>
  <c r="L397" i="727"/>
  <c r="J397" i="727"/>
  <c r="T236" i="723"/>
  <c r="AJ236" i="723" s="1"/>
  <c r="S236" i="723"/>
  <c r="P236" i="723"/>
  <c r="V236" i="723" s="1"/>
  <c r="O236" i="723"/>
  <c r="L236" i="723"/>
  <c r="J236" i="723"/>
  <c r="T235" i="723"/>
  <c r="AJ235" i="723" s="1"/>
  <c r="S235" i="723"/>
  <c r="P235" i="723"/>
  <c r="V235" i="723" s="1"/>
  <c r="O235" i="723"/>
  <c r="L235" i="723"/>
  <c r="J235" i="723"/>
  <c r="T15" i="731"/>
  <c r="AJ15" i="731" s="1"/>
  <c r="S15" i="731"/>
  <c r="P15" i="731"/>
  <c r="V15" i="731" s="1"/>
  <c r="O15" i="731"/>
  <c r="L15" i="731"/>
  <c r="J15" i="731"/>
  <c r="T129" i="729"/>
  <c r="AJ129" i="729" s="1"/>
  <c r="S129" i="729"/>
  <c r="P129" i="729"/>
  <c r="V129" i="729" s="1"/>
  <c r="O129" i="729"/>
  <c r="L129" i="729"/>
  <c r="J129" i="729"/>
  <c r="T128" i="729"/>
  <c r="AJ128" i="729" s="1"/>
  <c r="S128" i="729"/>
  <c r="P128" i="729"/>
  <c r="V128" i="729" s="1"/>
  <c r="O128" i="729"/>
  <c r="L128" i="729"/>
  <c r="J128" i="729"/>
  <c r="T67" i="718"/>
  <c r="AJ67" i="718" s="1"/>
  <c r="S67" i="718"/>
  <c r="P67" i="718"/>
  <c r="V67" i="718" s="1"/>
  <c r="O67" i="718"/>
  <c r="L67" i="718"/>
  <c r="J67" i="718"/>
  <c r="T90" i="720"/>
  <c r="AJ90" i="720" s="1"/>
  <c r="S90" i="720"/>
  <c r="P90" i="720"/>
  <c r="V90" i="720" s="1"/>
  <c r="O90" i="720"/>
  <c r="L90" i="720"/>
  <c r="J90" i="720"/>
  <c r="T89" i="720"/>
  <c r="AJ89" i="720" s="1"/>
  <c r="S89" i="720"/>
  <c r="P89" i="720"/>
  <c r="V89" i="720" s="1"/>
  <c r="O89" i="720"/>
  <c r="L89" i="720"/>
  <c r="J89" i="720"/>
  <c r="T88" i="720"/>
  <c r="AJ88" i="720" s="1"/>
  <c r="S88" i="720"/>
  <c r="P88" i="720"/>
  <c r="V88" i="720" s="1"/>
  <c r="O88" i="720"/>
  <c r="L88" i="720"/>
  <c r="J88" i="720"/>
  <c r="T87" i="720"/>
  <c r="AJ87" i="720" s="1"/>
  <c r="S87" i="720"/>
  <c r="P87" i="720"/>
  <c r="V87" i="720" s="1"/>
  <c r="O87" i="720"/>
  <c r="L87" i="720"/>
  <c r="J87" i="720"/>
  <c r="T86" i="720"/>
  <c r="AJ86" i="720" s="1"/>
  <c r="S86" i="720"/>
  <c r="P86" i="720"/>
  <c r="V86" i="720" s="1"/>
  <c r="O86" i="720"/>
  <c r="L86" i="720"/>
  <c r="J86" i="720"/>
  <c r="T135" i="719"/>
  <c r="AJ135" i="719" s="1"/>
  <c r="S135" i="719"/>
  <c r="P135" i="719"/>
  <c r="V135" i="719" s="1"/>
  <c r="O135" i="719"/>
  <c r="L135" i="719"/>
  <c r="J135" i="719"/>
  <c r="T134" i="719"/>
  <c r="AJ134" i="719" s="1"/>
  <c r="S134" i="719"/>
  <c r="P134" i="719"/>
  <c r="V134" i="719" s="1"/>
  <c r="O134" i="719"/>
  <c r="L134" i="719"/>
  <c r="J134" i="719"/>
  <c r="T133" i="719"/>
  <c r="AJ133" i="719" s="1"/>
  <c r="S133" i="719"/>
  <c r="P133" i="719"/>
  <c r="V133" i="719" s="1"/>
  <c r="O133" i="719"/>
  <c r="L133" i="719"/>
  <c r="J133" i="719"/>
  <c r="T132" i="719"/>
  <c r="AJ132" i="719" s="1"/>
  <c r="S132" i="719"/>
  <c r="P132" i="719"/>
  <c r="V132" i="719" s="1"/>
  <c r="O132" i="719"/>
  <c r="L132" i="719"/>
  <c r="J132" i="719"/>
  <c r="T131" i="719"/>
  <c r="AJ131" i="719" s="1"/>
  <c r="S131" i="719"/>
  <c r="P131" i="719"/>
  <c r="V131" i="719" s="1"/>
  <c r="O131" i="719"/>
  <c r="L131" i="719"/>
  <c r="J131" i="719"/>
  <c r="T127" i="729"/>
  <c r="AJ127" i="729" s="1"/>
  <c r="S127" i="729"/>
  <c r="P127" i="729"/>
  <c r="V127" i="729" s="1"/>
  <c r="O127" i="729"/>
  <c r="L127" i="729"/>
  <c r="J127" i="729"/>
  <c r="T126" i="729"/>
  <c r="AJ126" i="729" s="1"/>
  <c r="S126" i="729"/>
  <c r="P126" i="729"/>
  <c r="V126" i="729" s="1"/>
  <c r="O126" i="729"/>
  <c r="L126" i="729"/>
  <c r="J126" i="729"/>
  <c r="T362" i="725"/>
  <c r="AJ362" i="725" s="1"/>
  <c r="S362" i="725"/>
  <c r="P362" i="725"/>
  <c r="V362" i="725" s="1"/>
  <c r="O362" i="725"/>
  <c r="L362" i="725"/>
  <c r="J362" i="725"/>
  <c r="T361" i="725"/>
  <c r="AJ361" i="725" s="1"/>
  <c r="S361" i="725"/>
  <c r="P361" i="725"/>
  <c r="V361" i="725" s="1"/>
  <c r="O361" i="725"/>
  <c r="L361" i="725"/>
  <c r="J361" i="725"/>
  <c r="T234" i="723"/>
  <c r="AJ234" i="723" s="1"/>
  <c r="S234" i="723"/>
  <c r="P234" i="723"/>
  <c r="V234" i="723" s="1"/>
  <c r="O234" i="723"/>
  <c r="L234" i="723"/>
  <c r="J234" i="723"/>
  <c r="T233" i="723"/>
  <c r="S233" i="723"/>
  <c r="P233" i="723"/>
  <c r="V233" i="723" s="1"/>
  <c r="O233" i="723"/>
  <c r="L233" i="723"/>
  <c r="J233" i="723"/>
  <c r="T275" i="726"/>
  <c r="AJ275" i="726" s="1"/>
  <c r="S275" i="726"/>
  <c r="P275" i="726"/>
  <c r="V275" i="726" s="1"/>
  <c r="O275" i="726"/>
  <c r="L275" i="726"/>
  <c r="J275" i="726"/>
  <c r="T274" i="726"/>
  <c r="AJ274" i="726" s="1"/>
  <c r="S274" i="726"/>
  <c r="P274" i="726"/>
  <c r="V274" i="726" s="1"/>
  <c r="O274" i="726"/>
  <c r="L274" i="726"/>
  <c r="J274" i="726"/>
  <c r="T396" i="727"/>
  <c r="AJ396" i="727" s="1"/>
  <c r="S396" i="727"/>
  <c r="P396" i="727"/>
  <c r="V396" i="727" s="1"/>
  <c r="O396" i="727"/>
  <c r="L396" i="727"/>
  <c r="J396" i="727"/>
  <c r="T395" i="727"/>
  <c r="AJ395" i="727" s="1"/>
  <c r="S395" i="727"/>
  <c r="P395" i="727"/>
  <c r="V395" i="727" s="1"/>
  <c r="O395" i="727"/>
  <c r="L395" i="727"/>
  <c r="J395" i="727"/>
  <c r="T394" i="727"/>
  <c r="AJ394" i="727" s="1"/>
  <c r="S394" i="727"/>
  <c r="P394" i="727"/>
  <c r="V394" i="727" s="1"/>
  <c r="O394" i="727"/>
  <c r="L394" i="727"/>
  <c r="J394" i="727"/>
  <c r="T393" i="727"/>
  <c r="AJ393" i="727" s="1"/>
  <c r="S393" i="727"/>
  <c r="P393" i="727"/>
  <c r="V393" i="727" s="1"/>
  <c r="O393" i="727"/>
  <c r="L393" i="727"/>
  <c r="J393" i="727"/>
  <c r="T392" i="727"/>
  <c r="AJ392" i="727" s="1"/>
  <c r="S392" i="727"/>
  <c r="P392" i="727"/>
  <c r="V392" i="727" s="1"/>
  <c r="O392" i="727"/>
  <c r="L392" i="727"/>
  <c r="J392" i="727"/>
  <c r="T147" i="717"/>
  <c r="AJ147" i="717" s="1"/>
  <c r="S147" i="717"/>
  <c r="P147" i="717"/>
  <c r="V147" i="717" s="1"/>
  <c r="O147" i="717"/>
  <c r="L147" i="717"/>
  <c r="J147" i="717"/>
  <c r="W367" i="725" l="1"/>
  <c r="AD367" i="725"/>
  <c r="W366" i="725"/>
  <c r="AD366" i="725"/>
  <c r="W149" i="717"/>
  <c r="AD149" i="717"/>
  <c r="W148" i="717"/>
  <c r="AD148" i="717"/>
  <c r="W365" i="725"/>
  <c r="AD365" i="725"/>
  <c r="AI365" i="725" s="1"/>
  <c r="AJ365" i="725"/>
  <c r="AF365" i="725"/>
  <c r="AH365" i="725" s="1"/>
  <c r="W364" i="725"/>
  <c r="AD364" i="725"/>
  <c r="W363" i="725"/>
  <c r="AD363" i="725"/>
  <c r="W278" i="726"/>
  <c r="AD278" i="726"/>
  <c r="W277" i="726"/>
  <c r="AD277" i="726"/>
  <c r="W276" i="726"/>
  <c r="AD276" i="726"/>
  <c r="W400" i="727"/>
  <c r="AD400" i="727"/>
  <c r="W399" i="727"/>
  <c r="AD399" i="727"/>
  <c r="W398" i="727"/>
  <c r="AD398" i="727"/>
  <c r="W397" i="727"/>
  <c r="AD397" i="727"/>
  <c r="W236" i="723"/>
  <c r="AD236" i="723"/>
  <c r="W235" i="723"/>
  <c r="AD235" i="723"/>
  <c r="W15" i="731"/>
  <c r="AD15" i="731"/>
  <c r="W129" i="729"/>
  <c r="AD129" i="729"/>
  <c r="W128" i="729"/>
  <c r="AD128" i="729"/>
  <c r="W67" i="718"/>
  <c r="AD67" i="718"/>
  <c r="W90" i="720"/>
  <c r="AD90" i="720"/>
  <c r="W89" i="720"/>
  <c r="AD89" i="720"/>
  <c r="W88" i="720"/>
  <c r="AD88" i="720"/>
  <c r="W87" i="720"/>
  <c r="AD87" i="720"/>
  <c r="W86" i="720"/>
  <c r="AD86" i="720"/>
  <c r="W135" i="719"/>
  <c r="AD135" i="719"/>
  <c r="W134" i="719"/>
  <c r="AD134" i="719"/>
  <c r="W133" i="719"/>
  <c r="AD133" i="719"/>
  <c r="W132" i="719"/>
  <c r="AD132" i="719"/>
  <c r="AD131" i="719"/>
  <c r="W131" i="719"/>
  <c r="W127" i="729"/>
  <c r="AD127" i="729"/>
  <c r="W126" i="729"/>
  <c r="AD126" i="729"/>
  <c r="W362" i="725"/>
  <c r="AD362" i="725"/>
  <c r="W361" i="725"/>
  <c r="AD361" i="725"/>
  <c r="W234" i="723"/>
  <c r="AD234" i="723"/>
  <c r="W233" i="723"/>
  <c r="AD233" i="723"/>
  <c r="AI233" i="723" s="1"/>
  <c r="AJ233" i="723"/>
  <c r="AF233" i="723"/>
  <c r="AH233" i="723" s="1"/>
  <c r="W275" i="726"/>
  <c r="AD275" i="726"/>
  <c r="W274" i="726"/>
  <c r="AD274" i="726"/>
  <c r="W396" i="727"/>
  <c r="AD396" i="727"/>
  <c r="W395" i="727"/>
  <c r="AD395" i="727"/>
  <c r="W394" i="727"/>
  <c r="AD394" i="727"/>
  <c r="W393" i="727"/>
  <c r="AD393" i="727"/>
  <c r="W392" i="727"/>
  <c r="AD392" i="727"/>
  <c r="W147" i="717"/>
  <c r="AD147" i="717"/>
  <c r="AI147" i="717" s="1"/>
  <c r="AI367" i="725" l="1"/>
  <c r="AF367" i="725"/>
  <c r="AH367" i="725" s="1"/>
  <c r="AI366" i="725"/>
  <c r="AF366" i="725"/>
  <c r="AH366" i="725" s="1"/>
  <c r="AK370" i="725" s="1"/>
  <c r="AI149" i="717"/>
  <c r="AF149" i="717"/>
  <c r="AH149" i="717" s="1"/>
  <c r="AI148" i="717"/>
  <c r="AF148" i="717"/>
  <c r="AH148" i="717" s="1"/>
  <c r="AI364" i="725"/>
  <c r="AF364" i="725"/>
  <c r="AH364" i="725" s="1"/>
  <c r="AI363" i="725"/>
  <c r="AF363" i="725"/>
  <c r="AH363" i="725" s="1"/>
  <c r="AF278" i="726"/>
  <c r="AH278" i="726" s="1"/>
  <c r="AI278" i="726"/>
  <c r="AF277" i="726"/>
  <c r="AH277" i="726" s="1"/>
  <c r="AI277" i="726"/>
  <c r="AI276" i="726"/>
  <c r="AF276" i="726"/>
  <c r="AH276" i="726" s="1"/>
  <c r="AI400" i="727"/>
  <c r="AF400" i="727"/>
  <c r="AH400" i="727" s="1"/>
  <c r="AI399" i="727"/>
  <c r="AF399" i="727"/>
  <c r="AH399" i="727" s="1"/>
  <c r="AI398" i="727"/>
  <c r="AF398" i="727"/>
  <c r="AH398" i="727" s="1"/>
  <c r="AI397" i="727"/>
  <c r="AF397" i="727"/>
  <c r="AH397" i="727" s="1"/>
  <c r="AI236" i="723"/>
  <c r="AF236" i="723"/>
  <c r="AH236" i="723" s="1"/>
  <c r="AI235" i="723"/>
  <c r="AF235" i="723"/>
  <c r="AH235" i="723" s="1"/>
  <c r="AI15" i="731"/>
  <c r="AF15" i="731"/>
  <c r="AH15" i="731" s="1"/>
  <c r="AI129" i="729"/>
  <c r="AF129" i="729"/>
  <c r="AH129" i="729" s="1"/>
  <c r="AI128" i="729"/>
  <c r="AF128" i="729"/>
  <c r="AH128" i="729" s="1"/>
  <c r="AI67" i="718"/>
  <c r="AF67" i="718"/>
  <c r="AH67" i="718" s="1"/>
  <c r="AK69" i="718" s="1"/>
  <c r="AI90" i="720"/>
  <c r="AF90" i="720"/>
  <c r="AH90" i="720" s="1"/>
  <c r="AI89" i="720"/>
  <c r="AF89" i="720"/>
  <c r="AH89" i="720" s="1"/>
  <c r="AI88" i="720"/>
  <c r="AF88" i="720"/>
  <c r="AH88" i="720" s="1"/>
  <c r="AI87" i="720"/>
  <c r="AF87" i="720"/>
  <c r="AH87" i="720" s="1"/>
  <c r="AF86" i="720"/>
  <c r="AH86" i="720" s="1"/>
  <c r="AI86" i="720"/>
  <c r="AI135" i="719"/>
  <c r="AF135" i="719"/>
  <c r="AH135" i="719" s="1"/>
  <c r="AI134" i="719"/>
  <c r="AF134" i="719"/>
  <c r="AH134" i="719" s="1"/>
  <c r="AF133" i="719"/>
  <c r="AH133" i="719" s="1"/>
  <c r="AI133" i="719"/>
  <c r="AI132" i="719"/>
  <c r="AF132" i="719"/>
  <c r="AH132" i="719" s="1"/>
  <c r="AF131" i="719"/>
  <c r="AH131" i="719" s="1"/>
  <c r="AI131" i="719"/>
  <c r="AI127" i="729"/>
  <c r="AF127" i="729"/>
  <c r="AH127" i="729" s="1"/>
  <c r="AI126" i="729"/>
  <c r="AF126" i="729"/>
  <c r="AH126" i="729" s="1"/>
  <c r="AI362" i="725"/>
  <c r="AF362" i="725"/>
  <c r="AH362" i="725" s="1"/>
  <c r="AI361" i="725"/>
  <c r="AF361" i="725"/>
  <c r="AH361" i="725" s="1"/>
  <c r="AI234" i="723"/>
  <c r="AF234" i="723"/>
  <c r="AH234" i="723" s="1"/>
  <c r="AI275" i="726"/>
  <c r="AF275" i="726"/>
  <c r="AH275" i="726" s="1"/>
  <c r="AI274" i="726"/>
  <c r="AF274" i="726"/>
  <c r="AH274" i="726" s="1"/>
  <c r="AI396" i="727"/>
  <c r="AF396" i="727"/>
  <c r="AH396" i="727" s="1"/>
  <c r="AI395" i="727"/>
  <c r="AF395" i="727"/>
  <c r="AH395" i="727" s="1"/>
  <c r="AI394" i="727"/>
  <c r="AF394" i="727"/>
  <c r="AH394" i="727" s="1"/>
  <c r="AI393" i="727"/>
  <c r="AF393" i="727"/>
  <c r="AH393" i="727" s="1"/>
  <c r="AI392" i="727"/>
  <c r="AF392" i="727"/>
  <c r="AH392" i="727" s="1"/>
  <c r="AF147" i="717"/>
  <c r="AH147" i="717" s="1"/>
  <c r="T360" i="725"/>
  <c r="AJ360" i="725" s="1"/>
  <c r="S360" i="725"/>
  <c r="P360" i="725"/>
  <c r="V360" i="725" s="1"/>
  <c r="O360" i="725"/>
  <c r="L360" i="725"/>
  <c r="J360" i="725"/>
  <c r="T391" i="727"/>
  <c r="AJ391" i="727" s="1"/>
  <c r="S391" i="727"/>
  <c r="P391" i="727"/>
  <c r="V391" i="727" s="1"/>
  <c r="O391" i="727"/>
  <c r="L391" i="727"/>
  <c r="J391" i="727"/>
  <c r="T273" i="726"/>
  <c r="AJ273" i="726" s="1"/>
  <c r="S273" i="726"/>
  <c r="P273" i="726"/>
  <c r="V273" i="726" s="1"/>
  <c r="O273" i="726"/>
  <c r="L273" i="726"/>
  <c r="J273" i="726"/>
  <c r="T272" i="726"/>
  <c r="AJ272" i="726" s="1"/>
  <c r="S272" i="726"/>
  <c r="P272" i="726"/>
  <c r="V272" i="726" s="1"/>
  <c r="O272" i="726"/>
  <c r="L272" i="726"/>
  <c r="J272" i="726"/>
  <c r="T232" i="723"/>
  <c r="AJ232" i="723" s="1"/>
  <c r="S232" i="723"/>
  <c r="P232" i="723"/>
  <c r="V232" i="723" s="1"/>
  <c r="O232" i="723"/>
  <c r="L232" i="723"/>
  <c r="J232" i="723"/>
  <c r="T231" i="723"/>
  <c r="AJ231" i="723" s="1"/>
  <c r="S231" i="723"/>
  <c r="P231" i="723"/>
  <c r="V231" i="723" s="1"/>
  <c r="O231" i="723"/>
  <c r="L231" i="723"/>
  <c r="J231" i="723"/>
  <c r="T66" i="718"/>
  <c r="AJ66" i="718" s="1"/>
  <c r="S66" i="718"/>
  <c r="P66" i="718"/>
  <c r="V66" i="718" s="1"/>
  <c r="O66" i="718"/>
  <c r="L66" i="718"/>
  <c r="J66" i="718"/>
  <c r="T65" i="718"/>
  <c r="AJ65" i="718" s="1"/>
  <c r="S65" i="718"/>
  <c r="P65" i="718"/>
  <c r="V65" i="718" s="1"/>
  <c r="O65" i="718"/>
  <c r="L65" i="718"/>
  <c r="J65" i="718"/>
  <c r="T64" i="718"/>
  <c r="AJ64" i="718" s="1"/>
  <c r="S64" i="718"/>
  <c r="P64" i="718"/>
  <c r="V64" i="718" s="1"/>
  <c r="O64" i="718"/>
  <c r="L64" i="718"/>
  <c r="J64" i="718"/>
  <c r="T146" i="717"/>
  <c r="AJ146" i="717" s="1"/>
  <c r="S146" i="717"/>
  <c r="P146" i="717"/>
  <c r="V146" i="717" s="1"/>
  <c r="O146" i="717"/>
  <c r="L146" i="717"/>
  <c r="J146" i="717"/>
  <c r="T359" i="725"/>
  <c r="AJ359" i="725" s="1"/>
  <c r="S359" i="725"/>
  <c r="P359" i="725"/>
  <c r="V359" i="725" s="1"/>
  <c r="O359" i="725"/>
  <c r="L359" i="725"/>
  <c r="J359" i="725"/>
  <c r="T358" i="725"/>
  <c r="AJ358" i="725" s="1"/>
  <c r="S358" i="725"/>
  <c r="P358" i="725"/>
  <c r="V358" i="725" s="1"/>
  <c r="O358" i="725"/>
  <c r="L358" i="725"/>
  <c r="J358" i="725"/>
  <c r="T357" i="725"/>
  <c r="AJ357" i="725" s="1"/>
  <c r="S357" i="725"/>
  <c r="P357" i="725"/>
  <c r="V357" i="725" s="1"/>
  <c r="O357" i="725"/>
  <c r="L357" i="725"/>
  <c r="J357" i="725"/>
  <c r="T390" i="727"/>
  <c r="AJ390" i="727" s="1"/>
  <c r="S390" i="727"/>
  <c r="P390" i="727"/>
  <c r="V390" i="727" s="1"/>
  <c r="O390" i="727"/>
  <c r="L390" i="727"/>
  <c r="J390" i="727"/>
  <c r="T389" i="727"/>
  <c r="AJ389" i="727" s="1"/>
  <c r="S389" i="727"/>
  <c r="P389" i="727"/>
  <c r="V389" i="727" s="1"/>
  <c r="O389" i="727"/>
  <c r="L389" i="727"/>
  <c r="J389" i="727"/>
  <c r="T388" i="727"/>
  <c r="AJ388" i="727" s="1"/>
  <c r="S388" i="727"/>
  <c r="P388" i="727"/>
  <c r="V388" i="727" s="1"/>
  <c r="O388" i="727"/>
  <c r="L388" i="727"/>
  <c r="J388" i="727"/>
  <c r="T271" i="726"/>
  <c r="AJ271" i="726" s="1"/>
  <c r="S271" i="726"/>
  <c r="P271" i="726"/>
  <c r="V271" i="726" s="1"/>
  <c r="O271" i="726"/>
  <c r="L271" i="726"/>
  <c r="J271" i="726"/>
  <c r="T270" i="726"/>
  <c r="AJ270" i="726" s="1"/>
  <c r="S270" i="726"/>
  <c r="P270" i="726"/>
  <c r="V270" i="726" s="1"/>
  <c r="O270" i="726"/>
  <c r="L270" i="726"/>
  <c r="J270" i="726"/>
  <c r="T230" i="723"/>
  <c r="AJ230" i="723" s="1"/>
  <c r="S230" i="723"/>
  <c r="P230" i="723"/>
  <c r="V230" i="723" s="1"/>
  <c r="O230" i="723"/>
  <c r="L230" i="723"/>
  <c r="J230" i="723"/>
  <c r="T145" i="717"/>
  <c r="AJ145" i="717" s="1"/>
  <c r="S145" i="717"/>
  <c r="P145" i="717"/>
  <c r="V145" i="717" s="1"/>
  <c r="O145" i="717"/>
  <c r="L145" i="717"/>
  <c r="J145" i="717"/>
  <c r="T269" i="726"/>
  <c r="AJ269" i="726" s="1"/>
  <c r="S269" i="726"/>
  <c r="P269" i="726"/>
  <c r="V269" i="726" s="1"/>
  <c r="O269" i="726"/>
  <c r="L269" i="726"/>
  <c r="J269" i="726"/>
  <c r="T268" i="726"/>
  <c r="S268" i="726"/>
  <c r="P268" i="726"/>
  <c r="V268" i="726" s="1"/>
  <c r="O268" i="726"/>
  <c r="L268" i="726"/>
  <c r="J268" i="726"/>
  <c r="T387" i="727"/>
  <c r="AJ387" i="727" s="1"/>
  <c r="S387" i="727"/>
  <c r="P387" i="727"/>
  <c r="V387" i="727" s="1"/>
  <c r="O387" i="727"/>
  <c r="L387" i="727"/>
  <c r="J387" i="727"/>
  <c r="T386" i="727"/>
  <c r="AJ386" i="727" s="1"/>
  <c r="S386" i="727"/>
  <c r="P386" i="727"/>
  <c r="V386" i="727" s="1"/>
  <c r="O386" i="727"/>
  <c r="L386" i="727"/>
  <c r="J386" i="727"/>
  <c r="T385" i="727"/>
  <c r="AJ385" i="727" s="1"/>
  <c r="S385" i="727"/>
  <c r="P385" i="727"/>
  <c r="V385" i="727" s="1"/>
  <c r="O385" i="727"/>
  <c r="L385" i="727"/>
  <c r="J385" i="727"/>
  <c r="T384" i="727"/>
  <c r="AJ384" i="727" s="1"/>
  <c r="S384" i="727"/>
  <c r="P384" i="727"/>
  <c r="V384" i="727" s="1"/>
  <c r="O384" i="727"/>
  <c r="L384" i="727"/>
  <c r="J384" i="727"/>
  <c r="T356" i="725"/>
  <c r="AJ356" i="725" s="1"/>
  <c r="S356" i="725"/>
  <c r="P356" i="725"/>
  <c r="V356" i="725" s="1"/>
  <c r="O356" i="725"/>
  <c r="L356" i="725"/>
  <c r="J356" i="725"/>
  <c r="T355" i="725"/>
  <c r="AJ355" i="725" s="1"/>
  <c r="S355" i="725"/>
  <c r="P355" i="725"/>
  <c r="V355" i="725" s="1"/>
  <c r="O355" i="725"/>
  <c r="L355" i="725"/>
  <c r="J355" i="725"/>
  <c r="T354" i="725"/>
  <c r="AJ354" i="725" s="1"/>
  <c r="S354" i="725"/>
  <c r="P354" i="725"/>
  <c r="V354" i="725" s="1"/>
  <c r="O354" i="725"/>
  <c r="L354" i="725"/>
  <c r="J354" i="725"/>
  <c r="T26" i="721"/>
  <c r="AJ26" i="721" s="1"/>
  <c r="S26" i="721"/>
  <c r="P26" i="721"/>
  <c r="V26" i="721" s="1"/>
  <c r="O26" i="721"/>
  <c r="L26" i="721"/>
  <c r="J26" i="721"/>
  <c r="T25" i="721"/>
  <c r="AJ25" i="721" s="1"/>
  <c r="S25" i="721"/>
  <c r="P25" i="721"/>
  <c r="V25" i="721" s="1"/>
  <c r="O25" i="721"/>
  <c r="L25" i="721"/>
  <c r="J25" i="721"/>
  <c r="T144" i="717"/>
  <c r="AJ144" i="717" s="1"/>
  <c r="S144" i="717"/>
  <c r="P144" i="717"/>
  <c r="V144" i="717" s="1"/>
  <c r="O144" i="717"/>
  <c r="L144" i="717"/>
  <c r="J144" i="717"/>
  <c r="T143" i="717"/>
  <c r="S143" i="717"/>
  <c r="P143" i="717"/>
  <c r="V143" i="717" s="1"/>
  <c r="O143" i="717"/>
  <c r="L143" i="717"/>
  <c r="J143" i="717"/>
  <c r="T24" i="721"/>
  <c r="AJ24" i="721" s="1"/>
  <c r="S24" i="721"/>
  <c r="P24" i="721"/>
  <c r="V24" i="721" s="1"/>
  <c r="O24" i="721"/>
  <c r="L24" i="721"/>
  <c r="J24" i="721"/>
  <c r="T23" i="721"/>
  <c r="AJ23" i="721" s="1"/>
  <c r="S23" i="721"/>
  <c r="P23" i="721"/>
  <c r="V23" i="721" s="1"/>
  <c r="O23" i="721"/>
  <c r="L23" i="721"/>
  <c r="J23" i="721"/>
  <c r="T85" i="720"/>
  <c r="AJ85" i="720" s="1"/>
  <c r="S85" i="720"/>
  <c r="P85" i="720"/>
  <c r="V85" i="720" s="1"/>
  <c r="O85" i="720"/>
  <c r="L85" i="720"/>
  <c r="J85" i="720"/>
  <c r="T84" i="720"/>
  <c r="AJ84" i="720" s="1"/>
  <c r="S84" i="720"/>
  <c r="P84" i="720"/>
  <c r="V84" i="720" s="1"/>
  <c r="O84" i="720"/>
  <c r="L84" i="720"/>
  <c r="J84" i="720"/>
  <c r="T83" i="720"/>
  <c r="AJ83" i="720" s="1"/>
  <c r="S83" i="720"/>
  <c r="P83" i="720"/>
  <c r="V83" i="720" s="1"/>
  <c r="O83" i="720"/>
  <c r="L83" i="720"/>
  <c r="J83" i="720"/>
  <c r="T82" i="720"/>
  <c r="AJ82" i="720" s="1"/>
  <c r="S82" i="720"/>
  <c r="P82" i="720"/>
  <c r="V82" i="720" s="1"/>
  <c r="O82" i="720"/>
  <c r="L82" i="720"/>
  <c r="J82" i="720"/>
  <c r="T130" i="719"/>
  <c r="AJ130" i="719" s="1"/>
  <c r="S130" i="719"/>
  <c r="P130" i="719"/>
  <c r="V130" i="719" s="1"/>
  <c r="O130" i="719"/>
  <c r="L130" i="719"/>
  <c r="J130" i="719"/>
  <c r="T129" i="719"/>
  <c r="AJ129" i="719" s="1"/>
  <c r="S129" i="719"/>
  <c r="P129" i="719"/>
  <c r="V129" i="719" s="1"/>
  <c r="O129" i="719"/>
  <c r="L129" i="719"/>
  <c r="J129" i="719"/>
  <c r="T128" i="719"/>
  <c r="AJ128" i="719" s="1"/>
  <c r="S128" i="719"/>
  <c r="P128" i="719"/>
  <c r="V128" i="719" s="1"/>
  <c r="O128" i="719"/>
  <c r="L128" i="719"/>
  <c r="J128" i="719"/>
  <c r="T127" i="719"/>
  <c r="AJ127" i="719" s="1"/>
  <c r="S127" i="719"/>
  <c r="P127" i="719"/>
  <c r="V127" i="719" s="1"/>
  <c r="O127" i="719"/>
  <c r="L127" i="719"/>
  <c r="J127" i="719"/>
  <c r="T267" i="726"/>
  <c r="AJ267" i="726" s="1"/>
  <c r="S267" i="726"/>
  <c r="P267" i="726"/>
  <c r="V267" i="726" s="1"/>
  <c r="O267" i="726"/>
  <c r="L267" i="726"/>
  <c r="J267" i="726"/>
  <c r="T266" i="726"/>
  <c r="AJ266" i="726" s="1"/>
  <c r="S266" i="726"/>
  <c r="P266" i="726"/>
  <c r="V266" i="726" s="1"/>
  <c r="O266" i="726"/>
  <c r="L266" i="726"/>
  <c r="J266" i="726"/>
  <c r="T353" i="725"/>
  <c r="AJ353" i="725" s="1"/>
  <c r="S353" i="725"/>
  <c r="P353" i="725"/>
  <c r="V353" i="725" s="1"/>
  <c r="O353" i="725"/>
  <c r="L353" i="725"/>
  <c r="J353" i="725"/>
  <c r="T352" i="725"/>
  <c r="AJ352" i="725" s="1"/>
  <c r="S352" i="725"/>
  <c r="P352" i="725"/>
  <c r="V352" i="725" s="1"/>
  <c r="O352" i="725"/>
  <c r="L352" i="725"/>
  <c r="J352" i="725"/>
  <c r="T351" i="725"/>
  <c r="AJ351" i="725" s="1"/>
  <c r="S351" i="725"/>
  <c r="P351" i="725"/>
  <c r="V351" i="725" s="1"/>
  <c r="O351" i="725"/>
  <c r="L351" i="725"/>
  <c r="J351" i="725"/>
  <c r="T383" i="727"/>
  <c r="AJ383" i="727" s="1"/>
  <c r="S383" i="727"/>
  <c r="P383" i="727"/>
  <c r="V383" i="727" s="1"/>
  <c r="O383" i="727"/>
  <c r="L383" i="727"/>
  <c r="J383" i="727"/>
  <c r="T382" i="727"/>
  <c r="AJ382" i="727" s="1"/>
  <c r="S382" i="727"/>
  <c r="P382" i="727"/>
  <c r="V382" i="727" s="1"/>
  <c r="O382" i="727"/>
  <c r="L382" i="727"/>
  <c r="J382" i="727"/>
  <c r="T381" i="727"/>
  <c r="AJ381" i="727" s="1"/>
  <c r="S381" i="727"/>
  <c r="P381" i="727"/>
  <c r="V381" i="727" s="1"/>
  <c r="O381" i="727"/>
  <c r="L381" i="727"/>
  <c r="J381" i="727"/>
  <c r="T380" i="727"/>
  <c r="AJ380" i="727" s="1"/>
  <c r="S380" i="727"/>
  <c r="P380" i="727"/>
  <c r="V380" i="727" s="1"/>
  <c r="O380" i="727"/>
  <c r="L380" i="727"/>
  <c r="J380" i="727"/>
  <c r="T265" i="726"/>
  <c r="AJ265" i="726" s="1"/>
  <c r="S265" i="726"/>
  <c r="P265" i="726"/>
  <c r="V265" i="726" s="1"/>
  <c r="O265" i="726"/>
  <c r="L265" i="726"/>
  <c r="J265" i="726"/>
  <c r="T264" i="726"/>
  <c r="AJ264" i="726" s="1"/>
  <c r="S264" i="726"/>
  <c r="P264" i="726"/>
  <c r="V264" i="726" s="1"/>
  <c r="O264" i="726"/>
  <c r="L264" i="726"/>
  <c r="J264" i="726"/>
  <c r="T379" i="727"/>
  <c r="AJ379" i="727" s="1"/>
  <c r="S379" i="727"/>
  <c r="P379" i="727"/>
  <c r="V379" i="727" s="1"/>
  <c r="O379" i="727"/>
  <c r="L379" i="727"/>
  <c r="J379" i="727"/>
  <c r="T378" i="727"/>
  <c r="AJ378" i="727" s="1"/>
  <c r="S378" i="727"/>
  <c r="P378" i="727"/>
  <c r="V378" i="727" s="1"/>
  <c r="O378" i="727"/>
  <c r="L378" i="727"/>
  <c r="J378" i="727"/>
  <c r="T377" i="727"/>
  <c r="AJ377" i="727" s="1"/>
  <c r="S377" i="727"/>
  <c r="P377" i="727"/>
  <c r="V377" i="727" s="1"/>
  <c r="O377" i="727"/>
  <c r="L377" i="727"/>
  <c r="J377" i="727"/>
  <c r="T376" i="727"/>
  <c r="AJ376" i="727" s="1"/>
  <c r="S376" i="727"/>
  <c r="P376" i="727"/>
  <c r="V376" i="727" s="1"/>
  <c r="O376" i="727"/>
  <c r="L376" i="727"/>
  <c r="J376" i="727"/>
  <c r="T22" i="721"/>
  <c r="AJ22" i="721" s="1"/>
  <c r="S22" i="721"/>
  <c r="P22" i="721"/>
  <c r="V22" i="721" s="1"/>
  <c r="O22" i="721"/>
  <c r="L22" i="721"/>
  <c r="J22" i="721"/>
  <c r="T21" i="721"/>
  <c r="AJ21" i="721" s="1"/>
  <c r="S21" i="721"/>
  <c r="P21" i="721"/>
  <c r="V21" i="721" s="1"/>
  <c r="O21" i="721"/>
  <c r="L21" i="721"/>
  <c r="J21" i="721"/>
  <c r="T350" i="725"/>
  <c r="AJ350" i="725" s="1"/>
  <c r="S350" i="725"/>
  <c r="P350" i="725"/>
  <c r="V350" i="725" s="1"/>
  <c r="O350" i="725"/>
  <c r="L350" i="725"/>
  <c r="J350" i="725"/>
  <c r="T349" i="725"/>
  <c r="AJ349" i="725" s="1"/>
  <c r="S349" i="725"/>
  <c r="P349" i="725"/>
  <c r="V349" i="725" s="1"/>
  <c r="O349" i="725"/>
  <c r="L349" i="725"/>
  <c r="J349" i="725"/>
  <c r="T348" i="725"/>
  <c r="AJ348" i="725" s="1"/>
  <c r="S348" i="725"/>
  <c r="P348" i="725"/>
  <c r="V348" i="725" s="1"/>
  <c r="O348" i="725"/>
  <c r="L348" i="725"/>
  <c r="J348" i="725"/>
  <c r="T142" i="717"/>
  <c r="AJ142" i="717" s="1"/>
  <c r="S142" i="717"/>
  <c r="P142" i="717"/>
  <c r="V142" i="717" s="1"/>
  <c r="O142" i="717"/>
  <c r="L142" i="717"/>
  <c r="J142" i="717"/>
  <c r="T375" i="727"/>
  <c r="AJ375" i="727" s="1"/>
  <c r="S375" i="727"/>
  <c r="P375" i="727"/>
  <c r="V375" i="727" s="1"/>
  <c r="O375" i="727"/>
  <c r="L375" i="727"/>
  <c r="J375" i="727"/>
  <c r="T374" i="727"/>
  <c r="AJ374" i="727" s="1"/>
  <c r="S374" i="727"/>
  <c r="P374" i="727"/>
  <c r="V374" i="727" s="1"/>
  <c r="O374" i="727"/>
  <c r="L374" i="727"/>
  <c r="J374" i="727"/>
  <c r="T373" i="727"/>
  <c r="AJ373" i="727" s="1"/>
  <c r="S373" i="727"/>
  <c r="P373" i="727"/>
  <c r="V373" i="727" s="1"/>
  <c r="O373" i="727"/>
  <c r="L373" i="727"/>
  <c r="J373" i="727"/>
  <c r="T263" i="726"/>
  <c r="AJ263" i="726" s="1"/>
  <c r="S263" i="726"/>
  <c r="P263" i="726"/>
  <c r="V263" i="726" s="1"/>
  <c r="O263" i="726"/>
  <c r="L263" i="726"/>
  <c r="J263" i="726"/>
  <c r="T347" i="725"/>
  <c r="AJ347" i="725" s="1"/>
  <c r="S347" i="725"/>
  <c r="P347" i="725"/>
  <c r="V347" i="725" s="1"/>
  <c r="O347" i="725"/>
  <c r="L347" i="725"/>
  <c r="J347" i="725"/>
  <c r="T346" i="725"/>
  <c r="AJ346" i="725" s="1"/>
  <c r="S346" i="725"/>
  <c r="P346" i="725"/>
  <c r="V346" i="725" s="1"/>
  <c r="O346" i="725"/>
  <c r="L346" i="725"/>
  <c r="J346" i="725"/>
  <c r="T345" i="725"/>
  <c r="AJ345" i="725" s="1"/>
  <c r="S345" i="725"/>
  <c r="P345" i="725"/>
  <c r="V345" i="725" s="1"/>
  <c r="O345" i="725"/>
  <c r="L345" i="725"/>
  <c r="J345" i="725"/>
  <c r="T113" i="722"/>
  <c r="AJ113" i="722" s="1"/>
  <c r="S113" i="722"/>
  <c r="P113" i="722"/>
  <c r="V113" i="722" s="1"/>
  <c r="O113" i="722"/>
  <c r="L113" i="722"/>
  <c r="J113" i="722"/>
  <c r="T112" i="722"/>
  <c r="AJ112" i="722" s="1"/>
  <c r="S112" i="722"/>
  <c r="P112" i="722"/>
  <c r="V112" i="722" s="1"/>
  <c r="O112" i="722"/>
  <c r="L112" i="722"/>
  <c r="J112" i="722"/>
  <c r="T262" i="726"/>
  <c r="AJ262" i="726" s="1"/>
  <c r="S262" i="726"/>
  <c r="P262" i="726"/>
  <c r="V262" i="726" s="1"/>
  <c r="O262" i="726"/>
  <c r="L262" i="726"/>
  <c r="J262" i="726"/>
  <c r="T261" i="726"/>
  <c r="AJ261" i="726" s="1"/>
  <c r="S261" i="726"/>
  <c r="P261" i="726"/>
  <c r="V261" i="726" s="1"/>
  <c r="O261" i="726"/>
  <c r="L261" i="726"/>
  <c r="J261" i="726"/>
  <c r="T20" i="721"/>
  <c r="AJ20" i="721" s="1"/>
  <c r="S20" i="721"/>
  <c r="P20" i="721"/>
  <c r="V20" i="721" s="1"/>
  <c r="O20" i="721"/>
  <c r="L20" i="721"/>
  <c r="J20" i="721"/>
  <c r="T81" i="720"/>
  <c r="AJ81" i="720" s="1"/>
  <c r="S81" i="720"/>
  <c r="P81" i="720"/>
  <c r="V81" i="720" s="1"/>
  <c r="O81" i="720"/>
  <c r="L81" i="720"/>
  <c r="J81" i="720"/>
  <c r="T126" i="719"/>
  <c r="AJ126" i="719" s="1"/>
  <c r="S126" i="719"/>
  <c r="P126" i="719"/>
  <c r="V126" i="719" s="1"/>
  <c r="O126" i="719"/>
  <c r="L126" i="719"/>
  <c r="J126" i="719"/>
  <c r="T125" i="719"/>
  <c r="AJ125" i="719" s="1"/>
  <c r="S125" i="719"/>
  <c r="P125" i="719"/>
  <c r="V125" i="719" s="1"/>
  <c r="O125" i="719"/>
  <c r="L125" i="719"/>
  <c r="J125" i="719"/>
  <c r="T111" i="722"/>
  <c r="AJ111" i="722" s="1"/>
  <c r="S111" i="722"/>
  <c r="P111" i="722"/>
  <c r="V111" i="722" s="1"/>
  <c r="O111" i="722"/>
  <c r="L111" i="722"/>
  <c r="J111" i="722"/>
  <c r="T110" i="722"/>
  <c r="AJ110" i="722" s="1"/>
  <c r="S110" i="722"/>
  <c r="P110" i="722"/>
  <c r="V110" i="722" s="1"/>
  <c r="O110" i="722"/>
  <c r="L110" i="722"/>
  <c r="J110" i="722"/>
  <c r="T260" i="726"/>
  <c r="AJ260" i="726" s="1"/>
  <c r="S260" i="726"/>
  <c r="P260" i="726"/>
  <c r="V260" i="726" s="1"/>
  <c r="O260" i="726"/>
  <c r="L260" i="726"/>
  <c r="J260" i="726"/>
  <c r="T259" i="726"/>
  <c r="AJ259" i="726" s="1"/>
  <c r="S259" i="726"/>
  <c r="P259" i="726"/>
  <c r="V259" i="726" s="1"/>
  <c r="O259" i="726"/>
  <c r="L259" i="726"/>
  <c r="J259" i="726"/>
  <c r="T372" i="727"/>
  <c r="AJ372" i="727" s="1"/>
  <c r="S372" i="727"/>
  <c r="P372" i="727"/>
  <c r="V372" i="727" s="1"/>
  <c r="O372" i="727"/>
  <c r="L372" i="727"/>
  <c r="J372" i="727"/>
  <c r="T371" i="727"/>
  <c r="AJ371" i="727" s="1"/>
  <c r="S371" i="727"/>
  <c r="P371" i="727"/>
  <c r="V371" i="727" s="1"/>
  <c r="O371" i="727"/>
  <c r="L371" i="727"/>
  <c r="J371" i="727"/>
  <c r="T370" i="727"/>
  <c r="AJ370" i="727" s="1"/>
  <c r="S370" i="727"/>
  <c r="P370" i="727"/>
  <c r="V370" i="727" s="1"/>
  <c r="O370" i="727"/>
  <c r="L370" i="727"/>
  <c r="J370" i="727"/>
  <c r="T344" i="725"/>
  <c r="AJ344" i="725" s="1"/>
  <c r="S344" i="725"/>
  <c r="P344" i="725"/>
  <c r="V344" i="725" s="1"/>
  <c r="O344" i="725"/>
  <c r="L344" i="725"/>
  <c r="J344" i="725"/>
  <c r="T343" i="725"/>
  <c r="AJ343" i="725" s="1"/>
  <c r="S343" i="725"/>
  <c r="P343" i="725"/>
  <c r="V343" i="725" s="1"/>
  <c r="O343" i="725"/>
  <c r="L343" i="725"/>
  <c r="J343" i="725"/>
  <c r="T342" i="725"/>
  <c r="AJ342" i="725" s="1"/>
  <c r="S342" i="725"/>
  <c r="P342" i="725"/>
  <c r="V342" i="725" s="1"/>
  <c r="O342" i="725"/>
  <c r="L342" i="725"/>
  <c r="J342" i="725"/>
  <c r="T141" i="717"/>
  <c r="AJ141" i="717" s="1"/>
  <c r="S141" i="717"/>
  <c r="P141" i="717"/>
  <c r="V141" i="717" s="1"/>
  <c r="O141" i="717"/>
  <c r="L141" i="717"/>
  <c r="J141" i="717"/>
  <c r="T140" i="717"/>
  <c r="AJ140" i="717" s="1"/>
  <c r="S140" i="717"/>
  <c r="P140" i="717"/>
  <c r="V140" i="717" s="1"/>
  <c r="O140" i="717"/>
  <c r="L140" i="717"/>
  <c r="J140" i="717"/>
  <c r="T341" i="725"/>
  <c r="AJ341" i="725" s="1"/>
  <c r="S341" i="725"/>
  <c r="P341" i="725"/>
  <c r="V341" i="725" s="1"/>
  <c r="O341" i="725"/>
  <c r="L341" i="725"/>
  <c r="J341" i="725"/>
  <c r="T340" i="725"/>
  <c r="AJ340" i="725" s="1"/>
  <c r="S340" i="725"/>
  <c r="P340" i="725"/>
  <c r="V340" i="725" s="1"/>
  <c r="O340" i="725"/>
  <c r="L340" i="725"/>
  <c r="J340" i="725"/>
  <c r="T339" i="725"/>
  <c r="AJ339" i="725" s="1"/>
  <c r="S339" i="725"/>
  <c r="P339" i="725"/>
  <c r="V339" i="725" s="1"/>
  <c r="O339" i="725"/>
  <c r="L339" i="725"/>
  <c r="J339" i="725"/>
  <c r="T258" i="726"/>
  <c r="AJ258" i="726" s="1"/>
  <c r="S258" i="726"/>
  <c r="P258" i="726"/>
  <c r="V258" i="726" s="1"/>
  <c r="O258" i="726"/>
  <c r="L258" i="726"/>
  <c r="J258" i="726"/>
  <c r="T257" i="726"/>
  <c r="AJ257" i="726" s="1"/>
  <c r="S257" i="726"/>
  <c r="P257" i="726"/>
  <c r="V257" i="726" s="1"/>
  <c r="O257" i="726"/>
  <c r="L257" i="726"/>
  <c r="J257" i="726"/>
  <c r="T109" i="722"/>
  <c r="AJ109" i="722" s="1"/>
  <c r="S109" i="722"/>
  <c r="P109" i="722"/>
  <c r="V109" i="722" s="1"/>
  <c r="O109" i="722"/>
  <c r="L109" i="722"/>
  <c r="J109" i="722"/>
  <c r="T108" i="722"/>
  <c r="AJ108" i="722" s="1"/>
  <c r="S108" i="722"/>
  <c r="P108" i="722"/>
  <c r="V108" i="722" s="1"/>
  <c r="O108" i="722"/>
  <c r="L108" i="722"/>
  <c r="J108" i="722"/>
  <c r="T369" i="727"/>
  <c r="AJ369" i="727" s="1"/>
  <c r="S369" i="727"/>
  <c r="P369" i="727"/>
  <c r="V369" i="727" s="1"/>
  <c r="O369" i="727"/>
  <c r="L369" i="727"/>
  <c r="J369" i="727"/>
  <c r="T368" i="727"/>
  <c r="AJ368" i="727" s="1"/>
  <c r="S368" i="727"/>
  <c r="P368" i="727"/>
  <c r="V368" i="727" s="1"/>
  <c r="O368" i="727"/>
  <c r="L368" i="727"/>
  <c r="J368" i="727"/>
  <c r="T367" i="727"/>
  <c r="AJ367" i="727" s="1"/>
  <c r="S367" i="727"/>
  <c r="P367" i="727"/>
  <c r="V367" i="727" s="1"/>
  <c r="O367" i="727"/>
  <c r="L367" i="727"/>
  <c r="J367" i="727"/>
  <c r="T366" i="727"/>
  <c r="S366" i="727"/>
  <c r="P366" i="727"/>
  <c r="V366" i="727" s="1"/>
  <c r="O366" i="727"/>
  <c r="L366" i="727"/>
  <c r="J366" i="727"/>
  <c r="T139" i="717"/>
  <c r="AJ139" i="717" s="1"/>
  <c r="S139" i="717"/>
  <c r="P139" i="717"/>
  <c r="V139" i="717" s="1"/>
  <c r="O139" i="717"/>
  <c r="L139" i="717"/>
  <c r="J139" i="717"/>
  <c r="T138" i="717"/>
  <c r="AJ138" i="717" s="1"/>
  <c r="S138" i="717"/>
  <c r="P138" i="717"/>
  <c r="V138" i="717" s="1"/>
  <c r="O138" i="717"/>
  <c r="L138" i="717"/>
  <c r="J138" i="717"/>
  <c r="T124" i="719"/>
  <c r="AJ124" i="719" s="1"/>
  <c r="S124" i="719"/>
  <c r="P124" i="719"/>
  <c r="V124" i="719" s="1"/>
  <c r="O124" i="719"/>
  <c r="L124" i="719"/>
  <c r="J124" i="719"/>
  <c r="T80" i="720"/>
  <c r="S80" i="720"/>
  <c r="P80" i="720"/>
  <c r="V80" i="720" s="1"/>
  <c r="O80" i="720"/>
  <c r="L80" i="720"/>
  <c r="J80" i="720"/>
  <c r="AK90" i="720" l="1"/>
  <c r="AK284" i="726"/>
  <c r="AK151" i="717"/>
  <c r="W142" i="717"/>
  <c r="AK135" i="719"/>
  <c r="W386" i="727"/>
  <c r="W360" i="725"/>
  <c r="AD360" i="725"/>
  <c r="W391" i="727"/>
  <c r="AD391" i="727"/>
  <c r="AI391" i="727" s="1"/>
  <c r="W273" i="726"/>
  <c r="AD273" i="726"/>
  <c r="W272" i="726"/>
  <c r="AD272" i="726"/>
  <c r="W232" i="723"/>
  <c r="AD232" i="723"/>
  <c r="AD231" i="723"/>
  <c r="AI231" i="723" s="1"/>
  <c r="W231" i="723"/>
  <c r="W66" i="718"/>
  <c r="AD66" i="718"/>
  <c r="W65" i="718"/>
  <c r="AD65" i="718"/>
  <c r="W64" i="718"/>
  <c r="AD64" i="718"/>
  <c r="W146" i="717"/>
  <c r="AD146" i="717"/>
  <c r="W359" i="725"/>
  <c r="AD359" i="725"/>
  <c r="W358" i="725"/>
  <c r="AD358" i="725"/>
  <c r="W357" i="725"/>
  <c r="AD357" i="725"/>
  <c r="W390" i="727"/>
  <c r="AD390" i="727"/>
  <c r="W389" i="727"/>
  <c r="AD389" i="727"/>
  <c r="W388" i="727"/>
  <c r="AD388" i="727"/>
  <c r="W271" i="726"/>
  <c r="AD271" i="726"/>
  <c r="W270" i="726"/>
  <c r="AD270" i="726"/>
  <c r="W230" i="723"/>
  <c r="AD230" i="723"/>
  <c r="W145" i="717"/>
  <c r="AD145" i="717"/>
  <c r="W269" i="726"/>
  <c r="AD269" i="726"/>
  <c r="W268" i="726"/>
  <c r="AD268" i="726"/>
  <c r="AI268" i="726" s="1"/>
  <c r="AJ268" i="726"/>
  <c r="W387" i="727"/>
  <c r="AD387" i="727"/>
  <c r="AD386" i="727"/>
  <c r="W385" i="727"/>
  <c r="AD385" i="727"/>
  <c r="W384" i="727"/>
  <c r="AD384" i="727"/>
  <c r="W356" i="725"/>
  <c r="AD356" i="725"/>
  <c r="W355" i="725"/>
  <c r="AD355" i="725"/>
  <c r="W354" i="725"/>
  <c r="AD354" i="725"/>
  <c r="W26" i="721"/>
  <c r="AD26" i="721"/>
  <c r="W25" i="721"/>
  <c r="AD25" i="721"/>
  <c r="W144" i="717"/>
  <c r="AD144" i="717"/>
  <c r="W143" i="717"/>
  <c r="AD143" i="717"/>
  <c r="AI143" i="717" s="1"/>
  <c r="AJ143" i="717"/>
  <c r="W24" i="721"/>
  <c r="AD24" i="721"/>
  <c r="AD23" i="721"/>
  <c r="W23" i="721"/>
  <c r="W85" i="720"/>
  <c r="AD85" i="720"/>
  <c r="W84" i="720"/>
  <c r="AD84" i="720"/>
  <c r="W83" i="720"/>
  <c r="AD83" i="720"/>
  <c r="W82" i="720"/>
  <c r="AD82" i="720"/>
  <c r="W130" i="719"/>
  <c r="AD130" i="719"/>
  <c r="W129" i="719"/>
  <c r="AD129" i="719"/>
  <c r="W128" i="719"/>
  <c r="AD128" i="719"/>
  <c r="W127" i="719"/>
  <c r="AD127" i="719"/>
  <c r="W267" i="726"/>
  <c r="AD267" i="726"/>
  <c r="W266" i="726"/>
  <c r="AD266" i="726"/>
  <c r="W353" i="725"/>
  <c r="AD353" i="725"/>
  <c r="W352" i="725"/>
  <c r="AD352" i="725"/>
  <c r="W351" i="725"/>
  <c r="AD351" i="725"/>
  <c r="W383" i="727"/>
  <c r="AD383" i="727"/>
  <c r="W382" i="727"/>
  <c r="AD382" i="727"/>
  <c r="W381" i="727"/>
  <c r="AD381" i="727"/>
  <c r="W380" i="727"/>
  <c r="AD380" i="727"/>
  <c r="W265" i="726"/>
  <c r="AD265" i="726"/>
  <c r="W264" i="726"/>
  <c r="AD264" i="726"/>
  <c r="W379" i="727"/>
  <c r="AD379" i="727"/>
  <c r="W378" i="727"/>
  <c r="AD378" i="727"/>
  <c r="W377" i="727"/>
  <c r="AD377" i="727"/>
  <c r="W376" i="727"/>
  <c r="AD376" i="727"/>
  <c r="W22" i="721"/>
  <c r="AD22" i="721"/>
  <c r="W21" i="721"/>
  <c r="AD21" i="721"/>
  <c r="W350" i="725"/>
  <c r="AD350" i="725"/>
  <c r="W349" i="725"/>
  <c r="AD349" i="725"/>
  <c r="AD348" i="725"/>
  <c r="AI348" i="725" s="1"/>
  <c r="W348" i="725"/>
  <c r="AD142" i="717"/>
  <c r="W375" i="727"/>
  <c r="AD375" i="727"/>
  <c r="W374" i="727"/>
  <c r="AD374" i="727"/>
  <c r="W373" i="727"/>
  <c r="AD373" i="727"/>
  <c r="W263" i="726"/>
  <c r="AD263" i="726"/>
  <c r="W347" i="725"/>
  <c r="AD347" i="725"/>
  <c r="W346" i="725"/>
  <c r="AD346" i="725"/>
  <c r="W345" i="725"/>
  <c r="AD345" i="725"/>
  <c r="W113" i="722"/>
  <c r="AD113" i="722"/>
  <c r="AD112" i="722"/>
  <c r="W112" i="722"/>
  <c r="W262" i="726"/>
  <c r="AD262" i="726"/>
  <c r="W261" i="726"/>
  <c r="AD261" i="726"/>
  <c r="W20" i="721"/>
  <c r="AD20" i="721"/>
  <c r="W81" i="720"/>
  <c r="AD81" i="720"/>
  <c r="W126" i="719"/>
  <c r="AD126" i="719"/>
  <c r="W125" i="719"/>
  <c r="AD125" i="719"/>
  <c r="W111" i="722"/>
  <c r="AD111" i="722"/>
  <c r="W110" i="722"/>
  <c r="AD110" i="722"/>
  <c r="W260" i="726"/>
  <c r="AD260" i="726"/>
  <c r="W259" i="726"/>
  <c r="AD259" i="726"/>
  <c r="W372" i="727"/>
  <c r="AD372" i="727"/>
  <c r="W371" i="727"/>
  <c r="AD371" i="727"/>
  <c r="W370" i="727"/>
  <c r="AD370" i="727"/>
  <c r="W344" i="725"/>
  <c r="AD344" i="725"/>
  <c r="W343" i="725"/>
  <c r="AD343" i="725"/>
  <c r="W342" i="725"/>
  <c r="AD342" i="725"/>
  <c r="W141" i="717"/>
  <c r="AD141" i="717"/>
  <c r="W140" i="717"/>
  <c r="AD140" i="717"/>
  <c r="W341" i="725"/>
  <c r="AD341" i="725"/>
  <c r="W340" i="725"/>
  <c r="AD340" i="725"/>
  <c r="W339" i="725"/>
  <c r="AD339" i="725"/>
  <c r="W258" i="726"/>
  <c r="AD258" i="726"/>
  <c r="W257" i="726"/>
  <c r="AD257" i="726"/>
  <c r="W109" i="722"/>
  <c r="AD109" i="722"/>
  <c r="W108" i="722"/>
  <c r="AD108" i="722"/>
  <c r="W369" i="727"/>
  <c r="AD369" i="727"/>
  <c r="W368" i="727"/>
  <c r="AD368" i="727"/>
  <c r="W367" i="727"/>
  <c r="AD367" i="727"/>
  <c r="W366" i="727"/>
  <c r="AD366" i="727"/>
  <c r="AI366" i="727" s="1"/>
  <c r="AJ366" i="727"/>
  <c r="W139" i="717"/>
  <c r="AD139" i="717"/>
  <c r="W138" i="717"/>
  <c r="AD138" i="717"/>
  <c r="W124" i="719"/>
  <c r="AD124" i="719"/>
  <c r="W80" i="720"/>
  <c r="AJ80" i="720"/>
  <c r="AD80" i="720"/>
  <c r="AF268" i="726" l="1"/>
  <c r="AH268" i="726" s="1"/>
  <c r="AF231" i="723"/>
  <c r="AH231" i="723" s="1"/>
  <c r="AF143" i="717"/>
  <c r="AH143" i="717" s="1"/>
  <c r="AF348" i="725"/>
  <c r="AH348" i="725" s="1"/>
  <c r="AF366" i="727"/>
  <c r="AH366" i="727" s="1"/>
  <c r="AF391" i="727"/>
  <c r="AH391" i="727" s="1"/>
  <c r="AK400" i="727" s="1"/>
  <c r="AI360" i="725"/>
  <c r="AF360" i="725"/>
  <c r="AH360" i="725" s="1"/>
  <c r="AK365" i="725" s="1"/>
  <c r="AI273" i="726"/>
  <c r="AF273" i="726"/>
  <c r="AH273" i="726" s="1"/>
  <c r="AI272" i="726"/>
  <c r="AF272" i="726"/>
  <c r="AH272" i="726" s="1"/>
  <c r="AI232" i="723"/>
  <c r="AF232" i="723"/>
  <c r="AH232" i="723" s="1"/>
  <c r="AI66" i="718"/>
  <c r="AF66" i="718"/>
  <c r="AH66" i="718" s="1"/>
  <c r="AI65" i="718"/>
  <c r="AF65" i="718"/>
  <c r="AH65" i="718" s="1"/>
  <c r="AI64" i="718"/>
  <c r="AF64" i="718"/>
  <c r="AH64" i="718" s="1"/>
  <c r="AI146" i="717"/>
  <c r="AF146" i="717"/>
  <c r="AH146" i="717" s="1"/>
  <c r="AI359" i="725"/>
  <c r="AF359" i="725"/>
  <c r="AH359" i="725" s="1"/>
  <c r="AI358" i="725"/>
  <c r="AF358" i="725"/>
  <c r="AH358" i="725" s="1"/>
  <c r="AI357" i="725"/>
  <c r="AF357" i="725"/>
  <c r="AH357" i="725" s="1"/>
  <c r="AI390" i="727"/>
  <c r="AF390" i="727"/>
  <c r="AH390" i="727" s="1"/>
  <c r="AI389" i="727"/>
  <c r="AF389" i="727"/>
  <c r="AH389" i="727" s="1"/>
  <c r="AI388" i="727"/>
  <c r="AF388" i="727"/>
  <c r="AH388" i="727" s="1"/>
  <c r="AF271" i="726"/>
  <c r="AH271" i="726" s="1"/>
  <c r="AI271" i="726"/>
  <c r="AI270" i="726"/>
  <c r="AF270" i="726"/>
  <c r="AH270" i="726" s="1"/>
  <c r="AI230" i="723"/>
  <c r="AF230" i="723"/>
  <c r="AH230" i="723" s="1"/>
  <c r="AI145" i="717"/>
  <c r="AF145" i="717"/>
  <c r="AH145" i="717" s="1"/>
  <c r="AF269" i="726"/>
  <c r="AH269" i="726" s="1"/>
  <c r="AI269" i="726"/>
  <c r="AF387" i="727"/>
  <c r="AH387" i="727" s="1"/>
  <c r="AI387" i="727"/>
  <c r="AF386" i="727"/>
  <c r="AH386" i="727" s="1"/>
  <c r="AI386" i="727"/>
  <c r="AI385" i="727"/>
  <c r="AF385" i="727"/>
  <c r="AH385" i="727" s="1"/>
  <c r="AF384" i="727"/>
  <c r="AH384" i="727" s="1"/>
  <c r="AI384" i="727"/>
  <c r="AI356" i="725"/>
  <c r="AF356" i="725"/>
  <c r="AH356" i="725" s="1"/>
  <c r="AI355" i="725"/>
  <c r="AF355" i="725"/>
  <c r="AH355" i="725" s="1"/>
  <c r="AI354" i="725"/>
  <c r="AF354" i="725"/>
  <c r="AH354" i="725" s="1"/>
  <c r="AI26" i="721"/>
  <c r="AF26" i="721"/>
  <c r="AH26" i="721" s="1"/>
  <c r="AI25" i="721"/>
  <c r="AF25" i="721"/>
  <c r="AH25" i="721" s="1"/>
  <c r="AK28" i="721" s="1"/>
  <c r="AI144" i="717"/>
  <c r="AF144" i="717"/>
  <c r="AH144" i="717" s="1"/>
  <c r="AI24" i="721"/>
  <c r="AF24" i="721"/>
  <c r="AH24" i="721" s="1"/>
  <c r="AF23" i="721"/>
  <c r="AH23" i="721" s="1"/>
  <c r="AI23" i="721"/>
  <c r="AI85" i="720"/>
  <c r="AF85" i="720"/>
  <c r="AH85" i="720" s="1"/>
  <c r="AI84" i="720"/>
  <c r="AF84" i="720"/>
  <c r="AH84" i="720" s="1"/>
  <c r="AI83" i="720"/>
  <c r="AF83" i="720"/>
  <c r="AH83" i="720" s="1"/>
  <c r="AI82" i="720"/>
  <c r="AF82" i="720"/>
  <c r="AH82" i="720" s="1"/>
  <c r="AI130" i="719"/>
  <c r="AF130" i="719"/>
  <c r="AH130" i="719" s="1"/>
  <c r="AI129" i="719"/>
  <c r="AF129" i="719"/>
  <c r="AH129" i="719" s="1"/>
  <c r="AI128" i="719"/>
  <c r="AF128" i="719"/>
  <c r="AH128" i="719" s="1"/>
  <c r="AI127" i="719"/>
  <c r="AF127" i="719"/>
  <c r="AH127" i="719" s="1"/>
  <c r="AI267" i="726"/>
  <c r="AF267" i="726"/>
  <c r="AH267" i="726" s="1"/>
  <c r="AI266" i="726"/>
  <c r="AF266" i="726"/>
  <c r="AH266" i="726" s="1"/>
  <c r="AI353" i="725"/>
  <c r="AF353" i="725"/>
  <c r="AH353" i="725" s="1"/>
  <c r="AI352" i="725"/>
  <c r="AF352" i="725"/>
  <c r="AH352" i="725" s="1"/>
  <c r="AF351" i="725"/>
  <c r="AH351" i="725" s="1"/>
  <c r="AI351" i="725"/>
  <c r="AI383" i="727"/>
  <c r="AF383" i="727"/>
  <c r="AH383" i="727" s="1"/>
  <c r="AI382" i="727"/>
  <c r="AF382" i="727"/>
  <c r="AH382" i="727" s="1"/>
  <c r="AI381" i="727"/>
  <c r="AF381" i="727"/>
  <c r="AH381" i="727" s="1"/>
  <c r="AI380" i="727"/>
  <c r="AF380" i="727"/>
  <c r="AH380" i="727" s="1"/>
  <c r="AI265" i="726"/>
  <c r="AF265" i="726"/>
  <c r="AH265" i="726" s="1"/>
  <c r="AI264" i="726"/>
  <c r="AF264" i="726"/>
  <c r="AH264" i="726" s="1"/>
  <c r="AI379" i="727"/>
  <c r="AF379" i="727"/>
  <c r="AH379" i="727" s="1"/>
  <c r="AI378" i="727"/>
  <c r="AF378" i="727"/>
  <c r="AH378" i="727" s="1"/>
  <c r="AI377" i="727"/>
  <c r="AF377" i="727"/>
  <c r="AH377" i="727" s="1"/>
  <c r="AI376" i="727"/>
  <c r="AF376" i="727"/>
  <c r="AH376" i="727" s="1"/>
  <c r="AI22" i="721"/>
  <c r="AF22" i="721"/>
  <c r="AH22" i="721" s="1"/>
  <c r="AI21" i="721"/>
  <c r="AF21" i="721"/>
  <c r="AH21" i="721" s="1"/>
  <c r="AI350" i="725"/>
  <c r="AF350" i="725"/>
  <c r="AH350" i="725" s="1"/>
  <c r="AI349" i="725"/>
  <c r="AF349" i="725"/>
  <c r="AH349" i="725" s="1"/>
  <c r="AI142" i="717"/>
  <c r="AF142" i="717"/>
  <c r="AH142" i="717" s="1"/>
  <c r="AF375" i="727"/>
  <c r="AH375" i="727" s="1"/>
  <c r="AI375" i="727"/>
  <c r="AI374" i="727"/>
  <c r="AF374" i="727"/>
  <c r="AH374" i="727" s="1"/>
  <c r="AI373" i="727"/>
  <c r="AF373" i="727"/>
  <c r="AH373" i="727" s="1"/>
  <c r="AF263" i="726"/>
  <c r="AH263" i="726" s="1"/>
  <c r="AI263" i="726"/>
  <c r="AI347" i="725"/>
  <c r="AF347" i="725"/>
  <c r="AH347" i="725" s="1"/>
  <c r="AI346" i="725"/>
  <c r="AF346" i="725"/>
  <c r="AH346" i="725" s="1"/>
  <c r="AI345" i="725"/>
  <c r="AF345" i="725"/>
  <c r="AH345" i="725" s="1"/>
  <c r="AI113" i="722"/>
  <c r="AF113" i="722"/>
  <c r="AH113" i="722" s="1"/>
  <c r="AF112" i="722"/>
  <c r="AH112" i="722" s="1"/>
  <c r="AK117" i="722" s="1"/>
  <c r="AI112" i="722"/>
  <c r="AI262" i="726"/>
  <c r="AF262" i="726"/>
  <c r="AH262" i="726" s="1"/>
  <c r="AI261" i="726"/>
  <c r="AF261" i="726"/>
  <c r="AH261" i="726" s="1"/>
  <c r="AI20" i="721"/>
  <c r="AF20" i="721"/>
  <c r="AH20" i="721" s="1"/>
  <c r="AF81" i="720"/>
  <c r="AH81" i="720" s="1"/>
  <c r="AI81" i="720"/>
  <c r="AI126" i="719"/>
  <c r="AF126" i="719"/>
  <c r="AH126" i="719" s="1"/>
  <c r="AF125" i="719"/>
  <c r="AH125" i="719" s="1"/>
  <c r="AI125" i="719"/>
  <c r="AI111" i="722"/>
  <c r="AF111" i="722"/>
  <c r="AH111" i="722" s="1"/>
  <c r="AI110" i="722"/>
  <c r="AF110" i="722"/>
  <c r="AH110" i="722" s="1"/>
  <c r="AI260" i="726"/>
  <c r="AF260" i="726"/>
  <c r="AH260" i="726" s="1"/>
  <c r="AF259" i="726"/>
  <c r="AH259" i="726" s="1"/>
  <c r="AI259" i="726"/>
  <c r="AF372" i="727"/>
  <c r="AH372" i="727" s="1"/>
  <c r="AI372" i="727"/>
  <c r="AF371" i="727"/>
  <c r="AH371" i="727" s="1"/>
  <c r="AI371" i="727"/>
  <c r="AI370" i="727"/>
  <c r="AF370" i="727"/>
  <c r="AH370" i="727" s="1"/>
  <c r="AI344" i="725"/>
  <c r="AF344" i="725"/>
  <c r="AH344" i="725" s="1"/>
  <c r="AI343" i="725"/>
  <c r="AF343" i="725"/>
  <c r="AH343" i="725" s="1"/>
  <c r="AI342" i="725"/>
  <c r="AF342" i="725"/>
  <c r="AH342" i="725" s="1"/>
  <c r="AI141" i="717"/>
  <c r="AF141" i="717"/>
  <c r="AH141" i="717" s="1"/>
  <c r="AF140" i="717"/>
  <c r="AH140" i="717" s="1"/>
  <c r="AI140" i="717"/>
  <c r="AI341" i="725"/>
  <c r="AF341" i="725"/>
  <c r="AH341" i="725" s="1"/>
  <c r="AF340" i="725"/>
  <c r="AH340" i="725" s="1"/>
  <c r="AI340" i="725"/>
  <c r="AI339" i="725"/>
  <c r="AF339" i="725"/>
  <c r="AH339" i="725" s="1"/>
  <c r="AI258" i="726"/>
  <c r="AF258" i="726"/>
  <c r="AH258" i="726" s="1"/>
  <c r="AI257" i="726"/>
  <c r="AF257" i="726"/>
  <c r="AH257" i="726" s="1"/>
  <c r="AI109" i="722"/>
  <c r="AF109" i="722"/>
  <c r="AH109" i="722" s="1"/>
  <c r="AI108" i="722"/>
  <c r="AF108" i="722"/>
  <c r="AH108" i="722" s="1"/>
  <c r="AK111" i="722" s="1"/>
  <c r="AI369" i="727"/>
  <c r="AF369" i="727"/>
  <c r="AH369" i="727" s="1"/>
  <c r="AI368" i="727"/>
  <c r="AF368" i="727"/>
  <c r="AH368" i="727" s="1"/>
  <c r="AI367" i="727"/>
  <c r="AF367" i="727"/>
  <c r="AH367" i="727" s="1"/>
  <c r="AF139" i="717"/>
  <c r="AH139" i="717" s="1"/>
  <c r="AI139" i="717"/>
  <c r="AI138" i="717"/>
  <c r="AF138" i="717"/>
  <c r="AH138" i="717" s="1"/>
  <c r="AI124" i="719"/>
  <c r="AF124" i="719"/>
  <c r="AH124" i="719" s="1"/>
  <c r="AI80" i="720"/>
  <c r="AF80" i="720"/>
  <c r="AH80" i="720" s="1"/>
  <c r="AK81" i="720" s="1"/>
  <c r="AK85" i="720" l="1"/>
  <c r="AK126" i="719"/>
  <c r="AK273" i="726"/>
  <c r="AK141" i="717"/>
  <c r="AK236" i="723"/>
  <c r="AK146" i="717"/>
  <c r="AK130" i="719"/>
  <c r="AK344" i="725"/>
  <c r="AK353" i="725"/>
  <c r="AK359" i="725"/>
  <c r="AK372" i="727"/>
  <c r="AK66" i="718"/>
  <c r="AK390" i="727"/>
  <c r="AK383" i="727"/>
  <c r="AK24" i="721"/>
  <c r="T107" i="722"/>
  <c r="AJ107" i="722" s="1"/>
  <c r="S107" i="722"/>
  <c r="P107" i="722"/>
  <c r="V107" i="722" s="1"/>
  <c r="O107" i="722"/>
  <c r="L107" i="722"/>
  <c r="J107" i="722"/>
  <c r="T106" i="722"/>
  <c r="AJ106" i="722" s="1"/>
  <c r="S106" i="722"/>
  <c r="P106" i="722"/>
  <c r="V106" i="722" s="1"/>
  <c r="O106" i="722"/>
  <c r="L106" i="722"/>
  <c r="J106" i="722"/>
  <c r="T338" i="725"/>
  <c r="AJ338" i="725" s="1"/>
  <c r="S338" i="725"/>
  <c r="P338" i="725"/>
  <c r="V338" i="725" s="1"/>
  <c r="O338" i="725"/>
  <c r="L338" i="725"/>
  <c r="J338" i="725"/>
  <c r="T337" i="725"/>
  <c r="AJ337" i="725" s="1"/>
  <c r="S337" i="725"/>
  <c r="P337" i="725"/>
  <c r="V337" i="725" s="1"/>
  <c r="O337" i="725"/>
  <c r="L337" i="725"/>
  <c r="J337" i="725"/>
  <c r="T336" i="725"/>
  <c r="AJ336" i="725" s="1"/>
  <c r="S336" i="725"/>
  <c r="P336" i="725"/>
  <c r="V336" i="725" s="1"/>
  <c r="O336" i="725"/>
  <c r="L336" i="725"/>
  <c r="J336" i="725"/>
  <c r="T105" i="722"/>
  <c r="AJ105" i="722" s="1"/>
  <c r="S105" i="722"/>
  <c r="P105" i="722"/>
  <c r="V105" i="722" s="1"/>
  <c r="O105" i="722"/>
  <c r="L105" i="722"/>
  <c r="J105" i="722"/>
  <c r="T63" i="718"/>
  <c r="S63" i="718"/>
  <c r="P63" i="718"/>
  <c r="V63" i="718" s="1"/>
  <c r="O63" i="718"/>
  <c r="L63" i="718"/>
  <c r="J63" i="718"/>
  <c r="T62" i="718"/>
  <c r="AJ62" i="718" s="1"/>
  <c r="S62" i="718"/>
  <c r="P62" i="718"/>
  <c r="V62" i="718" s="1"/>
  <c r="O62" i="718"/>
  <c r="L62" i="718"/>
  <c r="J62" i="718"/>
  <c r="T256" i="726"/>
  <c r="AJ256" i="726" s="1"/>
  <c r="S256" i="726"/>
  <c r="P256" i="726"/>
  <c r="V256" i="726" s="1"/>
  <c r="O256" i="726"/>
  <c r="L256" i="726"/>
  <c r="J256" i="726"/>
  <c r="T255" i="726"/>
  <c r="AJ255" i="726" s="1"/>
  <c r="S255" i="726"/>
  <c r="P255" i="726"/>
  <c r="V255" i="726" s="1"/>
  <c r="O255" i="726"/>
  <c r="L255" i="726"/>
  <c r="J255" i="726"/>
  <c r="T365" i="727"/>
  <c r="AJ365" i="727" s="1"/>
  <c r="S365" i="727"/>
  <c r="P365" i="727"/>
  <c r="V365" i="727" s="1"/>
  <c r="O365" i="727"/>
  <c r="L365" i="727"/>
  <c r="J365" i="727"/>
  <c r="T364" i="727"/>
  <c r="AJ364" i="727" s="1"/>
  <c r="S364" i="727"/>
  <c r="P364" i="727"/>
  <c r="V364" i="727" s="1"/>
  <c r="O364" i="727"/>
  <c r="L364" i="727"/>
  <c r="J364" i="727"/>
  <c r="T363" i="727"/>
  <c r="AJ363" i="727" s="1"/>
  <c r="S363" i="727"/>
  <c r="P363" i="727"/>
  <c r="V363" i="727" s="1"/>
  <c r="O363" i="727"/>
  <c r="L363" i="727"/>
  <c r="J363" i="727"/>
  <c r="T362" i="727"/>
  <c r="AJ362" i="727" s="1"/>
  <c r="S362" i="727"/>
  <c r="P362" i="727"/>
  <c r="V362" i="727" s="1"/>
  <c r="O362" i="727"/>
  <c r="L362" i="727"/>
  <c r="J362" i="727"/>
  <c r="T335" i="725"/>
  <c r="AJ335" i="725" s="1"/>
  <c r="S335" i="725"/>
  <c r="P335" i="725"/>
  <c r="V335" i="725" s="1"/>
  <c r="O335" i="725"/>
  <c r="L335" i="725"/>
  <c r="J335" i="725"/>
  <c r="T334" i="725"/>
  <c r="AJ334" i="725" s="1"/>
  <c r="S334" i="725"/>
  <c r="P334" i="725"/>
  <c r="V334" i="725" s="1"/>
  <c r="O334" i="725"/>
  <c r="L334" i="725"/>
  <c r="J334" i="725"/>
  <c r="T333" i="725"/>
  <c r="AJ333" i="725" s="1"/>
  <c r="S333" i="725"/>
  <c r="P333" i="725"/>
  <c r="V333" i="725" s="1"/>
  <c r="O333" i="725"/>
  <c r="L333" i="725"/>
  <c r="J333" i="725"/>
  <c r="T229" i="723"/>
  <c r="AJ229" i="723" s="1"/>
  <c r="S229" i="723"/>
  <c r="P229" i="723"/>
  <c r="V229" i="723" s="1"/>
  <c r="O229" i="723"/>
  <c r="L229" i="723"/>
  <c r="J229" i="723"/>
  <c r="T228" i="723"/>
  <c r="AJ228" i="723" s="1"/>
  <c r="S228" i="723"/>
  <c r="P228" i="723"/>
  <c r="V228" i="723" s="1"/>
  <c r="O228" i="723"/>
  <c r="L228" i="723"/>
  <c r="J228" i="723"/>
  <c r="T361" i="727"/>
  <c r="AJ361" i="727" s="1"/>
  <c r="S361" i="727"/>
  <c r="P361" i="727"/>
  <c r="V361" i="727" s="1"/>
  <c r="O361" i="727"/>
  <c r="L361" i="727"/>
  <c r="J361" i="727"/>
  <c r="T360" i="727"/>
  <c r="AJ360" i="727" s="1"/>
  <c r="S360" i="727"/>
  <c r="P360" i="727"/>
  <c r="V360" i="727" s="1"/>
  <c r="O360" i="727"/>
  <c r="L360" i="727"/>
  <c r="J360" i="727"/>
  <c r="T359" i="727"/>
  <c r="AJ359" i="727" s="1"/>
  <c r="S359" i="727"/>
  <c r="P359" i="727"/>
  <c r="V359" i="727" s="1"/>
  <c r="O359" i="727"/>
  <c r="L359" i="727"/>
  <c r="J359" i="727"/>
  <c r="T123" i="719"/>
  <c r="AJ123" i="719" s="1"/>
  <c r="S123" i="719"/>
  <c r="P123" i="719"/>
  <c r="V123" i="719" s="1"/>
  <c r="O123" i="719"/>
  <c r="L123" i="719"/>
  <c r="J123" i="719"/>
  <c r="T79" i="720"/>
  <c r="AJ79" i="720" s="1"/>
  <c r="S79" i="720"/>
  <c r="P79" i="720"/>
  <c r="V79" i="720" s="1"/>
  <c r="O79" i="720"/>
  <c r="L79" i="720"/>
  <c r="J79" i="720"/>
  <c r="T254" i="726"/>
  <c r="AJ254" i="726" s="1"/>
  <c r="S254" i="726"/>
  <c r="P254" i="726"/>
  <c r="V254" i="726" s="1"/>
  <c r="O254" i="726"/>
  <c r="L254" i="726"/>
  <c r="J254" i="726"/>
  <c r="T253" i="726"/>
  <c r="AJ253" i="726" s="1"/>
  <c r="S253" i="726"/>
  <c r="P253" i="726"/>
  <c r="V253" i="726" s="1"/>
  <c r="O253" i="726"/>
  <c r="L253" i="726"/>
  <c r="J253" i="726"/>
  <c r="T122" i="719"/>
  <c r="AJ122" i="719" s="1"/>
  <c r="S122" i="719"/>
  <c r="P122" i="719"/>
  <c r="V122" i="719" s="1"/>
  <c r="O122" i="719"/>
  <c r="L122" i="719"/>
  <c r="J122" i="719"/>
  <c r="T78" i="720"/>
  <c r="AJ78" i="720" s="1"/>
  <c r="S78" i="720"/>
  <c r="P78" i="720"/>
  <c r="V78" i="720" s="1"/>
  <c r="O78" i="720"/>
  <c r="L78" i="720"/>
  <c r="J78" i="720"/>
  <c r="T77" i="720"/>
  <c r="AJ77" i="720" s="1"/>
  <c r="S77" i="720"/>
  <c r="P77" i="720"/>
  <c r="V77" i="720" s="1"/>
  <c r="O77" i="720"/>
  <c r="L77" i="720"/>
  <c r="J77" i="720"/>
  <c r="T76" i="720"/>
  <c r="AJ76" i="720" s="1"/>
  <c r="S76" i="720"/>
  <c r="P76" i="720"/>
  <c r="V76" i="720" s="1"/>
  <c r="O76" i="720"/>
  <c r="L76" i="720"/>
  <c r="J76" i="720"/>
  <c r="T137" i="717"/>
  <c r="AJ137" i="717" s="1"/>
  <c r="S137" i="717"/>
  <c r="P137" i="717"/>
  <c r="V137" i="717" s="1"/>
  <c r="O137" i="717"/>
  <c r="L137" i="717"/>
  <c r="J137" i="717"/>
  <c r="T252" i="726"/>
  <c r="AJ252" i="726" s="1"/>
  <c r="S252" i="726"/>
  <c r="P252" i="726"/>
  <c r="V252" i="726" s="1"/>
  <c r="O252" i="726"/>
  <c r="L252" i="726"/>
  <c r="J252" i="726"/>
  <c r="T251" i="726"/>
  <c r="AJ251" i="726" s="1"/>
  <c r="S251" i="726"/>
  <c r="P251" i="726"/>
  <c r="V251" i="726" s="1"/>
  <c r="O251" i="726"/>
  <c r="L251" i="726"/>
  <c r="J251" i="726"/>
  <c r="T227" i="723"/>
  <c r="AJ227" i="723" s="1"/>
  <c r="S227" i="723"/>
  <c r="P227" i="723"/>
  <c r="V227" i="723" s="1"/>
  <c r="O227" i="723"/>
  <c r="L227" i="723"/>
  <c r="J227" i="723"/>
  <c r="T226" i="723"/>
  <c r="AJ226" i="723" s="1"/>
  <c r="S226" i="723"/>
  <c r="P226" i="723"/>
  <c r="V226" i="723" s="1"/>
  <c r="O226" i="723"/>
  <c r="L226" i="723"/>
  <c r="J226" i="723"/>
  <c r="T358" i="727"/>
  <c r="AJ358" i="727" s="1"/>
  <c r="S358" i="727"/>
  <c r="P358" i="727"/>
  <c r="V358" i="727" s="1"/>
  <c r="O358" i="727"/>
  <c r="L358" i="727"/>
  <c r="J358" i="727"/>
  <c r="T357" i="727"/>
  <c r="AJ357" i="727" s="1"/>
  <c r="S357" i="727"/>
  <c r="P357" i="727"/>
  <c r="V357" i="727" s="1"/>
  <c r="O357" i="727"/>
  <c r="L357" i="727"/>
  <c r="J357" i="727"/>
  <c r="T356" i="727"/>
  <c r="AJ356" i="727" s="1"/>
  <c r="S356" i="727"/>
  <c r="P356" i="727"/>
  <c r="V356" i="727" s="1"/>
  <c r="O356" i="727"/>
  <c r="L356" i="727"/>
  <c r="J356" i="727"/>
  <c r="W107" i="722" l="1"/>
  <c r="AD107" i="722"/>
  <c r="W106" i="722"/>
  <c r="AD106" i="722"/>
  <c r="W338" i="725"/>
  <c r="AD338" i="725"/>
  <c r="W337" i="725"/>
  <c r="AD337" i="725"/>
  <c r="W336" i="725"/>
  <c r="AD336" i="725"/>
  <c r="W105" i="722"/>
  <c r="AD105" i="722"/>
  <c r="W63" i="718"/>
  <c r="AD63" i="718"/>
  <c r="AI63" i="718" s="1"/>
  <c r="AJ63" i="718"/>
  <c r="W62" i="718"/>
  <c r="AD62" i="718"/>
  <c r="W256" i="726"/>
  <c r="AD256" i="726"/>
  <c r="W255" i="726"/>
  <c r="AD255" i="726"/>
  <c r="W365" i="727"/>
  <c r="AD365" i="727"/>
  <c r="W364" i="727"/>
  <c r="AD364" i="727"/>
  <c r="W363" i="727"/>
  <c r="AD363" i="727"/>
  <c r="W362" i="727"/>
  <c r="AD362" i="727"/>
  <c r="W335" i="725"/>
  <c r="AD335" i="725"/>
  <c r="W334" i="725"/>
  <c r="AD334" i="725"/>
  <c r="W333" i="725"/>
  <c r="AD333" i="725"/>
  <c r="W229" i="723"/>
  <c r="AD229" i="723"/>
  <c r="W228" i="723"/>
  <c r="AD228" i="723"/>
  <c r="W361" i="727"/>
  <c r="AD361" i="727"/>
  <c r="W360" i="727"/>
  <c r="AD360" i="727"/>
  <c r="W359" i="727"/>
  <c r="AD359" i="727"/>
  <c r="W123" i="719"/>
  <c r="AD123" i="719"/>
  <c r="W79" i="720"/>
  <c r="AD79" i="720"/>
  <c r="W254" i="726"/>
  <c r="AD254" i="726"/>
  <c r="W253" i="726"/>
  <c r="AD253" i="726"/>
  <c r="W122" i="719"/>
  <c r="AD122" i="719"/>
  <c r="W78" i="720"/>
  <c r="AD78" i="720"/>
  <c r="W77" i="720"/>
  <c r="AD77" i="720"/>
  <c r="W76" i="720"/>
  <c r="AD76" i="720"/>
  <c r="W137" i="717"/>
  <c r="AD137" i="717"/>
  <c r="W252" i="726"/>
  <c r="AD252" i="726"/>
  <c r="W251" i="726"/>
  <c r="AD251" i="726"/>
  <c r="W227" i="723"/>
  <c r="AD227" i="723"/>
  <c r="W226" i="723"/>
  <c r="AD226" i="723"/>
  <c r="W358" i="727"/>
  <c r="AD358" i="727"/>
  <c r="W357" i="727"/>
  <c r="AD357" i="727"/>
  <c r="W356" i="727"/>
  <c r="AD356" i="727"/>
  <c r="AF63" i="718" l="1"/>
  <c r="AH63" i="718" s="1"/>
  <c r="AI107" i="722"/>
  <c r="AF107" i="722"/>
  <c r="AH107" i="722" s="1"/>
  <c r="AI106" i="722"/>
  <c r="AF106" i="722"/>
  <c r="AH106" i="722" s="1"/>
  <c r="AI338" i="725"/>
  <c r="AF338" i="725"/>
  <c r="AH338" i="725" s="1"/>
  <c r="AI337" i="725"/>
  <c r="AF337" i="725"/>
  <c r="AH337" i="725" s="1"/>
  <c r="AI336" i="725"/>
  <c r="AF336" i="725"/>
  <c r="AH336" i="725" s="1"/>
  <c r="AI105" i="722"/>
  <c r="AF105" i="722"/>
  <c r="AH105" i="722" s="1"/>
  <c r="AF62" i="718"/>
  <c r="AH62" i="718" s="1"/>
  <c r="AI62" i="718"/>
  <c r="AI256" i="726"/>
  <c r="AF256" i="726"/>
  <c r="AH256" i="726" s="1"/>
  <c r="AI255" i="726"/>
  <c r="AF255" i="726"/>
  <c r="AH255" i="726" s="1"/>
  <c r="AK262" i="726" s="1"/>
  <c r="AF365" i="727"/>
  <c r="AH365" i="727" s="1"/>
  <c r="AI365" i="727"/>
  <c r="AI364" i="727"/>
  <c r="AF364" i="727"/>
  <c r="AH364" i="727" s="1"/>
  <c r="AI363" i="727"/>
  <c r="AF363" i="727"/>
  <c r="AH363" i="727" s="1"/>
  <c r="AI362" i="727"/>
  <c r="AF362" i="727"/>
  <c r="AH362" i="727" s="1"/>
  <c r="AI335" i="725"/>
  <c r="AF335" i="725"/>
  <c r="AH335" i="725" s="1"/>
  <c r="AI334" i="725"/>
  <c r="AF334" i="725"/>
  <c r="AH334" i="725" s="1"/>
  <c r="AI333" i="725"/>
  <c r="AF333" i="725"/>
  <c r="AH333" i="725" s="1"/>
  <c r="AI229" i="723"/>
  <c r="AF229" i="723"/>
  <c r="AH229" i="723" s="1"/>
  <c r="AI228" i="723"/>
  <c r="AF228" i="723"/>
  <c r="AH228" i="723" s="1"/>
  <c r="AK230" i="723" s="1"/>
  <c r="AI361" i="727"/>
  <c r="AF361" i="727"/>
  <c r="AH361" i="727" s="1"/>
  <c r="AI360" i="727"/>
  <c r="AF360" i="727"/>
  <c r="AH360" i="727" s="1"/>
  <c r="AF359" i="727"/>
  <c r="AH359" i="727" s="1"/>
  <c r="AI359" i="727"/>
  <c r="AI123" i="719"/>
  <c r="AF123" i="719"/>
  <c r="AH123" i="719" s="1"/>
  <c r="AI79" i="720"/>
  <c r="AF79" i="720"/>
  <c r="AH79" i="720" s="1"/>
  <c r="AI254" i="726"/>
  <c r="AF254" i="726"/>
  <c r="AH254" i="726" s="1"/>
  <c r="AI253" i="726"/>
  <c r="AF253" i="726"/>
  <c r="AH253" i="726" s="1"/>
  <c r="AF122" i="719"/>
  <c r="AH122" i="719" s="1"/>
  <c r="AI122" i="719"/>
  <c r="AI78" i="720"/>
  <c r="AF78" i="720"/>
  <c r="AH78" i="720" s="1"/>
  <c r="AI77" i="720"/>
  <c r="AF77" i="720"/>
  <c r="AH77" i="720" s="1"/>
  <c r="AF76" i="720"/>
  <c r="AH76" i="720" s="1"/>
  <c r="AI76" i="720"/>
  <c r="AI137" i="717"/>
  <c r="AF137" i="717"/>
  <c r="AH137" i="717" s="1"/>
  <c r="AF252" i="726"/>
  <c r="AH252" i="726" s="1"/>
  <c r="AI252" i="726"/>
  <c r="AI251" i="726"/>
  <c r="AF251" i="726"/>
  <c r="AH251" i="726" s="1"/>
  <c r="AF227" i="723"/>
  <c r="AH227" i="723" s="1"/>
  <c r="AI227" i="723"/>
  <c r="AI226" i="723"/>
  <c r="AF226" i="723"/>
  <c r="AH226" i="723" s="1"/>
  <c r="AI358" i="727"/>
  <c r="AF358" i="727"/>
  <c r="AH358" i="727" s="1"/>
  <c r="AI357" i="727"/>
  <c r="AF357" i="727"/>
  <c r="AH357" i="727" s="1"/>
  <c r="AF356" i="727"/>
  <c r="AH356" i="727" s="1"/>
  <c r="AI356" i="727"/>
  <c r="AK79" i="720" l="1"/>
  <c r="AK338" i="725"/>
  <c r="AK365" i="727"/>
  <c r="T332" i="725"/>
  <c r="AJ332" i="725" s="1"/>
  <c r="S332" i="725"/>
  <c r="P332" i="725"/>
  <c r="V332" i="725" s="1"/>
  <c r="O332" i="725"/>
  <c r="L332" i="725"/>
  <c r="J332" i="725"/>
  <c r="T331" i="725"/>
  <c r="AJ331" i="725" s="1"/>
  <c r="S331" i="725"/>
  <c r="P331" i="725"/>
  <c r="V331" i="725" s="1"/>
  <c r="O331" i="725"/>
  <c r="L331" i="725"/>
  <c r="J331" i="725"/>
  <c r="T330" i="725"/>
  <c r="AJ330" i="725" s="1"/>
  <c r="S330" i="725"/>
  <c r="P330" i="725"/>
  <c r="V330" i="725" s="1"/>
  <c r="O330" i="725"/>
  <c r="L330" i="725"/>
  <c r="J330" i="725"/>
  <c r="T61" i="718"/>
  <c r="AJ61" i="718" s="1"/>
  <c r="S61" i="718"/>
  <c r="P61" i="718"/>
  <c r="V61" i="718" s="1"/>
  <c r="O61" i="718"/>
  <c r="L61" i="718"/>
  <c r="J61" i="718"/>
  <c r="W332" i="725" l="1"/>
  <c r="AD332" i="725"/>
  <c r="W331" i="725"/>
  <c r="AD331" i="725"/>
  <c r="W330" i="725"/>
  <c r="AD330" i="725"/>
  <c r="W61" i="718"/>
  <c r="AD61" i="718"/>
  <c r="AI332" i="725" l="1"/>
  <c r="AF332" i="725"/>
  <c r="AH332" i="725" s="1"/>
  <c r="AI331" i="725"/>
  <c r="AF331" i="725"/>
  <c r="AH331" i="725" s="1"/>
  <c r="AI330" i="725"/>
  <c r="AF330" i="725"/>
  <c r="AH330" i="725" s="1"/>
  <c r="AI61" i="718"/>
  <c r="AF61" i="718"/>
  <c r="AH61" i="718" s="1"/>
  <c r="T329" i="725" l="1"/>
  <c r="AJ329" i="725" s="1"/>
  <c r="S329" i="725"/>
  <c r="P329" i="725"/>
  <c r="V329" i="725" s="1"/>
  <c r="O329" i="725"/>
  <c r="L329" i="725"/>
  <c r="J329" i="725"/>
  <c r="T328" i="725"/>
  <c r="AJ328" i="725" s="1"/>
  <c r="S328" i="725"/>
  <c r="P328" i="725"/>
  <c r="V328" i="725" s="1"/>
  <c r="O328" i="725"/>
  <c r="L328" i="725"/>
  <c r="J328" i="725"/>
  <c r="T327" i="725"/>
  <c r="S327" i="725"/>
  <c r="P327" i="725"/>
  <c r="V327" i="725" s="1"/>
  <c r="O327" i="725"/>
  <c r="L327" i="725"/>
  <c r="J327" i="725"/>
  <c r="T121" i="719"/>
  <c r="AJ121" i="719" s="1"/>
  <c r="S121" i="719"/>
  <c r="P121" i="719"/>
  <c r="V121" i="719" s="1"/>
  <c r="O121" i="719"/>
  <c r="L121" i="719"/>
  <c r="J121" i="719"/>
  <c r="T120" i="719"/>
  <c r="AJ120" i="719" s="1"/>
  <c r="S120" i="719"/>
  <c r="P120" i="719"/>
  <c r="V120" i="719" s="1"/>
  <c r="O120" i="719"/>
  <c r="L120" i="719"/>
  <c r="J120" i="719"/>
  <c r="T136" i="717"/>
  <c r="AJ136" i="717" s="1"/>
  <c r="S136" i="717"/>
  <c r="P136" i="717"/>
  <c r="V136" i="717" s="1"/>
  <c r="O136" i="717"/>
  <c r="L136" i="717"/>
  <c r="J136" i="717"/>
  <c r="T250" i="726"/>
  <c r="AJ250" i="726" s="1"/>
  <c r="S250" i="726"/>
  <c r="P250" i="726"/>
  <c r="V250" i="726" s="1"/>
  <c r="O250" i="726"/>
  <c r="L250" i="726"/>
  <c r="J250" i="726"/>
  <c r="T249" i="726"/>
  <c r="AJ249" i="726" s="1"/>
  <c r="S249" i="726"/>
  <c r="P249" i="726"/>
  <c r="V249" i="726" s="1"/>
  <c r="O249" i="726"/>
  <c r="L249" i="726"/>
  <c r="J249" i="726"/>
  <c r="T248" i="726"/>
  <c r="AJ248" i="726" s="1"/>
  <c r="S248" i="726"/>
  <c r="P248" i="726"/>
  <c r="V248" i="726" s="1"/>
  <c r="O248" i="726"/>
  <c r="L248" i="726"/>
  <c r="J248" i="726"/>
  <c r="T247" i="726"/>
  <c r="AJ247" i="726" s="1"/>
  <c r="S247" i="726"/>
  <c r="P247" i="726"/>
  <c r="V247" i="726" s="1"/>
  <c r="O247" i="726"/>
  <c r="L247" i="726"/>
  <c r="J247" i="726"/>
  <c r="T355" i="727"/>
  <c r="AJ355" i="727" s="1"/>
  <c r="S355" i="727"/>
  <c r="P355" i="727"/>
  <c r="V355" i="727" s="1"/>
  <c r="O355" i="727"/>
  <c r="L355" i="727"/>
  <c r="J355" i="727"/>
  <c r="T354" i="727"/>
  <c r="AJ354" i="727" s="1"/>
  <c r="S354" i="727"/>
  <c r="P354" i="727"/>
  <c r="V354" i="727" s="1"/>
  <c r="O354" i="727"/>
  <c r="L354" i="727"/>
  <c r="J354" i="727"/>
  <c r="T353" i="727"/>
  <c r="AJ353" i="727" s="1"/>
  <c r="S353" i="727"/>
  <c r="P353" i="727"/>
  <c r="V353" i="727" s="1"/>
  <c r="O353" i="727"/>
  <c r="L353" i="727"/>
  <c r="J353" i="727"/>
  <c r="T352" i="727"/>
  <c r="AJ352" i="727" s="1"/>
  <c r="S352" i="727"/>
  <c r="P352" i="727"/>
  <c r="V352" i="727" s="1"/>
  <c r="O352" i="727"/>
  <c r="L352" i="727"/>
  <c r="J352" i="727"/>
  <c r="T225" i="723"/>
  <c r="AJ225" i="723" s="1"/>
  <c r="S225" i="723"/>
  <c r="P225" i="723"/>
  <c r="V225" i="723" s="1"/>
  <c r="O225" i="723"/>
  <c r="L225" i="723"/>
  <c r="J225" i="723"/>
  <c r="T224" i="723"/>
  <c r="AJ224" i="723" s="1"/>
  <c r="S224" i="723"/>
  <c r="P224" i="723"/>
  <c r="V224" i="723" s="1"/>
  <c r="O224" i="723"/>
  <c r="L224" i="723"/>
  <c r="J224" i="723"/>
  <c r="T60" i="718"/>
  <c r="AJ60" i="718" s="1"/>
  <c r="S60" i="718"/>
  <c r="P60" i="718"/>
  <c r="V60" i="718" s="1"/>
  <c r="O60" i="718"/>
  <c r="L60" i="718"/>
  <c r="J60" i="718"/>
  <c r="AJ125" i="729"/>
  <c r="S125" i="729"/>
  <c r="T125" i="729"/>
  <c r="AD125" i="729" s="1"/>
  <c r="O125" i="729"/>
  <c r="P125" i="729"/>
  <c r="V125" i="729" s="1"/>
  <c r="W125" i="729" s="1"/>
  <c r="L125" i="729"/>
  <c r="J125" i="729"/>
  <c r="AF125" i="729" l="1"/>
  <c r="AH125" i="729" s="1"/>
  <c r="AI125" i="729"/>
  <c r="W60" i="718"/>
  <c r="W329" i="725"/>
  <c r="AD329" i="725"/>
  <c r="W328" i="725"/>
  <c r="AD328" i="725"/>
  <c r="W327" i="725"/>
  <c r="AD327" i="725"/>
  <c r="AI327" i="725" s="1"/>
  <c r="AJ327" i="725"/>
  <c r="W121" i="719"/>
  <c r="AD121" i="719"/>
  <c r="W120" i="719"/>
  <c r="AD120" i="719"/>
  <c r="W136" i="717"/>
  <c r="AD136" i="717"/>
  <c r="W250" i="726"/>
  <c r="AD250" i="726"/>
  <c r="W249" i="726"/>
  <c r="AD249" i="726"/>
  <c r="W248" i="726"/>
  <c r="AD248" i="726"/>
  <c r="AD247" i="726"/>
  <c r="AI247" i="726" s="1"/>
  <c r="W247" i="726"/>
  <c r="AF247" i="726"/>
  <c r="AH247" i="726" s="1"/>
  <c r="W355" i="727"/>
  <c r="AD355" i="727"/>
  <c r="W354" i="727"/>
  <c r="AD354" i="727"/>
  <c r="W353" i="727"/>
  <c r="AD353" i="727"/>
  <c r="W352" i="727"/>
  <c r="AD352" i="727"/>
  <c r="W225" i="723"/>
  <c r="AD225" i="723"/>
  <c r="W224" i="723"/>
  <c r="AD224" i="723"/>
  <c r="AD60" i="718"/>
  <c r="AF60" i="718" s="1"/>
  <c r="AH60" i="718" s="1"/>
  <c r="AI60" i="718" l="1"/>
  <c r="AI329" i="725"/>
  <c r="AF329" i="725"/>
  <c r="AH329" i="725" s="1"/>
  <c r="AI328" i="725"/>
  <c r="AF328" i="725"/>
  <c r="AH328" i="725" s="1"/>
  <c r="AF327" i="725"/>
  <c r="AH327" i="725" s="1"/>
  <c r="AI121" i="719"/>
  <c r="AF121" i="719"/>
  <c r="AH121" i="719" s="1"/>
  <c r="AI120" i="719"/>
  <c r="AF120" i="719"/>
  <c r="AH120" i="719" s="1"/>
  <c r="AI136" i="717"/>
  <c r="AF136" i="717"/>
  <c r="AH136" i="717" s="1"/>
  <c r="AK137" i="717" s="1"/>
  <c r="AI250" i="726"/>
  <c r="AF250" i="726"/>
  <c r="AH250" i="726" s="1"/>
  <c r="AI249" i="726"/>
  <c r="AF249" i="726"/>
  <c r="AH249" i="726" s="1"/>
  <c r="AF248" i="726"/>
  <c r="AH248" i="726" s="1"/>
  <c r="AI248" i="726"/>
  <c r="AI355" i="727"/>
  <c r="AF355" i="727"/>
  <c r="AH355" i="727" s="1"/>
  <c r="AI354" i="727"/>
  <c r="AF354" i="727"/>
  <c r="AH354" i="727" s="1"/>
  <c r="AF353" i="727"/>
  <c r="AH353" i="727" s="1"/>
  <c r="AI353" i="727"/>
  <c r="AI352" i="727"/>
  <c r="AF352" i="727"/>
  <c r="AH352" i="727" s="1"/>
  <c r="AI225" i="723"/>
  <c r="AF225" i="723"/>
  <c r="AH225" i="723" s="1"/>
  <c r="AF224" i="723"/>
  <c r="AH224" i="723" s="1"/>
  <c r="AI224" i="723"/>
  <c r="T223" i="723"/>
  <c r="S223" i="723"/>
  <c r="P223" i="723"/>
  <c r="V223" i="723" s="1"/>
  <c r="O223" i="723"/>
  <c r="L223" i="723"/>
  <c r="J223" i="723"/>
  <c r="AK227" i="723" l="1"/>
  <c r="AK332" i="725"/>
  <c r="AK358" i="727"/>
  <c r="W223" i="723"/>
  <c r="AD223" i="723"/>
  <c r="AI223" i="723" s="1"/>
  <c r="AJ223" i="723"/>
  <c r="AF223" i="723"/>
  <c r="AH223" i="723" s="1"/>
  <c r="T222" i="723" l="1"/>
  <c r="AJ222" i="723" s="1"/>
  <c r="S222" i="723"/>
  <c r="P222" i="723"/>
  <c r="V222" i="723" s="1"/>
  <c r="O222" i="723"/>
  <c r="L222" i="723"/>
  <c r="J222" i="723"/>
  <c r="T326" i="725"/>
  <c r="AJ326" i="725" s="1"/>
  <c r="S326" i="725"/>
  <c r="P326" i="725"/>
  <c r="V326" i="725" s="1"/>
  <c r="O326" i="725"/>
  <c r="L326" i="725"/>
  <c r="J326" i="725"/>
  <c r="T325" i="725"/>
  <c r="AJ325" i="725" s="1"/>
  <c r="S325" i="725"/>
  <c r="P325" i="725"/>
  <c r="V325" i="725" s="1"/>
  <c r="O325" i="725"/>
  <c r="L325" i="725"/>
  <c r="J325" i="725"/>
  <c r="W222" i="723" l="1"/>
  <c r="AD222" i="723"/>
  <c r="W326" i="725"/>
  <c r="AD326" i="725"/>
  <c r="W325" i="725"/>
  <c r="AD325" i="725"/>
  <c r="T351" i="727"/>
  <c r="AJ351" i="727" s="1"/>
  <c r="S351" i="727"/>
  <c r="P351" i="727"/>
  <c r="V351" i="727" s="1"/>
  <c r="O351" i="727"/>
  <c r="L351" i="727"/>
  <c r="J351" i="727"/>
  <c r="T350" i="727"/>
  <c r="AJ350" i="727" s="1"/>
  <c r="S350" i="727"/>
  <c r="P350" i="727"/>
  <c r="V350" i="727" s="1"/>
  <c r="O350" i="727"/>
  <c r="L350" i="727"/>
  <c r="J350" i="727"/>
  <c r="T349" i="727"/>
  <c r="AJ349" i="727" s="1"/>
  <c r="S349" i="727"/>
  <c r="P349" i="727"/>
  <c r="V349" i="727" s="1"/>
  <c r="O349" i="727"/>
  <c r="L349" i="727"/>
  <c r="J349" i="727"/>
  <c r="T348" i="727"/>
  <c r="AJ348" i="727" s="1"/>
  <c r="S348" i="727"/>
  <c r="P348" i="727"/>
  <c r="V348" i="727" s="1"/>
  <c r="O348" i="727"/>
  <c r="L348" i="727"/>
  <c r="J348" i="727"/>
  <c r="AI222" i="723" l="1"/>
  <c r="AF222" i="723"/>
  <c r="AH222" i="723" s="1"/>
  <c r="AI326" i="725"/>
  <c r="AF326" i="725"/>
  <c r="AH326" i="725" s="1"/>
  <c r="AI325" i="725"/>
  <c r="AF325" i="725"/>
  <c r="AH325" i="725" s="1"/>
  <c r="W351" i="727"/>
  <c r="AD351" i="727"/>
  <c r="W350" i="727"/>
  <c r="AD350" i="727"/>
  <c r="W349" i="727"/>
  <c r="AD349" i="727"/>
  <c r="W348" i="727"/>
  <c r="AD348" i="727"/>
  <c r="T104" i="722"/>
  <c r="AJ104" i="722" s="1"/>
  <c r="S104" i="722"/>
  <c r="P104" i="722"/>
  <c r="V104" i="722" s="1"/>
  <c r="O104" i="722"/>
  <c r="L104" i="722"/>
  <c r="J104" i="722"/>
  <c r="T103" i="722"/>
  <c r="AJ103" i="722" s="1"/>
  <c r="S103" i="722"/>
  <c r="P103" i="722"/>
  <c r="V103" i="722" s="1"/>
  <c r="O103" i="722"/>
  <c r="L103" i="722"/>
  <c r="J103" i="722"/>
  <c r="T102" i="722"/>
  <c r="AJ102" i="722" s="1"/>
  <c r="S102" i="722"/>
  <c r="P102" i="722"/>
  <c r="V102" i="722" s="1"/>
  <c r="O102" i="722"/>
  <c r="L102" i="722"/>
  <c r="J102" i="722"/>
  <c r="T246" i="726"/>
  <c r="AJ246" i="726" s="1"/>
  <c r="S246" i="726"/>
  <c r="P246" i="726"/>
  <c r="V246" i="726" s="1"/>
  <c r="O246" i="726"/>
  <c r="L246" i="726"/>
  <c r="J246" i="726"/>
  <c r="T245" i="726"/>
  <c r="AJ245" i="726" s="1"/>
  <c r="S245" i="726"/>
  <c r="P245" i="726"/>
  <c r="V245" i="726" s="1"/>
  <c r="O245" i="726"/>
  <c r="L245" i="726"/>
  <c r="J245" i="726"/>
  <c r="T347" i="727"/>
  <c r="AJ347" i="727" s="1"/>
  <c r="S347" i="727"/>
  <c r="P347" i="727"/>
  <c r="V347" i="727" s="1"/>
  <c r="O347" i="727"/>
  <c r="L347" i="727"/>
  <c r="J347" i="727"/>
  <c r="T346" i="727"/>
  <c r="AJ346" i="727" s="1"/>
  <c r="S346" i="727"/>
  <c r="P346" i="727"/>
  <c r="V346" i="727" s="1"/>
  <c r="O346" i="727"/>
  <c r="L346" i="727"/>
  <c r="J346" i="727"/>
  <c r="T345" i="727"/>
  <c r="AJ345" i="727" s="1"/>
  <c r="S345" i="727"/>
  <c r="P345" i="727"/>
  <c r="V345" i="727" s="1"/>
  <c r="O345" i="727"/>
  <c r="L345" i="727"/>
  <c r="J345" i="727"/>
  <c r="AF351" i="727" l="1"/>
  <c r="AH351" i="727" s="1"/>
  <c r="AI351" i="727"/>
  <c r="AI350" i="727"/>
  <c r="AF350" i="727"/>
  <c r="AH350" i="727" s="1"/>
  <c r="AI349" i="727"/>
  <c r="AF349" i="727"/>
  <c r="AH349" i="727" s="1"/>
  <c r="AF348" i="727"/>
  <c r="AH348" i="727" s="1"/>
  <c r="AI348" i="727"/>
  <c r="W104" i="722"/>
  <c r="AD104" i="722"/>
  <c r="W103" i="722"/>
  <c r="AD103" i="722"/>
  <c r="W102" i="722"/>
  <c r="AD102" i="722"/>
  <c r="W246" i="726"/>
  <c r="AD246" i="726"/>
  <c r="W245" i="726"/>
  <c r="AD245" i="726"/>
  <c r="W347" i="727"/>
  <c r="AD347" i="727"/>
  <c r="W346" i="727"/>
  <c r="AD346" i="727"/>
  <c r="W345" i="727"/>
  <c r="AD345" i="727"/>
  <c r="AI104" i="722" l="1"/>
  <c r="AF104" i="722"/>
  <c r="AH104" i="722" s="1"/>
  <c r="AF103" i="722"/>
  <c r="AH103" i="722" s="1"/>
  <c r="AI103" i="722"/>
  <c r="AI102" i="722"/>
  <c r="AF102" i="722"/>
  <c r="AH102" i="722" s="1"/>
  <c r="AI246" i="726"/>
  <c r="AF246" i="726"/>
  <c r="AH246" i="726" s="1"/>
  <c r="AF245" i="726"/>
  <c r="AH245" i="726" s="1"/>
  <c r="AI245" i="726"/>
  <c r="AI347" i="727"/>
  <c r="AF347" i="727"/>
  <c r="AH347" i="727" s="1"/>
  <c r="AI346" i="727"/>
  <c r="AF346" i="727"/>
  <c r="AH346" i="727" s="1"/>
  <c r="AI345" i="727"/>
  <c r="AF345" i="727"/>
  <c r="AH345" i="727" s="1"/>
  <c r="AK254" i="726" l="1"/>
  <c r="T344" i="727"/>
  <c r="AJ344" i="727" s="1"/>
  <c r="S344" i="727"/>
  <c r="P344" i="727"/>
  <c r="V344" i="727" s="1"/>
  <c r="O344" i="727"/>
  <c r="L344" i="727"/>
  <c r="J344" i="727"/>
  <c r="T324" i="725"/>
  <c r="AJ324" i="725" s="1"/>
  <c r="S324" i="725"/>
  <c r="P324" i="725"/>
  <c r="V324" i="725" s="1"/>
  <c r="O324" i="725"/>
  <c r="L324" i="725"/>
  <c r="J324" i="725"/>
  <c r="T323" i="725"/>
  <c r="AJ323" i="725" s="1"/>
  <c r="S323" i="725"/>
  <c r="P323" i="725"/>
  <c r="V323" i="725" s="1"/>
  <c r="O323" i="725"/>
  <c r="L323" i="725"/>
  <c r="J323" i="725"/>
  <c r="T322" i="725"/>
  <c r="AJ322" i="725" s="1"/>
  <c r="S322" i="725"/>
  <c r="P322" i="725"/>
  <c r="V322" i="725" s="1"/>
  <c r="O322" i="725"/>
  <c r="L322" i="725"/>
  <c r="J322" i="725"/>
  <c r="T321" i="725"/>
  <c r="AJ321" i="725" s="1"/>
  <c r="S321" i="725"/>
  <c r="P321" i="725"/>
  <c r="V321" i="725" s="1"/>
  <c r="O321" i="725"/>
  <c r="L321" i="725"/>
  <c r="J321" i="725"/>
  <c r="T59" i="718"/>
  <c r="AD59" i="718" s="1"/>
  <c r="AI59" i="718" s="1"/>
  <c r="S59" i="718"/>
  <c r="P59" i="718"/>
  <c r="V59" i="718" s="1"/>
  <c r="O59" i="718"/>
  <c r="L59" i="718"/>
  <c r="J59" i="718"/>
  <c r="T58" i="718"/>
  <c r="AJ58" i="718" s="1"/>
  <c r="S58" i="718"/>
  <c r="P58" i="718"/>
  <c r="V58" i="718" s="1"/>
  <c r="O58" i="718"/>
  <c r="L58" i="718"/>
  <c r="J58" i="718"/>
  <c r="T119" i="719"/>
  <c r="AJ119" i="719" s="1"/>
  <c r="S119" i="719"/>
  <c r="P119" i="719"/>
  <c r="V119" i="719" s="1"/>
  <c r="O119" i="719"/>
  <c r="L119" i="719"/>
  <c r="J119" i="719"/>
  <c r="T75" i="720"/>
  <c r="AJ75" i="720" s="1"/>
  <c r="S75" i="720"/>
  <c r="P75" i="720"/>
  <c r="V75" i="720" s="1"/>
  <c r="O75" i="720"/>
  <c r="L75" i="720"/>
  <c r="J75" i="720"/>
  <c r="T343" i="727"/>
  <c r="AJ343" i="727" s="1"/>
  <c r="S343" i="727"/>
  <c r="P343" i="727"/>
  <c r="V343" i="727" s="1"/>
  <c r="O343" i="727"/>
  <c r="L343" i="727"/>
  <c r="J343" i="727"/>
  <c r="W344" i="727" l="1"/>
  <c r="AD344" i="727"/>
  <c r="W324" i="725"/>
  <c r="AD324" i="725"/>
  <c r="W323" i="725"/>
  <c r="AD323" i="725"/>
  <c r="W322" i="725"/>
  <c r="AD322" i="725"/>
  <c r="W321" i="725"/>
  <c r="AD321" i="725"/>
  <c r="W59" i="718"/>
  <c r="AJ59" i="718"/>
  <c r="AF59" i="718"/>
  <c r="AH59" i="718" s="1"/>
  <c r="W58" i="718"/>
  <c r="AD58" i="718"/>
  <c r="W119" i="719"/>
  <c r="AD119" i="719"/>
  <c r="W75" i="720"/>
  <c r="AD75" i="720"/>
  <c r="W343" i="727"/>
  <c r="AD343" i="727"/>
  <c r="AI344" i="727" l="1"/>
  <c r="AF344" i="727"/>
  <c r="AH344" i="727" s="1"/>
  <c r="AI324" i="725"/>
  <c r="AF324" i="725"/>
  <c r="AH324" i="725" s="1"/>
  <c r="AI323" i="725"/>
  <c r="AF323" i="725"/>
  <c r="AH323" i="725" s="1"/>
  <c r="AI322" i="725"/>
  <c r="AF322" i="725"/>
  <c r="AH322" i="725" s="1"/>
  <c r="AI321" i="725"/>
  <c r="AF321" i="725"/>
  <c r="AH321" i="725" s="1"/>
  <c r="AI58" i="718"/>
  <c r="AF58" i="718"/>
  <c r="AH58" i="718" s="1"/>
  <c r="AK63" i="718" s="1"/>
  <c r="AI119" i="719"/>
  <c r="AF119" i="719"/>
  <c r="AH119" i="719" s="1"/>
  <c r="AK123" i="719" s="1"/>
  <c r="AI75" i="720"/>
  <c r="AF75" i="720"/>
  <c r="AH75" i="720" s="1"/>
  <c r="AF343" i="727"/>
  <c r="AH343" i="727" s="1"/>
  <c r="AI343" i="727"/>
  <c r="AK326" i="725" l="1"/>
  <c r="T74" i="720"/>
  <c r="AJ74" i="720" s="1"/>
  <c r="S74" i="720"/>
  <c r="P74" i="720"/>
  <c r="V74" i="720" s="1"/>
  <c r="O74" i="720"/>
  <c r="L74" i="720"/>
  <c r="J74" i="720"/>
  <c r="T73" i="720"/>
  <c r="AJ73" i="720" s="1"/>
  <c r="S73" i="720"/>
  <c r="P73" i="720"/>
  <c r="V73" i="720" s="1"/>
  <c r="O73" i="720"/>
  <c r="L73" i="720"/>
  <c r="J73" i="720"/>
  <c r="T118" i="719"/>
  <c r="AJ118" i="719" s="1"/>
  <c r="S118" i="719"/>
  <c r="P118" i="719"/>
  <c r="V118" i="719" s="1"/>
  <c r="O118" i="719"/>
  <c r="L118" i="719"/>
  <c r="J118" i="719"/>
  <c r="T117" i="719"/>
  <c r="AJ117" i="719" s="1"/>
  <c r="S117" i="719"/>
  <c r="P117" i="719"/>
  <c r="V117" i="719" s="1"/>
  <c r="O117" i="719"/>
  <c r="L117" i="719"/>
  <c r="J117" i="719"/>
  <c r="T116" i="719"/>
  <c r="AJ116" i="719" s="1"/>
  <c r="S116" i="719"/>
  <c r="P116" i="719"/>
  <c r="V116" i="719" s="1"/>
  <c r="O116" i="719"/>
  <c r="L116" i="719"/>
  <c r="J116" i="719"/>
  <c r="T320" i="725"/>
  <c r="AJ320" i="725" s="1"/>
  <c r="S320" i="725"/>
  <c r="P320" i="725"/>
  <c r="V320" i="725" s="1"/>
  <c r="O320" i="725"/>
  <c r="L320" i="725"/>
  <c r="J320" i="725"/>
  <c r="T319" i="725"/>
  <c r="AJ319" i="725" s="1"/>
  <c r="S319" i="725"/>
  <c r="P319" i="725"/>
  <c r="V319" i="725" s="1"/>
  <c r="O319" i="725"/>
  <c r="L319" i="725"/>
  <c r="J319" i="725"/>
  <c r="T318" i="725"/>
  <c r="AJ318" i="725" s="1"/>
  <c r="S318" i="725"/>
  <c r="P318" i="725"/>
  <c r="V318" i="725" s="1"/>
  <c r="O318" i="725"/>
  <c r="L318" i="725"/>
  <c r="J318" i="725"/>
  <c r="T135" i="717"/>
  <c r="AJ135" i="717" s="1"/>
  <c r="S135" i="717"/>
  <c r="P135" i="717"/>
  <c r="V135" i="717" s="1"/>
  <c r="O135" i="717"/>
  <c r="L135" i="717"/>
  <c r="J135" i="717"/>
  <c r="T134" i="717"/>
  <c r="AJ134" i="717" s="1"/>
  <c r="S134" i="717"/>
  <c r="P134" i="717"/>
  <c r="V134" i="717" s="1"/>
  <c r="O134" i="717"/>
  <c r="L134" i="717"/>
  <c r="J134" i="717"/>
  <c r="T244" i="726"/>
  <c r="AJ244" i="726" s="1"/>
  <c r="S244" i="726"/>
  <c r="P244" i="726"/>
  <c r="V244" i="726" s="1"/>
  <c r="O244" i="726"/>
  <c r="L244" i="726"/>
  <c r="J244" i="726"/>
  <c r="T243" i="726"/>
  <c r="AJ243" i="726" s="1"/>
  <c r="S243" i="726"/>
  <c r="P243" i="726"/>
  <c r="V243" i="726" s="1"/>
  <c r="O243" i="726"/>
  <c r="L243" i="726"/>
  <c r="J243" i="726"/>
  <c r="T242" i="726"/>
  <c r="AJ242" i="726" s="1"/>
  <c r="S242" i="726"/>
  <c r="P242" i="726"/>
  <c r="V242" i="726" s="1"/>
  <c r="O242" i="726"/>
  <c r="L242" i="726"/>
  <c r="J242" i="726"/>
  <c r="T342" i="727"/>
  <c r="AJ342" i="727" s="1"/>
  <c r="S342" i="727"/>
  <c r="P342" i="727"/>
  <c r="V342" i="727" s="1"/>
  <c r="O342" i="727"/>
  <c r="L342" i="727"/>
  <c r="J342" i="727"/>
  <c r="T341" i="727"/>
  <c r="AJ341" i="727" s="1"/>
  <c r="S341" i="727"/>
  <c r="P341" i="727"/>
  <c r="V341" i="727" s="1"/>
  <c r="O341" i="727"/>
  <c r="L341" i="727"/>
  <c r="J341" i="727"/>
  <c r="T101" i="722"/>
  <c r="AJ101" i="722" s="1"/>
  <c r="S101" i="722"/>
  <c r="P101" i="722"/>
  <c r="V101" i="722" s="1"/>
  <c r="O101" i="722"/>
  <c r="L101" i="722"/>
  <c r="J101" i="722"/>
  <c r="T100" i="722"/>
  <c r="AJ100" i="722" s="1"/>
  <c r="S100" i="722"/>
  <c r="P100" i="722"/>
  <c r="V100" i="722" s="1"/>
  <c r="O100" i="722"/>
  <c r="L100" i="722"/>
  <c r="J100" i="722"/>
  <c r="T241" i="726"/>
  <c r="AJ241" i="726" s="1"/>
  <c r="S241" i="726"/>
  <c r="P241" i="726"/>
  <c r="V241" i="726" s="1"/>
  <c r="O241" i="726"/>
  <c r="L241" i="726"/>
  <c r="J241" i="726"/>
  <c r="T99" i="722"/>
  <c r="AJ99" i="722" s="1"/>
  <c r="S99" i="722"/>
  <c r="P99" i="722"/>
  <c r="V99" i="722" s="1"/>
  <c r="O99" i="722"/>
  <c r="L99" i="722"/>
  <c r="J99" i="722"/>
  <c r="T98" i="722"/>
  <c r="AJ98" i="722" s="1"/>
  <c r="S98" i="722"/>
  <c r="P98" i="722"/>
  <c r="V98" i="722" s="1"/>
  <c r="O98" i="722"/>
  <c r="L98" i="722"/>
  <c r="J98" i="722"/>
  <c r="T97" i="722"/>
  <c r="AJ97" i="722" s="1"/>
  <c r="S97" i="722"/>
  <c r="P97" i="722"/>
  <c r="V97" i="722" s="1"/>
  <c r="O97" i="722"/>
  <c r="L97" i="722"/>
  <c r="J97" i="722"/>
  <c r="T340" i="727"/>
  <c r="AJ340" i="727" s="1"/>
  <c r="S340" i="727"/>
  <c r="P340" i="727"/>
  <c r="V340" i="727" s="1"/>
  <c r="O340" i="727"/>
  <c r="L340" i="727"/>
  <c r="J340" i="727"/>
  <c r="T339" i="727"/>
  <c r="AJ339" i="727" s="1"/>
  <c r="S339" i="727"/>
  <c r="P339" i="727"/>
  <c r="V339" i="727" s="1"/>
  <c r="O339" i="727"/>
  <c r="L339" i="727"/>
  <c r="J339" i="727"/>
  <c r="T338" i="727"/>
  <c r="AJ338" i="727" s="1"/>
  <c r="S338" i="727"/>
  <c r="P338" i="727"/>
  <c r="V338" i="727" s="1"/>
  <c r="O338" i="727"/>
  <c r="L338" i="727"/>
  <c r="J338" i="727"/>
  <c r="T317" i="725"/>
  <c r="AJ317" i="725" s="1"/>
  <c r="S317" i="725"/>
  <c r="P317" i="725"/>
  <c r="V317" i="725" s="1"/>
  <c r="O317" i="725"/>
  <c r="L317" i="725"/>
  <c r="J317" i="725"/>
  <c r="T316" i="725"/>
  <c r="AJ316" i="725" s="1"/>
  <c r="S316" i="725"/>
  <c r="P316" i="725"/>
  <c r="V316" i="725" s="1"/>
  <c r="O316" i="725"/>
  <c r="L316" i="725"/>
  <c r="J316" i="725"/>
  <c r="T315" i="725"/>
  <c r="AJ315" i="725" s="1"/>
  <c r="S315" i="725"/>
  <c r="P315" i="725"/>
  <c r="V315" i="725" s="1"/>
  <c r="O315" i="725"/>
  <c r="L315" i="725"/>
  <c r="J315" i="725"/>
  <c r="W74" i="720" l="1"/>
  <c r="AD74" i="720"/>
  <c r="W73" i="720"/>
  <c r="AD73" i="720"/>
  <c r="W118" i="719"/>
  <c r="AD118" i="719"/>
  <c r="W117" i="719"/>
  <c r="AD117" i="719"/>
  <c r="W116" i="719"/>
  <c r="AD116" i="719"/>
  <c r="W320" i="725"/>
  <c r="AD320" i="725"/>
  <c r="W319" i="725"/>
  <c r="AD319" i="725"/>
  <c r="W318" i="725"/>
  <c r="AD318" i="725"/>
  <c r="W135" i="717"/>
  <c r="AD135" i="717"/>
  <c r="W134" i="717"/>
  <c r="AD134" i="717"/>
  <c r="W244" i="726"/>
  <c r="AD244" i="726"/>
  <c r="W243" i="726"/>
  <c r="AD243" i="726"/>
  <c r="W242" i="726"/>
  <c r="AD242" i="726"/>
  <c r="W342" i="727"/>
  <c r="AD342" i="727"/>
  <c r="W341" i="727"/>
  <c r="AD341" i="727"/>
  <c r="W101" i="722"/>
  <c r="AD101" i="722"/>
  <c r="W100" i="722"/>
  <c r="AD100" i="722"/>
  <c r="W241" i="726"/>
  <c r="AD241" i="726"/>
  <c r="W99" i="722"/>
  <c r="AD99" i="722"/>
  <c r="W98" i="722"/>
  <c r="AD98" i="722"/>
  <c r="W97" i="722"/>
  <c r="AD97" i="722"/>
  <c r="W340" i="727"/>
  <c r="AD340" i="727"/>
  <c r="W339" i="727"/>
  <c r="AD339" i="727"/>
  <c r="W338" i="727"/>
  <c r="AD338" i="727"/>
  <c r="W317" i="725"/>
  <c r="AD317" i="725"/>
  <c r="W316" i="725"/>
  <c r="AD316" i="725"/>
  <c r="W315" i="725"/>
  <c r="AD315" i="725"/>
  <c r="AI74" i="720" l="1"/>
  <c r="AF74" i="720"/>
  <c r="AH74" i="720" s="1"/>
  <c r="AI73" i="720"/>
  <c r="AF73" i="720"/>
  <c r="AH73" i="720" s="1"/>
  <c r="AK75" i="720" s="1"/>
  <c r="AF118" i="719"/>
  <c r="AH118" i="719" s="1"/>
  <c r="AI118" i="719"/>
  <c r="AF117" i="719"/>
  <c r="AH117" i="719" s="1"/>
  <c r="AI117" i="719"/>
  <c r="AI116" i="719"/>
  <c r="AF116" i="719"/>
  <c r="AH116" i="719" s="1"/>
  <c r="AI320" i="725"/>
  <c r="AF320" i="725"/>
  <c r="AH320" i="725" s="1"/>
  <c r="AI319" i="725"/>
  <c r="AF319" i="725"/>
  <c r="AH319" i="725" s="1"/>
  <c r="AI318" i="725"/>
  <c r="AF318" i="725"/>
  <c r="AH318" i="725" s="1"/>
  <c r="AF135" i="717"/>
  <c r="AH135" i="717" s="1"/>
  <c r="AI135" i="717"/>
  <c r="AI134" i="717"/>
  <c r="AF134" i="717"/>
  <c r="AH134" i="717" s="1"/>
  <c r="AF244" i="726"/>
  <c r="AH244" i="726" s="1"/>
  <c r="AI244" i="726"/>
  <c r="AI243" i="726"/>
  <c r="AF243" i="726"/>
  <c r="AH243" i="726" s="1"/>
  <c r="AI242" i="726"/>
  <c r="AF242" i="726"/>
  <c r="AH242" i="726" s="1"/>
  <c r="AI342" i="727"/>
  <c r="AF342" i="727"/>
  <c r="AH342" i="727" s="1"/>
  <c r="AF341" i="727"/>
  <c r="AH341" i="727" s="1"/>
  <c r="AI341" i="727"/>
  <c r="AI101" i="722"/>
  <c r="AF101" i="722"/>
  <c r="AH101" i="722" s="1"/>
  <c r="AI100" i="722"/>
  <c r="AF100" i="722"/>
  <c r="AH100" i="722" s="1"/>
  <c r="AI241" i="726"/>
  <c r="AF241" i="726"/>
  <c r="AH241" i="726" s="1"/>
  <c r="AF99" i="722"/>
  <c r="AH99" i="722" s="1"/>
  <c r="AI99" i="722"/>
  <c r="AF98" i="722"/>
  <c r="AH98" i="722" s="1"/>
  <c r="AI98" i="722"/>
  <c r="AI97" i="722"/>
  <c r="AF97" i="722"/>
  <c r="AH97" i="722" s="1"/>
  <c r="AI340" i="727"/>
  <c r="AF340" i="727"/>
  <c r="AH340" i="727" s="1"/>
  <c r="AF339" i="727"/>
  <c r="AH339" i="727" s="1"/>
  <c r="AI339" i="727"/>
  <c r="AF338" i="727"/>
  <c r="AH338" i="727" s="1"/>
  <c r="AI338" i="727"/>
  <c r="AI317" i="725"/>
  <c r="AF317" i="725"/>
  <c r="AH317" i="725" s="1"/>
  <c r="AI316" i="725"/>
  <c r="AF316" i="725"/>
  <c r="AH316" i="725" s="1"/>
  <c r="AI315" i="725"/>
  <c r="AF315" i="725"/>
  <c r="AH315" i="725" s="1"/>
  <c r="AK118" i="719" l="1"/>
  <c r="AK107" i="722"/>
  <c r="AK320" i="725"/>
  <c r="AK351" i="727"/>
  <c r="T221" i="723"/>
  <c r="AJ221" i="723" s="1"/>
  <c r="S221" i="723"/>
  <c r="P221" i="723"/>
  <c r="V221" i="723" s="1"/>
  <c r="O221" i="723"/>
  <c r="L221" i="723"/>
  <c r="J221" i="723"/>
  <c r="T220" i="723"/>
  <c r="AJ220" i="723" s="1"/>
  <c r="S220" i="723"/>
  <c r="P220" i="723"/>
  <c r="V220" i="723" s="1"/>
  <c r="O220" i="723"/>
  <c r="L220" i="723"/>
  <c r="J220" i="723"/>
  <c r="W221" i="723" l="1"/>
  <c r="AD221" i="723"/>
  <c r="W220" i="723"/>
  <c r="AD220" i="723"/>
  <c r="AF221" i="723" l="1"/>
  <c r="AH221" i="723" s="1"/>
  <c r="AI221" i="723"/>
  <c r="AF220" i="723"/>
  <c r="AH220" i="723" s="1"/>
  <c r="AK223" i="723" s="1"/>
  <c r="AI220" i="723"/>
  <c r="T133" i="717"/>
  <c r="AJ133" i="717" s="1"/>
  <c r="S133" i="717"/>
  <c r="P133" i="717"/>
  <c r="V133" i="717" s="1"/>
  <c r="O133" i="717"/>
  <c r="L133" i="717"/>
  <c r="J133" i="717"/>
  <c r="T132" i="717"/>
  <c r="AJ132" i="717" s="1"/>
  <c r="S132" i="717"/>
  <c r="P132" i="717"/>
  <c r="V132" i="717" s="1"/>
  <c r="O132" i="717"/>
  <c r="L132" i="717"/>
  <c r="J132" i="717"/>
  <c r="T131" i="717"/>
  <c r="AJ131" i="717" s="1"/>
  <c r="S131" i="717"/>
  <c r="P131" i="717"/>
  <c r="V131" i="717" s="1"/>
  <c r="O131" i="717"/>
  <c r="L131" i="717"/>
  <c r="J131" i="717"/>
  <c r="T96" i="722"/>
  <c r="AJ96" i="722" s="1"/>
  <c r="S96" i="722"/>
  <c r="P96" i="722"/>
  <c r="V96" i="722" s="1"/>
  <c r="O96" i="722"/>
  <c r="L96" i="722"/>
  <c r="J96" i="722"/>
  <c r="T95" i="722"/>
  <c r="AJ95" i="722" s="1"/>
  <c r="S95" i="722"/>
  <c r="P95" i="722"/>
  <c r="V95" i="722" s="1"/>
  <c r="O95" i="722"/>
  <c r="L95" i="722"/>
  <c r="J95" i="722"/>
  <c r="T94" i="722"/>
  <c r="AJ94" i="722" s="1"/>
  <c r="S94" i="722"/>
  <c r="P94" i="722"/>
  <c r="V94" i="722" s="1"/>
  <c r="O94" i="722"/>
  <c r="L94" i="722"/>
  <c r="J94" i="722"/>
  <c r="T93" i="722"/>
  <c r="AJ93" i="722" s="1"/>
  <c r="S93" i="722"/>
  <c r="P93" i="722"/>
  <c r="V93" i="722" s="1"/>
  <c r="O93" i="722"/>
  <c r="L93" i="722"/>
  <c r="J93" i="722"/>
  <c r="T314" i="725"/>
  <c r="AJ314" i="725" s="1"/>
  <c r="S314" i="725"/>
  <c r="P314" i="725"/>
  <c r="V314" i="725" s="1"/>
  <c r="O314" i="725"/>
  <c r="L314" i="725"/>
  <c r="J314" i="725"/>
  <c r="T240" i="726"/>
  <c r="AJ240" i="726" s="1"/>
  <c r="S240" i="726"/>
  <c r="P240" i="726"/>
  <c r="V240" i="726" s="1"/>
  <c r="O240" i="726"/>
  <c r="L240" i="726"/>
  <c r="J240" i="726"/>
  <c r="T239" i="726"/>
  <c r="AJ239" i="726" s="1"/>
  <c r="S239" i="726"/>
  <c r="P239" i="726"/>
  <c r="V239" i="726" s="1"/>
  <c r="O239" i="726"/>
  <c r="L239" i="726"/>
  <c r="J239" i="726"/>
  <c r="T337" i="727"/>
  <c r="AJ337" i="727" s="1"/>
  <c r="S337" i="727"/>
  <c r="P337" i="727"/>
  <c r="V337" i="727" s="1"/>
  <c r="O337" i="727"/>
  <c r="L337" i="727"/>
  <c r="J337" i="727"/>
  <c r="T336" i="727"/>
  <c r="AJ336" i="727" s="1"/>
  <c r="S336" i="727"/>
  <c r="P336" i="727"/>
  <c r="V336" i="727" s="1"/>
  <c r="O336" i="727"/>
  <c r="L336" i="727"/>
  <c r="J336" i="727"/>
  <c r="T335" i="727"/>
  <c r="AJ335" i="727" s="1"/>
  <c r="S335" i="727"/>
  <c r="P335" i="727"/>
  <c r="V335" i="727" s="1"/>
  <c r="O335" i="727"/>
  <c r="L335" i="727"/>
  <c r="J335" i="727"/>
  <c r="T334" i="727"/>
  <c r="AJ334" i="727" s="1"/>
  <c r="S334" i="727"/>
  <c r="P334" i="727"/>
  <c r="V334" i="727" s="1"/>
  <c r="O334" i="727"/>
  <c r="L334" i="727"/>
  <c r="J334" i="727"/>
  <c r="T313" i="725"/>
  <c r="AJ313" i="725" s="1"/>
  <c r="S313" i="725"/>
  <c r="P313" i="725"/>
  <c r="V313" i="725" s="1"/>
  <c r="O313" i="725"/>
  <c r="L313" i="725"/>
  <c r="J313" i="725"/>
  <c r="T72" i="720"/>
  <c r="AJ72" i="720" s="1"/>
  <c r="S72" i="720"/>
  <c r="P72" i="720"/>
  <c r="V72" i="720" s="1"/>
  <c r="O72" i="720"/>
  <c r="L72" i="720"/>
  <c r="J72" i="720"/>
  <c r="T115" i="719"/>
  <c r="AJ115" i="719" s="1"/>
  <c r="S115" i="719"/>
  <c r="P115" i="719"/>
  <c r="V115" i="719" s="1"/>
  <c r="O115" i="719"/>
  <c r="L115" i="719"/>
  <c r="J115" i="719"/>
  <c r="T238" i="726"/>
  <c r="AJ238" i="726" s="1"/>
  <c r="S238" i="726"/>
  <c r="P238" i="726"/>
  <c r="V238" i="726" s="1"/>
  <c r="O238" i="726"/>
  <c r="L238" i="726"/>
  <c r="J238" i="726"/>
  <c r="T237" i="726"/>
  <c r="AJ237" i="726" s="1"/>
  <c r="S237" i="726"/>
  <c r="P237" i="726"/>
  <c r="V237" i="726" s="1"/>
  <c r="O237" i="726"/>
  <c r="L237" i="726"/>
  <c r="J237" i="726"/>
  <c r="W133" i="717" l="1"/>
  <c r="AD133" i="717"/>
  <c r="W132" i="717"/>
  <c r="AD132" i="717"/>
  <c r="AD131" i="717"/>
  <c r="W131" i="717"/>
  <c r="W96" i="722"/>
  <c r="AD96" i="722"/>
  <c r="W95" i="722"/>
  <c r="AD95" i="722"/>
  <c r="W94" i="722"/>
  <c r="AD94" i="722"/>
  <c r="W93" i="722"/>
  <c r="AD93" i="722"/>
  <c r="W314" i="725"/>
  <c r="AD314" i="725"/>
  <c r="W240" i="726"/>
  <c r="AD240" i="726"/>
  <c r="AI240" i="726" s="1"/>
  <c r="W239" i="726"/>
  <c r="AD239" i="726"/>
  <c r="W337" i="727"/>
  <c r="AD337" i="727"/>
  <c r="W336" i="727"/>
  <c r="AD336" i="727"/>
  <c r="W335" i="727"/>
  <c r="AD335" i="727"/>
  <c r="W334" i="727"/>
  <c r="AD334" i="727"/>
  <c r="W313" i="725"/>
  <c r="AD313" i="725"/>
  <c r="W72" i="720"/>
  <c r="AD72" i="720"/>
  <c r="W115" i="719"/>
  <c r="AD115" i="719"/>
  <c r="W238" i="726"/>
  <c r="AD238" i="726"/>
  <c r="W237" i="726"/>
  <c r="AD237" i="726"/>
  <c r="AF133" i="717" l="1"/>
  <c r="AH133" i="717" s="1"/>
  <c r="AI133" i="717"/>
  <c r="AI132" i="717"/>
  <c r="AF132" i="717"/>
  <c r="AH132" i="717" s="1"/>
  <c r="AF131" i="717"/>
  <c r="AH131" i="717" s="1"/>
  <c r="AI131" i="717"/>
  <c r="AF96" i="722"/>
  <c r="AH96" i="722" s="1"/>
  <c r="AI96" i="722"/>
  <c r="AI95" i="722"/>
  <c r="AF95" i="722"/>
  <c r="AH95" i="722" s="1"/>
  <c r="AF94" i="722"/>
  <c r="AH94" i="722" s="1"/>
  <c r="AI94" i="722"/>
  <c r="AF93" i="722"/>
  <c r="AH93" i="722" s="1"/>
  <c r="AI93" i="722"/>
  <c r="AF314" i="725"/>
  <c r="AH314" i="725" s="1"/>
  <c r="AI314" i="725"/>
  <c r="AF240" i="726"/>
  <c r="AH240" i="726" s="1"/>
  <c r="AF239" i="726"/>
  <c r="AH239" i="726" s="1"/>
  <c r="AI239" i="726"/>
  <c r="AI337" i="727"/>
  <c r="AF337" i="727"/>
  <c r="AH337" i="727" s="1"/>
  <c r="AF336" i="727"/>
  <c r="AH336" i="727" s="1"/>
  <c r="AI336" i="727"/>
  <c r="AI335" i="727"/>
  <c r="AF335" i="727"/>
  <c r="AH335" i="727" s="1"/>
  <c r="AI334" i="727"/>
  <c r="AF334" i="727"/>
  <c r="AH334" i="727" s="1"/>
  <c r="AI313" i="725"/>
  <c r="AF313" i="725"/>
  <c r="AH313" i="725" s="1"/>
  <c r="AF72" i="720"/>
  <c r="AH72" i="720" s="1"/>
  <c r="AI72" i="720"/>
  <c r="AI115" i="719"/>
  <c r="AF115" i="719"/>
  <c r="AH115" i="719" s="1"/>
  <c r="AF238" i="726"/>
  <c r="AH238" i="726" s="1"/>
  <c r="AI238" i="726"/>
  <c r="AI237" i="726"/>
  <c r="AF237" i="726"/>
  <c r="AH237" i="726" s="1"/>
  <c r="AK340" i="727" l="1"/>
  <c r="T333" i="727"/>
  <c r="AJ333" i="727" s="1"/>
  <c r="S333" i="727"/>
  <c r="P333" i="727"/>
  <c r="V333" i="727" s="1"/>
  <c r="O333" i="727"/>
  <c r="L333" i="727"/>
  <c r="J333" i="727"/>
  <c r="T332" i="727"/>
  <c r="AJ332" i="727" s="1"/>
  <c r="S332" i="727"/>
  <c r="P332" i="727"/>
  <c r="V332" i="727" s="1"/>
  <c r="O332" i="727"/>
  <c r="L332" i="727"/>
  <c r="J332" i="727"/>
  <c r="T331" i="727"/>
  <c r="AJ331" i="727" s="1"/>
  <c r="S331" i="727"/>
  <c r="P331" i="727"/>
  <c r="V331" i="727" s="1"/>
  <c r="O331" i="727"/>
  <c r="L331" i="727"/>
  <c r="J331" i="727"/>
  <c r="T330" i="727"/>
  <c r="AJ330" i="727" s="1"/>
  <c r="S330" i="727"/>
  <c r="P330" i="727"/>
  <c r="V330" i="727" s="1"/>
  <c r="O330" i="727"/>
  <c r="L330" i="727"/>
  <c r="J330" i="727"/>
  <c r="T312" i="725"/>
  <c r="AJ312" i="725" s="1"/>
  <c r="S312" i="725"/>
  <c r="P312" i="725"/>
  <c r="V312" i="725" s="1"/>
  <c r="O312" i="725"/>
  <c r="L312" i="725"/>
  <c r="J312" i="725"/>
  <c r="T311" i="725"/>
  <c r="AJ311" i="725" s="1"/>
  <c r="S311" i="725"/>
  <c r="P311" i="725"/>
  <c r="V311" i="725" s="1"/>
  <c r="O311" i="725"/>
  <c r="L311" i="725"/>
  <c r="J311" i="725"/>
  <c r="T310" i="725"/>
  <c r="AJ310" i="725" s="1"/>
  <c r="S310" i="725"/>
  <c r="P310" i="725"/>
  <c r="V310" i="725" s="1"/>
  <c r="O310" i="725"/>
  <c r="L310" i="725"/>
  <c r="J310" i="725"/>
  <c r="W333" i="727" l="1"/>
  <c r="AD333" i="727"/>
  <c r="W332" i="727"/>
  <c r="AD332" i="727"/>
  <c r="W331" i="727"/>
  <c r="AD331" i="727"/>
  <c r="W330" i="727"/>
  <c r="AD330" i="727"/>
  <c r="W312" i="725"/>
  <c r="AD312" i="725"/>
  <c r="W311" i="725"/>
  <c r="AD311" i="725"/>
  <c r="W310" i="725"/>
  <c r="AD310" i="725"/>
  <c r="AI333" i="727" l="1"/>
  <c r="AF333" i="727"/>
  <c r="AH333" i="727" s="1"/>
  <c r="AI332" i="727"/>
  <c r="AF332" i="727"/>
  <c r="AH332" i="727" s="1"/>
  <c r="AI331" i="727"/>
  <c r="AF331" i="727"/>
  <c r="AH331" i="727" s="1"/>
  <c r="AI330" i="727"/>
  <c r="AF330" i="727"/>
  <c r="AH330" i="727" s="1"/>
  <c r="AF312" i="725"/>
  <c r="AH312" i="725" s="1"/>
  <c r="AI312" i="725"/>
  <c r="AI311" i="725"/>
  <c r="AF311" i="725"/>
  <c r="AH311" i="725" s="1"/>
  <c r="AI310" i="725"/>
  <c r="AF310" i="725"/>
  <c r="AH310" i="725" s="1"/>
  <c r="AK314" i="725" l="1"/>
  <c r="T114" i="719"/>
  <c r="AJ114" i="719" s="1"/>
  <c r="S114" i="719"/>
  <c r="P114" i="719"/>
  <c r="V114" i="719" s="1"/>
  <c r="O114" i="719"/>
  <c r="L114" i="719"/>
  <c r="J114" i="719"/>
  <c r="T113" i="719"/>
  <c r="AJ113" i="719" s="1"/>
  <c r="S113" i="719"/>
  <c r="P113" i="719"/>
  <c r="V113" i="719" s="1"/>
  <c r="O113" i="719"/>
  <c r="L113" i="719"/>
  <c r="J113" i="719"/>
  <c r="T71" i="720"/>
  <c r="AJ71" i="720" s="1"/>
  <c r="S71" i="720"/>
  <c r="P71" i="720"/>
  <c r="V71" i="720" s="1"/>
  <c r="O71" i="720"/>
  <c r="L71" i="720"/>
  <c r="J71" i="720"/>
  <c r="T236" i="726"/>
  <c r="AJ236" i="726" s="1"/>
  <c r="S236" i="726"/>
  <c r="P236" i="726"/>
  <c r="V236" i="726" s="1"/>
  <c r="O236" i="726"/>
  <c r="L236" i="726"/>
  <c r="J236" i="726"/>
  <c r="T235" i="726"/>
  <c r="AJ235" i="726" s="1"/>
  <c r="S235" i="726"/>
  <c r="P235" i="726"/>
  <c r="V235" i="726" s="1"/>
  <c r="O235" i="726"/>
  <c r="L235" i="726"/>
  <c r="J235" i="726"/>
  <c r="T219" i="723"/>
  <c r="AJ219" i="723" s="1"/>
  <c r="S219" i="723"/>
  <c r="P219" i="723"/>
  <c r="V219" i="723" s="1"/>
  <c r="O219" i="723"/>
  <c r="L219" i="723"/>
  <c r="J219" i="723"/>
  <c r="T218" i="723"/>
  <c r="AJ218" i="723" s="1"/>
  <c r="S218" i="723"/>
  <c r="P218" i="723"/>
  <c r="V218" i="723" s="1"/>
  <c r="O218" i="723"/>
  <c r="L218" i="723"/>
  <c r="J218" i="723"/>
  <c r="T329" i="727"/>
  <c r="AJ329" i="727" s="1"/>
  <c r="S329" i="727"/>
  <c r="P329" i="727"/>
  <c r="V329" i="727" s="1"/>
  <c r="O329" i="727"/>
  <c r="L329" i="727"/>
  <c r="J329" i="727"/>
  <c r="T328" i="727"/>
  <c r="AJ328" i="727" s="1"/>
  <c r="S328" i="727"/>
  <c r="P328" i="727"/>
  <c r="V328" i="727" s="1"/>
  <c r="O328" i="727"/>
  <c r="L328" i="727"/>
  <c r="J328" i="727"/>
  <c r="T327" i="727"/>
  <c r="AJ327" i="727" s="1"/>
  <c r="S327" i="727"/>
  <c r="P327" i="727"/>
  <c r="V327" i="727" s="1"/>
  <c r="O327" i="727"/>
  <c r="L327" i="727"/>
  <c r="J327" i="727"/>
  <c r="T326" i="727"/>
  <c r="AJ326" i="727" s="1"/>
  <c r="S326" i="727"/>
  <c r="P326" i="727"/>
  <c r="V326" i="727" s="1"/>
  <c r="O326" i="727"/>
  <c r="L326" i="727"/>
  <c r="J326" i="727"/>
  <c r="T309" i="725"/>
  <c r="AJ309" i="725" s="1"/>
  <c r="S309" i="725"/>
  <c r="P309" i="725"/>
  <c r="V309" i="725" s="1"/>
  <c r="O309" i="725"/>
  <c r="L309" i="725"/>
  <c r="J309" i="725"/>
  <c r="T308" i="725"/>
  <c r="AJ308" i="725" s="1"/>
  <c r="S308" i="725"/>
  <c r="P308" i="725"/>
  <c r="V308" i="725" s="1"/>
  <c r="O308" i="725"/>
  <c r="L308" i="725"/>
  <c r="J308" i="725"/>
  <c r="T307" i="725"/>
  <c r="S307" i="725"/>
  <c r="P307" i="725"/>
  <c r="V307" i="725" s="1"/>
  <c r="O307" i="725"/>
  <c r="L307" i="725"/>
  <c r="J307" i="725"/>
  <c r="W114" i="719" l="1"/>
  <c r="AD114" i="719"/>
  <c r="W113" i="719"/>
  <c r="AD113" i="719"/>
  <c r="W71" i="720"/>
  <c r="AD71" i="720"/>
  <c r="W236" i="726"/>
  <c r="AD236" i="726"/>
  <c r="W235" i="726"/>
  <c r="AD235" i="726"/>
  <c r="W219" i="723"/>
  <c r="AD219" i="723"/>
  <c r="W218" i="723"/>
  <c r="AD218" i="723"/>
  <c r="W329" i="727"/>
  <c r="AD329" i="727"/>
  <c r="W328" i="727"/>
  <c r="AD328" i="727"/>
  <c r="W327" i="727"/>
  <c r="AD327" i="727"/>
  <c r="W326" i="727"/>
  <c r="AD326" i="727"/>
  <c r="W309" i="725"/>
  <c r="AD309" i="725"/>
  <c r="W308" i="725"/>
  <c r="AD308" i="725"/>
  <c r="W307" i="725"/>
  <c r="AD307" i="725"/>
  <c r="AI307" i="725" s="1"/>
  <c r="AJ307" i="725"/>
  <c r="AF307" i="725" l="1"/>
  <c r="AH307" i="725" s="1"/>
  <c r="AF114" i="719"/>
  <c r="AH114" i="719" s="1"/>
  <c r="AI114" i="719"/>
  <c r="AI113" i="719"/>
  <c r="AF113" i="719"/>
  <c r="AH113" i="719" s="1"/>
  <c r="AI71" i="720"/>
  <c r="AF71" i="720"/>
  <c r="AH71" i="720" s="1"/>
  <c r="AI236" i="726"/>
  <c r="AF236" i="726"/>
  <c r="AH236" i="726" s="1"/>
  <c r="AI235" i="726"/>
  <c r="AF235" i="726"/>
  <c r="AH235" i="726" s="1"/>
  <c r="AF219" i="723"/>
  <c r="AH219" i="723" s="1"/>
  <c r="AI219" i="723"/>
  <c r="AI218" i="723"/>
  <c r="AF218" i="723"/>
  <c r="AH218" i="723" s="1"/>
  <c r="AI329" i="727"/>
  <c r="AF329" i="727"/>
  <c r="AH329" i="727" s="1"/>
  <c r="AF328" i="727"/>
  <c r="AH328" i="727" s="1"/>
  <c r="AI328" i="727"/>
  <c r="AF327" i="727"/>
  <c r="AH327" i="727" s="1"/>
  <c r="AI327" i="727"/>
  <c r="AI326" i="727"/>
  <c r="AF326" i="727"/>
  <c r="AH326" i="727" s="1"/>
  <c r="AF309" i="725"/>
  <c r="AH309" i="725" s="1"/>
  <c r="AI309" i="725"/>
  <c r="AI308" i="725"/>
  <c r="AF308" i="725"/>
  <c r="AH308" i="725" s="1"/>
  <c r="AK115" i="719" l="1"/>
  <c r="T130" i="717"/>
  <c r="AJ130" i="717" s="1"/>
  <c r="S130" i="717"/>
  <c r="P130" i="717"/>
  <c r="V130" i="717" s="1"/>
  <c r="O130" i="717"/>
  <c r="L130" i="717"/>
  <c r="J130" i="717"/>
  <c r="T325" i="727"/>
  <c r="AJ325" i="727" s="1"/>
  <c r="S325" i="727"/>
  <c r="P325" i="727"/>
  <c r="V325" i="727" s="1"/>
  <c r="O325" i="727"/>
  <c r="L325" i="727"/>
  <c r="J325" i="727"/>
  <c r="T324" i="727"/>
  <c r="AJ324" i="727" s="1"/>
  <c r="S324" i="727"/>
  <c r="P324" i="727"/>
  <c r="V324" i="727" s="1"/>
  <c r="O324" i="727"/>
  <c r="L324" i="727"/>
  <c r="J324" i="727"/>
  <c r="T323" i="727"/>
  <c r="AJ323" i="727" s="1"/>
  <c r="S323" i="727"/>
  <c r="P323" i="727"/>
  <c r="V323" i="727" s="1"/>
  <c r="O323" i="727"/>
  <c r="L323" i="727"/>
  <c r="J323" i="727"/>
  <c r="T306" i="725"/>
  <c r="AJ306" i="725" s="1"/>
  <c r="S306" i="725"/>
  <c r="P306" i="725"/>
  <c r="V306" i="725" s="1"/>
  <c r="O306" i="725"/>
  <c r="L306" i="725"/>
  <c r="J306" i="725"/>
  <c r="T305" i="725"/>
  <c r="AJ305" i="725" s="1"/>
  <c r="S305" i="725"/>
  <c r="P305" i="725"/>
  <c r="V305" i="725" s="1"/>
  <c r="O305" i="725"/>
  <c r="L305" i="725"/>
  <c r="J305" i="725"/>
  <c r="T304" i="725"/>
  <c r="AJ304" i="725" s="1"/>
  <c r="S304" i="725"/>
  <c r="P304" i="725"/>
  <c r="V304" i="725" s="1"/>
  <c r="O304" i="725"/>
  <c r="L304" i="725"/>
  <c r="J304" i="725"/>
  <c r="T217" i="723"/>
  <c r="AJ217" i="723" s="1"/>
  <c r="S217" i="723"/>
  <c r="P217" i="723"/>
  <c r="V217" i="723" s="1"/>
  <c r="O217" i="723"/>
  <c r="L217" i="723"/>
  <c r="J217" i="723"/>
  <c r="W130" i="717" l="1"/>
  <c r="AD130" i="717"/>
  <c r="W325" i="727"/>
  <c r="AD325" i="727"/>
  <c r="W324" i="727"/>
  <c r="AD324" i="727"/>
  <c r="W323" i="727"/>
  <c r="AD323" i="727"/>
  <c r="W306" i="725"/>
  <c r="AD306" i="725"/>
  <c r="W305" i="725"/>
  <c r="AD305" i="725"/>
  <c r="W304" i="725"/>
  <c r="AD304" i="725"/>
  <c r="W217" i="723"/>
  <c r="AD217" i="723"/>
  <c r="AF130" i="717" l="1"/>
  <c r="AH130" i="717" s="1"/>
  <c r="AK135" i="717" s="1"/>
  <c r="AI130" i="717"/>
  <c r="AF325" i="727"/>
  <c r="AH325" i="727" s="1"/>
  <c r="AI325" i="727"/>
  <c r="AI324" i="727"/>
  <c r="AF324" i="727"/>
  <c r="AH324" i="727" s="1"/>
  <c r="AF323" i="727"/>
  <c r="AH323" i="727" s="1"/>
  <c r="AI323" i="727"/>
  <c r="AF306" i="725"/>
  <c r="AH306" i="725" s="1"/>
  <c r="AI306" i="725"/>
  <c r="AF305" i="725"/>
  <c r="AH305" i="725" s="1"/>
  <c r="AI305" i="725"/>
  <c r="AF304" i="725"/>
  <c r="AH304" i="725" s="1"/>
  <c r="AI304" i="725"/>
  <c r="AI217" i="723"/>
  <c r="AF217" i="723"/>
  <c r="AH217" i="723" s="1"/>
  <c r="AK309" i="725" l="1"/>
  <c r="AK333" i="727"/>
  <c r="T216" i="723"/>
  <c r="AJ216" i="723" s="1"/>
  <c r="S216" i="723"/>
  <c r="P216" i="723"/>
  <c r="V216" i="723" s="1"/>
  <c r="O216" i="723"/>
  <c r="L216" i="723"/>
  <c r="J216" i="723"/>
  <c r="T234" i="726"/>
  <c r="AJ234" i="726" s="1"/>
  <c r="S234" i="726"/>
  <c r="P234" i="726"/>
  <c r="V234" i="726" s="1"/>
  <c r="O234" i="726"/>
  <c r="L234" i="726"/>
  <c r="J234" i="726"/>
  <c r="T124" i="729"/>
  <c r="AJ124" i="729" s="1"/>
  <c r="S124" i="729"/>
  <c r="P124" i="729"/>
  <c r="V124" i="729" s="1"/>
  <c r="O124" i="729"/>
  <c r="L124" i="729"/>
  <c r="J124" i="729"/>
  <c r="T123" i="729"/>
  <c r="AJ123" i="729" s="1"/>
  <c r="S123" i="729"/>
  <c r="P123" i="729"/>
  <c r="V123" i="729" s="1"/>
  <c r="O123" i="729"/>
  <c r="L123" i="729"/>
  <c r="J123" i="729"/>
  <c r="T70" i="720"/>
  <c r="AJ70" i="720" s="1"/>
  <c r="S70" i="720"/>
  <c r="P70" i="720"/>
  <c r="V70" i="720" s="1"/>
  <c r="O70" i="720"/>
  <c r="L70" i="720"/>
  <c r="J70" i="720"/>
  <c r="T12" i="731"/>
  <c r="AD12" i="731" s="1"/>
  <c r="AI12" i="731" s="1"/>
  <c r="T13" i="731"/>
  <c r="T14" i="731"/>
  <c r="T16" i="731"/>
  <c r="AJ12" i="731" l="1"/>
  <c r="AD13" i="731"/>
  <c r="AJ13" i="731"/>
  <c r="AD16" i="731"/>
  <c r="AJ16" i="731"/>
  <c r="AD216" i="723"/>
  <c r="AI216" i="723" s="1"/>
  <c r="W216" i="723"/>
  <c r="AF216" i="723"/>
  <c r="AH216" i="723" s="1"/>
  <c r="AK219" i="723" s="1"/>
  <c r="W234" i="726"/>
  <c r="AD234" i="726"/>
  <c r="W124" i="729"/>
  <c r="AD124" i="729"/>
  <c r="W123" i="729"/>
  <c r="AD123" i="729"/>
  <c r="W70" i="720"/>
  <c r="AD70" i="720"/>
  <c r="AF12" i="731"/>
  <c r="AH12" i="731" s="1"/>
  <c r="AI13" i="731" l="1"/>
  <c r="AF13" i="731"/>
  <c r="AH13" i="731" s="1"/>
  <c r="AI16" i="731"/>
  <c r="AF16" i="731"/>
  <c r="AH16" i="731" s="1"/>
  <c r="AK18" i="731" s="1"/>
  <c r="AI234" i="726"/>
  <c r="AF234" i="726"/>
  <c r="AH234" i="726" s="1"/>
  <c r="AK244" i="726" s="1"/>
  <c r="AI124" i="729"/>
  <c r="AF124" i="729"/>
  <c r="AH124" i="729" s="1"/>
  <c r="AI123" i="729"/>
  <c r="AF123" i="729"/>
  <c r="AH123" i="729" s="1"/>
  <c r="AI70" i="720"/>
  <c r="AF70" i="720"/>
  <c r="AH70" i="720" s="1"/>
  <c r="AK72" i="720" s="1"/>
  <c r="T303" i="725"/>
  <c r="AJ303" i="725" s="1"/>
  <c r="S303" i="725"/>
  <c r="P303" i="725"/>
  <c r="V303" i="725" s="1"/>
  <c r="O303" i="725"/>
  <c r="L303" i="725"/>
  <c r="J303" i="725"/>
  <c r="T302" i="725"/>
  <c r="AJ302" i="725" s="1"/>
  <c r="S302" i="725"/>
  <c r="P302" i="725"/>
  <c r="V302" i="725" s="1"/>
  <c r="O302" i="725"/>
  <c r="L302" i="725"/>
  <c r="J302" i="725"/>
  <c r="T301" i="725"/>
  <c r="AJ301" i="725" s="1"/>
  <c r="S301" i="725"/>
  <c r="P301" i="725"/>
  <c r="V301" i="725" s="1"/>
  <c r="O301" i="725"/>
  <c r="L301" i="725"/>
  <c r="J301" i="725"/>
  <c r="T129" i="717"/>
  <c r="AJ129" i="717" s="1"/>
  <c r="S129" i="717"/>
  <c r="P129" i="717"/>
  <c r="V129" i="717" s="1"/>
  <c r="O129" i="717"/>
  <c r="L129" i="717"/>
  <c r="J129" i="717"/>
  <c r="T128" i="717"/>
  <c r="AJ128" i="717" s="1"/>
  <c r="S128" i="717"/>
  <c r="P128" i="717"/>
  <c r="V128" i="717" s="1"/>
  <c r="O128" i="717"/>
  <c r="L128" i="717"/>
  <c r="J128" i="717"/>
  <c r="T122" i="729"/>
  <c r="AJ122" i="729" s="1"/>
  <c r="S122" i="729"/>
  <c r="P122" i="729"/>
  <c r="V122" i="729" s="1"/>
  <c r="O122" i="729"/>
  <c r="L122" i="729"/>
  <c r="J122" i="729"/>
  <c r="T121" i="729"/>
  <c r="AJ121" i="729" s="1"/>
  <c r="S121" i="729"/>
  <c r="P121" i="729"/>
  <c r="V121" i="729" s="1"/>
  <c r="O121" i="729"/>
  <c r="L121" i="729"/>
  <c r="J121" i="729"/>
  <c r="T215" i="723"/>
  <c r="AJ215" i="723" s="1"/>
  <c r="S215" i="723"/>
  <c r="P215" i="723"/>
  <c r="V215" i="723" s="1"/>
  <c r="O215" i="723"/>
  <c r="L215" i="723"/>
  <c r="J215" i="723"/>
  <c r="T214" i="723"/>
  <c r="AJ214" i="723" s="1"/>
  <c r="S214" i="723"/>
  <c r="P214" i="723"/>
  <c r="V214" i="723" s="1"/>
  <c r="O214" i="723"/>
  <c r="L214" i="723"/>
  <c r="J214" i="723"/>
  <c r="W303" i="725" l="1"/>
  <c r="AD303" i="725"/>
  <c r="W302" i="725"/>
  <c r="AD302" i="725"/>
  <c r="W301" i="725"/>
  <c r="AD301" i="725"/>
  <c r="W129" i="717"/>
  <c r="AD129" i="717"/>
  <c r="W128" i="717"/>
  <c r="AD128" i="717"/>
  <c r="W122" i="729"/>
  <c r="AD122" i="729"/>
  <c r="W121" i="729"/>
  <c r="AD121" i="729"/>
  <c r="W215" i="723"/>
  <c r="AD215" i="723"/>
  <c r="W214" i="723"/>
  <c r="AD214" i="723"/>
  <c r="AF303" i="725" l="1"/>
  <c r="AH303" i="725" s="1"/>
  <c r="AI303" i="725"/>
  <c r="AF302" i="725"/>
  <c r="AH302" i="725" s="1"/>
  <c r="AI302" i="725"/>
  <c r="AF301" i="725"/>
  <c r="AH301" i="725" s="1"/>
  <c r="AI301" i="725"/>
  <c r="AI129" i="717"/>
  <c r="AF129" i="717"/>
  <c r="AH129" i="717" s="1"/>
  <c r="AI128" i="717"/>
  <c r="AF128" i="717"/>
  <c r="AH128" i="717" s="1"/>
  <c r="AI122" i="729"/>
  <c r="AF122" i="729"/>
  <c r="AH122" i="729" s="1"/>
  <c r="AI121" i="729"/>
  <c r="AF121" i="729"/>
  <c r="AH121" i="729" s="1"/>
  <c r="AI215" i="723"/>
  <c r="AF215" i="723"/>
  <c r="AH215" i="723" s="1"/>
  <c r="AI214" i="723"/>
  <c r="AF214" i="723"/>
  <c r="AH214" i="723" s="1"/>
  <c r="T322" i="727" l="1"/>
  <c r="AJ322" i="727" s="1"/>
  <c r="S322" i="727"/>
  <c r="P322" i="727"/>
  <c r="V322" i="727" s="1"/>
  <c r="O322" i="727"/>
  <c r="L322" i="727"/>
  <c r="J322" i="727"/>
  <c r="T321" i="727"/>
  <c r="AJ321" i="727" s="1"/>
  <c r="S321" i="727"/>
  <c r="P321" i="727"/>
  <c r="V321" i="727" s="1"/>
  <c r="O321" i="727"/>
  <c r="L321" i="727"/>
  <c r="J321" i="727"/>
  <c r="T320" i="727"/>
  <c r="AJ320" i="727" s="1"/>
  <c r="S320" i="727"/>
  <c r="P320" i="727"/>
  <c r="V320" i="727" s="1"/>
  <c r="O320" i="727"/>
  <c r="L320" i="727"/>
  <c r="J320" i="727"/>
  <c r="W322" i="727" l="1"/>
  <c r="AD322" i="727"/>
  <c r="W321" i="727"/>
  <c r="AD321" i="727"/>
  <c r="AD320" i="727"/>
  <c r="W320" i="727"/>
  <c r="AF322" i="727" l="1"/>
  <c r="AH322" i="727" s="1"/>
  <c r="AI322" i="727"/>
  <c r="AI321" i="727"/>
  <c r="AF321" i="727"/>
  <c r="AH321" i="727" s="1"/>
  <c r="AF320" i="727"/>
  <c r="AH320" i="727" s="1"/>
  <c r="AI320" i="727"/>
  <c r="T11" i="731" l="1"/>
  <c r="T112" i="719"/>
  <c r="AJ112" i="719" s="1"/>
  <c r="S112" i="719"/>
  <c r="P112" i="719"/>
  <c r="V112" i="719" s="1"/>
  <c r="O112" i="719"/>
  <c r="L112" i="719"/>
  <c r="J112" i="719"/>
  <c r="T69" i="720"/>
  <c r="AJ69" i="720" s="1"/>
  <c r="S69" i="720"/>
  <c r="P69" i="720"/>
  <c r="V69" i="720" s="1"/>
  <c r="O69" i="720"/>
  <c r="L69" i="720"/>
  <c r="J69" i="720"/>
  <c r="T213" i="723"/>
  <c r="AJ213" i="723" s="1"/>
  <c r="S213" i="723"/>
  <c r="P213" i="723"/>
  <c r="V213" i="723" s="1"/>
  <c r="O213" i="723"/>
  <c r="L213" i="723"/>
  <c r="J213" i="723"/>
  <c r="T212" i="723"/>
  <c r="AJ212" i="723" s="1"/>
  <c r="S212" i="723"/>
  <c r="P212" i="723"/>
  <c r="V212" i="723" s="1"/>
  <c r="O212" i="723"/>
  <c r="L212" i="723"/>
  <c r="J212" i="723"/>
  <c r="T300" i="725"/>
  <c r="AJ300" i="725" s="1"/>
  <c r="S300" i="725"/>
  <c r="P300" i="725"/>
  <c r="V300" i="725" s="1"/>
  <c r="O300" i="725"/>
  <c r="L300" i="725"/>
  <c r="J300" i="725"/>
  <c r="T299" i="725"/>
  <c r="AJ299" i="725" s="1"/>
  <c r="S299" i="725"/>
  <c r="P299" i="725"/>
  <c r="V299" i="725" s="1"/>
  <c r="O299" i="725"/>
  <c r="L299" i="725"/>
  <c r="J299" i="725"/>
  <c r="T298" i="725"/>
  <c r="AJ298" i="725" s="1"/>
  <c r="S298" i="725"/>
  <c r="P298" i="725"/>
  <c r="V298" i="725" s="1"/>
  <c r="O298" i="725"/>
  <c r="L298" i="725"/>
  <c r="J298" i="725"/>
  <c r="T120" i="729"/>
  <c r="AJ120" i="729" s="1"/>
  <c r="S120" i="729"/>
  <c r="P120" i="729"/>
  <c r="V120" i="729" s="1"/>
  <c r="O120" i="729"/>
  <c r="L120" i="729"/>
  <c r="J120" i="729"/>
  <c r="T233" i="726"/>
  <c r="AJ233" i="726" s="1"/>
  <c r="S233" i="726"/>
  <c r="P233" i="726"/>
  <c r="V233" i="726" s="1"/>
  <c r="O233" i="726"/>
  <c r="L233" i="726"/>
  <c r="J233" i="726"/>
  <c r="T232" i="726"/>
  <c r="AJ232" i="726" s="1"/>
  <c r="S232" i="726"/>
  <c r="P232" i="726"/>
  <c r="V232" i="726" s="1"/>
  <c r="O232" i="726"/>
  <c r="L232" i="726"/>
  <c r="J232" i="726"/>
  <c r="AD112" i="719" l="1"/>
  <c r="W112" i="719"/>
  <c r="W69" i="720"/>
  <c r="AD69" i="720"/>
  <c r="W213" i="723"/>
  <c r="AD213" i="723"/>
  <c r="W212" i="723"/>
  <c r="AD212" i="723"/>
  <c r="W300" i="725"/>
  <c r="AD300" i="725"/>
  <c r="W299" i="725"/>
  <c r="AD299" i="725"/>
  <c r="W298" i="725"/>
  <c r="AD298" i="725"/>
  <c r="W120" i="729"/>
  <c r="AD120" i="729"/>
  <c r="W233" i="726"/>
  <c r="AD233" i="726"/>
  <c r="W232" i="726"/>
  <c r="AD232" i="726"/>
  <c r="AF112" i="719" l="1"/>
  <c r="AH112" i="719" s="1"/>
  <c r="AI112" i="719"/>
  <c r="AI69" i="720"/>
  <c r="AF69" i="720"/>
  <c r="AH69" i="720" s="1"/>
  <c r="AI213" i="723"/>
  <c r="AF213" i="723"/>
  <c r="AH213" i="723" s="1"/>
  <c r="AI212" i="723"/>
  <c r="AF212" i="723"/>
  <c r="AH212" i="723" s="1"/>
  <c r="AF300" i="725"/>
  <c r="AH300" i="725" s="1"/>
  <c r="AI300" i="725"/>
  <c r="AF299" i="725"/>
  <c r="AH299" i="725" s="1"/>
  <c r="AI299" i="725"/>
  <c r="AI298" i="725"/>
  <c r="AF298" i="725"/>
  <c r="AH298" i="725" s="1"/>
  <c r="AI120" i="729"/>
  <c r="AF120" i="729"/>
  <c r="AH120" i="729" s="1"/>
  <c r="AI233" i="726"/>
  <c r="AF233" i="726"/>
  <c r="AH233" i="726" s="1"/>
  <c r="AF232" i="726"/>
  <c r="AH232" i="726" s="1"/>
  <c r="AI232" i="726"/>
  <c r="AK215" i="723" l="1"/>
  <c r="AK303" i="725"/>
  <c r="T319" i="727"/>
  <c r="AJ319" i="727" s="1"/>
  <c r="S319" i="727"/>
  <c r="P319" i="727"/>
  <c r="V319" i="727" s="1"/>
  <c r="O319" i="727"/>
  <c r="L319" i="727"/>
  <c r="J319" i="727"/>
  <c r="T318" i="727"/>
  <c r="AJ318" i="727" s="1"/>
  <c r="S318" i="727"/>
  <c r="P318" i="727"/>
  <c r="V318" i="727" s="1"/>
  <c r="O318" i="727"/>
  <c r="L318" i="727"/>
  <c r="J318" i="727"/>
  <c r="T317" i="727"/>
  <c r="AJ317" i="727" s="1"/>
  <c r="S317" i="727"/>
  <c r="P317" i="727"/>
  <c r="V317" i="727" s="1"/>
  <c r="O317" i="727"/>
  <c r="L317" i="727"/>
  <c r="J317" i="727"/>
  <c r="T316" i="727"/>
  <c r="AJ316" i="727" s="1"/>
  <c r="S316" i="727"/>
  <c r="P316" i="727"/>
  <c r="V316" i="727" s="1"/>
  <c r="O316" i="727"/>
  <c r="L316" i="727"/>
  <c r="J316" i="727"/>
  <c r="T127" i="717"/>
  <c r="AJ127" i="717" s="1"/>
  <c r="S127" i="717"/>
  <c r="P127" i="717"/>
  <c r="V127" i="717" s="1"/>
  <c r="O127" i="717"/>
  <c r="L127" i="717"/>
  <c r="J127" i="717"/>
  <c r="T211" i="723"/>
  <c r="AJ211" i="723" s="1"/>
  <c r="S211" i="723"/>
  <c r="P211" i="723"/>
  <c r="V211" i="723" s="1"/>
  <c r="O211" i="723"/>
  <c r="L211" i="723"/>
  <c r="J211" i="723"/>
  <c r="T111" i="719"/>
  <c r="AJ111" i="719" s="1"/>
  <c r="S111" i="719"/>
  <c r="P111" i="719"/>
  <c r="V111" i="719" s="1"/>
  <c r="O111" i="719"/>
  <c r="L111" i="719"/>
  <c r="J111" i="719"/>
  <c r="T67" i="720"/>
  <c r="AJ67" i="720" s="1"/>
  <c r="T68" i="720"/>
  <c r="AJ68" i="720" s="1"/>
  <c r="S67" i="720"/>
  <c r="S68" i="720"/>
  <c r="O67" i="720"/>
  <c r="P67" i="720"/>
  <c r="V67" i="720" s="1"/>
  <c r="O68" i="720"/>
  <c r="P68" i="720"/>
  <c r="V68" i="720" s="1"/>
  <c r="L67" i="720"/>
  <c r="L68" i="720"/>
  <c r="J67" i="720"/>
  <c r="J68" i="720"/>
  <c r="T297" i="725"/>
  <c r="AJ297" i="725" s="1"/>
  <c r="S297" i="725"/>
  <c r="P297" i="725"/>
  <c r="V297" i="725" s="1"/>
  <c r="O297" i="725"/>
  <c r="L297" i="725"/>
  <c r="J297" i="725"/>
  <c r="T210" i="723"/>
  <c r="AJ210" i="723" s="1"/>
  <c r="S210" i="723"/>
  <c r="P210" i="723"/>
  <c r="V210" i="723" s="1"/>
  <c r="O210" i="723"/>
  <c r="L210" i="723"/>
  <c r="J210" i="723"/>
  <c r="T209" i="723"/>
  <c r="AJ209" i="723" s="1"/>
  <c r="S209" i="723"/>
  <c r="P209" i="723"/>
  <c r="V209" i="723" s="1"/>
  <c r="O209" i="723"/>
  <c r="L209" i="723"/>
  <c r="J209" i="723"/>
  <c r="T315" i="727"/>
  <c r="AJ315" i="727" s="1"/>
  <c r="S315" i="727"/>
  <c r="P315" i="727"/>
  <c r="V315" i="727" s="1"/>
  <c r="O315" i="727"/>
  <c r="L315" i="727"/>
  <c r="J315" i="727"/>
  <c r="T314" i="727"/>
  <c r="AJ314" i="727" s="1"/>
  <c r="S314" i="727"/>
  <c r="P314" i="727"/>
  <c r="V314" i="727" s="1"/>
  <c r="O314" i="727"/>
  <c r="L314" i="727"/>
  <c r="J314" i="727"/>
  <c r="AD68" i="720" l="1"/>
  <c r="AI68" i="720" s="1"/>
  <c r="AF68" i="720"/>
  <c r="AH68" i="720" s="1"/>
  <c r="AD67" i="720"/>
  <c r="W68" i="720"/>
  <c r="W67" i="720"/>
  <c r="W319" i="727"/>
  <c r="AD319" i="727"/>
  <c r="W318" i="727"/>
  <c r="AD318" i="727"/>
  <c r="W317" i="727"/>
  <c r="AD317" i="727"/>
  <c r="W316" i="727"/>
  <c r="AD316" i="727"/>
  <c r="AD127" i="717"/>
  <c r="AI127" i="717" s="1"/>
  <c r="W127" i="717"/>
  <c r="W211" i="723"/>
  <c r="AD211" i="723"/>
  <c r="W111" i="719"/>
  <c r="AD111" i="719"/>
  <c r="W297" i="725"/>
  <c r="AD297" i="725"/>
  <c r="AI297" i="725" s="1"/>
  <c r="W210" i="723"/>
  <c r="AD210" i="723"/>
  <c r="W209" i="723"/>
  <c r="AD209" i="723"/>
  <c r="W315" i="727"/>
  <c r="AD315" i="727"/>
  <c r="W314" i="727"/>
  <c r="AD314" i="727"/>
  <c r="AI67" i="720" l="1"/>
  <c r="AF67" i="720"/>
  <c r="AH67" i="720" s="1"/>
  <c r="AK69" i="720" s="1"/>
  <c r="AI319" i="727"/>
  <c r="AF319" i="727"/>
  <c r="AH319" i="727" s="1"/>
  <c r="AF318" i="727"/>
  <c r="AH318" i="727" s="1"/>
  <c r="AI318" i="727"/>
  <c r="AF317" i="727"/>
  <c r="AH317" i="727" s="1"/>
  <c r="AI317" i="727"/>
  <c r="AI316" i="727"/>
  <c r="AF316" i="727"/>
  <c r="AH316" i="727" s="1"/>
  <c r="AF127" i="717"/>
  <c r="AH127" i="717" s="1"/>
  <c r="AI211" i="723"/>
  <c r="AF211" i="723"/>
  <c r="AH211" i="723" s="1"/>
  <c r="AF111" i="719"/>
  <c r="AH111" i="719" s="1"/>
  <c r="AI111" i="719"/>
  <c r="AF297" i="725"/>
  <c r="AH297" i="725" s="1"/>
  <c r="AF210" i="723"/>
  <c r="AH210" i="723" s="1"/>
  <c r="AI210" i="723"/>
  <c r="AI209" i="723"/>
  <c r="AF209" i="723"/>
  <c r="AH209" i="723" s="1"/>
  <c r="AI315" i="727"/>
  <c r="AF315" i="727"/>
  <c r="AH315" i="727" s="1"/>
  <c r="AF314" i="727"/>
  <c r="AH314" i="727" s="1"/>
  <c r="AI314" i="727"/>
  <c r="AK322" i="727" l="1"/>
  <c r="T296" i="725"/>
  <c r="AJ296" i="725" s="1"/>
  <c r="S296" i="725"/>
  <c r="P296" i="725"/>
  <c r="V296" i="725" s="1"/>
  <c r="O296" i="725"/>
  <c r="L296" i="725"/>
  <c r="J296" i="725"/>
  <c r="T295" i="725"/>
  <c r="AJ295" i="725" s="1"/>
  <c r="S295" i="725"/>
  <c r="P295" i="725"/>
  <c r="V295" i="725" s="1"/>
  <c r="O295" i="725"/>
  <c r="L295" i="725"/>
  <c r="J295" i="725"/>
  <c r="T313" i="727"/>
  <c r="AJ313" i="727" s="1"/>
  <c r="S313" i="727"/>
  <c r="P313" i="727"/>
  <c r="V313" i="727" s="1"/>
  <c r="O313" i="727"/>
  <c r="L313" i="727"/>
  <c r="J313" i="727"/>
  <c r="T312" i="727"/>
  <c r="AJ312" i="727" s="1"/>
  <c r="S312" i="727"/>
  <c r="P312" i="727"/>
  <c r="V312" i="727" s="1"/>
  <c r="O312" i="727"/>
  <c r="L312" i="727"/>
  <c r="J312" i="727"/>
  <c r="T231" i="726"/>
  <c r="AJ231" i="726" s="1"/>
  <c r="S231" i="726"/>
  <c r="P231" i="726"/>
  <c r="V231" i="726" s="1"/>
  <c r="O231" i="726"/>
  <c r="L231" i="726"/>
  <c r="J231" i="726"/>
  <c r="T230" i="726"/>
  <c r="AJ230" i="726" s="1"/>
  <c r="S230" i="726"/>
  <c r="P230" i="726"/>
  <c r="V230" i="726" s="1"/>
  <c r="O230" i="726"/>
  <c r="L230" i="726"/>
  <c r="J230" i="726"/>
  <c r="T110" i="719"/>
  <c r="AJ110" i="719" s="1"/>
  <c r="S110" i="719"/>
  <c r="P110" i="719"/>
  <c r="V110" i="719" s="1"/>
  <c r="O110" i="719"/>
  <c r="L110" i="719"/>
  <c r="J110" i="719"/>
  <c r="T109" i="719"/>
  <c r="AJ109" i="719" s="1"/>
  <c r="S109" i="719"/>
  <c r="P109" i="719"/>
  <c r="V109" i="719" s="1"/>
  <c r="O109" i="719"/>
  <c r="L109" i="719"/>
  <c r="J109" i="719"/>
  <c r="T57" i="718"/>
  <c r="AJ57" i="718" s="1"/>
  <c r="S57" i="718"/>
  <c r="P57" i="718"/>
  <c r="V57" i="718" s="1"/>
  <c r="O57" i="718"/>
  <c r="L57" i="718"/>
  <c r="J57" i="718"/>
  <c r="W296" i="725" l="1"/>
  <c r="AD296" i="725"/>
  <c r="W295" i="725"/>
  <c r="AD295" i="725"/>
  <c r="W313" i="727"/>
  <c r="AD313" i="727"/>
  <c r="W312" i="727"/>
  <c r="AD312" i="727"/>
  <c r="W231" i="726"/>
  <c r="AD231" i="726"/>
  <c r="W230" i="726"/>
  <c r="AD230" i="726"/>
  <c r="W110" i="719"/>
  <c r="AD110" i="719"/>
  <c r="AD109" i="719"/>
  <c r="W109" i="719"/>
  <c r="W57" i="718"/>
  <c r="AD57" i="718"/>
  <c r="AI296" i="725" l="1"/>
  <c r="AF296" i="725"/>
  <c r="AH296" i="725" s="1"/>
  <c r="AI295" i="725"/>
  <c r="AF295" i="725"/>
  <c r="AH295" i="725" s="1"/>
  <c r="AI313" i="727"/>
  <c r="AF313" i="727"/>
  <c r="AH313" i="727" s="1"/>
  <c r="AI312" i="727"/>
  <c r="AF312" i="727"/>
  <c r="AH312" i="727" s="1"/>
  <c r="AF231" i="726"/>
  <c r="AH231" i="726" s="1"/>
  <c r="AI231" i="726"/>
  <c r="AI230" i="726"/>
  <c r="AF230" i="726"/>
  <c r="AH230" i="726" s="1"/>
  <c r="AF110" i="719"/>
  <c r="AH110" i="719" s="1"/>
  <c r="AI110" i="719"/>
  <c r="AF109" i="719"/>
  <c r="AH109" i="719" s="1"/>
  <c r="AI109" i="719"/>
  <c r="AF57" i="718"/>
  <c r="AH57" i="718" s="1"/>
  <c r="AI57" i="718"/>
  <c r="T294" i="725"/>
  <c r="AJ294" i="725" s="1"/>
  <c r="S294" i="725"/>
  <c r="P294" i="725"/>
  <c r="V294" i="725" s="1"/>
  <c r="O294" i="725"/>
  <c r="L294" i="725"/>
  <c r="J294" i="725"/>
  <c r="T229" i="726"/>
  <c r="AJ229" i="726" s="1"/>
  <c r="S229" i="726"/>
  <c r="P229" i="726"/>
  <c r="V229" i="726" s="1"/>
  <c r="O229" i="726"/>
  <c r="L229" i="726"/>
  <c r="J229" i="726"/>
  <c r="AK112" i="719" l="1"/>
  <c r="W294" i="725"/>
  <c r="AD294" i="725"/>
  <c r="W229" i="726"/>
  <c r="AD229" i="726"/>
  <c r="AF294" i="725" l="1"/>
  <c r="AH294" i="725" s="1"/>
  <c r="AI294" i="725"/>
  <c r="AI229" i="726"/>
  <c r="AF229" i="726"/>
  <c r="AH229" i="726" s="1"/>
  <c r="T311" i="727"/>
  <c r="S311" i="727"/>
  <c r="P311" i="727"/>
  <c r="V311" i="727" s="1"/>
  <c r="O311" i="727"/>
  <c r="L311" i="727"/>
  <c r="J311" i="727"/>
  <c r="T310" i="727"/>
  <c r="AJ310" i="727" s="1"/>
  <c r="S310" i="727"/>
  <c r="P310" i="727"/>
  <c r="V310" i="727" s="1"/>
  <c r="O310" i="727"/>
  <c r="L310" i="727"/>
  <c r="J310" i="727"/>
  <c r="T293" i="725"/>
  <c r="AJ293" i="725" s="1"/>
  <c r="S293" i="725"/>
  <c r="P293" i="725"/>
  <c r="V293" i="725" s="1"/>
  <c r="O293" i="725"/>
  <c r="L293" i="725"/>
  <c r="J293" i="725"/>
  <c r="T292" i="725"/>
  <c r="AJ292" i="725" s="1"/>
  <c r="S292" i="725"/>
  <c r="P292" i="725"/>
  <c r="V292" i="725" s="1"/>
  <c r="O292" i="725"/>
  <c r="L292" i="725"/>
  <c r="J292" i="725"/>
  <c r="T126" i="717"/>
  <c r="AJ126" i="717" s="1"/>
  <c r="S126" i="717"/>
  <c r="P126" i="717"/>
  <c r="V126" i="717" s="1"/>
  <c r="O126" i="717"/>
  <c r="L126" i="717"/>
  <c r="J126" i="717"/>
  <c r="T228" i="726"/>
  <c r="AJ228" i="726" s="1"/>
  <c r="S228" i="726"/>
  <c r="P228" i="726"/>
  <c r="V228" i="726" s="1"/>
  <c r="O228" i="726"/>
  <c r="L228" i="726"/>
  <c r="J228" i="726"/>
  <c r="W311" i="727" l="1"/>
  <c r="AD311" i="727"/>
  <c r="AI311" i="727" s="1"/>
  <c r="AJ311" i="727"/>
  <c r="W310" i="727"/>
  <c r="AD310" i="727"/>
  <c r="W293" i="725"/>
  <c r="AD293" i="725"/>
  <c r="W292" i="725"/>
  <c r="AD292" i="725"/>
  <c r="AF292" i="725" s="1"/>
  <c r="AH292" i="725" s="1"/>
  <c r="W126" i="717"/>
  <c r="AD126" i="717"/>
  <c r="W228" i="726"/>
  <c r="AD228" i="726"/>
  <c r="AI292" i="725" l="1"/>
  <c r="AF311" i="727"/>
  <c r="AH311" i="727" s="1"/>
  <c r="AI310" i="727"/>
  <c r="AF310" i="727"/>
  <c r="AH310" i="727" s="1"/>
  <c r="AF293" i="725"/>
  <c r="AH293" i="725" s="1"/>
  <c r="AI293" i="725"/>
  <c r="AF126" i="717"/>
  <c r="AH126" i="717" s="1"/>
  <c r="AI126" i="717"/>
  <c r="AI228" i="726"/>
  <c r="AF228" i="726"/>
  <c r="AH228" i="726" s="1"/>
  <c r="T309" i="727" l="1"/>
  <c r="AJ309" i="727" s="1"/>
  <c r="S309" i="727"/>
  <c r="P309" i="727"/>
  <c r="V309" i="727" s="1"/>
  <c r="O309" i="727"/>
  <c r="L309" i="727"/>
  <c r="J309" i="727"/>
  <c r="T308" i="727"/>
  <c r="AD308" i="727" s="1"/>
  <c r="AF308" i="727" s="1"/>
  <c r="AH308" i="727" s="1"/>
  <c r="S308" i="727"/>
  <c r="P308" i="727"/>
  <c r="V308" i="727" s="1"/>
  <c r="O308" i="727"/>
  <c r="L308" i="727"/>
  <c r="J308" i="727"/>
  <c r="T208" i="723"/>
  <c r="S208" i="723"/>
  <c r="P208" i="723"/>
  <c r="V208" i="723" s="1"/>
  <c r="O208" i="723"/>
  <c r="L208" i="723"/>
  <c r="J208" i="723"/>
  <c r="T291" i="725"/>
  <c r="AJ291" i="725" s="1"/>
  <c r="S291" i="725"/>
  <c r="P291" i="725"/>
  <c r="V291" i="725" s="1"/>
  <c r="O291" i="725"/>
  <c r="L291" i="725"/>
  <c r="J291" i="725"/>
  <c r="T290" i="725"/>
  <c r="AJ290" i="725" s="1"/>
  <c r="S290" i="725"/>
  <c r="P290" i="725"/>
  <c r="V290" i="725" s="1"/>
  <c r="O290" i="725"/>
  <c r="L290" i="725"/>
  <c r="J290" i="725"/>
  <c r="T289" i="725"/>
  <c r="AJ289" i="725" s="1"/>
  <c r="S289" i="725"/>
  <c r="P289" i="725"/>
  <c r="V289" i="725" s="1"/>
  <c r="O289" i="725"/>
  <c r="L289" i="725"/>
  <c r="J289" i="725"/>
  <c r="T66" i="720"/>
  <c r="AJ66" i="720" s="1"/>
  <c r="S66" i="720"/>
  <c r="P66" i="720"/>
  <c r="V66" i="720" s="1"/>
  <c r="O66" i="720"/>
  <c r="L66" i="720"/>
  <c r="J66" i="720"/>
  <c r="T119" i="729"/>
  <c r="AJ119" i="729" s="1"/>
  <c r="S119" i="729"/>
  <c r="P119" i="729"/>
  <c r="V119" i="729" s="1"/>
  <c r="O119" i="729"/>
  <c r="L119" i="729"/>
  <c r="J119" i="729"/>
  <c r="T125" i="717"/>
  <c r="AJ125" i="717" s="1"/>
  <c r="S125" i="717"/>
  <c r="P125" i="717"/>
  <c r="V125" i="717" s="1"/>
  <c r="O125" i="717"/>
  <c r="L125" i="717"/>
  <c r="J125" i="717"/>
  <c r="T207" i="723"/>
  <c r="AJ207" i="723" s="1"/>
  <c r="S207" i="723"/>
  <c r="P207" i="723"/>
  <c r="V207" i="723" s="1"/>
  <c r="O207" i="723"/>
  <c r="L207" i="723"/>
  <c r="J207" i="723"/>
  <c r="T206" i="723"/>
  <c r="AJ206" i="723" s="1"/>
  <c r="S206" i="723"/>
  <c r="P206" i="723"/>
  <c r="V206" i="723" s="1"/>
  <c r="O206" i="723"/>
  <c r="L206" i="723"/>
  <c r="J206" i="723"/>
  <c r="T227" i="726"/>
  <c r="AJ227" i="726" s="1"/>
  <c r="S227" i="726"/>
  <c r="P227" i="726"/>
  <c r="V227" i="726" s="1"/>
  <c r="O227" i="726"/>
  <c r="L227" i="726"/>
  <c r="J227" i="726"/>
  <c r="T226" i="726"/>
  <c r="AJ226" i="726" s="1"/>
  <c r="S226" i="726"/>
  <c r="P226" i="726"/>
  <c r="V226" i="726" s="1"/>
  <c r="O226" i="726"/>
  <c r="L226" i="726"/>
  <c r="J226" i="726"/>
  <c r="T307" i="727"/>
  <c r="AJ307" i="727" s="1"/>
  <c r="S307" i="727"/>
  <c r="P307" i="727"/>
  <c r="V307" i="727" s="1"/>
  <c r="O307" i="727"/>
  <c r="L307" i="727"/>
  <c r="J307" i="727"/>
  <c r="T306" i="727"/>
  <c r="AJ306" i="727" s="1"/>
  <c r="S306" i="727"/>
  <c r="P306" i="727"/>
  <c r="V306" i="727" s="1"/>
  <c r="O306" i="727"/>
  <c r="L306" i="727"/>
  <c r="J306" i="727"/>
  <c r="T305" i="727"/>
  <c r="AJ305" i="727" s="1"/>
  <c r="S305" i="727"/>
  <c r="P305" i="727"/>
  <c r="V305" i="727" s="1"/>
  <c r="O305" i="727"/>
  <c r="L305" i="727"/>
  <c r="J305" i="727"/>
  <c r="T108" i="719"/>
  <c r="AJ108" i="719" s="1"/>
  <c r="S108" i="719"/>
  <c r="P108" i="719"/>
  <c r="V108" i="719" s="1"/>
  <c r="O108" i="719"/>
  <c r="L108" i="719"/>
  <c r="J108" i="719"/>
  <c r="AD208" i="723" l="1"/>
  <c r="AJ208" i="723"/>
  <c r="W125" i="717"/>
  <c r="AJ308" i="727"/>
  <c r="W308" i="727"/>
  <c r="AI308" i="727"/>
  <c r="W309" i="727"/>
  <c r="AD309" i="727"/>
  <c r="W208" i="723"/>
  <c r="W291" i="725"/>
  <c r="AD291" i="725"/>
  <c r="W290" i="725"/>
  <c r="AD290" i="725"/>
  <c r="AD289" i="725"/>
  <c r="W289" i="725"/>
  <c r="W66" i="720"/>
  <c r="AD66" i="720"/>
  <c r="W119" i="729"/>
  <c r="AD119" i="729"/>
  <c r="AD125" i="717"/>
  <c r="AF125" i="717" s="1"/>
  <c r="AH125" i="717" s="1"/>
  <c r="AK129" i="717" s="1"/>
  <c r="W207" i="723"/>
  <c r="AD207" i="723"/>
  <c r="W206" i="723"/>
  <c r="AD206" i="723"/>
  <c r="W227" i="726"/>
  <c r="AD227" i="726"/>
  <c r="W226" i="726"/>
  <c r="AD226" i="726"/>
  <c r="W307" i="727"/>
  <c r="AD307" i="727"/>
  <c r="W306" i="727"/>
  <c r="AD306" i="727"/>
  <c r="AD305" i="727"/>
  <c r="AI305" i="727" s="1"/>
  <c r="W305" i="727"/>
  <c r="W108" i="719"/>
  <c r="AD108" i="719"/>
  <c r="T205" i="723"/>
  <c r="AJ205" i="723" s="1"/>
  <c r="S205" i="723"/>
  <c r="P205" i="723"/>
  <c r="V205" i="723" s="1"/>
  <c r="O205" i="723"/>
  <c r="L205" i="723"/>
  <c r="J205" i="723"/>
  <c r="AI208" i="723" l="1"/>
  <c r="AF208" i="723"/>
  <c r="AH208" i="723" s="1"/>
  <c r="AI125" i="717"/>
  <c r="AF305" i="727"/>
  <c r="AH305" i="727" s="1"/>
  <c r="AI309" i="727"/>
  <c r="AF309" i="727"/>
  <c r="AH309" i="727" s="1"/>
  <c r="AF291" i="725"/>
  <c r="AH291" i="725" s="1"/>
  <c r="AI291" i="725"/>
  <c r="AF290" i="725"/>
  <c r="AH290" i="725" s="1"/>
  <c r="AI290" i="725"/>
  <c r="AF289" i="725"/>
  <c r="AH289" i="725" s="1"/>
  <c r="AI289" i="725"/>
  <c r="AI66" i="720"/>
  <c r="AF66" i="720"/>
  <c r="AH66" i="720" s="1"/>
  <c r="AF119" i="729"/>
  <c r="AH119" i="729" s="1"/>
  <c r="AK129" i="729" s="1"/>
  <c r="AI119" i="729"/>
  <c r="AF207" i="723"/>
  <c r="AH207" i="723" s="1"/>
  <c r="AI207" i="723"/>
  <c r="AI206" i="723"/>
  <c r="AF206" i="723"/>
  <c r="AH206" i="723" s="1"/>
  <c r="AI227" i="726"/>
  <c r="AF227" i="726"/>
  <c r="AH227" i="726" s="1"/>
  <c r="AF226" i="726"/>
  <c r="AH226" i="726" s="1"/>
  <c r="AK233" i="726" s="1"/>
  <c r="AI226" i="726"/>
  <c r="AF307" i="727"/>
  <c r="AH307" i="727" s="1"/>
  <c r="AI307" i="727"/>
  <c r="AI306" i="727"/>
  <c r="AF306" i="727"/>
  <c r="AH306" i="727" s="1"/>
  <c r="AF108" i="719"/>
  <c r="AH108" i="719" s="1"/>
  <c r="AI108" i="719"/>
  <c r="W205" i="723"/>
  <c r="AD205" i="723"/>
  <c r="AI205" i="723" s="1"/>
  <c r="T204" i="723"/>
  <c r="AJ204" i="723" s="1"/>
  <c r="S204" i="723"/>
  <c r="P204" i="723"/>
  <c r="V204" i="723" s="1"/>
  <c r="O204" i="723"/>
  <c r="L204" i="723"/>
  <c r="J204" i="723"/>
  <c r="T304" i="727"/>
  <c r="AJ304" i="727" s="1"/>
  <c r="S304" i="727"/>
  <c r="P304" i="727"/>
  <c r="V304" i="727" s="1"/>
  <c r="O304" i="727"/>
  <c r="L304" i="727"/>
  <c r="J304" i="727"/>
  <c r="T303" i="727"/>
  <c r="AJ303" i="727" s="1"/>
  <c r="S303" i="727"/>
  <c r="P303" i="727"/>
  <c r="V303" i="727" s="1"/>
  <c r="O303" i="727"/>
  <c r="L303" i="727"/>
  <c r="J303" i="727"/>
  <c r="T302" i="727"/>
  <c r="AJ302" i="727" s="1"/>
  <c r="S302" i="727"/>
  <c r="P302" i="727"/>
  <c r="V302" i="727" s="1"/>
  <c r="O302" i="727"/>
  <c r="L302" i="727"/>
  <c r="J302" i="727"/>
  <c r="T225" i="726"/>
  <c r="AJ225" i="726" s="1"/>
  <c r="S225" i="726"/>
  <c r="P225" i="726"/>
  <c r="V225" i="726" s="1"/>
  <c r="O225" i="726"/>
  <c r="L225" i="726"/>
  <c r="J225" i="726"/>
  <c r="T224" i="726"/>
  <c r="AJ224" i="726" s="1"/>
  <c r="S224" i="726"/>
  <c r="P224" i="726"/>
  <c r="V224" i="726" s="1"/>
  <c r="O224" i="726"/>
  <c r="L224" i="726"/>
  <c r="J224" i="726"/>
  <c r="T288" i="725"/>
  <c r="AJ288" i="725" s="1"/>
  <c r="S288" i="725"/>
  <c r="P288" i="725"/>
  <c r="V288" i="725" s="1"/>
  <c r="O288" i="725"/>
  <c r="L288" i="725"/>
  <c r="J288" i="725"/>
  <c r="T287" i="725"/>
  <c r="AJ287" i="725" s="1"/>
  <c r="S287" i="725"/>
  <c r="P287" i="725"/>
  <c r="V287" i="725" s="1"/>
  <c r="O287" i="725"/>
  <c r="L287" i="725"/>
  <c r="J287" i="725"/>
  <c r="T286" i="725"/>
  <c r="AJ286" i="725" s="1"/>
  <c r="S286" i="725"/>
  <c r="P286" i="725"/>
  <c r="V286" i="725" s="1"/>
  <c r="O286" i="725"/>
  <c r="L286" i="725"/>
  <c r="J286" i="725"/>
  <c r="T107" i="719"/>
  <c r="AJ107" i="719" s="1"/>
  <c r="S107" i="719"/>
  <c r="P107" i="719"/>
  <c r="V107" i="719" s="1"/>
  <c r="O107" i="719"/>
  <c r="L107" i="719"/>
  <c r="J107" i="719"/>
  <c r="AK297" i="725" l="1"/>
  <c r="AK211" i="723"/>
  <c r="AK315" i="727"/>
  <c r="AF205" i="723"/>
  <c r="AH205" i="723" s="1"/>
  <c r="W204" i="723"/>
  <c r="AD204" i="723"/>
  <c r="W304" i="727"/>
  <c r="AD304" i="727"/>
  <c r="W303" i="727"/>
  <c r="AD303" i="727"/>
  <c r="W302" i="727"/>
  <c r="AD302" i="727"/>
  <c r="W225" i="726"/>
  <c r="AD225" i="726"/>
  <c r="AD224" i="726"/>
  <c r="W224" i="726"/>
  <c r="W288" i="725"/>
  <c r="AD288" i="725"/>
  <c r="W287" i="725"/>
  <c r="AD287" i="725"/>
  <c r="W286" i="725"/>
  <c r="AD286" i="725"/>
  <c r="W107" i="719"/>
  <c r="AD107" i="719"/>
  <c r="AI204" i="723" l="1"/>
  <c r="AF204" i="723"/>
  <c r="AH204" i="723" s="1"/>
  <c r="AI304" i="727"/>
  <c r="AF304" i="727"/>
  <c r="AH304" i="727" s="1"/>
  <c r="AF303" i="727"/>
  <c r="AH303" i="727" s="1"/>
  <c r="AI303" i="727"/>
  <c r="AI302" i="727"/>
  <c r="AF302" i="727"/>
  <c r="AH302" i="727" s="1"/>
  <c r="AI225" i="726"/>
  <c r="AF225" i="726"/>
  <c r="AH225" i="726" s="1"/>
  <c r="AF224" i="726"/>
  <c r="AH224" i="726" s="1"/>
  <c r="AI224" i="726"/>
  <c r="AI288" i="725"/>
  <c r="AF288" i="725"/>
  <c r="AH288" i="725" s="1"/>
  <c r="AF287" i="725"/>
  <c r="AH287" i="725" s="1"/>
  <c r="AI287" i="725"/>
  <c r="AI286" i="725"/>
  <c r="AF286" i="725"/>
  <c r="AH286" i="725" s="1"/>
  <c r="AI107" i="719"/>
  <c r="AF107" i="719"/>
  <c r="AH107" i="719" s="1"/>
  <c r="T285" i="725" l="1"/>
  <c r="AJ285" i="725" s="1"/>
  <c r="S285" i="725"/>
  <c r="P285" i="725"/>
  <c r="V285" i="725" s="1"/>
  <c r="O285" i="725"/>
  <c r="L285" i="725"/>
  <c r="J285" i="725"/>
  <c r="T284" i="725"/>
  <c r="AJ284" i="725" s="1"/>
  <c r="S284" i="725"/>
  <c r="P284" i="725"/>
  <c r="V284" i="725" s="1"/>
  <c r="O284" i="725"/>
  <c r="L284" i="725"/>
  <c r="J284" i="725"/>
  <c r="T283" i="725"/>
  <c r="AJ283" i="725" s="1"/>
  <c r="S283" i="725"/>
  <c r="P283" i="725"/>
  <c r="V283" i="725" s="1"/>
  <c r="O283" i="725"/>
  <c r="L283" i="725"/>
  <c r="J283" i="725"/>
  <c r="T56" i="718"/>
  <c r="AJ56" i="718" s="1"/>
  <c r="S56" i="718"/>
  <c r="P56" i="718"/>
  <c r="V56" i="718" s="1"/>
  <c r="O56" i="718"/>
  <c r="L56" i="718"/>
  <c r="J56" i="718"/>
  <c r="T223" i="726"/>
  <c r="AJ223" i="726" s="1"/>
  <c r="S223" i="726"/>
  <c r="P223" i="726"/>
  <c r="V223" i="726" s="1"/>
  <c r="O223" i="726"/>
  <c r="L223" i="726"/>
  <c r="J223" i="726"/>
  <c r="T222" i="726"/>
  <c r="AJ222" i="726" s="1"/>
  <c r="S222" i="726"/>
  <c r="P222" i="726"/>
  <c r="V222" i="726" s="1"/>
  <c r="O222" i="726"/>
  <c r="L222" i="726"/>
  <c r="J222" i="726"/>
  <c r="T203" i="723"/>
  <c r="AJ203" i="723" s="1"/>
  <c r="S203" i="723"/>
  <c r="P203" i="723"/>
  <c r="V203" i="723" s="1"/>
  <c r="O203" i="723"/>
  <c r="L203" i="723"/>
  <c r="J203" i="723"/>
  <c r="T202" i="723"/>
  <c r="AJ202" i="723" s="1"/>
  <c r="S202" i="723"/>
  <c r="P202" i="723"/>
  <c r="V202" i="723" s="1"/>
  <c r="O202" i="723"/>
  <c r="L202" i="723"/>
  <c r="J202" i="723"/>
  <c r="T301" i="727"/>
  <c r="S301" i="727"/>
  <c r="P301" i="727"/>
  <c r="V301" i="727" s="1"/>
  <c r="O301" i="727"/>
  <c r="L301" i="727"/>
  <c r="J301" i="727"/>
  <c r="T300" i="727"/>
  <c r="AJ300" i="727" s="1"/>
  <c r="S300" i="727"/>
  <c r="P300" i="727"/>
  <c r="V300" i="727" s="1"/>
  <c r="O300" i="727"/>
  <c r="L300" i="727"/>
  <c r="J300" i="727"/>
  <c r="T299" i="727"/>
  <c r="AJ299" i="727" s="1"/>
  <c r="S299" i="727"/>
  <c r="P299" i="727"/>
  <c r="V299" i="727" s="1"/>
  <c r="O299" i="727"/>
  <c r="L299" i="727"/>
  <c r="J299" i="727"/>
  <c r="T298" i="727"/>
  <c r="AJ298" i="727" s="1"/>
  <c r="S298" i="727"/>
  <c r="P298" i="727"/>
  <c r="V298" i="727" s="1"/>
  <c r="O298" i="727"/>
  <c r="L298" i="727"/>
  <c r="J298" i="727"/>
  <c r="T282" i="725"/>
  <c r="AJ282" i="725" s="1"/>
  <c r="S282" i="725"/>
  <c r="P282" i="725"/>
  <c r="V282" i="725" s="1"/>
  <c r="O282" i="725"/>
  <c r="L282" i="725"/>
  <c r="J282" i="725"/>
  <c r="T55" i="718"/>
  <c r="AJ55" i="718" s="1"/>
  <c r="S55" i="718"/>
  <c r="P55" i="718"/>
  <c r="V55" i="718" s="1"/>
  <c r="O55" i="718"/>
  <c r="L55" i="718"/>
  <c r="J55" i="718"/>
  <c r="T201" i="723"/>
  <c r="AJ201" i="723" s="1"/>
  <c r="S201" i="723"/>
  <c r="P201" i="723"/>
  <c r="V201" i="723" s="1"/>
  <c r="O201" i="723"/>
  <c r="L201" i="723"/>
  <c r="J201" i="723"/>
  <c r="T297" i="727"/>
  <c r="AJ297" i="727" s="1"/>
  <c r="S297" i="727"/>
  <c r="P297" i="727"/>
  <c r="V297" i="727" s="1"/>
  <c r="O297" i="727"/>
  <c r="L297" i="727"/>
  <c r="J297" i="727"/>
  <c r="T296" i="727"/>
  <c r="AJ296" i="727" s="1"/>
  <c r="S296" i="727"/>
  <c r="P296" i="727"/>
  <c r="V296" i="727" s="1"/>
  <c r="O296" i="727"/>
  <c r="L296" i="727"/>
  <c r="J296" i="727"/>
  <c r="T221" i="726"/>
  <c r="AJ221" i="726" s="1"/>
  <c r="S221" i="726"/>
  <c r="P221" i="726"/>
  <c r="V221" i="726" s="1"/>
  <c r="O221" i="726"/>
  <c r="L221" i="726"/>
  <c r="J221" i="726"/>
  <c r="T220" i="726"/>
  <c r="AJ220" i="726" s="1"/>
  <c r="S220" i="726"/>
  <c r="P220" i="726"/>
  <c r="V220" i="726" s="1"/>
  <c r="O220" i="726"/>
  <c r="L220" i="726"/>
  <c r="J220" i="726"/>
  <c r="T200" i="723"/>
  <c r="AJ200" i="723" s="1"/>
  <c r="S200" i="723"/>
  <c r="P200" i="723"/>
  <c r="V200" i="723" s="1"/>
  <c r="O200" i="723"/>
  <c r="L200" i="723"/>
  <c r="J200" i="723"/>
  <c r="T106" i="719"/>
  <c r="AJ106" i="719" s="1"/>
  <c r="S106" i="719"/>
  <c r="P106" i="719"/>
  <c r="V106" i="719" s="1"/>
  <c r="O106" i="719"/>
  <c r="L106" i="719"/>
  <c r="J106" i="719"/>
  <c r="T65" i="720"/>
  <c r="AJ65" i="720" s="1"/>
  <c r="S65" i="720"/>
  <c r="P65" i="720"/>
  <c r="V65" i="720" s="1"/>
  <c r="O65" i="720"/>
  <c r="L65" i="720"/>
  <c r="J65" i="720"/>
  <c r="T295" i="727"/>
  <c r="AJ295" i="727" s="1"/>
  <c r="S295" i="727"/>
  <c r="P295" i="727"/>
  <c r="V295" i="727" s="1"/>
  <c r="O295" i="727"/>
  <c r="L295" i="727"/>
  <c r="J295" i="727"/>
  <c r="T281" i="725"/>
  <c r="AJ281" i="725" s="1"/>
  <c r="S281" i="725"/>
  <c r="P281" i="725"/>
  <c r="V281" i="725" s="1"/>
  <c r="O281" i="725"/>
  <c r="L281" i="725"/>
  <c r="J281" i="725"/>
  <c r="T280" i="725"/>
  <c r="AJ280" i="725" s="1"/>
  <c r="S280" i="725"/>
  <c r="P280" i="725"/>
  <c r="V280" i="725" s="1"/>
  <c r="O280" i="725"/>
  <c r="L280" i="725"/>
  <c r="J280" i="725"/>
  <c r="T279" i="725"/>
  <c r="AJ279" i="725" s="1"/>
  <c r="S279" i="725"/>
  <c r="P279" i="725"/>
  <c r="V279" i="725" s="1"/>
  <c r="O279" i="725"/>
  <c r="L279" i="725"/>
  <c r="J279" i="725"/>
  <c r="T278" i="725"/>
  <c r="AJ278" i="725" s="1"/>
  <c r="S278" i="725"/>
  <c r="P278" i="725"/>
  <c r="V278" i="725" s="1"/>
  <c r="O278" i="725"/>
  <c r="L278" i="725"/>
  <c r="J278" i="725"/>
  <c r="W285" i="725" l="1"/>
  <c r="AD285" i="725"/>
  <c r="W284" i="725"/>
  <c r="AD284" i="725"/>
  <c r="W283" i="725"/>
  <c r="AD283" i="725"/>
  <c r="W56" i="718"/>
  <c r="AD56" i="718"/>
  <c r="W223" i="726"/>
  <c r="AD223" i="726"/>
  <c r="W222" i="726"/>
  <c r="AD222" i="726"/>
  <c r="W203" i="723"/>
  <c r="AD203" i="723"/>
  <c r="W202" i="723"/>
  <c r="AD202" i="723"/>
  <c r="W301" i="727"/>
  <c r="AD301" i="727"/>
  <c r="AI301" i="727" s="1"/>
  <c r="AJ301" i="727"/>
  <c r="W300" i="727"/>
  <c r="AD300" i="727"/>
  <c r="W299" i="727"/>
  <c r="AD299" i="727"/>
  <c r="W298" i="727"/>
  <c r="AD298" i="727"/>
  <c r="W282" i="725"/>
  <c r="AD282" i="725"/>
  <c r="W55" i="718"/>
  <c r="AD55" i="718"/>
  <c r="W201" i="723"/>
  <c r="AD201" i="723"/>
  <c r="W297" i="727"/>
  <c r="AD297" i="727"/>
  <c r="W296" i="727"/>
  <c r="AD296" i="727"/>
  <c r="W221" i="726"/>
  <c r="AD221" i="726"/>
  <c r="W220" i="726"/>
  <c r="AD220" i="726"/>
  <c r="AD200" i="723"/>
  <c r="W200" i="723"/>
  <c r="W106" i="719"/>
  <c r="AD106" i="719"/>
  <c r="AD65" i="720"/>
  <c r="AI65" i="720" s="1"/>
  <c r="W65" i="720"/>
  <c r="AF65" i="720"/>
  <c r="AH65" i="720" s="1"/>
  <c r="AK66" i="720" s="1"/>
  <c r="W295" i="727"/>
  <c r="AD295" i="727"/>
  <c r="W281" i="725"/>
  <c r="AD281" i="725"/>
  <c r="W280" i="725"/>
  <c r="AD280" i="725"/>
  <c r="W279" i="725"/>
  <c r="AD279" i="725"/>
  <c r="W278" i="725"/>
  <c r="AD278" i="725"/>
  <c r="AF301" i="727" l="1"/>
  <c r="AH301" i="727" s="1"/>
  <c r="AI285" i="725"/>
  <c r="AF285" i="725"/>
  <c r="AH285" i="725" s="1"/>
  <c r="AI284" i="725"/>
  <c r="AF284" i="725"/>
  <c r="AH284" i="725" s="1"/>
  <c r="AF283" i="725"/>
  <c r="AH283" i="725" s="1"/>
  <c r="AI283" i="725"/>
  <c r="AI56" i="718"/>
  <c r="AF56" i="718"/>
  <c r="AH56" i="718" s="1"/>
  <c r="AF223" i="726"/>
  <c r="AH223" i="726" s="1"/>
  <c r="AI223" i="726"/>
  <c r="AF222" i="726"/>
  <c r="AH222" i="726" s="1"/>
  <c r="AI222" i="726"/>
  <c r="AI203" i="723"/>
  <c r="AF203" i="723"/>
  <c r="AH203" i="723" s="1"/>
  <c r="AI202" i="723"/>
  <c r="AF202" i="723"/>
  <c r="AH202" i="723" s="1"/>
  <c r="AI300" i="727"/>
  <c r="AF300" i="727"/>
  <c r="AH300" i="727" s="1"/>
  <c r="AF299" i="727"/>
  <c r="AH299" i="727" s="1"/>
  <c r="AI299" i="727"/>
  <c r="AI298" i="727"/>
  <c r="AF298" i="727"/>
  <c r="AH298" i="727" s="1"/>
  <c r="AI282" i="725"/>
  <c r="AF282" i="725"/>
  <c r="AH282" i="725" s="1"/>
  <c r="AI55" i="718"/>
  <c r="AF55" i="718"/>
  <c r="AH55" i="718" s="1"/>
  <c r="AF201" i="723"/>
  <c r="AH201" i="723" s="1"/>
  <c r="AI201" i="723"/>
  <c r="AF297" i="727"/>
  <c r="AH297" i="727" s="1"/>
  <c r="AI297" i="727"/>
  <c r="AF296" i="727"/>
  <c r="AH296" i="727" s="1"/>
  <c r="AI296" i="727"/>
  <c r="AI221" i="726"/>
  <c r="AF221" i="726"/>
  <c r="AH221" i="726" s="1"/>
  <c r="AI220" i="726"/>
  <c r="AF220" i="726"/>
  <c r="AH220" i="726" s="1"/>
  <c r="AF200" i="723"/>
  <c r="AH200" i="723" s="1"/>
  <c r="AI200" i="723"/>
  <c r="AI106" i="719"/>
  <c r="AF106" i="719"/>
  <c r="AH106" i="719" s="1"/>
  <c r="AK108" i="719" s="1"/>
  <c r="AI295" i="727"/>
  <c r="AF295" i="727"/>
  <c r="AH295" i="727" s="1"/>
  <c r="AF281" i="725"/>
  <c r="AH281" i="725" s="1"/>
  <c r="AI281" i="725"/>
  <c r="AI280" i="725"/>
  <c r="AF280" i="725"/>
  <c r="AH280" i="725" s="1"/>
  <c r="AI279" i="725"/>
  <c r="AF279" i="725"/>
  <c r="AH279" i="725" s="1"/>
  <c r="AI278" i="725"/>
  <c r="AF278" i="725"/>
  <c r="AH278" i="725" s="1"/>
  <c r="AK205" i="723" l="1"/>
  <c r="AK288" i="725"/>
  <c r="AK304" i="727"/>
  <c r="T105" i="719"/>
  <c r="AJ105" i="719" s="1"/>
  <c r="S105" i="719"/>
  <c r="P105" i="719"/>
  <c r="V105" i="719" s="1"/>
  <c r="O105" i="719"/>
  <c r="L105" i="719"/>
  <c r="J105" i="719"/>
  <c r="T104" i="719"/>
  <c r="AJ104" i="719" s="1"/>
  <c r="S104" i="719"/>
  <c r="P104" i="719"/>
  <c r="V104" i="719" s="1"/>
  <c r="O104" i="719"/>
  <c r="L104" i="719"/>
  <c r="J104" i="719"/>
  <c r="T103" i="719"/>
  <c r="AJ103" i="719" s="1"/>
  <c r="S103" i="719"/>
  <c r="P103" i="719"/>
  <c r="V103" i="719" s="1"/>
  <c r="O103" i="719"/>
  <c r="L103" i="719"/>
  <c r="J103" i="719"/>
  <c r="T294" i="727"/>
  <c r="AJ294" i="727" s="1"/>
  <c r="S294" i="727"/>
  <c r="P294" i="727"/>
  <c r="V294" i="727" s="1"/>
  <c r="O294" i="727"/>
  <c r="L294" i="727"/>
  <c r="J294" i="727"/>
  <c r="T293" i="727"/>
  <c r="AJ293" i="727" s="1"/>
  <c r="S293" i="727"/>
  <c r="P293" i="727"/>
  <c r="V293" i="727" s="1"/>
  <c r="O293" i="727"/>
  <c r="L293" i="727"/>
  <c r="J293" i="727"/>
  <c r="T219" i="726"/>
  <c r="AJ219" i="726" s="1"/>
  <c r="S219" i="726"/>
  <c r="P219" i="726"/>
  <c r="V219" i="726" s="1"/>
  <c r="O219" i="726"/>
  <c r="L219" i="726"/>
  <c r="J219" i="726"/>
  <c r="T218" i="726"/>
  <c r="AJ218" i="726" s="1"/>
  <c r="S218" i="726"/>
  <c r="P218" i="726"/>
  <c r="V218" i="726" s="1"/>
  <c r="O218" i="726"/>
  <c r="L218" i="726"/>
  <c r="J218" i="726"/>
  <c r="T199" i="723"/>
  <c r="AJ199" i="723" s="1"/>
  <c r="S199" i="723"/>
  <c r="P199" i="723"/>
  <c r="V199" i="723" s="1"/>
  <c r="O199" i="723"/>
  <c r="L199" i="723"/>
  <c r="J199" i="723"/>
  <c r="T198" i="723"/>
  <c r="AJ198" i="723" s="1"/>
  <c r="S198" i="723"/>
  <c r="P198" i="723"/>
  <c r="V198" i="723" s="1"/>
  <c r="O198" i="723"/>
  <c r="L198" i="723"/>
  <c r="J198" i="723"/>
  <c r="T54" i="718"/>
  <c r="AJ54" i="718" s="1"/>
  <c r="S54" i="718"/>
  <c r="P54" i="718"/>
  <c r="V54" i="718" s="1"/>
  <c r="O54" i="718"/>
  <c r="L54" i="718"/>
  <c r="J54" i="718"/>
  <c r="T118" i="729"/>
  <c r="AJ118" i="729" s="1"/>
  <c r="S118" i="729"/>
  <c r="P118" i="729"/>
  <c r="V118" i="729" s="1"/>
  <c r="O118" i="729"/>
  <c r="L118" i="729"/>
  <c r="J118" i="729"/>
  <c r="T124" i="717"/>
  <c r="AJ124" i="717" s="1"/>
  <c r="S124" i="717"/>
  <c r="P124" i="717"/>
  <c r="V124" i="717" s="1"/>
  <c r="O124" i="717"/>
  <c r="L124" i="717"/>
  <c r="J124" i="717"/>
  <c r="T53" i="718"/>
  <c r="AJ53" i="718" s="1"/>
  <c r="S53" i="718"/>
  <c r="P53" i="718"/>
  <c r="V53" i="718" s="1"/>
  <c r="O53" i="718"/>
  <c r="L53" i="718"/>
  <c r="J53" i="718"/>
  <c r="T102" i="719"/>
  <c r="AJ102" i="719" s="1"/>
  <c r="S102" i="719"/>
  <c r="P102" i="719"/>
  <c r="V102" i="719" s="1"/>
  <c r="O102" i="719"/>
  <c r="L102" i="719"/>
  <c r="J102" i="719"/>
  <c r="AD293" i="727" l="1"/>
  <c r="AF293" i="727" s="1"/>
  <c r="AH293" i="727" s="1"/>
  <c r="W293" i="727"/>
  <c r="W105" i="719"/>
  <c r="AD105" i="719"/>
  <c r="W104" i="719"/>
  <c r="AD104" i="719"/>
  <c r="W103" i="719"/>
  <c r="AD103" i="719"/>
  <c r="W294" i="727"/>
  <c r="AD294" i="727"/>
  <c r="W219" i="726"/>
  <c r="AD219" i="726"/>
  <c r="W218" i="726"/>
  <c r="AD218" i="726"/>
  <c r="W199" i="723"/>
  <c r="AD199" i="723"/>
  <c r="W198" i="723"/>
  <c r="AD198" i="723"/>
  <c r="AD54" i="718"/>
  <c r="AI54" i="718" s="1"/>
  <c r="W54" i="718"/>
  <c r="W118" i="729"/>
  <c r="AD118" i="729"/>
  <c r="W124" i="717"/>
  <c r="AD124" i="717"/>
  <c r="W53" i="718"/>
  <c r="AD53" i="718"/>
  <c r="W102" i="719"/>
  <c r="AD102" i="719"/>
  <c r="AI293" i="727" l="1"/>
  <c r="AI105" i="719"/>
  <c r="AF105" i="719"/>
  <c r="AH105" i="719" s="1"/>
  <c r="AI104" i="719"/>
  <c r="AF104" i="719"/>
  <c r="AH104" i="719" s="1"/>
  <c r="AF103" i="719"/>
  <c r="AH103" i="719" s="1"/>
  <c r="AI103" i="719"/>
  <c r="AF294" i="727"/>
  <c r="AH294" i="727" s="1"/>
  <c r="AI294" i="727"/>
  <c r="AI219" i="726"/>
  <c r="AF219" i="726"/>
  <c r="AH219" i="726" s="1"/>
  <c r="AF218" i="726"/>
  <c r="AH218" i="726" s="1"/>
  <c r="AI218" i="726"/>
  <c r="AI199" i="723"/>
  <c r="AF199" i="723"/>
  <c r="AH199" i="723" s="1"/>
  <c r="AI198" i="723"/>
  <c r="AF198" i="723"/>
  <c r="AH198" i="723" s="1"/>
  <c r="AF54" i="718"/>
  <c r="AH54" i="718" s="1"/>
  <c r="AK57" i="718" s="1"/>
  <c r="AI118" i="729"/>
  <c r="AF118" i="729"/>
  <c r="AH118" i="729" s="1"/>
  <c r="AF124" i="717"/>
  <c r="AH124" i="717" s="1"/>
  <c r="AK124" i="717" s="1"/>
  <c r="AI124" i="717"/>
  <c r="AI53" i="718"/>
  <c r="AF53" i="718"/>
  <c r="AH53" i="718" s="1"/>
  <c r="AI102" i="719"/>
  <c r="AF102" i="719"/>
  <c r="AH102" i="719" s="1"/>
  <c r="AJ119" i="731"/>
  <c r="S119" i="731"/>
  <c r="P119" i="731"/>
  <c r="V119" i="731" s="1"/>
  <c r="O119" i="731"/>
  <c r="L119" i="731"/>
  <c r="J119" i="731"/>
  <c r="S118" i="731"/>
  <c r="P118" i="731"/>
  <c r="V118" i="731" s="1"/>
  <c r="O118" i="731"/>
  <c r="L118" i="731"/>
  <c r="J118" i="731"/>
  <c r="AJ117" i="731"/>
  <c r="S117" i="731"/>
  <c r="P117" i="731"/>
  <c r="V117" i="731" s="1"/>
  <c r="W117" i="731" s="1"/>
  <c r="O117" i="731"/>
  <c r="L117" i="731"/>
  <c r="J117" i="731"/>
  <c r="AD116" i="731"/>
  <c r="AF116" i="731" s="1"/>
  <c r="AH116" i="731" s="1"/>
  <c r="AJ116" i="731"/>
  <c r="S116" i="731"/>
  <c r="P116" i="731"/>
  <c r="V116" i="731" s="1"/>
  <c r="O116" i="731"/>
  <c r="L116" i="731"/>
  <c r="J116" i="731"/>
  <c r="S115" i="731"/>
  <c r="P115" i="731"/>
  <c r="V115" i="731" s="1"/>
  <c r="O115" i="731"/>
  <c r="L115" i="731"/>
  <c r="J115" i="731"/>
  <c r="AJ114" i="731"/>
  <c r="S114" i="731"/>
  <c r="P114" i="731"/>
  <c r="V114" i="731" s="1"/>
  <c r="W114" i="731" s="1"/>
  <c r="O114" i="731"/>
  <c r="L114" i="731"/>
  <c r="J114" i="731"/>
  <c r="AD113" i="731"/>
  <c r="AF113" i="731" s="1"/>
  <c r="AH113" i="731" s="1"/>
  <c r="AJ113" i="731"/>
  <c r="S113" i="731"/>
  <c r="P113" i="731"/>
  <c r="V113" i="731" s="1"/>
  <c r="O113" i="731"/>
  <c r="L113" i="731"/>
  <c r="J113" i="731"/>
  <c r="S112" i="731"/>
  <c r="P112" i="731"/>
  <c r="V112" i="731" s="1"/>
  <c r="W112" i="731" s="1"/>
  <c r="O112" i="731"/>
  <c r="L112" i="731"/>
  <c r="J112" i="731"/>
  <c r="AJ111" i="731"/>
  <c r="S111" i="731"/>
  <c r="P111" i="731"/>
  <c r="V111" i="731" s="1"/>
  <c r="O111" i="731"/>
  <c r="L111" i="731"/>
  <c r="J111" i="731"/>
  <c r="AD110" i="731"/>
  <c r="AF110" i="731" s="1"/>
  <c r="AH110" i="731" s="1"/>
  <c r="AJ110" i="731"/>
  <c r="S110" i="731"/>
  <c r="P110" i="731"/>
  <c r="V110" i="731" s="1"/>
  <c r="W110" i="731" s="1"/>
  <c r="O110" i="731"/>
  <c r="L110" i="731"/>
  <c r="J110" i="731"/>
  <c r="AD109" i="731"/>
  <c r="AJ109" i="731"/>
  <c r="S109" i="731"/>
  <c r="P109" i="731"/>
  <c r="V109" i="731" s="1"/>
  <c r="W109" i="731" s="1"/>
  <c r="O109" i="731"/>
  <c r="L109" i="731"/>
  <c r="J109" i="731"/>
  <c r="AJ108" i="731"/>
  <c r="S108" i="731"/>
  <c r="P108" i="731"/>
  <c r="V108" i="731" s="1"/>
  <c r="O108" i="731"/>
  <c r="L108" i="731"/>
  <c r="J108" i="731"/>
  <c r="AJ107" i="731"/>
  <c r="S107" i="731"/>
  <c r="P107" i="731"/>
  <c r="V107" i="731" s="1"/>
  <c r="O107" i="731"/>
  <c r="L107" i="731"/>
  <c r="J107" i="731"/>
  <c r="AJ106" i="731"/>
  <c r="S106" i="731"/>
  <c r="P106" i="731"/>
  <c r="V106" i="731" s="1"/>
  <c r="O106" i="731"/>
  <c r="L106" i="731"/>
  <c r="J106" i="731"/>
  <c r="V105" i="731"/>
  <c r="S105" i="731"/>
  <c r="P105" i="731"/>
  <c r="O105" i="731"/>
  <c r="L105" i="731"/>
  <c r="J105" i="731"/>
  <c r="AJ104" i="731"/>
  <c r="S104" i="731"/>
  <c r="P104" i="731"/>
  <c r="V104" i="731" s="1"/>
  <c r="O104" i="731"/>
  <c r="L104" i="731"/>
  <c r="J104" i="731"/>
  <c r="AJ103" i="731"/>
  <c r="S103" i="731"/>
  <c r="P103" i="731"/>
  <c r="V103" i="731" s="1"/>
  <c r="O103" i="731"/>
  <c r="L103" i="731"/>
  <c r="J103" i="731"/>
  <c r="AJ102" i="731"/>
  <c r="S102" i="731"/>
  <c r="P102" i="731"/>
  <c r="V102" i="731" s="1"/>
  <c r="O102" i="731"/>
  <c r="L102" i="731"/>
  <c r="J102" i="731"/>
  <c r="S101" i="731"/>
  <c r="P101" i="731"/>
  <c r="V101" i="731" s="1"/>
  <c r="O101" i="731"/>
  <c r="L101" i="731"/>
  <c r="J101" i="731"/>
  <c r="AJ100" i="731"/>
  <c r="S100" i="731"/>
  <c r="P100" i="731"/>
  <c r="V100" i="731" s="1"/>
  <c r="O100" i="731"/>
  <c r="L100" i="731"/>
  <c r="J100" i="731"/>
  <c r="AJ99" i="731"/>
  <c r="S99" i="731"/>
  <c r="P99" i="731"/>
  <c r="V99" i="731" s="1"/>
  <c r="O99" i="731"/>
  <c r="L99" i="731"/>
  <c r="J99" i="731"/>
  <c r="AJ98" i="731"/>
  <c r="S98" i="731"/>
  <c r="P98" i="731"/>
  <c r="V98" i="731" s="1"/>
  <c r="O98" i="731"/>
  <c r="L98" i="731"/>
  <c r="J98" i="731"/>
  <c r="V97" i="731"/>
  <c r="S97" i="731"/>
  <c r="P97" i="731"/>
  <c r="O97" i="731"/>
  <c r="L97" i="731"/>
  <c r="J97" i="731"/>
  <c r="AJ96" i="731"/>
  <c r="S96" i="731"/>
  <c r="P96" i="731"/>
  <c r="V96" i="731" s="1"/>
  <c r="O96" i="731"/>
  <c r="L96" i="731"/>
  <c r="J96" i="731"/>
  <c r="AJ95" i="731"/>
  <c r="S95" i="731"/>
  <c r="P95" i="731"/>
  <c r="V95" i="731" s="1"/>
  <c r="O95" i="731"/>
  <c r="L95" i="731"/>
  <c r="J95" i="731"/>
  <c r="AD94" i="731"/>
  <c r="AJ94" i="731"/>
  <c r="S94" i="731"/>
  <c r="P94" i="731"/>
  <c r="V94" i="731" s="1"/>
  <c r="O94" i="731"/>
  <c r="L94" i="731"/>
  <c r="J94" i="731"/>
  <c r="S93" i="731"/>
  <c r="P93" i="731"/>
  <c r="V93" i="731" s="1"/>
  <c r="O93" i="731"/>
  <c r="L93" i="731"/>
  <c r="J93" i="731"/>
  <c r="AJ92" i="731"/>
  <c r="S92" i="731"/>
  <c r="P92" i="731"/>
  <c r="V92" i="731" s="1"/>
  <c r="O92" i="731"/>
  <c r="L92" i="731"/>
  <c r="J92" i="731"/>
  <c r="AJ91" i="731"/>
  <c r="S91" i="731"/>
  <c r="P91" i="731"/>
  <c r="V91" i="731" s="1"/>
  <c r="O91" i="731"/>
  <c r="L91" i="731"/>
  <c r="J91" i="731"/>
  <c r="AJ90" i="731"/>
  <c r="S90" i="731"/>
  <c r="P90" i="731"/>
  <c r="V90" i="731" s="1"/>
  <c r="O90" i="731"/>
  <c r="L90" i="731"/>
  <c r="J90" i="731"/>
  <c r="S89" i="731"/>
  <c r="P89" i="731"/>
  <c r="V89" i="731" s="1"/>
  <c r="O89" i="731"/>
  <c r="L89" i="731"/>
  <c r="J89" i="731"/>
  <c r="AJ88" i="731"/>
  <c r="S88" i="731"/>
  <c r="P88" i="731"/>
  <c r="V88" i="731" s="1"/>
  <c r="O88" i="731"/>
  <c r="L88" i="731"/>
  <c r="J88" i="731"/>
  <c r="AD87" i="731"/>
  <c r="S87" i="731"/>
  <c r="P87" i="731"/>
  <c r="V87" i="731" s="1"/>
  <c r="O87" i="731"/>
  <c r="L87" i="731"/>
  <c r="J87" i="731"/>
  <c r="AJ86" i="731"/>
  <c r="S86" i="731"/>
  <c r="P86" i="731"/>
  <c r="V86" i="731" s="1"/>
  <c r="O86" i="731"/>
  <c r="L86" i="731"/>
  <c r="J86" i="731"/>
  <c r="S85" i="731"/>
  <c r="P85" i="731"/>
  <c r="V85" i="731" s="1"/>
  <c r="O85" i="731"/>
  <c r="L85" i="731"/>
  <c r="J85" i="731"/>
  <c r="S84" i="731"/>
  <c r="P84" i="731"/>
  <c r="V84" i="731" s="1"/>
  <c r="O84" i="731"/>
  <c r="L84" i="731"/>
  <c r="J84" i="731"/>
  <c r="AJ83" i="731"/>
  <c r="AD83" i="731"/>
  <c r="S83" i="731"/>
  <c r="P83" i="731"/>
  <c r="V83" i="731" s="1"/>
  <c r="O83" i="731"/>
  <c r="L83" i="731"/>
  <c r="J83" i="731"/>
  <c r="AD82" i="731"/>
  <c r="AJ82" i="731"/>
  <c r="S82" i="731"/>
  <c r="P82" i="731"/>
  <c r="V82" i="731" s="1"/>
  <c r="O82" i="731"/>
  <c r="L82" i="731"/>
  <c r="J82" i="731"/>
  <c r="AJ81" i="731"/>
  <c r="S81" i="731"/>
  <c r="P81" i="731"/>
  <c r="V81" i="731" s="1"/>
  <c r="O81" i="731"/>
  <c r="L81" i="731"/>
  <c r="J81" i="731"/>
  <c r="S80" i="731"/>
  <c r="P80" i="731"/>
  <c r="V80" i="731" s="1"/>
  <c r="O80" i="731"/>
  <c r="L80" i="731"/>
  <c r="J80" i="731"/>
  <c r="AD79" i="731"/>
  <c r="AF79" i="731" s="1"/>
  <c r="AH79" i="731" s="1"/>
  <c r="AJ79" i="731"/>
  <c r="S79" i="731"/>
  <c r="P79" i="731"/>
  <c r="V79" i="731" s="1"/>
  <c r="O79" i="731"/>
  <c r="L79" i="731"/>
  <c r="J79" i="731"/>
  <c r="AD78" i="731"/>
  <c r="S78" i="731"/>
  <c r="P78" i="731"/>
  <c r="V78" i="731" s="1"/>
  <c r="O78" i="731"/>
  <c r="L78" i="731"/>
  <c r="J78" i="731"/>
  <c r="AD77" i="731"/>
  <c r="AI77" i="731" s="1"/>
  <c r="S77" i="731"/>
  <c r="P77" i="731"/>
  <c r="V77" i="731" s="1"/>
  <c r="O77" i="731"/>
  <c r="L77" i="731"/>
  <c r="J77" i="731"/>
  <c r="S76" i="731"/>
  <c r="P76" i="731"/>
  <c r="V76" i="731" s="1"/>
  <c r="O76" i="731"/>
  <c r="L76" i="731"/>
  <c r="J76" i="731"/>
  <c r="AD75" i="731"/>
  <c r="AF75" i="731" s="1"/>
  <c r="AH75" i="731" s="1"/>
  <c r="AJ75" i="731"/>
  <c r="S75" i="731"/>
  <c r="P75" i="731"/>
  <c r="V75" i="731" s="1"/>
  <c r="O75" i="731"/>
  <c r="L75" i="731"/>
  <c r="J75" i="731"/>
  <c r="AD74" i="731"/>
  <c r="AI74" i="731" s="1"/>
  <c r="AJ74" i="731"/>
  <c r="S74" i="731"/>
  <c r="P74" i="731"/>
  <c r="V74" i="731" s="1"/>
  <c r="O74" i="731"/>
  <c r="L74" i="731"/>
  <c r="J74" i="731"/>
  <c r="S73" i="731"/>
  <c r="P73" i="731"/>
  <c r="V73" i="731" s="1"/>
  <c r="O73" i="731"/>
  <c r="L73" i="731"/>
  <c r="J73" i="731"/>
  <c r="S72" i="731"/>
  <c r="P72" i="731"/>
  <c r="V72" i="731" s="1"/>
  <c r="O72" i="731"/>
  <c r="L72" i="731"/>
  <c r="J72" i="731"/>
  <c r="AJ71" i="731"/>
  <c r="S71" i="731"/>
  <c r="P71" i="731"/>
  <c r="V71" i="731" s="1"/>
  <c r="O71" i="731"/>
  <c r="L71" i="731"/>
  <c r="J71" i="731"/>
  <c r="S70" i="731"/>
  <c r="P70" i="731"/>
  <c r="V70" i="731" s="1"/>
  <c r="O70" i="731"/>
  <c r="L70" i="731"/>
  <c r="J70" i="731"/>
  <c r="AJ69" i="731"/>
  <c r="S69" i="731"/>
  <c r="P69" i="731"/>
  <c r="V69" i="731" s="1"/>
  <c r="W69" i="731" s="1"/>
  <c r="O69" i="731"/>
  <c r="L69" i="731"/>
  <c r="J69" i="731"/>
  <c r="AD68" i="731"/>
  <c r="S68" i="731"/>
  <c r="P68" i="731"/>
  <c r="V68" i="731" s="1"/>
  <c r="O68" i="731"/>
  <c r="L68" i="731"/>
  <c r="J68" i="731"/>
  <c r="AJ67" i="731"/>
  <c r="S67" i="731"/>
  <c r="P67" i="731"/>
  <c r="V67" i="731" s="1"/>
  <c r="O67" i="731"/>
  <c r="L67" i="731"/>
  <c r="J67" i="731"/>
  <c r="S66" i="731"/>
  <c r="P66" i="731"/>
  <c r="V66" i="731" s="1"/>
  <c r="O66" i="731"/>
  <c r="L66" i="731"/>
  <c r="J66" i="731"/>
  <c r="AJ65" i="731"/>
  <c r="S65" i="731"/>
  <c r="P65" i="731"/>
  <c r="V65" i="731" s="1"/>
  <c r="W65" i="731" s="1"/>
  <c r="O65" i="731"/>
  <c r="L65" i="731"/>
  <c r="J65" i="731"/>
  <c r="AJ64" i="731"/>
  <c r="AD64" i="731"/>
  <c r="S64" i="731"/>
  <c r="P64" i="731"/>
  <c r="V64" i="731" s="1"/>
  <c r="W64" i="731" s="1"/>
  <c r="O64" i="731"/>
  <c r="L64" i="731"/>
  <c r="J64" i="731"/>
  <c r="AJ63" i="731"/>
  <c r="AD63" i="731"/>
  <c r="S63" i="731"/>
  <c r="P63" i="731"/>
  <c r="V63" i="731" s="1"/>
  <c r="O63" i="731"/>
  <c r="L63" i="731"/>
  <c r="J63" i="731"/>
  <c r="S62" i="731"/>
  <c r="P62" i="731"/>
  <c r="V62" i="731" s="1"/>
  <c r="O62" i="731"/>
  <c r="L62" i="731"/>
  <c r="J62" i="731"/>
  <c r="AJ61" i="731"/>
  <c r="S61" i="731"/>
  <c r="P61" i="731"/>
  <c r="V61" i="731" s="1"/>
  <c r="W61" i="731" s="1"/>
  <c r="O61" i="731"/>
  <c r="L61" i="731"/>
  <c r="J61" i="731"/>
  <c r="AD60" i="731"/>
  <c r="AF60" i="731" s="1"/>
  <c r="AH60" i="731" s="1"/>
  <c r="AJ60" i="731"/>
  <c r="S60" i="731"/>
  <c r="P60" i="731"/>
  <c r="V60" i="731" s="1"/>
  <c r="O60" i="731"/>
  <c r="L60" i="731"/>
  <c r="J60" i="731"/>
  <c r="S59" i="731"/>
  <c r="P59" i="731"/>
  <c r="V59" i="731" s="1"/>
  <c r="O59" i="731"/>
  <c r="L59" i="731"/>
  <c r="J59" i="731"/>
  <c r="S58" i="731"/>
  <c r="P58" i="731"/>
  <c r="V58" i="731" s="1"/>
  <c r="O58" i="731"/>
  <c r="L58" i="731"/>
  <c r="J58" i="731"/>
  <c r="AJ57" i="731"/>
  <c r="S57" i="731"/>
  <c r="P57" i="731"/>
  <c r="V57" i="731" s="1"/>
  <c r="O57" i="731"/>
  <c r="L57" i="731"/>
  <c r="J57" i="731"/>
  <c r="AJ56" i="731"/>
  <c r="S56" i="731"/>
  <c r="P56" i="731"/>
  <c r="V56" i="731" s="1"/>
  <c r="W56" i="731" s="1"/>
  <c r="O56" i="731"/>
  <c r="L56" i="731"/>
  <c r="J56" i="731"/>
  <c r="AJ55" i="731"/>
  <c r="S55" i="731"/>
  <c r="P55" i="731"/>
  <c r="V55" i="731" s="1"/>
  <c r="O55" i="731"/>
  <c r="L55" i="731"/>
  <c r="J55" i="731"/>
  <c r="S54" i="731"/>
  <c r="P54" i="731"/>
  <c r="V54" i="731" s="1"/>
  <c r="O54" i="731"/>
  <c r="L54" i="731"/>
  <c r="J54" i="731"/>
  <c r="AJ53" i="731"/>
  <c r="S53" i="731"/>
  <c r="P53" i="731"/>
  <c r="V53" i="731" s="1"/>
  <c r="W53" i="731" s="1"/>
  <c r="O53" i="731"/>
  <c r="L53" i="731"/>
  <c r="J53" i="731"/>
  <c r="AD52" i="731"/>
  <c r="AF52" i="731" s="1"/>
  <c r="AH52" i="731" s="1"/>
  <c r="AJ52" i="731"/>
  <c r="S52" i="731"/>
  <c r="P52" i="731"/>
  <c r="V52" i="731" s="1"/>
  <c r="O52" i="731"/>
  <c r="L52" i="731"/>
  <c r="J52" i="731"/>
  <c r="S51" i="731"/>
  <c r="P51" i="731"/>
  <c r="V51" i="731" s="1"/>
  <c r="O51" i="731"/>
  <c r="L51" i="731"/>
  <c r="J51" i="731"/>
  <c r="S50" i="731"/>
  <c r="P50" i="731"/>
  <c r="V50" i="731" s="1"/>
  <c r="O50" i="731"/>
  <c r="L50" i="731"/>
  <c r="J50" i="731"/>
  <c r="AJ49" i="731"/>
  <c r="S49" i="731"/>
  <c r="P49" i="731"/>
  <c r="V49" i="731" s="1"/>
  <c r="O49" i="731"/>
  <c r="L49" i="731"/>
  <c r="J49" i="731"/>
  <c r="S48" i="731"/>
  <c r="P48" i="731"/>
  <c r="V48" i="731" s="1"/>
  <c r="W48" i="731" s="1"/>
  <c r="O48" i="731"/>
  <c r="L48" i="731"/>
  <c r="J48" i="731"/>
  <c r="AJ47" i="731"/>
  <c r="S47" i="731"/>
  <c r="P47" i="731"/>
  <c r="V47" i="731" s="1"/>
  <c r="O47" i="731"/>
  <c r="L47" i="731"/>
  <c r="J47" i="731"/>
  <c r="S35" i="731"/>
  <c r="P35" i="731"/>
  <c r="V35" i="731" s="1"/>
  <c r="O35" i="731"/>
  <c r="L35" i="731"/>
  <c r="J35" i="731"/>
  <c r="S16" i="731"/>
  <c r="P16" i="731"/>
  <c r="V16" i="731" s="1"/>
  <c r="O16" i="731"/>
  <c r="L16" i="731"/>
  <c r="J16" i="731"/>
  <c r="AJ14" i="731"/>
  <c r="S14" i="731"/>
  <c r="P14" i="731"/>
  <c r="V14" i="731" s="1"/>
  <c r="O14" i="731"/>
  <c r="L14" i="731"/>
  <c r="J14" i="731"/>
  <c r="S13" i="731"/>
  <c r="P13" i="731"/>
  <c r="V13" i="731" s="1"/>
  <c r="O13" i="731"/>
  <c r="L13" i="731"/>
  <c r="J13" i="731"/>
  <c r="S12" i="731"/>
  <c r="P12" i="731"/>
  <c r="V12" i="731" s="1"/>
  <c r="O12" i="731"/>
  <c r="L12" i="731"/>
  <c r="J12" i="731"/>
  <c r="AJ11" i="731"/>
  <c r="S11" i="731"/>
  <c r="P11" i="731"/>
  <c r="V11" i="731" s="1"/>
  <c r="W11" i="731" s="1"/>
  <c r="O11" i="731"/>
  <c r="L11" i="731"/>
  <c r="J11" i="731"/>
  <c r="T92" i="722"/>
  <c r="AJ92" i="722" s="1"/>
  <c r="S92" i="722"/>
  <c r="P92" i="722"/>
  <c r="V92" i="722" s="1"/>
  <c r="O92" i="722"/>
  <c r="L92" i="722"/>
  <c r="J92" i="722"/>
  <c r="T217" i="726"/>
  <c r="AJ217" i="726" s="1"/>
  <c r="S217" i="726"/>
  <c r="P217" i="726"/>
  <c r="V217" i="726" s="1"/>
  <c r="O217" i="726"/>
  <c r="L217" i="726"/>
  <c r="J217" i="726"/>
  <c r="T277" i="725"/>
  <c r="AJ277" i="725" s="1"/>
  <c r="S277" i="725"/>
  <c r="P277" i="725"/>
  <c r="V277" i="725" s="1"/>
  <c r="O277" i="725"/>
  <c r="L277" i="725"/>
  <c r="J277" i="725"/>
  <c r="T276" i="725"/>
  <c r="AJ276" i="725" s="1"/>
  <c r="S276" i="725"/>
  <c r="P276" i="725"/>
  <c r="V276" i="725" s="1"/>
  <c r="O276" i="725"/>
  <c r="L276" i="725"/>
  <c r="J276" i="725"/>
  <c r="T275" i="725"/>
  <c r="AJ275" i="725" s="1"/>
  <c r="S275" i="725"/>
  <c r="P275" i="725"/>
  <c r="V275" i="725" s="1"/>
  <c r="O275" i="725"/>
  <c r="L275" i="725"/>
  <c r="J275" i="725"/>
  <c r="T274" i="725"/>
  <c r="AJ274" i="725" s="1"/>
  <c r="S274" i="725"/>
  <c r="P274" i="725"/>
  <c r="V274" i="725" s="1"/>
  <c r="O274" i="725"/>
  <c r="L274" i="725"/>
  <c r="J274" i="725"/>
  <c r="T273" i="725"/>
  <c r="AJ273" i="725" s="1"/>
  <c r="S273" i="725"/>
  <c r="P273" i="725"/>
  <c r="V273" i="725" s="1"/>
  <c r="O273" i="725"/>
  <c r="L273" i="725"/>
  <c r="J273" i="725"/>
  <c r="T197" i="723"/>
  <c r="AJ197" i="723" s="1"/>
  <c r="S197" i="723"/>
  <c r="P197" i="723"/>
  <c r="V197" i="723" s="1"/>
  <c r="O197" i="723"/>
  <c r="L197" i="723"/>
  <c r="J197" i="723"/>
  <c r="AK105" i="719" l="1"/>
  <c r="AF64" i="731"/>
  <c r="AH64" i="731" s="1"/>
  <c r="AI64" i="731"/>
  <c r="AF68" i="731"/>
  <c r="AH68" i="731" s="1"/>
  <c r="AI68" i="731"/>
  <c r="W75" i="731"/>
  <c r="AJ78" i="731"/>
  <c r="W79" i="731"/>
  <c r="AD99" i="731"/>
  <c r="AF99" i="731" s="1"/>
  <c r="AH99" i="731" s="1"/>
  <c r="AD102" i="731"/>
  <c r="AD103" i="731"/>
  <c r="AF103" i="731" s="1"/>
  <c r="AH103" i="731" s="1"/>
  <c r="AD106" i="731"/>
  <c r="AF106" i="731" s="1"/>
  <c r="AH106" i="731" s="1"/>
  <c r="AD107" i="731"/>
  <c r="AD112" i="731"/>
  <c r="AI112" i="731" s="1"/>
  <c r="W116" i="731"/>
  <c r="AD48" i="731"/>
  <c r="AF48" i="731" s="1"/>
  <c r="AH48" i="731" s="1"/>
  <c r="AD55" i="731"/>
  <c r="AD56" i="731"/>
  <c r="AF56" i="731" s="1"/>
  <c r="AH56" i="731" s="1"/>
  <c r="W78" i="731"/>
  <c r="W95" i="731"/>
  <c r="AD98" i="731"/>
  <c r="AI98" i="731" s="1"/>
  <c r="W102" i="731"/>
  <c r="W103" i="731"/>
  <c r="W106" i="731"/>
  <c r="W107" i="731"/>
  <c r="W83" i="731"/>
  <c r="W13" i="731"/>
  <c r="W74" i="731"/>
  <c r="W68" i="731"/>
  <c r="AF83" i="731"/>
  <c r="AH83" i="731" s="1"/>
  <c r="AI83" i="731"/>
  <c r="AF78" i="731"/>
  <c r="AH78" i="731" s="1"/>
  <c r="AI78" i="731"/>
  <c r="AF87" i="731"/>
  <c r="AH87" i="731" s="1"/>
  <c r="AI87" i="731"/>
  <c r="AJ87" i="731"/>
  <c r="AD14" i="731"/>
  <c r="W51" i="731"/>
  <c r="W52" i="731"/>
  <c r="AI52" i="731"/>
  <c r="W59" i="731"/>
  <c r="W60" i="731"/>
  <c r="AI60" i="731"/>
  <c r="W67" i="731"/>
  <c r="AJ68" i="731"/>
  <c r="W77" i="731"/>
  <c r="W82" i="731"/>
  <c r="W85" i="731"/>
  <c r="AD86" i="731"/>
  <c r="AI86" i="731" s="1"/>
  <c r="W87" i="731"/>
  <c r="AD90" i="731"/>
  <c r="AF90" i="731" s="1"/>
  <c r="AH90" i="731" s="1"/>
  <c r="AD91" i="731"/>
  <c r="W94" i="731"/>
  <c r="AD95" i="731"/>
  <c r="W98" i="731"/>
  <c r="W99" i="731"/>
  <c r="AI99" i="731"/>
  <c r="AI110" i="731"/>
  <c r="AJ112" i="731"/>
  <c r="W113" i="731"/>
  <c r="AI113" i="731"/>
  <c r="AI116" i="731"/>
  <c r="AJ48" i="731"/>
  <c r="W49" i="731"/>
  <c r="W57" i="731"/>
  <c r="AD67" i="731"/>
  <c r="AI67" i="731" s="1"/>
  <c r="AD71" i="731"/>
  <c r="AF71" i="731" s="1"/>
  <c r="AH71" i="731" s="1"/>
  <c r="AI79" i="731"/>
  <c r="W86" i="731"/>
  <c r="W90" i="731"/>
  <c r="W91" i="731"/>
  <c r="W35" i="731"/>
  <c r="W14" i="731"/>
  <c r="AD47" i="731"/>
  <c r="AD119" i="731"/>
  <c r="AF119" i="731" s="1"/>
  <c r="AH119" i="731" s="1"/>
  <c r="AD51" i="731"/>
  <c r="AJ54" i="731"/>
  <c r="AD54" i="731"/>
  <c r="W54" i="731"/>
  <c r="AD59" i="731"/>
  <c r="AJ62" i="731"/>
  <c r="AD62" i="731"/>
  <c r="W62" i="731"/>
  <c r="W63" i="731"/>
  <c r="AJ70" i="731"/>
  <c r="AD70" i="731"/>
  <c r="W70" i="731"/>
  <c r="AF82" i="731"/>
  <c r="AH82" i="731" s="1"/>
  <c r="AI82" i="731"/>
  <c r="AI102" i="731"/>
  <c r="AF102" i="731"/>
  <c r="AH102" i="731" s="1"/>
  <c r="AI109" i="731"/>
  <c r="AF109" i="731"/>
  <c r="AH109" i="731" s="1"/>
  <c r="AD11" i="731"/>
  <c r="W12" i="731"/>
  <c r="W16" i="731"/>
  <c r="W47" i="731"/>
  <c r="W55" i="731"/>
  <c r="AI63" i="731"/>
  <c r="AF63" i="731"/>
  <c r="AH63" i="731" s="1"/>
  <c r="AI94" i="731"/>
  <c r="AF94" i="731"/>
  <c r="AH94" i="731" s="1"/>
  <c r="W81" i="731"/>
  <c r="AD81" i="731"/>
  <c r="AJ50" i="731"/>
  <c r="AD50" i="731"/>
  <c r="W50" i="731"/>
  <c r="AJ51" i="731"/>
  <c r="AJ58" i="731"/>
  <c r="AD58" i="731"/>
  <c r="W58" i="731"/>
  <c r="AJ59" i="731"/>
  <c r="AJ66" i="731"/>
  <c r="AD66" i="731"/>
  <c r="W66" i="731"/>
  <c r="W73" i="731"/>
  <c r="AD73" i="731"/>
  <c r="AJ73" i="731"/>
  <c r="AJ84" i="731"/>
  <c r="AD84" i="731"/>
  <c r="W84" i="731"/>
  <c r="AF86" i="731"/>
  <c r="AH86" i="731" s="1"/>
  <c r="AJ72" i="731"/>
  <c r="AD72" i="731"/>
  <c r="AJ85" i="731"/>
  <c r="AJ89" i="731"/>
  <c r="AD89" i="731"/>
  <c r="W89" i="731"/>
  <c r="AJ97" i="731"/>
  <c r="AD97" i="731"/>
  <c r="W97" i="731"/>
  <c r="AJ105" i="731"/>
  <c r="AD105" i="731"/>
  <c r="W105" i="731"/>
  <c r="AD49" i="731"/>
  <c r="AD53" i="731"/>
  <c r="AD57" i="731"/>
  <c r="AD61" i="731"/>
  <c r="AD65" i="731"/>
  <c r="AD69" i="731"/>
  <c r="AF74" i="731"/>
  <c r="AH74" i="731" s="1"/>
  <c r="AJ76" i="731"/>
  <c r="AD76" i="731"/>
  <c r="W76" i="731"/>
  <c r="AF77" i="731"/>
  <c r="AH77" i="731" s="1"/>
  <c r="AJ118" i="731"/>
  <c r="AD118" i="731"/>
  <c r="W118" i="731"/>
  <c r="W71" i="731"/>
  <c r="W72" i="731"/>
  <c r="AI75" i="731"/>
  <c r="AJ77" i="731"/>
  <c r="AJ80" i="731"/>
  <c r="AD80" i="731"/>
  <c r="W80" i="731"/>
  <c r="AD85" i="731"/>
  <c r="AJ93" i="731"/>
  <c r="AD93" i="731"/>
  <c r="W93" i="731"/>
  <c r="AJ101" i="731"/>
  <c r="AD101" i="731"/>
  <c r="W101" i="731"/>
  <c r="AJ115" i="731"/>
  <c r="AD115" i="731"/>
  <c r="W115" i="731"/>
  <c r="W88" i="731"/>
  <c r="W92" i="731"/>
  <c r="W96" i="731"/>
  <c r="W100" i="731"/>
  <c r="W104" i="731"/>
  <c r="W108" i="731"/>
  <c r="W111" i="731"/>
  <c r="AD88" i="731"/>
  <c r="AD92" i="731"/>
  <c r="AD96" i="731"/>
  <c r="AD100" i="731"/>
  <c r="AD104" i="731"/>
  <c r="AD108" i="731"/>
  <c r="AD111" i="731"/>
  <c r="AD114" i="731"/>
  <c r="AD117" i="731"/>
  <c r="W119" i="731"/>
  <c r="AD92" i="722"/>
  <c r="W92" i="722"/>
  <c r="W217" i="726"/>
  <c r="AD217" i="726"/>
  <c r="W277" i="725"/>
  <c r="AD277" i="725"/>
  <c r="W276" i="725"/>
  <c r="AD276" i="725"/>
  <c r="W275" i="725"/>
  <c r="AD275" i="725"/>
  <c r="W274" i="725"/>
  <c r="AD274" i="725"/>
  <c r="W273" i="725"/>
  <c r="AD273" i="725"/>
  <c r="W197" i="723"/>
  <c r="AD197" i="723"/>
  <c r="AI119" i="731" l="1"/>
  <c r="AF98" i="731"/>
  <c r="AH98" i="731" s="1"/>
  <c r="AF112" i="731"/>
  <c r="AH112" i="731" s="1"/>
  <c r="AI56" i="731"/>
  <c r="AI48" i="731"/>
  <c r="AI103" i="731"/>
  <c r="AF67" i="731"/>
  <c r="AH67" i="731" s="1"/>
  <c r="AI90" i="731"/>
  <c r="AI106" i="731"/>
  <c r="AI55" i="731"/>
  <c r="AF55" i="731"/>
  <c r="AH55" i="731" s="1"/>
  <c r="AI71" i="731"/>
  <c r="AF107" i="731"/>
  <c r="AH107" i="731" s="1"/>
  <c r="AI107" i="731"/>
  <c r="AF95" i="731"/>
  <c r="AH95" i="731" s="1"/>
  <c r="AI95" i="731"/>
  <c r="AI47" i="731"/>
  <c r="AF47" i="731"/>
  <c r="AH47" i="731" s="1"/>
  <c r="AF91" i="731"/>
  <c r="AH91" i="731" s="1"/>
  <c r="AI91" i="731"/>
  <c r="AF14" i="731"/>
  <c r="AH14" i="731" s="1"/>
  <c r="AK14" i="731" s="1"/>
  <c r="AI14" i="731"/>
  <c r="AF117" i="731"/>
  <c r="AH117" i="731" s="1"/>
  <c r="AI117" i="731"/>
  <c r="AF114" i="731"/>
  <c r="AH114" i="731" s="1"/>
  <c r="AI114" i="731"/>
  <c r="AF111" i="731"/>
  <c r="AH111" i="731" s="1"/>
  <c r="AI111" i="731"/>
  <c r="AF96" i="731"/>
  <c r="AH96" i="731" s="1"/>
  <c r="AI96" i="731"/>
  <c r="AI101" i="731"/>
  <c r="AF101" i="731"/>
  <c r="AH101" i="731" s="1"/>
  <c r="AF57" i="731"/>
  <c r="AH57" i="731" s="1"/>
  <c r="AI57" i="731"/>
  <c r="AI72" i="731"/>
  <c r="AF72" i="731"/>
  <c r="AH72" i="731" s="1"/>
  <c r="AI73" i="731"/>
  <c r="AF73" i="731"/>
  <c r="AH73" i="731" s="1"/>
  <c r="AI59" i="731"/>
  <c r="AF59" i="731"/>
  <c r="AH59" i="731" s="1"/>
  <c r="AI51" i="731"/>
  <c r="AF51" i="731"/>
  <c r="AH51" i="731" s="1"/>
  <c r="AF108" i="731"/>
  <c r="AH108" i="731" s="1"/>
  <c r="AI108" i="731"/>
  <c r="AF92" i="731"/>
  <c r="AH92" i="731" s="1"/>
  <c r="AI92" i="731"/>
  <c r="AI115" i="731"/>
  <c r="AF115" i="731"/>
  <c r="AH115" i="731" s="1"/>
  <c r="AI85" i="731"/>
  <c r="AF85" i="731"/>
  <c r="AH85" i="731" s="1"/>
  <c r="AF69" i="731"/>
  <c r="AH69" i="731" s="1"/>
  <c r="AI69" i="731"/>
  <c r="AF53" i="731"/>
  <c r="AH53" i="731" s="1"/>
  <c r="AI53" i="731"/>
  <c r="AI89" i="731"/>
  <c r="AF89" i="731"/>
  <c r="AH89" i="731" s="1"/>
  <c r="AI84" i="731"/>
  <c r="AF84" i="731"/>
  <c r="AH84" i="731" s="1"/>
  <c r="AI81" i="731"/>
  <c r="AF81" i="731"/>
  <c r="AH81" i="731" s="1"/>
  <c r="AF11" i="731"/>
  <c r="AH11" i="731" s="1"/>
  <c r="AK11" i="731" s="1"/>
  <c r="AI11" i="731"/>
  <c r="AF104" i="731"/>
  <c r="AH104" i="731" s="1"/>
  <c r="AI104" i="731"/>
  <c r="AF88" i="731"/>
  <c r="AH88" i="731" s="1"/>
  <c r="AI88" i="731"/>
  <c r="AI118" i="731"/>
  <c r="AF118" i="731"/>
  <c r="AH118" i="731" s="1"/>
  <c r="AI76" i="731"/>
  <c r="AF76" i="731"/>
  <c r="AH76" i="731" s="1"/>
  <c r="AF65" i="731"/>
  <c r="AH65" i="731" s="1"/>
  <c r="AI65" i="731"/>
  <c r="AF49" i="731"/>
  <c r="AH49" i="731" s="1"/>
  <c r="AI49" i="731"/>
  <c r="AI97" i="731"/>
  <c r="AF97" i="731"/>
  <c r="AH97" i="731" s="1"/>
  <c r="AI70" i="731"/>
  <c r="AF70" i="731"/>
  <c r="AH70" i="731" s="1"/>
  <c r="AI62" i="731"/>
  <c r="AF62" i="731"/>
  <c r="AH62" i="731" s="1"/>
  <c r="AI54" i="731"/>
  <c r="AF54" i="731"/>
  <c r="AH54" i="731" s="1"/>
  <c r="AF100" i="731"/>
  <c r="AH100" i="731" s="1"/>
  <c r="AI100" i="731"/>
  <c r="AI93" i="731"/>
  <c r="AF93" i="731"/>
  <c r="AH93" i="731" s="1"/>
  <c r="AI80" i="731"/>
  <c r="AF80" i="731"/>
  <c r="AH80" i="731" s="1"/>
  <c r="AF61" i="731"/>
  <c r="AH61" i="731" s="1"/>
  <c r="AI61" i="731"/>
  <c r="AI105" i="731"/>
  <c r="AF105" i="731"/>
  <c r="AH105" i="731" s="1"/>
  <c r="AI66" i="731"/>
  <c r="AF66" i="731"/>
  <c r="AH66" i="731" s="1"/>
  <c r="AI58" i="731"/>
  <c r="AF58" i="731"/>
  <c r="AH58" i="731" s="1"/>
  <c r="AI50" i="731"/>
  <c r="AF50" i="731"/>
  <c r="AH50" i="731" s="1"/>
  <c r="AF92" i="722"/>
  <c r="AH92" i="722" s="1"/>
  <c r="AI92" i="722"/>
  <c r="AI217" i="726"/>
  <c r="AF217" i="726"/>
  <c r="AH217" i="726" s="1"/>
  <c r="AK225" i="726" s="1"/>
  <c r="AI277" i="725"/>
  <c r="AF277" i="725"/>
  <c r="AH277" i="725" s="1"/>
  <c r="AI276" i="725"/>
  <c r="AF276" i="725"/>
  <c r="AH276" i="725" s="1"/>
  <c r="AI275" i="725"/>
  <c r="AF275" i="725"/>
  <c r="AH275" i="725" s="1"/>
  <c r="AI274" i="725"/>
  <c r="AF274" i="725"/>
  <c r="AH274" i="725" s="1"/>
  <c r="AI273" i="725"/>
  <c r="AF273" i="725"/>
  <c r="AH273" i="725" s="1"/>
  <c r="AI197" i="723"/>
  <c r="AF197" i="723"/>
  <c r="AH197" i="723" s="1"/>
  <c r="T101" i="719" l="1"/>
  <c r="AJ101" i="719" s="1"/>
  <c r="S101" i="719"/>
  <c r="P101" i="719"/>
  <c r="V101" i="719" s="1"/>
  <c r="O101" i="719"/>
  <c r="L101" i="719"/>
  <c r="J101" i="719"/>
  <c r="T100" i="719"/>
  <c r="AJ100" i="719" s="1"/>
  <c r="S100" i="719"/>
  <c r="P100" i="719"/>
  <c r="V100" i="719" s="1"/>
  <c r="O100" i="719"/>
  <c r="L100" i="719"/>
  <c r="J100" i="719"/>
  <c r="T64" i="720"/>
  <c r="AJ64" i="720" s="1"/>
  <c r="S64" i="720"/>
  <c r="P64" i="720"/>
  <c r="V64" i="720" s="1"/>
  <c r="O64" i="720"/>
  <c r="L64" i="720"/>
  <c r="J64" i="720"/>
  <c r="T63" i="720"/>
  <c r="AJ63" i="720" s="1"/>
  <c r="S63" i="720"/>
  <c r="P63" i="720"/>
  <c r="V63" i="720" s="1"/>
  <c r="O63" i="720"/>
  <c r="L63" i="720"/>
  <c r="J63" i="720"/>
  <c r="T117" i="729"/>
  <c r="AJ117" i="729" s="1"/>
  <c r="S117" i="729"/>
  <c r="P117" i="729"/>
  <c r="V117" i="729" s="1"/>
  <c r="O117" i="729"/>
  <c r="L117" i="729"/>
  <c r="J117" i="729"/>
  <c r="T116" i="729"/>
  <c r="AJ116" i="729" s="1"/>
  <c r="S116" i="729"/>
  <c r="P116" i="729"/>
  <c r="V116" i="729" s="1"/>
  <c r="O116" i="729"/>
  <c r="L116" i="729"/>
  <c r="J116" i="729"/>
  <c r="T99" i="719"/>
  <c r="AJ99" i="719" s="1"/>
  <c r="S99" i="719"/>
  <c r="P99" i="719"/>
  <c r="V99" i="719" s="1"/>
  <c r="O99" i="719"/>
  <c r="L99" i="719"/>
  <c r="J99" i="719"/>
  <c r="T98" i="719"/>
  <c r="AJ98" i="719" s="1"/>
  <c r="S98" i="719"/>
  <c r="P98" i="719"/>
  <c r="V98" i="719" s="1"/>
  <c r="O98" i="719"/>
  <c r="L98" i="719"/>
  <c r="J98" i="719"/>
  <c r="T196" i="723"/>
  <c r="AJ196" i="723" s="1"/>
  <c r="S196" i="723"/>
  <c r="P196" i="723"/>
  <c r="V196" i="723" s="1"/>
  <c r="O196" i="723"/>
  <c r="L196" i="723"/>
  <c r="J196" i="723"/>
  <c r="T195" i="723"/>
  <c r="AJ195" i="723" s="1"/>
  <c r="S195" i="723"/>
  <c r="P195" i="723"/>
  <c r="V195" i="723" s="1"/>
  <c r="O195" i="723"/>
  <c r="L195" i="723"/>
  <c r="J195" i="723"/>
  <c r="T91" i="722"/>
  <c r="AJ91" i="722" s="1"/>
  <c r="S91" i="722"/>
  <c r="P91" i="722"/>
  <c r="V91" i="722" s="1"/>
  <c r="O91" i="722"/>
  <c r="L91" i="722"/>
  <c r="J91" i="722"/>
  <c r="T90" i="722"/>
  <c r="AJ90" i="722" s="1"/>
  <c r="S90" i="722"/>
  <c r="P90" i="722"/>
  <c r="V90" i="722" s="1"/>
  <c r="O90" i="722"/>
  <c r="L90" i="722"/>
  <c r="J90" i="722"/>
  <c r="T216" i="726"/>
  <c r="AJ216" i="726" s="1"/>
  <c r="S216" i="726"/>
  <c r="P216" i="726"/>
  <c r="V216" i="726" s="1"/>
  <c r="O216" i="726"/>
  <c r="L216" i="726"/>
  <c r="J216" i="726"/>
  <c r="T215" i="726"/>
  <c r="AJ215" i="726" s="1"/>
  <c r="S215" i="726"/>
  <c r="P215" i="726"/>
  <c r="V215" i="726" s="1"/>
  <c r="O215" i="726"/>
  <c r="L215" i="726"/>
  <c r="J215" i="726"/>
  <c r="T272" i="725"/>
  <c r="AJ272" i="725" s="1"/>
  <c r="S272" i="725"/>
  <c r="P272" i="725"/>
  <c r="V272" i="725" s="1"/>
  <c r="O272" i="725"/>
  <c r="L272" i="725"/>
  <c r="J272" i="725"/>
  <c r="T271" i="725"/>
  <c r="AJ271" i="725" s="1"/>
  <c r="S271" i="725"/>
  <c r="P271" i="725"/>
  <c r="V271" i="725" s="1"/>
  <c r="O271" i="725"/>
  <c r="L271" i="725"/>
  <c r="J271" i="725"/>
  <c r="T270" i="725"/>
  <c r="AJ270" i="725" s="1"/>
  <c r="S270" i="725"/>
  <c r="P270" i="725"/>
  <c r="V270" i="725" s="1"/>
  <c r="O270" i="725"/>
  <c r="L270" i="725"/>
  <c r="J270" i="725"/>
  <c r="T62" i="720"/>
  <c r="AJ62" i="720" s="1"/>
  <c r="S62" i="720"/>
  <c r="P62" i="720"/>
  <c r="V62" i="720" s="1"/>
  <c r="O62" i="720"/>
  <c r="L62" i="720"/>
  <c r="J62" i="720"/>
  <c r="T61" i="720"/>
  <c r="AJ61" i="720" s="1"/>
  <c r="S61" i="720"/>
  <c r="P61" i="720"/>
  <c r="V61" i="720" s="1"/>
  <c r="O61" i="720"/>
  <c r="L61" i="720"/>
  <c r="J61" i="720"/>
  <c r="T194" i="723"/>
  <c r="AJ194" i="723" s="1"/>
  <c r="S194" i="723"/>
  <c r="P194" i="723"/>
  <c r="V194" i="723" s="1"/>
  <c r="O194" i="723"/>
  <c r="L194" i="723"/>
  <c r="J194" i="723"/>
  <c r="T193" i="723"/>
  <c r="AJ193" i="723" s="1"/>
  <c r="S193" i="723"/>
  <c r="P193" i="723"/>
  <c r="V193" i="723" s="1"/>
  <c r="O193" i="723"/>
  <c r="L193" i="723"/>
  <c r="J193" i="723"/>
  <c r="T214" i="726"/>
  <c r="AJ214" i="726" s="1"/>
  <c r="S214" i="726"/>
  <c r="P214" i="726"/>
  <c r="V214" i="726" s="1"/>
  <c r="O214" i="726"/>
  <c r="L214" i="726"/>
  <c r="J214" i="726"/>
  <c r="T213" i="726"/>
  <c r="AJ213" i="726" s="1"/>
  <c r="S213" i="726"/>
  <c r="P213" i="726"/>
  <c r="V213" i="726" s="1"/>
  <c r="O213" i="726"/>
  <c r="L213" i="726"/>
  <c r="J213" i="726"/>
  <c r="T292" i="727"/>
  <c r="AJ292" i="727" s="1"/>
  <c r="S292" i="727"/>
  <c r="P292" i="727"/>
  <c r="V292" i="727" s="1"/>
  <c r="O292" i="727"/>
  <c r="L292" i="727"/>
  <c r="J292" i="727"/>
  <c r="T89" i="722"/>
  <c r="AJ89" i="722" s="1"/>
  <c r="S89" i="722"/>
  <c r="P89" i="722"/>
  <c r="V89" i="722" s="1"/>
  <c r="O89" i="722"/>
  <c r="L89" i="722"/>
  <c r="J89" i="722"/>
  <c r="T192" i="723"/>
  <c r="AJ192" i="723" s="1"/>
  <c r="S192" i="723"/>
  <c r="P192" i="723"/>
  <c r="V192" i="723" s="1"/>
  <c r="O192" i="723"/>
  <c r="L192" i="723"/>
  <c r="J192" i="723"/>
  <c r="T191" i="723"/>
  <c r="AJ191" i="723" s="1"/>
  <c r="S191" i="723"/>
  <c r="P191" i="723"/>
  <c r="V191" i="723" s="1"/>
  <c r="O191" i="723"/>
  <c r="L191" i="723"/>
  <c r="J191" i="723"/>
  <c r="T190" i="723"/>
  <c r="AJ190" i="723" s="1"/>
  <c r="S190" i="723"/>
  <c r="P190" i="723"/>
  <c r="V190" i="723" s="1"/>
  <c r="O190" i="723"/>
  <c r="L190" i="723"/>
  <c r="J190" i="723"/>
  <c r="T189" i="723"/>
  <c r="AJ189" i="723" s="1"/>
  <c r="S189" i="723"/>
  <c r="P189" i="723"/>
  <c r="V189" i="723" s="1"/>
  <c r="O189" i="723"/>
  <c r="L189" i="723"/>
  <c r="J189" i="723"/>
  <c r="T269" i="725"/>
  <c r="AJ269" i="725" s="1"/>
  <c r="S269" i="725"/>
  <c r="P269" i="725"/>
  <c r="V269" i="725" s="1"/>
  <c r="O269" i="725"/>
  <c r="L269" i="725"/>
  <c r="J269" i="725"/>
  <c r="T268" i="725"/>
  <c r="AJ268" i="725" s="1"/>
  <c r="S268" i="725"/>
  <c r="P268" i="725"/>
  <c r="V268" i="725" s="1"/>
  <c r="O268" i="725"/>
  <c r="L268" i="725"/>
  <c r="J268" i="725"/>
  <c r="T267" i="725"/>
  <c r="AJ267" i="725" s="1"/>
  <c r="S267" i="725"/>
  <c r="P267" i="725"/>
  <c r="V267" i="725" s="1"/>
  <c r="O267" i="725"/>
  <c r="L267" i="725"/>
  <c r="J267" i="725"/>
  <c r="T266" i="725"/>
  <c r="AJ266" i="725" s="1"/>
  <c r="S266" i="725"/>
  <c r="P266" i="725"/>
  <c r="V266" i="725" s="1"/>
  <c r="O266" i="725"/>
  <c r="L266" i="725"/>
  <c r="J266" i="725"/>
  <c r="T291" i="727"/>
  <c r="AJ291" i="727" s="1"/>
  <c r="S291" i="727"/>
  <c r="P291" i="727"/>
  <c r="V291" i="727" s="1"/>
  <c r="O291" i="727"/>
  <c r="L291" i="727"/>
  <c r="J291" i="727"/>
  <c r="T290" i="727"/>
  <c r="AJ290" i="727" s="1"/>
  <c r="S290" i="727"/>
  <c r="P290" i="727"/>
  <c r="V290" i="727" s="1"/>
  <c r="O290" i="727"/>
  <c r="L290" i="727"/>
  <c r="J290" i="727"/>
  <c r="T289" i="727"/>
  <c r="AJ289" i="727" s="1"/>
  <c r="S289" i="727"/>
  <c r="P289" i="727"/>
  <c r="V289" i="727" s="1"/>
  <c r="O289" i="727"/>
  <c r="L289" i="727"/>
  <c r="J289" i="727"/>
  <c r="T288" i="727"/>
  <c r="AJ288" i="727" s="1"/>
  <c r="S288" i="727"/>
  <c r="P288" i="727"/>
  <c r="V288" i="727" s="1"/>
  <c r="O288" i="727"/>
  <c r="L288" i="727"/>
  <c r="J288" i="727"/>
  <c r="T287" i="727"/>
  <c r="AJ287" i="727" s="1"/>
  <c r="S287" i="727"/>
  <c r="P287" i="727"/>
  <c r="V287" i="727" s="1"/>
  <c r="O287" i="727"/>
  <c r="L287" i="727"/>
  <c r="J287" i="727"/>
  <c r="T88" i="722"/>
  <c r="AJ88" i="722" s="1"/>
  <c r="S88" i="722"/>
  <c r="P88" i="722"/>
  <c r="V88" i="722" s="1"/>
  <c r="O88" i="722"/>
  <c r="L88" i="722"/>
  <c r="J88" i="722"/>
  <c r="T212" i="726"/>
  <c r="AJ212" i="726" s="1"/>
  <c r="S212" i="726"/>
  <c r="P212" i="726"/>
  <c r="V212" i="726" s="1"/>
  <c r="O212" i="726"/>
  <c r="L212" i="726"/>
  <c r="J212" i="726"/>
  <c r="T211" i="726"/>
  <c r="AJ211" i="726" s="1"/>
  <c r="S211" i="726"/>
  <c r="P211" i="726"/>
  <c r="V211" i="726" s="1"/>
  <c r="O211" i="726"/>
  <c r="L211" i="726"/>
  <c r="J211" i="726"/>
  <c r="T210" i="726"/>
  <c r="AJ210" i="726" s="1"/>
  <c r="S210" i="726"/>
  <c r="P210" i="726"/>
  <c r="V210" i="726" s="1"/>
  <c r="O210" i="726"/>
  <c r="L210" i="726"/>
  <c r="J210" i="726"/>
  <c r="T209" i="726"/>
  <c r="AJ209" i="726" s="1"/>
  <c r="S209" i="726"/>
  <c r="P209" i="726"/>
  <c r="V209" i="726" s="1"/>
  <c r="O209" i="726"/>
  <c r="L209" i="726"/>
  <c r="J209" i="726"/>
  <c r="T60" i="720"/>
  <c r="AJ60" i="720" s="1"/>
  <c r="S60" i="720"/>
  <c r="P60" i="720"/>
  <c r="V60" i="720" s="1"/>
  <c r="O60" i="720"/>
  <c r="L60" i="720"/>
  <c r="J60" i="720"/>
  <c r="W101" i="719" l="1"/>
  <c r="AD101" i="719"/>
  <c r="W100" i="719"/>
  <c r="AD100" i="719"/>
  <c r="W64" i="720"/>
  <c r="AD64" i="720"/>
  <c r="W63" i="720"/>
  <c r="AD63" i="720"/>
  <c r="W117" i="729"/>
  <c r="AD117" i="729"/>
  <c r="AD116" i="729"/>
  <c r="AI116" i="729" s="1"/>
  <c r="W116" i="729"/>
  <c r="W99" i="719"/>
  <c r="AD99" i="719"/>
  <c r="AD98" i="719"/>
  <c r="AI98" i="719" s="1"/>
  <c r="W98" i="719"/>
  <c r="W196" i="723"/>
  <c r="AD196" i="723"/>
  <c r="W195" i="723"/>
  <c r="AD195" i="723"/>
  <c r="W91" i="722"/>
  <c r="AD91" i="722"/>
  <c r="W90" i="722"/>
  <c r="AD90" i="722"/>
  <c r="W216" i="726"/>
  <c r="AD216" i="726"/>
  <c r="W215" i="726"/>
  <c r="AD215" i="726"/>
  <c r="W272" i="725"/>
  <c r="AD272" i="725"/>
  <c r="W271" i="725"/>
  <c r="AD271" i="725"/>
  <c r="AD270" i="725"/>
  <c r="AI270" i="725" s="1"/>
  <c r="W270" i="725"/>
  <c r="W62" i="720"/>
  <c r="AD62" i="720"/>
  <c r="AI62" i="720" s="1"/>
  <c r="W61" i="720"/>
  <c r="AD61" i="720"/>
  <c r="W194" i="723"/>
  <c r="AD194" i="723"/>
  <c r="W193" i="723"/>
  <c r="AD193" i="723"/>
  <c r="W214" i="726"/>
  <c r="AD214" i="726"/>
  <c r="W213" i="726"/>
  <c r="AD213" i="726"/>
  <c r="W292" i="727"/>
  <c r="AD292" i="727"/>
  <c r="W89" i="722"/>
  <c r="AD89" i="722"/>
  <c r="AI89" i="722" s="1"/>
  <c r="W192" i="723"/>
  <c r="AD192" i="723"/>
  <c r="W191" i="723"/>
  <c r="AD191" i="723"/>
  <c r="W190" i="723"/>
  <c r="AD190" i="723"/>
  <c r="W189" i="723"/>
  <c r="AD189" i="723"/>
  <c r="W269" i="725"/>
  <c r="AD269" i="725"/>
  <c r="W268" i="725"/>
  <c r="AD268" i="725"/>
  <c r="W267" i="725"/>
  <c r="AD267" i="725"/>
  <c r="W266" i="725"/>
  <c r="AD266" i="725"/>
  <c r="W291" i="727"/>
  <c r="AD291" i="727"/>
  <c r="W290" i="727"/>
  <c r="AD290" i="727"/>
  <c r="W289" i="727"/>
  <c r="AD289" i="727"/>
  <c r="W288" i="727"/>
  <c r="AD288" i="727"/>
  <c r="W287" i="727"/>
  <c r="AD287" i="727"/>
  <c r="W88" i="722"/>
  <c r="AD88" i="722"/>
  <c r="AD212" i="726"/>
  <c r="AI212" i="726" s="1"/>
  <c r="W212" i="726"/>
  <c r="W211" i="726"/>
  <c r="AD211" i="726"/>
  <c r="W210" i="726"/>
  <c r="AD210" i="726"/>
  <c r="W209" i="726"/>
  <c r="AD209" i="726"/>
  <c r="W60" i="720"/>
  <c r="AD60" i="720"/>
  <c r="T87" i="722"/>
  <c r="AJ87" i="722" s="1"/>
  <c r="S87" i="722"/>
  <c r="P87" i="722"/>
  <c r="V87" i="722" s="1"/>
  <c r="O87" i="722"/>
  <c r="L87" i="722"/>
  <c r="J87" i="722"/>
  <c r="T265" i="725"/>
  <c r="AJ265" i="725" s="1"/>
  <c r="S265" i="725"/>
  <c r="P265" i="725"/>
  <c r="V265" i="725" s="1"/>
  <c r="O265" i="725"/>
  <c r="L265" i="725"/>
  <c r="J265" i="725"/>
  <c r="T264" i="725"/>
  <c r="AJ264" i="725" s="1"/>
  <c r="S264" i="725"/>
  <c r="P264" i="725"/>
  <c r="V264" i="725" s="1"/>
  <c r="O264" i="725"/>
  <c r="L264" i="725"/>
  <c r="J264" i="725"/>
  <c r="T263" i="725"/>
  <c r="AJ263" i="725" s="1"/>
  <c r="S263" i="725"/>
  <c r="P263" i="725"/>
  <c r="V263" i="725" s="1"/>
  <c r="O263" i="725"/>
  <c r="L263" i="725"/>
  <c r="J263" i="725"/>
  <c r="T262" i="725"/>
  <c r="AJ262" i="725" s="1"/>
  <c r="S262" i="725"/>
  <c r="P262" i="725"/>
  <c r="V262" i="725" s="1"/>
  <c r="O262" i="725"/>
  <c r="L262" i="725"/>
  <c r="J262" i="725"/>
  <c r="T188" i="723"/>
  <c r="AJ188" i="723" s="1"/>
  <c r="S188" i="723"/>
  <c r="P188" i="723"/>
  <c r="V188" i="723" s="1"/>
  <c r="O188" i="723"/>
  <c r="L188" i="723"/>
  <c r="J188" i="723"/>
  <c r="T187" i="723"/>
  <c r="AJ187" i="723" s="1"/>
  <c r="S187" i="723"/>
  <c r="P187" i="723"/>
  <c r="V187" i="723" s="1"/>
  <c r="O187" i="723"/>
  <c r="L187" i="723"/>
  <c r="J187" i="723"/>
  <c r="T208" i="726"/>
  <c r="AJ208" i="726" s="1"/>
  <c r="S208" i="726"/>
  <c r="P208" i="726"/>
  <c r="V208" i="726" s="1"/>
  <c r="O208" i="726"/>
  <c r="L208" i="726"/>
  <c r="J208" i="726"/>
  <c r="T207" i="726"/>
  <c r="AJ207" i="726" s="1"/>
  <c r="S207" i="726"/>
  <c r="P207" i="726"/>
  <c r="V207" i="726" s="1"/>
  <c r="O207" i="726"/>
  <c r="L207" i="726"/>
  <c r="J207" i="726"/>
  <c r="T206" i="726"/>
  <c r="AJ206" i="726" s="1"/>
  <c r="S206" i="726"/>
  <c r="P206" i="726"/>
  <c r="V206" i="726" s="1"/>
  <c r="O206" i="726"/>
  <c r="L206" i="726"/>
  <c r="J206" i="726"/>
  <c r="T286" i="727"/>
  <c r="AJ286" i="727" s="1"/>
  <c r="S286" i="727"/>
  <c r="P286" i="727"/>
  <c r="V286" i="727" s="1"/>
  <c r="O286" i="727"/>
  <c r="L286" i="727"/>
  <c r="J286" i="727"/>
  <c r="T261" i="725"/>
  <c r="AJ261" i="725" s="1"/>
  <c r="S261" i="725"/>
  <c r="P261" i="725"/>
  <c r="V261" i="725" s="1"/>
  <c r="O261" i="725"/>
  <c r="L261" i="725"/>
  <c r="J261" i="725"/>
  <c r="AF116" i="729" l="1"/>
  <c r="AH116" i="729" s="1"/>
  <c r="AF212" i="726"/>
  <c r="AH212" i="726" s="1"/>
  <c r="AF98" i="719"/>
  <c r="AH98" i="719" s="1"/>
  <c r="W286" i="727"/>
  <c r="AF270" i="725"/>
  <c r="AH270" i="725" s="1"/>
  <c r="AI101" i="719"/>
  <c r="AF101" i="719"/>
  <c r="AH101" i="719" s="1"/>
  <c r="AI100" i="719"/>
  <c r="AF100" i="719"/>
  <c r="AH100" i="719" s="1"/>
  <c r="AI64" i="720"/>
  <c r="AF64" i="720"/>
  <c r="AH64" i="720" s="1"/>
  <c r="AI63" i="720"/>
  <c r="AF63" i="720"/>
  <c r="AH63" i="720" s="1"/>
  <c r="AI117" i="729"/>
  <c r="AF117" i="729"/>
  <c r="AH117" i="729" s="1"/>
  <c r="AI99" i="719"/>
  <c r="AF99" i="719"/>
  <c r="AH99" i="719" s="1"/>
  <c r="AI196" i="723"/>
  <c r="AF196" i="723"/>
  <c r="AH196" i="723" s="1"/>
  <c r="AI195" i="723"/>
  <c r="AF195" i="723"/>
  <c r="AH195" i="723" s="1"/>
  <c r="AI91" i="722"/>
  <c r="AF91" i="722"/>
  <c r="AH91" i="722" s="1"/>
  <c r="AF90" i="722"/>
  <c r="AH90" i="722" s="1"/>
  <c r="AK99" i="722" s="1"/>
  <c r="AI90" i="722"/>
  <c r="AI216" i="726"/>
  <c r="AF216" i="726"/>
  <c r="AH216" i="726" s="1"/>
  <c r="AI215" i="726"/>
  <c r="AF215" i="726"/>
  <c r="AH215" i="726" s="1"/>
  <c r="AF272" i="725"/>
  <c r="AH272" i="725" s="1"/>
  <c r="AI272" i="725"/>
  <c r="AI271" i="725"/>
  <c r="AF271" i="725"/>
  <c r="AH271" i="725" s="1"/>
  <c r="AF62" i="720"/>
  <c r="AH62" i="720" s="1"/>
  <c r="AI61" i="720"/>
  <c r="AF61" i="720"/>
  <c r="AH61" i="720" s="1"/>
  <c r="AI194" i="723"/>
  <c r="AF194" i="723"/>
  <c r="AH194" i="723" s="1"/>
  <c r="AI193" i="723"/>
  <c r="AF193" i="723"/>
  <c r="AH193" i="723" s="1"/>
  <c r="AI214" i="726"/>
  <c r="AF214" i="726"/>
  <c r="AH214" i="726" s="1"/>
  <c r="AI213" i="726"/>
  <c r="AF213" i="726"/>
  <c r="AH213" i="726" s="1"/>
  <c r="AF292" i="727"/>
  <c r="AH292" i="727" s="1"/>
  <c r="AK297" i="727" s="1"/>
  <c r="AI292" i="727"/>
  <c r="AF89" i="722"/>
  <c r="AH89" i="722" s="1"/>
  <c r="AF192" i="723"/>
  <c r="AH192" i="723" s="1"/>
  <c r="AI192" i="723"/>
  <c r="AI191" i="723"/>
  <c r="AF191" i="723"/>
  <c r="AH191" i="723" s="1"/>
  <c r="AI190" i="723"/>
  <c r="AF190" i="723"/>
  <c r="AH190" i="723" s="1"/>
  <c r="AF189" i="723"/>
  <c r="AH189" i="723" s="1"/>
  <c r="AI189" i="723"/>
  <c r="AF269" i="725"/>
  <c r="AH269" i="725" s="1"/>
  <c r="AI269" i="725"/>
  <c r="AI268" i="725"/>
  <c r="AF268" i="725"/>
  <c r="AH268" i="725" s="1"/>
  <c r="AI267" i="725"/>
  <c r="AF267" i="725"/>
  <c r="AH267" i="725" s="1"/>
  <c r="AI266" i="725"/>
  <c r="AF266" i="725"/>
  <c r="AH266" i="725" s="1"/>
  <c r="AF291" i="727"/>
  <c r="AH291" i="727" s="1"/>
  <c r="AI291" i="727"/>
  <c r="AF290" i="727"/>
  <c r="AH290" i="727" s="1"/>
  <c r="AI290" i="727"/>
  <c r="AI289" i="727"/>
  <c r="AF289" i="727"/>
  <c r="AH289" i="727" s="1"/>
  <c r="AI288" i="727"/>
  <c r="AF288" i="727"/>
  <c r="AH288" i="727" s="1"/>
  <c r="AI287" i="727"/>
  <c r="AF287" i="727"/>
  <c r="AH287" i="727" s="1"/>
  <c r="AF88" i="722"/>
  <c r="AH88" i="722" s="1"/>
  <c r="AK89" i="722" s="1"/>
  <c r="AI88" i="722"/>
  <c r="AI211" i="726"/>
  <c r="AF211" i="726"/>
  <c r="AH211" i="726" s="1"/>
  <c r="AI210" i="726"/>
  <c r="AF210" i="726"/>
  <c r="AH210" i="726" s="1"/>
  <c r="AI209" i="726"/>
  <c r="AF209" i="726"/>
  <c r="AH209" i="726" s="1"/>
  <c r="AI60" i="720"/>
  <c r="AF60" i="720"/>
  <c r="AH60" i="720" s="1"/>
  <c r="W87" i="722"/>
  <c r="AD87" i="722"/>
  <c r="W265" i="725"/>
  <c r="AD265" i="725"/>
  <c r="W264" i="725"/>
  <c r="AD264" i="725"/>
  <c r="W263" i="725"/>
  <c r="AD263" i="725"/>
  <c r="W262" i="725"/>
  <c r="AD262" i="725"/>
  <c r="W188" i="723"/>
  <c r="AD188" i="723"/>
  <c r="W187" i="723"/>
  <c r="AD187" i="723"/>
  <c r="W208" i="726"/>
  <c r="AD208" i="726"/>
  <c r="W207" i="726"/>
  <c r="AD207" i="726"/>
  <c r="W206" i="726"/>
  <c r="AD206" i="726"/>
  <c r="AD286" i="727"/>
  <c r="W261" i="725"/>
  <c r="AD261" i="725"/>
  <c r="AI261" i="725" s="1"/>
  <c r="AK99" i="719" l="1"/>
  <c r="AK62" i="720"/>
  <c r="AK64" i="720"/>
  <c r="AK269" i="725"/>
  <c r="AK192" i="723"/>
  <c r="AK201" i="723"/>
  <c r="AK102" i="719"/>
  <c r="AK282" i="725"/>
  <c r="AK291" i="727"/>
  <c r="AI87" i="722"/>
  <c r="AF87" i="722"/>
  <c r="AH87" i="722" s="1"/>
  <c r="AK87" i="722" s="1"/>
  <c r="AF265" i="725"/>
  <c r="AH265" i="725" s="1"/>
  <c r="AI265" i="725"/>
  <c r="AF264" i="725"/>
  <c r="AH264" i="725" s="1"/>
  <c r="AI264" i="725"/>
  <c r="AI263" i="725"/>
  <c r="AF263" i="725"/>
  <c r="AH263" i="725" s="1"/>
  <c r="AI262" i="725"/>
  <c r="AF262" i="725"/>
  <c r="AH262" i="725" s="1"/>
  <c r="AI188" i="723"/>
  <c r="AF188" i="723"/>
  <c r="AH188" i="723" s="1"/>
  <c r="AF187" i="723"/>
  <c r="AH187" i="723" s="1"/>
  <c r="AI187" i="723"/>
  <c r="AF208" i="726"/>
  <c r="AH208" i="726" s="1"/>
  <c r="AI208" i="726"/>
  <c r="AI207" i="726"/>
  <c r="AF207" i="726"/>
  <c r="AH207" i="726" s="1"/>
  <c r="AI206" i="726"/>
  <c r="AF206" i="726"/>
  <c r="AH206" i="726" s="1"/>
  <c r="AI286" i="727"/>
  <c r="AF286" i="727"/>
  <c r="AH286" i="727" s="1"/>
  <c r="AF261" i="725"/>
  <c r="AH261" i="725" s="1"/>
  <c r="AK216" i="726" l="1"/>
  <c r="T285" i="727"/>
  <c r="AJ285" i="727" s="1"/>
  <c r="S285" i="727"/>
  <c r="P285" i="727"/>
  <c r="V285" i="727" s="1"/>
  <c r="O285" i="727"/>
  <c r="L285" i="727"/>
  <c r="J285" i="727"/>
  <c r="T186" i="723"/>
  <c r="AJ186" i="723" s="1"/>
  <c r="S186" i="723"/>
  <c r="P186" i="723"/>
  <c r="V186" i="723" s="1"/>
  <c r="O186" i="723"/>
  <c r="L186" i="723"/>
  <c r="J186" i="723"/>
  <c r="T205" i="726"/>
  <c r="AJ205" i="726" s="1"/>
  <c r="S205" i="726"/>
  <c r="P205" i="726"/>
  <c r="V205" i="726" s="1"/>
  <c r="O205" i="726"/>
  <c r="L205" i="726"/>
  <c r="J205" i="726"/>
  <c r="T123" i="717"/>
  <c r="AJ123" i="717" s="1"/>
  <c r="S123" i="717"/>
  <c r="P123" i="717"/>
  <c r="V123" i="717" s="1"/>
  <c r="O123" i="717"/>
  <c r="L123" i="717"/>
  <c r="J123" i="717"/>
  <c r="W285" i="727" l="1"/>
  <c r="AD285" i="727"/>
  <c r="W186" i="723"/>
  <c r="AD186" i="723"/>
  <c r="W205" i="726"/>
  <c r="AD205" i="726"/>
  <c r="W123" i="717"/>
  <c r="AD123" i="717"/>
  <c r="AF123" i="717" s="1"/>
  <c r="AH123" i="717" s="1"/>
  <c r="T59" i="720"/>
  <c r="AJ59" i="720" s="1"/>
  <c r="S59" i="720"/>
  <c r="P59" i="720"/>
  <c r="V59" i="720" s="1"/>
  <c r="O59" i="720"/>
  <c r="L59" i="720"/>
  <c r="J59" i="720"/>
  <c r="T115" i="729"/>
  <c r="AJ115" i="729" s="1"/>
  <c r="S115" i="729"/>
  <c r="P115" i="729"/>
  <c r="V115" i="729" s="1"/>
  <c r="O115" i="729"/>
  <c r="L115" i="729"/>
  <c r="J115" i="729"/>
  <c r="AI285" i="727" l="1"/>
  <c r="AF285" i="727"/>
  <c r="AH285" i="727" s="1"/>
  <c r="AK286" i="727" s="1"/>
  <c r="AI186" i="723"/>
  <c r="AF186" i="723"/>
  <c r="AH186" i="723" s="1"/>
  <c r="AI205" i="726"/>
  <c r="AF205" i="726"/>
  <c r="AH205" i="726" s="1"/>
  <c r="AI123" i="717"/>
  <c r="W59" i="720"/>
  <c r="AD59" i="720"/>
  <c r="W115" i="729"/>
  <c r="AD115" i="729"/>
  <c r="AF59" i="720" l="1"/>
  <c r="AH59" i="720" s="1"/>
  <c r="AK60" i="720" s="1"/>
  <c r="AI59" i="720"/>
  <c r="AI115" i="729"/>
  <c r="AF115" i="729"/>
  <c r="AH115" i="729" s="1"/>
  <c r="T204" i="726" l="1"/>
  <c r="AJ204" i="726" s="1"/>
  <c r="S204" i="726"/>
  <c r="P204" i="726"/>
  <c r="V204" i="726" s="1"/>
  <c r="O204" i="726"/>
  <c r="L204" i="726"/>
  <c r="J204" i="726"/>
  <c r="T185" i="723"/>
  <c r="AJ185" i="723" s="1"/>
  <c r="S185" i="723"/>
  <c r="P185" i="723"/>
  <c r="V185" i="723" s="1"/>
  <c r="O185" i="723"/>
  <c r="L185" i="723"/>
  <c r="J185" i="723"/>
  <c r="T284" i="727"/>
  <c r="AJ284" i="727" s="1"/>
  <c r="S284" i="727"/>
  <c r="P284" i="727"/>
  <c r="V284" i="727" s="1"/>
  <c r="O284" i="727"/>
  <c r="L284" i="727"/>
  <c r="J284" i="727"/>
  <c r="T283" i="727"/>
  <c r="AJ283" i="727" s="1"/>
  <c r="S283" i="727"/>
  <c r="P283" i="727"/>
  <c r="V283" i="727" s="1"/>
  <c r="O283" i="727"/>
  <c r="L283" i="727"/>
  <c r="J283" i="727"/>
  <c r="T260" i="725"/>
  <c r="AJ260" i="725" s="1"/>
  <c r="S260" i="725"/>
  <c r="P260" i="725"/>
  <c r="V260" i="725" s="1"/>
  <c r="O260" i="725"/>
  <c r="L260" i="725"/>
  <c r="J260" i="725"/>
  <c r="T259" i="725"/>
  <c r="AJ259" i="725" s="1"/>
  <c r="S259" i="725"/>
  <c r="P259" i="725"/>
  <c r="V259" i="725" s="1"/>
  <c r="O259" i="725"/>
  <c r="L259" i="725"/>
  <c r="J259" i="725"/>
  <c r="T258" i="725"/>
  <c r="AJ258" i="725" s="1"/>
  <c r="S258" i="725"/>
  <c r="P258" i="725"/>
  <c r="V258" i="725" s="1"/>
  <c r="O258" i="725"/>
  <c r="L258" i="725"/>
  <c r="J258" i="725"/>
  <c r="W204" i="726" l="1"/>
  <c r="AD204" i="726"/>
  <c r="W185" i="723"/>
  <c r="AD185" i="723"/>
  <c r="W284" i="727"/>
  <c r="AD284" i="727"/>
  <c r="W283" i="727"/>
  <c r="AD283" i="727"/>
  <c r="W260" i="725"/>
  <c r="AD260" i="725"/>
  <c r="W259" i="725"/>
  <c r="AD259" i="725"/>
  <c r="W258" i="725"/>
  <c r="AD258" i="725"/>
  <c r="AI204" i="726" l="1"/>
  <c r="AF204" i="726"/>
  <c r="AH204" i="726" s="1"/>
  <c r="AI185" i="723"/>
  <c r="AF185" i="723"/>
  <c r="AH185" i="723" s="1"/>
  <c r="AK188" i="723" s="1"/>
  <c r="AF284" i="727"/>
  <c r="AH284" i="727" s="1"/>
  <c r="AI284" i="727"/>
  <c r="AI283" i="727"/>
  <c r="AF283" i="727"/>
  <c r="AH283" i="727" s="1"/>
  <c r="AF260" i="725"/>
  <c r="AH260" i="725" s="1"/>
  <c r="AI260" i="725"/>
  <c r="AF259" i="725"/>
  <c r="AH259" i="725" s="1"/>
  <c r="AI259" i="725"/>
  <c r="AI258" i="725"/>
  <c r="AF258" i="725"/>
  <c r="AH258" i="725" s="1"/>
  <c r="AK265" i="725" l="1"/>
  <c r="T122" i="717"/>
  <c r="AJ122" i="717" s="1"/>
  <c r="S122" i="717"/>
  <c r="P122" i="717"/>
  <c r="V122" i="717" s="1"/>
  <c r="O122" i="717"/>
  <c r="L122" i="717"/>
  <c r="J122" i="717"/>
  <c r="T58" i="720"/>
  <c r="AJ58" i="720" s="1"/>
  <c r="S58" i="720"/>
  <c r="P58" i="720"/>
  <c r="V58" i="720" s="1"/>
  <c r="O58" i="720"/>
  <c r="L58" i="720"/>
  <c r="J58" i="720"/>
  <c r="V57" i="720"/>
  <c r="T57" i="720"/>
  <c r="AJ57" i="720" s="1"/>
  <c r="S57" i="720"/>
  <c r="P57" i="720"/>
  <c r="O57" i="720"/>
  <c r="L57" i="720"/>
  <c r="J57" i="720"/>
  <c r="T282" i="727"/>
  <c r="AJ282" i="727" s="1"/>
  <c r="S282" i="727"/>
  <c r="P282" i="727"/>
  <c r="V282" i="727" s="1"/>
  <c r="O282" i="727"/>
  <c r="L282" i="727"/>
  <c r="J282" i="727"/>
  <c r="T281" i="727"/>
  <c r="AJ281" i="727" s="1"/>
  <c r="S281" i="727"/>
  <c r="P281" i="727"/>
  <c r="V281" i="727" s="1"/>
  <c r="O281" i="727"/>
  <c r="L281" i="727"/>
  <c r="J281" i="727"/>
  <c r="T203" i="726"/>
  <c r="AJ203" i="726" s="1"/>
  <c r="S203" i="726"/>
  <c r="P203" i="726"/>
  <c r="V203" i="726" s="1"/>
  <c r="O203" i="726"/>
  <c r="L203" i="726"/>
  <c r="J203" i="726"/>
  <c r="T202" i="726"/>
  <c r="AJ202" i="726" s="1"/>
  <c r="S202" i="726"/>
  <c r="P202" i="726"/>
  <c r="V202" i="726" s="1"/>
  <c r="O202" i="726"/>
  <c r="L202" i="726"/>
  <c r="J202" i="726"/>
  <c r="T184" i="723"/>
  <c r="AJ184" i="723" s="1"/>
  <c r="S184" i="723"/>
  <c r="P184" i="723"/>
  <c r="V184" i="723" s="1"/>
  <c r="O184" i="723"/>
  <c r="L184" i="723"/>
  <c r="J184" i="723"/>
  <c r="T183" i="723"/>
  <c r="AJ183" i="723" s="1"/>
  <c r="S183" i="723"/>
  <c r="P183" i="723"/>
  <c r="V183" i="723" s="1"/>
  <c r="O183" i="723"/>
  <c r="L183" i="723"/>
  <c r="J183" i="723"/>
  <c r="T257" i="725"/>
  <c r="AJ257" i="725" s="1"/>
  <c r="S257" i="725"/>
  <c r="P257" i="725"/>
  <c r="V257" i="725" s="1"/>
  <c r="O257" i="725"/>
  <c r="L257" i="725"/>
  <c r="J257" i="725"/>
  <c r="T256" i="725"/>
  <c r="AJ256" i="725" s="1"/>
  <c r="S256" i="725"/>
  <c r="P256" i="725"/>
  <c r="V256" i="725" s="1"/>
  <c r="O256" i="725"/>
  <c r="L256" i="725"/>
  <c r="J256" i="725"/>
  <c r="W122" i="717" l="1"/>
  <c r="AD122" i="717"/>
  <c r="W58" i="720"/>
  <c r="AD58" i="720"/>
  <c r="W57" i="720"/>
  <c r="AD57" i="720"/>
  <c r="W282" i="727"/>
  <c r="AD282" i="727"/>
  <c r="W281" i="727"/>
  <c r="AD281" i="727"/>
  <c r="W203" i="726"/>
  <c r="AD203" i="726"/>
  <c r="W202" i="726"/>
  <c r="AD202" i="726"/>
  <c r="AD184" i="723"/>
  <c r="AI184" i="723" s="1"/>
  <c r="W184" i="723"/>
  <c r="W183" i="723"/>
  <c r="AD183" i="723"/>
  <c r="W257" i="725"/>
  <c r="AD257" i="725"/>
  <c r="W256" i="725"/>
  <c r="AD256" i="725"/>
  <c r="T255" i="725"/>
  <c r="AJ255" i="725" s="1"/>
  <c r="S255" i="725"/>
  <c r="P255" i="725"/>
  <c r="V255" i="725" s="1"/>
  <c r="O255" i="725"/>
  <c r="L255" i="725"/>
  <c r="J255" i="725"/>
  <c r="T201" i="726"/>
  <c r="AJ201" i="726" s="1"/>
  <c r="S201" i="726"/>
  <c r="P201" i="726"/>
  <c r="V201" i="726" s="1"/>
  <c r="O201" i="726"/>
  <c r="L201" i="726"/>
  <c r="J201" i="726"/>
  <c r="T200" i="726"/>
  <c r="AJ200" i="726" s="1"/>
  <c r="S200" i="726"/>
  <c r="P200" i="726"/>
  <c r="V200" i="726" s="1"/>
  <c r="O200" i="726"/>
  <c r="L200" i="726"/>
  <c r="J200" i="726"/>
  <c r="T182" i="723"/>
  <c r="AJ182" i="723" s="1"/>
  <c r="S182" i="723"/>
  <c r="P182" i="723"/>
  <c r="V182" i="723" s="1"/>
  <c r="O182" i="723"/>
  <c r="L182" i="723"/>
  <c r="J182" i="723"/>
  <c r="T181" i="723"/>
  <c r="AJ181" i="723" s="1"/>
  <c r="S181" i="723"/>
  <c r="P181" i="723"/>
  <c r="V181" i="723" s="1"/>
  <c r="O181" i="723"/>
  <c r="L181" i="723"/>
  <c r="J181" i="723"/>
  <c r="AI122" i="717" l="1"/>
  <c r="AF122" i="717"/>
  <c r="AH122" i="717" s="1"/>
  <c r="AF58" i="720"/>
  <c r="AH58" i="720" s="1"/>
  <c r="AI58" i="720"/>
  <c r="AF57" i="720"/>
  <c r="AH57" i="720" s="1"/>
  <c r="AI57" i="720"/>
  <c r="AF282" i="727"/>
  <c r="AH282" i="727" s="1"/>
  <c r="AI282" i="727"/>
  <c r="AI281" i="727"/>
  <c r="AF281" i="727"/>
  <c r="AH281" i="727" s="1"/>
  <c r="AF203" i="726"/>
  <c r="AH203" i="726" s="1"/>
  <c r="AI203" i="726"/>
  <c r="AI202" i="726"/>
  <c r="AF202" i="726"/>
  <c r="AH202" i="726" s="1"/>
  <c r="AF184" i="723"/>
  <c r="AH184" i="723" s="1"/>
  <c r="AI183" i="723"/>
  <c r="AF183" i="723"/>
  <c r="AH183" i="723" s="1"/>
  <c r="AI257" i="725"/>
  <c r="AF257" i="725"/>
  <c r="AH257" i="725" s="1"/>
  <c r="AI256" i="725"/>
  <c r="AF256" i="725"/>
  <c r="AH256" i="725" s="1"/>
  <c r="W255" i="725"/>
  <c r="AD255" i="725"/>
  <c r="W201" i="726"/>
  <c r="AD201" i="726"/>
  <c r="W200" i="726"/>
  <c r="AD200" i="726"/>
  <c r="W182" i="723"/>
  <c r="AD182" i="723"/>
  <c r="AD181" i="723"/>
  <c r="AI181" i="723" s="1"/>
  <c r="W181" i="723"/>
  <c r="AF181" i="723"/>
  <c r="AH181" i="723" s="1"/>
  <c r="T280" i="727"/>
  <c r="AJ280" i="727" s="1"/>
  <c r="S280" i="727"/>
  <c r="P280" i="727"/>
  <c r="V280" i="727" s="1"/>
  <c r="O280" i="727"/>
  <c r="L280" i="727"/>
  <c r="J280" i="727"/>
  <c r="T279" i="727"/>
  <c r="AJ279" i="727" s="1"/>
  <c r="S279" i="727"/>
  <c r="P279" i="727"/>
  <c r="V279" i="727" s="1"/>
  <c r="O279" i="727"/>
  <c r="L279" i="727"/>
  <c r="J279" i="727"/>
  <c r="AK284" i="727" l="1"/>
  <c r="AF255" i="725"/>
  <c r="AH255" i="725" s="1"/>
  <c r="AK257" i="725" s="1"/>
  <c r="AI255" i="725"/>
  <c r="AI201" i="726"/>
  <c r="AF201" i="726"/>
  <c r="AH201" i="726" s="1"/>
  <c r="AI200" i="726"/>
  <c r="AF200" i="726"/>
  <c r="AH200" i="726" s="1"/>
  <c r="AF182" i="723"/>
  <c r="AH182" i="723" s="1"/>
  <c r="AK184" i="723" s="1"/>
  <c r="AI182" i="723"/>
  <c r="W280" i="727"/>
  <c r="AD280" i="727"/>
  <c r="AD279" i="727"/>
  <c r="AI279" i="727" s="1"/>
  <c r="W279" i="727"/>
  <c r="AI280" i="727" l="1"/>
  <c r="AF280" i="727"/>
  <c r="AH280" i="727" s="1"/>
  <c r="AF279" i="727"/>
  <c r="AH279" i="727" s="1"/>
  <c r="AK280" i="727" l="1"/>
  <c r="T121" i="717"/>
  <c r="AJ121" i="717" s="1"/>
  <c r="S121" i="717"/>
  <c r="P121" i="717"/>
  <c r="V121" i="717" s="1"/>
  <c r="O121" i="717"/>
  <c r="L121" i="717"/>
  <c r="J121" i="717"/>
  <c r="W121" i="717" l="1"/>
  <c r="AD121" i="717"/>
  <c r="T97" i="719"/>
  <c r="AJ97" i="719" s="1"/>
  <c r="S97" i="719"/>
  <c r="P97" i="719"/>
  <c r="V97" i="719" s="1"/>
  <c r="O97" i="719"/>
  <c r="L97" i="719"/>
  <c r="J97" i="719"/>
  <c r="AI121" i="717" l="1"/>
  <c r="AF121" i="717"/>
  <c r="AH121" i="717" s="1"/>
  <c r="AK123" i="717" s="1"/>
  <c r="W97" i="719"/>
  <c r="AD97" i="719"/>
  <c r="T52" i="718"/>
  <c r="AJ52" i="718" s="1"/>
  <c r="S52" i="718"/>
  <c r="P52" i="718"/>
  <c r="V52" i="718" s="1"/>
  <c r="O52" i="718"/>
  <c r="L52" i="718"/>
  <c r="J52" i="718"/>
  <c r="T254" i="725"/>
  <c r="AJ254" i="725" s="1"/>
  <c r="S254" i="725"/>
  <c r="P254" i="725"/>
  <c r="V254" i="725" s="1"/>
  <c r="O254" i="725"/>
  <c r="L254" i="725"/>
  <c r="J254" i="725"/>
  <c r="T278" i="727"/>
  <c r="AJ278" i="727" s="1"/>
  <c r="S278" i="727"/>
  <c r="P278" i="727"/>
  <c r="V278" i="727" s="1"/>
  <c r="O278" i="727"/>
  <c r="L278" i="727"/>
  <c r="J278" i="727"/>
  <c r="T277" i="727"/>
  <c r="AJ277" i="727" s="1"/>
  <c r="S277" i="727"/>
  <c r="P277" i="727"/>
  <c r="V277" i="727" s="1"/>
  <c r="O277" i="727"/>
  <c r="L277" i="727"/>
  <c r="J277" i="727"/>
  <c r="T180" i="723"/>
  <c r="AJ180" i="723" s="1"/>
  <c r="S180" i="723"/>
  <c r="P180" i="723"/>
  <c r="V180" i="723" s="1"/>
  <c r="O180" i="723"/>
  <c r="L180" i="723"/>
  <c r="J180" i="723"/>
  <c r="T120" i="717"/>
  <c r="AJ120" i="717" s="1"/>
  <c r="S120" i="717"/>
  <c r="P120" i="717"/>
  <c r="V120" i="717" s="1"/>
  <c r="O120" i="717"/>
  <c r="L120" i="717"/>
  <c r="J120" i="717"/>
  <c r="T179" i="723"/>
  <c r="AJ179" i="723" s="1"/>
  <c r="S179" i="723"/>
  <c r="P179" i="723"/>
  <c r="V179" i="723" s="1"/>
  <c r="O179" i="723"/>
  <c r="L179" i="723"/>
  <c r="J179" i="723"/>
  <c r="T253" i="725"/>
  <c r="AJ253" i="725" s="1"/>
  <c r="S253" i="725"/>
  <c r="P253" i="725"/>
  <c r="V253" i="725" s="1"/>
  <c r="O253" i="725"/>
  <c r="L253" i="725"/>
  <c r="J253" i="725"/>
  <c r="T252" i="725"/>
  <c r="S252" i="725"/>
  <c r="P252" i="725"/>
  <c r="V252" i="725" s="1"/>
  <c r="O252" i="725"/>
  <c r="L252" i="725"/>
  <c r="J252" i="725"/>
  <c r="T251" i="725"/>
  <c r="AJ251" i="725" s="1"/>
  <c r="S251" i="725"/>
  <c r="P251" i="725"/>
  <c r="V251" i="725" s="1"/>
  <c r="O251" i="725"/>
  <c r="L251" i="725"/>
  <c r="J251" i="725"/>
  <c r="T199" i="726"/>
  <c r="AJ199" i="726" s="1"/>
  <c r="S199" i="726"/>
  <c r="P199" i="726"/>
  <c r="V199" i="726" s="1"/>
  <c r="O199" i="726"/>
  <c r="L199" i="726"/>
  <c r="J199" i="726"/>
  <c r="T198" i="726"/>
  <c r="AJ198" i="726" s="1"/>
  <c r="S198" i="726"/>
  <c r="P198" i="726"/>
  <c r="V198" i="726" s="1"/>
  <c r="O198" i="726"/>
  <c r="L198" i="726"/>
  <c r="J198" i="726"/>
  <c r="T276" i="727"/>
  <c r="AJ276" i="727" s="1"/>
  <c r="S276" i="727"/>
  <c r="P276" i="727"/>
  <c r="V276" i="727" s="1"/>
  <c r="O276" i="727"/>
  <c r="L276" i="727"/>
  <c r="J276" i="727"/>
  <c r="T96" i="719"/>
  <c r="AJ96" i="719" s="1"/>
  <c r="S96" i="719"/>
  <c r="P96" i="719"/>
  <c r="V96" i="719" s="1"/>
  <c r="O96" i="719"/>
  <c r="L96" i="719"/>
  <c r="J96" i="719"/>
  <c r="T95" i="719"/>
  <c r="AD95" i="719" s="1"/>
  <c r="S95" i="719"/>
  <c r="P95" i="719"/>
  <c r="V95" i="719" s="1"/>
  <c r="O95" i="719"/>
  <c r="L95" i="719"/>
  <c r="J95" i="719"/>
  <c r="T114" i="729"/>
  <c r="AJ114" i="729" s="1"/>
  <c r="S114" i="729"/>
  <c r="P114" i="729"/>
  <c r="V114" i="729" s="1"/>
  <c r="O114" i="729"/>
  <c r="L114" i="729"/>
  <c r="J114" i="729"/>
  <c r="T56" i="720"/>
  <c r="AJ56" i="720" s="1"/>
  <c r="S56" i="720"/>
  <c r="P56" i="720"/>
  <c r="V56" i="720" s="1"/>
  <c r="O56" i="720"/>
  <c r="L56" i="720"/>
  <c r="J56" i="720"/>
  <c r="AI97" i="719" l="1"/>
  <c r="AF97" i="719"/>
  <c r="AH97" i="719" s="1"/>
  <c r="W52" i="718"/>
  <c r="AD52" i="718"/>
  <c r="W254" i="725"/>
  <c r="AD254" i="725"/>
  <c r="W252" i="725"/>
  <c r="W278" i="727"/>
  <c r="AD278" i="727"/>
  <c r="AD277" i="727"/>
  <c r="W277" i="727"/>
  <c r="W180" i="723"/>
  <c r="AD180" i="723"/>
  <c r="W120" i="717"/>
  <c r="AD120" i="717"/>
  <c r="W179" i="723"/>
  <c r="AD179" i="723"/>
  <c r="AD252" i="725"/>
  <c r="AI252" i="725" s="1"/>
  <c r="AJ252" i="725"/>
  <c r="W253" i="725"/>
  <c r="AD253" i="725"/>
  <c r="W251" i="725"/>
  <c r="AD251" i="725"/>
  <c r="W199" i="726"/>
  <c r="AD199" i="726"/>
  <c r="W198" i="726"/>
  <c r="AD198" i="726"/>
  <c r="W276" i="727"/>
  <c r="AD276" i="727"/>
  <c r="W96" i="719"/>
  <c r="AD96" i="719"/>
  <c r="AJ95" i="719"/>
  <c r="AF95" i="719"/>
  <c r="AH95" i="719" s="1"/>
  <c r="AI95" i="719"/>
  <c r="W95" i="719"/>
  <c r="W114" i="729"/>
  <c r="AD114" i="729"/>
  <c r="W56" i="720"/>
  <c r="AD56" i="720"/>
  <c r="T250" i="725"/>
  <c r="AJ250" i="725" s="1"/>
  <c r="S250" i="725"/>
  <c r="P250" i="725"/>
  <c r="V250" i="725" s="1"/>
  <c r="O250" i="725"/>
  <c r="L250" i="725"/>
  <c r="J250" i="725"/>
  <c r="T249" i="725"/>
  <c r="AJ249" i="725" s="1"/>
  <c r="S249" i="725"/>
  <c r="P249" i="725"/>
  <c r="V249" i="725" s="1"/>
  <c r="O249" i="725"/>
  <c r="L249" i="725"/>
  <c r="J249" i="725"/>
  <c r="T248" i="725"/>
  <c r="AJ248" i="725" s="1"/>
  <c r="S248" i="725"/>
  <c r="P248" i="725"/>
  <c r="V248" i="725" s="1"/>
  <c r="O248" i="725"/>
  <c r="L248" i="725"/>
  <c r="J248" i="725"/>
  <c r="T178" i="723"/>
  <c r="AJ178" i="723" s="1"/>
  <c r="S178" i="723"/>
  <c r="P178" i="723"/>
  <c r="V178" i="723" s="1"/>
  <c r="O178" i="723"/>
  <c r="L178" i="723"/>
  <c r="J178" i="723"/>
  <c r="T177" i="723"/>
  <c r="AJ177" i="723" s="1"/>
  <c r="S177" i="723"/>
  <c r="P177" i="723"/>
  <c r="V177" i="723" s="1"/>
  <c r="O177" i="723"/>
  <c r="L177" i="723"/>
  <c r="J177" i="723"/>
  <c r="AI52" i="718" l="1"/>
  <c r="AF52" i="718"/>
  <c r="AH52" i="718" s="1"/>
  <c r="AF254" i="725"/>
  <c r="AH254" i="725" s="1"/>
  <c r="AI254" i="725"/>
  <c r="AF252" i="725"/>
  <c r="AH252" i="725" s="1"/>
  <c r="AI278" i="727"/>
  <c r="AF278" i="727"/>
  <c r="AH278" i="727" s="1"/>
  <c r="AF277" i="727"/>
  <c r="AH277" i="727" s="1"/>
  <c r="AI277" i="727"/>
  <c r="AI180" i="723"/>
  <c r="AF180" i="723"/>
  <c r="AH180" i="723" s="1"/>
  <c r="AI120" i="717"/>
  <c r="AF120" i="717"/>
  <c r="AH120" i="717" s="1"/>
  <c r="AK120" i="717" s="1"/>
  <c r="AF179" i="723"/>
  <c r="AH179" i="723" s="1"/>
  <c r="AI179" i="723"/>
  <c r="AI253" i="725"/>
  <c r="AF253" i="725"/>
  <c r="AH253" i="725" s="1"/>
  <c r="AI251" i="725"/>
  <c r="AF251" i="725"/>
  <c r="AH251" i="725" s="1"/>
  <c r="AF199" i="726"/>
  <c r="AH199" i="726" s="1"/>
  <c r="AI199" i="726"/>
  <c r="AI198" i="726"/>
  <c r="AF198" i="726"/>
  <c r="AH198" i="726" s="1"/>
  <c r="AK205" i="726" s="1"/>
  <c r="AI276" i="727"/>
  <c r="AF276" i="727"/>
  <c r="AH276" i="727" s="1"/>
  <c r="AI96" i="719"/>
  <c r="AF96" i="719"/>
  <c r="AH96" i="719" s="1"/>
  <c r="AK97" i="719" s="1"/>
  <c r="AI114" i="729"/>
  <c r="AF114" i="729"/>
  <c r="AH114" i="729" s="1"/>
  <c r="AK118" i="729" s="1"/>
  <c r="AF56" i="720"/>
  <c r="AH56" i="720" s="1"/>
  <c r="AK58" i="720" s="1"/>
  <c r="AI56" i="720"/>
  <c r="W250" i="725"/>
  <c r="AD250" i="725"/>
  <c r="W249" i="725"/>
  <c r="AD249" i="725"/>
  <c r="W248" i="725"/>
  <c r="AD248" i="725"/>
  <c r="W178" i="723"/>
  <c r="AD178" i="723"/>
  <c r="AI178" i="723" s="1"/>
  <c r="AD177" i="723"/>
  <c r="W177" i="723"/>
  <c r="AK278" i="727" l="1"/>
  <c r="AK254" i="725"/>
  <c r="AI250" i="725"/>
  <c r="AF250" i="725"/>
  <c r="AH250" i="725" s="1"/>
  <c r="AF249" i="725"/>
  <c r="AH249" i="725" s="1"/>
  <c r="AI249" i="725"/>
  <c r="AI248" i="725"/>
  <c r="AF248" i="725"/>
  <c r="AH248" i="725" s="1"/>
  <c r="AK250" i="725" s="1"/>
  <c r="AF178" i="723"/>
  <c r="AH178" i="723" s="1"/>
  <c r="AF177" i="723"/>
  <c r="AH177" i="723" s="1"/>
  <c r="AI177" i="723"/>
  <c r="AK180" i="723" l="1"/>
  <c r="T275" i="727"/>
  <c r="AJ275" i="727" s="1"/>
  <c r="S275" i="727"/>
  <c r="P275" i="727"/>
  <c r="V275" i="727" s="1"/>
  <c r="O275" i="727"/>
  <c r="L275" i="727"/>
  <c r="J275" i="727"/>
  <c r="T274" i="727"/>
  <c r="AJ274" i="727" s="1"/>
  <c r="S274" i="727"/>
  <c r="P274" i="727"/>
  <c r="V274" i="727" s="1"/>
  <c r="O274" i="727"/>
  <c r="L274" i="727"/>
  <c r="J274" i="727"/>
  <c r="W275" i="727" l="1"/>
  <c r="AD275" i="727"/>
  <c r="W274" i="727"/>
  <c r="AD274" i="727"/>
  <c r="AI275" i="727" l="1"/>
  <c r="AF275" i="727"/>
  <c r="AH275" i="727" s="1"/>
  <c r="AF274" i="727"/>
  <c r="AH274" i="727" s="1"/>
  <c r="AI274" i="727"/>
  <c r="AK276" i="727" l="1"/>
  <c r="T197" i="726"/>
  <c r="AJ197" i="726" s="1"/>
  <c r="S197" i="726"/>
  <c r="P197" i="726"/>
  <c r="V197" i="726" s="1"/>
  <c r="O197" i="726"/>
  <c r="L197" i="726"/>
  <c r="J197" i="726"/>
  <c r="T196" i="726"/>
  <c r="AJ196" i="726" s="1"/>
  <c r="S196" i="726"/>
  <c r="P196" i="726"/>
  <c r="V196" i="726" s="1"/>
  <c r="O196" i="726"/>
  <c r="L196" i="726"/>
  <c r="J196" i="726"/>
  <c r="T119" i="717"/>
  <c r="AJ119" i="717" s="1"/>
  <c r="S119" i="717"/>
  <c r="P119" i="717"/>
  <c r="V119" i="717" s="1"/>
  <c r="O119" i="717"/>
  <c r="L119" i="717"/>
  <c r="J119" i="717"/>
  <c r="T113" i="729"/>
  <c r="AJ113" i="729" s="1"/>
  <c r="S113" i="729"/>
  <c r="P113" i="729"/>
  <c r="V113" i="729" s="1"/>
  <c r="O113" i="729"/>
  <c r="L113" i="729"/>
  <c r="J113" i="729"/>
  <c r="T112" i="729"/>
  <c r="AJ112" i="729" s="1"/>
  <c r="S112" i="729"/>
  <c r="P112" i="729"/>
  <c r="V112" i="729" s="1"/>
  <c r="O112" i="729"/>
  <c r="L112" i="729"/>
  <c r="J112" i="729"/>
  <c r="V111" i="729"/>
  <c r="T111" i="729"/>
  <c r="AJ111" i="729" s="1"/>
  <c r="S111" i="729"/>
  <c r="P111" i="729"/>
  <c r="O111" i="729"/>
  <c r="L111" i="729"/>
  <c r="J111" i="729"/>
  <c r="T247" i="725"/>
  <c r="AJ247" i="725" s="1"/>
  <c r="S247" i="725"/>
  <c r="P247" i="725"/>
  <c r="V247" i="725" s="1"/>
  <c r="O247" i="725"/>
  <c r="L247" i="725"/>
  <c r="J247" i="725"/>
  <c r="T246" i="725"/>
  <c r="AJ246" i="725" s="1"/>
  <c r="S246" i="725"/>
  <c r="P246" i="725"/>
  <c r="V246" i="725" s="1"/>
  <c r="O246" i="725"/>
  <c r="L246" i="725"/>
  <c r="J246" i="725"/>
  <c r="T245" i="725"/>
  <c r="AJ245" i="725" s="1"/>
  <c r="S245" i="725"/>
  <c r="P245" i="725"/>
  <c r="V245" i="725" s="1"/>
  <c r="O245" i="725"/>
  <c r="L245" i="725"/>
  <c r="J245" i="725"/>
  <c r="T195" i="726"/>
  <c r="AJ195" i="726" s="1"/>
  <c r="S195" i="726"/>
  <c r="P195" i="726"/>
  <c r="V195" i="726" s="1"/>
  <c r="O195" i="726"/>
  <c r="L195" i="726"/>
  <c r="J195" i="726"/>
  <c r="T194" i="726"/>
  <c r="AJ194" i="726" s="1"/>
  <c r="S194" i="726"/>
  <c r="P194" i="726"/>
  <c r="V194" i="726" s="1"/>
  <c r="O194" i="726"/>
  <c r="L194" i="726"/>
  <c r="J194" i="726"/>
  <c r="T176" i="723"/>
  <c r="AJ176" i="723" s="1"/>
  <c r="S176" i="723"/>
  <c r="P176" i="723"/>
  <c r="V176" i="723" s="1"/>
  <c r="O176" i="723"/>
  <c r="L176" i="723"/>
  <c r="J176" i="723"/>
  <c r="T175" i="723"/>
  <c r="AJ175" i="723" s="1"/>
  <c r="S175" i="723"/>
  <c r="P175" i="723"/>
  <c r="V175" i="723" s="1"/>
  <c r="O175" i="723"/>
  <c r="L175" i="723"/>
  <c r="J175" i="723"/>
  <c r="W197" i="726" l="1"/>
  <c r="AD197" i="726"/>
  <c r="W196" i="726"/>
  <c r="AD196" i="726"/>
  <c r="W119" i="717"/>
  <c r="AD119" i="717"/>
  <c r="W113" i="729"/>
  <c r="AD113" i="729"/>
  <c r="W112" i="729"/>
  <c r="AD112" i="729"/>
  <c r="W111" i="729"/>
  <c r="AD111" i="729"/>
  <c r="W247" i="725"/>
  <c r="AD247" i="725"/>
  <c r="W246" i="725"/>
  <c r="AD246" i="725"/>
  <c r="W245" i="725"/>
  <c r="AD245" i="725"/>
  <c r="W195" i="726"/>
  <c r="AD195" i="726"/>
  <c r="W194" i="726"/>
  <c r="AD194" i="726"/>
  <c r="W176" i="723"/>
  <c r="AD176" i="723"/>
  <c r="W175" i="723"/>
  <c r="AD175" i="723"/>
  <c r="AI197" i="726" l="1"/>
  <c r="AF197" i="726"/>
  <c r="AH197" i="726" s="1"/>
  <c r="AI196" i="726"/>
  <c r="AF196" i="726"/>
  <c r="AH196" i="726" s="1"/>
  <c r="AI119" i="717"/>
  <c r="AF119" i="717"/>
  <c r="AH119" i="717" s="1"/>
  <c r="AI113" i="729"/>
  <c r="AF113" i="729"/>
  <c r="AH113" i="729" s="1"/>
  <c r="AI112" i="729"/>
  <c r="AF112" i="729"/>
  <c r="AH112" i="729" s="1"/>
  <c r="AF111" i="729"/>
  <c r="AH111" i="729" s="1"/>
  <c r="AI111" i="729"/>
  <c r="AF247" i="725"/>
  <c r="AH247" i="725" s="1"/>
  <c r="AI247" i="725"/>
  <c r="AI246" i="725"/>
  <c r="AF246" i="725"/>
  <c r="AH246" i="725" s="1"/>
  <c r="AI245" i="725"/>
  <c r="AF245" i="725"/>
  <c r="AH245" i="725" s="1"/>
  <c r="AI195" i="726"/>
  <c r="AF195" i="726"/>
  <c r="AH195" i="726" s="1"/>
  <c r="AI194" i="726"/>
  <c r="AF194" i="726"/>
  <c r="AH194" i="726" s="1"/>
  <c r="AI176" i="723"/>
  <c r="AF176" i="723"/>
  <c r="AH176" i="723" s="1"/>
  <c r="AI175" i="723"/>
  <c r="AF175" i="723"/>
  <c r="AH175" i="723" s="1"/>
  <c r="T118" i="717" l="1"/>
  <c r="AJ118" i="717" s="1"/>
  <c r="S118" i="717"/>
  <c r="P118" i="717"/>
  <c r="V118" i="717" s="1"/>
  <c r="O118" i="717"/>
  <c r="L118" i="717"/>
  <c r="J118" i="717"/>
  <c r="T117" i="717"/>
  <c r="AJ117" i="717" s="1"/>
  <c r="S117" i="717"/>
  <c r="P117" i="717"/>
  <c r="V117" i="717" s="1"/>
  <c r="O117" i="717"/>
  <c r="L117" i="717"/>
  <c r="J117" i="717"/>
  <c r="T273" i="727"/>
  <c r="AJ273" i="727" s="1"/>
  <c r="S273" i="727"/>
  <c r="P273" i="727"/>
  <c r="V273" i="727" s="1"/>
  <c r="O273" i="727"/>
  <c r="L273" i="727"/>
  <c r="J273" i="727"/>
  <c r="T272" i="727"/>
  <c r="AJ272" i="727" s="1"/>
  <c r="S272" i="727"/>
  <c r="P272" i="727"/>
  <c r="V272" i="727" s="1"/>
  <c r="O272" i="727"/>
  <c r="L272" i="727"/>
  <c r="J272" i="727"/>
  <c r="W118" i="717" l="1"/>
  <c r="AD118" i="717"/>
  <c r="AD117" i="717"/>
  <c r="W117" i="717"/>
  <c r="W273" i="727"/>
  <c r="AD273" i="727"/>
  <c r="W272" i="727"/>
  <c r="AD272" i="727"/>
  <c r="AF272" i="727" s="1"/>
  <c r="AH272" i="727" s="1"/>
  <c r="T94" i="719"/>
  <c r="AJ94" i="719" s="1"/>
  <c r="S94" i="719"/>
  <c r="P94" i="719"/>
  <c r="V94" i="719" s="1"/>
  <c r="O94" i="719"/>
  <c r="L94" i="719"/>
  <c r="J94" i="719"/>
  <c r="AI118" i="717" l="1"/>
  <c r="AF118" i="717"/>
  <c r="AH118" i="717" s="1"/>
  <c r="AF117" i="717"/>
  <c r="AH117" i="717" s="1"/>
  <c r="AI117" i="717"/>
  <c r="AF273" i="727"/>
  <c r="AH273" i="727" s="1"/>
  <c r="AI273" i="727"/>
  <c r="AI272" i="727"/>
  <c r="W94" i="719"/>
  <c r="AD94" i="719"/>
  <c r="S55" i="720"/>
  <c r="T55" i="720"/>
  <c r="AJ55" i="720" s="1"/>
  <c r="O55" i="720"/>
  <c r="P55" i="720"/>
  <c r="V55" i="720" s="1"/>
  <c r="W55" i="720" s="1"/>
  <c r="L55" i="720"/>
  <c r="J55" i="720"/>
  <c r="T244" i="725"/>
  <c r="AJ244" i="725" s="1"/>
  <c r="S244" i="725"/>
  <c r="P244" i="725"/>
  <c r="V244" i="725" s="1"/>
  <c r="O244" i="725"/>
  <c r="L244" i="725"/>
  <c r="J244" i="725"/>
  <c r="T243" i="725"/>
  <c r="AJ243" i="725" s="1"/>
  <c r="S243" i="725"/>
  <c r="P243" i="725"/>
  <c r="V243" i="725" s="1"/>
  <c r="O243" i="725"/>
  <c r="L243" i="725"/>
  <c r="J243" i="725"/>
  <c r="T193" i="726"/>
  <c r="AJ193" i="726" s="1"/>
  <c r="S193" i="726"/>
  <c r="P193" i="726"/>
  <c r="V193" i="726" s="1"/>
  <c r="O193" i="726"/>
  <c r="L193" i="726"/>
  <c r="J193" i="726"/>
  <c r="T192" i="726"/>
  <c r="AJ192" i="726" s="1"/>
  <c r="S192" i="726"/>
  <c r="P192" i="726"/>
  <c r="V192" i="726" s="1"/>
  <c r="O192" i="726"/>
  <c r="L192" i="726"/>
  <c r="J192" i="726"/>
  <c r="T174" i="723"/>
  <c r="AJ174" i="723" s="1"/>
  <c r="S174" i="723"/>
  <c r="P174" i="723"/>
  <c r="V174" i="723" s="1"/>
  <c r="O174" i="723"/>
  <c r="L174" i="723"/>
  <c r="J174" i="723"/>
  <c r="T173" i="723"/>
  <c r="AJ173" i="723" s="1"/>
  <c r="S173" i="723"/>
  <c r="P173" i="723"/>
  <c r="V173" i="723" s="1"/>
  <c r="O173" i="723"/>
  <c r="L173" i="723"/>
  <c r="J173" i="723"/>
  <c r="AD55" i="720" l="1"/>
  <c r="AK119" i="717"/>
  <c r="AF94" i="719"/>
  <c r="AH94" i="719" s="1"/>
  <c r="AI94" i="719"/>
  <c r="AD244" i="725"/>
  <c r="W244" i="725"/>
  <c r="W243" i="725"/>
  <c r="AD243" i="725"/>
  <c r="W193" i="726"/>
  <c r="AD193" i="726"/>
  <c r="W192" i="726"/>
  <c r="AD192" i="726"/>
  <c r="W174" i="723"/>
  <c r="AD174" i="723"/>
  <c r="W173" i="723"/>
  <c r="AD173" i="723"/>
  <c r="AI55" i="720" l="1"/>
  <c r="AF55" i="720"/>
  <c r="AH55" i="720" s="1"/>
  <c r="AI244" i="725"/>
  <c r="AF244" i="725"/>
  <c r="AH244" i="725" s="1"/>
  <c r="AI243" i="725"/>
  <c r="AF243" i="725"/>
  <c r="AH243" i="725" s="1"/>
  <c r="AF193" i="726"/>
  <c r="AH193" i="726" s="1"/>
  <c r="AI193" i="726"/>
  <c r="AF192" i="726"/>
  <c r="AH192" i="726" s="1"/>
  <c r="AI192" i="726"/>
  <c r="AF174" i="723"/>
  <c r="AH174" i="723" s="1"/>
  <c r="AI174" i="723"/>
  <c r="AF173" i="723"/>
  <c r="AH173" i="723" s="1"/>
  <c r="AK176" i="723" s="1"/>
  <c r="AI173" i="723"/>
  <c r="T271" i="727" l="1"/>
  <c r="AJ271" i="727" s="1"/>
  <c r="S271" i="727"/>
  <c r="P271" i="727"/>
  <c r="V271" i="727" s="1"/>
  <c r="O271" i="727"/>
  <c r="L271" i="727"/>
  <c r="J271" i="727"/>
  <c r="T270" i="727"/>
  <c r="AJ270" i="727" s="1"/>
  <c r="S270" i="727"/>
  <c r="P270" i="727"/>
  <c r="V270" i="727" s="1"/>
  <c r="O270" i="727"/>
  <c r="L270" i="727"/>
  <c r="J270" i="727"/>
  <c r="T172" i="723"/>
  <c r="AJ172" i="723" s="1"/>
  <c r="S172" i="723"/>
  <c r="P172" i="723"/>
  <c r="V172" i="723" s="1"/>
  <c r="O172" i="723"/>
  <c r="L172" i="723"/>
  <c r="J172" i="723"/>
  <c r="T171" i="723"/>
  <c r="AJ171" i="723" s="1"/>
  <c r="S171" i="723"/>
  <c r="P171" i="723"/>
  <c r="V171" i="723" s="1"/>
  <c r="O171" i="723"/>
  <c r="L171" i="723"/>
  <c r="J171" i="723"/>
  <c r="L242" i="725"/>
  <c r="T242" i="725"/>
  <c r="AJ242" i="725" s="1"/>
  <c r="S242" i="725"/>
  <c r="P242" i="725"/>
  <c r="V242" i="725" s="1"/>
  <c r="O242" i="725"/>
  <c r="J242" i="725"/>
  <c r="T241" i="725"/>
  <c r="AJ241" i="725" s="1"/>
  <c r="S241" i="725"/>
  <c r="P241" i="725"/>
  <c r="V241" i="725" s="1"/>
  <c r="O241" i="725"/>
  <c r="L241" i="725"/>
  <c r="J241" i="725"/>
  <c r="T116" i="717"/>
  <c r="AJ116" i="717" s="1"/>
  <c r="S116" i="717"/>
  <c r="P116" i="717"/>
  <c r="V116" i="717" s="1"/>
  <c r="O116" i="717"/>
  <c r="L116" i="717"/>
  <c r="J116" i="717"/>
  <c r="T191" i="726"/>
  <c r="AJ191" i="726" s="1"/>
  <c r="S191" i="726"/>
  <c r="P191" i="726"/>
  <c r="V191" i="726" s="1"/>
  <c r="O191" i="726"/>
  <c r="L191" i="726"/>
  <c r="J191" i="726"/>
  <c r="T190" i="726"/>
  <c r="AJ190" i="726" s="1"/>
  <c r="S190" i="726"/>
  <c r="P190" i="726"/>
  <c r="V190" i="726" s="1"/>
  <c r="O190" i="726"/>
  <c r="L190" i="726"/>
  <c r="J190" i="726"/>
  <c r="T269" i="727"/>
  <c r="AJ269" i="727" s="1"/>
  <c r="S269" i="727"/>
  <c r="P269" i="727"/>
  <c r="V269" i="727" s="1"/>
  <c r="O269" i="727"/>
  <c r="L269" i="727"/>
  <c r="J269" i="727"/>
  <c r="T268" i="727"/>
  <c r="AJ268" i="727" s="1"/>
  <c r="S268" i="727"/>
  <c r="P268" i="727"/>
  <c r="V268" i="727" s="1"/>
  <c r="O268" i="727"/>
  <c r="L268" i="727"/>
  <c r="J268" i="727"/>
  <c r="T267" i="727"/>
  <c r="AJ267" i="727" s="1"/>
  <c r="S267" i="727"/>
  <c r="P267" i="727"/>
  <c r="V267" i="727" s="1"/>
  <c r="O267" i="727"/>
  <c r="L267" i="727"/>
  <c r="J267" i="727"/>
  <c r="T189" i="726"/>
  <c r="AJ189" i="726" s="1"/>
  <c r="S189" i="726"/>
  <c r="P189" i="726"/>
  <c r="V189" i="726" s="1"/>
  <c r="O189" i="726"/>
  <c r="L189" i="726"/>
  <c r="J189" i="726"/>
  <c r="T188" i="726"/>
  <c r="AJ188" i="726" s="1"/>
  <c r="S188" i="726"/>
  <c r="P188" i="726"/>
  <c r="V188" i="726" s="1"/>
  <c r="O188" i="726"/>
  <c r="L188" i="726"/>
  <c r="J188" i="726"/>
  <c r="T187" i="726"/>
  <c r="AJ187" i="726" s="1"/>
  <c r="S187" i="726"/>
  <c r="P187" i="726"/>
  <c r="V187" i="726" s="1"/>
  <c r="O187" i="726"/>
  <c r="L187" i="726"/>
  <c r="J187" i="726"/>
  <c r="W271" i="727" l="1"/>
  <c r="AD271" i="727"/>
  <c r="W270" i="727"/>
  <c r="AD270" i="727"/>
  <c r="W172" i="723"/>
  <c r="AD172" i="723"/>
  <c r="W171" i="723"/>
  <c r="AD171" i="723"/>
  <c r="W242" i="725"/>
  <c r="AD242" i="725"/>
  <c r="W241" i="725"/>
  <c r="AD241" i="725"/>
  <c r="W116" i="717"/>
  <c r="AD116" i="717"/>
  <c r="W191" i="726"/>
  <c r="AD191" i="726"/>
  <c r="W190" i="726"/>
  <c r="AD190" i="726"/>
  <c r="W269" i="727"/>
  <c r="AD269" i="727"/>
  <c r="W268" i="727"/>
  <c r="AD268" i="727"/>
  <c r="W267" i="727"/>
  <c r="AD267" i="727"/>
  <c r="W189" i="726"/>
  <c r="AD189" i="726"/>
  <c r="W188" i="726"/>
  <c r="AD188" i="726"/>
  <c r="W187" i="726"/>
  <c r="AD187" i="726"/>
  <c r="AF271" i="727" l="1"/>
  <c r="AH271" i="727" s="1"/>
  <c r="AI271" i="727"/>
  <c r="AI270" i="727"/>
  <c r="AF270" i="727"/>
  <c r="AH270" i="727" s="1"/>
  <c r="AI172" i="723"/>
  <c r="AF172" i="723"/>
  <c r="AH172" i="723" s="1"/>
  <c r="AF171" i="723"/>
  <c r="AH171" i="723" s="1"/>
  <c r="AI171" i="723"/>
  <c r="AI242" i="725"/>
  <c r="AF242" i="725"/>
  <c r="AH242" i="725" s="1"/>
  <c r="AI241" i="725"/>
  <c r="AF241" i="725"/>
  <c r="AH241" i="725" s="1"/>
  <c r="AI116" i="717"/>
  <c r="AF116" i="717"/>
  <c r="AH116" i="717" s="1"/>
  <c r="AF191" i="726"/>
  <c r="AH191" i="726" s="1"/>
  <c r="AI191" i="726"/>
  <c r="AI190" i="726"/>
  <c r="AF190" i="726"/>
  <c r="AH190" i="726" s="1"/>
  <c r="AI269" i="727"/>
  <c r="AF269" i="727"/>
  <c r="AH269" i="727" s="1"/>
  <c r="AI268" i="727"/>
  <c r="AF268" i="727"/>
  <c r="AH268" i="727" s="1"/>
  <c r="AI267" i="727"/>
  <c r="AF267" i="727"/>
  <c r="AH267" i="727" s="1"/>
  <c r="AF189" i="726"/>
  <c r="AH189" i="726" s="1"/>
  <c r="AI189" i="726"/>
  <c r="AF188" i="726"/>
  <c r="AH188" i="726" s="1"/>
  <c r="AI188" i="726"/>
  <c r="AI187" i="726"/>
  <c r="AF187" i="726"/>
  <c r="AH187" i="726" s="1"/>
  <c r="AK197" i="726" l="1"/>
  <c r="AK247" i="725"/>
  <c r="AK273" i="727"/>
  <c r="T240" i="725"/>
  <c r="AJ240" i="725" s="1"/>
  <c r="S240" i="725"/>
  <c r="P240" i="725"/>
  <c r="V240" i="725" s="1"/>
  <c r="O240" i="725"/>
  <c r="L240" i="725"/>
  <c r="J240" i="725"/>
  <c r="T239" i="725"/>
  <c r="AJ239" i="725" s="1"/>
  <c r="S239" i="725"/>
  <c r="P239" i="725"/>
  <c r="V239" i="725" s="1"/>
  <c r="O239" i="725"/>
  <c r="L239" i="725"/>
  <c r="J239" i="725"/>
  <c r="T238" i="725"/>
  <c r="AJ238" i="725" s="1"/>
  <c r="S238" i="725"/>
  <c r="P238" i="725"/>
  <c r="V238" i="725" s="1"/>
  <c r="O238" i="725"/>
  <c r="L238" i="725"/>
  <c r="J238" i="725"/>
  <c r="T237" i="725"/>
  <c r="AJ237" i="725" s="1"/>
  <c r="S237" i="725"/>
  <c r="P237" i="725"/>
  <c r="V237" i="725" s="1"/>
  <c r="O237" i="725"/>
  <c r="L237" i="725"/>
  <c r="J237" i="725"/>
  <c r="T236" i="725"/>
  <c r="AJ236" i="725" s="1"/>
  <c r="S236" i="725"/>
  <c r="P236" i="725"/>
  <c r="V236" i="725" s="1"/>
  <c r="O236" i="725"/>
  <c r="L236" i="725"/>
  <c r="J236" i="725"/>
  <c r="T115" i="717"/>
  <c r="AJ115" i="717" s="1"/>
  <c r="S115" i="717"/>
  <c r="P115" i="717"/>
  <c r="V115" i="717" s="1"/>
  <c r="O115" i="717"/>
  <c r="L115" i="717"/>
  <c r="J115" i="717"/>
  <c r="W240" i="725" l="1"/>
  <c r="AD240" i="725"/>
  <c r="W239" i="725"/>
  <c r="AD239" i="725"/>
  <c r="W238" i="725"/>
  <c r="AD238" i="725"/>
  <c r="W237" i="725"/>
  <c r="AD237" i="725"/>
  <c r="W236" i="725"/>
  <c r="AD236" i="725"/>
  <c r="W115" i="717"/>
  <c r="AD115" i="717"/>
  <c r="T170" i="723"/>
  <c r="AJ170" i="723" s="1"/>
  <c r="S170" i="723"/>
  <c r="P170" i="723"/>
  <c r="V170" i="723" s="1"/>
  <c r="O170" i="723"/>
  <c r="L170" i="723"/>
  <c r="J170" i="723"/>
  <c r="T266" i="727"/>
  <c r="AJ266" i="727" s="1"/>
  <c r="S266" i="727"/>
  <c r="P266" i="727"/>
  <c r="V266" i="727" s="1"/>
  <c r="O266" i="727"/>
  <c r="L266" i="727"/>
  <c r="J266" i="727"/>
  <c r="T265" i="727"/>
  <c r="AJ265" i="727" s="1"/>
  <c r="S265" i="727"/>
  <c r="P265" i="727"/>
  <c r="V265" i="727" s="1"/>
  <c r="O265" i="727"/>
  <c r="L265" i="727"/>
  <c r="J265" i="727"/>
  <c r="T169" i="723"/>
  <c r="AJ169" i="723" s="1"/>
  <c r="S169" i="723"/>
  <c r="P169" i="723"/>
  <c r="V169" i="723" s="1"/>
  <c r="O169" i="723"/>
  <c r="L169" i="723"/>
  <c r="J169" i="723"/>
  <c r="T93" i="719"/>
  <c r="AJ93" i="719" s="1"/>
  <c r="S93" i="719"/>
  <c r="P93" i="719"/>
  <c r="V93" i="719" s="1"/>
  <c r="O93" i="719"/>
  <c r="L93" i="719"/>
  <c r="J93" i="719"/>
  <c r="T92" i="719"/>
  <c r="AJ92" i="719" s="1"/>
  <c r="S92" i="719"/>
  <c r="P92" i="719"/>
  <c r="V92" i="719" s="1"/>
  <c r="O92" i="719"/>
  <c r="L92" i="719"/>
  <c r="J92" i="719"/>
  <c r="T264" i="727"/>
  <c r="AJ264" i="727" s="1"/>
  <c r="S264" i="727"/>
  <c r="P264" i="727"/>
  <c r="V264" i="727" s="1"/>
  <c r="O264" i="727"/>
  <c r="L264" i="727"/>
  <c r="J264" i="727"/>
  <c r="T114" i="717"/>
  <c r="AJ114" i="717" s="1"/>
  <c r="S114" i="717"/>
  <c r="P114" i="717"/>
  <c r="V114" i="717" s="1"/>
  <c r="O114" i="717"/>
  <c r="L114" i="717"/>
  <c r="J114" i="717"/>
  <c r="T235" i="725"/>
  <c r="AJ235" i="725" s="1"/>
  <c r="S235" i="725"/>
  <c r="P235" i="725"/>
  <c r="V235" i="725" s="1"/>
  <c r="O235" i="725"/>
  <c r="L235" i="725"/>
  <c r="J235" i="725"/>
  <c r="T230" i="725"/>
  <c r="AJ230" i="725" s="1"/>
  <c r="S230" i="725"/>
  <c r="P230" i="725"/>
  <c r="V230" i="725" s="1"/>
  <c r="O230" i="725"/>
  <c r="L230" i="725"/>
  <c r="J230" i="725"/>
  <c r="T228" i="725"/>
  <c r="AJ228" i="725" s="1"/>
  <c r="S228" i="725"/>
  <c r="P228" i="725"/>
  <c r="V228" i="725" s="1"/>
  <c r="O228" i="725"/>
  <c r="L228" i="725"/>
  <c r="J228" i="725"/>
  <c r="W235" i="725" l="1"/>
  <c r="AI240" i="725"/>
  <c r="AF240" i="725"/>
  <c r="AH240" i="725" s="1"/>
  <c r="AF239" i="725"/>
  <c r="AH239" i="725" s="1"/>
  <c r="AI239" i="725"/>
  <c r="AI238" i="725"/>
  <c r="AF238" i="725"/>
  <c r="AH238" i="725" s="1"/>
  <c r="AF237" i="725"/>
  <c r="AH237" i="725" s="1"/>
  <c r="AI237" i="725"/>
  <c r="AI236" i="725"/>
  <c r="AF236" i="725"/>
  <c r="AH236" i="725" s="1"/>
  <c r="AI115" i="717"/>
  <c r="AF115" i="717"/>
  <c r="AH115" i="717" s="1"/>
  <c r="AK116" i="717" s="1"/>
  <c r="AD170" i="723"/>
  <c r="W170" i="723"/>
  <c r="W266" i="727"/>
  <c r="AD266" i="727"/>
  <c r="W265" i="727"/>
  <c r="AD265" i="727"/>
  <c r="W169" i="723"/>
  <c r="AD169" i="723"/>
  <c r="W93" i="719"/>
  <c r="AD93" i="719"/>
  <c r="W92" i="719"/>
  <c r="AD92" i="719"/>
  <c r="W264" i="727"/>
  <c r="AD264" i="727"/>
  <c r="AD114" i="717"/>
  <c r="W114" i="717"/>
  <c r="AD235" i="725"/>
  <c r="AF235" i="725" s="1"/>
  <c r="AH235" i="725" s="1"/>
  <c r="W230" i="725"/>
  <c r="AD230" i="725"/>
  <c r="W228" i="725"/>
  <c r="AD228" i="725"/>
  <c r="AI235" i="725" l="1"/>
  <c r="AF170" i="723"/>
  <c r="AH170" i="723" s="1"/>
  <c r="AK172" i="723" s="1"/>
  <c r="AI170" i="723"/>
  <c r="AI266" i="727"/>
  <c r="AF266" i="727"/>
  <c r="AH266" i="727" s="1"/>
  <c r="AF265" i="727"/>
  <c r="AH265" i="727" s="1"/>
  <c r="AI265" i="727"/>
  <c r="AI169" i="723"/>
  <c r="AF169" i="723"/>
  <c r="AH169" i="723" s="1"/>
  <c r="AF93" i="719"/>
  <c r="AH93" i="719" s="1"/>
  <c r="AK94" i="719" s="1"/>
  <c r="AI93" i="719"/>
  <c r="AI92" i="719"/>
  <c r="AF92" i="719"/>
  <c r="AH92" i="719" s="1"/>
  <c r="AI264" i="727"/>
  <c r="AF264" i="727"/>
  <c r="AH264" i="727" s="1"/>
  <c r="AF114" i="717"/>
  <c r="AH114" i="717" s="1"/>
  <c r="AI114" i="717"/>
  <c r="AF230" i="725"/>
  <c r="AH230" i="725" s="1"/>
  <c r="AI230" i="725"/>
  <c r="AI228" i="725"/>
  <c r="AF228" i="725"/>
  <c r="AH228" i="725" s="1"/>
  <c r="AK269" i="727" l="1"/>
  <c r="T186" i="726"/>
  <c r="AJ186" i="726" s="1"/>
  <c r="S186" i="726"/>
  <c r="P186" i="726"/>
  <c r="V186" i="726" s="1"/>
  <c r="O186" i="726"/>
  <c r="L186" i="726"/>
  <c r="J186" i="726"/>
  <c r="T185" i="726"/>
  <c r="AJ185" i="726" s="1"/>
  <c r="S185" i="726"/>
  <c r="P185" i="726"/>
  <c r="V185" i="726" s="1"/>
  <c r="O185" i="726"/>
  <c r="L185" i="726"/>
  <c r="J185" i="726"/>
  <c r="T184" i="726"/>
  <c r="AJ184" i="726" s="1"/>
  <c r="S184" i="726"/>
  <c r="P184" i="726"/>
  <c r="V184" i="726" s="1"/>
  <c r="O184" i="726"/>
  <c r="L184" i="726"/>
  <c r="J184" i="726"/>
  <c r="T234" i="725"/>
  <c r="AJ234" i="725" s="1"/>
  <c r="S234" i="725"/>
  <c r="P234" i="725"/>
  <c r="V234" i="725" s="1"/>
  <c r="O234" i="725"/>
  <c r="L234" i="725"/>
  <c r="J234" i="725"/>
  <c r="T233" i="725"/>
  <c r="AJ233" i="725" s="1"/>
  <c r="S233" i="725"/>
  <c r="P233" i="725"/>
  <c r="V233" i="725" s="1"/>
  <c r="O233" i="725"/>
  <c r="L233" i="725"/>
  <c r="J233" i="725"/>
  <c r="T232" i="725"/>
  <c r="AJ232" i="725" s="1"/>
  <c r="S232" i="725"/>
  <c r="P232" i="725"/>
  <c r="V232" i="725" s="1"/>
  <c r="O232" i="725"/>
  <c r="L232" i="725"/>
  <c r="J232" i="725"/>
  <c r="T231" i="725"/>
  <c r="AJ231" i="725" s="1"/>
  <c r="S231" i="725"/>
  <c r="P231" i="725"/>
  <c r="V231" i="725" s="1"/>
  <c r="O231" i="725"/>
  <c r="L231" i="725"/>
  <c r="J231" i="725"/>
  <c r="T168" i="723"/>
  <c r="AJ168" i="723" s="1"/>
  <c r="S168" i="723"/>
  <c r="P168" i="723"/>
  <c r="V168" i="723" s="1"/>
  <c r="O168" i="723"/>
  <c r="L168" i="723"/>
  <c r="J168" i="723"/>
  <c r="T167" i="723"/>
  <c r="AJ167" i="723" s="1"/>
  <c r="S167" i="723"/>
  <c r="P167" i="723"/>
  <c r="V167" i="723" s="1"/>
  <c r="O167" i="723"/>
  <c r="L167" i="723"/>
  <c r="J167" i="723"/>
  <c r="T263" i="727"/>
  <c r="AJ263" i="727" s="1"/>
  <c r="S263" i="727"/>
  <c r="P263" i="727"/>
  <c r="V263" i="727" s="1"/>
  <c r="O263" i="727"/>
  <c r="L263" i="727"/>
  <c r="J263" i="727"/>
  <c r="T262" i="727"/>
  <c r="AJ262" i="727" s="1"/>
  <c r="S262" i="727"/>
  <c r="P262" i="727"/>
  <c r="V262" i="727" s="1"/>
  <c r="O262" i="727"/>
  <c r="L262" i="727"/>
  <c r="J262" i="727"/>
  <c r="T261" i="727"/>
  <c r="AJ261" i="727" s="1"/>
  <c r="S261" i="727"/>
  <c r="P261" i="727"/>
  <c r="V261" i="727" s="1"/>
  <c r="O261" i="727"/>
  <c r="L261" i="727"/>
  <c r="J261" i="727"/>
  <c r="T91" i="719"/>
  <c r="AJ91" i="719" s="1"/>
  <c r="S91" i="719"/>
  <c r="P91" i="719"/>
  <c r="V91" i="719" s="1"/>
  <c r="O91" i="719"/>
  <c r="L91" i="719"/>
  <c r="J91" i="719"/>
  <c r="T113" i="717"/>
  <c r="AJ113" i="717" s="1"/>
  <c r="S113" i="717"/>
  <c r="P113" i="717"/>
  <c r="V113" i="717" s="1"/>
  <c r="O113" i="717"/>
  <c r="L113" i="717"/>
  <c r="J113" i="717"/>
  <c r="L51" i="718"/>
  <c r="T51" i="718"/>
  <c r="S51" i="718"/>
  <c r="P51" i="718"/>
  <c r="V51" i="718" s="1"/>
  <c r="J51" i="718"/>
  <c r="W186" i="726" l="1"/>
  <c r="AD186" i="726"/>
  <c r="W185" i="726"/>
  <c r="AD185" i="726"/>
  <c r="W184" i="726"/>
  <c r="AD184" i="726"/>
  <c r="W234" i="725"/>
  <c r="AD234" i="725"/>
  <c r="W233" i="725"/>
  <c r="AD233" i="725"/>
  <c r="W232" i="725"/>
  <c r="AD232" i="725"/>
  <c r="W231" i="725"/>
  <c r="AD231" i="725"/>
  <c r="W168" i="723"/>
  <c r="AD168" i="723"/>
  <c r="W167" i="723"/>
  <c r="AD167" i="723"/>
  <c r="W263" i="727"/>
  <c r="AD263" i="727"/>
  <c r="W262" i="727"/>
  <c r="AD262" i="727"/>
  <c r="W261" i="727"/>
  <c r="AD261" i="727"/>
  <c r="W91" i="719"/>
  <c r="AD91" i="719"/>
  <c r="AD113" i="717"/>
  <c r="AI113" i="717" s="1"/>
  <c r="W113" i="717"/>
  <c r="O51" i="718"/>
  <c r="W51" i="718"/>
  <c r="AD51" i="718"/>
  <c r="AI51" i="718" s="1"/>
  <c r="AJ51" i="718"/>
  <c r="AF113" i="717" l="1"/>
  <c r="AH113" i="717" s="1"/>
  <c r="AF51" i="718"/>
  <c r="AH51" i="718" s="1"/>
  <c r="AF186" i="726"/>
  <c r="AH186" i="726" s="1"/>
  <c r="AI186" i="726"/>
  <c r="AI185" i="726"/>
  <c r="AF185" i="726"/>
  <c r="AH185" i="726" s="1"/>
  <c r="AI184" i="726"/>
  <c r="AF184" i="726"/>
  <c r="AH184" i="726" s="1"/>
  <c r="AF234" i="725"/>
  <c r="AH234" i="725" s="1"/>
  <c r="AI234" i="725"/>
  <c r="AI233" i="725"/>
  <c r="AF233" i="725"/>
  <c r="AH233" i="725" s="1"/>
  <c r="AI232" i="725"/>
  <c r="AF232" i="725"/>
  <c r="AH232" i="725" s="1"/>
  <c r="AI231" i="725"/>
  <c r="AF231" i="725"/>
  <c r="AH231" i="725" s="1"/>
  <c r="AI168" i="723"/>
  <c r="AF168" i="723"/>
  <c r="AH168" i="723" s="1"/>
  <c r="AI167" i="723"/>
  <c r="AF167" i="723"/>
  <c r="AH167" i="723" s="1"/>
  <c r="AF263" i="727"/>
  <c r="AH263" i="727" s="1"/>
  <c r="AI263" i="727"/>
  <c r="AF262" i="727"/>
  <c r="AH262" i="727" s="1"/>
  <c r="AI262" i="727"/>
  <c r="AI261" i="727"/>
  <c r="AF261" i="727"/>
  <c r="AH261" i="727" s="1"/>
  <c r="AI91" i="719"/>
  <c r="AF91" i="719"/>
  <c r="AH91" i="719" s="1"/>
  <c r="AK92" i="719" s="1"/>
  <c r="AK264" i="727" l="1"/>
  <c r="T183" i="726"/>
  <c r="AJ183" i="726" s="1"/>
  <c r="S183" i="726"/>
  <c r="P183" i="726"/>
  <c r="V183" i="726" s="1"/>
  <c r="O183" i="726"/>
  <c r="L183" i="726"/>
  <c r="J183" i="726"/>
  <c r="T182" i="726"/>
  <c r="S182" i="726"/>
  <c r="P182" i="726"/>
  <c r="V182" i="726" s="1"/>
  <c r="O182" i="726"/>
  <c r="L182" i="726"/>
  <c r="J182" i="726"/>
  <c r="T181" i="726"/>
  <c r="AJ181" i="726" s="1"/>
  <c r="S181" i="726"/>
  <c r="P181" i="726"/>
  <c r="V181" i="726" s="1"/>
  <c r="O181" i="726"/>
  <c r="L181" i="726"/>
  <c r="J181" i="726"/>
  <c r="T180" i="726"/>
  <c r="AJ180" i="726" s="1"/>
  <c r="S180" i="726"/>
  <c r="P180" i="726"/>
  <c r="V180" i="726" s="1"/>
  <c r="O180" i="726"/>
  <c r="L180" i="726"/>
  <c r="J180" i="726"/>
  <c r="T179" i="726"/>
  <c r="AJ179" i="726" s="1"/>
  <c r="S179" i="726"/>
  <c r="P179" i="726"/>
  <c r="V179" i="726" s="1"/>
  <c r="O179" i="726"/>
  <c r="L179" i="726"/>
  <c r="J179" i="726"/>
  <c r="T166" i="723"/>
  <c r="AJ166" i="723" s="1"/>
  <c r="S166" i="723"/>
  <c r="P166" i="723"/>
  <c r="V166" i="723" s="1"/>
  <c r="O166" i="723"/>
  <c r="L166" i="723"/>
  <c r="J166" i="723"/>
  <c r="T165" i="723"/>
  <c r="AJ165" i="723" s="1"/>
  <c r="S165" i="723"/>
  <c r="P165" i="723"/>
  <c r="V165" i="723" s="1"/>
  <c r="O165" i="723"/>
  <c r="L165" i="723"/>
  <c r="J165" i="723"/>
  <c r="T260" i="727"/>
  <c r="AJ260" i="727" s="1"/>
  <c r="S260" i="727"/>
  <c r="P260" i="727"/>
  <c r="V260" i="727" s="1"/>
  <c r="O260" i="727"/>
  <c r="L260" i="727"/>
  <c r="J260" i="727"/>
  <c r="T259" i="727"/>
  <c r="AJ259" i="727" s="1"/>
  <c r="S259" i="727"/>
  <c r="P259" i="727"/>
  <c r="V259" i="727" s="1"/>
  <c r="O259" i="727"/>
  <c r="L259" i="727"/>
  <c r="J259" i="727"/>
  <c r="T229" i="725"/>
  <c r="AJ229" i="725" s="1"/>
  <c r="S229" i="725"/>
  <c r="P229" i="725"/>
  <c r="V229" i="725" s="1"/>
  <c r="O229" i="725"/>
  <c r="L229" i="725"/>
  <c r="J229" i="725"/>
  <c r="T227" i="725"/>
  <c r="AJ227" i="725" s="1"/>
  <c r="S227" i="725"/>
  <c r="P227" i="725"/>
  <c r="V227" i="725" s="1"/>
  <c r="O227" i="725"/>
  <c r="L227" i="725"/>
  <c r="J227" i="725"/>
  <c r="T258" i="727"/>
  <c r="AJ258" i="727" s="1"/>
  <c r="S258" i="727"/>
  <c r="P258" i="727"/>
  <c r="V258" i="727" s="1"/>
  <c r="O258" i="727"/>
  <c r="L258" i="727"/>
  <c r="J258" i="727"/>
  <c r="W183" i="726" l="1"/>
  <c r="AD183" i="726"/>
  <c r="W182" i="726"/>
  <c r="AD182" i="726"/>
  <c r="AI182" i="726" s="1"/>
  <c r="AJ182" i="726"/>
  <c r="W181" i="726"/>
  <c r="AD181" i="726"/>
  <c r="W180" i="726"/>
  <c r="AD180" i="726"/>
  <c r="W179" i="726"/>
  <c r="AD179" i="726"/>
  <c r="W166" i="723"/>
  <c r="AD166" i="723"/>
  <c r="W165" i="723"/>
  <c r="AD165" i="723"/>
  <c r="W260" i="727"/>
  <c r="AD260" i="727"/>
  <c r="W259" i="727"/>
  <c r="AD259" i="727"/>
  <c r="W229" i="725"/>
  <c r="AD229" i="725"/>
  <c r="W227" i="725"/>
  <c r="AD227" i="725"/>
  <c r="AD258" i="727"/>
  <c r="W258" i="727"/>
  <c r="AF183" i="726" l="1"/>
  <c r="AH183" i="726" s="1"/>
  <c r="AI183" i="726"/>
  <c r="AF182" i="726"/>
  <c r="AH182" i="726" s="1"/>
  <c r="AI181" i="726"/>
  <c r="AF181" i="726"/>
  <c r="AH181" i="726" s="1"/>
  <c r="AI180" i="726"/>
  <c r="AF180" i="726"/>
  <c r="AH180" i="726" s="1"/>
  <c r="AI179" i="726"/>
  <c r="AF179" i="726"/>
  <c r="AH179" i="726" s="1"/>
  <c r="AI166" i="723"/>
  <c r="AF166" i="723"/>
  <c r="AH166" i="723" s="1"/>
  <c r="AI165" i="723"/>
  <c r="AF165" i="723"/>
  <c r="AH165" i="723" s="1"/>
  <c r="AI260" i="727"/>
  <c r="AF260" i="727"/>
  <c r="AH260" i="727" s="1"/>
  <c r="AI259" i="727"/>
  <c r="AF259" i="727"/>
  <c r="AH259" i="727" s="1"/>
  <c r="AF229" i="725"/>
  <c r="AH229" i="725" s="1"/>
  <c r="AK235" i="725" s="1"/>
  <c r="AI229" i="725"/>
  <c r="AI227" i="725"/>
  <c r="AF227" i="725"/>
  <c r="AH227" i="725" s="1"/>
  <c r="AF258" i="727"/>
  <c r="AH258" i="727" s="1"/>
  <c r="AI258" i="727"/>
  <c r="AK168" i="723" l="1"/>
  <c r="AK260" i="727"/>
  <c r="T112" i="717"/>
  <c r="AJ112" i="717" s="1"/>
  <c r="S112" i="717"/>
  <c r="P112" i="717"/>
  <c r="V112" i="717" s="1"/>
  <c r="O112" i="717"/>
  <c r="L112" i="717"/>
  <c r="J112" i="717"/>
  <c r="T164" i="723"/>
  <c r="AJ164" i="723" s="1"/>
  <c r="S164" i="723"/>
  <c r="P164" i="723"/>
  <c r="V164" i="723" s="1"/>
  <c r="O164" i="723"/>
  <c r="L164" i="723"/>
  <c r="J164" i="723"/>
  <c r="T163" i="723"/>
  <c r="AJ163" i="723" s="1"/>
  <c r="S163" i="723"/>
  <c r="P163" i="723"/>
  <c r="V163" i="723" s="1"/>
  <c r="O163" i="723"/>
  <c r="L163" i="723"/>
  <c r="J163" i="723"/>
  <c r="T162" i="723"/>
  <c r="AJ162" i="723" s="1"/>
  <c r="S162" i="723"/>
  <c r="P162" i="723"/>
  <c r="V162" i="723" s="1"/>
  <c r="O162" i="723"/>
  <c r="L162" i="723"/>
  <c r="J162" i="723"/>
  <c r="T161" i="723"/>
  <c r="AJ161" i="723" s="1"/>
  <c r="S161" i="723"/>
  <c r="P161" i="723"/>
  <c r="V161" i="723" s="1"/>
  <c r="O161" i="723"/>
  <c r="L161" i="723"/>
  <c r="J161" i="723"/>
  <c r="T178" i="726"/>
  <c r="AJ178" i="726" s="1"/>
  <c r="S178" i="726"/>
  <c r="P178" i="726"/>
  <c r="V178" i="726" s="1"/>
  <c r="O178" i="726"/>
  <c r="L178" i="726"/>
  <c r="J178" i="726"/>
  <c r="T257" i="727"/>
  <c r="AJ257" i="727" s="1"/>
  <c r="S257" i="727"/>
  <c r="P257" i="727"/>
  <c r="V257" i="727" s="1"/>
  <c r="O257" i="727"/>
  <c r="L257" i="727"/>
  <c r="J257" i="727"/>
  <c r="T256" i="727"/>
  <c r="AJ256" i="727" s="1"/>
  <c r="S256" i="727"/>
  <c r="P256" i="727"/>
  <c r="V256" i="727" s="1"/>
  <c r="O256" i="727"/>
  <c r="L256" i="727"/>
  <c r="J256" i="727"/>
  <c r="T50" i="718"/>
  <c r="AJ50" i="718" s="1"/>
  <c r="S50" i="718"/>
  <c r="P50" i="718"/>
  <c r="V50" i="718" s="1"/>
  <c r="O50" i="718"/>
  <c r="L50" i="718"/>
  <c r="J50" i="718"/>
  <c r="T49" i="718"/>
  <c r="AJ49" i="718" s="1"/>
  <c r="S49" i="718"/>
  <c r="P49" i="718"/>
  <c r="V49" i="718" s="1"/>
  <c r="O49" i="718"/>
  <c r="L49" i="718"/>
  <c r="J49" i="718"/>
  <c r="T48" i="718"/>
  <c r="AJ48" i="718" s="1"/>
  <c r="S48" i="718"/>
  <c r="P48" i="718"/>
  <c r="V48" i="718" s="1"/>
  <c r="O48" i="718"/>
  <c r="L48" i="718"/>
  <c r="J48" i="718"/>
  <c r="T110" i="729"/>
  <c r="AJ110" i="729" s="1"/>
  <c r="S110" i="729"/>
  <c r="P110" i="729"/>
  <c r="V110" i="729" s="1"/>
  <c r="W110" i="729" s="1"/>
  <c r="O110" i="729"/>
  <c r="L110" i="729"/>
  <c r="J110" i="729"/>
  <c r="T90" i="719"/>
  <c r="AJ90" i="719" s="1"/>
  <c r="S90" i="719"/>
  <c r="P90" i="719"/>
  <c r="V90" i="719" s="1"/>
  <c r="O90" i="719"/>
  <c r="L90" i="719"/>
  <c r="J90" i="719"/>
  <c r="T89" i="719"/>
  <c r="AJ89" i="719" s="1"/>
  <c r="S89" i="719"/>
  <c r="P89" i="719"/>
  <c r="V89" i="719" s="1"/>
  <c r="O89" i="719"/>
  <c r="L89" i="719"/>
  <c r="J89" i="719"/>
  <c r="T88" i="719"/>
  <c r="AJ88" i="719" s="1"/>
  <c r="S88" i="719"/>
  <c r="P88" i="719"/>
  <c r="V88" i="719" s="1"/>
  <c r="O88" i="719"/>
  <c r="L88" i="719"/>
  <c r="J88" i="719"/>
  <c r="T87" i="719"/>
  <c r="AJ87" i="719" s="1"/>
  <c r="S87" i="719"/>
  <c r="P87" i="719"/>
  <c r="V87" i="719" s="1"/>
  <c r="O87" i="719"/>
  <c r="L87" i="719"/>
  <c r="J87" i="719"/>
  <c r="T255" i="727"/>
  <c r="AJ255" i="727" s="1"/>
  <c r="S255" i="727"/>
  <c r="P255" i="727"/>
  <c r="V255" i="727" s="1"/>
  <c r="O255" i="727"/>
  <c r="L255" i="727"/>
  <c r="J255" i="727"/>
  <c r="T254" i="727"/>
  <c r="AJ254" i="727" s="1"/>
  <c r="S254" i="727"/>
  <c r="P254" i="727"/>
  <c r="V254" i="727" s="1"/>
  <c r="O254" i="727"/>
  <c r="L254" i="727"/>
  <c r="J254" i="727"/>
  <c r="T253" i="727"/>
  <c r="AJ253" i="727" s="1"/>
  <c r="S253" i="727"/>
  <c r="P253" i="727"/>
  <c r="V253" i="727" s="1"/>
  <c r="O253" i="727"/>
  <c r="L253" i="727"/>
  <c r="J253" i="727"/>
  <c r="T111" i="717"/>
  <c r="AJ111" i="717" s="1"/>
  <c r="S111" i="717"/>
  <c r="P111" i="717"/>
  <c r="V111" i="717" s="1"/>
  <c r="O111" i="717"/>
  <c r="L111" i="717"/>
  <c r="J111" i="717"/>
  <c r="T110" i="717"/>
  <c r="AJ110" i="717" s="1"/>
  <c r="S110" i="717"/>
  <c r="P110" i="717"/>
  <c r="V110" i="717" s="1"/>
  <c r="O110" i="717"/>
  <c r="L110" i="717"/>
  <c r="J110" i="717"/>
  <c r="AD112" i="717" l="1"/>
  <c r="AI112" i="717" s="1"/>
  <c r="W112" i="717"/>
  <c r="W164" i="723"/>
  <c r="AD164" i="723"/>
  <c r="W163" i="723"/>
  <c r="AD163" i="723"/>
  <c r="W162" i="723"/>
  <c r="AD162" i="723"/>
  <c r="W161" i="723"/>
  <c r="AD161" i="723"/>
  <c r="W178" i="726"/>
  <c r="AD178" i="726"/>
  <c r="W257" i="727"/>
  <c r="AD257" i="727"/>
  <c r="W256" i="727"/>
  <c r="AD256" i="727"/>
  <c r="W50" i="718"/>
  <c r="AD50" i="718"/>
  <c r="W49" i="718"/>
  <c r="AD49" i="718"/>
  <c r="W48" i="718"/>
  <c r="AD48" i="718"/>
  <c r="AD110" i="729"/>
  <c r="AF110" i="729" s="1"/>
  <c r="AH110" i="729" s="1"/>
  <c r="AK113" i="729" s="1"/>
  <c r="W90" i="719"/>
  <c r="AD90" i="719"/>
  <c r="W89" i="719"/>
  <c r="AD89" i="719"/>
  <c r="W88" i="719"/>
  <c r="AD88" i="719"/>
  <c r="W87" i="719"/>
  <c r="AD87" i="719"/>
  <c r="W255" i="727"/>
  <c r="AD255" i="727"/>
  <c r="W254" i="727"/>
  <c r="AD254" i="727"/>
  <c r="W253" i="727"/>
  <c r="AD253" i="727"/>
  <c r="W111" i="717"/>
  <c r="AD111" i="717"/>
  <c r="W110" i="717"/>
  <c r="AD110" i="717"/>
  <c r="AI110" i="717" s="1"/>
  <c r="AI110" i="729" l="1"/>
  <c r="AF112" i="717"/>
  <c r="AH112" i="717" s="1"/>
  <c r="AK114" i="717" s="1"/>
  <c r="AI164" i="723"/>
  <c r="AF164" i="723"/>
  <c r="AH164" i="723" s="1"/>
  <c r="AI163" i="723"/>
  <c r="AF163" i="723"/>
  <c r="AH163" i="723" s="1"/>
  <c r="AI162" i="723"/>
  <c r="AF162" i="723"/>
  <c r="AH162" i="723" s="1"/>
  <c r="AI161" i="723"/>
  <c r="AF161" i="723"/>
  <c r="AH161" i="723" s="1"/>
  <c r="AI178" i="726"/>
  <c r="AF178" i="726"/>
  <c r="AH178" i="726" s="1"/>
  <c r="AK186" i="726" s="1"/>
  <c r="AI257" i="727"/>
  <c r="AF257" i="727"/>
  <c r="AH257" i="727" s="1"/>
  <c r="AI256" i="727"/>
  <c r="AF256" i="727"/>
  <c r="AH256" i="727" s="1"/>
  <c r="AI50" i="718"/>
  <c r="AF50" i="718"/>
  <c r="AH50" i="718" s="1"/>
  <c r="AF49" i="718"/>
  <c r="AH49" i="718" s="1"/>
  <c r="AI49" i="718"/>
  <c r="AI48" i="718"/>
  <c r="AF48" i="718"/>
  <c r="AH48" i="718" s="1"/>
  <c r="AI90" i="719"/>
  <c r="AF90" i="719"/>
  <c r="AH90" i="719" s="1"/>
  <c r="AF89" i="719"/>
  <c r="AH89" i="719" s="1"/>
  <c r="AI89" i="719"/>
  <c r="AI88" i="719"/>
  <c r="AF88" i="719"/>
  <c r="AH88" i="719" s="1"/>
  <c r="AI87" i="719"/>
  <c r="AF87" i="719"/>
  <c r="AH87" i="719" s="1"/>
  <c r="AI255" i="727"/>
  <c r="AF255" i="727"/>
  <c r="AH255" i="727" s="1"/>
  <c r="AI254" i="727"/>
  <c r="AF254" i="727"/>
  <c r="AH254" i="727" s="1"/>
  <c r="AI253" i="727"/>
  <c r="AF253" i="727"/>
  <c r="AH253" i="727" s="1"/>
  <c r="AF111" i="717"/>
  <c r="AH111" i="717" s="1"/>
  <c r="AI111" i="717"/>
  <c r="AF110" i="717"/>
  <c r="AH110" i="717" s="1"/>
  <c r="AK111" i="717" s="1"/>
  <c r="AK90" i="719" l="1"/>
  <c r="AK164" i="723"/>
  <c r="AK53" i="718"/>
  <c r="AK255" i="727"/>
  <c r="AK258" i="727"/>
  <c r="T54" i="720"/>
  <c r="AJ54" i="720" s="1"/>
  <c r="S54" i="720"/>
  <c r="P54" i="720"/>
  <c r="V54" i="720" s="1"/>
  <c r="O54" i="720"/>
  <c r="L54" i="720"/>
  <c r="J54" i="720"/>
  <c r="T53" i="720"/>
  <c r="AJ53" i="720" s="1"/>
  <c r="S53" i="720"/>
  <c r="P53" i="720"/>
  <c r="V53" i="720" s="1"/>
  <c r="O53" i="720"/>
  <c r="L53" i="720"/>
  <c r="J53" i="720"/>
  <c r="T226" i="725"/>
  <c r="AJ226" i="725" s="1"/>
  <c r="S226" i="725"/>
  <c r="P226" i="725"/>
  <c r="V226" i="725" s="1"/>
  <c r="O226" i="725"/>
  <c r="L226" i="725"/>
  <c r="J226" i="725"/>
  <c r="T225" i="725"/>
  <c r="AJ225" i="725" s="1"/>
  <c r="S225" i="725"/>
  <c r="P225" i="725"/>
  <c r="V225" i="725" s="1"/>
  <c r="O225" i="725"/>
  <c r="L225" i="725"/>
  <c r="J225" i="725"/>
  <c r="T252" i="727"/>
  <c r="AJ252" i="727" s="1"/>
  <c r="S252" i="727"/>
  <c r="P252" i="727"/>
  <c r="V252" i="727" s="1"/>
  <c r="O252" i="727"/>
  <c r="L252" i="727"/>
  <c r="J252" i="727"/>
  <c r="T251" i="727"/>
  <c r="AJ251" i="727" s="1"/>
  <c r="S251" i="727"/>
  <c r="P251" i="727"/>
  <c r="V251" i="727" s="1"/>
  <c r="O251" i="727"/>
  <c r="L251" i="727"/>
  <c r="J251" i="727"/>
  <c r="T160" i="723"/>
  <c r="AJ160" i="723" s="1"/>
  <c r="S160" i="723"/>
  <c r="P160" i="723"/>
  <c r="V160" i="723" s="1"/>
  <c r="O160" i="723"/>
  <c r="L160" i="723"/>
  <c r="J160" i="723"/>
  <c r="T159" i="723"/>
  <c r="AJ159" i="723" s="1"/>
  <c r="S159" i="723"/>
  <c r="P159" i="723"/>
  <c r="V159" i="723" s="1"/>
  <c r="O159" i="723"/>
  <c r="L159" i="723"/>
  <c r="J159" i="723"/>
  <c r="T109" i="729"/>
  <c r="S109" i="729"/>
  <c r="P109" i="729"/>
  <c r="V109" i="729" s="1"/>
  <c r="O109" i="729"/>
  <c r="L109" i="729"/>
  <c r="J109" i="729"/>
  <c r="T108" i="729"/>
  <c r="AJ108" i="729" s="1"/>
  <c r="S108" i="729"/>
  <c r="P108" i="729"/>
  <c r="V108" i="729" s="1"/>
  <c r="O108" i="729"/>
  <c r="L108" i="729"/>
  <c r="J108" i="729"/>
  <c r="T107" i="729"/>
  <c r="AJ107" i="729" s="1"/>
  <c r="S107" i="729"/>
  <c r="P107" i="729"/>
  <c r="V107" i="729" s="1"/>
  <c r="O107" i="729"/>
  <c r="L107" i="729"/>
  <c r="J107" i="729"/>
  <c r="T250" i="727"/>
  <c r="AJ250" i="727" s="1"/>
  <c r="S250" i="727"/>
  <c r="P250" i="727"/>
  <c r="V250" i="727" s="1"/>
  <c r="O250" i="727"/>
  <c r="L250" i="727"/>
  <c r="J250" i="727"/>
  <c r="T106" i="729"/>
  <c r="AD106" i="729" s="1"/>
  <c r="S106" i="729"/>
  <c r="P106" i="729"/>
  <c r="V106" i="729" s="1"/>
  <c r="O106" i="729"/>
  <c r="L106" i="729"/>
  <c r="J106" i="729"/>
  <c r="T249" i="727"/>
  <c r="AJ249" i="727" s="1"/>
  <c r="S249" i="727"/>
  <c r="P249" i="727"/>
  <c r="V249" i="727" s="1"/>
  <c r="O249" i="727"/>
  <c r="L249" i="727"/>
  <c r="J249" i="727"/>
  <c r="T248" i="727"/>
  <c r="AJ248" i="727" s="1"/>
  <c r="S248" i="727"/>
  <c r="P248" i="727"/>
  <c r="V248" i="727" s="1"/>
  <c r="O248" i="727"/>
  <c r="L248" i="727"/>
  <c r="J248" i="727"/>
  <c r="T158" i="723"/>
  <c r="AJ158" i="723" s="1"/>
  <c r="S158" i="723"/>
  <c r="P158" i="723"/>
  <c r="V158" i="723" s="1"/>
  <c r="O158" i="723"/>
  <c r="L158" i="723"/>
  <c r="J158" i="723"/>
  <c r="T177" i="726"/>
  <c r="AJ177" i="726" s="1"/>
  <c r="S177" i="726"/>
  <c r="P177" i="726"/>
  <c r="V177" i="726" s="1"/>
  <c r="O177" i="726"/>
  <c r="L177" i="726"/>
  <c r="J177" i="726"/>
  <c r="T176" i="726"/>
  <c r="AJ176" i="726" s="1"/>
  <c r="S176" i="726"/>
  <c r="P176" i="726"/>
  <c r="V176" i="726" s="1"/>
  <c r="O176" i="726"/>
  <c r="L176" i="726"/>
  <c r="J176" i="726"/>
  <c r="T175" i="726"/>
  <c r="AJ175" i="726" s="1"/>
  <c r="S175" i="726"/>
  <c r="P175" i="726"/>
  <c r="V175" i="726" s="1"/>
  <c r="O175" i="726"/>
  <c r="L175" i="726"/>
  <c r="J175" i="726"/>
  <c r="T174" i="726"/>
  <c r="AJ174" i="726" s="1"/>
  <c r="S174" i="726"/>
  <c r="P174" i="726"/>
  <c r="V174" i="726" s="1"/>
  <c r="O174" i="726"/>
  <c r="L174" i="726"/>
  <c r="J174" i="726"/>
  <c r="T247" i="727"/>
  <c r="AJ247" i="727" s="1"/>
  <c r="S247" i="727"/>
  <c r="P247" i="727"/>
  <c r="V247" i="727" s="1"/>
  <c r="O247" i="727"/>
  <c r="L247" i="727"/>
  <c r="J247" i="727"/>
  <c r="T224" i="725"/>
  <c r="AJ224" i="725" s="1"/>
  <c r="S224" i="725"/>
  <c r="P224" i="725"/>
  <c r="V224" i="725" s="1"/>
  <c r="O224" i="725"/>
  <c r="L224" i="725"/>
  <c r="J224" i="725"/>
  <c r="T223" i="725"/>
  <c r="AJ223" i="725" s="1"/>
  <c r="S223" i="725"/>
  <c r="P223" i="725"/>
  <c r="V223" i="725" s="1"/>
  <c r="O223" i="725"/>
  <c r="L223" i="725"/>
  <c r="J223" i="725"/>
  <c r="T157" i="723"/>
  <c r="AJ157" i="723" s="1"/>
  <c r="S157" i="723"/>
  <c r="P157" i="723"/>
  <c r="V157" i="723" s="1"/>
  <c r="O157" i="723"/>
  <c r="L157" i="723"/>
  <c r="J157" i="723"/>
  <c r="T86" i="719"/>
  <c r="AJ86" i="719" s="1"/>
  <c r="S86" i="719"/>
  <c r="P86" i="719"/>
  <c r="V86" i="719" s="1"/>
  <c r="O86" i="719"/>
  <c r="L86" i="719"/>
  <c r="J86" i="719"/>
  <c r="AJ106" i="729" l="1"/>
  <c r="W106" i="729"/>
  <c r="W54" i="720"/>
  <c r="AD54" i="720"/>
  <c r="AD53" i="720"/>
  <c r="W53" i="720"/>
  <c r="W226" i="725"/>
  <c r="AD226" i="725"/>
  <c r="W225" i="725"/>
  <c r="AD225" i="725"/>
  <c r="W252" i="727"/>
  <c r="AD252" i="727"/>
  <c r="W251" i="727"/>
  <c r="AD251" i="727"/>
  <c r="W160" i="723"/>
  <c r="AD160" i="723"/>
  <c r="AD159" i="723"/>
  <c r="AI159" i="723" s="1"/>
  <c r="W159" i="723"/>
  <c r="W109" i="729"/>
  <c r="AD109" i="729"/>
  <c r="AI109" i="729" s="1"/>
  <c r="AJ109" i="729"/>
  <c r="AF109" i="729"/>
  <c r="AH109" i="729" s="1"/>
  <c r="AF106" i="729"/>
  <c r="AH106" i="729" s="1"/>
  <c r="AI106" i="729"/>
  <c r="W108" i="729"/>
  <c r="AD108" i="729"/>
  <c r="W107" i="729"/>
  <c r="AD107" i="729"/>
  <c r="W250" i="727"/>
  <c r="AD250" i="727"/>
  <c r="W248" i="727"/>
  <c r="AD248" i="727"/>
  <c r="W249" i="727"/>
  <c r="AD249" i="727"/>
  <c r="W158" i="723"/>
  <c r="AD158" i="723"/>
  <c r="W177" i="726"/>
  <c r="AD177" i="726"/>
  <c r="W176" i="726"/>
  <c r="AD176" i="726"/>
  <c r="W175" i="726"/>
  <c r="AD175" i="726"/>
  <c r="W174" i="726"/>
  <c r="AD174" i="726"/>
  <c r="W247" i="727"/>
  <c r="AD247" i="727"/>
  <c r="W224" i="725"/>
  <c r="AD224" i="725"/>
  <c r="W223" i="725"/>
  <c r="AD223" i="725"/>
  <c r="W157" i="723"/>
  <c r="AD157" i="723"/>
  <c r="W86" i="719"/>
  <c r="AD86" i="719"/>
  <c r="T222" i="725"/>
  <c r="AJ222" i="725" s="1"/>
  <c r="S222" i="725"/>
  <c r="P222" i="725"/>
  <c r="V222" i="725" s="1"/>
  <c r="O222" i="725"/>
  <c r="L222" i="725"/>
  <c r="J222" i="725"/>
  <c r="T156" i="723"/>
  <c r="AJ156" i="723" s="1"/>
  <c r="S156" i="723"/>
  <c r="P156" i="723"/>
  <c r="V156" i="723" s="1"/>
  <c r="O156" i="723"/>
  <c r="L156" i="723"/>
  <c r="J156" i="723"/>
  <c r="T155" i="723"/>
  <c r="AJ155" i="723" s="1"/>
  <c r="S155" i="723"/>
  <c r="P155" i="723"/>
  <c r="V155" i="723" s="1"/>
  <c r="O155" i="723"/>
  <c r="L155" i="723"/>
  <c r="J155" i="723"/>
  <c r="T246" i="727"/>
  <c r="AJ246" i="727" s="1"/>
  <c r="S246" i="727"/>
  <c r="P246" i="727"/>
  <c r="V246" i="727" s="1"/>
  <c r="O246" i="727"/>
  <c r="L246" i="727"/>
  <c r="J246" i="727"/>
  <c r="T245" i="727"/>
  <c r="AJ245" i="727" s="1"/>
  <c r="S245" i="727"/>
  <c r="P245" i="727"/>
  <c r="V245" i="727" s="1"/>
  <c r="O245" i="727"/>
  <c r="L245" i="727"/>
  <c r="J245" i="727"/>
  <c r="T173" i="726"/>
  <c r="AJ173" i="726" s="1"/>
  <c r="S173" i="726"/>
  <c r="P173" i="726"/>
  <c r="V173" i="726" s="1"/>
  <c r="O173" i="726"/>
  <c r="L173" i="726"/>
  <c r="J173" i="726"/>
  <c r="AI54" i="720" l="1"/>
  <c r="AF54" i="720"/>
  <c r="AH54" i="720" s="1"/>
  <c r="AF53" i="720"/>
  <c r="AH53" i="720" s="1"/>
  <c r="AK55" i="720" s="1"/>
  <c r="AI53" i="720"/>
  <c r="AI226" i="725"/>
  <c r="AF226" i="725"/>
  <c r="AH226" i="725" s="1"/>
  <c r="AI225" i="725"/>
  <c r="AF225" i="725"/>
  <c r="AH225" i="725" s="1"/>
  <c r="AF252" i="727"/>
  <c r="AH252" i="727" s="1"/>
  <c r="AI252" i="727"/>
  <c r="AI251" i="727"/>
  <c r="AF251" i="727"/>
  <c r="AH251" i="727" s="1"/>
  <c r="AI160" i="723"/>
  <c r="AF160" i="723"/>
  <c r="AH160" i="723" s="1"/>
  <c r="AF159" i="723"/>
  <c r="AH159" i="723" s="1"/>
  <c r="AK160" i="723" s="1"/>
  <c r="AI108" i="729"/>
  <c r="AF108" i="729"/>
  <c r="AH108" i="729" s="1"/>
  <c r="AI107" i="729"/>
  <c r="AF107" i="729"/>
  <c r="AH107" i="729" s="1"/>
  <c r="AK109" i="729" s="1"/>
  <c r="AI250" i="727"/>
  <c r="AF250" i="727"/>
  <c r="AH250" i="727" s="1"/>
  <c r="AF248" i="727"/>
  <c r="AH248" i="727" s="1"/>
  <c r="AI248" i="727"/>
  <c r="AI249" i="727"/>
  <c r="AF249" i="727"/>
  <c r="AH249" i="727" s="1"/>
  <c r="AF158" i="723"/>
  <c r="AH158" i="723" s="1"/>
  <c r="AI158" i="723"/>
  <c r="AI177" i="726"/>
  <c r="AF177" i="726"/>
  <c r="AH177" i="726" s="1"/>
  <c r="AI176" i="726"/>
  <c r="AF176" i="726"/>
  <c r="AH176" i="726" s="1"/>
  <c r="AI175" i="726"/>
  <c r="AF175" i="726"/>
  <c r="AH175" i="726" s="1"/>
  <c r="AI174" i="726"/>
  <c r="AF174" i="726"/>
  <c r="AH174" i="726" s="1"/>
  <c r="AI247" i="727"/>
  <c r="AF247" i="727"/>
  <c r="AH247" i="727" s="1"/>
  <c r="AI224" i="725"/>
  <c r="AF224" i="725"/>
  <c r="AH224" i="725" s="1"/>
  <c r="AI223" i="725"/>
  <c r="AF223" i="725"/>
  <c r="AH223" i="725" s="1"/>
  <c r="AI157" i="723"/>
  <c r="AF157" i="723"/>
  <c r="AH157" i="723" s="1"/>
  <c r="AI86" i="719"/>
  <c r="AF86" i="719"/>
  <c r="AH86" i="719" s="1"/>
  <c r="W222" i="725"/>
  <c r="AD222" i="725"/>
  <c r="W156" i="723"/>
  <c r="AD156" i="723"/>
  <c r="W155" i="723"/>
  <c r="AD155" i="723"/>
  <c r="W246" i="727"/>
  <c r="AD246" i="727"/>
  <c r="W245" i="727"/>
  <c r="AD245" i="727"/>
  <c r="W173" i="726"/>
  <c r="AD173" i="726"/>
  <c r="T109" i="717"/>
  <c r="S109" i="717"/>
  <c r="P109" i="717"/>
  <c r="V109" i="717" s="1"/>
  <c r="O109" i="717"/>
  <c r="L109" i="717"/>
  <c r="J109" i="717"/>
  <c r="T172" i="726"/>
  <c r="AJ172" i="726" s="1"/>
  <c r="S172" i="726"/>
  <c r="P172" i="726"/>
  <c r="V172" i="726" s="1"/>
  <c r="O172" i="726"/>
  <c r="L172" i="726"/>
  <c r="J172" i="726"/>
  <c r="T171" i="726"/>
  <c r="S171" i="726"/>
  <c r="P171" i="726"/>
  <c r="V171" i="726" s="1"/>
  <c r="O171" i="726"/>
  <c r="L171" i="726"/>
  <c r="J171" i="726"/>
  <c r="T85" i="719"/>
  <c r="AJ85" i="719" s="1"/>
  <c r="S85" i="719"/>
  <c r="P85" i="719"/>
  <c r="V85" i="719" s="1"/>
  <c r="O85" i="719"/>
  <c r="L85" i="719"/>
  <c r="J85" i="719"/>
  <c r="T221" i="725"/>
  <c r="AJ221" i="725" s="1"/>
  <c r="S221" i="725"/>
  <c r="P221" i="725"/>
  <c r="V221" i="725" s="1"/>
  <c r="O221" i="725"/>
  <c r="L221" i="725"/>
  <c r="J221" i="725"/>
  <c r="T220" i="725"/>
  <c r="AJ220" i="725" s="1"/>
  <c r="S220" i="725"/>
  <c r="P220" i="725"/>
  <c r="V220" i="725" s="1"/>
  <c r="O220" i="725"/>
  <c r="L220" i="725"/>
  <c r="J220" i="725"/>
  <c r="T244" i="727"/>
  <c r="AJ244" i="727" s="1"/>
  <c r="S244" i="727"/>
  <c r="P244" i="727"/>
  <c r="V244" i="727" s="1"/>
  <c r="O244" i="727"/>
  <c r="L244" i="727"/>
  <c r="J244" i="727"/>
  <c r="T243" i="727"/>
  <c r="AJ243" i="727" s="1"/>
  <c r="S243" i="727"/>
  <c r="P243" i="727"/>
  <c r="V243" i="727" s="1"/>
  <c r="O243" i="727"/>
  <c r="L243" i="727"/>
  <c r="J243" i="727"/>
  <c r="T242" i="727"/>
  <c r="AJ242" i="727" s="1"/>
  <c r="S242" i="727"/>
  <c r="P242" i="727"/>
  <c r="V242" i="727" s="1"/>
  <c r="O242" i="727"/>
  <c r="L242" i="727"/>
  <c r="J242" i="727"/>
  <c r="T154" i="723"/>
  <c r="AJ154" i="723" s="1"/>
  <c r="S154" i="723"/>
  <c r="P154" i="723"/>
  <c r="V154" i="723" s="1"/>
  <c r="O154" i="723"/>
  <c r="L154" i="723"/>
  <c r="J154" i="723"/>
  <c r="T153" i="723"/>
  <c r="AJ153" i="723" s="1"/>
  <c r="S153" i="723"/>
  <c r="P153" i="723"/>
  <c r="V153" i="723" s="1"/>
  <c r="O153" i="723"/>
  <c r="L153" i="723"/>
  <c r="J153" i="723"/>
  <c r="S152" i="723"/>
  <c r="T152" i="723"/>
  <c r="O152" i="723"/>
  <c r="P152" i="723"/>
  <c r="V152" i="723" s="1"/>
  <c r="L152" i="723"/>
  <c r="J152" i="723"/>
  <c r="W152" i="723" l="1"/>
  <c r="AJ152" i="723"/>
  <c r="AD152" i="723"/>
  <c r="AK229" i="725"/>
  <c r="AK252" i="727"/>
  <c r="AK250" i="727"/>
  <c r="AI222" i="725"/>
  <c r="AF222" i="725"/>
  <c r="AH222" i="725" s="1"/>
  <c r="AF156" i="723"/>
  <c r="AH156" i="723" s="1"/>
  <c r="AI156" i="723"/>
  <c r="AI155" i="723"/>
  <c r="AF155" i="723"/>
  <c r="AH155" i="723" s="1"/>
  <c r="AI246" i="727"/>
  <c r="AF246" i="727"/>
  <c r="AH246" i="727" s="1"/>
  <c r="AI245" i="727"/>
  <c r="AF245" i="727"/>
  <c r="AH245" i="727" s="1"/>
  <c r="AI173" i="726"/>
  <c r="AF173" i="726"/>
  <c r="AH173" i="726" s="1"/>
  <c r="AK177" i="726" s="1"/>
  <c r="W109" i="717"/>
  <c r="AD109" i="717"/>
  <c r="AI109" i="717" s="1"/>
  <c r="AJ109" i="717"/>
  <c r="AF109" i="717"/>
  <c r="AH109" i="717" s="1"/>
  <c r="W172" i="726"/>
  <c r="AD172" i="726"/>
  <c r="W171" i="726"/>
  <c r="AD171" i="726"/>
  <c r="AI171" i="726" s="1"/>
  <c r="AJ171" i="726"/>
  <c r="W85" i="719"/>
  <c r="AD85" i="719"/>
  <c r="W221" i="725"/>
  <c r="AD221" i="725"/>
  <c r="W220" i="725"/>
  <c r="AD220" i="725"/>
  <c r="W244" i="727"/>
  <c r="AD244" i="727"/>
  <c r="W243" i="727"/>
  <c r="AD243" i="727"/>
  <c r="W242" i="727"/>
  <c r="AD242" i="727"/>
  <c r="W154" i="723"/>
  <c r="AD154" i="723"/>
  <c r="W153" i="723"/>
  <c r="AD153" i="723"/>
  <c r="AF171" i="726" l="1"/>
  <c r="AH171" i="726" s="1"/>
  <c r="AF152" i="723"/>
  <c r="AH152" i="723" s="1"/>
  <c r="AI152" i="723"/>
  <c r="AK158" i="723"/>
  <c r="AK246" i="727"/>
  <c r="AI172" i="726"/>
  <c r="AF172" i="726"/>
  <c r="AH172" i="726" s="1"/>
  <c r="AF85" i="719"/>
  <c r="AH85" i="719" s="1"/>
  <c r="AI85" i="719"/>
  <c r="AF221" i="725"/>
  <c r="AH221" i="725" s="1"/>
  <c r="AI221" i="725"/>
  <c r="AI220" i="725"/>
  <c r="AF220" i="725"/>
  <c r="AH220" i="725" s="1"/>
  <c r="AI244" i="727"/>
  <c r="AF244" i="727"/>
  <c r="AH244" i="727" s="1"/>
  <c r="AF243" i="727"/>
  <c r="AH243" i="727" s="1"/>
  <c r="AI243" i="727"/>
  <c r="AI242" i="727"/>
  <c r="AF242" i="727"/>
  <c r="AH242" i="727" s="1"/>
  <c r="AI154" i="723"/>
  <c r="AF154" i="723"/>
  <c r="AH154" i="723" s="1"/>
  <c r="AI153" i="723"/>
  <c r="AF153" i="723"/>
  <c r="AH153" i="723" s="1"/>
  <c r="AK222" i="725" l="1"/>
  <c r="AK244" i="727"/>
  <c r="T219" i="725"/>
  <c r="AJ219" i="725" s="1"/>
  <c r="S219" i="725"/>
  <c r="P219" i="725"/>
  <c r="V219" i="725" s="1"/>
  <c r="O219" i="725"/>
  <c r="L219" i="725"/>
  <c r="J219" i="725"/>
  <c r="T218" i="725"/>
  <c r="AJ218" i="725" s="1"/>
  <c r="S218" i="725"/>
  <c r="P218" i="725"/>
  <c r="V218" i="725" s="1"/>
  <c r="O218" i="725"/>
  <c r="L218" i="725"/>
  <c r="J218" i="725"/>
  <c r="T151" i="723"/>
  <c r="AJ151" i="723" s="1"/>
  <c r="S151" i="723"/>
  <c r="P151" i="723"/>
  <c r="V151" i="723" s="1"/>
  <c r="O151" i="723"/>
  <c r="L151" i="723"/>
  <c r="J151" i="723"/>
  <c r="T170" i="726"/>
  <c r="AJ170" i="726" s="1"/>
  <c r="S170" i="726"/>
  <c r="P170" i="726"/>
  <c r="V170" i="726" s="1"/>
  <c r="O170" i="726"/>
  <c r="L170" i="726"/>
  <c r="J170" i="726"/>
  <c r="T169" i="726"/>
  <c r="AJ169" i="726" s="1"/>
  <c r="S169" i="726"/>
  <c r="P169" i="726"/>
  <c r="V169" i="726" s="1"/>
  <c r="O169" i="726"/>
  <c r="L169" i="726"/>
  <c r="J169" i="726"/>
  <c r="T217" i="725"/>
  <c r="AJ217" i="725" s="1"/>
  <c r="S217" i="725"/>
  <c r="P217" i="725"/>
  <c r="V217" i="725" s="1"/>
  <c r="O217" i="725"/>
  <c r="L217" i="725"/>
  <c r="J217" i="725"/>
  <c r="T216" i="725"/>
  <c r="AJ216" i="725" s="1"/>
  <c r="S216" i="725"/>
  <c r="P216" i="725"/>
  <c r="V216" i="725" s="1"/>
  <c r="O216" i="725"/>
  <c r="L216" i="725"/>
  <c r="J216" i="725"/>
  <c r="T241" i="727"/>
  <c r="AJ241" i="727" s="1"/>
  <c r="S241" i="727"/>
  <c r="P241" i="727"/>
  <c r="V241" i="727" s="1"/>
  <c r="O241" i="727"/>
  <c r="L241" i="727"/>
  <c r="J241" i="727"/>
  <c r="T240" i="727"/>
  <c r="AJ240" i="727" s="1"/>
  <c r="S240" i="727"/>
  <c r="P240" i="727"/>
  <c r="V240" i="727" s="1"/>
  <c r="O240" i="727"/>
  <c r="L240" i="727"/>
  <c r="J240" i="727"/>
  <c r="T239" i="727"/>
  <c r="AJ239" i="727" s="1"/>
  <c r="S239" i="727"/>
  <c r="P239" i="727"/>
  <c r="V239" i="727" s="1"/>
  <c r="O239" i="727"/>
  <c r="L239" i="727"/>
  <c r="J239" i="727"/>
  <c r="AD84" i="719"/>
  <c r="AI84" i="719" s="1"/>
  <c r="S84" i="719"/>
  <c r="T84" i="719"/>
  <c r="AJ84" i="719" s="1"/>
  <c r="O84" i="719"/>
  <c r="P84" i="719"/>
  <c r="V84" i="719" s="1"/>
  <c r="L84" i="719"/>
  <c r="J84" i="719"/>
  <c r="S83" i="719"/>
  <c r="T83" i="719"/>
  <c r="AD83" i="719" s="1"/>
  <c r="O83" i="719"/>
  <c r="P83" i="719"/>
  <c r="V83" i="719" s="1"/>
  <c r="L83" i="719"/>
  <c r="J83" i="719"/>
  <c r="J52" i="720"/>
  <c r="S52" i="720"/>
  <c r="T52" i="720"/>
  <c r="AJ52" i="720" s="1"/>
  <c r="O52" i="720"/>
  <c r="P52" i="720"/>
  <c r="V52" i="720" s="1"/>
  <c r="L52" i="720"/>
  <c r="S51" i="720"/>
  <c r="T51" i="720"/>
  <c r="AD51" i="720" s="1"/>
  <c r="O51" i="720"/>
  <c r="P51" i="720"/>
  <c r="V51" i="720" s="1"/>
  <c r="L51" i="720"/>
  <c r="J51" i="720"/>
  <c r="S86" i="722"/>
  <c r="T86" i="722"/>
  <c r="O86" i="722"/>
  <c r="P86" i="722"/>
  <c r="V86" i="722" s="1"/>
  <c r="L86" i="722"/>
  <c r="J86" i="722"/>
  <c r="T85" i="722"/>
  <c r="AJ85" i="722" s="1"/>
  <c r="S85" i="722"/>
  <c r="P85" i="722"/>
  <c r="V85" i="722" s="1"/>
  <c r="O85" i="722"/>
  <c r="L85" i="722"/>
  <c r="J85" i="722"/>
  <c r="T150" i="723"/>
  <c r="AJ150" i="723" s="1"/>
  <c r="S150" i="723"/>
  <c r="P150" i="723"/>
  <c r="V150" i="723" s="1"/>
  <c r="O150" i="723"/>
  <c r="L150" i="723"/>
  <c r="J150" i="723"/>
  <c r="T47" i="718"/>
  <c r="AJ47" i="718" s="1"/>
  <c r="S47" i="718"/>
  <c r="P47" i="718"/>
  <c r="V47" i="718" s="1"/>
  <c r="O47" i="718"/>
  <c r="L47" i="718"/>
  <c r="J47" i="718"/>
  <c r="T46" i="718"/>
  <c r="AJ46" i="718" s="1"/>
  <c r="S46" i="718"/>
  <c r="P46" i="718"/>
  <c r="V46" i="718" s="1"/>
  <c r="O46" i="718"/>
  <c r="L46" i="718"/>
  <c r="J46" i="718"/>
  <c r="T45" i="718"/>
  <c r="AJ45" i="718" s="1"/>
  <c r="S45" i="718"/>
  <c r="P45" i="718"/>
  <c r="V45" i="718" s="1"/>
  <c r="O45" i="718"/>
  <c r="L45" i="718"/>
  <c r="J45" i="718"/>
  <c r="T44" i="718"/>
  <c r="AJ44" i="718" s="1"/>
  <c r="S44" i="718"/>
  <c r="P44" i="718"/>
  <c r="V44" i="718" s="1"/>
  <c r="O44" i="718"/>
  <c r="L44" i="718"/>
  <c r="J44" i="718"/>
  <c r="T149" i="723"/>
  <c r="AJ149" i="723" s="1"/>
  <c r="S149" i="723"/>
  <c r="P149" i="723"/>
  <c r="V149" i="723" s="1"/>
  <c r="O149" i="723"/>
  <c r="L149" i="723"/>
  <c r="J149" i="723"/>
  <c r="T148" i="723"/>
  <c r="AJ148" i="723" s="1"/>
  <c r="S148" i="723"/>
  <c r="P148" i="723"/>
  <c r="V148" i="723" s="1"/>
  <c r="O148" i="723"/>
  <c r="L148" i="723"/>
  <c r="J148" i="723"/>
  <c r="T147" i="723"/>
  <c r="AJ147" i="723" s="1"/>
  <c r="S147" i="723"/>
  <c r="P147" i="723"/>
  <c r="V147" i="723" s="1"/>
  <c r="O147" i="723"/>
  <c r="L147" i="723"/>
  <c r="J147" i="723"/>
  <c r="T238" i="727"/>
  <c r="AJ238" i="727" s="1"/>
  <c r="S238" i="727"/>
  <c r="P238" i="727"/>
  <c r="V238" i="727" s="1"/>
  <c r="O238" i="727"/>
  <c r="L238" i="727"/>
  <c r="J238" i="727"/>
  <c r="T237" i="727"/>
  <c r="S237" i="727"/>
  <c r="P237" i="727"/>
  <c r="V237" i="727" s="1"/>
  <c r="O237" i="727"/>
  <c r="L237" i="727"/>
  <c r="J237" i="727"/>
  <c r="S215" i="725"/>
  <c r="T215" i="725"/>
  <c r="AJ215" i="725" s="1"/>
  <c r="O215" i="725"/>
  <c r="P215" i="725"/>
  <c r="V215" i="725" s="1"/>
  <c r="L215" i="725"/>
  <c r="J215" i="725"/>
  <c r="T214" i="725"/>
  <c r="AJ214" i="725" s="1"/>
  <c r="S214" i="725"/>
  <c r="P214" i="725"/>
  <c r="V214" i="725" s="1"/>
  <c r="O214" i="725"/>
  <c r="L214" i="725"/>
  <c r="J214" i="725"/>
  <c r="T168" i="726"/>
  <c r="AJ168" i="726" s="1"/>
  <c r="S168" i="726"/>
  <c r="P168" i="726"/>
  <c r="V168" i="726" s="1"/>
  <c r="O168" i="726"/>
  <c r="L168" i="726"/>
  <c r="J168" i="726"/>
  <c r="T167" i="726"/>
  <c r="AJ167" i="726" s="1"/>
  <c r="S167" i="726"/>
  <c r="P167" i="726"/>
  <c r="V167" i="726" s="1"/>
  <c r="O167" i="726"/>
  <c r="L167" i="726"/>
  <c r="J167" i="726"/>
  <c r="T166" i="726"/>
  <c r="AJ166" i="726" s="1"/>
  <c r="S166" i="726"/>
  <c r="P166" i="726"/>
  <c r="V166" i="726" s="1"/>
  <c r="O166" i="726"/>
  <c r="L166" i="726"/>
  <c r="J166" i="726"/>
  <c r="T82" i="719"/>
  <c r="AJ82" i="719" s="1"/>
  <c r="S82" i="719"/>
  <c r="P82" i="719"/>
  <c r="V82" i="719" s="1"/>
  <c r="O82" i="719"/>
  <c r="L82" i="719"/>
  <c r="J82" i="719"/>
  <c r="AD52" i="720" l="1"/>
  <c r="AI52" i="720" s="1"/>
  <c r="W52" i="720"/>
  <c r="AF52" i="720"/>
  <c r="AH52" i="720" s="1"/>
  <c r="W86" i="722"/>
  <c r="AD86" i="722"/>
  <c r="AJ86" i="722"/>
  <c r="AI83" i="719"/>
  <c r="AF83" i="719"/>
  <c r="AH83" i="719" s="1"/>
  <c r="AK86" i="719" s="1"/>
  <c r="W84" i="719"/>
  <c r="W83" i="719"/>
  <c r="AJ83" i="719"/>
  <c r="W215" i="725"/>
  <c r="AD215" i="725"/>
  <c r="AI215" i="725" s="1"/>
  <c r="W219" i="725"/>
  <c r="AD219" i="725"/>
  <c r="W218" i="725"/>
  <c r="AD218" i="725"/>
  <c r="AI51" i="720"/>
  <c r="AF51" i="720"/>
  <c r="AH51" i="720" s="1"/>
  <c r="AK52" i="720" s="1"/>
  <c r="W51" i="720"/>
  <c r="AJ51" i="720"/>
  <c r="W151" i="723"/>
  <c r="AD151" i="723"/>
  <c r="W170" i="726"/>
  <c r="AD170" i="726"/>
  <c r="AD169" i="726"/>
  <c r="AI169" i="726" s="1"/>
  <c r="W169" i="726"/>
  <c r="W217" i="725"/>
  <c r="AD217" i="725"/>
  <c r="W216" i="725"/>
  <c r="AD216" i="725"/>
  <c r="W241" i="727"/>
  <c r="AD241" i="727"/>
  <c r="W240" i="727"/>
  <c r="AD240" i="727"/>
  <c r="AD239" i="727"/>
  <c r="W239" i="727"/>
  <c r="AF84" i="719"/>
  <c r="AH84" i="719" s="1"/>
  <c r="W85" i="722"/>
  <c r="AD85" i="722"/>
  <c r="W150" i="723"/>
  <c r="AD150" i="723"/>
  <c r="W47" i="718"/>
  <c r="AD47" i="718"/>
  <c r="W46" i="718"/>
  <c r="AD46" i="718"/>
  <c r="W45" i="718"/>
  <c r="AD45" i="718"/>
  <c r="W44" i="718"/>
  <c r="AD44" i="718"/>
  <c r="W149" i="723"/>
  <c r="AD149" i="723"/>
  <c r="W148" i="723"/>
  <c r="AD148" i="723"/>
  <c r="W147" i="723"/>
  <c r="AD147" i="723"/>
  <c r="W238" i="727"/>
  <c r="AD238" i="727"/>
  <c r="W237" i="727"/>
  <c r="AD237" i="727"/>
  <c r="AI237" i="727" s="1"/>
  <c r="AJ237" i="727"/>
  <c r="W214" i="725"/>
  <c r="AD214" i="725"/>
  <c r="W168" i="726"/>
  <c r="AD168" i="726"/>
  <c r="W167" i="726"/>
  <c r="AD167" i="726"/>
  <c r="W166" i="726"/>
  <c r="AD166" i="726"/>
  <c r="W82" i="719"/>
  <c r="AD82" i="719"/>
  <c r="AI86" i="722" l="1"/>
  <c r="AF86" i="722"/>
  <c r="AH86" i="722" s="1"/>
  <c r="AF215" i="725"/>
  <c r="AH215" i="725" s="1"/>
  <c r="AI219" i="725"/>
  <c r="AF219" i="725"/>
  <c r="AH219" i="725" s="1"/>
  <c r="AI218" i="725"/>
  <c r="AF218" i="725"/>
  <c r="AH218" i="725" s="1"/>
  <c r="AI151" i="723"/>
  <c r="AF151" i="723"/>
  <c r="AH151" i="723" s="1"/>
  <c r="AK154" i="723" s="1"/>
  <c r="AI170" i="726"/>
  <c r="AF170" i="726"/>
  <c r="AH170" i="726" s="1"/>
  <c r="AF169" i="726"/>
  <c r="AH169" i="726" s="1"/>
  <c r="AK172" i="726" s="1"/>
  <c r="AI217" i="725"/>
  <c r="AF217" i="725"/>
  <c r="AH217" i="725" s="1"/>
  <c r="AI216" i="725"/>
  <c r="AF216" i="725"/>
  <c r="AH216" i="725" s="1"/>
  <c r="AI241" i="727"/>
  <c r="AF241" i="727"/>
  <c r="AH241" i="727" s="1"/>
  <c r="AI240" i="727"/>
  <c r="AF240" i="727"/>
  <c r="AH240" i="727" s="1"/>
  <c r="AF239" i="727"/>
  <c r="AH239" i="727" s="1"/>
  <c r="AI239" i="727"/>
  <c r="AF85" i="722"/>
  <c r="AH85" i="722" s="1"/>
  <c r="AK86" i="722" s="1"/>
  <c r="AI85" i="722"/>
  <c r="AI150" i="723"/>
  <c r="AF150" i="723"/>
  <c r="AH150" i="723" s="1"/>
  <c r="AF47" i="718"/>
  <c r="AH47" i="718" s="1"/>
  <c r="AI47" i="718"/>
  <c r="AI46" i="718"/>
  <c r="AF46" i="718"/>
  <c r="AH46" i="718" s="1"/>
  <c r="AI45" i="718"/>
  <c r="AF45" i="718"/>
  <c r="AH45" i="718" s="1"/>
  <c r="AI44" i="718"/>
  <c r="AF44" i="718"/>
  <c r="AH44" i="718" s="1"/>
  <c r="AI149" i="723"/>
  <c r="AF149" i="723"/>
  <c r="AH149" i="723" s="1"/>
  <c r="AI148" i="723"/>
  <c r="AF148" i="723"/>
  <c r="AH148" i="723" s="1"/>
  <c r="AI147" i="723"/>
  <c r="AF147" i="723"/>
  <c r="AH147" i="723" s="1"/>
  <c r="AF238" i="727"/>
  <c r="AH238" i="727" s="1"/>
  <c r="AI238" i="727"/>
  <c r="AF237" i="727"/>
  <c r="AH237" i="727" s="1"/>
  <c r="AI214" i="725"/>
  <c r="AF214" i="725"/>
  <c r="AH214" i="725" s="1"/>
  <c r="AF168" i="726"/>
  <c r="AH168" i="726" s="1"/>
  <c r="AI168" i="726"/>
  <c r="AF167" i="726"/>
  <c r="AH167" i="726" s="1"/>
  <c r="AI167" i="726"/>
  <c r="AI166" i="726"/>
  <c r="AF166" i="726"/>
  <c r="AH166" i="726" s="1"/>
  <c r="AF82" i="719"/>
  <c r="AH82" i="719" s="1"/>
  <c r="AK82" i="719" s="1"/>
  <c r="AI82" i="719"/>
  <c r="AK150" i="723" l="1"/>
  <c r="AK47" i="718"/>
  <c r="AK241" i="727"/>
  <c r="AK219" i="725"/>
  <c r="AK238" i="727"/>
  <c r="T236" i="727"/>
  <c r="AJ236" i="727" s="1"/>
  <c r="S236" i="727"/>
  <c r="P236" i="727"/>
  <c r="V236" i="727" s="1"/>
  <c r="O236" i="727"/>
  <c r="L236" i="727"/>
  <c r="J236" i="727"/>
  <c r="T235" i="727"/>
  <c r="AJ235" i="727" s="1"/>
  <c r="S235" i="727"/>
  <c r="P235" i="727"/>
  <c r="V235" i="727" s="1"/>
  <c r="O235" i="727"/>
  <c r="L235" i="727"/>
  <c r="J235" i="727"/>
  <c r="T234" i="727"/>
  <c r="AD234" i="727" s="1"/>
  <c r="S234" i="727"/>
  <c r="P234" i="727"/>
  <c r="V234" i="727" s="1"/>
  <c r="O234" i="727"/>
  <c r="L234" i="727"/>
  <c r="J234" i="727"/>
  <c r="W234" i="727" l="1"/>
  <c r="W236" i="727"/>
  <c r="AD236" i="727"/>
  <c r="W235" i="727"/>
  <c r="AD235" i="727"/>
  <c r="AJ234" i="727"/>
  <c r="AF234" i="727"/>
  <c r="AH234" i="727" s="1"/>
  <c r="AI234" i="727"/>
  <c r="AF236" i="727" l="1"/>
  <c r="AH236" i="727" s="1"/>
  <c r="AI236" i="727"/>
  <c r="AI235" i="727"/>
  <c r="AF235" i="727"/>
  <c r="AH235" i="727" s="1"/>
  <c r="AK236" i="727" l="1"/>
  <c r="T213" i="725"/>
  <c r="AJ213" i="725" s="1"/>
  <c r="S213" i="725"/>
  <c r="P213" i="725"/>
  <c r="V213" i="725" s="1"/>
  <c r="O213" i="725"/>
  <c r="L213" i="725"/>
  <c r="J213" i="725"/>
  <c r="T212" i="725"/>
  <c r="AJ212" i="725" s="1"/>
  <c r="S212" i="725"/>
  <c r="P212" i="725"/>
  <c r="V212" i="725" s="1"/>
  <c r="O212" i="725"/>
  <c r="L212" i="725"/>
  <c r="J212" i="725"/>
  <c r="T165" i="726"/>
  <c r="AJ165" i="726" s="1"/>
  <c r="S165" i="726"/>
  <c r="P165" i="726"/>
  <c r="V165" i="726" s="1"/>
  <c r="O165" i="726"/>
  <c r="L165" i="726"/>
  <c r="J165" i="726"/>
  <c r="T164" i="726"/>
  <c r="AJ164" i="726" s="1"/>
  <c r="S164" i="726"/>
  <c r="P164" i="726"/>
  <c r="V164" i="726" s="1"/>
  <c r="O164" i="726"/>
  <c r="L164" i="726"/>
  <c r="J164" i="726"/>
  <c r="T163" i="726"/>
  <c r="AJ163" i="726" s="1"/>
  <c r="S163" i="726"/>
  <c r="P163" i="726"/>
  <c r="V163" i="726" s="1"/>
  <c r="O163" i="726"/>
  <c r="L163" i="726"/>
  <c r="J163" i="726"/>
  <c r="T162" i="726"/>
  <c r="AJ162" i="726" s="1"/>
  <c r="S162" i="726"/>
  <c r="P162" i="726"/>
  <c r="V162" i="726" s="1"/>
  <c r="O162" i="726"/>
  <c r="L162" i="726"/>
  <c r="J162" i="726"/>
  <c r="W213" i="725" l="1"/>
  <c r="AD213" i="725"/>
  <c r="W212" i="725"/>
  <c r="AD212" i="725"/>
  <c r="W165" i="726"/>
  <c r="AD165" i="726"/>
  <c r="W164" i="726"/>
  <c r="AD164" i="726"/>
  <c r="W163" i="726"/>
  <c r="AD163" i="726"/>
  <c r="AD162" i="726"/>
  <c r="W162" i="726"/>
  <c r="T211" i="725"/>
  <c r="AJ211" i="725" s="1"/>
  <c r="S211" i="725"/>
  <c r="P211" i="725"/>
  <c r="V211" i="725" s="1"/>
  <c r="O211" i="725"/>
  <c r="L211" i="725"/>
  <c r="J211" i="725"/>
  <c r="T210" i="725"/>
  <c r="AJ210" i="725" s="1"/>
  <c r="S210" i="725"/>
  <c r="P210" i="725"/>
  <c r="V210" i="725" s="1"/>
  <c r="O210" i="725"/>
  <c r="L210" i="725"/>
  <c r="J210" i="725"/>
  <c r="T209" i="725"/>
  <c r="AJ209" i="725" s="1"/>
  <c r="S209" i="725"/>
  <c r="P209" i="725"/>
  <c r="V209" i="725" s="1"/>
  <c r="O209" i="725"/>
  <c r="L209" i="725"/>
  <c r="J209" i="725"/>
  <c r="T146" i="723"/>
  <c r="AJ146" i="723" s="1"/>
  <c r="S146" i="723"/>
  <c r="P146" i="723"/>
  <c r="V146" i="723" s="1"/>
  <c r="O146" i="723"/>
  <c r="L146" i="723"/>
  <c r="J146" i="723"/>
  <c r="T145" i="723"/>
  <c r="AJ145" i="723" s="1"/>
  <c r="S145" i="723"/>
  <c r="P145" i="723"/>
  <c r="V145" i="723" s="1"/>
  <c r="O145" i="723"/>
  <c r="L145" i="723"/>
  <c r="J145" i="723"/>
  <c r="AI213" i="725" l="1"/>
  <c r="AF213" i="725"/>
  <c r="AH213" i="725" s="1"/>
  <c r="AI212" i="725"/>
  <c r="AF212" i="725"/>
  <c r="AH212" i="725" s="1"/>
  <c r="AF165" i="726"/>
  <c r="AH165" i="726" s="1"/>
  <c r="AI165" i="726"/>
  <c r="AI164" i="726"/>
  <c r="AF164" i="726"/>
  <c r="AH164" i="726" s="1"/>
  <c r="AF163" i="726"/>
  <c r="AH163" i="726" s="1"/>
  <c r="AI163" i="726"/>
  <c r="AF162" i="726"/>
  <c r="AH162" i="726" s="1"/>
  <c r="AI162" i="726"/>
  <c r="W211" i="725"/>
  <c r="AD211" i="725"/>
  <c r="W210" i="725"/>
  <c r="AD210" i="725"/>
  <c r="W209" i="725"/>
  <c r="AD209" i="725"/>
  <c r="W146" i="723"/>
  <c r="AD146" i="723"/>
  <c r="W145" i="723"/>
  <c r="AD145" i="723"/>
  <c r="AK168" i="726" l="1"/>
  <c r="AK215" i="725"/>
  <c r="AI211" i="725"/>
  <c r="AF211" i="725"/>
  <c r="AH211" i="725" s="1"/>
  <c r="AI210" i="725"/>
  <c r="AF210" i="725"/>
  <c r="AH210" i="725" s="1"/>
  <c r="AF209" i="725"/>
  <c r="AH209" i="725" s="1"/>
  <c r="AI209" i="725"/>
  <c r="AI146" i="723"/>
  <c r="AF146" i="723"/>
  <c r="AH146" i="723" s="1"/>
  <c r="AF145" i="723"/>
  <c r="AH145" i="723" s="1"/>
  <c r="AI145" i="723"/>
  <c r="T233" i="727" l="1"/>
  <c r="AJ233" i="727" s="1"/>
  <c r="S233" i="727"/>
  <c r="P233" i="727"/>
  <c r="V233" i="727" s="1"/>
  <c r="O233" i="727"/>
  <c r="L233" i="727"/>
  <c r="J233" i="727"/>
  <c r="T232" i="727"/>
  <c r="AJ232" i="727" s="1"/>
  <c r="S232" i="727"/>
  <c r="P232" i="727"/>
  <c r="V232" i="727" s="1"/>
  <c r="O232" i="727"/>
  <c r="L232" i="727"/>
  <c r="J232" i="727"/>
  <c r="T144" i="723"/>
  <c r="AJ144" i="723" s="1"/>
  <c r="S144" i="723"/>
  <c r="P144" i="723"/>
  <c r="V144" i="723" s="1"/>
  <c r="O144" i="723"/>
  <c r="L144" i="723"/>
  <c r="J144" i="723"/>
  <c r="T231" i="727"/>
  <c r="AJ231" i="727" s="1"/>
  <c r="S231" i="727"/>
  <c r="P231" i="727"/>
  <c r="V231" i="727" s="1"/>
  <c r="O231" i="727"/>
  <c r="L231" i="727"/>
  <c r="J231" i="727"/>
  <c r="T230" i="727"/>
  <c r="AJ230" i="727" s="1"/>
  <c r="S230" i="727"/>
  <c r="P230" i="727"/>
  <c r="V230" i="727" s="1"/>
  <c r="O230" i="727"/>
  <c r="L230" i="727"/>
  <c r="J230" i="727"/>
  <c r="S229" i="727"/>
  <c r="T229" i="727"/>
  <c r="AJ229" i="727" s="1"/>
  <c r="O229" i="727"/>
  <c r="P229" i="727"/>
  <c r="V229" i="727" s="1"/>
  <c r="L229" i="727"/>
  <c r="T208" i="725"/>
  <c r="AJ208" i="725" s="1"/>
  <c r="S208" i="725"/>
  <c r="P208" i="725"/>
  <c r="V208" i="725" s="1"/>
  <c r="O208" i="725"/>
  <c r="L208" i="725"/>
  <c r="J208" i="725"/>
  <c r="T207" i="725"/>
  <c r="AJ207" i="725" s="1"/>
  <c r="S207" i="725"/>
  <c r="P207" i="725"/>
  <c r="V207" i="725" s="1"/>
  <c r="O207" i="725"/>
  <c r="L207" i="725"/>
  <c r="J207" i="725"/>
  <c r="T206" i="725"/>
  <c r="AJ206" i="725" s="1"/>
  <c r="S206" i="725"/>
  <c r="P206" i="725"/>
  <c r="V206" i="725" s="1"/>
  <c r="O206" i="725"/>
  <c r="L206" i="725"/>
  <c r="J206" i="725"/>
  <c r="T143" i="723"/>
  <c r="AJ143" i="723" s="1"/>
  <c r="S143" i="723"/>
  <c r="P143" i="723"/>
  <c r="V143" i="723" s="1"/>
  <c r="O143" i="723"/>
  <c r="L143" i="723"/>
  <c r="J143" i="723"/>
  <c r="S108" i="717"/>
  <c r="T108" i="717"/>
  <c r="AJ108" i="717" s="1"/>
  <c r="O108" i="717"/>
  <c r="P108" i="717"/>
  <c r="V108" i="717" s="1"/>
  <c r="L108" i="717"/>
  <c r="J108" i="717"/>
  <c r="S161" i="726"/>
  <c r="T161" i="726"/>
  <c r="AD161" i="726" s="1"/>
  <c r="O161" i="726"/>
  <c r="P161" i="726"/>
  <c r="V161" i="726" s="1"/>
  <c r="L161" i="726"/>
  <c r="J161" i="726"/>
  <c r="S160" i="726"/>
  <c r="T160" i="726"/>
  <c r="AD160" i="726" s="1"/>
  <c r="O160" i="726"/>
  <c r="P160" i="726"/>
  <c r="V160" i="726" s="1"/>
  <c r="L160" i="726"/>
  <c r="J160" i="726"/>
  <c r="S159" i="726"/>
  <c r="T159" i="726"/>
  <c r="AJ159" i="726" s="1"/>
  <c r="P159" i="726"/>
  <c r="V159" i="726" s="1"/>
  <c r="O159" i="726"/>
  <c r="L159" i="726"/>
  <c r="J159" i="726"/>
  <c r="S158" i="726"/>
  <c r="T158" i="726"/>
  <c r="O158" i="726"/>
  <c r="P158" i="726"/>
  <c r="V158" i="726" s="1"/>
  <c r="L158" i="726"/>
  <c r="J158" i="726"/>
  <c r="L50" i="720"/>
  <c r="J50" i="720"/>
  <c r="S50" i="720"/>
  <c r="T50" i="720"/>
  <c r="AJ50" i="720" s="1"/>
  <c r="O50" i="720"/>
  <c r="P50" i="720"/>
  <c r="V50" i="720" s="1"/>
  <c r="S142" i="723"/>
  <c r="T142" i="723"/>
  <c r="AJ142" i="723" s="1"/>
  <c r="O142" i="723"/>
  <c r="P142" i="723"/>
  <c r="V142" i="723" s="1"/>
  <c r="L142" i="723"/>
  <c r="J142" i="723"/>
  <c r="L43" i="718"/>
  <c r="J43" i="718"/>
  <c r="S43" i="718"/>
  <c r="T43" i="718"/>
  <c r="O43" i="718"/>
  <c r="P43" i="718"/>
  <c r="V43" i="718" s="1"/>
  <c r="AD50" i="720" l="1"/>
  <c r="AI50" i="720" s="1"/>
  <c r="W50" i="720"/>
  <c r="AF50" i="720"/>
  <c r="AH50" i="720" s="1"/>
  <c r="AK50" i="720" s="1"/>
  <c r="AD142" i="723"/>
  <c r="AI142" i="723" s="1"/>
  <c r="W158" i="726"/>
  <c r="AD158" i="726"/>
  <c r="W159" i="726"/>
  <c r="AJ158" i="726"/>
  <c r="AD159" i="726"/>
  <c r="AD108" i="717"/>
  <c r="AI108" i="717" s="1"/>
  <c r="W142" i="723"/>
  <c r="AF142" i="723"/>
  <c r="AH142" i="723" s="1"/>
  <c r="W43" i="718"/>
  <c r="AD43" i="718"/>
  <c r="AJ43" i="718"/>
  <c r="W229" i="727"/>
  <c r="AD229" i="727"/>
  <c r="AI229" i="727" s="1"/>
  <c r="W161" i="726"/>
  <c r="AI161" i="726"/>
  <c r="AF161" i="726"/>
  <c r="AH161" i="726" s="1"/>
  <c r="AJ161" i="726"/>
  <c r="AI160" i="726"/>
  <c r="AF160" i="726"/>
  <c r="AH160" i="726" s="1"/>
  <c r="AJ160" i="726"/>
  <c r="W160" i="726"/>
  <c r="W233" i="727"/>
  <c r="AD233" i="727"/>
  <c r="W232" i="727"/>
  <c r="AD232" i="727"/>
  <c r="W144" i="723"/>
  <c r="AD144" i="723"/>
  <c r="W231" i="727"/>
  <c r="AD231" i="727"/>
  <c r="W230" i="727"/>
  <c r="AD230" i="727"/>
  <c r="W208" i="725"/>
  <c r="AD208" i="725"/>
  <c r="W207" i="725"/>
  <c r="AD207" i="725"/>
  <c r="W206" i="725"/>
  <c r="AD206" i="725"/>
  <c r="W143" i="723"/>
  <c r="AD143" i="723"/>
  <c r="W108" i="717"/>
  <c r="S81" i="719"/>
  <c r="T81" i="719"/>
  <c r="AD81" i="719" s="1"/>
  <c r="L81" i="719"/>
  <c r="J81" i="719"/>
  <c r="O81" i="719"/>
  <c r="P81" i="719"/>
  <c r="V81" i="719" s="1"/>
  <c r="T80" i="719"/>
  <c r="S80" i="719"/>
  <c r="L80" i="719"/>
  <c r="O80" i="719"/>
  <c r="P80" i="719"/>
  <c r="V80" i="719" s="1"/>
  <c r="J80" i="719"/>
  <c r="J229" i="727"/>
  <c r="T228" i="727"/>
  <c r="AJ228" i="727" s="1"/>
  <c r="S228" i="727"/>
  <c r="P228" i="727"/>
  <c r="V228" i="727" s="1"/>
  <c r="O228" i="727"/>
  <c r="L228" i="727"/>
  <c r="J228" i="727"/>
  <c r="T227" i="727"/>
  <c r="AJ227" i="727" s="1"/>
  <c r="S227" i="727"/>
  <c r="P227" i="727"/>
  <c r="V227" i="727" s="1"/>
  <c r="O227" i="727"/>
  <c r="L227" i="727"/>
  <c r="J227" i="727"/>
  <c r="T205" i="725"/>
  <c r="AJ205" i="725" s="1"/>
  <c r="S205" i="725"/>
  <c r="P205" i="725"/>
  <c r="V205" i="725" s="1"/>
  <c r="O205" i="725"/>
  <c r="L205" i="725"/>
  <c r="J205" i="725"/>
  <c r="T204" i="725"/>
  <c r="AJ204" i="725" s="1"/>
  <c r="S204" i="725"/>
  <c r="P204" i="725"/>
  <c r="V204" i="725" s="1"/>
  <c r="O204" i="725"/>
  <c r="L204" i="725"/>
  <c r="J204" i="725"/>
  <c r="T203" i="725"/>
  <c r="AJ203" i="725" s="1"/>
  <c r="S203" i="725"/>
  <c r="P203" i="725"/>
  <c r="V203" i="725" s="1"/>
  <c r="O203" i="725"/>
  <c r="L203" i="725"/>
  <c r="J203" i="725"/>
  <c r="T202" i="725"/>
  <c r="AJ202" i="725" s="1"/>
  <c r="S202" i="725"/>
  <c r="P202" i="725"/>
  <c r="V202" i="725" s="1"/>
  <c r="O202" i="725"/>
  <c r="L202" i="725"/>
  <c r="J202" i="725"/>
  <c r="T201" i="725"/>
  <c r="AJ201" i="725" s="1"/>
  <c r="S201" i="725"/>
  <c r="P201" i="725"/>
  <c r="V201" i="725" s="1"/>
  <c r="O201" i="725"/>
  <c r="L201" i="725"/>
  <c r="J201" i="725"/>
  <c r="S141" i="723"/>
  <c r="T141" i="723"/>
  <c r="AD141" i="723" s="1"/>
  <c r="O141" i="723"/>
  <c r="P141" i="723"/>
  <c r="V141" i="723" s="1"/>
  <c r="W141" i="723" s="1"/>
  <c r="L141" i="723"/>
  <c r="J141" i="723"/>
  <c r="J49" i="720"/>
  <c r="T140" i="723"/>
  <c r="AJ140" i="723" s="1"/>
  <c r="S140" i="723"/>
  <c r="P140" i="723"/>
  <c r="V140" i="723" s="1"/>
  <c r="O140" i="723"/>
  <c r="L140" i="723"/>
  <c r="J140" i="723"/>
  <c r="T139" i="723"/>
  <c r="AJ139" i="723" s="1"/>
  <c r="S139" i="723"/>
  <c r="P139" i="723"/>
  <c r="V139" i="723" s="1"/>
  <c r="O139" i="723"/>
  <c r="L139" i="723"/>
  <c r="J139" i="723"/>
  <c r="T226" i="727"/>
  <c r="AJ226" i="727" s="1"/>
  <c r="S226" i="727"/>
  <c r="P226" i="727"/>
  <c r="V226" i="727" s="1"/>
  <c r="O226" i="727"/>
  <c r="L226" i="727"/>
  <c r="J226" i="727"/>
  <c r="T225" i="727"/>
  <c r="AJ225" i="727" s="1"/>
  <c r="S225" i="727"/>
  <c r="P225" i="727"/>
  <c r="V225" i="727" s="1"/>
  <c r="O225" i="727"/>
  <c r="L225" i="727"/>
  <c r="J225" i="727"/>
  <c r="S49" i="720"/>
  <c r="T49" i="720"/>
  <c r="AD49" i="720" s="1"/>
  <c r="AF49" i="720" s="1"/>
  <c r="AH49" i="720" s="1"/>
  <c r="O49" i="720"/>
  <c r="P49" i="720"/>
  <c r="V49" i="720" s="1"/>
  <c r="W49" i="720" s="1"/>
  <c r="L49" i="720"/>
  <c r="AJ49" i="720" l="1"/>
  <c r="AF108" i="717"/>
  <c r="AH108" i="717" s="1"/>
  <c r="AK109" i="717" s="1"/>
  <c r="AI159" i="726"/>
  <c r="AF159" i="726"/>
  <c r="AH159" i="726" s="1"/>
  <c r="AI158" i="726"/>
  <c r="AF158" i="726"/>
  <c r="AH158" i="726" s="1"/>
  <c r="AI141" i="723"/>
  <c r="AF141" i="723"/>
  <c r="AH141" i="723" s="1"/>
  <c r="AK142" i="723" s="1"/>
  <c r="AJ141" i="723"/>
  <c r="AI81" i="719"/>
  <c r="AF81" i="719"/>
  <c r="AH81" i="719" s="1"/>
  <c r="W80" i="719"/>
  <c r="AD80" i="719"/>
  <c r="AJ80" i="719"/>
  <c r="W81" i="719"/>
  <c r="AJ81" i="719"/>
  <c r="AI43" i="718"/>
  <c r="AF43" i="718"/>
  <c r="AH43" i="718" s="1"/>
  <c r="AF229" i="727"/>
  <c r="AH229" i="727" s="1"/>
  <c r="AI233" i="727"/>
  <c r="AF233" i="727"/>
  <c r="AH233" i="727" s="1"/>
  <c r="AI232" i="727"/>
  <c r="AF232" i="727"/>
  <c r="AH232" i="727" s="1"/>
  <c r="AI144" i="723"/>
  <c r="AF144" i="723"/>
  <c r="AH144" i="723" s="1"/>
  <c r="AI231" i="727"/>
  <c r="AF231" i="727"/>
  <c r="AH231" i="727" s="1"/>
  <c r="AI230" i="727"/>
  <c r="AF230" i="727"/>
  <c r="AH230" i="727" s="1"/>
  <c r="AI208" i="725"/>
  <c r="AF208" i="725"/>
  <c r="AH208" i="725" s="1"/>
  <c r="AF207" i="725"/>
  <c r="AH207" i="725" s="1"/>
  <c r="AI207" i="725"/>
  <c r="AI206" i="725"/>
  <c r="AF206" i="725"/>
  <c r="AH206" i="725" s="1"/>
  <c r="AI143" i="723"/>
  <c r="AF143" i="723"/>
  <c r="AH143" i="723" s="1"/>
  <c r="W228" i="727"/>
  <c r="AD228" i="727"/>
  <c r="W227" i="727"/>
  <c r="AD227" i="727"/>
  <c r="W205" i="725"/>
  <c r="AD205" i="725"/>
  <c r="W204" i="725"/>
  <c r="AD204" i="725"/>
  <c r="W203" i="725"/>
  <c r="AD203" i="725"/>
  <c r="W202" i="725"/>
  <c r="AD202" i="725"/>
  <c r="W201" i="725"/>
  <c r="AD201" i="725"/>
  <c r="W140" i="723"/>
  <c r="AD140" i="723"/>
  <c r="W139" i="723"/>
  <c r="AD139" i="723"/>
  <c r="W225" i="727"/>
  <c r="AD225" i="727"/>
  <c r="W226" i="727"/>
  <c r="AD226" i="727"/>
  <c r="AI49" i="720"/>
  <c r="T79" i="719"/>
  <c r="T224" i="727"/>
  <c r="AJ224" i="727" s="1"/>
  <c r="S224" i="727"/>
  <c r="P224" i="727"/>
  <c r="V224" i="727" s="1"/>
  <c r="O224" i="727"/>
  <c r="L224" i="727"/>
  <c r="J224" i="727"/>
  <c r="AK146" i="723" l="1"/>
  <c r="AI80" i="719"/>
  <c r="AF80" i="719"/>
  <c r="AH80" i="719" s="1"/>
  <c r="AK81" i="719" s="1"/>
  <c r="AK211" i="725"/>
  <c r="AK231" i="727"/>
  <c r="W224" i="727"/>
  <c r="AK233" i="727"/>
  <c r="AI228" i="727"/>
  <c r="AF228" i="727"/>
  <c r="AH228" i="727" s="1"/>
  <c r="AI227" i="727"/>
  <c r="AF227" i="727"/>
  <c r="AH227" i="727" s="1"/>
  <c r="AI205" i="725"/>
  <c r="AF205" i="725"/>
  <c r="AH205" i="725" s="1"/>
  <c r="AI204" i="725"/>
  <c r="AF204" i="725"/>
  <c r="AH204" i="725" s="1"/>
  <c r="AF203" i="725"/>
  <c r="AH203" i="725" s="1"/>
  <c r="AI203" i="725"/>
  <c r="AI202" i="725"/>
  <c r="AF202" i="725"/>
  <c r="AH202" i="725" s="1"/>
  <c r="AI201" i="725"/>
  <c r="AF201" i="725"/>
  <c r="AH201" i="725" s="1"/>
  <c r="AF140" i="723"/>
  <c r="AH140" i="723" s="1"/>
  <c r="AI140" i="723"/>
  <c r="AI139" i="723"/>
  <c r="AF139" i="723"/>
  <c r="AH139" i="723" s="1"/>
  <c r="AI226" i="727"/>
  <c r="AF226" i="727"/>
  <c r="AH226" i="727" s="1"/>
  <c r="AF225" i="727"/>
  <c r="AH225" i="727" s="1"/>
  <c r="AI225" i="727"/>
  <c r="AD224" i="727"/>
  <c r="AI224" i="727" s="1"/>
  <c r="T138" i="723"/>
  <c r="AJ138" i="723" s="1"/>
  <c r="S138" i="723"/>
  <c r="P138" i="723"/>
  <c r="V138" i="723" s="1"/>
  <c r="O138" i="723"/>
  <c r="L138" i="723"/>
  <c r="J138" i="723"/>
  <c r="T137" i="723"/>
  <c r="AJ137" i="723" s="1"/>
  <c r="S137" i="723"/>
  <c r="P137" i="723"/>
  <c r="V137" i="723" s="1"/>
  <c r="O137" i="723"/>
  <c r="L137" i="723"/>
  <c r="J137" i="723"/>
  <c r="T223" i="727"/>
  <c r="AJ223" i="727" s="1"/>
  <c r="S223" i="727"/>
  <c r="P223" i="727"/>
  <c r="V223" i="727" s="1"/>
  <c r="O223" i="727"/>
  <c r="L223" i="727"/>
  <c r="J223" i="727"/>
  <c r="T222" i="727"/>
  <c r="S222" i="727"/>
  <c r="P222" i="727"/>
  <c r="V222" i="727" s="1"/>
  <c r="O222" i="727"/>
  <c r="L222" i="727"/>
  <c r="J222" i="727"/>
  <c r="T200" i="725"/>
  <c r="AJ200" i="725" s="1"/>
  <c r="S200" i="725"/>
  <c r="P200" i="725"/>
  <c r="V200" i="725" s="1"/>
  <c r="O200" i="725"/>
  <c r="L200" i="725"/>
  <c r="J200" i="725"/>
  <c r="T199" i="725"/>
  <c r="AJ199" i="725" s="1"/>
  <c r="S199" i="725"/>
  <c r="P199" i="725"/>
  <c r="V199" i="725" s="1"/>
  <c r="O199" i="725"/>
  <c r="L199" i="725"/>
  <c r="J199" i="725"/>
  <c r="J157" i="726"/>
  <c r="T157" i="726"/>
  <c r="AJ157" i="726" s="1"/>
  <c r="S157" i="726"/>
  <c r="P157" i="726"/>
  <c r="V157" i="726" s="1"/>
  <c r="O157" i="726"/>
  <c r="L157" i="726"/>
  <c r="T156" i="726"/>
  <c r="AJ156" i="726" s="1"/>
  <c r="S156" i="726"/>
  <c r="P156" i="726"/>
  <c r="V156" i="726" s="1"/>
  <c r="O156" i="726"/>
  <c r="L156" i="726"/>
  <c r="J156" i="726"/>
  <c r="T105" i="729"/>
  <c r="AJ105" i="729" s="1"/>
  <c r="S105" i="729"/>
  <c r="P105" i="729"/>
  <c r="V105" i="729" s="1"/>
  <c r="O105" i="729"/>
  <c r="L105" i="729"/>
  <c r="J105" i="729"/>
  <c r="T107" i="717"/>
  <c r="AJ107" i="717" s="1"/>
  <c r="S107" i="717"/>
  <c r="P107" i="717"/>
  <c r="V107" i="717" s="1"/>
  <c r="O107" i="717"/>
  <c r="L107" i="717"/>
  <c r="J107" i="717"/>
  <c r="T106" i="717"/>
  <c r="AJ106" i="717" s="1"/>
  <c r="S106" i="717"/>
  <c r="P106" i="717"/>
  <c r="V106" i="717" s="1"/>
  <c r="O106" i="717"/>
  <c r="L106" i="717"/>
  <c r="J106" i="717"/>
  <c r="L104" i="729"/>
  <c r="S104" i="729"/>
  <c r="T104" i="729"/>
  <c r="AJ104" i="729" s="1"/>
  <c r="O104" i="729"/>
  <c r="P104" i="729"/>
  <c r="V104" i="729" s="1"/>
  <c r="J104" i="729"/>
  <c r="AJ65" i="729"/>
  <c r="AD81" i="729"/>
  <c r="S61" i="729"/>
  <c r="T61" i="729"/>
  <c r="AD61" i="729" s="1"/>
  <c r="S62" i="729"/>
  <c r="T62" i="729"/>
  <c r="AJ62" i="729" s="1"/>
  <c r="S63" i="729"/>
  <c r="T63" i="729"/>
  <c r="AJ63" i="729" s="1"/>
  <c r="S64" i="729"/>
  <c r="T64" i="729"/>
  <c r="AJ64" i="729" s="1"/>
  <c r="S65" i="729"/>
  <c r="T65" i="729"/>
  <c r="AD65" i="729" s="1"/>
  <c r="S66" i="729"/>
  <c r="T66" i="729"/>
  <c r="AJ66" i="729" s="1"/>
  <c r="S67" i="729"/>
  <c r="T67" i="729"/>
  <c r="AJ67" i="729" s="1"/>
  <c r="S68" i="729"/>
  <c r="T68" i="729"/>
  <c r="AJ68" i="729" s="1"/>
  <c r="S69" i="729"/>
  <c r="T69" i="729"/>
  <c r="AD69" i="729" s="1"/>
  <c r="S70" i="729"/>
  <c r="T70" i="729"/>
  <c r="AD70" i="729" s="1"/>
  <c r="S71" i="729"/>
  <c r="T71" i="729"/>
  <c r="AJ71" i="729" s="1"/>
  <c r="S72" i="729"/>
  <c r="T72" i="729"/>
  <c r="AJ72" i="729" s="1"/>
  <c r="S73" i="729"/>
  <c r="T73" i="729"/>
  <c r="AD73" i="729" s="1"/>
  <c r="S74" i="729"/>
  <c r="T74" i="729"/>
  <c r="AJ74" i="729" s="1"/>
  <c r="S75" i="729"/>
  <c r="T75" i="729"/>
  <c r="AJ75" i="729" s="1"/>
  <c r="S76" i="729"/>
  <c r="T76" i="729"/>
  <c r="AJ76" i="729" s="1"/>
  <c r="S77" i="729"/>
  <c r="T77" i="729"/>
  <c r="AD77" i="729" s="1"/>
  <c r="S78" i="729"/>
  <c r="T78" i="729"/>
  <c r="AJ78" i="729" s="1"/>
  <c r="S79" i="729"/>
  <c r="T79" i="729"/>
  <c r="AJ79" i="729" s="1"/>
  <c r="S80" i="729"/>
  <c r="T80" i="729"/>
  <c r="AJ80" i="729" s="1"/>
  <c r="S81" i="729"/>
  <c r="T81" i="729"/>
  <c r="AJ81" i="729" s="1"/>
  <c r="S82" i="729"/>
  <c r="T82" i="729"/>
  <c r="AJ82" i="729" s="1"/>
  <c r="S83" i="729"/>
  <c r="T83" i="729"/>
  <c r="AJ83" i="729" s="1"/>
  <c r="S84" i="729"/>
  <c r="T84" i="729"/>
  <c r="AJ84" i="729" s="1"/>
  <c r="S85" i="729"/>
  <c r="T85" i="729"/>
  <c r="AD85" i="729" s="1"/>
  <c r="S86" i="729"/>
  <c r="T86" i="729"/>
  <c r="AD86" i="729" s="1"/>
  <c r="S87" i="729"/>
  <c r="T87" i="729"/>
  <c r="AJ87" i="729" s="1"/>
  <c r="S88" i="729"/>
  <c r="T88" i="729"/>
  <c r="AJ88" i="729" s="1"/>
  <c r="S89" i="729"/>
  <c r="T89" i="729"/>
  <c r="AD89" i="729" s="1"/>
  <c r="S90" i="729"/>
  <c r="T90" i="729"/>
  <c r="S91" i="729"/>
  <c r="T91" i="729"/>
  <c r="AJ91" i="729" s="1"/>
  <c r="S92" i="729"/>
  <c r="T92" i="729"/>
  <c r="AJ92" i="729" s="1"/>
  <c r="S93" i="729"/>
  <c r="T93" i="729"/>
  <c r="AD93" i="729" s="1"/>
  <c r="S94" i="729"/>
  <c r="T94" i="729"/>
  <c r="AJ94" i="729" s="1"/>
  <c r="S95" i="729"/>
  <c r="T95" i="729"/>
  <c r="S96" i="729"/>
  <c r="T96" i="729"/>
  <c r="S97" i="729"/>
  <c r="T97" i="729"/>
  <c r="S98" i="729"/>
  <c r="T98" i="729"/>
  <c r="AJ98" i="729" s="1"/>
  <c r="S99" i="729"/>
  <c r="T99" i="729"/>
  <c r="S100" i="729"/>
  <c r="T100" i="729"/>
  <c r="AD100" i="729" s="1"/>
  <c r="AI100" i="729" s="1"/>
  <c r="S101" i="729"/>
  <c r="T101" i="729"/>
  <c r="AD101" i="729" s="1"/>
  <c r="S102" i="729"/>
  <c r="T102" i="729"/>
  <c r="S103" i="729"/>
  <c r="T103" i="729"/>
  <c r="AJ103" i="729" s="1"/>
  <c r="O61" i="729"/>
  <c r="P61" i="729"/>
  <c r="V61" i="729" s="1"/>
  <c r="W61" i="729" s="1"/>
  <c r="O62" i="729"/>
  <c r="P62" i="729"/>
  <c r="V62" i="729" s="1"/>
  <c r="O63" i="729"/>
  <c r="P63" i="729"/>
  <c r="V63" i="729" s="1"/>
  <c r="W63" i="729" s="1"/>
  <c r="O64" i="729"/>
  <c r="P64" i="729"/>
  <c r="V64" i="729" s="1"/>
  <c r="O65" i="729"/>
  <c r="P65" i="729"/>
  <c r="V65" i="729" s="1"/>
  <c r="W65" i="729" s="1"/>
  <c r="O66" i="729"/>
  <c r="P66" i="729"/>
  <c r="V66" i="729" s="1"/>
  <c r="O67" i="729"/>
  <c r="P67" i="729"/>
  <c r="V67" i="729" s="1"/>
  <c r="W67" i="729" s="1"/>
  <c r="O68" i="729"/>
  <c r="P68" i="729"/>
  <c r="V68" i="729" s="1"/>
  <c r="O69" i="729"/>
  <c r="P69" i="729"/>
  <c r="V69" i="729" s="1"/>
  <c r="W69" i="729" s="1"/>
  <c r="O70" i="729"/>
  <c r="P70" i="729"/>
  <c r="V70" i="729" s="1"/>
  <c r="O71" i="729"/>
  <c r="P71" i="729"/>
  <c r="V71" i="729" s="1"/>
  <c r="W71" i="729" s="1"/>
  <c r="O72" i="729"/>
  <c r="P72" i="729"/>
  <c r="V72" i="729" s="1"/>
  <c r="O73" i="729"/>
  <c r="P73" i="729"/>
  <c r="V73" i="729" s="1"/>
  <c r="W73" i="729" s="1"/>
  <c r="O74" i="729"/>
  <c r="P74" i="729"/>
  <c r="V74" i="729" s="1"/>
  <c r="O75" i="729"/>
  <c r="P75" i="729"/>
  <c r="V75" i="729" s="1"/>
  <c r="W75" i="729" s="1"/>
  <c r="O76" i="729"/>
  <c r="P76" i="729"/>
  <c r="V76" i="729" s="1"/>
  <c r="O77" i="729"/>
  <c r="P77" i="729"/>
  <c r="V77" i="729" s="1"/>
  <c r="W77" i="729" s="1"/>
  <c r="O78" i="729"/>
  <c r="P78" i="729"/>
  <c r="V78" i="729" s="1"/>
  <c r="O79" i="729"/>
  <c r="P79" i="729"/>
  <c r="V79" i="729" s="1"/>
  <c r="W79" i="729" s="1"/>
  <c r="O80" i="729"/>
  <c r="P80" i="729"/>
  <c r="V80" i="729" s="1"/>
  <c r="O81" i="729"/>
  <c r="P81" i="729"/>
  <c r="V81" i="729" s="1"/>
  <c r="W81" i="729" s="1"/>
  <c r="O82" i="729"/>
  <c r="P82" i="729"/>
  <c r="V82" i="729" s="1"/>
  <c r="O83" i="729"/>
  <c r="P83" i="729"/>
  <c r="V83" i="729" s="1"/>
  <c r="W83" i="729" s="1"/>
  <c r="O84" i="729"/>
  <c r="P84" i="729"/>
  <c r="V84" i="729" s="1"/>
  <c r="O85" i="729"/>
  <c r="P85" i="729"/>
  <c r="V85" i="729" s="1"/>
  <c r="W85" i="729" s="1"/>
  <c r="O86" i="729"/>
  <c r="P86" i="729"/>
  <c r="V86" i="729" s="1"/>
  <c r="O87" i="729"/>
  <c r="P87" i="729"/>
  <c r="V87" i="729" s="1"/>
  <c r="W87" i="729" s="1"/>
  <c r="O88" i="729"/>
  <c r="P88" i="729"/>
  <c r="V88" i="729" s="1"/>
  <c r="O89" i="729"/>
  <c r="P89" i="729"/>
  <c r="V89" i="729" s="1"/>
  <c r="W89" i="729" s="1"/>
  <c r="O90" i="729"/>
  <c r="P90" i="729"/>
  <c r="V90" i="729" s="1"/>
  <c r="O91" i="729"/>
  <c r="P91" i="729"/>
  <c r="V91" i="729" s="1"/>
  <c r="O92" i="729"/>
  <c r="P92" i="729"/>
  <c r="V92" i="729" s="1"/>
  <c r="O93" i="729"/>
  <c r="P93" i="729"/>
  <c r="V93" i="729" s="1"/>
  <c r="O94" i="729"/>
  <c r="P94" i="729"/>
  <c r="V94" i="729" s="1"/>
  <c r="O95" i="729"/>
  <c r="P95" i="729"/>
  <c r="V95" i="729" s="1"/>
  <c r="O96" i="729"/>
  <c r="P96" i="729"/>
  <c r="V96" i="729" s="1"/>
  <c r="O97" i="729"/>
  <c r="P97" i="729"/>
  <c r="V97" i="729" s="1"/>
  <c r="O98" i="729"/>
  <c r="P98" i="729"/>
  <c r="V98" i="729" s="1"/>
  <c r="O99" i="729"/>
  <c r="P99" i="729"/>
  <c r="V99" i="729" s="1"/>
  <c r="O100" i="729"/>
  <c r="P100" i="729"/>
  <c r="V100" i="729" s="1"/>
  <c r="O101" i="729"/>
  <c r="P101" i="729"/>
  <c r="V101" i="729" s="1"/>
  <c r="O102" i="729"/>
  <c r="P102" i="729"/>
  <c r="V102" i="729" s="1"/>
  <c r="O103" i="729"/>
  <c r="P103" i="729"/>
  <c r="V103" i="729" s="1"/>
  <c r="L61" i="729"/>
  <c r="L62" i="729"/>
  <c r="L63" i="729"/>
  <c r="L64" i="729"/>
  <c r="L65" i="729"/>
  <c r="L66" i="729"/>
  <c r="L67" i="729"/>
  <c r="L68" i="729"/>
  <c r="L69" i="729"/>
  <c r="L70" i="729"/>
  <c r="L71" i="729"/>
  <c r="L72" i="729"/>
  <c r="L73" i="729"/>
  <c r="L74" i="729"/>
  <c r="L75" i="729"/>
  <c r="L76" i="729"/>
  <c r="L77" i="729"/>
  <c r="L78" i="729"/>
  <c r="L79" i="729"/>
  <c r="L80" i="729"/>
  <c r="L81" i="729"/>
  <c r="L82" i="729"/>
  <c r="L83" i="729"/>
  <c r="L84" i="729"/>
  <c r="L85" i="729"/>
  <c r="L86" i="729"/>
  <c r="L87" i="729"/>
  <c r="L88" i="729"/>
  <c r="L89" i="729"/>
  <c r="L90" i="729"/>
  <c r="L91" i="729"/>
  <c r="L92" i="729"/>
  <c r="L93" i="729"/>
  <c r="L94" i="729"/>
  <c r="L95" i="729"/>
  <c r="L96" i="729"/>
  <c r="L97" i="729"/>
  <c r="L98" i="729"/>
  <c r="L99" i="729"/>
  <c r="L100" i="729"/>
  <c r="L101" i="729"/>
  <c r="L102" i="729"/>
  <c r="L103" i="729"/>
  <c r="J61" i="729"/>
  <c r="J62" i="729"/>
  <c r="J63" i="729"/>
  <c r="J64" i="729"/>
  <c r="J65" i="729"/>
  <c r="J66" i="729"/>
  <c r="J67" i="729"/>
  <c r="J68" i="729"/>
  <c r="J69" i="729"/>
  <c r="J70" i="729"/>
  <c r="J71" i="729"/>
  <c r="J72" i="729"/>
  <c r="J73" i="729"/>
  <c r="J74" i="729"/>
  <c r="J75" i="729"/>
  <c r="J76" i="729"/>
  <c r="J77" i="729"/>
  <c r="J78" i="729"/>
  <c r="J79" i="729"/>
  <c r="J80" i="729"/>
  <c r="J81" i="729"/>
  <c r="J82" i="729"/>
  <c r="J83" i="729"/>
  <c r="J84" i="729"/>
  <c r="J85" i="729"/>
  <c r="J86" i="729"/>
  <c r="J87" i="729"/>
  <c r="J88" i="729"/>
  <c r="J89" i="729"/>
  <c r="J90" i="729"/>
  <c r="J91" i="729"/>
  <c r="J92" i="729"/>
  <c r="J93" i="729"/>
  <c r="J94" i="729"/>
  <c r="J95" i="729"/>
  <c r="J96" i="729"/>
  <c r="J97" i="729"/>
  <c r="J98" i="729"/>
  <c r="J99" i="729"/>
  <c r="J100" i="729"/>
  <c r="J101" i="729"/>
  <c r="J102" i="729"/>
  <c r="J103" i="729"/>
  <c r="O136" i="723"/>
  <c r="P136" i="723"/>
  <c r="V136" i="723" s="1"/>
  <c r="S136" i="723"/>
  <c r="T136" i="723"/>
  <c r="L136" i="723"/>
  <c r="J136" i="723"/>
  <c r="T221" i="727"/>
  <c r="AJ221" i="727" s="1"/>
  <c r="S221" i="727"/>
  <c r="P221" i="727"/>
  <c r="V221" i="727" s="1"/>
  <c r="O221" i="727"/>
  <c r="L221" i="727"/>
  <c r="J221" i="727"/>
  <c r="T220" i="727"/>
  <c r="AJ220" i="727" s="1"/>
  <c r="S220" i="727"/>
  <c r="P220" i="727"/>
  <c r="V220" i="727" s="1"/>
  <c r="O220" i="727"/>
  <c r="L220" i="727"/>
  <c r="J220" i="727"/>
  <c r="T135" i="723"/>
  <c r="AJ135" i="723" s="1"/>
  <c r="S135" i="723"/>
  <c r="P135" i="723"/>
  <c r="V135" i="723" s="1"/>
  <c r="O135" i="723"/>
  <c r="L135" i="723"/>
  <c r="J135" i="723"/>
  <c r="S155" i="726"/>
  <c r="T155" i="726"/>
  <c r="AJ155" i="726" s="1"/>
  <c r="L155" i="726"/>
  <c r="O155" i="726"/>
  <c r="P155" i="726"/>
  <c r="V155" i="726" s="1"/>
  <c r="J155" i="726"/>
  <c r="S154" i="726"/>
  <c r="T154" i="726"/>
  <c r="O154" i="726"/>
  <c r="P154" i="726"/>
  <c r="V154" i="726" s="1"/>
  <c r="L154" i="726"/>
  <c r="J154" i="726"/>
  <c r="S198" i="725"/>
  <c r="T198" i="725"/>
  <c r="O198" i="725"/>
  <c r="P198" i="725"/>
  <c r="V198" i="725" s="1"/>
  <c r="L198" i="725"/>
  <c r="J198" i="725"/>
  <c r="AJ79" i="719"/>
  <c r="AD79" i="719"/>
  <c r="AI79" i="719" s="1"/>
  <c r="S79" i="719"/>
  <c r="O79" i="719"/>
  <c r="P79" i="719"/>
  <c r="V79" i="719" s="1"/>
  <c r="W79" i="719" s="1"/>
  <c r="L79" i="719"/>
  <c r="J79" i="719"/>
  <c r="T197" i="725"/>
  <c r="AJ197" i="725" s="1"/>
  <c r="S197" i="725"/>
  <c r="P197" i="725"/>
  <c r="V197" i="725" s="1"/>
  <c r="O197" i="725"/>
  <c r="L197" i="725"/>
  <c r="J197" i="725"/>
  <c r="T196" i="725"/>
  <c r="AJ196" i="725" s="1"/>
  <c r="S196" i="725"/>
  <c r="P196" i="725"/>
  <c r="V196" i="725" s="1"/>
  <c r="O196" i="725"/>
  <c r="L196" i="725"/>
  <c r="J196" i="725"/>
  <c r="T195" i="725"/>
  <c r="AJ195" i="725" s="1"/>
  <c r="S195" i="725"/>
  <c r="P195" i="725"/>
  <c r="V195" i="725" s="1"/>
  <c r="O195" i="725"/>
  <c r="L195" i="725"/>
  <c r="J195" i="725"/>
  <c r="T153" i="726"/>
  <c r="AJ153" i="726" s="1"/>
  <c r="S153" i="726"/>
  <c r="P153" i="726"/>
  <c r="V153" i="726" s="1"/>
  <c r="O153" i="726"/>
  <c r="L153" i="726"/>
  <c r="J153" i="726"/>
  <c r="T152" i="726"/>
  <c r="AJ152" i="726" s="1"/>
  <c r="S152" i="726"/>
  <c r="P152" i="726"/>
  <c r="V152" i="726" s="1"/>
  <c r="O152" i="726"/>
  <c r="L152" i="726"/>
  <c r="J152" i="726"/>
  <c r="T219" i="727"/>
  <c r="AJ219" i="727" s="1"/>
  <c r="S219" i="727"/>
  <c r="P219" i="727"/>
  <c r="V219" i="727" s="1"/>
  <c r="O219" i="727"/>
  <c r="L219" i="727"/>
  <c r="J219" i="727"/>
  <c r="T218" i="727"/>
  <c r="AJ218" i="727" s="1"/>
  <c r="S218" i="727"/>
  <c r="P218" i="727"/>
  <c r="V218" i="727" s="1"/>
  <c r="O218" i="727"/>
  <c r="L218" i="727"/>
  <c r="J218" i="727"/>
  <c r="T134" i="723"/>
  <c r="AJ134" i="723" s="1"/>
  <c r="S134" i="723"/>
  <c r="P134" i="723"/>
  <c r="V134" i="723" s="1"/>
  <c r="O134" i="723"/>
  <c r="L134" i="723"/>
  <c r="J134" i="723"/>
  <c r="T133" i="723"/>
  <c r="AJ133" i="723" s="1"/>
  <c r="S133" i="723"/>
  <c r="P133" i="723"/>
  <c r="V133" i="723" s="1"/>
  <c r="O133" i="723"/>
  <c r="L133" i="723"/>
  <c r="J133" i="723"/>
  <c r="T105" i="717"/>
  <c r="AJ105" i="717" s="1"/>
  <c r="S105" i="717"/>
  <c r="P105" i="717"/>
  <c r="V105" i="717" s="1"/>
  <c r="O105" i="717"/>
  <c r="L105" i="717"/>
  <c r="J105" i="717"/>
  <c r="L104" i="717"/>
  <c r="J104" i="717"/>
  <c r="S104" i="717"/>
  <c r="T104" i="717"/>
  <c r="AJ104" i="717" s="1"/>
  <c r="O104" i="717"/>
  <c r="P104" i="717"/>
  <c r="V104" i="717"/>
  <c r="L48" i="720"/>
  <c r="J48" i="720"/>
  <c r="S48" i="720"/>
  <c r="T48" i="720"/>
  <c r="AJ48" i="720" s="1"/>
  <c r="O48" i="720"/>
  <c r="P48" i="720"/>
  <c r="V48" i="720" s="1"/>
  <c r="S151" i="726"/>
  <c r="T151" i="726"/>
  <c r="AJ151" i="726" s="1"/>
  <c r="O151" i="726"/>
  <c r="P151" i="726"/>
  <c r="V151" i="726" s="1"/>
  <c r="L151" i="726"/>
  <c r="J151" i="726"/>
  <c r="S150" i="726"/>
  <c r="T150" i="726"/>
  <c r="O150" i="726"/>
  <c r="P150" i="726"/>
  <c r="V150" i="726" s="1"/>
  <c r="L150" i="726"/>
  <c r="J150" i="726"/>
  <c r="T194" i="725"/>
  <c r="AJ194" i="725" s="1"/>
  <c r="S194" i="725"/>
  <c r="P194" i="725"/>
  <c r="V194" i="725" s="1"/>
  <c r="O194" i="725"/>
  <c r="L194" i="725"/>
  <c r="J194" i="725"/>
  <c r="T132" i="723"/>
  <c r="AJ132" i="723" s="1"/>
  <c r="S132" i="723"/>
  <c r="P132" i="723"/>
  <c r="V132" i="723" s="1"/>
  <c r="O132" i="723"/>
  <c r="L132" i="723"/>
  <c r="J132" i="723"/>
  <c r="T217" i="727"/>
  <c r="AJ217" i="727" s="1"/>
  <c r="S217" i="727"/>
  <c r="P217" i="727"/>
  <c r="V217" i="727" s="1"/>
  <c r="O217" i="727"/>
  <c r="L217" i="727"/>
  <c r="J217" i="727"/>
  <c r="T216" i="727"/>
  <c r="AJ216" i="727" s="1"/>
  <c r="S216" i="727"/>
  <c r="P216" i="727"/>
  <c r="V216" i="727" s="1"/>
  <c r="O216" i="727"/>
  <c r="L216" i="727"/>
  <c r="J216" i="727"/>
  <c r="T215" i="727"/>
  <c r="AJ215" i="727" s="1"/>
  <c r="S215" i="727"/>
  <c r="P215" i="727"/>
  <c r="V215" i="727" s="1"/>
  <c r="O215" i="727"/>
  <c r="L215" i="727"/>
  <c r="J215" i="727"/>
  <c r="T214" i="727"/>
  <c r="AJ214" i="727" s="1"/>
  <c r="S214" i="727"/>
  <c r="P214" i="727"/>
  <c r="V214" i="727" s="1"/>
  <c r="O214" i="727"/>
  <c r="L214" i="727"/>
  <c r="J214" i="727"/>
  <c r="T193" i="725"/>
  <c r="AJ193" i="725" s="1"/>
  <c r="S193" i="725"/>
  <c r="P193" i="725"/>
  <c r="V193" i="725" s="1"/>
  <c r="O193" i="725"/>
  <c r="L193" i="725"/>
  <c r="J193" i="725"/>
  <c r="T131" i="723"/>
  <c r="S131" i="723"/>
  <c r="O131" i="723"/>
  <c r="P131" i="723"/>
  <c r="V131" i="723" s="1"/>
  <c r="L131" i="723"/>
  <c r="J131" i="723"/>
  <c r="S30" i="729"/>
  <c r="T30" i="729"/>
  <c r="AJ30" i="729" s="1"/>
  <c r="S31" i="729"/>
  <c r="T31" i="729"/>
  <c r="AD31" i="729" s="1"/>
  <c r="S32" i="729"/>
  <c r="T32" i="729"/>
  <c r="AJ32" i="729" s="1"/>
  <c r="S33" i="729"/>
  <c r="T33" i="729"/>
  <c r="AD33" i="729" s="1"/>
  <c r="S34" i="729"/>
  <c r="T34" i="729"/>
  <c r="AJ34" i="729" s="1"/>
  <c r="S35" i="729"/>
  <c r="T35" i="729"/>
  <c r="AJ35" i="729" s="1"/>
  <c r="S36" i="729"/>
  <c r="T36" i="729"/>
  <c r="AD36" i="729" s="1"/>
  <c r="S37" i="729"/>
  <c r="T37" i="729"/>
  <c r="AJ37" i="729" s="1"/>
  <c r="S38" i="729"/>
  <c r="T38" i="729"/>
  <c r="AD38" i="729" s="1"/>
  <c r="S39" i="729"/>
  <c r="T39" i="729"/>
  <c r="AJ39" i="729" s="1"/>
  <c r="S40" i="729"/>
  <c r="T40" i="729"/>
  <c r="S41" i="729"/>
  <c r="T41" i="729"/>
  <c r="AD41" i="729" s="1"/>
  <c r="S42" i="729"/>
  <c r="T42" i="729"/>
  <c r="AJ42" i="729" s="1"/>
  <c r="S43" i="729"/>
  <c r="T43" i="729"/>
  <c r="S44" i="729"/>
  <c r="T44" i="729"/>
  <c r="AJ44" i="729" s="1"/>
  <c r="S45" i="729"/>
  <c r="T45" i="729"/>
  <c r="S46" i="729"/>
  <c r="T46" i="729"/>
  <c r="AD46" i="729" s="1"/>
  <c r="S47" i="729"/>
  <c r="T47" i="729"/>
  <c r="S48" i="729"/>
  <c r="T48" i="729"/>
  <c r="S49" i="729"/>
  <c r="T49" i="729"/>
  <c r="S50" i="729"/>
  <c r="T50" i="729"/>
  <c r="S51" i="729"/>
  <c r="T51" i="729"/>
  <c r="S52" i="729"/>
  <c r="T52" i="729"/>
  <c r="S53" i="729"/>
  <c r="T53" i="729"/>
  <c r="S54" i="729"/>
  <c r="T54" i="729"/>
  <c r="S55" i="729"/>
  <c r="T55" i="729"/>
  <c r="S56" i="729"/>
  <c r="T56" i="729"/>
  <c r="S57" i="729"/>
  <c r="T57" i="729"/>
  <c r="S58" i="729"/>
  <c r="T58" i="729"/>
  <c r="S59" i="729"/>
  <c r="T59" i="729"/>
  <c r="S60" i="729"/>
  <c r="T60" i="729"/>
  <c r="O30" i="729"/>
  <c r="P30" i="729"/>
  <c r="V30" i="729" s="1"/>
  <c r="O31" i="729"/>
  <c r="P31" i="729"/>
  <c r="V31" i="729" s="1"/>
  <c r="O32" i="729"/>
  <c r="P32" i="729"/>
  <c r="V32" i="729" s="1"/>
  <c r="O33" i="729"/>
  <c r="P33" i="729"/>
  <c r="V33" i="729" s="1"/>
  <c r="O34" i="729"/>
  <c r="P34" i="729"/>
  <c r="V34" i="729" s="1"/>
  <c r="O35" i="729"/>
  <c r="P35" i="729"/>
  <c r="V35" i="729" s="1"/>
  <c r="O36" i="729"/>
  <c r="P36" i="729"/>
  <c r="V36" i="729" s="1"/>
  <c r="O37" i="729"/>
  <c r="P37" i="729"/>
  <c r="V37" i="729" s="1"/>
  <c r="O38" i="729"/>
  <c r="P38" i="729"/>
  <c r="V38" i="729" s="1"/>
  <c r="O39" i="729"/>
  <c r="P39" i="729"/>
  <c r="V39" i="729" s="1"/>
  <c r="O40" i="729"/>
  <c r="P40" i="729"/>
  <c r="V40" i="729" s="1"/>
  <c r="O41" i="729"/>
  <c r="P41" i="729"/>
  <c r="V41" i="729" s="1"/>
  <c r="O42" i="729"/>
  <c r="P42" i="729"/>
  <c r="V42" i="729" s="1"/>
  <c r="O43" i="729"/>
  <c r="P43" i="729"/>
  <c r="V43" i="729" s="1"/>
  <c r="O44" i="729"/>
  <c r="P44" i="729"/>
  <c r="V44" i="729" s="1"/>
  <c r="O45" i="729"/>
  <c r="P45" i="729"/>
  <c r="V45" i="729" s="1"/>
  <c r="O46" i="729"/>
  <c r="P46" i="729"/>
  <c r="V46" i="729" s="1"/>
  <c r="O47" i="729"/>
  <c r="P47" i="729"/>
  <c r="V47" i="729" s="1"/>
  <c r="O48" i="729"/>
  <c r="P48" i="729"/>
  <c r="V48" i="729" s="1"/>
  <c r="O49" i="729"/>
  <c r="P49" i="729"/>
  <c r="V49" i="729" s="1"/>
  <c r="O50" i="729"/>
  <c r="P50" i="729"/>
  <c r="V50" i="729" s="1"/>
  <c r="O51" i="729"/>
  <c r="P51" i="729"/>
  <c r="V51" i="729" s="1"/>
  <c r="O52" i="729"/>
  <c r="P52" i="729"/>
  <c r="V52" i="729" s="1"/>
  <c r="O53" i="729"/>
  <c r="P53" i="729"/>
  <c r="V53" i="729" s="1"/>
  <c r="O54" i="729"/>
  <c r="P54" i="729"/>
  <c r="V54" i="729" s="1"/>
  <c r="O55" i="729"/>
  <c r="P55" i="729"/>
  <c r="V55" i="729" s="1"/>
  <c r="O56" i="729"/>
  <c r="P56" i="729"/>
  <c r="V56" i="729" s="1"/>
  <c r="O57" i="729"/>
  <c r="P57" i="729"/>
  <c r="V57" i="729" s="1"/>
  <c r="O58" i="729"/>
  <c r="P58" i="729"/>
  <c r="V58" i="729" s="1"/>
  <c r="O59" i="729"/>
  <c r="P59" i="729"/>
  <c r="V59" i="729" s="1"/>
  <c r="O60" i="729"/>
  <c r="P60" i="729"/>
  <c r="V60" i="729" s="1"/>
  <c r="L30" i="729"/>
  <c r="L31" i="729"/>
  <c r="L32" i="729"/>
  <c r="L33" i="729"/>
  <c r="L34" i="729"/>
  <c r="L35" i="729"/>
  <c r="L36" i="729"/>
  <c r="L37" i="729"/>
  <c r="L38" i="729"/>
  <c r="L39" i="729"/>
  <c r="L40" i="729"/>
  <c r="L41" i="729"/>
  <c r="L42" i="729"/>
  <c r="L43" i="729"/>
  <c r="L44" i="729"/>
  <c r="L45" i="729"/>
  <c r="L46" i="729"/>
  <c r="L47" i="729"/>
  <c r="L48" i="729"/>
  <c r="L49" i="729"/>
  <c r="L50" i="729"/>
  <c r="L51" i="729"/>
  <c r="L52" i="729"/>
  <c r="L53" i="729"/>
  <c r="L54" i="729"/>
  <c r="L55" i="729"/>
  <c r="L56" i="729"/>
  <c r="L57" i="729"/>
  <c r="L58" i="729"/>
  <c r="L59" i="729"/>
  <c r="L60" i="729"/>
  <c r="J30" i="729"/>
  <c r="J31" i="729"/>
  <c r="J32" i="729"/>
  <c r="J33" i="729"/>
  <c r="J34" i="729"/>
  <c r="J35" i="729"/>
  <c r="J36" i="729"/>
  <c r="J37" i="729"/>
  <c r="J38" i="729"/>
  <c r="J39" i="729"/>
  <c r="J40" i="729"/>
  <c r="J41" i="729"/>
  <c r="J42" i="729"/>
  <c r="J43" i="729"/>
  <c r="J44" i="729"/>
  <c r="J45" i="729"/>
  <c r="J46" i="729"/>
  <c r="J47" i="729"/>
  <c r="J48" i="729"/>
  <c r="J49" i="729"/>
  <c r="J50" i="729"/>
  <c r="J51" i="729"/>
  <c r="J52" i="729"/>
  <c r="J53" i="729"/>
  <c r="J54" i="729"/>
  <c r="J55" i="729"/>
  <c r="J56" i="729"/>
  <c r="J57" i="729"/>
  <c r="J58" i="729"/>
  <c r="J59" i="729"/>
  <c r="J60" i="729"/>
  <c r="T30" i="726"/>
  <c r="AD30" i="726" s="1"/>
  <c r="T31" i="726"/>
  <c r="AJ31" i="726" s="1"/>
  <c r="T32" i="726"/>
  <c r="AJ32" i="726" s="1"/>
  <c r="T33" i="726"/>
  <c r="AJ33" i="726" s="1"/>
  <c r="T34" i="726"/>
  <c r="T35" i="726"/>
  <c r="T36" i="726"/>
  <c r="T37" i="726"/>
  <c r="AD37" i="726" s="1"/>
  <c r="T38" i="726"/>
  <c r="AJ38" i="726" s="1"/>
  <c r="T39" i="726"/>
  <c r="AJ39" i="726" s="1"/>
  <c r="T40" i="726"/>
  <c r="AJ40" i="726" s="1"/>
  <c r="T41" i="726"/>
  <c r="AJ41" i="726" s="1"/>
  <c r="T42" i="726"/>
  <c r="T43" i="726"/>
  <c r="T44" i="726"/>
  <c r="T45" i="726"/>
  <c r="T46" i="726"/>
  <c r="AJ46" i="726" s="1"/>
  <c r="T47" i="726"/>
  <c r="T48" i="726"/>
  <c r="AJ48" i="726" s="1"/>
  <c r="T49" i="726"/>
  <c r="AJ49" i="726" s="1"/>
  <c r="T50" i="726"/>
  <c r="AJ50" i="726" s="1"/>
  <c r="T51" i="726"/>
  <c r="T52" i="726"/>
  <c r="T53" i="726"/>
  <c r="T54" i="726"/>
  <c r="T55" i="726"/>
  <c r="T56" i="726"/>
  <c r="AJ56" i="726" s="1"/>
  <c r="T57" i="726"/>
  <c r="T58" i="726"/>
  <c r="AJ58" i="726" s="1"/>
  <c r="T59" i="726"/>
  <c r="T60" i="726"/>
  <c r="T61" i="726"/>
  <c r="T62" i="726"/>
  <c r="T63" i="726"/>
  <c r="T64" i="726"/>
  <c r="AJ64" i="726" s="1"/>
  <c r="T65" i="726"/>
  <c r="T66" i="726"/>
  <c r="T67" i="726"/>
  <c r="T68" i="726"/>
  <c r="T69" i="726"/>
  <c r="T70" i="726"/>
  <c r="T71" i="726"/>
  <c r="T72" i="726"/>
  <c r="AJ72" i="726" s="1"/>
  <c r="T73" i="726"/>
  <c r="T74" i="726"/>
  <c r="T75" i="726"/>
  <c r="T76" i="726"/>
  <c r="T77" i="726"/>
  <c r="T78" i="726"/>
  <c r="T79" i="726"/>
  <c r="T80" i="726"/>
  <c r="T81" i="726"/>
  <c r="T82" i="726"/>
  <c r="T83" i="726"/>
  <c r="T84" i="726"/>
  <c r="T85" i="726"/>
  <c r="T86" i="726"/>
  <c r="T87" i="726"/>
  <c r="T88" i="726"/>
  <c r="AJ88" i="726" s="1"/>
  <c r="T89" i="726"/>
  <c r="T90" i="726"/>
  <c r="T91" i="726"/>
  <c r="T92" i="726"/>
  <c r="T93" i="726"/>
  <c r="T94" i="726"/>
  <c r="T95" i="726"/>
  <c r="T96" i="726"/>
  <c r="T97" i="726"/>
  <c r="T98" i="726"/>
  <c r="T99" i="726"/>
  <c r="T100" i="726"/>
  <c r="T101" i="726"/>
  <c r="T102" i="726"/>
  <c r="T103" i="726"/>
  <c r="T104" i="726"/>
  <c r="T105" i="726"/>
  <c r="T106" i="726"/>
  <c r="T107" i="726"/>
  <c r="T108" i="726"/>
  <c r="T109" i="726"/>
  <c r="T110" i="726"/>
  <c r="T111" i="726"/>
  <c r="T112" i="726"/>
  <c r="T113" i="726"/>
  <c r="T114" i="726"/>
  <c r="T115" i="726"/>
  <c r="T116" i="726"/>
  <c r="T117" i="726"/>
  <c r="T118" i="726"/>
  <c r="T119" i="726"/>
  <c r="T120" i="726"/>
  <c r="AJ120" i="726" s="1"/>
  <c r="T121" i="726"/>
  <c r="T122" i="726"/>
  <c r="T123" i="726"/>
  <c r="T124" i="726"/>
  <c r="T125" i="726"/>
  <c r="T126" i="726"/>
  <c r="T127" i="726"/>
  <c r="T128" i="726"/>
  <c r="AJ128" i="726" s="1"/>
  <c r="T129" i="726"/>
  <c r="T130" i="726"/>
  <c r="T131" i="726"/>
  <c r="T132" i="726"/>
  <c r="T133" i="726"/>
  <c r="T134" i="726"/>
  <c r="T135" i="726"/>
  <c r="T136" i="726"/>
  <c r="AJ136" i="726" s="1"/>
  <c r="T137" i="726"/>
  <c r="T138" i="726"/>
  <c r="T139" i="726"/>
  <c r="T140" i="726"/>
  <c r="T141" i="726"/>
  <c r="T142" i="726"/>
  <c r="T143" i="726"/>
  <c r="T144" i="726"/>
  <c r="T145" i="726"/>
  <c r="T146" i="726"/>
  <c r="T147" i="726"/>
  <c r="T148" i="726"/>
  <c r="T149" i="726"/>
  <c r="S30" i="726"/>
  <c r="S31" i="726"/>
  <c r="S32" i="726"/>
  <c r="S33" i="726"/>
  <c r="S34" i="726"/>
  <c r="S35" i="726"/>
  <c r="S36" i="726"/>
  <c r="S37" i="726"/>
  <c r="S38" i="726"/>
  <c r="S39" i="726"/>
  <c r="S40" i="726"/>
  <c r="S41" i="726"/>
  <c r="S42" i="726"/>
  <c r="S43" i="726"/>
  <c r="S44" i="726"/>
  <c r="S45" i="726"/>
  <c r="S46" i="726"/>
  <c r="S47" i="726"/>
  <c r="S48" i="726"/>
  <c r="S49" i="726"/>
  <c r="S50" i="726"/>
  <c r="S51" i="726"/>
  <c r="S52" i="726"/>
  <c r="S53" i="726"/>
  <c r="S54" i="726"/>
  <c r="S55" i="726"/>
  <c r="S56" i="726"/>
  <c r="S57" i="726"/>
  <c r="S58" i="726"/>
  <c r="S59" i="726"/>
  <c r="S60" i="726"/>
  <c r="S61" i="726"/>
  <c r="S62" i="726"/>
  <c r="S63" i="726"/>
  <c r="S64" i="726"/>
  <c r="S65" i="726"/>
  <c r="S66" i="726"/>
  <c r="S67" i="726"/>
  <c r="S68" i="726"/>
  <c r="S69" i="726"/>
  <c r="S70" i="726"/>
  <c r="S71" i="726"/>
  <c r="S72" i="726"/>
  <c r="S73" i="726"/>
  <c r="S74" i="726"/>
  <c r="S75" i="726"/>
  <c r="S76" i="726"/>
  <c r="S77" i="726"/>
  <c r="S78" i="726"/>
  <c r="S79" i="726"/>
  <c r="S80" i="726"/>
  <c r="S81" i="726"/>
  <c r="S82" i="726"/>
  <c r="S83" i="726"/>
  <c r="S84" i="726"/>
  <c r="S85" i="726"/>
  <c r="S86" i="726"/>
  <c r="S87" i="726"/>
  <c r="S88" i="726"/>
  <c r="S89" i="726"/>
  <c r="S90" i="726"/>
  <c r="S91" i="726"/>
  <c r="S92" i="726"/>
  <c r="S93" i="726"/>
  <c r="S94" i="726"/>
  <c r="S95" i="726"/>
  <c r="S96" i="726"/>
  <c r="S97" i="726"/>
  <c r="S98" i="726"/>
  <c r="S99" i="726"/>
  <c r="S100" i="726"/>
  <c r="S101" i="726"/>
  <c r="S102" i="726"/>
  <c r="S103" i="726"/>
  <c r="S104" i="726"/>
  <c r="S105" i="726"/>
  <c r="S106" i="726"/>
  <c r="S107" i="726"/>
  <c r="S108" i="726"/>
  <c r="S109" i="726"/>
  <c r="S110" i="726"/>
  <c r="S111" i="726"/>
  <c r="S112" i="726"/>
  <c r="S113" i="726"/>
  <c r="S114" i="726"/>
  <c r="S115" i="726"/>
  <c r="S116" i="726"/>
  <c r="S117" i="726"/>
  <c r="S118" i="726"/>
  <c r="S119" i="726"/>
  <c r="S120" i="726"/>
  <c r="S121" i="726"/>
  <c r="S122" i="726"/>
  <c r="S123" i="726"/>
  <c r="S124" i="726"/>
  <c r="S125" i="726"/>
  <c r="S126" i="726"/>
  <c r="S127" i="726"/>
  <c r="S128" i="726"/>
  <c r="S129" i="726"/>
  <c r="S130" i="726"/>
  <c r="S131" i="726"/>
  <c r="S132" i="726"/>
  <c r="S133" i="726"/>
  <c r="S134" i="726"/>
  <c r="S135" i="726"/>
  <c r="S136" i="726"/>
  <c r="S137" i="726"/>
  <c r="S138" i="726"/>
  <c r="S139" i="726"/>
  <c r="S140" i="726"/>
  <c r="S141" i="726"/>
  <c r="S142" i="726"/>
  <c r="S143" i="726"/>
  <c r="S144" i="726"/>
  <c r="S145" i="726"/>
  <c r="S146" i="726"/>
  <c r="S147" i="726"/>
  <c r="S148" i="726"/>
  <c r="S149" i="726"/>
  <c r="O30" i="726"/>
  <c r="P30" i="726"/>
  <c r="V30" i="726" s="1"/>
  <c r="O31" i="726"/>
  <c r="P31" i="726"/>
  <c r="V31" i="726" s="1"/>
  <c r="O32" i="726"/>
  <c r="P32" i="726"/>
  <c r="V32" i="726" s="1"/>
  <c r="O33" i="726"/>
  <c r="P33" i="726"/>
  <c r="V33" i="726" s="1"/>
  <c r="O34" i="726"/>
  <c r="P34" i="726"/>
  <c r="V34" i="726" s="1"/>
  <c r="O35" i="726"/>
  <c r="P35" i="726"/>
  <c r="V35" i="726" s="1"/>
  <c r="O36" i="726"/>
  <c r="P36" i="726"/>
  <c r="V36" i="726" s="1"/>
  <c r="O37" i="726"/>
  <c r="P37" i="726"/>
  <c r="V37" i="726" s="1"/>
  <c r="W37" i="726" s="1"/>
  <c r="O38" i="726"/>
  <c r="P38" i="726"/>
  <c r="V38" i="726" s="1"/>
  <c r="O39" i="726"/>
  <c r="P39" i="726"/>
  <c r="V39" i="726" s="1"/>
  <c r="O40" i="726"/>
  <c r="P40" i="726"/>
  <c r="V40" i="726" s="1"/>
  <c r="O41" i="726"/>
  <c r="P41" i="726"/>
  <c r="V41" i="726" s="1"/>
  <c r="O42" i="726"/>
  <c r="P42" i="726"/>
  <c r="V42" i="726" s="1"/>
  <c r="O43" i="726"/>
  <c r="P43" i="726"/>
  <c r="V43" i="726" s="1"/>
  <c r="O44" i="726"/>
  <c r="P44" i="726"/>
  <c r="V44" i="726" s="1"/>
  <c r="O45" i="726"/>
  <c r="P45" i="726"/>
  <c r="V45" i="726" s="1"/>
  <c r="W45" i="726" s="1"/>
  <c r="O46" i="726"/>
  <c r="P46" i="726"/>
  <c r="V46" i="726" s="1"/>
  <c r="O47" i="726"/>
  <c r="P47" i="726"/>
  <c r="V47" i="726" s="1"/>
  <c r="O48" i="726"/>
  <c r="P48" i="726"/>
  <c r="V48" i="726" s="1"/>
  <c r="O49" i="726"/>
  <c r="P49" i="726"/>
  <c r="V49" i="726" s="1"/>
  <c r="O50" i="726"/>
  <c r="P50" i="726"/>
  <c r="V50" i="726" s="1"/>
  <c r="O51" i="726"/>
  <c r="P51" i="726"/>
  <c r="V51" i="726" s="1"/>
  <c r="O52" i="726"/>
  <c r="P52" i="726"/>
  <c r="V52" i="726" s="1"/>
  <c r="O53" i="726"/>
  <c r="P53" i="726"/>
  <c r="V53" i="726" s="1"/>
  <c r="O54" i="726"/>
  <c r="P54" i="726"/>
  <c r="V54" i="726" s="1"/>
  <c r="O55" i="726"/>
  <c r="P55" i="726"/>
  <c r="V55" i="726" s="1"/>
  <c r="O56" i="726"/>
  <c r="P56" i="726"/>
  <c r="V56" i="726" s="1"/>
  <c r="O57" i="726"/>
  <c r="P57" i="726"/>
  <c r="V57" i="726" s="1"/>
  <c r="O58" i="726"/>
  <c r="P58" i="726"/>
  <c r="V58" i="726" s="1"/>
  <c r="O59" i="726"/>
  <c r="P59" i="726"/>
  <c r="V59" i="726" s="1"/>
  <c r="O60" i="726"/>
  <c r="P60" i="726"/>
  <c r="V60" i="726" s="1"/>
  <c r="O61" i="726"/>
  <c r="P61" i="726"/>
  <c r="V61" i="726" s="1"/>
  <c r="W61" i="726" s="1"/>
  <c r="O62" i="726"/>
  <c r="P62" i="726"/>
  <c r="V62" i="726" s="1"/>
  <c r="O63" i="726"/>
  <c r="P63" i="726"/>
  <c r="V63" i="726" s="1"/>
  <c r="O64" i="726"/>
  <c r="P64" i="726"/>
  <c r="V64" i="726" s="1"/>
  <c r="O65" i="726"/>
  <c r="P65" i="726"/>
  <c r="V65" i="726" s="1"/>
  <c r="O66" i="726"/>
  <c r="P66" i="726"/>
  <c r="V66" i="726" s="1"/>
  <c r="O67" i="726"/>
  <c r="P67" i="726"/>
  <c r="V67" i="726" s="1"/>
  <c r="O68" i="726"/>
  <c r="P68" i="726"/>
  <c r="V68" i="726" s="1"/>
  <c r="O69" i="726"/>
  <c r="P69" i="726"/>
  <c r="V69" i="726" s="1"/>
  <c r="W69" i="726" s="1"/>
  <c r="O70" i="726"/>
  <c r="P70" i="726"/>
  <c r="V70" i="726" s="1"/>
  <c r="O71" i="726"/>
  <c r="P71" i="726"/>
  <c r="V71" i="726" s="1"/>
  <c r="O72" i="726"/>
  <c r="P72" i="726"/>
  <c r="V72" i="726" s="1"/>
  <c r="O73" i="726"/>
  <c r="P73" i="726"/>
  <c r="V73" i="726" s="1"/>
  <c r="O74" i="726"/>
  <c r="P74" i="726"/>
  <c r="V74" i="726" s="1"/>
  <c r="O75" i="726"/>
  <c r="P75" i="726"/>
  <c r="V75" i="726" s="1"/>
  <c r="O76" i="726"/>
  <c r="P76" i="726"/>
  <c r="V76" i="726" s="1"/>
  <c r="O77" i="726"/>
  <c r="P77" i="726"/>
  <c r="V77" i="726" s="1"/>
  <c r="O78" i="726"/>
  <c r="P78" i="726"/>
  <c r="V78" i="726" s="1"/>
  <c r="O79" i="726"/>
  <c r="P79" i="726"/>
  <c r="V79" i="726" s="1"/>
  <c r="O80" i="726"/>
  <c r="P80" i="726"/>
  <c r="V80" i="726" s="1"/>
  <c r="O81" i="726"/>
  <c r="P81" i="726"/>
  <c r="V81" i="726" s="1"/>
  <c r="O82" i="726"/>
  <c r="P82" i="726"/>
  <c r="V82" i="726" s="1"/>
  <c r="O83" i="726"/>
  <c r="P83" i="726"/>
  <c r="V83" i="726" s="1"/>
  <c r="O84" i="726"/>
  <c r="P84" i="726"/>
  <c r="V84" i="726" s="1"/>
  <c r="O85" i="726"/>
  <c r="P85" i="726"/>
  <c r="V85" i="726" s="1"/>
  <c r="W85" i="726" s="1"/>
  <c r="O86" i="726"/>
  <c r="P86" i="726"/>
  <c r="V86" i="726" s="1"/>
  <c r="O87" i="726"/>
  <c r="P87" i="726"/>
  <c r="V87" i="726" s="1"/>
  <c r="O88" i="726"/>
  <c r="P88" i="726"/>
  <c r="V88" i="726" s="1"/>
  <c r="O89" i="726"/>
  <c r="P89" i="726"/>
  <c r="V89" i="726" s="1"/>
  <c r="O90" i="726"/>
  <c r="P90" i="726"/>
  <c r="V90" i="726" s="1"/>
  <c r="O91" i="726"/>
  <c r="P91" i="726"/>
  <c r="V91" i="726" s="1"/>
  <c r="O92" i="726"/>
  <c r="P92" i="726"/>
  <c r="V92" i="726" s="1"/>
  <c r="O93" i="726"/>
  <c r="P93" i="726"/>
  <c r="V93" i="726" s="1"/>
  <c r="W93" i="726" s="1"/>
  <c r="O94" i="726"/>
  <c r="P94" i="726"/>
  <c r="V94" i="726" s="1"/>
  <c r="O95" i="726"/>
  <c r="P95" i="726"/>
  <c r="V95" i="726" s="1"/>
  <c r="O96" i="726"/>
  <c r="P96" i="726"/>
  <c r="V96" i="726" s="1"/>
  <c r="O97" i="726"/>
  <c r="P97" i="726"/>
  <c r="V97" i="726" s="1"/>
  <c r="O98" i="726"/>
  <c r="P98" i="726"/>
  <c r="V98" i="726" s="1"/>
  <c r="O99" i="726"/>
  <c r="P99" i="726"/>
  <c r="V99" i="726" s="1"/>
  <c r="O100" i="726"/>
  <c r="P100" i="726"/>
  <c r="V100" i="726" s="1"/>
  <c r="O101" i="726"/>
  <c r="P101" i="726"/>
  <c r="V101" i="726" s="1"/>
  <c r="W101" i="726" s="1"/>
  <c r="O102" i="726"/>
  <c r="P102" i="726"/>
  <c r="V102" i="726" s="1"/>
  <c r="O103" i="726"/>
  <c r="P103" i="726"/>
  <c r="V103" i="726" s="1"/>
  <c r="O104" i="726"/>
  <c r="P104" i="726"/>
  <c r="V104" i="726" s="1"/>
  <c r="O105" i="726"/>
  <c r="P105" i="726"/>
  <c r="V105" i="726" s="1"/>
  <c r="O106" i="726"/>
  <c r="P106" i="726"/>
  <c r="V106" i="726" s="1"/>
  <c r="O107" i="726"/>
  <c r="P107" i="726"/>
  <c r="V107" i="726" s="1"/>
  <c r="O108" i="726"/>
  <c r="P108" i="726"/>
  <c r="V108" i="726" s="1"/>
  <c r="O109" i="726"/>
  <c r="P109" i="726"/>
  <c r="V109" i="726" s="1"/>
  <c r="O110" i="726"/>
  <c r="P110" i="726"/>
  <c r="V110" i="726" s="1"/>
  <c r="O111" i="726"/>
  <c r="P111" i="726"/>
  <c r="V111" i="726" s="1"/>
  <c r="O112" i="726"/>
  <c r="P112" i="726"/>
  <c r="V112" i="726" s="1"/>
  <c r="O113" i="726"/>
  <c r="P113" i="726"/>
  <c r="V113" i="726" s="1"/>
  <c r="O114" i="726"/>
  <c r="P114" i="726"/>
  <c r="V114" i="726" s="1"/>
  <c r="O115" i="726"/>
  <c r="P115" i="726"/>
  <c r="V115" i="726" s="1"/>
  <c r="O116" i="726"/>
  <c r="P116" i="726"/>
  <c r="V116" i="726" s="1"/>
  <c r="O117" i="726"/>
  <c r="P117" i="726"/>
  <c r="V117" i="726" s="1"/>
  <c r="O118" i="726"/>
  <c r="P118" i="726"/>
  <c r="V118" i="726" s="1"/>
  <c r="W118" i="726" s="1"/>
  <c r="O119" i="726"/>
  <c r="P119" i="726"/>
  <c r="V119" i="726" s="1"/>
  <c r="O120" i="726"/>
  <c r="P120" i="726"/>
  <c r="V120" i="726" s="1"/>
  <c r="O121" i="726"/>
  <c r="P121" i="726"/>
  <c r="V121" i="726" s="1"/>
  <c r="O122" i="726"/>
  <c r="P122" i="726"/>
  <c r="V122" i="726" s="1"/>
  <c r="O123" i="726"/>
  <c r="P123" i="726"/>
  <c r="V123" i="726" s="1"/>
  <c r="O124" i="726"/>
  <c r="P124" i="726"/>
  <c r="V124" i="726" s="1"/>
  <c r="O125" i="726"/>
  <c r="P125" i="726"/>
  <c r="V125" i="726" s="1"/>
  <c r="O126" i="726"/>
  <c r="P126" i="726"/>
  <c r="V126" i="726" s="1"/>
  <c r="W126" i="726" s="1"/>
  <c r="O127" i="726"/>
  <c r="P127" i="726"/>
  <c r="V127" i="726" s="1"/>
  <c r="O128" i="726"/>
  <c r="P128" i="726"/>
  <c r="V128" i="726" s="1"/>
  <c r="O129" i="726"/>
  <c r="P129" i="726"/>
  <c r="V129" i="726" s="1"/>
  <c r="O130" i="726"/>
  <c r="P130" i="726"/>
  <c r="V130" i="726" s="1"/>
  <c r="O131" i="726"/>
  <c r="P131" i="726"/>
  <c r="V131" i="726" s="1"/>
  <c r="O132" i="726"/>
  <c r="P132" i="726"/>
  <c r="V132" i="726" s="1"/>
  <c r="O133" i="726"/>
  <c r="P133" i="726"/>
  <c r="V133" i="726" s="1"/>
  <c r="W133" i="726" s="1"/>
  <c r="O134" i="726"/>
  <c r="P134" i="726"/>
  <c r="V134" i="726" s="1"/>
  <c r="O135" i="726"/>
  <c r="P135" i="726"/>
  <c r="V135" i="726" s="1"/>
  <c r="O136" i="726"/>
  <c r="P136" i="726"/>
  <c r="V136" i="726" s="1"/>
  <c r="O137" i="726"/>
  <c r="P137" i="726"/>
  <c r="V137" i="726" s="1"/>
  <c r="O138" i="726"/>
  <c r="P138" i="726"/>
  <c r="V138" i="726" s="1"/>
  <c r="O139" i="726"/>
  <c r="P139" i="726"/>
  <c r="V139" i="726" s="1"/>
  <c r="O140" i="726"/>
  <c r="P140" i="726"/>
  <c r="V140" i="726" s="1"/>
  <c r="O141" i="726"/>
  <c r="P141" i="726"/>
  <c r="V141" i="726" s="1"/>
  <c r="O142" i="726"/>
  <c r="P142" i="726"/>
  <c r="V142" i="726" s="1"/>
  <c r="O143" i="726"/>
  <c r="P143" i="726"/>
  <c r="V143" i="726" s="1"/>
  <c r="O144" i="726"/>
  <c r="P144" i="726"/>
  <c r="V144" i="726" s="1"/>
  <c r="O145" i="726"/>
  <c r="P145" i="726"/>
  <c r="V145" i="726" s="1"/>
  <c r="O146" i="726"/>
  <c r="P146" i="726"/>
  <c r="V146" i="726" s="1"/>
  <c r="O147" i="726"/>
  <c r="P147" i="726"/>
  <c r="V147" i="726" s="1"/>
  <c r="O148" i="726"/>
  <c r="P148" i="726"/>
  <c r="V148" i="726" s="1"/>
  <c r="O149" i="726"/>
  <c r="P149" i="726"/>
  <c r="V149" i="726" s="1"/>
  <c r="W149" i="726" s="1"/>
  <c r="L30" i="726"/>
  <c r="L31" i="726"/>
  <c r="L32" i="726"/>
  <c r="L33" i="726"/>
  <c r="L34" i="726"/>
  <c r="L35" i="726"/>
  <c r="L36" i="726"/>
  <c r="L37" i="726"/>
  <c r="L38" i="726"/>
  <c r="L39" i="726"/>
  <c r="L40" i="726"/>
  <c r="L41" i="726"/>
  <c r="L42" i="726"/>
  <c r="L43" i="726"/>
  <c r="L44" i="726"/>
  <c r="L45" i="726"/>
  <c r="L46" i="726"/>
  <c r="L47" i="726"/>
  <c r="L48" i="726"/>
  <c r="L49" i="726"/>
  <c r="L50" i="726"/>
  <c r="L51" i="726"/>
  <c r="L52" i="726"/>
  <c r="L53" i="726"/>
  <c r="L54" i="726"/>
  <c r="L55" i="726"/>
  <c r="L56" i="726"/>
  <c r="L57" i="726"/>
  <c r="L58" i="726"/>
  <c r="L59" i="726"/>
  <c r="L60" i="726"/>
  <c r="L61" i="726"/>
  <c r="L62" i="726"/>
  <c r="L63" i="726"/>
  <c r="L64" i="726"/>
  <c r="L65" i="726"/>
  <c r="L66" i="726"/>
  <c r="L67" i="726"/>
  <c r="L68" i="726"/>
  <c r="L69" i="726"/>
  <c r="L70" i="726"/>
  <c r="L71" i="726"/>
  <c r="L72" i="726"/>
  <c r="L73" i="726"/>
  <c r="L74" i="726"/>
  <c r="L75" i="726"/>
  <c r="L76" i="726"/>
  <c r="L77" i="726"/>
  <c r="L78" i="726"/>
  <c r="L79" i="726"/>
  <c r="L80" i="726"/>
  <c r="L81" i="726"/>
  <c r="L82" i="726"/>
  <c r="L83" i="726"/>
  <c r="L84" i="726"/>
  <c r="L85" i="726"/>
  <c r="L86" i="726"/>
  <c r="L87" i="726"/>
  <c r="L88" i="726"/>
  <c r="L89" i="726"/>
  <c r="L90" i="726"/>
  <c r="L91" i="726"/>
  <c r="L92" i="726"/>
  <c r="L93" i="726"/>
  <c r="L94" i="726"/>
  <c r="L95" i="726"/>
  <c r="L96" i="726"/>
  <c r="L97" i="726"/>
  <c r="L98" i="726"/>
  <c r="L99" i="726"/>
  <c r="L100" i="726"/>
  <c r="L101" i="726"/>
  <c r="L102" i="726"/>
  <c r="L103" i="726"/>
  <c r="L104" i="726"/>
  <c r="L105" i="726"/>
  <c r="L106" i="726"/>
  <c r="L107" i="726"/>
  <c r="L108" i="726"/>
  <c r="L109" i="726"/>
  <c r="L110" i="726"/>
  <c r="L111" i="726"/>
  <c r="L112" i="726"/>
  <c r="L113" i="726"/>
  <c r="L114" i="726"/>
  <c r="L115" i="726"/>
  <c r="L116" i="726"/>
  <c r="L117" i="726"/>
  <c r="L118" i="726"/>
  <c r="L119" i="726"/>
  <c r="L120" i="726"/>
  <c r="L121" i="726"/>
  <c r="L122" i="726"/>
  <c r="L123" i="726"/>
  <c r="L124" i="726"/>
  <c r="L125" i="726"/>
  <c r="L126" i="726"/>
  <c r="L127" i="726"/>
  <c r="L128" i="726"/>
  <c r="L129" i="726"/>
  <c r="L130" i="726"/>
  <c r="L131" i="726"/>
  <c r="L132" i="726"/>
  <c r="L133" i="726"/>
  <c r="L134" i="726"/>
  <c r="L135" i="726"/>
  <c r="L136" i="726"/>
  <c r="L137" i="726"/>
  <c r="L138" i="726"/>
  <c r="L139" i="726"/>
  <c r="L140" i="726"/>
  <c r="L141" i="726"/>
  <c r="L142" i="726"/>
  <c r="L143" i="726"/>
  <c r="L144" i="726"/>
  <c r="L145" i="726"/>
  <c r="L146" i="726"/>
  <c r="L147" i="726"/>
  <c r="L148" i="726"/>
  <c r="L149" i="726"/>
  <c r="J30" i="726"/>
  <c r="J31" i="726"/>
  <c r="J32" i="726"/>
  <c r="J33" i="726"/>
  <c r="J34" i="726"/>
  <c r="J35" i="726"/>
  <c r="J36" i="726"/>
  <c r="J37" i="726"/>
  <c r="J38" i="726"/>
  <c r="J39" i="726"/>
  <c r="J40" i="726"/>
  <c r="J41" i="726"/>
  <c r="J42" i="726"/>
  <c r="J43" i="726"/>
  <c r="J44" i="726"/>
  <c r="J45" i="726"/>
  <c r="J46" i="726"/>
  <c r="J47" i="726"/>
  <c r="J48" i="726"/>
  <c r="J49" i="726"/>
  <c r="J50" i="726"/>
  <c r="J51" i="726"/>
  <c r="J52" i="726"/>
  <c r="J53" i="726"/>
  <c r="J54" i="726"/>
  <c r="J55" i="726"/>
  <c r="J56" i="726"/>
  <c r="J57" i="726"/>
  <c r="J58" i="726"/>
  <c r="J59" i="726"/>
  <c r="J60" i="726"/>
  <c r="J61" i="726"/>
  <c r="J62" i="726"/>
  <c r="J63" i="726"/>
  <c r="J64" i="726"/>
  <c r="J65" i="726"/>
  <c r="J66" i="726"/>
  <c r="J67" i="726"/>
  <c r="J68" i="726"/>
  <c r="J69" i="726"/>
  <c r="J70" i="726"/>
  <c r="J71" i="726"/>
  <c r="J72" i="726"/>
  <c r="J73" i="726"/>
  <c r="J74" i="726"/>
  <c r="J75" i="726"/>
  <c r="J76" i="726"/>
  <c r="J77" i="726"/>
  <c r="J78" i="726"/>
  <c r="J79" i="726"/>
  <c r="J80" i="726"/>
  <c r="J81" i="726"/>
  <c r="J82" i="726"/>
  <c r="J83" i="726"/>
  <c r="J84" i="726"/>
  <c r="J85" i="726"/>
  <c r="J86" i="726"/>
  <c r="J87" i="726"/>
  <c r="J88" i="726"/>
  <c r="J89" i="726"/>
  <c r="J90" i="726"/>
  <c r="J91" i="726"/>
  <c r="J92" i="726"/>
  <c r="J93" i="726"/>
  <c r="J94" i="726"/>
  <c r="J95" i="726"/>
  <c r="J96" i="726"/>
  <c r="J97" i="726"/>
  <c r="J98" i="726"/>
  <c r="J99" i="726"/>
  <c r="J100" i="726"/>
  <c r="J101" i="726"/>
  <c r="J102" i="726"/>
  <c r="J103" i="726"/>
  <c r="J104" i="726"/>
  <c r="J105" i="726"/>
  <c r="J106" i="726"/>
  <c r="J107" i="726"/>
  <c r="J108" i="726"/>
  <c r="J109" i="726"/>
  <c r="J110" i="726"/>
  <c r="J111" i="726"/>
  <c r="J112" i="726"/>
  <c r="J113" i="726"/>
  <c r="J114" i="726"/>
  <c r="J115" i="726"/>
  <c r="J116" i="726"/>
  <c r="J117" i="726"/>
  <c r="J118" i="726"/>
  <c r="J119" i="726"/>
  <c r="J120" i="726"/>
  <c r="J121" i="726"/>
  <c r="J122" i="726"/>
  <c r="J123" i="726"/>
  <c r="J124" i="726"/>
  <c r="J125" i="726"/>
  <c r="J126" i="726"/>
  <c r="J127" i="726"/>
  <c r="J128" i="726"/>
  <c r="J129" i="726"/>
  <c r="J130" i="726"/>
  <c r="J131" i="726"/>
  <c r="J132" i="726"/>
  <c r="J133" i="726"/>
  <c r="J134" i="726"/>
  <c r="J135" i="726"/>
  <c r="J136" i="726"/>
  <c r="J137" i="726"/>
  <c r="J138" i="726"/>
  <c r="J139" i="726"/>
  <c r="J140" i="726"/>
  <c r="J141" i="726"/>
  <c r="J142" i="726"/>
  <c r="J143" i="726"/>
  <c r="J144" i="726"/>
  <c r="J145" i="726"/>
  <c r="J146" i="726"/>
  <c r="J147" i="726"/>
  <c r="J148" i="726"/>
  <c r="J149" i="726"/>
  <c r="T31" i="720"/>
  <c r="T32" i="720"/>
  <c r="AJ32" i="720" s="1"/>
  <c r="T33" i="720"/>
  <c r="AJ33" i="720" s="1"/>
  <c r="T34" i="720"/>
  <c r="AD34" i="720" s="1"/>
  <c r="T35" i="720"/>
  <c r="T36" i="720"/>
  <c r="AJ36" i="720" s="1"/>
  <c r="T37" i="720"/>
  <c r="AD37" i="720" s="1"/>
  <c r="T38" i="720"/>
  <c r="AJ38" i="720" s="1"/>
  <c r="T39" i="720"/>
  <c r="AJ39" i="720" s="1"/>
  <c r="T40" i="720"/>
  <c r="AJ40" i="720" s="1"/>
  <c r="T41" i="720"/>
  <c r="AD41" i="720" s="1"/>
  <c r="T42" i="720"/>
  <c r="T43" i="720"/>
  <c r="AJ43" i="720" s="1"/>
  <c r="T44" i="720"/>
  <c r="AJ44" i="720" s="1"/>
  <c r="T45" i="720"/>
  <c r="AJ45" i="720" s="1"/>
  <c r="T46" i="720"/>
  <c r="T47" i="720"/>
  <c r="AJ47" i="720" s="1"/>
  <c r="S31" i="720"/>
  <c r="S32" i="720"/>
  <c r="S33" i="720"/>
  <c r="S34" i="720"/>
  <c r="S35" i="720"/>
  <c r="S36" i="720"/>
  <c r="S37" i="720"/>
  <c r="S38" i="720"/>
  <c r="S39" i="720"/>
  <c r="S40" i="720"/>
  <c r="S41" i="720"/>
  <c r="S42" i="720"/>
  <c r="S43" i="720"/>
  <c r="S44" i="720"/>
  <c r="S45" i="720"/>
  <c r="S46" i="720"/>
  <c r="S47" i="720"/>
  <c r="O31" i="720"/>
  <c r="P31" i="720"/>
  <c r="V31" i="720" s="1"/>
  <c r="O32" i="720"/>
  <c r="P32" i="720"/>
  <c r="V32" i="720" s="1"/>
  <c r="O33" i="720"/>
  <c r="P33" i="720"/>
  <c r="V33" i="720" s="1"/>
  <c r="O34" i="720"/>
  <c r="P34" i="720"/>
  <c r="V34" i="720" s="1"/>
  <c r="O35" i="720"/>
  <c r="P35" i="720"/>
  <c r="V35" i="720" s="1"/>
  <c r="O36" i="720"/>
  <c r="P36" i="720"/>
  <c r="V36" i="720" s="1"/>
  <c r="O37" i="720"/>
  <c r="P37" i="720"/>
  <c r="V37" i="720" s="1"/>
  <c r="W37" i="720" s="1"/>
  <c r="O38" i="720"/>
  <c r="P38" i="720"/>
  <c r="V38" i="720" s="1"/>
  <c r="O39" i="720"/>
  <c r="P39" i="720"/>
  <c r="V39" i="720" s="1"/>
  <c r="O40" i="720"/>
  <c r="P40" i="720"/>
  <c r="V40" i="720" s="1"/>
  <c r="O41" i="720"/>
  <c r="P41" i="720"/>
  <c r="V41" i="720" s="1"/>
  <c r="O42" i="720"/>
  <c r="P42" i="720"/>
  <c r="V42" i="720" s="1"/>
  <c r="O43" i="720"/>
  <c r="P43" i="720"/>
  <c r="V43" i="720" s="1"/>
  <c r="O44" i="720"/>
  <c r="P44" i="720"/>
  <c r="V44" i="720" s="1"/>
  <c r="O45" i="720"/>
  <c r="P45" i="720"/>
  <c r="V45" i="720" s="1"/>
  <c r="W45" i="720" s="1"/>
  <c r="O46" i="720"/>
  <c r="P46" i="720"/>
  <c r="V46" i="720" s="1"/>
  <c r="O47" i="720"/>
  <c r="P47" i="720"/>
  <c r="V47" i="720" s="1"/>
  <c r="L31" i="720"/>
  <c r="L32" i="720"/>
  <c r="L33" i="720"/>
  <c r="L34" i="720"/>
  <c r="L35" i="720"/>
  <c r="L36" i="720"/>
  <c r="L37" i="720"/>
  <c r="L38" i="720"/>
  <c r="L39" i="720"/>
  <c r="L40" i="720"/>
  <c r="L41" i="720"/>
  <c r="L42" i="720"/>
  <c r="L43" i="720"/>
  <c r="L44" i="720"/>
  <c r="L45" i="720"/>
  <c r="L46" i="720"/>
  <c r="L47" i="720"/>
  <c r="J31" i="720"/>
  <c r="J32" i="720"/>
  <c r="J33" i="720"/>
  <c r="J34" i="720"/>
  <c r="J35" i="720"/>
  <c r="J36" i="720"/>
  <c r="J37" i="720"/>
  <c r="J38" i="720"/>
  <c r="J39" i="720"/>
  <c r="J40" i="720"/>
  <c r="J41" i="720"/>
  <c r="J42" i="720"/>
  <c r="J43" i="720"/>
  <c r="J44" i="720"/>
  <c r="J45" i="720"/>
  <c r="J46" i="720"/>
  <c r="J47" i="720"/>
  <c r="T30" i="719"/>
  <c r="AJ30" i="719" s="1"/>
  <c r="T31" i="719"/>
  <c r="AJ31" i="719" s="1"/>
  <c r="T32" i="719"/>
  <c r="AJ32" i="719" s="1"/>
  <c r="T33" i="719"/>
  <c r="AD33" i="719" s="1"/>
  <c r="T34" i="719"/>
  <c r="AJ34" i="719" s="1"/>
  <c r="T35" i="719"/>
  <c r="AD35" i="719" s="1"/>
  <c r="T36" i="719"/>
  <c r="AD36" i="719" s="1"/>
  <c r="T37" i="719"/>
  <c r="AJ37" i="719" s="1"/>
  <c r="T38" i="719"/>
  <c r="T39" i="719"/>
  <c r="AD39" i="719" s="1"/>
  <c r="T40" i="719"/>
  <c r="AJ40" i="719" s="1"/>
  <c r="T41" i="719"/>
  <c r="T42" i="719"/>
  <c r="AD42" i="719" s="1"/>
  <c r="T43" i="719"/>
  <c r="AJ43" i="719" s="1"/>
  <c r="T44" i="719"/>
  <c r="T45" i="719"/>
  <c r="AD45" i="719" s="1"/>
  <c r="T46" i="719"/>
  <c r="AJ46" i="719" s="1"/>
  <c r="T47" i="719"/>
  <c r="AJ47" i="719" s="1"/>
  <c r="T48" i="719"/>
  <c r="AJ48" i="719" s="1"/>
  <c r="T49" i="719"/>
  <c r="T50" i="719"/>
  <c r="AJ50" i="719" s="1"/>
  <c r="T51" i="719"/>
  <c r="T52" i="719"/>
  <c r="T53" i="719"/>
  <c r="AJ53" i="719" s="1"/>
  <c r="T54" i="719"/>
  <c r="AD54" i="719" s="1"/>
  <c r="T55" i="719"/>
  <c r="T56" i="719"/>
  <c r="AJ56" i="719" s="1"/>
  <c r="T57" i="719"/>
  <c r="AJ57" i="719" s="1"/>
  <c r="T58" i="719"/>
  <c r="AD58" i="719" s="1"/>
  <c r="T59" i="719"/>
  <c r="AD59" i="719" s="1"/>
  <c r="T60" i="719"/>
  <c r="T61" i="719"/>
  <c r="AJ61" i="719" s="1"/>
  <c r="T62" i="719"/>
  <c r="AD62" i="719" s="1"/>
  <c r="T63" i="719"/>
  <c r="T64" i="719"/>
  <c r="AJ64" i="719" s="1"/>
  <c r="T65" i="719"/>
  <c r="AD65" i="719" s="1"/>
  <c r="T66" i="719"/>
  <c r="AD66" i="719" s="1"/>
  <c r="T67" i="719"/>
  <c r="AJ67" i="719" s="1"/>
  <c r="T68" i="719"/>
  <c r="AD68" i="719" s="1"/>
  <c r="T69" i="719"/>
  <c r="AD69" i="719" s="1"/>
  <c r="T70" i="719"/>
  <c r="AJ70" i="719" s="1"/>
  <c r="T71" i="719"/>
  <c r="AJ71" i="719" s="1"/>
  <c r="T72" i="719"/>
  <c r="AJ72" i="719" s="1"/>
  <c r="T73" i="719"/>
  <c r="T74" i="719"/>
  <c r="AJ74" i="719" s="1"/>
  <c r="T75" i="719"/>
  <c r="AD75" i="719" s="1"/>
  <c r="T76" i="719"/>
  <c r="T77" i="719"/>
  <c r="AJ77" i="719" s="1"/>
  <c r="T78" i="719"/>
  <c r="S30" i="719"/>
  <c r="S31" i="719"/>
  <c r="S32" i="719"/>
  <c r="S33" i="719"/>
  <c r="S34" i="719"/>
  <c r="S35" i="719"/>
  <c r="S36" i="719"/>
  <c r="S37" i="719"/>
  <c r="S38" i="719"/>
  <c r="S39" i="719"/>
  <c r="S40" i="719"/>
  <c r="S41" i="719"/>
  <c r="S42" i="719"/>
  <c r="S43" i="719"/>
  <c r="S44" i="719"/>
  <c r="S45" i="719"/>
  <c r="S46" i="719"/>
  <c r="S47" i="719"/>
  <c r="S48" i="719"/>
  <c r="S49" i="719"/>
  <c r="S50" i="719"/>
  <c r="S51" i="719"/>
  <c r="S52" i="719"/>
  <c r="S53" i="719"/>
  <c r="S54" i="719"/>
  <c r="S55" i="719"/>
  <c r="S56" i="719"/>
  <c r="S57" i="719"/>
  <c r="S58" i="719"/>
  <c r="S59" i="719"/>
  <c r="S60" i="719"/>
  <c r="S61" i="719"/>
  <c r="S62" i="719"/>
  <c r="S63" i="719"/>
  <c r="S64" i="719"/>
  <c r="S65" i="719"/>
  <c r="S66" i="719"/>
  <c r="S67" i="719"/>
  <c r="S68" i="719"/>
  <c r="S69" i="719"/>
  <c r="S70" i="719"/>
  <c r="S71" i="719"/>
  <c r="S72" i="719"/>
  <c r="S73" i="719"/>
  <c r="S74" i="719"/>
  <c r="S75" i="719"/>
  <c r="S76" i="719"/>
  <c r="S77" i="719"/>
  <c r="S78" i="719"/>
  <c r="O30" i="719"/>
  <c r="P30" i="719"/>
  <c r="V30" i="719" s="1"/>
  <c r="O31" i="719"/>
  <c r="P31" i="719"/>
  <c r="V31" i="719" s="1"/>
  <c r="O32" i="719"/>
  <c r="P32" i="719"/>
  <c r="V32" i="719" s="1"/>
  <c r="O33" i="719"/>
  <c r="P33" i="719"/>
  <c r="V33" i="719" s="1"/>
  <c r="O34" i="719"/>
  <c r="P34" i="719"/>
  <c r="V34" i="719" s="1"/>
  <c r="O35" i="719"/>
  <c r="P35" i="719"/>
  <c r="V35" i="719" s="1"/>
  <c r="O36" i="719"/>
  <c r="P36" i="719"/>
  <c r="V36" i="719" s="1"/>
  <c r="O37" i="719"/>
  <c r="P37" i="719"/>
  <c r="V37" i="719" s="1"/>
  <c r="O38" i="719"/>
  <c r="P38" i="719"/>
  <c r="V38" i="719" s="1"/>
  <c r="O39" i="719"/>
  <c r="P39" i="719"/>
  <c r="V39" i="719" s="1"/>
  <c r="O40" i="719"/>
  <c r="P40" i="719"/>
  <c r="V40" i="719" s="1"/>
  <c r="O41" i="719"/>
  <c r="P41" i="719"/>
  <c r="V41" i="719" s="1"/>
  <c r="O42" i="719"/>
  <c r="P42" i="719"/>
  <c r="V42" i="719" s="1"/>
  <c r="O43" i="719"/>
  <c r="P43" i="719"/>
  <c r="V43" i="719" s="1"/>
  <c r="O44" i="719"/>
  <c r="P44" i="719"/>
  <c r="V44" i="719" s="1"/>
  <c r="O45" i="719"/>
  <c r="P45" i="719"/>
  <c r="V45" i="719" s="1"/>
  <c r="O46" i="719"/>
  <c r="P46" i="719"/>
  <c r="V46" i="719" s="1"/>
  <c r="O47" i="719"/>
  <c r="P47" i="719"/>
  <c r="V47" i="719" s="1"/>
  <c r="O48" i="719"/>
  <c r="P48" i="719"/>
  <c r="V48" i="719" s="1"/>
  <c r="O49" i="719"/>
  <c r="P49" i="719"/>
  <c r="V49" i="719" s="1"/>
  <c r="O50" i="719"/>
  <c r="P50" i="719"/>
  <c r="V50" i="719" s="1"/>
  <c r="O51" i="719"/>
  <c r="P51" i="719"/>
  <c r="V51" i="719" s="1"/>
  <c r="O52" i="719"/>
  <c r="P52" i="719"/>
  <c r="V52" i="719" s="1"/>
  <c r="O53" i="719"/>
  <c r="P53" i="719"/>
  <c r="V53" i="719" s="1"/>
  <c r="O54" i="719"/>
  <c r="P54" i="719"/>
  <c r="V54" i="719" s="1"/>
  <c r="O55" i="719"/>
  <c r="P55" i="719"/>
  <c r="V55" i="719" s="1"/>
  <c r="O56" i="719"/>
  <c r="P56" i="719"/>
  <c r="V56" i="719" s="1"/>
  <c r="O57" i="719"/>
  <c r="P57" i="719"/>
  <c r="V57" i="719" s="1"/>
  <c r="O58" i="719"/>
  <c r="P58" i="719"/>
  <c r="V58" i="719" s="1"/>
  <c r="O59" i="719"/>
  <c r="P59" i="719"/>
  <c r="V59" i="719" s="1"/>
  <c r="O60" i="719"/>
  <c r="P60" i="719"/>
  <c r="V60" i="719" s="1"/>
  <c r="O61" i="719"/>
  <c r="P61" i="719"/>
  <c r="V61" i="719" s="1"/>
  <c r="O62" i="719"/>
  <c r="P62" i="719"/>
  <c r="V62" i="719" s="1"/>
  <c r="O63" i="719"/>
  <c r="P63" i="719"/>
  <c r="V63" i="719" s="1"/>
  <c r="O64" i="719"/>
  <c r="P64" i="719"/>
  <c r="V64" i="719" s="1"/>
  <c r="O65" i="719"/>
  <c r="P65" i="719"/>
  <c r="V65" i="719" s="1"/>
  <c r="O66" i="719"/>
  <c r="P66" i="719"/>
  <c r="V66" i="719" s="1"/>
  <c r="O67" i="719"/>
  <c r="P67" i="719"/>
  <c r="V67" i="719" s="1"/>
  <c r="O68" i="719"/>
  <c r="P68" i="719"/>
  <c r="V68" i="719" s="1"/>
  <c r="O69" i="719"/>
  <c r="P69" i="719"/>
  <c r="V69" i="719" s="1"/>
  <c r="O70" i="719"/>
  <c r="P70" i="719"/>
  <c r="V70" i="719" s="1"/>
  <c r="O71" i="719"/>
  <c r="P71" i="719"/>
  <c r="V71" i="719" s="1"/>
  <c r="O72" i="719"/>
  <c r="P72" i="719"/>
  <c r="V72" i="719" s="1"/>
  <c r="O73" i="719"/>
  <c r="P73" i="719"/>
  <c r="V73" i="719" s="1"/>
  <c r="O74" i="719"/>
  <c r="P74" i="719"/>
  <c r="V74" i="719" s="1"/>
  <c r="O75" i="719"/>
  <c r="P75" i="719"/>
  <c r="V75" i="719" s="1"/>
  <c r="O76" i="719"/>
  <c r="P76" i="719"/>
  <c r="V76" i="719" s="1"/>
  <c r="O77" i="719"/>
  <c r="P77" i="719"/>
  <c r="V77" i="719" s="1"/>
  <c r="O78" i="719"/>
  <c r="P78" i="719"/>
  <c r="V78" i="719" s="1"/>
  <c r="L30" i="719"/>
  <c r="L31" i="719"/>
  <c r="L32" i="719"/>
  <c r="L33" i="719"/>
  <c r="L34" i="719"/>
  <c r="L35" i="719"/>
  <c r="L36" i="719"/>
  <c r="L37" i="719"/>
  <c r="L38" i="719"/>
  <c r="L39" i="719"/>
  <c r="L40" i="719"/>
  <c r="L41" i="719"/>
  <c r="L42" i="719"/>
  <c r="L43" i="719"/>
  <c r="L44" i="719"/>
  <c r="L45" i="719"/>
  <c r="L46" i="719"/>
  <c r="L47" i="719"/>
  <c r="L48" i="719"/>
  <c r="L49" i="719"/>
  <c r="L50" i="719"/>
  <c r="L51" i="719"/>
  <c r="L52" i="719"/>
  <c r="L53" i="719"/>
  <c r="L54" i="719"/>
  <c r="L55" i="719"/>
  <c r="L56" i="719"/>
  <c r="L57" i="719"/>
  <c r="L58" i="719"/>
  <c r="L59" i="719"/>
  <c r="L60" i="719"/>
  <c r="L61" i="719"/>
  <c r="L62" i="719"/>
  <c r="L63" i="719"/>
  <c r="L64" i="719"/>
  <c r="L65" i="719"/>
  <c r="L66" i="719"/>
  <c r="L67" i="719"/>
  <c r="L68" i="719"/>
  <c r="L69" i="719"/>
  <c r="L70" i="719"/>
  <c r="L71" i="719"/>
  <c r="L72" i="719"/>
  <c r="L73" i="719"/>
  <c r="L74" i="719"/>
  <c r="L75" i="719"/>
  <c r="L76" i="719"/>
  <c r="L77" i="719"/>
  <c r="L78" i="719"/>
  <c r="J30" i="719"/>
  <c r="J31" i="719"/>
  <c r="J32" i="719"/>
  <c r="J33" i="719"/>
  <c r="J34" i="719"/>
  <c r="J35" i="719"/>
  <c r="J36" i="719"/>
  <c r="J37" i="719"/>
  <c r="J38" i="719"/>
  <c r="J39" i="719"/>
  <c r="J40" i="719"/>
  <c r="J41" i="719"/>
  <c r="J42" i="719"/>
  <c r="J43" i="719"/>
  <c r="J44" i="719"/>
  <c r="J45" i="719"/>
  <c r="J46" i="719"/>
  <c r="J47" i="719"/>
  <c r="J48" i="719"/>
  <c r="J49" i="719"/>
  <c r="J50" i="719"/>
  <c r="J51" i="719"/>
  <c r="J52" i="719"/>
  <c r="J53" i="719"/>
  <c r="J54" i="719"/>
  <c r="J55" i="719"/>
  <c r="J56" i="719"/>
  <c r="J57" i="719"/>
  <c r="J58" i="719"/>
  <c r="J59" i="719"/>
  <c r="J60" i="719"/>
  <c r="J61" i="719"/>
  <c r="J62" i="719"/>
  <c r="J63" i="719"/>
  <c r="J64" i="719"/>
  <c r="J65" i="719"/>
  <c r="J66" i="719"/>
  <c r="J67" i="719"/>
  <c r="J68" i="719"/>
  <c r="J69" i="719"/>
  <c r="J70" i="719"/>
  <c r="J71" i="719"/>
  <c r="J72" i="719"/>
  <c r="J73" i="719"/>
  <c r="J74" i="719"/>
  <c r="J75" i="719"/>
  <c r="J76" i="719"/>
  <c r="J77" i="719"/>
  <c r="J78" i="719"/>
  <c r="S42" i="718"/>
  <c r="T42" i="718"/>
  <c r="AJ42" i="718" s="1"/>
  <c r="O42" i="718"/>
  <c r="L42" i="718"/>
  <c r="J42" i="718"/>
  <c r="P42" i="718"/>
  <c r="V42" i="718" s="1"/>
  <c r="T30" i="718"/>
  <c r="AJ30" i="718" s="1"/>
  <c r="T31" i="718"/>
  <c r="AD31" i="718" s="1"/>
  <c r="AI31" i="718" s="1"/>
  <c r="T32" i="718"/>
  <c r="T33" i="718"/>
  <c r="AJ33" i="718" s="1"/>
  <c r="T34" i="718"/>
  <c r="AJ34" i="718" s="1"/>
  <c r="T35" i="718"/>
  <c r="T36" i="718"/>
  <c r="AJ36" i="718" s="1"/>
  <c r="T37" i="718"/>
  <c r="AJ37" i="718" s="1"/>
  <c r="T38" i="718"/>
  <c r="AJ38" i="718" s="1"/>
  <c r="T39" i="718"/>
  <c r="AJ39" i="718" s="1"/>
  <c r="T40" i="718"/>
  <c r="T41" i="718"/>
  <c r="AJ41" i="718" s="1"/>
  <c r="S30" i="718"/>
  <c r="S31" i="718"/>
  <c r="S32" i="718"/>
  <c r="S33" i="718"/>
  <c r="S34" i="718"/>
  <c r="S35" i="718"/>
  <c r="S36" i="718"/>
  <c r="S37" i="718"/>
  <c r="S38" i="718"/>
  <c r="S39" i="718"/>
  <c r="S40" i="718"/>
  <c r="S41" i="718"/>
  <c r="O30" i="718"/>
  <c r="P30" i="718"/>
  <c r="V30" i="718" s="1"/>
  <c r="O31" i="718"/>
  <c r="P31" i="718"/>
  <c r="V31" i="718" s="1"/>
  <c r="O32" i="718"/>
  <c r="P32" i="718"/>
  <c r="V32" i="718" s="1"/>
  <c r="O33" i="718"/>
  <c r="P33" i="718"/>
  <c r="V33" i="718" s="1"/>
  <c r="O34" i="718"/>
  <c r="P34" i="718"/>
  <c r="V34" i="718" s="1"/>
  <c r="O35" i="718"/>
  <c r="P35" i="718"/>
  <c r="V35" i="718" s="1"/>
  <c r="O36" i="718"/>
  <c r="P36" i="718"/>
  <c r="V36" i="718" s="1"/>
  <c r="O37" i="718"/>
  <c r="P37" i="718"/>
  <c r="V37" i="718" s="1"/>
  <c r="O38" i="718"/>
  <c r="P38" i="718"/>
  <c r="V38" i="718" s="1"/>
  <c r="O39" i="718"/>
  <c r="P39" i="718"/>
  <c r="V39" i="718" s="1"/>
  <c r="O40" i="718"/>
  <c r="P40" i="718"/>
  <c r="V40" i="718" s="1"/>
  <c r="O41" i="718"/>
  <c r="P41" i="718"/>
  <c r="V41" i="718" s="1"/>
  <c r="W41" i="718" s="1"/>
  <c r="L30" i="718"/>
  <c r="L31" i="718"/>
  <c r="L32" i="718"/>
  <c r="L33" i="718"/>
  <c r="L34" i="718"/>
  <c r="L35" i="718"/>
  <c r="L36" i="718"/>
  <c r="L37" i="718"/>
  <c r="L38" i="718"/>
  <c r="L39" i="718"/>
  <c r="L40" i="718"/>
  <c r="L41" i="718"/>
  <c r="J30" i="718"/>
  <c r="J31" i="718"/>
  <c r="J32" i="718"/>
  <c r="J33" i="718"/>
  <c r="J34" i="718"/>
  <c r="J35" i="718"/>
  <c r="J36" i="718"/>
  <c r="J37" i="718"/>
  <c r="J38" i="718"/>
  <c r="J39" i="718"/>
  <c r="J40" i="718"/>
  <c r="J41" i="718"/>
  <c r="T102" i="717"/>
  <c r="T103" i="717"/>
  <c r="AD103" i="717" s="1"/>
  <c r="S102" i="717"/>
  <c r="S103" i="717"/>
  <c r="O102" i="717"/>
  <c r="P102" i="717"/>
  <c r="V102" i="717" s="1"/>
  <c r="O103" i="717"/>
  <c r="P103" i="717"/>
  <c r="V103" i="717" s="1"/>
  <c r="L102" i="717"/>
  <c r="L103" i="717"/>
  <c r="J102" i="717"/>
  <c r="J103" i="717"/>
  <c r="T30" i="725"/>
  <c r="T31" i="725"/>
  <c r="AJ31" i="725" s="1"/>
  <c r="T32" i="725"/>
  <c r="T33" i="725"/>
  <c r="AJ33" i="725" s="1"/>
  <c r="T34" i="725"/>
  <c r="AJ34" i="725" s="1"/>
  <c r="T35" i="725"/>
  <c r="AJ35" i="725" s="1"/>
  <c r="T36" i="725"/>
  <c r="T37" i="725"/>
  <c r="T38" i="725"/>
  <c r="AD38" i="725" s="1"/>
  <c r="T39" i="725"/>
  <c r="AD39" i="725" s="1"/>
  <c r="T40" i="725"/>
  <c r="T41" i="725"/>
  <c r="AJ41" i="725" s="1"/>
  <c r="T42" i="725"/>
  <c r="AJ42" i="725" s="1"/>
  <c r="T43" i="725"/>
  <c r="T44" i="725"/>
  <c r="T45" i="725"/>
  <c r="AD45" i="725" s="1"/>
  <c r="T46" i="725"/>
  <c r="T47" i="725"/>
  <c r="T48" i="725"/>
  <c r="T49" i="725"/>
  <c r="AJ49" i="725" s="1"/>
  <c r="T50" i="725"/>
  <c r="AJ50" i="725" s="1"/>
  <c r="T51" i="725"/>
  <c r="T52" i="725"/>
  <c r="T53" i="725"/>
  <c r="T54" i="725"/>
  <c r="AD54" i="725" s="1"/>
  <c r="T55" i="725"/>
  <c r="AD55" i="725" s="1"/>
  <c r="T56" i="725"/>
  <c r="T57" i="725"/>
  <c r="AJ57" i="725" s="1"/>
  <c r="T58" i="725"/>
  <c r="AJ58" i="725" s="1"/>
  <c r="T59" i="725"/>
  <c r="T60" i="725"/>
  <c r="T61" i="725"/>
  <c r="AD61" i="725" s="1"/>
  <c r="T62" i="725"/>
  <c r="T63" i="725"/>
  <c r="AJ63" i="725" s="1"/>
  <c r="T64" i="725"/>
  <c r="T65" i="725"/>
  <c r="AJ65" i="725" s="1"/>
  <c r="T66" i="725"/>
  <c r="AJ66" i="725" s="1"/>
  <c r="T67" i="725"/>
  <c r="T68" i="725"/>
  <c r="T69" i="725"/>
  <c r="T70" i="725"/>
  <c r="AD70" i="725" s="1"/>
  <c r="T71" i="725"/>
  <c r="AD71" i="725" s="1"/>
  <c r="T72" i="725"/>
  <c r="T73" i="725"/>
  <c r="AJ73" i="725" s="1"/>
  <c r="T74" i="725"/>
  <c r="AJ74" i="725" s="1"/>
  <c r="T75" i="725"/>
  <c r="T76" i="725"/>
  <c r="T77" i="725"/>
  <c r="AJ77" i="725" s="1"/>
  <c r="T78" i="725"/>
  <c r="T79" i="725"/>
  <c r="T80" i="725"/>
  <c r="T81" i="725"/>
  <c r="AJ81" i="725" s="1"/>
  <c r="T82" i="725"/>
  <c r="AJ82" i="725" s="1"/>
  <c r="T83" i="725"/>
  <c r="T84" i="725"/>
  <c r="T85" i="725"/>
  <c r="AJ85" i="725" s="1"/>
  <c r="T86" i="725"/>
  <c r="T87" i="725"/>
  <c r="T88" i="725"/>
  <c r="AD88" i="725" s="1"/>
  <c r="T89" i="725"/>
  <c r="AJ89" i="725" s="1"/>
  <c r="T90" i="725"/>
  <c r="AJ90" i="725" s="1"/>
  <c r="T91" i="725"/>
  <c r="T92" i="725"/>
  <c r="T93" i="725"/>
  <c r="AJ93" i="725" s="1"/>
  <c r="T94" i="725"/>
  <c r="T95" i="725"/>
  <c r="T96" i="725"/>
  <c r="T97" i="725"/>
  <c r="AJ97" i="725" s="1"/>
  <c r="T98" i="725"/>
  <c r="AJ98" i="725" s="1"/>
  <c r="T99" i="725"/>
  <c r="T100" i="725"/>
  <c r="T101" i="725"/>
  <c r="AJ101" i="725" s="1"/>
  <c r="T102" i="725"/>
  <c r="T103" i="725"/>
  <c r="T104" i="725"/>
  <c r="AD104" i="725" s="1"/>
  <c r="T105" i="725"/>
  <c r="AJ105" i="725" s="1"/>
  <c r="T106" i="725"/>
  <c r="AJ106" i="725" s="1"/>
  <c r="T107" i="725"/>
  <c r="T108" i="725"/>
  <c r="T109" i="725"/>
  <c r="AJ109" i="725" s="1"/>
  <c r="T110" i="725"/>
  <c r="T111" i="725"/>
  <c r="T112" i="725"/>
  <c r="T113" i="725"/>
  <c r="AJ113" i="725" s="1"/>
  <c r="T114" i="725"/>
  <c r="AJ114" i="725" s="1"/>
  <c r="T115" i="725"/>
  <c r="T116" i="725"/>
  <c r="T117" i="725"/>
  <c r="AJ117" i="725" s="1"/>
  <c r="T118" i="725"/>
  <c r="T119" i="725"/>
  <c r="T120" i="725"/>
  <c r="T121" i="725"/>
  <c r="AJ121" i="725" s="1"/>
  <c r="T122" i="725"/>
  <c r="AJ122" i="725" s="1"/>
  <c r="T123" i="725"/>
  <c r="T124" i="725"/>
  <c r="T125" i="725"/>
  <c r="AJ125" i="725" s="1"/>
  <c r="T126" i="725"/>
  <c r="T127" i="725"/>
  <c r="AJ127" i="725" s="1"/>
  <c r="T128" i="725"/>
  <c r="T129" i="725"/>
  <c r="AJ129" i="725" s="1"/>
  <c r="T130" i="725"/>
  <c r="AJ130" i="725" s="1"/>
  <c r="T131" i="725"/>
  <c r="T132" i="725"/>
  <c r="T133" i="725"/>
  <c r="AJ133" i="725" s="1"/>
  <c r="T134" i="725"/>
  <c r="T135" i="725"/>
  <c r="T136" i="725"/>
  <c r="T137" i="725"/>
  <c r="AJ137" i="725" s="1"/>
  <c r="T138" i="725"/>
  <c r="AJ138" i="725" s="1"/>
  <c r="T139" i="725"/>
  <c r="T140" i="725"/>
  <c r="T141" i="725"/>
  <c r="AJ141" i="725" s="1"/>
  <c r="T142" i="725"/>
  <c r="T143" i="725"/>
  <c r="T144" i="725"/>
  <c r="T145" i="725"/>
  <c r="AJ145" i="725" s="1"/>
  <c r="T146" i="725"/>
  <c r="AJ146" i="725" s="1"/>
  <c r="T147" i="725"/>
  <c r="AJ147" i="725" s="1"/>
  <c r="T148" i="725"/>
  <c r="T149" i="725"/>
  <c r="AJ149" i="725" s="1"/>
  <c r="T150" i="725"/>
  <c r="T151" i="725"/>
  <c r="T152" i="725"/>
  <c r="T153" i="725"/>
  <c r="AJ153" i="725" s="1"/>
  <c r="T154" i="725"/>
  <c r="AJ154" i="725" s="1"/>
  <c r="T155" i="725"/>
  <c r="T156" i="725"/>
  <c r="T157" i="725"/>
  <c r="AJ157" i="725" s="1"/>
  <c r="T158" i="725"/>
  <c r="T159" i="725"/>
  <c r="T160" i="725"/>
  <c r="T161" i="725"/>
  <c r="AJ161" i="725" s="1"/>
  <c r="T162" i="725"/>
  <c r="AJ162" i="725" s="1"/>
  <c r="T163" i="725"/>
  <c r="AJ163" i="725" s="1"/>
  <c r="T164" i="725"/>
  <c r="T165" i="725"/>
  <c r="AJ165" i="725" s="1"/>
  <c r="T166" i="725"/>
  <c r="T167" i="725"/>
  <c r="T168" i="725"/>
  <c r="AD168" i="725" s="1"/>
  <c r="T169" i="725"/>
  <c r="AJ169" i="725" s="1"/>
  <c r="T170" i="725"/>
  <c r="AJ170" i="725" s="1"/>
  <c r="T171" i="725"/>
  <c r="T172" i="725"/>
  <c r="T173" i="725"/>
  <c r="AJ173" i="725" s="1"/>
  <c r="T174" i="725"/>
  <c r="T175" i="725"/>
  <c r="T176" i="725"/>
  <c r="T177" i="725"/>
  <c r="AJ177" i="725" s="1"/>
  <c r="T178" i="725"/>
  <c r="AJ178" i="725" s="1"/>
  <c r="T179" i="725"/>
  <c r="AJ179" i="725" s="1"/>
  <c r="T180" i="725"/>
  <c r="T181" i="725"/>
  <c r="AJ181" i="725" s="1"/>
  <c r="T182" i="725"/>
  <c r="T183" i="725"/>
  <c r="T184" i="725"/>
  <c r="T185" i="725"/>
  <c r="AJ185" i="725" s="1"/>
  <c r="T186" i="725"/>
  <c r="AJ186" i="725" s="1"/>
  <c r="T187" i="725"/>
  <c r="AJ187" i="725" s="1"/>
  <c r="T188" i="725"/>
  <c r="T189" i="725"/>
  <c r="AJ189" i="725" s="1"/>
  <c r="T190" i="725"/>
  <c r="T191" i="725"/>
  <c r="T192" i="725"/>
  <c r="S30" i="725"/>
  <c r="S31" i="725"/>
  <c r="S32" i="725"/>
  <c r="S33" i="725"/>
  <c r="S34" i="725"/>
  <c r="S35" i="725"/>
  <c r="S36" i="725"/>
  <c r="S37" i="725"/>
  <c r="S38" i="725"/>
  <c r="S39" i="725"/>
  <c r="S40" i="725"/>
  <c r="S41" i="725"/>
  <c r="S42" i="725"/>
  <c r="S43" i="725"/>
  <c r="S44" i="725"/>
  <c r="S45" i="725"/>
  <c r="S46" i="725"/>
  <c r="S47" i="725"/>
  <c r="S48" i="725"/>
  <c r="S49" i="725"/>
  <c r="S50" i="725"/>
  <c r="S51" i="725"/>
  <c r="S52" i="725"/>
  <c r="S53" i="725"/>
  <c r="S54" i="725"/>
  <c r="S55" i="725"/>
  <c r="S56" i="725"/>
  <c r="S57" i="725"/>
  <c r="S58" i="725"/>
  <c r="S59" i="725"/>
  <c r="S60" i="725"/>
  <c r="S61" i="725"/>
  <c r="S62" i="725"/>
  <c r="S63" i="725"/>
  <c r="S64" i="725"/>
  <c r="S65" i="725"/>
  <c r="S66" i="725"/>
  <c r="S67" i="725"/>
  <c r="S68" i="725"/>
  <c r="S69" i="725"/>
  <c r="S70" i="725"/>
  <c r="S71" i="725"/>
  <c r="S72" i="725"/>
  <c r="S73" i="725"/>
  <c r="S74" i="725"/>
  <c r="S75" i="725"/>
  <c r="S76" i="725"/>
  <c r="S77" i="725"/>
  <c r="S78" i="725"/>
  <c r="S79" i="725"/>
  <c r="S80" i="725"/>
  <c r="S81" i="725"/>
  <c r="S82" i="725"/>
  <c r="S83" i="725"/>
  <c r="S84" i="725"/>
  <c r="S85" i="725"/>
  <c r="S86" i="725"/>
  <c r="S87" i="725"/>
  <c r="S88" i="725"/>
  <c r="S89" i="725"/>
  <c r="S90" i="725"/>
  <c r="S91" i="725"/>
  <c r="S92" i="725"/>
  <c r="S93" i="725"/>
  <c r="S94" i="725"/>
  <c r="S95" i="725"/>
  <c r="S96" i="725"/>
  <c r="S97" i="725"/>
  <c r="S98" i="725"/>
  <c r="S99" i="725"/>
  <c r="S100" i="725"/>
  <c r="S101" i="725"/>
  <c r="S102" i="725"/>
  <c r="S103" i="725"/>
  <c r="S104" i="725"/>
  <c r="S105" i="725"/>
  <c r="S106" i="725"/>
  <c r="S107" i="725"/>
  <c r="S108" i="725"/>
  <c r="S109" i="725"/>
  <c r="S110" i="725"/>
  <c r="S111" i="725"/>
  <c r="S112" i="725"/>
  <c r="S113" i="725"/>
  <c r="S114" i="725"/>
  <c r="S115" i="725"/>
  <c r="S116" i="725"/>
  <c r="S117" i="725"/>
  <c r="S118" i="725"/>
  <c r="S119" i="725"/>
  <c r="S120" i="725"/>
  <c r="S121" i="725"/>
  <c r="S122" i="725"/>
  <c r="S123" i="725"/>
  <c r="S124" i="725"/>
  <c r="S125" i="725"/>
  <c r="S126" i="725"/>
  <c r="S127" i="725"/>
  <c r="S128" i="725"/>
  <c r="S129" i="725"/>
  <c r="S130" i="725"/>
  <c r="S131" i="725"/>
  <c r="S132" i="725"/>
  <c r="S133" i="725"/>
  <c r="S134" i="725"/>
  <c r="S135" i="725"/>
  <c r="S136" i="725"/>
  <c r="S137" i="725"/>
  <c r="S138" i="725"/>
  <c r="S139" i="725"/>
  <c r="S140" i="725"/>
  <c r="S141" i="725"/>
  <c r="S142" i="725"/>
  <c r="S143" i="725"/>
  <c r="S144" i="725"/>
  <c r="S145" i="725"/>
  <c r="S146" i="725"/>
  <c r="S147" i="725"/>
  <c r="S148" i="725"/>
  <c r="S149" i="725"/>
  <c r="S150" i="725"/>
  <c r="S151" i="725"/>
  <c r="S152" i="725"/>
  <c r="S153" i="725"/>
  <c r="S154" i="725"/>
  <c r="S155" i="725"/>
  <c r="S156" i="725"/>
  <c r="S157" i="725"/>
  <c r="S158" i="725"/>
  <c r="S159" i="725"/>
  <c r="S160" i="725"/>
  <c r="S161" i="725"/>
  <c r="S162" i="725"/>
  <c r="S163" i="725"/>
  <c r="S164" i="725"/>
  <c r="S165" i="725"/>
  <c r="S166" i="725"/>
  <c r="S167" i="725"/>
  <c r="S168" i="725"/>
  <c r="S169" i="725"/>
  <c r="S170" i="725"/>
  <c r="S171" i="725"/>
  <c r="S172" i="725"/>
  <c r="S173" i="725"/>
  <c r="S174" i="725"/>
  <c r="S175" i="725"/>
  <c r="S176" i="725"/>
  <c r="S177" i="725"/>
  <c r="S178" i="725"/>
  <c r="S179" i="725"/>
  <c r="S180" i="725"/>
  <c r="S181" i="725"/>
  <c r="S182" i="725"/>
  <c r="S183" i="725"/>
  <c r="S184" i="725"/>
  <c r="S185" i="725"/>
  <c r="S186" i="725"/>
  <c r="S187" i="725"/>
  <c r="S188" i="725"/>
  <c r="S189" i="725"/>
  <c r="S190" i="725"/>
  <c r="S191" i="725"/>
  <c r="S192" i="725"/>
  <c r="O30" i="725"/>
  <c r="P30" i="725"/>
  <c r="V30" i="725" s="1"/>
  <c r="O31" i="725"/>
  <c r="P31" i="725"/>
  <c r="V31" i="725" s="1"/>
  <c r="O32" i="725"/>
  <c r="P32" i="725"/>
  <c r="V32" i="725" s="1"/>
  <c r="O33" i="725"/>
  <c r="P33" i="725"/>
  <c r="V33" i="725" s="1"/>
  <c r="O34" i="725"/>
  <c r="P34" i="725"/>
  <c r="V34" i="725" s="1"/>
  <c r="O35" i="725"/>
  <c r="P35" i="725"/>
  <c r="V35" i="725" s="1"/>
  <c r="O36" i="725"/>
  <c r="P36" i="725"/>
  <c r="V36" i="725" s="1"/>
  <c r="O37" i="725"/>
  <c r="P37" i="725"/>
  <c r="V37" i="725" s="1"/>
  <c r="O38" i="725"/>
  <c r="P38" i="725"/>
  <c r="V38" i="725" s="1"/>
  <c r="O39" i="725"/>
  <c r="P39" i="725"/>
  <c r="V39" i="725" s="1"/>
  <c r="O40" i="725"/>
  <c r="P40" i="725"/>
  <c r="V40" i="725" s="1"/>
  <c r="O41" i="725"/>
  <c r="P41" i="725"/>
  <c r="V41" i="725" s="1"/>
  <c r="O42" i="725"/>
  <c r="P42" i="725"/>
  <c r="V42" i="725" s="1"/>
  <c r="O43" i="725"/>
  <c r="P43" i="725"/>
  <c r="V43" i="725" s="1"/>
  <c r="O44" i="725"/>
  <c r="P44" i="725"/>
  <c r="V44" i="725" s="1"/>
  <c r="O45" i="725"/>
  <c r="P45" i="725"/>
  <c r="V45" i="725" s="1"/>
  <c r="O46" i="725"/>
  <c r="P46" i="725"/>
  <c r="V46" i="725" s="1"/>
  <c r="O47" i="725"/>
  <c r="P47" i="725"/>
  <c r="V47" i="725" s="1"/>
  <c r="O48" i="725"/>
  <c r="P48" i="725"/>
  <c r="V48" i="725" s="1"/>
  <c r="O49" i="725"/>
  <c r="P49" i="725"/>
  <c r="V49" i="725" s="1"/>
  <c r="O50" i="725"/>
  <c r="P50" i="725"/>
  <c r="V50" i="725" s="1"/>
  <c r="O51" i="725"/>
  <c r="P51" i="725"/>
  <c r="V51" i="725" s="1"/>
  <c r="O52" i="725"/>
  <c r="P52" i="725"/>
  <c r="V52" i="725" s="1"/>
  <c r="O53" i="725"/>
  <c r="P53" i="725"/>
  <c r="V53" i="725" s="1"/>
  <c r="O54" i="725"/>
  <c r="P54" i="725"/>
  <c r="V54" i="725" s="1"/>
  <c r="O55" i="725"/>
  <c r="P55" i="725"/>
  <c r="V55" i="725" s="1"/>
  <c r="O56" i="725"/>
  <c r="P56" i="725"/>
  <c r="V56" i="725" s="1"/>
  <c r="O57" i="725"/>
  <c r="P57" i="725"/>
  <c r="V57" i="725" s="1"/>
  <c r="O58" i="725"/>
  <c r="P58" i="725"/>
  <c r="V58" i="725" s="1"/>
  <c r="O59" i="725"/>
  <c r="P59" i="725"/>
  <c r="V59" i="725" s="1"/>
  <c r="O60" i="725"/>
  <c r="P60" i="725"/>
  <c r="V60" i="725" s="1"/>
  <c r="O61" i="725"/>
  <c r="P61" i="725"/>
  <c r="V61" i="725" s="1"/>
  <c r="O62" i="725"/>
  <c r="P62" i="725"/>
  <c r="V62" i="725" s="1"/>
  <c r="O63" i="725"/>
  <c r="P63" i="725"/>
  <c r="V63" i="725" s="1"/>
  <c r="O64" i="725"/>
  <c r="P64" i="725"/>
  <c r="V64" i="725" s="1"/>
  <c r="O65" i="725"/>
  <c r="P65" i="725"/>
  <c r="V65" i="725" s="1"/>
  <c r="O66" i="725"/>
  <c r="P66" i="725"/>
  <c r="V66" i="725" s="1"/>
  <c r="O67" i="725"/>
  <c r="P67" i="725"/>
  <c r="V67" i="725" s="1"/>
  <c r="O68" i="725"/>
  <c r="P68" i="725"/>
  <c r="V68" i="725" s="1"/>
  <c r="O69" i="725"/>
  <c r="P69" i="725"/>
  <c r="V69" i="725" s="1"/>
  <c r="O70" i="725"/>
  <c r="P70" i="725"/>
  <c r="V70" i="725" s="1"/>
  <c r="O71" i="725"/>
  <c r="P71" i="725"/>
  <c r="V71" i="725" s="1"/>
  <c r="O72" i="725"/>
  <c r="P72" i="725"/>
  <c r="V72" i="725" s="1"/>
  <c r="O73" i="725"/>
  <c r="P73" i="725"/>
  <c r="V73" i="725" s="1"/>
  <c r="O74" i="725"/>
  <c r="P74" i="725"/>
  <c r="V74" i="725" s="1"/>
  <c r="O75" i="725"/>
  <c r="P75" i="725"/>
  <c r="V75" i="725" s="1"/>
  <c r="O76" i="725"/>
  <c r="P76" i="725"/>
  <c r="V76" i="725" s="1"/>
  <c r="O77" i="725"/>
  <c r="P77" i="725"/>
  <c r="V77" i="725" s="1"/>
  <c r="O78" i="725"/>
  <c r="P78" i="725"/>
  <c r="V78" i="725" s="1"/>
  <c r="O79" i="725"/>
  <c r="P79" i="725"/>
  <c r="V79" i="725" s="1"/>
  <c r="O80" i="725"/>
  <c r="P80" i="725"/>
  <c r="V80" i="725" s="1"/>
  <c r="O81" i="725"/>
  <c r="P81" i="725"/>
  <c r="V81" i="725" s="1"/>
  <c r="O82" i="725"/>
  <c r="P82" i="725"/>
  <c r="V82" i="725" s="1"/>
  <c r="O83" i="725"/>
  <c r="P83" i="725"/>
  <c r="V83" i="725" s="1"/>
  <c r="O84" i="725"/>
  <c r="P84" i="725"/>
  <c r="V84" i="725" s="1"/>
  <c r="O85" i="725"/>
  <c r="P85" i="725"/>
  <c r="V85" i="725" s="1"/>
  <c r="O86" i="725"/>
  <c r="P86" i="725"/>
  <c r="V86" i="725" s="1"/>
  <c r="O87" i="725"/>
  <c r="P87" i="725"/>
  <c r="V87" i="725" s="1"/>
  <c r="O88" i="725"/>
  <c r="P88" i="725"/>
  <c r="V88" i="725" s="1"/>
  <c r="O89" i="725"/>
  <c r="P89" i="725"/>
  <c r="V89" i="725" s="1"/>
  <c r="O90" i="725"/>
  <c r="P90" i="725"/>
  <c r="V90" i="725" s="1"/>
  <c r="O91" i="725"/>
  <c r="P91" i="725"/>
  <c r="V91" i="725" s="1"/>
  <c r="O92" i="725"/>
  <c r="P92" i="725"/>
  <c r="V92" i="725" s="1"/>
  <c r="O93" i="725"/>
  <c r="P93" i="725"/>
  <c r="V93" i="725" s="1"/>
  <c r="O94" i="725"/>
  <c r="P94" i="725"/>
  <c r="V94" i="725" s="1"/>
  <c r="O95" i="725"/>
  <c r="P95" i="725"/>
  <c r="V95" i="725" s="1"/>
  <c r="O96" i="725"/>
  <c r="P96" i="725"/>
  <c r="V96" i="725" s="1"/>
  <c r="O97" i="725"/>
  <c r="P97" i="725"/>
  <c r="V97" i="725" s="1"/>
  <c r="O98" i="725"/>
  <c r="P98" i="725"/>
  <c r="V98" i="725" s="1"/>
  <c r="O99" i="725"/>
  <c r="P99" i="725"/>
  <c r="V99" i="725" s="1"/>
  <c r="O100" i="725"/>
  <c r="P100" i="725"/>
  <c r="V100" i="725" s="1"/>
  <c r="O101" i="725"/>
  <c r="P101" i="725"/>
  <c r="V101" i="725" s="1"/>
  <c r="O102" i="725"/>
  <c r="P102" i="725"/>
  <c r="V102" i="725" s="1"/>
  <c r="O103" i="725"/>
  <c r="P103" i="725"/>
  <c r="V103" i="725" s="1"/>
  <c r="O104" i="725"/>
  <c r="P104" i="725"/>
  <c r="V104" i="725" s="1"/>
  <c r="O105" i="725"/>
  <c r="P105" i="725"/>
  <c r="V105" i="725" s="1"/>
  <c r="O106" i="725"/>
  <c r="P106" i="725"/>
  <c r="V106" i="725" s="1"/>
  <c r="O107" i="725"/>
  <c r="P107" i="725"/>
  <c r="V107" i="725" s="1"/>
  <c r="O108" i="725"/>
  <c r="P108" i="725"/>
  <c r="V108" i="725" s="1"/>
  <c r="O109" i="725"/>
  <c r="P109" i="725"/>
  <c r="V109" i="725" s="1"/>
  <c r="O110" i="725"/>
  <c r="P110" i="725"/>
  <c r="V110" i="725" s="1"/>
  <c r="O111" i="725"/>
  <c r="P111" i="725"/>
  <c r="V111" i="725" s="1"/>
  <c r="O112" i="725"/>
  <c r="P112" i="725"/>
  <c r="V112" i="725" s="1"/>
  <c r="O113" i="725"/>
  <c r="P113" i="725"/>
  <c r="V113" i="725" s="1"/>
  <c r="O114" i="725"/>
  <c r="P114" i="725"/>
  <c r="V114" i="725" s="1"/>
  <c r="O115" i="725"/>
  <c r="P115" i="725"/>
  <c r="V115" i="725" s="1"/>
  <c r="O116" i="725"/>
  <c r="P116" i="725"/>
  <c r="V116" i="725" s="1"/>
  <c r="O117" i="725"/>
  <c r="P117" i="725"/>
  <c r="V117" i="725" s="1"/>
  <c r="O118" i="725"/>
  <c r="P118" i="725"/>
  <c r="V118" i="725" s="1"/>
  <c r="O119" i="725"/>
  <c r="P119" i="725"/>
  <c r="V119" i="725" s="1"/>
  <c r="O120" i="725"/>
  <c r="P120" i="725"/>
  <c r="V120" i="725" s="1"/>
  <c r="O121" i="725"/>
  <c r="P121" i="725"/>
  <c r="V121" i="725" s="1"/>
  <c r="O122" i="725"/>
  <c r="P122" i="725"/>
  <c r="V122" i="725" s="1"/>
  <c r="O123" i="725"/>
  <c r="P123" i="725"/>
  <c r="V123" i="725" s="1"/>
  <c r="O124" i="725"/>
  <c r="P124" i="725"/>
  <c r="V124" i="725" s="1"/>
  <c r="O125" i="725"/>
  <c r="P125" i="725"/>
  <c r="V125" i="725" s="1"/>
  <c r="O126" i="725"/>
  <c r="P126" i="725"/>
  <c r="V126" i="725" s="1"/>
  <c r="O127" i="725"/>
  <c r="P127" i="725"/>
  <c r="V127" i="725" s="1"/>
  <c r="O128" i="725"/>
  <c r="P128" i="725"/>
  <c r="V128" i="725" s="1"/>
  <c r="O129" i="725"/>
  <c r="P129" i="725"/>
  <c r="V129" i="725" s="1"/>
  <c r="O130" i="725"/>
  <c r="P130" i="725"/>
  <c r="V130" i="725" s="1"/>
  <c r="O131" i="725"/>
  <c r="P131" i="725"/>
  <c r="V131" i="725" s="1"/>
  <c r="O132" i="725"/>
  <c r="P132" i="725"/>
  <c r="V132" i="725" s="1"/>
  <c r="O133" i="725"/>
  <c r="P133" i="725"/>
  <c r="V133" i="725" s="1"/>
  <c r="O134" i="725"/>
  <c r="P134" i="725"/>
  <c r="V134" i="725" s="1"/>
  <c r="O135" i="725"/>
  <c r="P135" i="725"/>
  <c r="V135" i="725" s="1"/>
  <c r="O136" i="725"/>
  <c r="P136" i="725"/>
  <c r="V136" i="725" s="1"/>
  <c r="O137" i="725"/>
  <c r="P137" i="725"/>
  <c r="V137" i="725" s="1"/>
  <c r="O138" i="725"/>
  <c r="P138" i="725"/>
  <c r="V138" i="725" s="1"/>
  <c r="O139" i="725"/>
  <c r="P139" i="725"/>
  <c r="V139" i="725" s="1"/>
  <c r="O140" i="725"/>
  <c r="P140" i="725"/>
  <c r="V140" i="725" s="1"/>
  <c r="O141" i="725"/>
  <c r="P141" i="725"/>
  <c r="V141" i="725" s="1"/>
  <c r="O142" i="725"/>
  <c r="P142" i="725"/>
  <c r="V142" i="725" s="1"/>
  <c r="O143" i="725"/>
  <c r="P143" i="725"/>
  <c r="V143" i="725" s="1"/>
  <c r="O144" i="725"/>
  <c r="P144" i="725"/>
  <c r="V144" i="725" s="1"/>
  <c r="O145" i="725"/>
  <c r="P145" i="725"/>
  <c r="V145" i="725" s="1"/>
  <c r="O146" i="725"/>
  <c r="P146" i="725"/>
  <c r="V146" i="725" s="1"/>
  <c r="O147" i="725"/>
  <c r="P147" i="725"/>
  <c r="V147" i="725" s="1"/>
  <c r="O148" i="725"/>
  <c r="P148" i="725"/>
  <c r="V148" i="725" s="1"/>
  <c r="O149" i="725"/>
  <c r="P149" i="725"/>
  <c r="V149" i="725" s="1"/>
  <c r="O150" i="725"/>
  <c r="P150" i="725"/>
  <c r="V150" i="725" s="1"/>
  <c r="O151" i="725"/>
  <c r="P151" i="725"/>
  <c r="V151" i="725" s="1"/>
  <c r="O152" i="725"/>
  <c r="P152" i="725"/>
  <c r="V152" i="725" s="1"/>
  <c r="O153" i="725"/>
  <c r="P153" i="725"/>
  <c r="V153" i="725" s="1"/>
  <c r="O154" i="725"/>
  <c r="P154" i="725"/>
  <c r="V154" i="725" s="1"/>
  <c r="O155" i="725"/>
  <c r="P155" i="725"/>
  <c r="V155" i="725" s="1"/>
  <c r="O156" i="725"/>
  <c r="P156" i="725"/>
  <c r="V156" i="725" s="1"/>
  <c r="O157" i="725"/>
  <c r="P157" i="725"/>
  <c r="V157" i="725" s="1"/>
  <c r="O158" i="725"/>
  <c r="P158" i="725"/>
  <c r="V158" i="725" s="1"/>
  <c r="O159" i="725"/>
  <c r="P159" i="725"/>
  <c r="V159" i="725" s="1"/>
  <c r="O160" i="725"/>
  <c r="P160" i="725"/>
  <c r="V160" i="725" s="1"/>
  <c r="O161" i="725"/>
  <c r="P161" i="725"/>
  <c r="V161" i="725" s="1"/>
  <c r="O162" i="725"/>
  <c r="P162" i="725"/>
  <c r="V162" i="725" s="1"/>
  <c r="O163" i="725"/>
  <c r="P163" i="725"/>
  <c r="V163" i="725" s="1"/>
  <c r="O164" i="725"/>
  <c r="P164" i="725"/>
  <c r="V164" i="725" s="1"/>
  <c r="O165" i="725"/>
  <c r="P165" i="725"/>
  <c r="V165" i="725" s="1"/>
  <c r="O166" i="725"/>
  <c r="P166" i="725"/>
  <c r="V166" i="725" s="1"/>
  <c r="O167" i="725"/>
  <c r="P167" i="725"/>
  <c r="V167" i="725" s="1"/>
  <c r="O168" i="725"/>
  <c r="P168" i="725"/>
  <c r="V168" i="725" s="1"/>
  <c r="O169" i="725"/>
  <c r="P169" i="725"/>
  <c r="V169" i="725" s="1"/>
  <c r="O170" i="725"/>
  <c r="P170" i="725"/>
  <c r="V170" i="725" s="1"/>
  <c r="O171" i="725"/>
  <c r="P171" i="725"/>
  <c r="V171" i="725" s="1"/>
  <c r="O172" i="725"/>
  <c r="P172" i="725"/>
  <c r="V172" i="725" s="1"/>
  <c r="O173" i="725"/>
  <c r="P173" i="725"/>
  <c r="V173" i="725" s="1"/>
  <c r="O174" i="725"/>
  <c r="P174" i="725"/>
  <c r="V174" i="725" s="1"/>
  <c r="O175" i="725"/>
  <c r="P175" i="725"/>
  <c r="V175" i="725" s="1"/>
  <c r="O176" i="725"/>
  <c r="P176" i="725"/>
  <c r="V176" i="725" s="1"/>
  <c r="O177" i="725"/>
  <c r="P177" i="725"/>
  <c r="V177" i="725" s="1"/>
  <c r="O178" i="725"/>
  <c r="P178" i="725"/>
  <c r="V178" i="725" s="1"/>
  <c r="O179" i="725"/>
  <c r="P179" i="725"/>
  <c r="V179" i="725" s="1"/>
  <c r="O180" i="725"/>
  <c r="P180" i="725"/>
  <c r="V180" i="725" s="1"/>
  <c r="O181" i="725"/>
  <c r="P181" i="725"/>
  <c r="V181" i="725" s="1"/>
  <c r="O182" i="725"/>
  <c r="P182" i="725"/>
  <c r="V182" i="725" s="1"/>
  <c r="O183" i="725"/>
  <c r="P183" i="725"/>
  <c r="V183" i="725" s="1"/>
  <c r="O184" i="725"/>
  <c r="P184" i="725"/>
  <c r="V184" i="725" s="1"/>
  <c r="O185" i="725"/>
  <c r="P185" i="725"/>
  <c r="V185" i="725" s="1"/>
  <c r="O186" i="725"/>
  <c r="P186" i="725"/>
  <c r="V186" i="725" s="1"/>
  <c r="O187" i="725"/>
  <c r="P187" i="725"/>
  <c r="V187" i="725" s="1"/>
  <c r="O188" i="725"/>
  <c r="P188" i="725"/>
  <c r="V188" i="725" s="1"/>
  <c r="O189" i="725"/>
  <c r="P189" i="725"/>
  <c r="V189" i="725" s="1"/>
  <c r="O190" i="725"/>
  <c r="P190" i="725"/>
  <c r="V190" i="725" s="1"/>
  <c r="O191" i="725"/>
  <c r="P191" i="725"/>
  <c r="V191" i="725" s="1"/>
  <c r="O192" i="725"/>
  <c r="P192" i="725"/>
  <c r="V192" i="725" s="1"/>
  <c r="L30" i="725"/>
  <c r="L31" i="725"/>
  <c r="L32" i="725"/>
  <c r="L33" i="725"/>
  <c r="L34" i="725"/>
  <c r="L35" i="725"/>
  <c r="L36" i="725"/>
  <c r="L37" i="725"/>
  <c r="L38" i="725"/>
  <c r="L39" i="725"/>
  <c r="L40" i="725"/>
  <c r="L41" i="725"/>
  <c r="L42" i="725"/>
  <c r="L43" i="725"/>
  <c r="L44" i="725"/>
  <c r="L45" i="725"/>
  <c r="L46" i="725"/>
  <c r="L47" i="725"/>
  <c r="L48" i="725"/>
  <c r="L49" i="725"/>
  <c r="L50" i="725"/>
  <c r="L51" i="725"/>
  <c r="L52" i="725"/>
  <c r="L53" i="725"/>
  <c r="L54" i="725"/>
  <c r="L55" i="725"/>
  <c r="L56" i="725"/>
  <c r="L57" i="725"/>
  <c r="L58" i="725"/>
  <c r="L59" i="725"/>
  <c r="L60" i="725"/>
  <c r="L61" i="725"/>
  <c r="L62" i="725"/>
  <c r="L63" i="725"/>
  <c r="L64" i="725"/>
  <c r="L65" i="725"/>
  <c r="L66" i="725"/>
  <c r="L67" i="725"/>
  <c r="L68" i="725"/>
  <c r="L69" i="725"/>
  <c r="L70" i="725"/>
  <c r="L71" i="725"/>
  <c r="L72" i="725"/>
  <c r="L73" i="725"/>
  <c r="L74" i="725"/>
  <c r="L75" i="725"/>
  <c r="L76" i="725"/>
  <c r="L77" i="725"/>
  <c r="L78" i="725"/>
  <c r="L79" i="725"/>
  <c r="L80" i="725"/>
  <c r="L81" i="725"/>
  <c r="L82" i="725"/>
  <c r="L83" i="725"/>
  <c r="L84" i="725"/>
  <c r="L85" i="725"/>
  <c r="L86" i="725"/>
  <c r="L87" i="725"/>
  <c r="L88" i="725"/>
  <c r="L89" i="725"/>
  <c r="L90" i="725"/>
  <c r="L91" i="725"/>
  <c r="L92" i="725"/>
  <c r="L93" i="725"/>
  <c r="L94" i="725"/>
  <c r="L95" i="725"/>
  <c r="L96" i="725"/>
  <c r="L97" i="725"/>
  <c r="L98" i="725"/>
  <c r="L99" i="725"/>
  <c r="L100" i="725"/>
  <c r="L101" i="725"/>
  <c r="L102" i="725"/>
  <c r="L103" i="725"/>
  <c r="L104" i="725"/>
  <c r="L105" i="725"/>
  <c r="L106" i="725"/>
  <c r="L107" i="725"/>
  <c r="L108" i="725"/>
  <c r="L109" i="725"/>
  <c r="L110" i="725"/>
  <c r="L111" i="725"/>
  <c r="L112" i="725"/>
  <c r="L113" i="725"/>
  <c r="L114" i="725"/>
  <c r="L115" i="725"/>
  <c r="L116" i="725"/>
  <c r="L117" i="725"/>
  <c r="L118" i="725"/>
  <c r="L119" i="725"/>
  <c r="L120" i="725"/>
  <c r="L121" i="725"/>
  <c r="L122" i="725"/>
  <c r="L123" i="725"/>
  <c r="L124" i="725"/>
  <c r="L125" i="725"/>
  <c r="L126" i="725"/>
  <c r="L127" i="725"/>
  <c r="L128" i="725"/>
  <c r="L129" i="725"/>
  <c r="L130" i="725"/>
  <c r="L131" i="725"/>
  <c r="L132" i="725"/>
  <c r="L133" i="725"/>
  <c r="L134" i="725"/>
  <c r="L135" i="725"/>
  <c r="L136" i="725"/>
  <c r="L137" i="725"/>
  <c r="L138" i="725"/>
  <c r="L139" i="725"/>
  <c r="L140" i="725"/>
  <c r="L141" i="725"/>
  <c r="L142" i="725"/>
  <c r="L143" i="725"/>
  <c r="L144" i="725"/>
  <c r="L145" i="725"/>
  <c r="L146" i="725"/>
  <c r="L147" i="725"/>
  <c r="L148" i="725"/>
  <c r="L149" i="725"/>
  <c r="L150" i="725"/>
  <c r="L151" i="725"/>
  <c r="L152" i="725"/>
  <c r="L153" i="725"/>
  <c r="L154" i="725"/>
  <c r="L155" i="725"/>
  <c r="L156" i="725"/>
  <c r="L157" i="725"/>
  <c r="L158" i="725"/>
  <c r="L159" i="725"/>
  <c r="L160" i="725"/>
  <c r="L161" i="725"/>
  <c r="L162" i="725"/>
  <c r="L163" i="725"/>
  <c r="L164" i="725"/>
  <c r="L165" i="725"/>
  <c r="L166" i="725"/>
  <c r="L167" i="725"/>
  <c r="L168" i="725"/>
  <c r="L169" i="725"/>
  <c r="L170" i="725"/>
  <c r="L171" i="725"/>
  <c r="L172" i="725"/>
  <c r="L173" i="725"/>
  <c r="L174" i="725"/>
  <c r="L175" i="725"/>
  <c r="L176" i="725"/>
  <c r="L177" i="725"/>
  <c r="L178" i="725"/>
  <c r="L179" i="725"/>
  <c r="L180" i="725"/>
  <c r="L181" i="725"/>
  <c r="L182" i="725"/>
  <c r="L183" i="725"/>
  <c r="L184" i="725"/>
  <c r="L185" i="725"/>
  <c r="L186" i="725"/>
  <c r="L187" i="725"/>
  <c r="L188" i="725"/>
  <c r="L189" i="725"/>
  <c r="L190" i="725"/>
  <c r="L191" i="725"/>
  <c r="L192" i="725"/>
  <c r="J30" i="725"/>
  <c r="J31" i="725"/>
  <c r="J32" i="725"/>
  <c r="J33" i="725"/>
  <c r="J34" i="725"/>
  <c r="J35" i="725"/>
  <c r="J36" i="725"/>
  <c r="J37" i="725"/>
  <c r="J38" i="725"/>
  <c r="J39" i="725"/>
  <c r="J40" i="725"/>
  <c r="J41" i="725"/>
  <c r="J42" i="725"/>
  <c r="J43" i="725"/>
  <c r="J44" i="725"/>
  <c r="J45" i="725"/>
  <c r="J46" i="725"/>
  <c r="J47" i="725"/>
  <c r="J48" i="725"/>
  <c r="J49" i="725"/>
  <c r="J50" i="725"/>
  <c r="J51" i="725"/>
  <c r="J52" i="725"/>
  <c r="J53" i="725"/>
  <c r="J54" i="725"/>
  <c r="J55" i="725"/>
  <c r="J56" i="725"/>
  <c r="J57" i="725"/>
  <c r="J58" i="725"/>
  <c r="J59" i="725"/>
  <c r="J60" i="725"/>
  <c r="J61" i="725"/>
  <c r="J62" i="725"/>
  <c r="J63" i="725"/>
  <c r="J64" i="725"/>
  <c r="J65" i="725"/>
  <c r="J66" i="725"/>
  <c r="J67" i="725"/>
  <c r="J68" i="725"/>
  <c r="J69" i="725"/>
  <c r="J70" i="725"/>
  <c r="J71" i="725"/>
  <c r="J72" i="725"/>
  <c r="J73" i="725"/>
  <c r="J74" i="725"/>
  <c r="J75" i="725"/>
  <c r="J76" i="725"/>
  <c r="J77" i="725"/>
  <c r="J78" i="725"/>
  <c r="J79" i="725"/>
  <c r="J80" i="725"/>
  <c r="J81" i="725"/>
  <c r="J82" i="725"/>
  <c r="J83" i="725"/>
  <c r="J84" i="725"/>
  <c r="J85" i="725"/>
  <c r="J86" i="725"/>
  <c r="J87" i="725"/>
  <c r="J88" i="725"/>
  <c r="J89" i="725"/>
  <c r="J90" i="725"/>
  <c r="J91" i="725"/>
  <c r="J92" i="725"/>
  <c r="J93" i="725"/>
  <c r="J94" i="725"/>
  <c r="J95" i="725"/>
  <c r="J96" i="725"/>
  <c r="J97" i="725"/>
  <c r="J98" i="725"/>
  <c r="J99" i="725"/>
  <c r="J100" i="725"/>
  <c r="J101" i="725"/>
  <c r="J102" i="725"/>
  <c r="J103" i="725"/>
  <c r="J104" i="725"/>
  <c r="J105" i="725"/>
  <c r="J106" i="725"/>
  <c r="J107" i="725"/>
  <c r="J108" i="725"/>
  <c r="J109" i="725"/>
  <c r="J110" i="725"/>
  <c r="J111" i="725"/>
  <c r="J112" i="725"/>
  <c r="J113" i="725"/>
  <c r="J114" i="725"/>
  <c r="J115" i="725"/>
  <c r="J116" i="725"/>
  <c r="J117" i="725"/>
  <c r="J118" i="725"/>
  <c r="J119" i="725"/>
  <c r="J120" i="725"/>
  <c r="J121" i="725"/>
  <c r="J122" i="725"/>
  <c r="J123" i="725"/>
  <c r="J124" i="725"/>
  <c r="J125" i="725"/>
  <c r="J126" i="725"/>
  <c r="J127" i="725"/>
  <c r="J128" i="725"/>
  <c r="J129" i="725"/>
  <c r="J130" i="725"/>
  <c r="J131" i="725"/>
  <c r="J132" i="725"/>
  <c r="J133" i="725"/>
  <c r="J134" i="725"/>
  <c r="J135" i="725"/>
  <c r="J136" i="725"/>
  <c r="J137" i="725"/>
  <c r="J138" i="725"/>
  <c r="J139" i="725"/>
  <c r="J140" i="725"/>
  <c r="J141" i="725"/>
  <c r="J142" i="725"/>
  <c r="J143" i="725"/>
  <c r="J144" i="725"/>
  <c r="J145" i="725"/>
  <c r="J146" i="725"/>
  <c r="J147" i="725"/>
  <c r="J148" i="725"/>
  <c r="J149" i="725"/>
  <c r="J150" i="725"/>
  <c r="J151" i="725"/>
  <c r="J152" i="725"/>
  <c r="J153" i="725"/>
  <c r="J154" i="725"/>
  <c r="J155" i="725"/>
  <c r="J156" i="725"/>
  <c r="J157" i="725"/>
  <c r="J158" i="725"/>
  <c r="J159" i="725"/>
  <c r="J160" i="725"/>
  <c r="J161" i="725"/>
  <c r="J162" i="725"/>
  <c r="J163" i="725"/>
  <c r="J164" i="725"/>
  <c r="J165" i="725"/>
  <c r="J166" i="725"/>
  <c r="J167" i="725"/>
  <c r="J168" i="725"/>
  <c r="J169" i="725"/>
  <c r="J170" i="725"/>
  <c r="J171" i="725"/>
  <c r="J172" i="725"/>
  <c r="J173" i="725"/>
  <c r="J174" i="725"/>
  <c r="J175" i="725"/>
  <c r="J176" i="725"/>
  <c r="J177" i="725"/>
  <c r="J178" i="725"/>
  <c r="J179" i="725"/>
  <c r="J180" i="725"/>
  <c r="J181" i="725"/>
  <c r="J182" i="725"/>
  <c r="J183" i="725"/>
  <c r="J184" i="725"/>
  <c r="J185" i="725"/>
  <c r="J186" i="725"/>
  <c r="J187" i="725"/>
  <c r="J188" i="725"/>
  <c r="J189" i="725"/>
  <c r="J190" i="725"/>
  <c r="J191" i="725"/>
  <c r="J192" i="725"/>
  <c r="T30" i="723"/>
  <c r="T31" i="723"/>
  <c r="T32" i="723"/>
  <c r="AD32" i="723" s="1"/>
  <c r="T33" i="723"/>
  <c r="T34" i="723"/>
  <c r="AJ34" i="723" s="1"/>
  <c r="T35" i="723"/>
  <c r="T36" i="723"/>
  <c r="T37" i="723"/>
  <c r="AD37" i="723" s="1"/>
  <c r="AI37" i="723" s="1"/>
  <c r="T38" i="723"/>
  <c r="AD38" i="723" s="1"/>
  <c r="T39" i="723"/>
  <c r="T40" i="723"/>
  <c r="AD40" i="723" s="1"/>
  <c r="T41" i="723"/>
  <c r="T42" i="723"/>
  <c r="AJ42" i="723" s="1"/>
  <c r="T43" i="723"/>
  <c r="T44" i="723"/>
  <c r="T45" i="723"/>
  <c r="AJ45" i="723" s="1"/>
  <c r="T46" i="723"/>
  <c r="T47" i="723"/>
  <c r="T48" i="723"/>
  <c r="AD48" i="723" s="1"/>
  <c r="T49" i="723"/>
  <c r="T50" i="723"/>
  <c r="AJ50" i="723" s="1"/>
  <c r="T51" i="723"/>
  <c r="AD51" i="723" s="1"/>
  <c r="AF51" i="723" s="1"/>
  <c r="AH51" i="723" s="1"/>
  <c r="T52" i="723"/>
  <c r="T53" i="723"/>
  <c r="AJ53" i="723" s="1"/>
  <c r="T54" i="723"/>
  <c r="T55" i="723"/>
  <c r="T56" i="723"/>
  <c r="AD56" i="723" s="1"/>
  <c r="T57" i="723"/>
  <c r="AD57" i="723" s="1"/>
  <c r="T58" i="723"/>
  <c r="AJ58" i="723" s="1"/>
  <c r="T59" i="723"/>
  <c r="AD59" i="723" s="1"/>
  <c r="AF59" i="723" s="1"/>
  <c r="AH59" i="723" s="1"/>
  <c r="T60" i="723"/>
  <c r="T61" i="723"/>
  <c r="AD61" i="723" s="1"/>
  <c r="T62" i="723"/>
  <c r="T63" i="723"/>
  <c r="T64" i="723"/>
  <c r="AD64" i="723" s="1"/>
  <c r="T65" i="723"/>
  <c r="T66" i="723"/>
  <c r="AJ66" i="723" s="1"/>
  <c r="T67" i="723"/>
  <c r="AD67" i="723" s="1"/>
  <c r="AF67" i="723" s="1"/>
  <c r="AH67" i="723" s="1"/>
  <c r="T68" i="723"/>
  <c r="T69" i="723"/>
  <c r="AJ69" i="723" s="1"/>
  <c r="T70" i="723"/>
  <c r="T71" i="723"/>
  <c r="T72" i="723"/>
  <c r="AD72" i="723" s="1"/>
  <c r="T73" i="723"/>
  <c r="AD73" i="723" s="1"/>
  <c r="T74" i="723"/>
  <c r="AJ74" i="723" s="1"/>
  <c r="T75" i="723"/>
  <c r="AD75" i="723" s="1"/>
  <c r="AF75" i="723" s="1"/>
  <c r="AH75" i="723" s="1"/>
  <c r="T76" i="723"/>
  <c r="T77" i="723"/>
  <c r="AJ77" i="723" s="1"/>
  <c r="T78" i="723"/>
  <c r="T79" i="723"/>
  <c r="T80" i="723"/>
  <c r="AD80" i="723" s="1"/>
  <c r="T81" i="723"/>
  <c r="T82" i="723"/>
  <c r="AJ82" i="723" s="1"/>
  <c r="T83" i="723"/>
  <c r="AD83" i="723" s="1"/>
  <c r="AF83" i="723" s="1"/>
  <c r="AH83" i="723" s="1"/>
  <c r="T84" i="723"/>
  <c r="T85" i="723"/>
  <c r="AJ85" i="723" s="1"/>
  <c r="T86" i="723"/>
  <c r="T87" i="723"/>
  <c r="T88" i="723"/>
  <c r="AD88" i="723" s="1"/>
  <c r="T89" i="723"/>
  <c r="AD89" i="723" s="1"/>
  <c r="T90" i="723"/>
  <c r="AJ90" i="723" s="1"/>
  <c r="T91" i="723"/>
  <c r="AD91" i="723" s="1"/>
  <c r="AF91" i="723" s="1"/>
  <c r="AH91" i="723" s="1"/>
  <c r="T92" i="723"/>
  <c r="T93" i="723"/>
  <c r="AD93" i="723" s="1"/>
  <c r="T94" i="723"/>
  <c r="T95" i="723"/>
  <c r="T96" i="723"/>
  <c r="AD96" i="723" s="1"/>
  <c r="T97" i="723"/>
  <c r="T98" i="723"/>
  <c r="AJ98" i="723" s="1"/>
  <c r="T99" i="723"/>
  <c r="AD99" i="723" s="1"/>
  <c r="AF99" i="723" s="1"/>
  <c r="AH99" i="723" s="1"/>
  <c r="T100" i="723"/>
  <c r="T101" i="723"/>
  <c r="AJ101" i="723" s="1"/>
  <c r="T102" i="723"/>
  <c r="T103" i="723"/>
  <c r="T104" i="723"/>
  <c r="AD104" i="723" s="1"/>
  <c r="T105" i="723"/>
  <c r="AD105" i="723" s="1"/>
  <c r="T106" i="723"/>
  <c r="AJ106" i="723" s="1"/>
  <c r="T107" i="723"/>
  <c r="AD107" i="723" s="1"/>
  <c r="AF107" i="723" s="1"/>
  <c r="AH107" i="723" s="1"/>
  <c r="T108" i="723"/>
  <c r="T109" i="723"/>
  <c r="AJ109" i="723" s="1"/>
  <c r="T110" i="723"/>
  <c r="T111" i="723"/>
  <c r="AD111" i="723" s="1"/>
  <c r="T112" i="723"/>
  <c r="AD112" i="723" s="1"/>
  <c r="AI112" i="723" s="1"/>
  <c r="T113" i="723"/>
  <c r="T114" i="723"/>
  <c r="AJ114" i="723" s="1"/>
  <c r="T115" i="723"/>
  <c r="AD115" i="723" s="1"/>
  <c r="AF115" i="723" s="1"/>
  <c r="AH115" i="723" s="1"/>
  <c r="T116" i="723"/>
  <c r="T117" i="723"/>
  <c r="AJ117" i="723" s="1"/>
  <c r="T118" i="723"/>
  <c r="T119" i="723"/>
  <c r="AD119" i="723" s="1"/>
  <c r="T120" i="723"/>
  <c r="AD120" i="723" s="1"/>
  <c r="AI120" i="723" s="1"/>
  <c r="T121" i="723"/>
  <c r="T122" i="723"/>
  <c r="AJ122" i="723" s="1"/>
  <c r="T123" i="723"/>
  <c r="AD123" i="723" s="1"/>
  <c r="AF123" i="723" s="1"/>
  <c r="AH123" i="723" s="1"/>
  <c r="T124" i="723"/>
  <c r="T125" i="723"/>
  <c r="AD125" i="723" s="1"/>
  <c r="T126" i="723"/>
  <c r="T127" i="723"/>
  <c r="AD127" i="723" s="1"/>
  <c r="T128" i="723"/>
  <c r="AD128" i="723" s="1"/>
  <c r="AI128" i="723" s="1"/>
  <c r="T129" i="723"/>
  <c r="T130" i="723"/>
  <c r="AJ130" i="723" s="1"/>
  <c r="S30" i="723"/>
  <c r="S31" i="723"/>
  <c r="S32" i="723"/>
  <c r="S33" i="723"/>
  <c r="S34" i="723"/>
  <c r="S35" i="723"/>
  <c r="S36" i="723"/>
  <c r="S37" i="723"/>
  <c r="S38" i="723"/>
  <c r="S39" i="723"/>
  <c r="S40" i="723"/>
  <c r="S41" i="723"/>
  <c r="S42" i="723"/>
  <c r="S43" i="723"/>
  <c r="S44" i="723"/>
  <c r="S45" i="723"/>
  <c r="S46" i="723"/>
  <c r="S47" i="723"/>
  <c r="S48" i="723"/>
  <c r="S49" i="723"/>
  <c r="S50" i="723"/>
  <c r="S51" i="723"/>
  <c r="S52" i="723"/>
  <c r="S53" i="723"/>
  <c r="S54" i="723"/>
  <c r="S55" i="723"/>
  <c r="S56" i="723"/>
  <c r="S57" i="723"/>
  <c r="S58" i="723"/>
  <c r="S59" i="723"/>
  <c r="S60" i="723"/>
  <c r="S61" i="723"/>
  <c r="S62" i="723"/>
  <c r="S63" i="723"/>
  <c r="S64" i="723"/>
  <c r="S65" i="723"/>
  <c r="S66" i="723"/>
  <c r="S67" i="723"/>
  <c r="S68" i="723"/>
  <c r="S69" i="723"/>
  <c r="S70" i="723"/>
  <c r="S71" i="723"/>
  <c r="S72" i="723"/>
  <c r="S73" i="723"/>
  <c r="S74" i="723"/>
  <c r="S75" i="723"/>
  <c r="S76" i="723"/>
  <c r="S77" i="723"/>
  <c r="S78" i="723"/>
  <c r="S79" i="723"/>
  <c r="S80" i="723"/>
  <c r="S81" i="723"/>
  <c r="S82" i="723"/>
  <c r="S83" i="723"/>
  <c r="S84" i="723"/>
  <c r="S85" i="723"/>
  <c r="S86" i="723"/>
  <c r="S87" i="723"/>
  <c r="S88" i="723"/>
  <c r="S89" i="723"/>
  <c r="S90" i="723"/>
  <c r="S91" i="723"/>
  <c r="S92" i="723"/>
  <c r="S93" i="723"/>
  <c r="S94" i="723"/>
  <c r="S95" i="723"/>
  <c r="S96" i="723"/>
  <c r="S97" i="723"/>
  <c r="S98" i="723"/>
  <c r="S99" i="723"/>
  <c r="S100" i="723"/>
  <c r="S101" i="723"/>
  <c r="S102" i="723"/>
  <c r="S103" i="723"/>
  <c r="S104" i="723"/>
  <c r="S105" i="723"/>
  <c r="S106" i="723"/>
  <c r="S107" i="723"/>
  <c r="S108" i="723"/>
  <c r="S109" i="723"/>
  <c r="S110" i="723"/>
  <c r="S111" i="723"/>
  <c r="S112" i="723"/>
  <c r="S113" i="723"/>
  <c r="S114" i="723"/>
  <c r="S115" i="723"/>
  <c r="S116" i="723"/>
  <c r="S117" i="723"/>
  <c r="S118" i="723"/>
  <c r="S119" i="723"/>
  <c r="S120" i="723"/>
  <c r="S121" i="723"/>
  <c r="S122" i="723"/>
  <c r="S123" i="723"/>
  <c r="S124" i="723"/>
  <c r="S125" i="723"/>
  <c r="S126" i="723"/>
  <c r="S127" i="723"/>
  <c r="S128" i="723"/>
  <c r="S129" i="723"/>
  <c r="S130" i="723"/>
  <c r="O30" i="723"/>
  <c r="P30" i="723"/>
  <c r="V30" i="723" s="1"/>
  <c r="O31" i="723"/>
  <c r="P31" i="723"/>
  <c r="V31" i="723" s="1"/>
  <c r="O32" i="723"/>
  <c r="P32" i="723"/>
  <c r="V32" i="723" s="1"/>
  <c r="O33" i="723"/>
  <c r="P33" i="723"/>
  <c r="V33" i="723" s="1"/>
  <c r="O34" i="723"/>
  <c r="P34" i="723"/>
  <c r="V34" i="723" s="1"/>
  <c r="O35" i="723"/>
  <c r="P35" i="723"/>
  <c r="V35" i="723" s="1"/>
  <c r="O36" i="723"/>
  <c r="P36" i="723"/>
  <c r="V36" i="723" s="1"/>
  <c r="O37" i="723"/>
  <c r="P37" i="723"/>
  <c r="V37" i="723" s="1"/>
  <c r="W37" i="723" s="1"/>
  <c r="O38" i="723"/>
  <c r="P38" i="723"/>
  <c r="V38" i="723" s="1"/>
  <c r="O39" i="723"/>
  <c r="P39" i="723"/>
  <c r="V39" i="723" s="1"/>
  <c r="O40" i="723"/>
  <c r="P40" i="723"/>
  <c r="V40" i="723" s="1"/>
  <c r="O41" i="723"/>
  <c r="P41" i="723"/>
  <c r="V41" i="723" s="1"/>
  <c r="O42" i="723"/>
  <c r="P42" i="723"/>
  <c r="V42" i="723" s="1"/>
  <c r="O43" i="723"/>
  <c r="P43" i="723"/>
  <c r="V43" i="723" s="1"/>
  <c r="O44" i="723"/>
  <c r="P44" i="723"/>
  <c r="V44" i="723" s="1"/>
  <c r="O45" i="723"/>
  <c r="P45" i="723"/>
  <c r="V45" i="723" s="1"/>
  <c r="W45" i="723" s="1"/>
  <c r="O46" i="723"/>
  <c r="P46" i="723"/>
  <c r="V46" i="723" s="1"/>
  <c r="O47" i="723"/>
  <c r="P47" i="723"/>
  <c r="V47" i="723" s="1"/>
  <c r="O48" i="723"/>
  <c r="P48" i="723"/>
  <c r="V48" i="723" s="1"/>
  <c r="O49" i="723"/>
  <c r="P49" i="723"/>
  <c r="V49" i="723" s="1"/>
  <c r="O50" i="723"/>
  <c r="P50" i="723"/>
  <c r="V50" i="723" s="1"/>
  <c r="O51" i="723"/>
  <c r="P51" i="723"/>
  <c r="V51" i="723" s="1"/>
  <c r="O52" i="723"/>
  <c r="P52" i="723"/>
  <c r="V52" i="723" s="1"/>
  <c r="O53" i="723"/>
  <c r="P53" i="723"/>
  <c r="V53" i="723" s="1"/>
  <c r="W53" i="723" s="1"/>
  <c r="O54" i="723"/>
  <c r="P54" i="723"/>
  <c r="V54" i="723" s="1"/>
  <c r="O55" i="723"/>
  <c r="P55" i="723"/>
  <c r="V55" i="723" s="1"/>
  <c r="O56" i="723"/>
  <c r="P56" i="723"/>
  <c r="V56" i="723" s="1"/>
  <c r="O57" i="723"/>
  <c r="P57" i="723"/>
  <c r="V57" i="723" s="1"/>
  <c r="O58" i="723"/>
  <c r="P58" i="723"/>
  <c r="V58" i="723" s="1"/>
  <c r="O59" i="723"/>
  <c r="P59" i="723"/>
  <c r="V59" i="723" s="1"/>
  <c r="O60" i="723"/>
  <c r="P60" i="723"/>
  <c r="V60" i="723" s="1"/>
  <c r="O61" i="723"/>
  <c r="P61" i="723"/>
  <c r="V61" i="723" s="1"/>
  <c r="W61" i="723" s="1"/>
  <c r="O62" i="723"/>
  <c r="P62" i="723"/>
  <c r="V62" i="723" s="1"/>
  <c r="O63" i="723"/>
  <c r="P63" i="723"/>
  <c r="V63" i="723" s="1"/>
  <c r="O64" i="723"/>
  <c r="P64" i="723"/>
  <c r="V64" i="723" s="1"/>
  <c r="O65" i="723"/>
  <c r="P65" i="723"/>
  <c r="V65" i="723" s="1"/>
  <c r="O66" i="723"/>
  <c r="P66" i="723"/>
  <c r="V66" i="723" s="1"/>
  <c r="O67" i="723"/>
  <c r="P67" i="723"/>
  <c r="V67" i="723" s="1"/>
  <c r="O68" i="723"/>
  <c r="P68" i="723"/>
  <c r="V68" i="723" s="1"/>
  <c r="O69" i="723"/>
  <c r="P69" i="723"/>
  <c r="V69" i="723" s="1"/>
  <c r="W69" i="723" s="1"/>
  <c r="O70" i="723"/>
  <c r="P70" i="723"/>
  <c r="V70" i="723" s="1"/>
  <c r="O71" i="723"/>
  <c r="P71" i="723"/>
  <c r="V71" i="723" s="1"/>
  <c r="O72" i="723"/>
  <c r="P72" i="723"/>
  <c r="V72" i="723" s="1"/>
  <c r="O73" i="723"/>
  <c r="P73" i="723"/>
  <c r="V73" i="723" s="1"/>
  <c r="O74" i="723"/>
  <c r="P74" i="723"/>
  <c r="V74" i="723" s="1"/>
  <c r="O75" i="723"/>
  <c r="P75" i="723"/>
  <c r="V75" i="723" s="1"/>
  <c r="O76" i="723"/>
  <c r="P76" i="723"/>
  <c r="V76" i="723" s="1"/>
  <c r="O77" i="723"/>
  <c r="P77" i="723"/>
  <c r="V77" i="723" s="1"/>
  <c r="W77" i="723" s="1"/>
  <c r="O78" i="723"/>
  <c r="P78" i="723"/>
  <c r="V78" i="723" s="1"/>
  <c r="O79" i="723"/>
  <c r="P79" i="723"/>
  <c r="V79" i="723" s="1"/>
  <c r="O80" i="723"/>
  <c r="P80" i="723"/>
  <c r="V80" i="723" s="1"/>
  <c r="O81" i="723"/>
  <c r="P81" i="723"/>
  <c r="V81" i="723" s="1"/>
  <c r="O82" i="723"/>
  <c r="P82" i="723"/>
  <c r="V82" i="723" s="1"/>
  <c r="O83" i="723"/>
  <c r="P83" i="723"/>
  <c r="V83" i="723" s="1"/>
  <c r="O84" i="723"/>
  <c r="P84" i="723"/>
  <c r="V84" i="723" s="1"/>
  <c r="O85" i="723"/>
  <c r="P85" i="723"/>
  <c r="V85" i="723" s="1"/>
  <c r="W85" i="723" s="1"/>
  <c r="O86" i="723"/>
  <c r="P86" i="723"/>
  <c r="V86" i="723" s="1"/>
  <c r="O87" i="723"/>
  <c r="P87" i="723"/>
  <c r="V87" i="723" s="1"/>
  <c r="O88" i="723"/>
  <c r="P88" i="723"/>
  <c r="V88" i="723" s="1"/>
  <c r="O89" i="723"/>
  <c r="P89" i="723"/>
  <c r="V89" i="723" s="1"/>
  <c r="O90" i="723"/>
  <c r="P90" i="723"/>
  <c r="V90" i="723" s="1"/>
  <c r="O91" i="723"/>
  <c r="P91" i="723"/>
  <c r="V91" i="723" s="1"/>
  <c r="O92" i="723"/>
  <c r="P92" i="723"/>
  <c r="V92" i="723" s="1"/>
  <c r="O93" i="723"/>
  <c r="P93" i="723"/>
  <c r="V93" i="723" s="1"/>
  <c r="W93" i="723" s="1"/>
  <c r="O94" i="723"/>
  <c r="P94" i="723"/>
  <c r="V94" i="723" s="1"/>
  <c r="O95" i="723"/>
  <c r="P95" i="723"/>
  <c r="V95" i="723" s="1"/>
  <c r="O96" i="723"/>
  <c r="P96" i="723"/>
  <c r="V96" i="723" s="1"/>
  <c r="O97" i="723"/>
  <c r="P97" i="723"/>
  <c r="V97" i="723" s="1"/>
  <c r="O98" i="723"/>
  <c r="P98" i="723"/>
  <c r="V98" i="723" s="1"/>
  <c r="O99" i="723"/>
  <c r="P99" i="723"/>
  <c r="V99" i="723" s="1"/>
  <c r="O100" i="723"/>
  <c r="P100" i="723"/>
  <c r="V100" i="723" s="1"/>
  <c r="O101" i="723"/>
  <c r="P101" i="723"/>
  <c r="V101" i="723" s="1"/>
  <c r="W101" i="723" s="1"/>
  <c r="O102" i="723"/>
  <c r="P102" i="723"/>
  <c r="V102" i="723" s="1"/>
  <c r="O103" i="723"/>
  <c r="P103" i="723"/>
  <c r="V103" i="723" s="1"/>
  <c r="O104" i="723"/>
  <c r="P104" i="723"/>
  <c r="V104" i="723" s="1"/>
  <c r="O105" i="723"/>
  <c r="P105" i="723"/>
  <c r="V105" i="723" s="1"/>
  <c r="O106" i="723"/>
  <c r="P106" i="723"/>
  <c r="V106" i="723" s="1"/>
  <c r="O107" i="723"/>
  <c r="P107" i="723"/>
  <c r="V107" i="723" s="1"/>
  <c r="O108" i="723"/>
  <c r="P108" i="723"/>
  <c r="V108" i="723" s="1"/>
  <c r="O109" i="723"/>
  <c r="P109" i="723"/>
  <c r="V109" i="723" s="1"/>
  <c r="W109" i="723" s="1"/>
  <c r="O110" i="723"/>
  <c r="P110" i="723"/>
  <c r="V110" i="723" s="1"/>
  <c r="O111" i="723"/>
  <c r="P111" i="723"/>
  <c r="V111" i="723" s="1"/>
  <c r="O112" i="723"/>
  <c r="P112" i="723"/>
  <c r="V112" i="723" s="1"/>
  <c r="O113" i="723"/>
  <c r="P113" i="723"/>
  <c r="V113" i="723" s="1"/>
  <c r="O114" i="723"/>
  <c r="P114" i="723"/>
  <c r="V114" i="723" s="1"/>
  <c r="O115" i="723"/>
  <c r="P115" i="723"/>
  <c r="V115" i="723" s="1"/>
  <c r="O116" i="723"/>
  <c r="P116" i="723"/>
  <c r="V116" i="723" s="1"/>
  <c r="O117" i="723"/>
  <c r="P117" i="723"/>
  <c r="V117" i="723" s="1"/>
  <c r="W117" i="723" s="1"/>
  <c r="O118" i="723"/>
  <c r="P118" i="723"/>
  <c r="V118" i="723" s="1"/>
  <c r="O119" i="723"/>
  <c r="P119" i="723"/>
  <c r="V119" i="723" s="1"/>
  <c r="O120" i="723"/>
  <c r="P120" i="723"/>
  <c r="V120" i="723" s="1"/>
  <c r="O121" i="723"/>
  <c r="P121" i="723"/>
  <c r="V121" i="723" s="1"/>
  <c r="O122" i="723"/>
  <c r="P122" i="723"/>
  <c r="V122" i="723" s="1"/>
  <c r="O123" i="723"/>
  <c r="P123" i="723"/>
  <c r="V123" i="723" s="1"/>
  <c r="O124" i="723"/>
  <c r="P124" i="723"/>
  <c r="V124" i="723" s="1"/>
  <c r="O125" i="723"/>
  <c r="P125" i="723"/>
  <c r="V125" i="723" s="1"/>
  <c r="W125" i="723" s="1"/>
  <c r="O126" i="723"/>
  <c r="P126" i="723"/>
  <c r="V126" i="723" s="1"/>
  <c r="O127" i="723"/>
  <c r="P127" i="723"/>
  <c r="V127" i="723" s="1"/>
  <c r="O128" i="723"/>
  <c r="P128" i="723"/>
  <c r="V128" i="723" s="1"/>
  <c r="O129" i="723"/>
  <c r="P129" i="723"/>
  <c r="V129" i="723" s="1"/>
  <c r="O130" i="723"/>
  <c r="P130" i="723"/>
  <c r="V130" i="723" s="1"/>
  <c r="L30" i="723"/>
  <c r="L31" i="723"/>
  <c r="L32" i="723"/>
  <c r="L33" i="723"/>
  <c r="L34" i="723"/>
  <c r="L35" i="723"/>
  <c r="L36" i="723"/>
  <c r="L37" i="723"/>
  <c r="L38" i="723"/>
  <c r="L39" i="723"/>
  <c r="L40" i="723"/>
  <c r="L41" i="723"/>
  <c r="L42" i="723"/>
  <c r="L43" i="723"/>
  <c r="L44" i="723"/>
  <c r="L45" i="723"/>
  <c r="L46" i="723"/>
  <c r="L47" i="723"/>
  <c r="L48" i="723"/>
  <c r="L49" i="723"/>
  <c r="L50" i="723"/>
  <c r="L51" i="723"/>
  <c r="L52" i="723"/>
  <c r="L53" i="723"/>
  <c r="L54" i="723"/>
  <c r="L55" i="723"/>
  <c r="L56" i="723"/>
  <c r="L57" i="723"/>
  <c r="L58" i="723"/>
  <c r="L59" i="723"/>
  <c r="L60" i="723"/>
  <c r="L61" i="723"/>
  <c r="L62" i="723"/>
  <c r="L63" i="723"/>
  <c r="L64" i="723"/>
  <c r="L65" i="723"/>
  <c r="L66" i="723"/>
  <c r="L67" i="723"/>
  <c r="L68" i="723"/>
  <c r="L69" i="723"/>
  <c r="L70" i="723"/>
  <c r="L71" i="723"/>
  <c r="L72" i="723"/>
  <c r="L73" i="723"/>
  <c r="L74" i="723"/>
  <c r="L75" i="723"/>
  <c r="L76" i="723"/>
  <c r="L77" i="723"/>
  <c r="L78" i="723"/>
  <c r="L79" i="723"/>
  <c r="L80" i="723"/>
  <c r="L81" i="723"/>
  <c r="L82" i="723"/>
  <c r="L83" i="723"/>
  <c r="L84" i="723"/>
  <c r="L85" i="723"/>
  <c r="L86" i="723"/>
  <c r="L87" i="723"/>
  <c r="L88" i="723"/>
  <c r="L89" i="723"/>
  <c r="L90" i="723"/>
  <c r="L91" i="723"/>
  <c r="L92" i="723"/>
  <c r="L93" i="723"/>
  <c r="L94" i="723"/>
  <c r="L95" i="723"/>
  <c r="L96" i="723"/>
  <c r="L97" i="723"/>
  <c r="L98" i="723"/>
  <c r="L99" i="723"/>
  <c r="L100" i="723"/>
  <c r="L101" i="723"/>
  <c r="L102" i="723"/>
  <c r="L103" i="723"/>
  <c r="L104" i="723"/>
  <c r="L105" i="723"/>
  <c r="L106" i="723"/>
  <c r="L107" i="723"/>
  <c r="L108" i="723"/>
  <c r="L109" i="723"/>
  <c r="L110" i="723"/>
  <c r="L111" i="723"/>
  <c r="L112" i="723"/>
  <c r="L113" i="723"/>
  <c r="L114" i="723"/>
  <c r="L115" i="723"/>
  <c r="L116" i="723"/>
  <c r="L117" i="723"/>
  <c r="L118" i="723"/>
  <c r="L119" i="723"/>
  <c r="L120" i="723"/>
  <c r="L121" i="723"/>
  <c r="L122" i="723"/>
  <c r="L123" i="723"/>
  <c r="L124" i="723"/>
  <c r="L125" i="723"/>
  <c r="L126" i="723"/>
  <c r="L127" i="723"/>
  <c r="L128" i="723"/>
  <c r="L129" i="723"/>
  <c r="L130" i="723"/>
  <c r="J30" i="723"/>
  <c r="J31" i="723"/>
  <c r="J32" i="723"/>
  <c r="J33" i="723"/>
  <c r="J34" i="723"/>
  <c r="J35" i="723"/>
  <c r="J36" i="723"/>
  <c r="J37" i="723"/>
  <c r="J38" i="723"/>
  <c r="J39" i="723"/>
  <c r="J40" i="723"/>
  <c r="J41" i="723"/>
  <c r="J42" i="723"/>
  <c r="J43" i="723"/>
  <c r="J44" i="723"/>
  <c r="J45" i="723"/>
  <c r="J46" i="723"/>
  <c r="J47" i="723"/>
  <c r="J48" i="723"/>
  <c r="J49" i="723"/>
  <c r="J50" i="723"/>
  <c r="J51" i="723"/>
  <c r="J52" i="723"/>
  <c r="J53" i="723"/>
  <c r="J54" i="723"/>
  <c r="J55" i="723"/>
  <c r="J56" i="723"/>
  <c r="J57" i="723"/>
  <c r="J58" i="723"/>
  <c r="J59" i="723"/>
  <c r="J60" i="723"/>
  <c r="J61" i="723"/>
  <c r="J62" i="723"/>
  <c r="J63" i="723"/>
  <c r="J64" i="723"/>
  <c r="J65" i="723"/>
  <c r="J66" i="723"/>
  <c r="J67" i="723"/>
  <c r="J68" i="723"/>
  <c r="J69" i="723"/>
  <c r="J70" i="723"/>
  <c r="J71" i="723"/>
  <c r="J72" i="723"/>
  <c r="J73" i="723"/>
  <c r="J74" i="723"/>
  <c r="J75" i="723"/>
  <c r="J76" i="723"/>
  <c r="J77" i="723"/>
  <c r="J78" i="723"/>
  <c r="J79" i="723"/>
  <c r="J80" i="723"/>
  <c r="J81" i="723"/>
  <c r="J82" i="723"/>
  <c r="J83" i="723"/>
  <c r="J84" i="723"/>
  <c r="J85" i="723"/>
  <c r="J86" i="723"/>
  <c r="J87" i="723"/>
  <c r="J88" i="723"/>
  <c r="J89" i="723"/>
  <c r="J90" i="723"/>
  <c r="J91" i="723"/>
  <c r="J92" i="723"/>
  <c r="J93" i="723"/>
  <c r="J94" i="723"/>
  <c r="J95" i="723"/>
  <c r="J96" i="723"/>
  <c r="J97" i="723"/>
  <c r="J98" i="723"/>
  <c r="J99" i="723"/>
  <c r="J100" i="723"/>
  <c r="J101" i="723"/>
  <c r="J102" i="723"/>
  <c r="J103" i="723"/>
  <c r="J104" i="723"/>
  <c r="J105" i="723"/>
  <c r="J106" i="723"/>
  <c r="J107" i="723"/>
  <c r="J108" i="723"/>
  <c r="J109" i="723"/>
  <c r="J110" i="723"/>
  <c r="J111" i="723"/>
  <c r="J112" i="723"/>
  <c r="J113" i="723"/>
  <c r="J114" i="723"/>
  <c r="J115" i="723"/>
  <c r="J116" i="723"/>
  <c r="J117" i="723"/>
  <c r="J118" i="723"/>
  <c r="J119" i="723"/>
  <c r="J120" i="723"/>
  <c r="J121" i="723"/>
  <c r="J122" i="723"/>
  <c r="J123" i="723"/>
  <c r="J124" i="723"/>
  <c r="J125" i="723"/>
  <c r="J126" i="723"/>
  <c r="J127" i="723"/>
  <c r="J128" i="723"/>
  <c r="J129" i="723"/>
  <c r="J130" i="723"/>
  <c r="S30" i="722"/>
  <c r="T30" i="722"/>
  <c r="AJ30" i="722" s="1"/>
  <c r="S31" i="722"/>
  <c r="T31" i="722"/>
  <c r="AJ31" i="722" s="1"/>
  <c r="S32" i="722"/>
  <c r="T32" i="722"/>
  <c r="S33" i="722"/>
  <c r="T33" i="722"/>
  <c r="AJ33" i="722" s="1"/>
  <c r="S34" i="722"/>
  <c r="T34" i="722"/>
  <c r="S35" i="722"/>
  <c r="T35" i="722"/>
  <c r="AD35" i="722" s="1"/>
  <c r="S36" i="722"/>
  <c r="T36" i="722"/>
  <c r="S37" i="722"/>
  <c r="T37" i="722"/>
  <c r="AJ37" i="722" s="1"/>
  <c r="S38" i="722"/>
  <c r="T38" i="722"/>
  <c r="AD38" i="722" s="1"/>
  <c r="S39" i="722"/>
  <c r="T39" i="722"/>
  <c r="AD39" i="722" s="1"/>
  <c r="S40" i="722"/>
  <c r="T40" i="722"/>
  <c r="AJ40" i="722" s="1"/>
  <c r="S41" i="722"/>
  <c r="T41" i="722"/>
  <c r="AJ41" i="722" s="1"/>
  <c r="S42" i="722"/>
  <c r="T42" i="722"/>
  <c r="S43" i="722"/>
  <c r="T43" i="722"/>
  <c r="AJ43" i="722" s="1"/>
  <c r="S44" i="722"/>
  <c r="T44" i="722"/>
  <c r="AJ44" i="722" s="1"/>
  <c r="S45" i="722"/>
  <c r="T45" i="722"/>
  <c r="AD45" i="722" s="1"/>
  <c r="S46" i="722"/>
  <c r="T46" i="722"/>
  <c r="S47" i="722"/>
  <c r="T47" i="722"/>
  <c r="AD47" i="722" s="1"/>
  <c r="S48" i="722"/>
  <c r="T48" i="722"/>
  <c r="S49" i="722"/>
  <c r="T49" i="722"/>
  <c r="AD49" i="722" s="1"/>
  <c r="S50" i="722"/>
  <c r="T50" i="722"/>
  <c r="S51" i="722"/>
  <c r="T51" i="722"/>
  <c r="AJ51" i="722" s="1"/>
  <c r="S52" i="722"/>
  <c r="T52" i="722"/>
  <c r="S53" i="722"/>
  <c r="T53" i="722"/>
  <c r="AJ53" i="722" s="1"/>
  <c r="S54" i="722"/>
  <c r="T54" i="722"/>
  <c r="AD54" i="722" s="1"/>
  <c r="S55" i="722"/>
  <c r="T55" i="722"/>
  <c r="AJ55" i="722" s="1"/>
  <c r="S56" i="722"/>
  <c r="T56" i="722"/>
  <c r="S57" i="722"/>
  <c r="T57" i="722"/>
  <c r="AD57" i="722" s="1"/>
  <c r="S58" i="722"/>
  <c r="T58" i="722"/>
  <c r="AJ58" i="722" s="1"/>
  <c r="S59" i="722"/>
  <c r="T59" i="722"/>
  <c r="AJ59" i="722" s="1"/>
  <c r="S60" i="722"/>
  <c r="T60" i="722"/>
  <c r="AD60" i="722" s="1"/>
  <c r="S61" i="722"/>
  <c r="T61" i="722"/>
  <c r="AD61" i="722" s="1"/>
  <c r="S62" i="722"/>
  <c r="T62" i="722"/>
  <c r="AJ62" i="722" s="1"/>
  <c r="S63" i="722"/>
  <c r="T63" i="722"/>
  <c r="AJ63" i="722" s="1"/>
  <c r="S64" i="722"/>
  <c r="T64" i="722"/>
  <c r="S65" i="722"/>
  <c r="T65" i="722"/>
  <c r="AJ65" i="722" s="1"/>
  <c r="S66" i="722"/>
  <c r="T66" i="722"/>
  <c r="S67" i="722"/>
  <c r="T67" i="722"/>
  <c r="AD67" i="722" s="1"/>
  <c r="S68" i="722"/>
  <c r="T68" i="722"/>
  <c r="S69" i="722"/>
  <c r="T69" i="722"/>
  <c r="AJ69" i="722" s="1"/>
  <c r="S70" i="722"/>
  <c r="T70" i="722"/>
  <c r="AD70" i="722" s="1"/>
  <c r="S71" i="722"/>
  <c r="T71" i="722"/>
  <c r="AD71" i="722" s="1"/>
  <c r="S72" i="722"/>
  <c r="T72" i="722"/>
  <c r="AJ72" i="722" s="1"/>
  <c r="S73" i="722"/>
  <c r="T73" i="722"/>
  <c r="AJ73" i="722" s="1"/>
  <c r="S74" i="722"/>
  <c r="T74" i="722"/>
  <c r="S75" i="722"/>
  <c r="T75" i="722"/>
  <c r="AJ75" i="722" s="1"/>
  <c r="S76" i="722"/>
  <c r="T76" i="722"/>
  <c r="AJ76" i="722" s="1"/>
  <c r="S77" i="722"/>
  <c r="T77" i="722"/>
  <c r="AD77" i="722" s="1"/>
  <c r="S78" i="722"/>
  <c r="T78" i="722"/>
  <c r="S79" i="722"/>
  <c r="T79" i="722"/>
  <c r="AD79" i="722" s="1"/>
  <c r="S80" i="722"/>
  <c r="T80" i="722"/>
  <c r="AD80" i="722" s="1"/>
  <c r="S81" i="722"/>
  <c r="T81" i="722"/>
  <c r="AD81" i="722" s="1"/>
  <c r="S82" i="722"/>
  <c r="T82" i="722"/>
  <c r="S83" i="722"/>
  <c r="T83" i="722"/>
  <c r="AJ83" i="722" s="1"/>
  <c r="S84" i="722"/>
  <c r="T84" i="722"/>
  <c r="AJ84" i="722" s="1"/>
  <c r="O30" i="722"/>
  <c r="P30" i="722"/>
  <c r="V30" i="722" s="1"/>
  <c r="O31" i="722"/>
  <c r="P31" i="722"/>
  <c r="V31" i="722" s="1"/>
  <c r="O32" i="722"/>
  <c r="P32" i="722"/>
  <c r="V32" i="722" s="1"/>
  <c r="O33" i="722"/>
  <c r="P33" i="722"/>
  <c r="V33" i="722" s="1"/>
  <c r="O34" i="722"/>
  <c r="P34" i="722"/>
  <c r="V34" i="722" s="1"/>
  <c r="O35" i="722"/>
  <c r="P35" i="722"/>
  <c r="V35" i="722" s="1"/>
  <c r="O36" i="722"/>
  <c r="P36" i="722"/>
  <c r="V36" i="722" s="1"/>
  <c r="O37" i="722"/>
  <c r="P37" i="722"/>
  <c r="V37" i="722" s="1"/>
  <c r="O38" i="722"/>
  <c r="P38" i="722"/>
  <c r="V38" i="722" s="1"/>
  <c r="O39" i="722"/>
  <c r="P39" i="722"/>
  <c r="V39" i="722" s="1"/>
  <c r="O40" i="722"/>
  <c r="P40" i="722"/>
  <c r="V40" i="722" s="1"/>
  <c r="O41" i="722"/>
  <c r="P41" i="722"/>
  <c r="V41" i="722" s="1"/>
  <c r="O42" i="722"/>
  <c r="P42" i="722"/>
  <c r="V42" i="722" s="1"/>
  <c r="O43" i="722"/>
  <c r="P43" i="722"/>
  <c r="V43" i="722" s="1"/>
  <c r="O44" i="722"/>
  <c r="P44" i="722"/>
  <c r="V44" i="722" s="1"/>
  <c r="O45" i="722"/>
  <c r="P45" i="722"/>
  <c r="V45" i="722" s="1"/>
  <c r="O46" i="722"/>
  <c r="P46" i="722"/>
  <c r="V46" i="722" s="1"/>
  <c r="O47" i="722"/>
  <c r="P47" i="722"/>
  <c r="V47" i="722" s="1"/>
  <c r="O48" i="722"/>
  <c r="P48" i="722"/>
  <c r="V48" i="722" s="1"/>
  <c r="O49" i="722"/>
  <c r="P49" i="722"/>
  <c r="V49" i="722" s="1"/>
  <c r="O50" i="722"/>
  <c r="P50" i="722"/>
  <c r="V50" i="722" s="1"/>
  <c r="O51" i="722"/>
  <c r="P51" i="722"/>
  <c r="V51" i="722" s="1"/>
  <c r="O52" i="722"/>
  <c r="P52" i="722"/>
  <c r="V52" i="722" s="1"/>
  <c r="O53" i="722"/>
  <c r="P53" i="722"/>
  <c r="V53" i="722" s="1"/>
  <c r="O54" i="722"/>
  <c r="P54" i="722"/>
  <c r="V54" i="722" s="1"/>
  <c r="O55" i="722"/>
  <c r="P55" i="722"/>
  <c r="V55" i="722" s="1"/>
  <c r="O56" i="722"/>
  <c r="P56" i="722"/>
  <c r="V56" i="722" s="1"/>
  <c r="O57" i="722"/>
  <c r="P57" i="722"/>
  <c r="V57" i="722" s="1"/>
  <c r="O58" i="722"/>
  <c r="P58" i="722"/>
  <c r="V58" i="722" s="1"/>
  <c r="O59" i="722"/>
  <c r="P59" i="722"/>
  <c r="V59" i="722" s="1"/>
  <c r="O60" i="722"/>
  <c r="P60" i="722"/>
  <c r="V60" i="722" s="1"/>
  <c r="O61" i="722"/>
  <c r="P61" i="722"/>
  <c r="V61" i="722" s="1"/>
  <c r="O62" i="722"/>
  <c r="P62" i="722"/>
  <c r="V62" i="722" s="1"/>
  <c r="O63" i="722"/>
  <c r="P63" i="722"/>
  <c r="V63" i="722" s="1"/>
  <c r="O64" i="722"/>
  <c r="P64" i="722"/>
  <c r="V64" i="722" s="1"/>
  <c r="O65" i="722"/>
  <c r="P65" i="722"/>
  <c r="V65" i="722" s="1"/>
  <c r="O66" i="722"/>
  <c r="P66" i="722"/>
  <c r="V66" i="722" s="1"/>
  <c r="O67" i="722"/>
  <c r="P67" i="722"/>
  <c r="V67" i="722" s="1"/>
  <c r="O68" i="722"/>
  <c r="P68" i="722"/>
  <c r="V68" i="722" s="1"/>
  <c r="O69" i="722"/>
  <c r="P69" i="722"/>
  <c r="V69" i="722" s="1"/>
  <c r="O70" i="722"/>
  <c r="P70" i="722"/>
  <c r="V70" i="722" s="1"/>
  <c r="O71" i="722"/>
  <c r="P71" i="722"/>
  <c r="V71" i="722" s="1"/>
  <c r="O72" i="722"/>
  <c r="P72" i="722"/>
  <c r="V72" i="722" s="1"/>
  <c r="O73" i="722"/>
  <c r="P73" i="722"/>
  <c r="V73" i="722" s="1"/>
  <c r="O74" i="722"/>
  <c r="P74" i="722"/>
  <c r="V74" i="722" s="1"/>
  <c r="O75" i="722"/>
  <c r="P75" i="722"/>
  <c r="V75" i="722" s="1"/>
  <c r="O76" i="722"/>
  <c r="P76" i="722"/>
  <c r="V76" i="722" s="1"/>
  <c r="O77" i="722"/>
  <c r="P77" i="722"/>
  <c r="V77" i="722" s="1"/>
  <c r="O78" i="722"/>
  <c r="P78" i="722"/>
  <c r="V78" i="722" s="1"/>
  <c r="O79" i="722"/>
  <c r="P79" i="722"/>
  <c r="V79" i="722" s="1"/>
  <c r="O80" i="722"/>
  <c r="P80" i="722"/>
  <c r="V80" i="722" s="1"/>
  <c r="O81" i="722"/>
  <c r="P81" i="722"/>
  <c r="V81" i="722" s="1"/>
  <c r="O82" i="722"/>
  <c r="P82" i="722"/>
  <c r="V82" i="722" s="1"/>
  <c r="O83" i="722"/>
  <c r="P83" i="722"/>
  <c r="V83" i="722" s="1"/>
  <c r="O84" i="722"/>
  <c r="P84" i="722"/>
  <c r="V84" i="722" s="1"/>
  <c r="L30" i="722"/>
  <c r="L31" i="722"/>
  <c r="L32" i="722"/>
  <c r="L33" i="722"/>
  <c r="L34" i="722"/>
  <c r="L35" i="722"/>
  <c r="L36" i="722"/>
  <c r="L37" i="722"/>
  <c r="L38" i="722"/>
  <c r="L39" i="722"/>
  <c r="L40" i="722"/>
  <c r="L41" i="722"/>
  <c r="L42" i="722"/>
  <c r="L43" i="722"/>
  <c r="L44" i="722"/>
  <c r="L45" i="722"/>
  <c r="L46" i="722"/>
  <c r="L47" i="722"/>
  <c r="L48" i="722"/>
  <c r="L49" i="722"/>
  <c r="L50" i="722"/>
  <c r="L51" i="722"/>
  <c r="L52" i="722"/>
  <c r="L53" i="722"/>
  <c r="L54" i="722"/>
  <c r="L55" i="722"/>
  <c r="L56" i="722"/>
  <c r="L57" i="722"/>
  <c r="L58" i="722"/>
  <c r="L59" i="722"/>
  <c r="L60" i="722"/>
  <c r="L61" i="722"/>
  <c r="L62" i="722"/>
  <c r="L63" i="722"/>
  <c r="L64" i="722"/>
  <c r="L65" i="722"/>
  <c r="L66" i="722"/>
  <c r="L67" i="722"/>
  <c r="L68" i="722"/>
  <c r="L69" i="722"/>
  <c r="L70" i="722"/>
  <c r="L71" i="722"/>
  <c r="L72" i="722"/>
  <c r="L73" i="722"/>
  <c r="L74" i="722"/>
  <c r="L75" i="722"/>
  <c r="L76" i="722"/>
  <c r="L77" i="722"/>
  <c r="L78" i="722"/>
  <c r="L79" i="722"/>
  <c r="L80" i="722"/>
  <c r="L81" i="722"/>
  <c r="L82" i="722"/>
  <c r="L83" i="722"/>
  <c r="L84" i="722"/>
  <c r="J31" i="722"/>
  <c r="J32" i="722"/>
  <c r="J33" i="722"/>
  <c r="J34" i="722"/>
  <c r="J35" i="722"/>
  <c r="J36" i="722"/>
  <c r="J37" i="722"/>
  <c r="J38" i="722"/>
  <c r="J39" i="722"/>
  <c r="J40" i="722"/>
  <c r="J41" i="722"/>
  <c r="J42" i="722"/>
  <c r="J43" i="722"/>
  <c r="J44" i="722"/>
  <c r="J45" i="722"/>
  <c r="J46" i="722"/>
  <c r="J47" i="722"/>
  <c r="J48" i="722"/>
  <c r="J49" i="722"/>
  <c r="J50" i="722"/>
  <c r="J51" i="722"/>
  <c r="J52" i="722"/>
  <c r="J53" i="722"/>
  <c r="J54" i="722"/>
  <c r="J55" i="722"/>
  <c r="J56" i="722"/>
  <c r="J57" i="722"/>
  <c r="J58" i="722"/>
  <c r="J59" i="722"/>
  <c r="J60" i="722"/>
  <c r="J61" i="722"/>
  <c r="J62" i="722"/>
  <c r="J63" i="722"/>
  <c r="J64" i="722"/>
  <c r="J65" i="722"/>
  <c r="J66" i="722"/>
  <c r="J67" i="722"/>
  <c r="J68" i="722"/>
  <c r="J69" i="722"/>
  <c r="J70" i="722"/>
  <c r="J71" i="722"/>
  <c r="J72" i="722"/>
  <c r="J73" i="722"/>
  <c r="J74" i="722"/>
  <c r="J75" i="722"/>
  <c r="J76" i="722"/>
  <c r="J77" i="722"/>
  <c r="J78" i="722"/>
  <c r="J79" i="722"/>
  <c r="J80" i="722"/>
  <c r="J81" i="722"/>
  <c r="J82" i="722"/>
  <c r="J83" i="722"/>
  <c r="J84" i="722"/>
  <c r="J30" i="722"/>
  <c r="T29" i="729"/>
  <c r="AJ29" i="729" s="1"/>
  <c r="S29" i="729"/>
  <c r="P29" i="729"/>
  <c r="V29" i="729" s="1"/>
  <c r="O29" i="729"/>
  <c r="L29" i="729"/>
  <c r="J29" i="729"/>
  <c r="T28" i="729"/>
  <c r="AD28" i="729" s="1"/>
  <c r="AI28" i="729" s="1"/>
  <c r="S28" i="729"/>
  <c r="P28" i="729"/>
  <c r="V28" i="729" s="1"/>
  <c r="O28" i="729"/>
  <c r="L28" i="729"/>
  <c r="J28" i="729"/>
  <c r="T27" i="729"/>
  <c r="AJ27" i="729" s="1"/>
  <c r="S27" i="729"/>
  <c r="P27" i="729"/>
  <c r="V27" i="729" s="1"/>
  <c r="O27" i="729"/>
  <c r="L27" i="729"/>
  <c r="J27" i="729"/>
  <c r="T26" i="729"/>
  <c r="AJ26" i="729" s="1"/>
  <c r="S26" i="729"/>
  <c r="P26" i="729"/>
  <c r="V26" i="729" s="1"/>
  <c r="O26" i="729"/>
  <c r="L26" i="729"/>
  <c r="J26" i="729"/>
  <c r="T25" i="729"/>
  <c r="AJ25" i="729" s="1"/>
  <c r="S25" i="729"/>
  <c r="P25" i="729"/>
  <c r="V25" i="729" s="1"/>
  <c r="O25" i="729"/>
  <c r="L25" i="729"/>
  <c r="J25" i="729"/>
  <c r="T24" i="729"/>
  <c r="AJ24" i="729" s="1"/>
  <c r="S24" i="729"/>
  <c r="P24" i="729"/>
  <c r="V24" i="729" s="1"/>
  <c r="O24" i="729"/>
  <c r="L24" i="729"/>
  <c r="J24" i="729"/>
  <c r="T23" i="729"/>
  <c r="AJ23" i="729" s="1"/>
  <c r="S23" i="729"/>
  <c r="P23" i="729"/>
  <c r="V23" i="729" s="1"/>
  <c r="O23" i="729"/>
  <c r="L23" i="729"/>
  <c r="J23" i="729"/>
  <c r="T22" i="729"/>
  <c r="AJ22" i="729" s="1"/>
  <c r="S22" i="729"/>
  <c r="P22" i="729"/>
  <c r="V22" i="729" s="1"/>
  <c r="O22" i="729"/>
  <c r="L22" i="729"/>
  <c r="J22" i="729"/>
  <c r="T21" i="729"/>
  <c r="AJ21" i="729" s="1"/>
  <c r="S21" i="729"/>
  <c r="P21" i="729"/>
  <c r="V21" i="729" s="1"/>
  <c r="O21" i="729"/>
  <c r="L21" i="729"/>
  <c r="J21" i="729"/>
  <c r="T20" i="729"/>
  <c r="AJ20" i="729" s="1"/>
  <c r="S20" i="729"/>
  <c r="P20" i="729"/>
  <c r="V20" i="729" s="1"/>
  <c r="O20" i="729"/>
  <c r="L20" i="729"/>
  <c r="J20" i="729"/>
  <c r="T19" i="729"/>
  <c r="AJ19" i="729" s="1"/>
  <c r="S19" i="729"/>
  <c r="P19" i="729"/>
  <c r="V19" i="729" s="1"/>
  <c r="O19" i="729"/>
  <c r="L19" i="729"/>
  <c r="J19" i="729"/>
  <c r="T18" i="729"/>
  <c r="AJ18" i="729" s="1"/>
  <c r="S18" i="729"/>
  <c r="P18" i="729"/>
  <c r="V18" i="729" s="1"/>
  <c r="O18" i="729"/>
  <c r="L18" i="729"/>
  <c r="J18" i="729"/>
  <c r="T17" i="729"/>
  <c r="AJ17" i="729" s="1"/>
  <c r="S17" i="729"/>
  <c r="P17" i="729"/>
  <c r="V17" i="729" s="1"/>
  <c r="O17" i="729"/>
  <c r="L17" i="729"/>
  <c r="J17" i="729"/>
  <c r="T16" i="729"/>
  <c r="AD16" i="729" s="1"/>
  <c r="AI16" i="729" s="1"/>
  <c r="S16" i="729"/>
  <c r="P16" i="729"/>
  <c r="V16" i="729" s="1"/>
  <c r="O16" i="729"/>
  <c r="L16" i="729"/>
  <c r="J16" i="729"/>
  <c r="T15" i="729"/>
  <c r="AJ15" i="729" s="1"/>
  <c r="S15" i="729"/>
  <c r="P15" i="729"/>
  <c r="V15" i="729" s="1"/>
  <c r="O15" i="729"/>
  <c r="L15" i="729"/>
  <c r="J15" i="729"/>
  <c r="T14" i="729"/>
  <c r="AJ14" i="729" s="1"/>
  <c r="S14" i="729"/>
  <c r="P14" i="729"/>
  <c r="V14" i="729" s="1"/>
  <c r="O14" i="729"/>
  <c r="L14" i="729"/>
  <c r="J14" i="729"/>
  <c r="T13" i="729"/>
  <c r="AJ13" i="729" s="1"/>
  <c r="S13" i="729"/>
  <c r="P13" i="729"/>
  <c r="V13" i="729" s="1"/>
  <c r="O13" i="729"/>
  <c r="L13" i="729"/>
  <c r="J13" i="729"/>
  <c r="T12" i="729"/>
  <c r="AJ12" i="729" s="1"/>
  <c r="S12" i="729"/>
  <c r="P12" i="729"/>
  <c r="V12" i="729" s="1"/>
  <c r="O12" i="729"/>
  <c r="L12" i="729"/>
  <c r="J12" i="729"/>
  <c r="T11" i="729"/>
  <c r="AJ11" i="729" s="1"/>
  <c r="S11" i="729"/>
  <c r="P11" i="729"/>
  <c r="V11" i="729" s="1"/>
  <c r="O11" i="729"/>
  <c r="L11" i="729"/>
  <c r="J11" i="729"/>
  <c r="T10" i="729"/>
  <c r="AJ10" i="729" s="1"/>
  <c r="S10" i="729"/>
  <c r="P10" i="729"/>
  <c r="V10" i="729" s="1"/>
  <c r="O10" i="729"/>
  <c r="L10" i="729"/>
  <c r="J10" i="729"/>
  <c r="T9" i="729"/>
  <c r="AJ9" i="729" s="1"/>
  <c r="S9" i="729"/>
  <c r="P9" i="729"/>
  <c r="V9" i="729" s="1"/>
  <c r="O9" i="729"/>
  <c r="L9" i="729"/>
  <c r="J9" i="729"/>
  <c r="T103" i="727"/>
  <c r="AD103" i="727" s="1"/>
  <c r="AF103" i="727" s="1"/>
  <c r="AH103" i="727" s="1"/>
  <c r="T104" i="727"/>
  <c r="T105" i="727"/>
  <c r="T106" i="727"/>
  <c r="AJ106" i="727" s="1"/>
  <c r="T107" i="727"/>
  <c r="AJ107" i="727" s="1"/>
  <c r="T108" i="727"/>
  <c r="T109" i="727"/>
  <c r="T110" i="727"/>
  <c r="T111" i="727"/>
  <c r="AJ111" i="727" s="1"/>
  <c r="T112" i="727"/>
  <c r="AD112" i="727" s="1"/>
  <c r="T113" i="727"/>
  <c r="T114" i="727"/>
  <c r="AJ114" i="727" s="1"/>
  <c r="T115" i="727"/>
  <c r="AJ115" i="727" s="1"/>
  <c r="T116" i="727"/>
  <c r="T117" i="727"/>
  <c r="AJ117" i="727" s="1"/>
  <c r="T118" i="727"/>
  <c r="AJ118" i="727" s="1"/>
  <c r="T119" i="727"/>
  <c r="AJ119" i="727" s="1"/>
  <c r="T120" i="727"/>
  <c r="AD120" i="727" s="1"/>
  <c r="T121" i="727"/>
  <c r="AJ121" i="727" s="1"/>
  <c r="T122" i="727"/>
  <c r="AD122" i="727" s="1"/>
  <c r="AI122" i="727" s="1"/>
  <c r="T123" i="727"/>
  <c r="AJ123" i="727" s="1"/>
  <c r="T124" i="727"/>
  <c r="T125" i="727"/>
  <c r="AJ125" i="727" s="1"/>
  <c r="T126" i="727"/>
  <c r="T127" i="727"/>
  <c r="AJ127" i="727" s="1"/>
  <c r="T128" i="727"/>
  <c r="AD128" i="727" s="1"/>
  <c r="T129" i="727"/>
  <c r="T130" i="727"/>
  <c r="AJ130" i="727" s="1"/>
  <c r="T131" i="727"/>
  <c r="AD131" i="727" s="1"/>
  <c r="AF131" i="727" s="1"/>
  <c r="AH131" i="727" s="1"/>
  <c r="T132" i="727"/>
  <c r="T133" i="727"/>
  <c r="AJ133" i="727" s="1"/>
  <c r="T134" i="727"/>
  <c r="AJ134" i="727" s="1"/>
  <c r="T135" i="727"/>
  <c r="T136" i="727"/>
  <c r="T137" i="727"/>
  <c r="AJ137" i="727" s="1"/>
  <c r="T138" i="727"/>
  <c r="AD138" i="727" s="1"/>
  <c r="T139" i="727"/>
  <c r="AJ139" i="727" s="1"/>
  <c r="T140" i="727"/>
  <c r="AD140" i="727" s="1"/>
  <c r="AF140" i="727" s="1"/>
  <c r="AH140" i="727" s="1"/>
  <c r="T141" i="727"/>
  <c r="AJ141" i="727" s="1"/>
  <c r="T142" i="727"/>
  <c r="T143" i="727"/>
  <c r="AJ143" i="727" s="1"/>
  <c r="T144" i="727"/>
  <c r="T145" i="727"/>
  <c r="T146" i="727"/>
  <c r="AJ146" i="727" s="1"/>
  <c r="T147" i="727"/>
  <c r="AJ147" i="727" s="1"/>
  <c r="T148" i="727"/>
  <c r="T149" i="727"/>
  <c r="AJ149" i="727" s="1"/>
  <c r="T150" i="727"/>
  <c r="AJ150" i="727" s="1"/>
  <c r="T151" i="727"/>
  <c r="AD151" i="727" s="1"/>
  <c r="AF151" i="727" s="1"/>
  <c r="AH151" i="727" s="1"/>
  <c r="T152" i="727"/>
  <c r="AD152" i="727" s="1"/>
  <c r="AF152" i="727" s="1"/>
  <c r="AH152" i="727" s="1"/>
  <c r="T153" i="727"/>
  <c r="AJ153" i="727" s="1"/>
  <c r="T154" i="727"/>
  <c r="AD154" i="727" s="1"/>
  <c r="AI154" i="727" s="1"/>
  <c r="T155" i="727"/>
  <c r="AD155" i="727" s="1"/>
  <c r="AF155" i="727" s="1"/>
  <c r="AH155" i="727" s="1"/>
  <c r="T156" i="727"/>
  <c r="AD156" i="727" s="1"/>
  <c r="AF156" i="727" s="1"/>
  <c r="AH156" i="727" s="1"/>
  <c r="T157" i="727"/>
  <c r="AJ157" i="727" s="1"/>
  <c r="T158" i="727"/>
  <c r="T159" i="727"/>
  <c r="AJ159" i="727" s="1"/>
  <c r="T160" i="727"/>
  <c r="T161" i="727"/>
  <c r="T162" i="727"/>
  <c r="AD162" i="727" s="1"/>
  <c r="AF162" i="727" s="1"/>
  <c r="AH162" i="727" s="1"/>
  <c r="T163" i="727"/>
  <c r="AD163" i="727" s="1"/>
  <c r="AF163" i="727" s="1"/>
  <c r="AH163" i="727" s="1"/>
  <c r="T164" i="727"/>
  <c r="T165" i="727"/>
  <c r="AD165" i="727" s="1"/>
  <c r="AF165" i="727" s="1"/>
  <c r="AH165" i="727" s="1"/>
  <c r="T166" i="727"/>
  <c r="AJ166" i="727" s="1"/>
  <c r="T167" i="727"/>
  <c r="AD167" i="727" s="1"/>
  <c r="AF167" i="727" s="1"/>
  <c r="AH167" i="727" s="1"/>
  <c r="T168" i="727"/>
  <c r="T169" i="727"/>
  <c r="T170" i="727"/>
  <c r="AD170" i="727" s="1"/>
  <c r="AI170" i="727" s="1"/>
  <c r="T171" i="727"/>
  <c r="AJ171" i="727" s="1"/>
  <c r="T172" i="727"/>
  <c r="AD172" i="727" s="1"/>
  <c r="AF172" i="727" s="1"/>
  <c r="AH172" i="727" s="1"/>
  <c r="T173" i="727"/>
  <c r="T174" i="727"/>
  <c r="AD174" i="727" s="1"/>
  <c r="AI174" i="727" s="1"/>
  <c r="T175" i="727"/>
  <c r="AD175" i="727" s="1"/>
  <c r="AF175" i="727" s="1"/>
  <c r="AH175" i="727" s="1"/>
  <c r="T176" i="727"/>
  <c r="T177" i="727"/>
  <c r="AJ177" i="727" s="1"/>
  <c r="T178" i="727"/>
  <c r="T179" i="727"/>
  <c r="AD179" i="727" s="1"/>
  <c r="AF179" i="727" s="1"/>
  <c r="AH179" i="727" s="1"/>
  <c r="T180" i="727"/>
  <c r="AD180" i="727" s="1"/>
  <c r="AF180" i="727" s="1"/>
  <c r="AH180" i="727" s="1"/>
  <c r="T181" i="727"/>
  <c r="T182" i="727"/>
  <c r="T183" i="727"/>
  <c r="AJ183" i="727" s="1"/>
  <c r="T184" i="727"/>
  <c r="T185" i="727"/>
  <c r="AJ185" i="727" s="1"/>
  <c r="T186" i="727"/>
  <c r="T187" i="727"/>
  <c r="AJ187" i="727" s="1"/>
  <c r="T188" i="727"/>
  <c r="AJ188" i="727" s="1"/>
  <c r="T189" i="727"/>
  <c r="AJ189" i="727" s="1"/>
  <c r="T190" i="727"/>
  <c r="T191" i="727"/>
  <c r="AJ191" i="727" s="1"/>
  <c r="T192" i="727"/>
  <c r="T193" i="727"/>
  <c r="AJ193" i="727" s="1"/>
  <c r="T194" i="727"/>
  <c r="AJ194" i="727" s="1"/>
  <c r="T195" i="727"/>
  <c r="AD195" i="727" s="1"/>
  <c r="T196" i="727"/>
  <c r="T197" i="727"/>
  <c r="T198" i="727"/>
  <c r="AD198" i="727" s="1"/>
  <c r="T199" i="727"/>
  <c r="AD199" i="727" s="1"/>
  <c r="AF199" i="727" s="1"/>
  <c r="AH199" i="727" s="1"/>
  <c r="T200" i="727"/>
  <c r="AJ200" i="727" s="1"/>
  <c r="T201" i="727"/>
  <c r="AJ201" i="727" s="1"/>
  <c r="T202" i="727"/>
  <c r="T203" i="727"/>
  <c r="T204" i="727"/>
  <c r="AD204" i="727" s="1"/>
  <c r="T205" i="727"/>
  <c r="AD205" i="727" s="1"/>
  <c r="AF205" i="727" s="1"/>
  <c r="AH205" i="727" s="1"/>
  <c r="T206" i="727"/>
  <c r="AD206" i="727" s="1"/>
  <c r="T207" i="727"/>
  <c r="AJ207" i="727" s="1"/>
  <c r="T208" i="727"/>
  <c r="AD208" i="727" s="1"/>
  <c r="AF208" i="727" s="1"/>
  <c r="AH208" i="727" s="1"/>
  <c r="T209" i="727"/>
  <c r="AD209" i="727" s="1"/>
  <c r="T210" i="727"/>
  <c r="AJ210" i="727" s="1"/>
  <c r="T211" i="727"/>
  <c r="AD211" i="727" s="1"/>
  <c r="T212" i="727"/>
  <c r="AD212" i="727" s="1"/>
  <c r="T213" i="727"/>
  <c r="AJ213" i="727" s="1"/>
  <c r="S187" i="727"/>
  <c r="S188" i="727"/>
  <c r="S189" i="727"/>
  <c r="S190" i="727"/>
  <c r="S191" i="727"/>
  <c r="S192" i="727"/>
  <c r="S193" i="727"/>
  <c r="S194" i="727"/>
  <c r="S195" i="727"/>
  <c r="S196" i="727"/>
  <c r="S197" i="727"/>
  <c r="S198" i="727"/>
  <c r="S199" i="727"/>
  <c r="S200" i="727"/>
  <c r="S201" i="727"/>
  <c r="S202" i="727"/>
  <c r="S203" i="727"/>
  <c r="S204" i="727"/>
  <c r="S205" i="727"/>
  <c r="S206" i="727"/>
  <c r="S207" i="727"/>
  <c r="S208" i="727"/>
  <c r="S209" i="727"/>
  <c r="S210" i="727"/>
  <c r="S211" i="727"/>
  <c r="S212" i="727"/>
  <c r="S213" i="727"/>
  <c r="O187" i="727"/>
  <c r="P187" i="727"/>
  <c r="V187" i="727" s="1"/>
  <c r="O188" i="727"/>
  <c r="P188" i="727"/>
  <c r="V188" i="727" s="1"/>
  <c r="O189" i="727"/>
  <c r="P189" i="727"/>
  <c r="V189" i="727" s="1"/>
  <c r="O190" i="727"/>
  <c r="P190" i="727"/>
  <c r="V190" i="727" s="1"/>
  <c r="O191" i="727"/>
  <c r="P191" i="727"/>
  <c r="V191" i="727" s="1"/>
  <c r="O192" i="727"/>
  <c r="P192" i="727"/>
  <c r="V192" i="727" s="1"/>
  <c r="O193" i="727"/>
  <c r="P193" i="727"/>
  <c r="V193" i="727" s="1"/>
  <c r="O194" i="727"/>
  <c r="P194" i="727"/>
  <c r="V194" i="727" s="1"/>
  <c r="O195" i="727"/>
  <c r="P195" i="727"/>
  <c r="V195" i="727" s="1"/>
  <c r="O196" i="727"/>
  <c r="P196" i="727"/>
  <c r="V196" i="727" s="1"/>
  <c r="O197" i="727"/>
  <c r="P197" i="727"/>
  <c r="V197" i="727" s="1"/>
  <c r="O198" i="727"/>
  <c r="P198" i="727"/>
  <c r="V198" i="727" s="1"/>
  <c r="O199" i="727"/>
  <c r="P199" i="727"/>
  <c r="V199" i="727" s="1"/>
  <c r="O200" i="727"/>
  <c r="P200" i="727"/>
  <c r="V200" i="727" s="1"/>
  <c r="O201" i="727"/>
  <c r="P201" i="727"/>
  <c r="V201" i="727" s="1"/>
  <c r="O202" i="727"/>
  <c r="P202" i="727"/>
  <c r="V202" i="727" s="1"/>
  <c r="O203" i="727"/>
  <c r="P203" i="727"/>
  <c r="V203" i="727" s="1"/>
  <c r="O204" i="727"/>
  <c r="P204" i="727"/>
  <c r="V204" i="727" s="1"/>
  <c r="O205" i="727"/>
  <c r="P205" i="727"/>
  <c r="V205" i="727" s="1"/>
  <c r="O206" i="727"/>
  <c r="P206" i="727"/>
  <c r="V206" i="727" s="1"/>
  <c r="O207" i="727"/>
  <c r="P207" i="727"/>
  <c r="V207" i="727" s="1"/>
  <c r="O208" i="727"/>
  <c r="P208" i="727"/>
  <c r="V208" i="727" s="1"/>
  <c r="O209" i="727"/>
  <c r="P209" i="727"/>
  <c r="V209" i="727" s="1"/>
  <c r="O210" i="727"/>
  <c r="P210" i="727"/>
  <c r="V210" i="727" s="1"/>
  <c r="O211" i="727"/>
  <c r="P211" i="727"/>
  <c r="V211" i="727" s="1"/>
  <c r="O212" i="727"/>
  <c r="P212" i="727"/>
  <c r="V212" i="727" s="1"/>
  <c r="O213" i="727"/>
  <c r="P213" i="727"/>
  <c r="V213" i="727" s="1"/>
  <c r="L187" i="727"/>
  <c r="L188" i="727"/>
  <c r="L189" i="727"/>
  <c r="L190" i="727"/>
  <c r="L191" i="727"/>
  <c r="L192" i="727"/>
  <c r="L193" i="727"/>
  <c r="L194" i="727"/>
  <c r="L195" i="727"/>
  <c r="L196" i="727"/>
  <c r="L197" i="727"/>
  <c r="L198" i="727"/>
  <c r="L199" i="727"/>
  <c r="L200" i="727"/>
  <c r="L201" i="727"/>
  <c r="L202" i="727"/>
  <c r="L203" i="727"/>
  <c r="L204" i="727"/>
  <c r="L205" i="727"/>
  <c r="L206" i="727"/>
  <c r="L207" i="727"/>
  <c r="L208" i="727"/>
  <c r="L209" i="727"/>
  <c r="L210" i="727"/>
  <c r="L211" i="727"/>
  <c r="L212" i="727"/>
  <c r="L213" i="727"/>
  <c r="J187" i="727"/>
  <c r="J188" i="727"/>
  <c r="J189" i="727"/>
  <c r="J190" i="727"/>
  <c r="J191" i="727"/>
  <c r="J192" i="727"/>
  <c r="J193" i="727"/>
  <c r="J194" i="727"/>
  <c r="J195" i="727"/>
  <c r="J196" i="727"/>
  <c r="J197" i="727"/>
  <c r="J198" i="727"/>
  <c r="J199" i="727"/>
  <c r="J200" i="727"/>
  <c r="J201" i="727"/>
  <c r="J202" i="727"/>
  <c r="J203" i="727"/>
  <c r="J204" i="727"/>
  <c r="J205" i="727"/>
  <c r="J206" i="727"/>
  <c r="J207" i="727"/>
  <c r="J208" i="727"/>
  <c r="J209" i="727"/>
  <c r="J210" i="727"/>
  <c r="J211" i="727"/>
  <c r="J212" i="727"/>
  <c r="J213" i="727"/>
  <c r="AJ109" i="727"/>
  <c r="AD168" i="727"/>
  <c r="AI168" i="727" s="1"/>
  <c r="AD177" i="727"/>
  <c r="AF177" i="727" s="1"/>
  <c r="AH177" i="727" s="1"/>
  <c r="S103" i="727"/>
  <c r="S104" i="727"/>
  <c r="S105" i="727"/>
  <c r="S106" i="727"/>
  <c r="S107" i="727"/>
  <c r="S108" i="727"/>
  <c r="S109" i="727"/>
  <c r="S110" i="727"/>
  <c r="S111" i="727"/>
  <c r="S112" i="727"/>
  <c r="S113" i="727"/>
  <c r="S114" i="727"/>
  <c r="S115" i="727"/>
  <c r="S116" i="727"/>
  <c r="S117" i="727"/>
  <c r="S118" i="727"/>
  <c r="S119" i="727"/>
  <c r="S120" i="727"/>
  <c r="S121" i="727"/>
  <c r="S122" i="727"/>
  <c r="S123" i="727"/>
  <c r="S124" i="727"/>
  <c r="S125" i="727"/>
  <c r="S126" i="727"/>
  <c r="S127" i="727"/>
  <c r="S128" i="727"/>
  <c r="S129" i="727"/>
  <c r="S130" i="727"/>
  <c r="S131" i="727"/>
  <c r="S132" i="727"/>
  <c r="S133" i="727"/>
  <c r="S134" i="727"/>
  <c r="S135" i="727"/>
  <c r="S136" i="727"/>
  <c r="S137" i="727"/>
  <c r="S138" i="727"/>
  <c r="S139" i="727"/>
  <c r="S140" i="727"/>
  <c r="S141" i="727"/>
  <c r="S142" i="727"/>
  <c r="S143" i="727"/>
  <c r="S144" i="727"/>
  <c r="S145" i="727"/>
  <c r="S146" i="727"/>
  <c r="S147" i="727"/>
  <c r="S148" i="727"/>
  <c r="S149" i="727"/>
  <c r="S150" i="727"/>
  <c r="S151" i="727"/>
  <c r="S152" i="727"/>
  <c r="S153" i="727"/>
  <c r="S154" i="727"/>
  <c r="S155" i="727"/>
  <c r="S156" i="727"/>
  <c r="S157" i="727"/>
  <c r="S158" i="727"/>
  <c r="S159" i="727"/>
  <c r="S160" i="727"/>
  <c r="S161" i="727"/>
  <c r="S162" i="727"/>
  <c r="S163" i="727"/>
  <c r="S164" i="727"/>
  <c r="S165" i="727"/>
  <c r="S166" i="727"/>
  <c r="S167" i="727"/>
  <c r="S168" i="727"/>
  <c r="S169" i="727"/>
  <c r="S170" i="727"/>
  <c r="S171" i="727"/>
  <c r="S172" i="727"/>
  <c r="S173" i="727"/>
  <c r="S174" i="727"/>
  <c r="S175" i="727"/>
  <c r="S176" i="727"/>
  <c r="S177" i="727"/>
  <c r="S178" i="727"/>
  <c r="S179" i="727"/>
  <c r="S180" i="727"/>
  <c r="S181" i="727"/>
  <c r="S182" i="727"/>
  <c r="S183" i="727"/>
  <c r="S184" i="727"/>
  <c r="S185" i="727"/>
  <c r="S186" i="727"/>
  <c r="O103" i="727"/>
  <c r="P103" i="727"/>
  <c r="V103" i="727" s="1"/>
  <c r="O104" i="727"/>
  <c r="P104" i="727"/>
  <c r="V104" i="727" s="1"/>
  <c r="O105" i="727"/>
  <c r="P105" i="727"/>
  <c r="V105" i="727" s="1"/>
  <c r="O106" i="727"/>
  <c r="P106" i="727"/>
  <c r="V106" i="727" s="1"/>
  <c r="O107" i="727"/>
  <c r="P107" i="727"/>
  <c r="V107" i="727" s="1"/>
  <c r="O108" i="727"/>
  <c r="P108" i="727"/>
  <c r="V108" i="727" s="1"/>
  <c r="O109" i="727"/>
  <c r="P109" i="727"/>
  <c r="V109" i="727" s="1"/>
  <c r="O110" i="727"/>
  <c r="P110" i="727"/>
  <c r="V110" i="727" s="1"/>
  <c r="O111" i="727"/>
  <c r="P111" i="727"/>
  <c r="V111" i="727" s="1"/>
  <c r="O112" i="727"/>
  <c r="P112" i="727"/>
  <c r="V112" i="727" s="1"/>
  <c r="O113" i="727"/>
  <c r="P113" i="727"/>
  <c r="V113" i="727" s="1"/>
  <c r="O114" i="727"/>
  <c r="P114" i="727"/>
  <c r="V114" i="727" s="1"/>
  <c r="O115" i="727"/>
  <c r="P115" i="727"/>
  <c r="V115" i="727" s="1"/>
  <c r="O116" i="727"/>
  <c r="P116" i="727"/>
  <c r="V116" i="727" s="1"/>
  <c r="O117" i="727"/>
  <c r="P117" i="727"/>
  <c r="V117" i="727" s="1"/>
  <c r="O118" i="727"/>
  <c r="P118" i="727"/>
  <c r="V118" i="727" s="1"/>
  <c r="O119" i="727"/>
  <c r="P119" i="727"/>
  <c r="V119" i="727" s="1"/>
  <c r="O120" i="727"/>
  <c r="P120" i="727"/>
  <c r="V120" i="727" s="1"/>
  <c r="O121" i="727"/>
  <c r="P121" i="727"/>
  <c r="V121" i="727" s="1"/>
  <c r="O122" i="727"/>
  <c r="P122" i="727"/>
  <c r="V122" i="727" s="1"/>
  <c r="O123" i="727"/>
  <c r="P123" i="727"/>
  <c r="V123" i="727" s="1"/>
  <c r="O124" i="727"/>
  <c r="P124" i="727"/>
  <c r="V124" i="727" s="1"/>
  <c r="O125" i="727"/>
  <c r="P125" i="727"/>
  <c r="V125" i="727" s="1"/>
  <c r="O126" i="727"/>
  <c r="P126" i="727"/>
  <c r="V126" i="727" s="1"/>
  <c r="O127" i="727"/>
  <c r="P127" i="727"/>
  <c r="V127" i="727" s="1"/>
  <c r="O128" i="727"/>
  <c r="P128" i="727"/>
  <c r="V128" i="727" s="1"/>
  <c r="O129" i="727"/>
  <c r="P129" i="727"/>
  <c r="V129" i="727" s="1"/>
  <c r="O130" i="727"/>
  <c r="P130" i="727"/>
  <c r="V130" i="727" s="1"/>
  <c r="O131" i="727"/>
  <c r="P131" i="727"/>
  <c r="V131" i="727" s="1"/>
  <c r="O132" i="727"/>
  <c r="P132" i="727"/>
  <c r="V132" i="727" s="1"/>
  <c r="O133" i="727"/>
  <c r="P133" i="727"/>
  <c r="V133" i="727" s="1"/>
  <c r="O134" i="727"/>
  <c r="P134" i="727"/>
  <c r="V134" i="727" s="1"/>
  <c r="O135" i="727"/>
  <c r="P135" i="727"/>
  <c r="V135" i="727" s="1"/>
  <c r="O136" i="727"/>
  <c r="P136" i="727"/>
  <c r="V136" i="727" s="1"/>
  <c r="O137" i="727"/>
  <c r="P137" i="727"/>
  <c r="V137" i="727" s="1"/>
  <c r="O138" i="727"/>
  <c r="P138" i="727"/>
  <c r="V138" i="727" s="1"/>
  <c r="O139" i="727"/>
  <c r="P139" i="727"/>
  <c r="V139" i="727" s="1"/>
  <c r="O140" i="727"/>
  <c r="P140" i="727"/>
  <c r="V140" i="727" s="1"/>
  <c r="O141" i="727"/>
  <c r="P141" i="727"/>
  <c r="V141" i="727" s="1"/>
  <c r="O142" i="727"/>
  <c r="P142" i="727"/>
  <c r="V142" i="727" s="1"/>
  <c r="O143" i="727"/>
  <c r="P143" i="727"/>
  <c r="V143" i="727" s="1"/>
  <c r="O144" i="727"/>
  <c r="P144" i="727"/>
  <c r="V144" i="727" s="1"/>
  <c r="O145" i="727"/>
  <c r="P145" i="727"/>
  <c r="V145" i="727" s="1"/>
  <c r="O146" i="727"/>
  <c r="P146" i="727"/>
  <c r="V146" i="727" s="1"/>
  <c r="O147" i="727"/>
  <c r="P147" i="727"/>
  <c r="V147" i="727" s="1"/>
  <c r="O148" i="727"/>
  <c r="P148" i="727"/>
  <c r="V148" i="727" s="1"/>
  <c r="O149" i="727"/>
  <c r="P149" i="727"/>
  <c r="V149" i="727" s="1"/>
  <c r="O150" i="727"/>
  <c r="P150" i="727"/>
  <c r="V150" i="727" s="1"/>
  <c r="O151" i="727"/>
  <c r="P151" i="727"/>
  <c r="V151" i="727" s="1"/>
  <c r="O152" i="727"/>
  <c r="P152" i="727"/>
  <c r="V152" i="727" s="1"/>
  <c r="O153" i="727"/>
  <c r="P153" i="727"/>
  <c r="V153" i="727" s="1"/>
  <c r="O154" i="727"/>
  <c r="P154" i="727"/>
  <c r="V154" i="727" s="1"/>
  <c r="O155" i="727"/>
  <c r="P155" i="727"/>
  <c r="V155" i="727" s="1"/>
  <c r="O156" i="727"/>
  <c r="P156" i="727"/>
  <c r="V156" i="727" s="1"/>
  <c r="O157" i="727"/>
  <c r="P157" i="727"/>
  <c r="V157" i="727" s="1"/>
  <c r="O158" i="727"/>
  <c r="P158" i="727"/>
  <c r="V158" i="727" s="1"/>
  <c r="O159" i="727"/>
  <c r="P159" i="727"/>
  <c r="V159" i="727" s="1"/>
  <c r="O160" i="727"/>
  <c r="P160" i="727"/>
  <c r="V160" i="727" s="1"/>
  <c r="O161" i="727"/>
  <c r="P161" i="727"/>
  <c r="V161" i="727" s="1"/>
  <c r="O162" i="727"/>
  <c r="P162" i="727"/>
  <c r="V162" i="727" s="1"/>
  <c r="O163" i="727"/>
  <c r="P163" i="727"/>
  <c r="V163" i="727" s="1"/>
  <c r="O164" i="727"/>
  <c r="P164" i="727"/>
  <c r="V164" i="727" s="1"/>
  <c r="O165" i="727"/>
  <c r="P165" i="727"/>
  <c r="V165" i="727" s="1"/>
  <c r="O166" i="727"/>
  <c r="P166" i="727"/>
  <c r="V166" i="727" s="1"/>
  <c r="O167" i="727"/>
  <c r="P167" i="727"/>
  <c r="V167" i="727" s="1"/>
  <c r="O168" i="727"/>
  <c r="P168" i="727"/>
  <c r="V168" i="727" s="1"/>
  <c r="O169" i="727"/>
  <c r="P169" i="727"/>
  <c r="V169" i="727" s="1"/>
  <c r="O170" i="727"/>
  <c r="P170" i="727"/>
  <c r="V170" i="727" s="1"/>
  <c r="O171" i="727"/>
  <c r="P171" i="727"/>
  <c r="V171" i="727" s="1"/>
  <c r="O172" i="727"/>
  <c r="P172" i="727"/>
  <c r="V172" i="727" s="1"/>
  <c r="O173" i="727"/>
  <c r="P173" i="727"/>
  <c r="V173" i="727" s="1"/>
  <c r="O174" i="727"/>
  <c r="P174" i="727"/>
  <c r="V174" i="727" s="1"/>
  <c r="O175" i="727"/>
  <c r="P175" i="727"/>
  <c r="V175" i="727" s="1"/>
  <c r="O176" i="727"/>
  <c r="P176" i="727"/>
  <c r="V176" i="727" s="1"/>
  <c r="O177" i="727"/>
  <c r="P177" i="727"/>
  <c r="V177" i="727" s="1"/>
  <c r="O178" i="727"/>
  <c r="P178" i="727"/>
  <c r="V178" i="727" s="1"/>
  <c r="O179" i="727"/>
  <c r="P179" i="727"/>
  <c r="V179" i="727" s="1"/>
  <c r="O180" i="727"/>
  <c r="P180" i="727"/>
  <c r="V180" i="727" s="1"/>
  <c r="O181" i="727"/>
  <c r="P181" i="727"/>
  <c r="V181" i="727" s="1"/>
  <c r="O182" i="727"/>
  <c r="P182" i="727"/>
  <c r="V182" i="727" s="1"/>
  <c r="O183" i="727"/>
  <c r="P183" i="727"/>
  <c r="V183" i="727" s="1"/>
  <c r="O184" i="727"/>
  <c r="P184" i="727"/>
  <c r="V184" i="727" s="1"/>
  <c r="O185" i="727"/>
  <c r="P185" i="727"/>
  <c r="V185" i="727" s="1"/>
  <c r="O186" i="727"/>
  <c r="P186" i="727"/>
  <c r="V186" i="727" s="1"/>
  <c r="L103" i="727"/>
  <c r="L104" i="727"/>
  <c r="L105" i="727"/>
  <c r="L106" i="727"/>
  <c r="L107" i="727"/>
  <c r="L108" i="727"/>
  <c r="L109" i="727"/>
  <c r="L110" i="727"/>
  <c r="L111" i="727"/>
  <c r="L112" i="727"/>
  <c r="L113" i="727"/>
  <c r="L114" i="727"/>
  <c r="L115" i="727"/>
  <c r="L116" i="727"/>
  <c r="L117" i="727"/>
  <c r="L118" i="727"/>
  <c r="L119" i="727"/>
  <c r="L120" i="727"/>
  <c r="L121" i="727"/>
  <c r="L122" i="727"/>
  <c r="L123" i="727"/>
  <c r="L124" i="727"/>
  <c r="L125" i="727"/>
  <c r="L126" i="727"/>
  <c r="L127" i="727"/>
  <c r="L128" i="727"/>
  <c r="L129" i="727"/>
  <c r="L130" i="727"/>
  <c r="L131" i="727"/>
  <c r="L132" i="727"/>
  <c r="L133" i="727"/>
  <c r="L134" i="727"/>
  <c r="L135" i="727"/>
  <c r="L136" i="727"/>
  <c r="L137" i="727"/>
  <c r="L138" i="727"/>
  <c r="L139" i="727"/>
  <c r="L140" i="727"/>
  <c r="L141" i="727"/>
  <c r="L142" i="727"/>
  <c r="L143" i="727"/>
  <c r="L144" i="727"/>
  <c r="L145" i="727"/>
  <c r="L146" i="727"/>
  <c r="L147" i="727"/>
  <c r="L148" i="727"/>
  <c r="L149" i="727"/>
  <c r="L150" i="727"/>
  <c r="L151" i="727"/>
  <c r="L152" i="727"/>
  <c r="L153" i="727"/>
  <c r="L154" i="727"/>
  <c r="L155" i="727"/>
  <c r="L156" i="727"/>
  <c r="L157" i="727"/>
  <c r="L158" i="727"/>
  <c r="L159" i="727"/>
  <c r="L160" i="727"/>
  <c r="L161" i="727"/>
  <c r="L162" i="727"/>
  <c r="L163" i="727"/>
  <c r="L164" i="727"/>
  <c r="L165" i="727"/>
  <c r="L166" i="727"/>
  <c r="L167" i="727"/>
  <c r="L168" i="727"/>
  <c r="L169" i="727"/>
  <c r="L170" i="727"/>
  <c r="L171" i="727"/>
  <c r="L172" i="727"/>
  <c r="L173" i="727"/>
  <c r="L174" i="727"/>
  <c r="L175" i="727"/>
  <c r="L176" i="727"/>
  <c r="L177" i="727"/>
  <c r="L178" i="727"/>
  <c r="L179" i="727"/>
  <c r="L180" i="727"/>
  <c r="L181" i="727"/>
  <c r="L182" i="727"/>
  <c r="L183" i="727"/>
  <c r="L184" i="727"/>
  <c r="L185" i="727"/>
  <c r="L186" i="727"/>
  <c r="J103" i="727"/>
  <c r="J104" i="727"/>
  <c r="J105" i="727"/>
  <c r="J106" i="727"/>
  <c r="J107" i="727"/>
  <c r="J108" i="727"/>
  <c r="J109" i="727"/>
  <c r="J110" i="727"/>
  <c r="J111" i="727"/>
  <c r="J112" i="727"/>
  <c r="J113" i="727"/>
  <c r="J114" i="727"/>
  <c r="J115" i="727"/>
  <c r="J116" i="727"/>
  <c r="J117" i="727"/>
  <c r="J118" i="727"/>
  <c r="J119" i="727"/>
  <c r="J120" i="727"/>
  <c r="J121" i="727"/>
  <c r="J122" i="727"/>
  <c r="J123" i="727"/>
  <c r="J124" i="727"/>
  <c r="J125" i="727"/>
  <c r="J126" i="727"/>
  <c r="J127" i="727"/>
  <c r="J128" i="727"/>
  <c r="J129" i="727"/>
  <c r="J130" i="727"/>
  <c r="J131" i="727"/>
  <c r="J132" i="727"/>
  <c r="J133" i="727"/>
  <c r="J134" i="727"/>
  <c r="J135" i="727"/>
  <c r="J136" i="727"/>
  <c r="J137" i="727"/>
  <c r="J138" i="727"/>
  <c r="J139" i="727"/>
  <c r="J140" i="727"/>
  <c r="J141" i="727"/>
  <c r="J142" i="727"/>
  <c r="J143" i="727"/>
  <c r="J144" i="727"/>
  <c r="J145" i="727"/>
  <c r="J146" i="727"/>
  <c r="J147" i="727"/>
  <c r="J148" i="727"/>
  <c r="J149" i="727"/>
  <c r="J150" i="727"/>
  <c r="J151" i="727"/>
  <c r="J152" i="727"/>
  <c r="J153" i="727"/>
  <c r="J154" i="727"/>
  <c r="J155" i="727"/>
  <c r="J156" i="727"/>
  <c r="J157" i="727"/>
  <c r="J158" i="727"/>
  <c r="J159" i="727"/>
  <c r="J160" i="727"/>
  <c r="J161" i="727"/>
  <c r="J162" i="727"/>
  <c r="J163" i="727"/>
  <c r="J164" i="727"/>
  <c r="J165" i="727"/>
  <c r="J166" i="727"/>
  <c r="J167" i="727"/>
  <c r="J168" i="727"/>
  <c r="J169" i="727"/>
  <c r="J170" i="727"/>
  <c r="J171" i="727"/>
  <c r="J172" i="727"/>
  <c r="J173" i="727"/>
  <c r="J174" i="727"/>
  <c r="J175" i="727"/>
  <c r="J176" i="727"/>
  <c r="J177" i="727"/>
  <c r="J178" i="727"/>
  <c r="J179" i="727"/>
  <c r="J180" i="727"/>
  <c r="J181" i="727"/>
  <c r="J182" i="727"/>
  <c r="J183" i="727"/>
  <c r="J184" i="727"/>
  <c r="J185" i="727"/>
  <c r="J186" i="727"/>
  <c r="S31" i="727"/>
  <c r="T31" i="727"/>
  <c r="AD31" i="727" s="1"/>
  <c r="S32" i="727"/>
  <c r="T32" i="727"/>
  <c r="AJ32" i="727" s="1"/>
  <c r="S33" i="727"/>
  <c r="T33" i="727"/>
  <c r="AD33" i="727" s="1"/>
  <c r="S34" i="727"/>
  <c r="T34" i="727"/>
  <c r="AJ34" i="727" s="1"/>
  <c r="S35" i="727"/>
  <c r="T35" i="727"/>
  <c r="AD35" i="727" s="1"/>
  <c r="S36" i="727"/>
  <c r="T36" i="727"/>
  <c r="AD36" i="727" s="1"/>
  <c r="S37" i="727"/>
  <c r="T37" i="727"/>
  <c r="AD37" i="727" s="1"/>
  <c r="S38" i="727"/>
  <c r="T38" i="727"/>
  <c r="AD38" i="727" s="1"/>
  <c r="AI38" i="727" s="1"/>
  <c r="S39" i="727"/>
  <c r="T39" i="727"/>
  <c r="AD39" i="727" s="1"/>
  <c r="S40" i="727"/>
  <c r="T40" i="727"/>
  <c r="AJ40" i="727" s="1"/>
  <c r="S41" i="727"/>
  <c r="T41" i="727"/>
  <c r="AD41" i="727" s="1"/>
  <c r="S42" i="727"/>
  <c r="T42" i="727"/>
  <c r="AD42" i="727" s="1"/>
  <c r="S43" i="727"/>
  <c r="T43" i="727"/>
  <c r="AD43" i="727" s="1"/>
  <c r="S44" i="727"/>
  <c r="T44" i="727"/>
  <c r="AD44" i="727" s="1"/>
  <c r="S45" i="727"/>
  <c r="T45" i="727"/>
  <c r="AD45" i="727" s="1"/>
  <c r="S46" i="727"/>
  <c r="T46" i="727"/>
  <c r="AD46" i="727" s="1"/>
  <c r="AI46" i="727" s="1"/>
  <c r="S47" i="727"/>
  <c r="T47" i="727"/>
  <c r="AD47" i="727" s="1"/>
  <c r="S48" i="727"/>
  <c r="T48" i="727"/>
  <c r="AD48" i="727" s="1"/>
  <c r="S49" i="727"/>
  <c r="T49" i="727"/>
  <c r="AD49" i="727" s="1"/>
  <c r="S50" i="727"/>
  <c r="T50" i="727"/>
  <c r="AJ50" i="727" s="1"/>
  <c r="S51" i="727"/>
  <c r="T51" i="727"/>
  <c r="AD51" i="727" s="1"/>
  <c r="S52" i="727"/>
  <c r="T52" i="727"/>
  <c r="AD52" i="727" s="1"/>
  <c r="AI52" i="727" s="1"/>
  <c r="S53" i="727"/>
  <c r="T53" i="727"/>
  <c r="AD53" i="727" s="1"/>
  <c r="AF53" i="727" s="1"/>
  <c r="AH53" i="727" s="1"/>
  <c r="S54" i="727"/>
  <c r="T54" i="727"/>
  <c r="AD54" i="727" s="1"/>
  <c r="AI54" i="727" s="1"/>
  <c r="S55" i="727"/>
  <c r="T55" i="727"/>
  <c r="AJ55" i="727" s="1"/>
  <c r="S56" i="727"/>
  <c r="T56" i="727"/>
  <c r="AD56" i="727" s="1"/>
  <c r="S57" i="727"/>
  <c r="T57" i="727"/>
  <c r="AD57" i="727" s="1"/>
  <c r="S58" i="727"/>
  <c r="T58" i="727"/>
  <c r="AD58" i="727" s="1"/>
  <c r="S59" i="727"/>
  <c r="T59" i="727"/>
  <c r="AD59" i="727" s="1"/>
  <c r="S60" i="727"/>
  <c r="T60" i="727"/>
  <c r="AD60" i="727" s="1"/>
  <c r="S61" i="727"/>
  <c r="T61" i="727"/>
  <c r="AD61" i="727" s="1"/>
  <c r="AF61" i="727" s="1"/>
  <c r="AH61" i="727" s="1"/>
  <c r="S62" i="727"/>
  <c r="T62" i="727"/>
  <c r="AD62" i="727" s="1"/>
  <c r="AI62" i="727" s="1"/>
  <c r="S63" i="727"/>
  <c r="T63" i="727"/>
  <c r="AD63" i="727" s="1"/>
  <c r="S64" i="727"/>
  <c r="T64" i="727"/>
  <c r="AD64" i="727" s="1"/>
  <c r="S65" i="727"/>
  <c r="T65" i="727"/>
  <c r="AD65" i="727" s="1"/>
  <c r="S66" i="727"/>
  <c r="T66" i="727"/>
  <c r="AJ66" i="727" s="1"/>
  <c r="S67" i="727"/>
  <c r="T67" i="727"/>
  <c r="AD67" i="727" s="1"/>
  <c r="S68" i="727"/>
  <c r="T68" i="727"/>
  <c r="AD68" i="727" s="1"/>
  <c r="S69" i="727"/>
  <c r="T69" i="727"/>
  <c r="AD69" i="727" s="1"/>
  <c r="AF69" i="727" s="1"/>
  <c r="AH69" i="727" s="1"/>
  <c r="S70" i="727"/>
  <c r="T70" i="727"/>
  <c r="AD70" i="727" s="1"/>
  <c r="AI70" i="727" s="1"/>
  <c r="S71" i="727"/>
  <c r="T71" i="727"/>
  <c r="AJ71" i="727" s="1"/>
  <c r="S72" i="727"/>
  <c r="T72" i="727"/>
  <c r="AD72" i="727" s="1"/>
  <c r="S73" i="727"/>
  <c r="T73" i="727"/>
  <c r="AD73" i="727" s="1"/>
  <c r="S74" i="727"/>
  <c r="T74" i="727"/>
  <c r="AD74" i="727" s="1"/>
  <c r="S75" i="727"/>
  <c r="T75" i="727"/>
  <c r="AJ75" i="727" s="1"/>
  <c r="S76" i="727"/>
  <c r="T76" i="727"/>
  <c r="AD76" i="727" s="1"/>
  <c r="AI76" i="727" s="1"/>
  <c r="S77" i="727"/>
  <c r="T77" i="727"/>
  <c r="AD77" i="727" s="1"/>
  <c r="S78" i="727"/>
  <c r="T78" i="727"/>
  <c r="AD78" i="727" s="1"/>
  <c r="AI78" i="727" s="1"/>
  <c r="S79" i="727"/>
  <c r="T79" i="727"/>
  <c r="AD79" i="727" s="1"/>
  <c r="S80" i="727"/>
  <c r="T80" i="727"/>
  <c r="AD80" i="727" s="1"/>
  <c r="AF80" i="727" s="1"/>
  <c r="AH80" i="727" s="1"/>
  <c r="S81" i="727"/>
  <c r="T81" i="727"/>
  <c r="AD81" i="727" s="1"/>
  <c r="S82" i="727"/>
  <c r="T82" i="727"/>
  <c r="AD82" i="727" s="1"/>
  <c r="AF82" i="727" s="1"/>
  <c r="AH82" i="727" s="1"/>
  <c r="S83" i="727"/>
  <c r="T83" i="727"/>
  <c r="AD83" i="727" s="1"/>
  <c r="S84" i="727"/>
  <c r="T84" i="727"/>
  <c r="AD84" i="727" s="1"/>
  <c r="S85" i="727"/>
  <c r="T85" i="727"/>
  <c r="AD85" i="727" s="1"/>
  <c r="S86" i="727"/>
  <c r="T86" i="727"/>
  <c r="AD86" i="727" s="1"/>
  <c r="AF86" i="727" s="1"/>
  <c r="AH86" i="727" s="1"/>
  <c r="S87" i="727"/>
  <c r="T87" i="727"/>
  <c r="AJ87" i="727" s="1"/>
  <c r="S88" i="727"/>
  <c r="T88" i="727"/>
  <c r="AD88" i="727" s="1"/>
  <c r="AF88" i="727" s="1"/>
  <c r="AH88" i="727" s="1"/>
  <c r="S89" i="727"/>
  <c r="T89" i="727"/>
  <c r="AD89" i="727" s="1"/>
  <c r="S90" i="727"/>
  <c r="T90" i="727"/>
  <c r="AD90" i="727" s="1"/>
  <c r="AF90" i="727" s="1"/>
  <c r="AH90" i="727" s="1"/>
  <c r="S91" i="727"/>
  <c r="T91" i="727"/>
  <c r="S92" i="727"/>
  <c r="T92" i="727"/>
  <c r="AJ92" i="727" s="1"/>
  <c r="S93" i="727"/>
  <c r="T93" i="727"/>
  <c r="S94" i="727"/>
  <c r="T94" i="727"/>
  <c r="AJ94" i="727" s="1"/>
  <c r="S95" i="727"/>
  <c r="T95" i="727"/>
  <c r="AJ95" i="727" s="1"/>
  <c r="S96" i="727"/>
  <c r="T96" i="727"/>
  <c r="AJ96" i="727" s="1"/>
  <c r="S97" i="727"/>
  <c r="T97" i="727"/>
  <c r="AJ97" i="727" s="1"/>
  <c r="S98" i="727"/>
  <c r="T98" i="727"/>
  <c r="AJ98" i="727" s="1"/>
  <c r="S99" i="727"/>
  <c r="T99" i="727"/>
  <c r="S100" i="727"/>
  <c r="T100" i="727"/>
  <c r="AJ100" i="727" s="1"/>
  <c r="S101" i="727"/>
  <c r="T101" i="727"/>
  <c r="AJ101" i="727" s="1"/>
  <c r="S102" i="727"/>
  <c r="T102" i="727"/>
  <c r="O31" i="727"/>
  <c r="P31" i="727"/>
  <c r="V31" i="727" s="1"/>
  <c r="O32" i="727"/>
  <c r="P32" i="727"/>
  <c r="V32" i="727" s="1"/>
  <c r="O33" i="727"/>
  <c r="P33" i="727"/>
  <c r="V33" i="727" s="1"/>
  <c r="O34" i="727"/>
  <c r="P34" i="727"/>
  <c r="V34" i="727" s="1"/>
  <c r="O35" i="727"/>
  <c r="P35" i="727"/>
  <c r="V35" i="727" s="1"/>
  <c r="O36" i="727"/>
  <c r="P36" i="727"/>
  <c r="V36" i="727" s="1"/>
  <c r="O37" i="727"/>
  <c r="P37" i="727"/>
  <c r="V37" i="727" s="1"/>
  <c r="O38" i="727"/>
  <c r="P38" i="727"/>
  <c r="V38" i="727" s="1"/>
  <c r="O39" i="727"/>
  <c r="P39" i="727"/>
  <c r="V39" i="727" s="1"/>
  <c r="O40" i="727"/>
  <c r="P40" i="727"/>
  <c r="V40" i="727" s="1"/>
  <c r="O41" i="727"/>
  <c r="P41" i="727"/>
  <c r="V41" i="727" s="1"/>
  <c r="O42" i="727"/>
  <c r="P42" i="727"/>
  <c r="V42" i="727" s="1"/>
  <c r="O43" i="727"/>
  <c r="P43" i="727"/>
  <c r="V43" i="727" s="1"/>
  <c r="O44" i="727"/>
  <c r="P44" i="727"/>
  <c r="V44" i="727" s="1"/>
  <c r="O45" i="727"/>
  <c r="P45" i="727"/>
  <c r="V45" i="727" s="1"/>
  <c r="O46" i="727"/>
  <c r="P46" i="727"/>
  <c r="V46" i="727" s="1"/>
  <c r="O47" i="727"/>
  <c r="P47" i="727"/>
  <c r="V47" i="727" s="1"/>
  <c r="O48" i="727"/>
  <c r="P48" i="727"/>
  <c r="V48" i="727" s="1"/>
  <c r="O49" i="727"/>
  <c r="P49" i="727"/>
  <c r="V49" i="727" s="1"/>
  <c r="O50" i="727"/>
  <c r="P50" i="727"/>
  <c r="V50" i="727" s="1"/>
  <c r="O51" i="727"/>
  <c r="P51" i="727"/>
  <c r="V51" i="727" s="1"/>
  <c r="O52" i="727"/>
  <c r="P52" i="727"/>
  <c r="V52" i="727" s="1"/>
  <c r="O53" i="727"/>
  <c r="P53" i="727"/>
  <c r="V53" i="727" s="1"/>
  <c r="O54" i="727"/>
  <c r="P54" i="727"/>
  <c r="V54" i="727" s="1"/>
  <c r="O55" i="727"/>
  <c r="P55" i="727"/>
  <c r="V55" i="727" s="1"/>
  <c r="O56" i="727"/>
  <c r="P56" i="727"/>
  <c r="V56" i="727" s="1"/>
  <c r="O57" i="727"/>
  <c r="P57" i="727"/>
  <c r="V57" i="727" s="1"/>
  <c r="O58" i="727"/>
  <c r="P58" i="727"/>
  <c r="V58" i="727" s="1"/>
  <c r="O59" i="727"/>
  <c r="P59" i="727"/>
  <c r="V59" i="727" s="1"/>
  <c r="O60" i="727"/>
  <c r="P60" i="727"/>
  <c r="V60" i="727" s="1"/>
  <c r="O61" i="727"/>
  <c r="P61" i="727"/>
  <c r="V61" i="727" s="1"/>
  <c r="O62" i="727"/>
  <c r="P62" i="727"/>
  <c r="V62" i="727" s="1"/>
  <c r="O63" i="727"/>
  <c r="P63" i="727"/>
  <c r="V63" i="727" s="1"/>
  <c r="O64" i="727"/>
  <c r="P64" i="727"/>
  <c r="V64" i="727" s="1"/>
  <c r="O65" i="727"/>
  <c r="P65" i="727"/>
  <c r="V65" i="727" s="1"/>
  <c r="O66" i="727"/>
  <c r="P66" i="727"/>
  <c r="V66" i="727" s="1"/>
  <c r="O67" i="727"/>
  <c r="P67" i="727"/>
  <c r="V67" i="727" s="1"/>
  <c r="O68" i="727"/>
  <c r="P68" i="727"/>
  <c r="V68" i="727" s="1"/>
  <c r="O69" i="727"/>
  <c r="P69" i="727"/>
  <c r="V69" i="727" s="1"/>
  <c r="O70" i="727"/>
  <c r="P70" i="727"/>
  <c r="V70" i="727" s="1"/>
  <c r="O71" i="727"/>
  <c r="P71" i="727"/>
  <c r="V71" i="727" s="1"/>
  <c r="O72" i="727"/>
  <c r="P72" i="727"/>
  <c r="V72" i="727" s="1"/>
  <c r="O73" i="727"/>
  <c r="P73" i="727"/>
  <c r="V73" i="727" s="1"/>
  <c r="O74" i="727"/>
  <c r="P74" i="727"/>
  <c r="V74" i="727" s="1"/>
  <c r="O75" i="727"/>
  <c r="P75" i="727"/>
  <c r="V75" i="727" s="1"/>
  <c r="O76" i="727"/>
  <c r="P76" i="727"/>
  <c r="V76" i="727" s="1"/>
  <c r="O77" i="727"/>
  <c r="P77" i="727"/>
  <c r="V77" i="727" s="1"/>
  <c r="O78" i="727"/>
  <c r="P78" i="727"/>
  <c r="V78" i="727" s="1"/>
  <c r="O79" i="727"/>
  <c r="P79" i="727"/>
  <c r="V79" i="727" s="1"/>
  <c r="O80" i="727"/>
  <c r="P80" i="727"/>
  <c r="V80" i="727" s="1"/>
  <c r="O81" i="727"/>
  <c r="P81" i="727"/>
  <c r="V81" i="727" s="1"/>
  <c r="O82" i="727"/>
  <c r="P82" i="727"/>
  <c r="V82" i="727" s="1"/>
  <c r="O83" i="727"/>
  <c r="P83" i="727"/>
  <c r="V83" i="727" s="1"/>
  <c r="O84" i="727"/>
  <c r="P84" i="727"/>
  <c r="V84" i="727" s="1"/>
  <c r="O85" i="727"/>
  <c r="P85" i="727"/>
  <c r="V85" i="727" s="1"/>
  <c r="O86" i="727"/>
  <c r="P86" i="727"/>
  <c r="V86" i="727" s="1"/>
  <c r="O87" i="727"/>
  <c r="P87" i="727"/>
  <c r="V87" i="727" s="1"/>
  <c r="O88" i="727"/>
  <c r="P88" i="727"/>
  <c r="V88" i="727" s="1"/>
  <c r="O89" i="727"/>
  <c r="P89" i="727"/>
  <c r="V89" i="727" s="1"/>
  <c r="O90" i="727"/>
  <c r="P90" i="727"/>
  <c r="V90" i="727" s="1"/>
  <c r="O91" i="727"/>
  <c r="P91" i="727"/>
  <c r="V91" i="727" s="1"/>
  <c r="O92" i="727"/>
  <c r="P92" i="727"/>
  <c r="V92" i="727" s="1"/>
  <c r="W92" i="727" s="1"/>
  <c r="O93" i="727"/>
  <c r="P93" i="727"/>
  <c r="V93" i="727" s="1"/>
  <c r="O94" i="727"/>
  <c r="P94" i="727"/>
  <c r="V94" i="727" s="1"/>
  <c r="W94" i="727" s="1"/>
  <c r="O95" i="727"/>
  <c r="P95" i="727"/>
  <c r="V95" i="727" s="1"/>
  <c r="O96" i="727"/>
  <c r="P96" i="727"/>
  <c r="V96" i="727" s="1"/>
  <c r="W96" i="727" s="1"/>
  <c r="O97" i="727"/>
  <c r="P97" i="727"/>
  <c r="V97" i="727" s="1"/>
  <c r="O98" i="727"/>
  <c r="P98" i="727"/>
  <c r="V98" i="727" s="1"/>
  <c r="W98" i="727" s="1"/>
  <c r="O99" i="727"/>
  <c r="P99" i="727"/>
  <c r="V99" i="727" s="1"/>
  <c r="O100" i="727"/>
  <c r="P100" i="727"/>
  <c r="V100" i="727" s="1"/>
  <c r="W100" i="727" s="1"/>
  <c r="O101" i="727"/>
  <c r="P101" i="727"/>
  <c r="V101" i="727" s="1"/>
  <c r="W101" i="727" s="1"/>
  <c r="O102" i="727"/>
  <c r="P102" i="727"/>
  <c r="V102" i="727" s="1"/>
  <c r="W102" i="727" s="1"/>
  <c r="L31" i="727"/>
  <c r="L32" i="727"/>
  <c r="L33" i="727"/>
  <c r="L34" i="727"/>
  <c r="L35" i="727"/>
  <c r="L36" i="727"/>
  <c r="L37" i="727"/>
  <c r="L38" i="727"/>
  <c r="L39" i="727"/>
  <c r="L40" i="727"/>
  <c r="L41" i="727"/>
  <c r="L42" i="727"/>
  <c r="L43" i="727"/>
  <c r="L44" i="727"/>
  <c r="L45" i="727"/>
  <c r="L46" i="727"/>
  <c r="L47" i="727"/>
  <c r="L48" i="727"/>
  <c r="L49" i="727"/>
  <c r="L50" i="727"/>
  <c r="L51" i="727"/>
  <c r="L52" i="727"/>
  <c r="L53" i="727"/>
  <c r="L54" i="727"/>
  <c r="L55" i="727"/>
  <c r="L56" i="727"/>
  <c r="L57" i="727"/>
  <c r="L58" i="727"/>
  <c r="L59" i="727"/>
  <c r="L60" i="727"/>
  <c r="L61" i="727"/>
  <c r="L62" i="727"/>
  <c r="L63" i="727"/>
  <c r="L64" i="727"/>
  <c r="L65" i="727"/>
  <c r="L66" i="727"/>
  <c r="L67" i="727"/>
  <c r="L68" i="727"/>
  <c r="L69" i="727"/>
  <c r="L70" i="727"/>
  <c r="L71" i="727"/>
  <c r="L72" i="727"/>
  <c r="L73" i="727"/>
  <c r="L74" i="727"/>
  <c r="L75" i="727"/>
  <c r="L76" i="727"/>
  <c r="L77" i="727"/>
  <c r="L78" i="727"/>
  <c r="L79" i="727"/>
  <c r="L80" i="727"/>
  <c r="L81" i="727"/>
  <c r="L82" i="727"/>
  <c r="L83" i="727"/>
  <c r="L84" i="727"/>
  <c r="L85" i="727"/>
  <c r="L86" i="727"/>
  <c r="L87" i="727"/>
  <c r="L88" i="727"/>
  <c r="L89" i="727"/>
  <c r="L90" i="727"/>
  <c r="L91" i="727"/>
  <c r="L92" i="727"/>
  <c r="L93" i="727"/>
  <c r="L94" i="727"/>
  <c r="L95" i="727"/>
  <c r="L96" i="727"/>
  <c r="L97" i="727"/>
  <c r="L98" i="727"/>
  <c r="L99" i="727"/>
  <c r="L100" i="727"/>
  <c r="L101" i="727"/>
  <c r="L102" i="727"/>
  <c r="J32" i="727"/>
  <c r="J33" i="727"/>
  <c r="J34" i="727"/>
  <c r="J35" i="727"/>
  <c r="J36" i="727"/>
  <c r="J37" i="727"/>
  <c r="J38" i="727"/>
  <c r="J39" i="727"/>
  <c r="J40" i="727"/>
  <c r="J41" i="727"/>
  <c r="J42" i="727"/>
  <c r="J43" i="727"/>
  <c r="J44" i="727"/>
  <c r="J45" i="727"/>
  <c r="J46" i="727"/>
  <c r="J47" i="727"/>
  <c r="J48" i="727"/>
  <c r="J49" i="727"/>
  <c r="J50" i="727"/>
  <c r="J51" i="727"/>
  <c r="J52" i="727"/>
  <c r="J53" i="727"/>
  <c r="J54" i="727"/>
  <c r="J55" i="727"/>
  <c r="J56" i="727"/>
  <c r="J57" i="727"/>
  <c r="J58" i="727"/>
  <c r="J59" i="727"/>
  <c r="J60" i="727"/>
  <c r="J61" i="727"/>
  <c r="J62" i="727"/>
  <c r="J63" i="727"/>
  <c r="J64" i="727"/>
  <c r="J65" i="727"/>
  <c r="J66" i="727"/>
  <c r="J67" i="727"/>
  <c r="J68" i="727"/>
  <c r="J69" i="727"/>
  <c r="J70" i="727"/>
  <c r="J71" i="727"/>
  <c r="J72" i="727"/>
  <c r="J73" i="727"/>
  <c r="J74" i="727"/>
  <c r="J75" i="727"/>
  <c r="J76" i="727"/>
  <c r="J77" i="727"/>
  <c r="J78" i="727"/>
  <c r="J79" i="727"/>
  <c r="J80" i="727"/>
  <c r="J81" i="727"/>
  <c r="J82" i="727"/>
  <c r="J83" i="727"/>
  <c r="J84" i="727"/>
  <c r="J85" i="727"/>
  <c r="J86" i="727"/>
  <c r="J87" i="727"/>
  <c r="J88" i="727"/>
  <c r="J89" i="727"/>
  <c r="J90" i="727"/>
  <c r="J91" i="727"/>
  <c r="J92" i="727"/>
  <c r="J93" i="727"/>
  <c r="J94" i="727"/>
  <c r="J95" i="727"/>
  <c r="J96" i="727"/>
  <c r="J97" i="727"/>
  <c r="J98" i="727"/>
  <c r="J99" i="727"/>
  <c r="J100" i="727"/>
  <c r="J101" i="727"/>
  <c r="J102" i="727"/>
  <c r="J31" i="727"/>
  <c r="T30" i="717"/>
  <c r="T31" i="717"/>
  <c r="AJ31" i="717" s="1"/>
  <c r="T32" i="717"/>
  <c r="AD32" i="717" s="1"/>
  <c r="T33" i="717"/>
  <c r="AJ33" i="717" s="1"/>
  <c r="T34" i="717"/>
  <c r="AD34" i="717" s="1"/>
  <c r="T35" i="717"/>
  <c r="AD35" i="717" s="1"/>
  <c r="T36" i="717"/>
  <c r="AJ36" i="717" s="1"/>
  <c r="T37" i="717"/>
  <c r="AJ37" i="717" s="1"/>
  <c r="T38" i="717"/>
  <c r="AD38" i="717" s="1"/>
  <c r="T39" i="717"/>
  <c r="AJ39" i="717" s="1"/>
  <c r="T40" i="717"/>
  <c r="AD40" i="717" s="1"/>
  <c r="T41" i="717"/>
  <c r="AJ41" i="717" s="1"/>
  <c r="T42" i="717"/>
  <c r="AD42" i="717" s="1"/>
  <c r="AF42" i="717" s="1"/>
  <c r="AH42" i="717" s="1"/>
  <c r="T43" i="717"/>
  <c r="AD43" i="717" s="1"/>
  <c r="T44" i="717"/>
  <c r="T45" i="717"/>
  <c r="AD45" i="717" s="1"/>
  <c r="T46" i="717"/>
  <c r="AD46" i="717" s="1"/>
  <c r="AI46" i="717" s="1"/>
  <c r="T47" i="717"/>
  <c r="AD47" i="717" s="1"/>
  <c r="T48" i="717"/>
  <c r="T49" i="717"/>
  <c r="AJ49" i="717" s="1"/>
  <c r="T50" i="717"/>
  <c r="AD50" i="717" s="1"/>
  <c r="AI50" i="717" s="1"/>
  <c r="T51" i="717"/>
  <c r="AD51" i="717" s="1"/>
  <c r="T52" i="717"/>
  <c r="AD52" i="717" s="1"/>
  <c r="T53" i="717"/>
  <c r="AJ53" i="717" s="1"/>
  <c r="T54" i="717"/>
  <c r="AD54" i="717" s="1"/>
  <c r="AI54" i="717" s="1"/>
  <c r="T55" i="717"/>
  <c r="T56" i="717"/>
  <c r="AJ56" i="717" s="1"/>
  <c r="T57" i="717"/>
  <c r="AJ57" i="717" s="1"/>
  <c r="T58" i="717"/>
  <c r="AD58" i="717" s="1"/>
  <c r="AI58" i="717" s="1"/>
  <c r="T59" i="717"/>
  <c r="T60" i="717"/>
  <c r="AD60" i="717" s="1"/>
  <c r="T61" i="717"/>
  <c r="AJ61" i="717" s="1"/>
  <c r="T62" i="717"/>
  <c r="AD62" i="717" s="1"/>
  <c r="AI62" i="717" s="1"/>
  <c r="T63" i="717"/>
  <c r="AD63" i="717" s="1"/>
  <c r="T64" i="717"/>
  <c r="AJ64" i="717" s="1"/>
  <c r="T65" i="717"/>
  <c r="AJ65" i="717" s="1"/>
  <c r="T66" i="717"/>
  <c r="T67" i="717"/>
  <c r="AJ67" i="717" s="1"/>
  <c r="T68" i="717"/>
  <c r="AD68" i="717" s="1"/>
  <c r="T69" i="717"/>
  <c r="AJ69" i="717" s="1"/>
  <c r="T70" i="717"/>
  <c r="AD70" i="717" s="1"/>
  <c r="AI70" i="717" s="1"/>
  <c r="T71" i="717"/>
  <c r="AD71" i="717" s="1"/>
  <c r="T72" i="717"/>
  <c r="AJ72" i="717" s="1"/>
  <c r="T73" i="717"/>
  <c r="AD73" i="717" s="1"/>
  <c r="T74" i="717"/>
  <c r="AD74" i="717" s="1"/>
  <c r="AI74" i="717" s="1"/>
  <c r="T75" i="717"/>
  <c r="AD75" i="717" s="1"/>
  <c r="T76" i="717"/>
  <c r="T77" i="717"/>
  <c r="AJ77" i="717" s="1"/>
  <c r="T78" i="717"/>
  <c r="AD78" i="717" s="1"/>
  <c r="AF78" i="717" s="1"/>
  <c r="AH78" i="717" s="1"/>
  <c r="T79" i="717"/>
  <c r="AD79" i="717" s="1"/>
  <c r="T80" i="717"/>
  <c r="T81" i="717"/>
  <c r="AD81" i="717" s="1"/>
  <c r="T82" i="717"/>
  <c r="AD82" i="717" s="1"/>
  <c r="AI82" i="717" s="1"/>
  <c r="T83" i="717"/>
  <c r="AD83" i="717" s="1"/>
  <c r="T84" i="717"/>
  <c r="AJ84" i="717" s="1"/>
  <c r="T85" i="717"/>
  <c r="AJ85" i="717" s="1"/>
  <c r="T86" i="717"/>
  <c r="AD86" i="717" s="1"/>
  <c r="AF86" i="717" s="1"/>
  <c r="AH86" i="717" s="1"/>
  <c r="T87" i="717"/>
  <c r="AD87" i="717" s="1"/>
  <c r="T88" i="717"/>
  <c r="AD88" i="717" s="1"/>
  <c r="T89" i="717"/>
  <c r="AJ89" i="717" s="1"/>
  <c r="T90" i="717"/>
  <c r="AD90" i="717" s="1"/>
  <c r="AI90" i="717" s="1"/>
  <c r="T91" i="717"/>
  <c r="T92" i="717"/>
  <c r="AJ92" i="717" s="1"/>
  <c r="T93" i="717"/>
  <c r="AJ93" i="717" s="1"/>
  <c r="T94" i="717"/>
  <c r="T95" i="717"/>
  <c r="AJ95" i="717" s="1"/>
  <c r="T96" i="717"/>
  <c r="AD96" i="717" s="1"/>
  <c r="T97" i="717"/>
  <c r="AJ97" i="717" s="1"/>
  <c r="T98" i="717"/>
  <c r="AD98" i="717" s="1"/>
  <c r="AI98" i="717" s="1"/>
  <c r="T99" i="717"/>
  <c r="AD99" i="717" s="1"/>
  <c r="T100" i="717"/>
  <c r="AJ100" i="717" s="1"/>
  <c r="T101" i="717"/>
  <c r="AJ101" i="717" s="1"/>
  <c r="S30" i="717"/>
  <c r="S31" i="717"/>
  <c r="S32" i="717"/>
  <c r="S33" i="717"/>
  <c r="S34" i="717"/>
  <c r="S35" i="717"/>
  <c r="S36" i="717"/>
  <c r="S37" i="717"/>
  <c r="S38" i="717"/>
  <c r="S39" i="717"/>
  <c r="S40" i="717"/>
  <c r="S41" i="717"/>
  <c r="S42" i="717"/>
  <c r="S43" i="717"/>
  <c r="S44" i="717"/>
  <c r="S45" i="717"/>
  <c r="S46" i="717"/>
  <c r="S47" i="717"/>
  <c r="S48" i="717"/>
  <c r="S49" i="717"/>
  <c r="S50" i="717"/>
  <c r="S51" i="717"/>
  <c r="S52" i="717"/>
  <c r="S53" i="717"/>
  <c r="S54" i="717"/>
  <c r="S55" i="717"/>
  <c r="S56" i="717"/>
  <c r="S57" i="717"/>
  <c r="S58" i="717"/>
  <c r="S59" i="717"/>
  <c r="S60" i="717"/>
  <c r="S61" i="717"/>
  <c r="S62" i="717"/>
  <c r="S63" i="717"/>
  <c r="S64" i="717"/>
  <c r="S65" i="717"/>
  <c r="S66" i="717"/>
  <c r="S67" i="717"/>
  <c r="S68" i="717"/>
  <c r="S69" i="717"/>
  <c r="S70" i="717"/>
  <c r="S71" i="717"/>
  <c r="S72" i="717"/>
  <c r="S73" i="717"/>
  <c r="S74" i="717"/>
  <c r="S75" i="717"/>
  <c r="S76" i="717"/>
  <c r="S77" i="717"/>
  <c r="S78" i="717"/>
  <c r="S79" i="717"/>
  <c r="S80" i="717"/>
  <c r="S81" i="717"/>
  <c r="S82" i="717"/>
  <c r="S83" i="717"/>
  <c r="S84" i="717"/>
  <c r="S85" i="717"/>
  <c r="S86" i="717"/>
  <c r="S87" i="717"/>
  <c r="S88" i="717"/>
  <c r="S89" i="717"/>
  <c r="S90" i="717"/>
  <c r="S91" i="717"/>
  <c r="S92" i="717"/>
  <c r="S93" i="717"/>
  <c r="S94" i="717"/>
  <c r="S95" i="717"/>
  <c r="S96" i="717"/>
  <c r="S97" i="717"/>
  <c r="S98" i="717"/>
  <c r="S99" i="717"/>
  <c r="S100" i="717"/>
  <c r="S101" i="717"/>
  <c r="P30" i="717"/>
  <c r="V30" i="717" s="1"/>
  <c r="W30" i="717" s="1"/>
  <c r="P31" i="717"/>
  <c r="V31" i="717" s="1"/>
  <c r="P32" i="717"/>
  <c r="V32" i="717" s="1"/>
  <c r="P33" i="717"/>
  <c r="V33" i="717" s="1"/>
  <c r="W33" i="717" s="1"/>
  <c r="P34" i="717"/>
  <c r="V34" i="717" s="1"/>
  <c r="W34" i="717" s="1"/>
  <c r="P35" i="717"/>
  <c r="V35" i="717" s="1"/>
  <c r="P36" i="717"/>
  <c r="V36" i="717" s="1"/>
  <c r="P37" i="717"/>
  <c r="V37" i="717" s="1"/>
  <c r="W37" i="717" s="1"/>
  <c r="P38" i="717"/>
  <c r="V38" i="717" s="1"/>
  <c r="W38" i="717" s="1"/>
  <c r="P39" i="717"/>
  <c r="V39" i="717" s="1"/>
  <c r="P40" i="717"/>
  <c r="V40" i="717" s="1"/>
  <c r="P41" i="717"/>
  <c r="V41" i="717" s="1"/>
  <c r="W41" i="717" s="1"/>
  <c r="P42" i="717"/>
  <c r="V42" i="717" s="1"/>
  <c r="W42" i="717" s="1"/>
  <c r="P43" i="717"/>
  <c r="V43" i="717" s="1"/>
  <c r="P44" i="717"/>
  <c r="V44" i="717" s="1"/>
  <c r="P45" i="717"/>
  <c r="V45" i="717" s="1"/>
  <c r="W45" i="717" s="1"/>
  <c r="P46" i="717"/>
  <c r="V46" i="717" s="1"/>
  <c r="W46" i="717" s="1"/>
  <c r="P47" i="717"/>
  <c r="V47" i="717" s="1"/>
  <c r="P48" i="717"/>
  <c r="V48" i="717" s="1"/>
  <c r="P49" i="717"/>
  <c r="V49" i="717" s="1"/>
  <c r="W49" i="717" s="1"/>
  <c r="P50" i="717"/>
  <c r="V50" i="717" s="1"/>
  <c r="W50" i="717" s="1"/>
  <c r="P51" i="717"/>
  <c r="V51" i="717" s="1"/>
  <c r="P52" i="717"/>
  <c r="V52" i="717" s="1"/>
  <c r="P53" i="717"/>
  <c r="V53" i="717" s="1"/>
  <c r="W53" i="717" s="1"/>
  <c r="P54" i="717"/>
  <c r="V54" i="717" s="1"/>
  <c r="W54" i="717" s="1"/>
  <c r="P55" i="717"/>
  <c r="V55" i="717" s="1"/>
  <c r="P56" i="717"/>
  <c r="V56" i="717" s="1"/>
  <c r="P57" i="717"/>
  <c r="V57" i="717" s="1"/>
  <c r="W57" i="717" s="1"/>
  <c r="P58" i="717"/>
  <c r="V58" i="717" s="1"/>
  <c r="W58" i="717" s="1"/>
  <c r="P59" i="717"/>
  <c r="V59" i="717" s="1"/>
  <c r="P60" i="717"/>
  <c r="V60" i="717" s="1"/>
  <c r="P61" i="717"/>
  <c r="V61" i="717" s="1"/>
  <c r="W61" i="717" s="1"/>
  <c r="P62" i="717"/>
  <c r="V62" i="717" s="1"/>
  <c r="W62" i="717" s="1"/>
  <c r="P63" i="717"/>
  <c r="V63" i="717" s="1"/>
  <c r="P64" i="717"/>
  <c r="V64" i="717" s="1"/>
  <c r="P65" i="717"/>
  <c r="V65" i="717" s="1"/>
  <c r="W65" i="717" s="1"/>
  <c r="P66" i="717"/>
  <c r="V66" i="717" s="1"/>
  <c r="W66" i="717" s="1"/>
  <c r="P67" i="717"/>
  <c r="V67" i="717" s="1"/>
  <c r="P68" i="717"/>
  <c r="V68" i="717" s="1"/>
  <c r="P69" i="717"/>
  <c r="V69" i="717" s="1"/>
  <c r="W69" i="717" s="1"/>
  <c r="P70" i="717"/>
  <c r="V70" i="717" s="1"/>
  <c r="W70" i="717" s="1"/>
  <c r="P71" i="717"/>
  <c r="V71" i="717" s="1"/>
  <c r="P72" i="717"/>
  <c r="V72" i="717" s="1"/>
  <c r="P73" i="717"/>
  <c r="V73" i="717" s="1"/>
  <c r="W73" i="717" s="1"/>
  <c r="P74" i="717"/>
  <c r="V74" i="717" s="1"/>
  <c r="W74" i="717" s="1"/>
  <c r="P75" i="717"/>
  <c r="V75" i="717" s="1"/>
  <c r="P76" i="717"/>
  <c r="V76" i="717" s="1"/>
  <c r="P77" i="717"/>
  <c r="V77" i="717" s="1"/>
  <c r="W77" i="717" s="1"/>
  <c r="P78" i="717"/>
  <c r="V78" i="717" s="1"/>
  <c r="W78" i="717" s="1"/>
  <c r="P79" i="717"/>
  <c r="V79" i="717" s="1"/>
  <c r="P80" i="717"/>
  <c r="V80" i="717" s="1"/>
  <c r="P81" i="717"/>
  <c r="V81" i="717" s="1"/>
  <c r="W81" i="717" s="1"/>
  <c r="P82" i="717"/>
  <c r="V82" i="717" s="1"/>
  <c r="W82" i="717" s="1"/>
  <c r="P83" i="717"/>
  <c r="V83" i="717" s="1"/>
  <c r="P84" i="717"/>
  <c r="V84" i="717" s="1"/>
  <c r="P85" i="717"/>
  <c r="V85" i="717" s="1"/>
  <c r="W85" i="717" s="1"/>
  <c r="P86" i="717"/>
  <c r="V86" i="717" s="1"/>
  <c r="W86" i="717" s="1"/>
  <c r="P87" i="717"/>
  <c r="V87" i="717" s="1"/>
  <c r="P88" i="717"/>
  <c r="V88" i="717" s="1"/>
  <c r="P89" i="717"/>
  <c r="V89" i="717" s="1"/>
  <c r="W89" i="717" s="1"/>
  <c r="P90" i="717"/>
  <c r="V90" i="717" s="1"/>
  <c r="W90" i="717" s="1"/>
  <c r="P91" i="717"/>
  <c r="V91" i="717" s="1"/>
  <c r="P92" i="717"/>
  <c r="V92" i="717" s="1"/>
  <c r="P93" i="717"/>
  <c r="V93" i="717" s="1"/>
  <c r="W93" i="717" s="1"/>
  <c r="P94" i="717"/>
  <c r="V94" i="717" s="1"/>
  <c r="W94" i="717" s="1"/>
  <c r="P95" i="717"/>
  <c r="V95" i="717" s="1"/>
  <c r="P96" i="717"/>
  <c r="V96" i="717" s="1"/>
  <c r="P97" i="717"/>
  <c r="V97" i="717" s="1"/>
  <c r="W97" i="717" s="1"/>
  <c r="P98" i="717"/>
  <c r="V98" i="717" s="1"/>
  <c r="W98" i="717" s="1"/>
  <c r="P99" i="717"/>
  <c r="V99" i="717" s="1"/>
  <c r="P100" i="717"/>
  <c r="V100" i="717" s="1"/>
  <c r="P101" i="717"/>
  <c r="V101" i="717" s="1"/>
  <c r="W101" i="717" s="1"/>
  <c r="O30" i="717"/>
  <c r="O31" i="717"/>
  <c r="O32" i="717"/>
  <c r="O33" i="717"/>
  <c r="O34" i="717"/>
  <c r="O35" i="717"/>
  <c r="O36" i="717"/>
  <c r="O37" i="717"/>
  <c r="O38" i="717"/>
  <c r="O39" i="717"/>
  <c r="O40" i="717"/>
  <c r="O41" i="717"/>
  <c r="O42" i="717"/>
  <c r="O43" i="717"/>
  <c r="O44" i="717"/>
  <c r="O45" i="717"/>
  <c r="O46" i="717"/>
  <c r="O47" i="717"/>
  <c r="O48" i="717"/>
  <c r="O49" i="717"/>
  <c r="O50" i="717"/>
  <c r="O51" i="717"/>
  <c r="O52" i="717"/>
  <c r="O53" i="717"/>
  <c r="O54" i="717"/>
  <c r="O55" i="717"/>
  <c r="O56" i="717"/>
  <c r="O57" i="717"/>
  <c r="O58" i="717"/>
  <c r="O59" i="717"/>
  <c r="O60" i="717"/>
  <c r="O61" i="717"/>
  <c r="O62" i="717"/>
  <c r="O63" i="717"/>
  <c r="O64" i="717"/>
  <c r="O65" i="717"/>
  <c r="O66" i="717"/>
  <c r="O67" i="717"/>
  <c r="O68" i="717"/>
  <c r="O69" i="717"/>
  <c r="O70" i="717"/>
  <c r="O71" i="717"/>
  <c r="O72" i="717"/>
  <c r="O73" i="717"/>
  <c r="O74" i="717"/>
  <c r="O75" i="717"/>
  <c r="O76" i="717"/>
  <c r="O77" i="717"/>
  <c r="O78" i="717"/>
  <c r="O79" i="717"/>
  <c r="O80" i="717"/>
  <c r="O81" i="717"/>
  <c r="O82" i="717"/>
  <c r="O83" i="717"/>
  <c r="O84" i="717"/>
  <c r="O85" i="717"/>
  <c r="O86" i="717"/>
  <c r="O87" i="717"/>
  <c r="O88" i="717"/>
  <c r="O89" i="717"/>
  <c r="O90" i="717"/>
  <c r="O91" i="717"/>
  <c r="O92" i="717"/>
  <c r="O93" i="717"/>
  <c r="O94" i="717"/>
  <c r="O95" i="717"/>
  <c r="O96" i="717"/>
  <c r="O97" i="717"/>
  <c r="O98" i="717"/>
  <c r="O99" i="717"/>
  <c r="O100" i="717"/>
  <c r="O101" i="717"/>
  <c r="L30" i="717"/>
  <c r="L31" i="717"/>
  <c r="L32" i="717"/>
  <c r="L33" i="717"/>
  <c r="L34" i="717"/>
  <c r="L35" i="717"/>
  <c r="L36" i="717"/>
  <c r="L37" i="717"/>
  <c r="L38" i="717"/>
  <c r="L39" i="717"/>
  <c r="L40" i="717"/>
  <c r="L41" i="717"/>
  <c r="L42" i="717"/>
  <c r="L43" i="717"/>
  <c r="L44" i="717"/>
  <c r="L45" i="717"/>
  <c r="L46" i="717"/>
  <c r="L47" i="717"/>
  <c r="L48" i="717"/>
  <c r="L49" i="717"/>
  <c r="L50" i="717"/>
  <c r="L51" i="717"/>
  <c r="L52" i="717"/>
  <c r="L53" i="717"/>
  <c r="L54" i="717"/>
  <c r="L55" i="717"/>
  <c r="L56" i="717"/>
  <c r="L57" i="717"/>
  <c r="L58" i="717"/>
  <c r="L59" i="717"/>
  <c r="L60" i="717"/>
  <c r="L61" i="717"/>
  <c r="L62" i="717"/>
  <c r="L63" i="717"/>
  <c r="L64" i="717"/>
  <c r="L65" i="717"/>
  <c r="L66" i="717"/>
  <c r="L67" i="717"/>
  <c r="L68" i="717"/>
  <c r="L69" i="717"/>
  <c r="L70" i="717"/>
  <c r="L71" i="717"/>
  <c r="L72" i="717"/>
  <c r="L73" i="717"/>
  <c r="L74" i="717"/>
  <c r="L75" i="717"/>
  <c r="L76" i="717"/>
  <c r="L77" i="717"/>
  <c r="L78" i="717"/>
  <c r="L79" i="717"/>
  <c r="L80" i="717"/>
  <c r="L81" i="717"/>
  <c r="L82" i="717"/>
  <c r="L83" i="717"/>
  <c r="L84" i="717"/>
  <c r="L85" i="717"/>
  <c r="L86" i="717"/>
  <c r="L87" i="717"/>
  <c r="L88" i="717"/>
  <c r="L89" i="717"/>
  <c r="L90" i="717"/>
  <c r="L91" i="717"/>
  <c r="L92" i="717"/>
  <c r="L93" i="717"/>
  <c r="L94" i="717"/>
  <c r="L95" i="717"/>
  <c r="L96" i="717"/>
  <c r="L97" i="717"/>
  <c r="L98" i="717"/>
  <c r="L99" i="717"/>
  <c r="L100" i="717"/>
  <c r="L101" i="717"/>
  <c r="J30" i="717"/>
  <c r="J31" i="717"/>
  <c r="J32" i="717"/>
  <c r="J33" i="717"/>
  <c r="J34" i="717"/>
  <c r="J35" i="717"/>
  <c r="J36" i="717"/>
  <c r="J37" i="717"/>
  <c r="J38" i="717"/>
  <c r="J39" i="717"/>
  <c r="J40" i="717"/>
  <c r="J41" i="717"/>
  <c r="J42" i="717"/>
  <c r="J43" i="717"/>
  <c r="J44" i="717"/>
  <c r="J45" i="717"/>
  <c r="J46" i="717"/>
  <c r="J47" i="717"/>
  <c r="J48" i="717"/>
  <c r="J49" i="717"/>
  <c r="J50" i="717"/>
  <c r="J51" i="717"/>
  <c r="J52" i="717"/>
  <c r="J53" i="717"/>
  <c r="J54" i="717"/>
  <c r="J55" i="717"/>
  <c r="J56" i="717"/>
  <c r="J57" i="717"/>
  <c r="J58" i="717"/>
  <c r="J59" i="717"/>
  <c r="J60" i="717"/>
  <c r="J61" i="717"/>
  <c r="J62" i="717"/>
  <c r="J63" i="717"/>
  <c r="J64" i="717"/>
  <c r="J65" i="717"/>
  <c r="J66" i="717"/>
  <c r="J67" i="717"/>
  <c r="J68" i="717"/>
  <c r="J69" i="717"/>
  <c r="J70" i="717"/>
  <c r="J71" i="717"/>
  <c r="J72" i="717"/>
  <c r="J73" i="717"/>
  <c r="J74" i="717"/>
  <c r="J75" i="717"/>
  <c r="J76" i="717"/>
  <c r="J77" i="717"/>
  <c r="J78" i="717"/>
  <c r="J79" i="717"/>
  <c r="J80" i="717"/>
  <c r="J81" i="717"/>
  <c r="J82" i="717"/>
  <c r="J83" i="717"/>
  <c r="J84" i="717"/>
  <c r="J85" i="717"/>
  <c r="J86" i="717"/>
  <c r="J87" i="717"/>
  <c r="J88" i="717"/>
  <c r="J89" i="717"/>
  <c r="J90" i="717"/>
  <c r="J91" i="717"/>
  <c r="J92" i="717"/>
  <c r="J93" i="717"/>
  <c r="J94" i="717"/>
  <c r="J95" i="717"/>
  <c r="J96" i="717"/>
  <c r="J97" i="717"/>
  <c r="J98" i="717"/>
  <c r="J99" i="717"/>
  <c r="J100" i="717"/>
  <c r="J101" i="717"/>
  <c r="AJ29" i="728"/>
  <c r="T29" i="728"/>
  <c r="AD29" i="728" s="1"/>
  <c r="AI29" i="728" s="1"/>
  <c r="S29" i="728"/>
  <c r="P29" i="728"/>
  <c r="V29" i="728" s="1"/>
  <c r="O29" i="728"/>
  <c r="L29" i="728"/>
  <c r="J29" i="728"/>
  <c r="T28" i="728"/>
  <c r="AJ28" i="728" s="1"/>
  <c r="S28" i="728"/>
  <c r="P28" i="728"/>
  <c r="V28" i="728" s="1"/>
  <c r="O28" i="728"/>
  <c r="L28" i="728"/>
  <c r="J28" i="728"/>
  <c r="T27" i="728"/>
  <c r="AJ27" i="728" s="1"/>
  <c r="S27" i="728"/>
  <c r="P27" i="728"/>
  <c r="V27" i="728" s="1"/>
  <c r="O27" i="728"/>
  <c r="L27" i="728"/>
  <c r="J27" i="728"/>
  <c r="T26" i="728"/>
  <c r="AJ26" i="728" s="1"/>
  <c r="S26" i="728"/>
  <c r="P26" i="728"/>
  <c r="V26" i="728" s="1"/>
  <c r="O26" i="728"/>
  <c r="L26" i="728"/>
  <c r="J26" i="728"/>
  <c r="T25" i="728"/>
  <c r="AJ25" i="728" s="1"/>
  <c r="S25" i="728"/>
  <c r="P25" i="728"/>
  <c r="V25" i="728" s="1"/>
  <c r="O25" i="728"/>
  <c r="L25" i="728"/>
  <c r="J25" i="728"/>
  <c r="T24" i="728"/>
  <c r="AJ24" i="728" s="1"/>
  <c r="S24" i="728"/>
  <c r="P24" i="728"/>
  <c r="V24" i="728" s="1"/>
  <c r="O24" i="728"/>
  <c r="L24" i="728"/>
  <c r="J24" i="728"/>
  <c r="T23" i="728"/>
  <c r="AJ23" i="728" s="1"/>
  <c r="S23" i="728"/>
  <c r="P23" i="728"/>
  <c r="V23" i="728" s="1"/>
  <c r="O23" i="728"/>
  <c r="L23" i="728"/>
  <c r="J23" i="728"/>
  <c r="T22" i="728"/>
  <c r="AJ22" i="728" s="1"/>
  <c r="S22" i="728"/>
  <c r="P22" i="728"/>
  <c r="V22" i="728" s="1"/>
  <c r="O22" i="728"/>
  <c r="L22" i="728"/>
  <c r="J22" i="728"/>
  <c r="T21" i="728"/>
  <c r="AJ21" i="728" s="1"/>
  <c r="S21" i="728"/>
  <c r="P21" i="728"/>
  <c r="V21" i="728" s="1"/>
  <c r="O21" i="728"/>
  <c r="L21" i="728"/>
  <c r="J21" i="728"/>
  <c r="V20" i="728"/>
  <c r="T20" i="728"/>
  <c r="AJ20" i="728" s="1"/>
  <c r="S20" i="728"/>
  <c r="P20" i="728"/>
  <c r="O20" i="728"/>
  <c r="L20" i="728"/>
  <c r="J20" i="728"/>
  <c r="T19" i="728"/>
  <c r="AJ19" i="728" s="1"/>
  <c r="S19" i="728"/>
  <c r="P19" i="728"/>
  <c r="V19" i="728" s="1"/>
  <c r="O19" i="728"/>
  <c r="L19" i="728"/>
  <c r="J19" i="728"/>
  <c r="T18" i="728"/>
  <c r="AJ18" i="728" s="1"/>
  <c r="S18" i="728"/>
  <c r="P18" i="728"/>
  <c r="V18" i="728" s="1"/>
  <c r="O18" i="728"/>
  <c r="L18" i="728"/>
  <c r="J18" i="728"/>
  <c r="T17" i="728"/>
  <c r="AJ17" i="728" s="1"/>
  <c r="S17" i="728"/>
  <c r="P17" i="728"/>
  <c r="V17" i="728" s="1"/>
  <c r="O17" i="728"/>
  <c r="L17" i="728"/>
  <c r="J17" i="728"/>
  <c r="T16" i="728"/>
  <c r="AJ16" i="728" s="1"/>
  <c r="S16" i="728"/>
  <c r="P16" i="728"/>
  <c r="V16" i="728" s="1"/>
  <c r="O16" i="728"/>
  <c r="L16" i="728"/>
  <c r="J16" i="728"/>
  <c r="T15" i="728"/>
  <c r="AJ15" i="728" s="1"/>
  <c r="S15" i="728"/>
  <c r="P15" i="728"/>
  <c r="V15" i="728" s="1"/>
  <c r="O15" i="728"/>
  <c r="L15" i="728"/>
  <c r="J15" i="728"/>
  <c r="T14" i="728"/>
  <c r="AJ14" i="728" s="1"/>
  <c r="S14" i="728"/>
  <c r="P14" i="728"/>
  <c r="V14" i="728" s="1"/>
  <c r="O14" i="728"/>
  <c r="L14" i="728"/>
  <c r="J14" i="728"/>
  <c r="T13" i="728"/>
  <c r="AJ13" i="728" s="1"/>
  <c r="S13" i="728"/>
  <c r="P13" i="728"/>
  <c r="V13" i="728" s="1"/>
  <c r="O13" i="728"/>
  <c r="L13" i="728"/>
  <c r="J13" i="728"/>
  <c r="T12" i="728"/>
  <c r="AJ12" i="728" s="1"/>
  <c r="S12" i="728"/>
  <c r="P12" i="728"/>
  <c r="V12" i="728" s="1"/>
  <c r="O12" i="728"/>
  <c r="L12" i="728"/>
  <c r="J12" i="728"/>
  <c r="T11" i="728"/>
  <c r="AJ11" i="728" s="1"/>
  <c r="S11" i="728"/>
  <c r="P11" i="728"/>
  <c r="V11" i="728" s="1"/>
  <c r="O11" i="728"/>
  <c r="L11" i="728"/>
  <c r="J11" i="728"/>
  <c r="T10" i="728"/>
  <c r="AJ10" i="728" s="1"/>
  <c r="S10" i="728"/>
  <c r="P10" i="728"/>
  <c r="V10" i="728" s="1"/>
  <c r="O10" i="728"/>
  <c r="L10" i="728"/>
  <c r="J10" i="728"/>
  <c r="T9" i="728"/>
  <c r="AJ9" i="728" s="1"/>
  <c r="S9" i="728"/>
  <c r="P9" i="728"/>
  <c r="V9" i="728" s="1"/>
  <c r="O9" i="728"/>
  <c r="L9" i="728"/>
  <c r="J9" i="728"/>
  <c r="T30" i="727"/>
  <c r="AJ30" i="727" s="1"/>
  <c r="S30" i="727"/>
  <c r="P30" i="727"/>
  <c r="V30" i="727" s="1"/>
  <c r="O30" i="727"/>
  <c r="L30" i="727"/>
  <c r="J30" i="727"/>
  <c r="T29" i="727"/>
  <c r="AJ29" i="727" s="1"/>
  <c r="S29" i="727"/>
  <c r="P29" i="727"/>
  <c r="V29" i="727" s="1"/>
  <c r="O29" i="727"/>
  <c r="L29" i="727"/>
  <c r="J29" i="727"/>
  <c r="T28" i="727"/>
  <c r="AJ28" i="727" s="1"/>
  <c r="S28" i="727"/>
  <c r="P28" i="727"/>
  <c r="V28" i="727" s="1"/>
  <c r="O28" i="727"/>
  <c r="L28" i="727"/>
  <c r="J28" i="727"/>
  <c r="T27" i="727"/>
  <c r="AJ27" i="727" s="1"/>
  <c r="S27" i="727"/>
  <c r="P27" i="727"/>
  <c r="V27" i="727" s="1"/>
  <c r="O27" i="727"/>
  <c r="L27" i="727"/>
  <c r="J27" i="727"/>
  <c r="T26" i="727"/>
  <c r="AJ26" i="727" s="1"/>
  <c r="S26" i="727"/>
  <c r="P26" i="727"/>
  <c r="V26" i="727" s="1"/>
  <c r="O26" i="727"/>
  <c r="L26" i="727"/>
  <c r="J26" i="727"/>
  <c r="T25" i="727"/>
  <c r="AD25" i="727" s="1"/>
  <c r="AI25" i="727" s="1"/>
  <c r="S25" i="727"/>
  <c r="P25" i="727"/>
  <c r="V25" i="727" s="1"/>
  <c r="O25" i="727"/>
  <c r="L25" i="727"/>
  <c r="J25" i="727"/>
  <c r="T24" i="727"/>
  <c r="AD24" i="727" s="1"/>
  <c r="AI24" i="727" s="1"/>
  <c r="S24" i="727"/>
  <c r="P24" i="727"/>
  <c r="V24" i="727" s="1"/>
  <c r="O24" i="727"/>
  <c r="L24" i="727"/>
  <c r="J24" i="727"/>
  <c r="T23" i="727"/>
  <c r="AJ23" i="727" s="1"/>
  <c r="S23" i="727"/>
  <c r="P23" i="727"/>
  <c r="V23" i="727" s="1"/>
  <c r="O23" i="727"/>
  <c r="L23" i="727"/>
  <c r="J23" i="727"/>
  <c r="T22" i="727"/>
  <c r="AJ22" i="727" s="1"/>
  <c r="S22" i="727"/>
  <c r="P22" i="727"/>
  <c r="V22" i="727" s="1"/>
  <c r="O22" i="727"/>
  <c r="L22" i="727"/>
  <c r="J22" i="727"/>
  <c r="T21" i="727"/>
  <c r="AJ21" i="727" s="1"/>
  <c r="S21" i="727"/>
  <c r="P21" i="727"/>
  <c r="V21" i="727" s="1"/>
  <c r="O21" i="727"/>
  <c r="L21" i="727"/>
  <c r="J21" i="727"/>
  <c r="T20" i="727"/>
  <c r="AJ20" i="727" s="1"/>
  <c r="S20" i="727"/>
  <c r="P20" i="727"/>
  <c r="V20" i="727" s="1"/>
  <c r="O20" i="727"/>
  <c r="L20" i="727"/>
  <c r="J20" i="727"/>
  <c r="T19" i="727"/>
  <c r="AD19" i="727" s="1"/>
  <c r="AI19" i="727" s="1"/>
  <c r="S19" i="727"/>
  <c r="P19" i="727"/>
  <c r="V19" i="727" s="1"/>
  <c r="O19" i="727"/>
  <c r="L19" i="727"/>
  <c r="J19" i="727"/>
  <c r="T18" i="727"/>
  <c r="S18" i="727"/>
  <c r="P18" i="727"/>
  <c r="V18" i="727" s="1"/>
  <c r="O18" i="727"/>
  <c r="L18" i="727"/>
  <c r="J18" i="727"/>
  <c r="T17" i="727"/>
  <c r="AJ17" i="727" s="1"/>
  <c r="S17" i="727"/>
  <c r="P17" i="727"/>
  <c r="V17" i="727" s="1"/>
  <c r="O17" i="727"/>
  <c r="L17" i="727"/>
  <c r="J17" i="727"/>
  <c r="T16" i="727"/>
  <c r="AJ16" i="727" s="1"/>
  <c r="S16" i="727"/>
  <c r="P16" i="727"/>
  <c r="V16" i="727" s="1"/>
  <c r="O16" i="727"/>
  <c r="L16" i="727"/>
  <c r="J16" i="727"/>
  <c r="T15" i="727"/>
  <c r="AJ15" i="727" s="1"/>
  <c r="S15" i="727"/>
  <c r="P15" i="727"/>
  <c r="V15" i="727" s="1"/>
  <c r="O15" i="727"/>
  <c r="L15" i="727"/>
  <c r="J15" i="727"/>
  <c r="T14" i="727"/>
  <c r="AJ14" i="727" s="1"/>
  <c r="S14" i="727"/>
  <c r="P14" i="727"/>
  <c r="V14" i="727" s="1"/>
  <c r="O14" i="727"/>
  <c r="L14" i="727"/>
  <c r="J14" i="727"/>
  <c r="T13" i="727"/>
  <c r="AD13" i="727" s="1"/>
  <c r="AI13" i="727" s="1"/>
  <c r="S13" i="727"/>
  <c r="P13" i="727"/>
  <c r="V13" i="727" s="1"/>
  <c r="O13" i="727"/>
  <c r="L13" i="727"/>
  <c r="J13" i="727"/>
  <c r="T12" i="727"/>
  <c r="AD12" i="727" s="1"/>
  <c r="AI12" i="727" s="1"/>
  <c r="S12" i="727"/>
  <c r="P12" i="727"/>
  <c r="V12" i="727" s="1"/>
  <c r="O12" i="727"/>
  <c r="L12" i="727"/>
  <c r="J12" i="727"/>
  <c r="T11" i="727"/>
  <c r="AJ11" i="727" s="1"/>
  <c r="S11" i="727"/>
  <c r="P11" i="727"/>
  <c r="V11" i="727" s="1"/>
  <c r="O11" i="727"/>
  <c r="L11" i="727"/>
  <c r="J11" i="727"/>
  <c r="T10" i="727"/>
  <c r="AJ10" i="727" s="1"/>
  <c r="S10" i="727"/>
  <c r="P10" i="727"/>
  <c r="V10" i="727" s="1"/>
  <c r="O10" i="727"/>
  <c r="L10" i="727"/>
  <c r="J10" i="727"/>
  <c r="T29" i="726"/>
  <c r="AJ29" i="726" s="1"/>
  <c r="S29" i="726"/>
  <c r="P29" i="726"/>
  <c r="V29" i="726" s="1"/>
  <c r="O29" i="726"/>
  <c r="L29" i="726"/>
  <c r="J29" i="726"/>
  <c r="T28" i="726"/>
  <c r="AJ28" i="726" s="1"/>
  <c r="S28" i="726"/>
  <c r="P28" i="726"/>
  <c r="V28" i="726" s="1"/>
  <c r="O28" i="726"/>
  <c r="L28" i="726"/>
  <c r="J28" i="726"/>
  <c r="T27" i="726"/>
  <c r="AJ27" i="726" s="1"/>
  <c r="S27" i="726"/>
  <c r="P27" i="726"/>
  <c r="V27" i="726" s="1"/>
  <c r="O27" i="726"/>
  <c r="L27" i="726"/>
  <c r="J27" i="726"/>
  <c r="T26" i="726"/>
  <c r="AD26" i="726" s="1"/>
  <c r="S26" i="726"/>
  <c r="P26" i="726"/>
  <c r="V26" i="726" s="1"/>
  <c r="O26" i="726"/>
  <c r="L26" i="726"/>
  <c r="J26" i="726"/>
  <c r="T25" i="726"/>
  <c r="AJ25" i="726" s="1"/>
  <c r="S25" i="726"/>
  <c r="P25" i="726"/>
  <c r="V25" i="726" s="1"/>
  <c r="O25" i="726"/>
  <c r="L25" i="726"/>
  <c r="J25" i="726"/>
  <c r="T24" i="726"/>
  <c r="AJ24" i="726" s="1"/>
  <c r="S24" i="726"/>
  <c r="P24" i="726"/>
  <c r="V24" i="726" s="1"/>
  <c r="O24" i="726"/>
  <c r="L24" i="726"/>
  <c r="J24" i="726"/>
  <c r="T23" i="726"/>
  <c r="AD23" i="726" s="1"/>
  <c r="AI23" i="726" s="1"/>
  <c r="S23" i="726"/>
  <c r="P23" i="726"/>
  <c r="V23" i="726" s="1"/>
  <c r="O23" i="726"/>
  <c r="L23" i="726"/>
  <c r="J23" i="726"/>
  <c r="T22" i="726"/>
  <c r="AJ22" i="726" s="1"/>
  <c r="S22" i="726"/>
  <c r="P22" i="726"/>
  <c r="V22" i="726" s="1"/>
  <c r="O22" i="726"/>
  <c r="L22" i="726"/>
  <c r="J22" i="726"/>
  <c r="T21" i="726"/>
  <c r="AD21" i="726" s="1"/>
  <c r="S21" i="726"/>
  <c r="P21" i="726"/>
  <c r="V21" i="726" s="1"/>
  <c r="O21" i="726"/>
  <c r="L21" i="726"/>
  <c r="J21" i="726"/>
  <c r="T20" i="726"/>
  <c r="AJ20" i="726" s="1"/>
  <c r="S20" i="726"/>
  <c r="P20" i="726"/>
  <c r="V20" i="726" s="1"/>
  <c r="O20" i="726"/>
  <c r="L20" i="726"/>
  <c r="J20" i="726"/>
  <c r="T19" i="726"/>
  <c r="AD19" i="726" s="1"/>
  <c r="S19" i="726"/>
  <c r="P19" i="726"/>
  <c r="V19" i="726" s="1"/>
  <c r="O19" i="726"/>
  <c r="L19" i="726"/>
  <c r="J19" i="726"/>
  <c r="T18" i="726"/>
  <c r="AJ18" i="726" s="1"/>
  <c r="S18" i="726"/>
  <c r="P18" i="726"/>
  <c r="V18" i="726" s="1"/>
  <c r="O18" i="726"/>
  <c r="L18" i="726"/>
  <c r="J18" i="726"/>
  <c r="T17" i="726"/>
  <c r="S17" i="726"/>
  <c r="P17" i="726"/>
  <c r="V17" i="726" s="1"/>
  <c r="O17" i="726"/>
  <c r="L17" i="726"/>
  <c r="J17" i="726"/>
  <c r="T16" i="726"/>
  <c r="AJ16" i="726" s="1"/>
  <c r="S16" i="726"/>
  <c r="P16" i="726"/>
  <c r="V16" i="726" s="1"/>
  <c r="O16" i="726"/>
  <c r="L16" i="726"/>
  <c r="J16" i="726"/>
  <c r="T15" i="726"/>
  <c r="AJ15" i="726" s="1"/>
  <c r="S15" i="726"/>
  <c r="P15" i="726"/>
  <c r="V15" i="726" s="1"/>
  <c r="O15" i="726"/>
  <c r="L15" i="726"/>
  <c r="J15" i="726"/>
  <c r="T14" i="726"/>
  <c r="AD14" i="726" s="1"/>
  <c r="S14" i="726"/>
  <c r="P14" i="726"/>
  <c r="V14" i="726" s="1"/>
  <c r="O14" i="726"/>
  <c r="L14" i="726"/>
  <c r="J14" i="726"/>
  <c r="T13" i="726"/>
  <c r="AJ13" i="726" s="1"/>
  <c r="S13" i="726"/>
  <c r="P13" i="726"/>
  <c r="V13" i="726" s="1"/>
  <c r="O13" i="726"/>
  <c r="L13" i="726"/>
  <c r="J13" i="726"/>
  <c r="T12" i="726"/>
  <c r="AJ12" i="726" s="1"/>
  <c r="S12" i="726"/>
  <c r="P12" i="726"/>
  <c r="V12" i="726" s="1"/>
  <c r="O12" i="726"/>
  <c r="L12" i="726"/>
  <c r="J12" i="726"/>
  <c r="T11" i="726"/>
  <c r="AJ11" i="726" s="1"/>
  <c r="S11" i="726"/>
  <c r="P11" i="726"/>
  <c r="V11" i="726" s="1"/>
  <c r="O11" i="726"/>
  <c r="L11" i="726"/>
  <c r="J11" i="726"/>
  <c r="T10" i="726"/>
  <c r="AJ10" i="726" s="1"/>
  <c r="S10" i="726"/>
  <c r="P10" i="726"/>
  <c r="V10" i="726" s="1"/>
  <c r="O10" i="726"/>
  <c r="L10" i="726"/>
  <c r="J10" i="726"/>
  <c r="T9" i="726"/>
  <c r="AD9" i="726" s="1"/>
  <c r="S9" i="726"/>
  <c r="P9" i="726"/>
  <c r="V9" i="726" s="1"/>
  <c r="O9" i="726"/>
  <c r="L9" i="726"/>
  <c r="J9" i="726"/>
  <c r="T29" i="725"/>
  <c r="AJ29" i="725" s="1"/>
  <c r="S29" i="725"/>
  <c r="P29" i="725"/>
  <c r="V29" i="725" s="1"/>
  <c r="O29" i="725"/>
  <c r="L29" i="725"/>
  <c r="J29" i="725"/>
  <c r="T28" i="725"/>
  <c r="AJ28" i="725" s="1"/>
  <c r="S28" i="725"/>
  <c r="P28" i="725"/>
  <c r="V28" i="725" s="1"/>
  <c r="O28" i="725"/>
  <c r="L28" i="725"/>
  <c r="J28" i="725"/>
  <c r="T27" i="725"/>
  <c r="AJ27" i="725" s="1"/>
  <c r="S27" i="725"/>
  <c r="P27" i="725"/>
  <c r="V27" i="725" s="1"/>
  <c r="O27" i="725"/>
  <c r="L27" i="725"/>
  <c r="J27" i="725"/>
  <c r="T26" i="725"/>
  <c r="AJ26" i="725" s="1"/>
  <c r="S26" i="725"/>
  <c r="P26" i="725"/>
  <c r="V26" i="725" s="1"/>
  <c r="O26" i="725"/>
  <c r="L26" i="725"/>
  <c r="J26" i="725"/>
  <c r="T25" i="725"/>
  <c r="AJ25" i="725" s="1"/>
  <c r="S25" i="725"/>
  <c r="P25" i="725"/>
  <c r="V25" i="725" s="1"/>
  <c r="O25" i="725"/>
  <c r="L25" i="725"/>
  <c r="J25" i="725"/>
  <c r="T24" i="725"/>
  <c r="AD24" i="725" s="1"/>
  <c r="AI24" i="725" s="1"/>
  <c r="S24" i="725"/>
  <c r="P24" i="725"/>
  <c r="V24" i="725" s="1"/>
  <c r="O24" i="725"/>
  <c r="L24" i="725"/>
  <c r="J24" i="725"/>
  <c r="T23" i="725"/>
  <c r="AJ23" i="725" s="1"/>
  <c r="S23" i="725"/>
  <c r="P23" i="725"/>
  <c r="V23" i="725" s="1"/>
  <c r="O23" i="725"/>
  <c r="L23" i="725"/>
  <c r="J23" i="725"/>
  <c r="T22" i="725"/>
  <c r="AJ22" i="725" s="1"/>
  <c r="S22" i="725"/>
  <c r="P22" i="725"/>
  <c r="V22" i="725" s="1"/>
  <c r="O22" i="725"/>
  <c r="L22" i="725"/>
  <c r="J22" i="725"/>
  <c r="T21" i="725"/>
  <c r="AJ21" i="725" s="1"/>
  <c r="S21" i="725"/>
  <c r="P21" i="725"/>
  <c r="V21" i="725" s="1"/>
  <c r="O21" i="725"/>
  <c r="L21" i="725"/>
  <c r="J21" i="725"/>
  <c r="T20" i="725"/>
  <c r="AJ20" i="725" s="1"/>
  <c r="S20" i="725"/>
  <c r="P20" i="725"/>
  <c r="V20" i="725" s="1"/>
  <c r="O20" i="725"/>
  <c r="L20" i="725"/>
  <c r="J20" i="725"/>
  <c r="T19" i="725"/>
  <c r="AJ19" i="725" s="1"/>
  <c r="S19" i="725"/>
  <c r="P19" i="725"/>
  <c r="V19" i="725" s="1"/>
  <c r="O19" i="725"/>
  <c r="L19" i="725"/>
  <c r="J19" i="725"/>
  <c r="T18" i="725"/>
  <c r="AJ18" i="725" s="1"/>
  <c r="S18" i="725"/>
  <c r="P18" i="725"/>
  <c r="V18" i="725" s="1"/>
  <c r="O18" i="725"/>
  <c r="L18" i="725"/>
  <c r="J18" i="725"/>
  <c r="T17" i="725"/>
  <c r="S17" i="725"/>
  <c r="P17" i="725"/>
  <c r="V17" i="725" s="1"/>
  <c r="O17" i="725"/>
  <c r="L17" i="725"/>
  <c r="J17" i="725"/>
  <c r="T16" i="725"/>
  <c r="AJ16" i="725" s="1"/>
  <c r="S16" i="725"/>
  <c r="P16" i="725"/>
  <c r="V16" i="725" s="1"/>
  <c r="O16" i="725"/>
  <c r="L16" i="725"/>
  <c r="J16" i="725"/>
  <c r="T15" i="725"/>
  <c r="AD15" i="725" s="1"/>
  <c r="S15" i="725"/>
  <c r="P15" i="725"/>
  <c r="V15" i="725" s="1"/>
  <c r="O15" i="725"/>
  <c r="L15" i="725"/>
  <c r="J15" i="725"/>
  <c r="T14" i="725"/>
  <c r="AJ14" i="725" s="1"/>
  <c r="S14" i="725"/>
  <c r="P14" i="725"/>
  <c r="V14" i="725" s="1"/>
  <c r="O14" i="725"/>
  <c r="L14" i="725"/>
  <c r="J14" i="725"/>
  <c r="T13" i="725"/>
  <c r="AD13" i="725" s="1"/>
  <c r="S13" i="725"/>
  <c r="P13" i="725"/>
  <c r="V13" i="725" s="1"/>
  <c r="O13" i="725"/>
  <c r="L13" i="725"/>
  <c r="J13" i="725"/>
  <c r="T12" i="725"/>
  <c r="S12" i="725"/>
  <c r="P12" i="725"/>
  <c r="V12" i="725" s="1"/>
  <c r="O12" i="725"/>
  <c r="L12" i="725"/>
  <c r="J12" i="725"/>
  <c r="T11" i="725"/>
  <c r="AJ11" i="725" s="1"/>
  <c r="S11" i="725"/>
  <c r="P11" i="725"/>
  <c r="V11" i="725" s="1"/>
  <c r="O11" i="725"/>
  <c r="L11" i="725"/>
  <c r="J11" i="725"/>
  <c r="T10" i="725"/>
  <c r="AJ10" i="725" s="1"/>
  <c r="S10" i="725"/>
  <c r="P10" i="725"/>
  <c r="V10" i="725" s="1"/>
  <c r="O10" i="725"/>
  <c r="L10" i="725"/>
  <c r="J10" i="725"/>
  <c r="T9" i="725"/>
  <c r="AJ9" i="725" s="1"/>
  <c r="S9" i="725"/>
  <c r="P9" i="725"/>
  <c r="V9" i="725" s="1"/>
  <c r="O9" i="725"/>
  <c r="L9" i="725"/>
  <c r="J9" i="725"/>
  <c r="T29" i="723"/>
  <c r="AJ29" i="723" s="1"/>
  <c r="S29" i="723"/>
  <c r="P29" i="723"/>
  <c r="V29" i="723" s="1"/>
  <c r="O29" i="723"/>
  <c r="L29" i="723"/>
  <c r="J29" i="723"/>
  <c r="T28" i="723"/>
  <c r="AJ28" i="723" s="1"/>
  <c r="S28" i="723"/>
  <c r="P28" i="723"/>
  <c r="V28" i="723" s="1"/>
  <c r="O28" i="723"/>
  <c r="L28" i="723"/>
  <c r="J28" i="723"/>
  <c r="T27" i="723"/>
  <c r="AJ27" i="723" s="1"/>
  <c r="S27" i="723"/>
  <c r="P27" i="723"/>
  <c r="V27" i="723" s="1"/>
  <c r="O27" i="723"/>
  <c r="L27" i="723"/>
  <c r="J27" i="723"/>
  <c r="T26" i="723"/>
  <c r="AJ26" i="723" s="1"/>
  <c r="S26" i="723"/>
  <c r="P26" i="723"/>
  <c r="V26" i="723" s="1"/>
  <c r="O26" i="723"/>
  <c r="L26" i="723"/>
  <c r="J26" i="723"/>
  <c r="T25" i="723"/>
  <c r="AJ25" i="723" s="1"/>
  <c r="S25" i="723"/>
  <c r="P25" i="723"/>
  <c r="V25" i="723" s="1"/>
  <c r="O25" i="723"/>
  <c r="L25" i="723"/>
  <c r="J25" i="723"/>
  <c r="T24" i="723"/>
  <c r="S24" i="723"/>
  <c r="P24" i="723"/>
  <c r="V24" i="723" s="1"/>
  <c r="O24" i="723"/>
  <c r="L24" i="723"/>
  <c r="J24" i="723"/>
  <c r="T23" i="723"/>
  <c r="S23" i="723"/>
  <c r="P23" i="723"/>
  <c r="V23" i="723" s="1"/>
  <c r="O23" i="723"/>
  <c r="L23" i="723"/>
  <c r="J23" i="723"/>
  <c r="T22" i="723"/>
  <c r="AJ22" i="723" s="1"/>
  <c r="S22" i="723"/>
  <c r="P22" i="723"/>
  <c r="V22" i="723" s="1"/>
  <c r="O22" i="723"/>
  <c r="L22" i="723"/>
  <c r="J22" i="723"/>
  <c r="T21" i="723"/>
  <c r="AJ21" i="723" s="1"/>
  <c r="S21" i="723"/>
  <c r="P21" i="723"/>
  <c r="V21" i="723" s="1"/>
  <c r="O21" i="723"/>
  <c r="L21" i="723"/>
  <c r="J21" i="723"/>
  <c r="T20" i="723"/>
  <c r="AJ20" i="723" s="1"/>
  <c r="S20" i="723"/>
  <c r="P20" i="723"/>
  <c r="V20" i="723" s="1"/>
  <c r="O20" i="723"/>
  <c r="L20" i="723"/>
  <c r="J20" i="723"/>
  <c r="T19" i="723"/>
  <c r="AJ19" i="723" s="1"/>
  <c r="S19" i="723"/>
  <c r="P19" i="723"/>
  <c r="V19" i="723" s="1"/>
  <c r="O19" i="723"/>
  <c r="L19" i="723"/>
  <c r="J19" i="723"/>
  <c r="T18" i="723"/>
  <c r="AJ18" i="723" s="1"/>
  <c r="S18" i="723"/>
  <c r="P18" i="723"/>
  <c r="V18" i="723" s="1"/>
  <c r="O18" i="723"/>
  <c r="L18" i="723"/>
  <c r="J18" i="723"/>
  <c r="T17" i="723"/>
  <c r="AJ17" i="723" s="1"/>
  <c r="S17" i="723"/>
  <c r="P17" i="723"/>
  <c r="V17" i="723" s="1"/>
  <c r="O17" i="723"/>
  <c r="L17" i="723"/>
  <c r="J17" i="723"/>
  <c r="T16" i="723"/>
  <c r="AJ16" i="723" s="1"/>
  <c r="S16" i="723"/>
  <c r="P16" i="723"/>
  <c r="V16" i="723" s="1"/>
  <c r="O16" i="723"/>
  <c r="L16" i="723"/>
  <c r="J16" i="723"/>
  <c r="T15" i="723"/>
  <c r="AJ15" i="723" s="1"/>
  <c r="S15" i="723"/>
  <c r="P15" i="723"/>
  <c r="V15" i="723" s="1"/>
  <c r="O15" i="723"/>
  <c r="L15" i="723"/>
  <c r="J15" i="723"/>
  <c r="T14" i="723"/>
  <c r="AJ14" i="723" s="1"/>
  <c r="S14" i="723"/>
  <c r="P14" i="723"/>
  <c r="V14" i="723" s="1"/>
  <c r="O14" i="723"/>
  <c r="L14" i="723"/>
  <c r="J14" i="723"/>
  <c r="T13" i="723"/>
  <c r="AJ13" i="723" s="1"/>
  <c r="S13" i="723"/>
  <c r="P13" i="723"/>
  <c r="V13" i="723" s="1"/>
  <c r="O13" i="723"/>
  <c r="L13" i="723"/>
  <c r="J13" i="723"/>
  <c r="T12" i="723"/>
  <c r="AJ12" i="723" s="1"/>
  <c r="S12" i="723"/>
  <c r="P12" i="723"/>
  <c r="V12" i="723" s="1"/>
  <c r="O12" i="723"/>
  <c r="L12" i="723"/>
  <c r="J12" i="723"/>
  <c r="T11" i="723"/>
  <c r="AJ11" i="723" s="1"/>
  <c r="S11" i="723"/>
  <c r="P11" i="723"/>
  <c r="V11" i="723" s="1"/>
  <c r="O11" i="723"/>
  <c r="L11" i="723"/>
  <c r="J11" i="723"/>
  <c r="T10" i="723"/>
  <c r="AJ10" i="723" s="1"/>
  <c r="S10" i="723"/>
  <c r="P10" i="723"/>
  <c r="V10" i="723" s="1"/>
  <c r="O10" i="723"/>
  <c r="L10" i="723"/>
  <c r="J10" i="723"/>
  <c r="T9" i="723"/>
  <c r="AJ9" i="723" s="1"/>
  <c r="S9" i="723"/>
  <c r="P9" i="723"/>
  <c r="V9" i="723" s="1"/>
  <c r="O9" i="723"/>
  <c r="L9" i="723"/>
  <c r="J9" i="723"/>
  <c r="T29" i="722"/>
  <c r="S29" i="722"/>
  <c r="P29" i="722"/>
  <c r="V29" i="722" s="1"/>
  <c r="O29" i="722"/>
  <c r="L29" i="722"/>
  <c r="J29" i="722"/>
  <c r="T28" i="722"/>
  <c r="AJ28" i="722" s="1"/>
  <c r="S28" i="722"/>
  <c r="P28" i="722"/>
  <c r="V28" i="722" s="1"/>
  <c r="O28" i="722"/>
  <c r="L28" i="722"/>
  <c r="J28" i="722"/>
  <c r="T27" i="722"/>
  <c r="AJ27" i="722" s="1"/>
  <c r="S27" i="722"/>
  <c r="P27" i="722"/>
  <c r="V27" i="722" s="1"/>
  <c r="O27" i="722"/>
  <c r="L27" i="722"/>
  <c r="J27" i="722"/>
  <c r="T26" i="722"/>
  <c r="AJ26" i="722" s="1"/>
  <c r="S26" i="722"/>
  <c r="P26" i="722"/>
  <c r="V26" i="722" s="1"/>
  <c r="O26" i="722"/>
  <c r="L26" i="722"/>
  <c r="J26" i="722"/>
  <c r="T25" i="722"/>
  <c r="AJ25" i="722" s="1"/>
  <c r="S25" i="722"/>
  <c r="P25" i="722"/>
  <c r="V25" i="722" s="1"/>
  <c r="O25" i="722"/>
  <c r="L25" i="722"/>
  <c r="J25" i="722"/>
  <c r="T24" i="722"/>
  <c r="AD24" i="722" s="1"/>
  <c r="AI24" i="722" s="1"/>
  <c r="S24" i="722"/>
  <c r="P24" i="722"/>
  <c r="V24" i="722" s="1"/>
  <c r="O24" i="722"/>
  <c r="L24" i="722"/>
  <c r="J24" i="722"/>
  <c r="T23" i="722"/>
  <c r="AD23" i="722" s="1"/>
  <c r="AI23" i="722" s="1"/>
  <c r="S23" i="722"/>
  <c r="P23" i="722"/>
  <c r="V23" i="722" s="1"/>
  <c r="O23" i="722"/>
  <c r="L23" i="722"/>
  <c r="J23" i="722"/>
  <c r="T22" i="722"/>
  <c r="AJ22" i="722" s="1"/>
  <c r="S22" i="722"/>
  <c r="P22" i="722"/>
  <c r="V22" i="722" s="1"/>
  <c r="O22" i="722"/>
  <c r="L22" i="722"/>
  <c r="J22" i="722"/>
  <c r="T21" i="722"/>
  <c r="AJ21" i="722" s="1"/>
  <c r="S21" i="722"/>
  <c r="P21" i="722"/>
  <c r="V21" i="722" s="1"/>
  <c r="O21" i="722"/>
  <c r="L21" i="722"/>
  <c r="J21" i="722"/>
  <c r="T20" i="722"/>
  <c r="AJ20" i="722" s="1"/>
  <c r="S20" i="722"/>
  <c r="P20" i="722"/>
  <c r="V20" i="722" s="1"/>
  <c r="O20" i="722"/>
  <c r="L20" i="722"/>
  <c r="J20" i="722"/>
  <c r="T19" i="722"/>
  <c r="AJ19" i="722" s="1"/>
  <c r="S19" i="722"/>
  <c r="P19" i="722"/>
  <c r="V19" i="722" s="1"/>
  <c r="O19" i="722"/>
  <c r="L19" i="722"/>
  <c r="J19" i="722"/>
  <c r="T18" i="722"/>
  <c r="S18" i="722"/>
  <c r="P18" i="722"/>
  <c r="V18" i="722" s="1"/>
  <c r="O18" i="722"/>
  <c r="L18" i="722"/>
  <c r="J18" i="722"/>
  <c r="T17" i="722"/>
  <c r="S17" i="722"/>
  <c r="P17" i="722"/>
  <c r="V17" i="722" s="1"/>
  <c r="O17" i="722"/>
  <c r="L17" i="722"/>
  <c r="J17" i="722"/>
  <c r="T16" i="722"/>
  <c r="AJ16" i="722" s="1"/>
  <c r="S16" i="722"/>
  <c r="P16" i="722"/>
  <c r="V16" i="722" s="1"/>
  <c r="O16" i="722"/>
  <c r="L16" i="722"/>
  <c r="J16" i="722"/>
  <c r="T15" i="722"/>
  <c r="AJ15" i="722" s="1"/>
  <c r="S15" i="722"/>
  <c r="P15" i="722"/>
  <c r="V15" i="722" s="1"/>
  <c r="O15" i="722"/>
  <c r="L15" i="722"/>
  <c r="J15" i="722"/>
  <c r="T14" i="722"/>
  <c r="AJ14" i="722" s="1"/>
  <c r="S14" i="722"/>
  <c r="P14" i="722"/>
  <c r="V14" i="722" s="1"/>
  <c r="O14" i="722"/>
  <c r="L14" i="722"/>
  <c r="J14" i="722"/>
  <c r="T13" i="722"/>
  <c r="AJ13" i="722" s="1"/>
  <c r="S13" i="722"/>
  <c r="P13" i="722"/>
  <c r="V13" i="722" s="1"/>
  <c r="O13" i="722"/>
  <c r="L13" i="722"/>
  <c r="J13" i="722"/>
  <c r="T12" i="722"/>
  <c r="AJ12" i="722" s="1"/>
  <c r="S12" i="722"/>
  <c r="P12" i="722"/>
  <c r="V12" i="722" s="1"/>
  <c r="O12" i="722"/>
  <c r="L12" i="722"/>
  <c r="J12" i="722"/>
  <c r="T11" i="722"/>
  <c r="AJ11" i="722" s="1"/>
  <c r="S11" i="722"/>
  <c r="P11" i="722"/>
  <c r="V11" i="722" s="1"/>
  <c r="O11" i="722"/>
  <c r="L11" i="722"/>
  <c r="J11" i="722"/>
  <c r="T10" i="722"/>
  <c r="AJ10" i="722" s="1"/>
  <c r="S10" i="722"/>
  <c r="P10" i="722"/>
  <c r="V10" i="722" s="1"/>
  <c r="O10" i="722"/>
  <c r="L10" i="722"/>
  <c r="J10" i="722"/>
  <c r="T9" i="722"/>
  <c r="AJ9" i="722" s="1"/>
  <c r="S9" i="722"/>
  <c r="P9" i="722"/>
  <c r="V9" i="722" s="1"/>
  <c r="O9" i="722"/>
  <c r="L9" i="722"/>
  <c r="J9" i="722"/>
  <c r="T19" i="721"/>
  <c r="AJ19" i="721" s="1"/>
  <c r="S19" i="721"/>
  <c r="P19" i="721"/>
  <c r="V19" i="721" s="1"/>
  <c r="O19" i="721"/>
  <c r="L19" i="721"/>
  <c r="J19" i="721"/>
  <c r="T18" i="721"/>
  <c r="AD18" i="721" s="1"/>
  <c r="AF18" i="721" s="1"/>
  <c r="AH18" i="721" s="1"/>
  <c r="S18" i="721"/>
  <c r="P18" i="721"/>
  <c r="V18" i="721" s="1"/>
  <c r="O18" i="721"/>
  <c r="L18" i="721"/>
  <c r="J18" i="721"/>
  <c r="T17" i="721"/>
  <c r="AJ17" i="721" s="1"/>
  <c r="S17" i="721"/>
  <c r="P17" i="721"/>
  <c r="V17" i="721" s="1"/>
  <c r="O17" i="721"/>
  <c r="L17" i="721"/>
  <c r="J17" i="721"/>
  <c r="T16" i="721"/>
  <c r="AD16" i="721" s="1"/>
  <c r="S16" i="721"/>
  <c r="P16" i="721"/>
  <c r="V16" i="721" s="1"/>
  <c r="O16" i="721"/>
  <c r="L16" i="721"/>
  <c r="J16" i="721"/>
  <c r="T15" i="721"/>
  <c r="AJ15" i="721" s="1"/>
  <c r="S15" i="721"/>
  <c r="P15" i="721"/>
  <c r="V15" i="721" s="1"/>
  <c r="O15" i="721"/>
  <c r="L15" i="721"/>
  <c r="J15" i="721"/>
  <c r="T30" i="720"/>
  <c r="S30" i="720"/>
  <c r="P30" i="720"/>
  <c r="V30" i="720" s="1"/>
  <c r="O30" i="720"/>
  <c r="L30" i="720"/>
  <c r="J30" i="720"/>
  <c r="T29" i="720"/>
  <c r="AJ29" i="720" s="1"/>
  <c r="S29" i="720"/>
  <c r="P29" i="720"/>
  <c r="V29" i="720" s="1"/>
  <c r="O29" i="720"/>
  <c r="L29" i="720"/>
  <c r="J29" i="720"/>
  <c r="T28" i="720"/>
  <c r="AJ28" i="720" s="1"/>
  <c r="S28" i="720"/>
  <c r="P28" i="720"/>
  <c r="V28" i="720" s="1"/>
  <c r="O28" i="720"/>
  <c r="L28" i="720"/>
  <c r="J28" i="720"/>
  <c r="T27" i="720"/>
  <c r="AJ27" i="720" s="1"/>
  <c r="S27" i="720"/>
  <c r="P27" i="720"/>
  <c r="V27" i="720" s="1"/>
  <c r="O27" i="720"/>
  <c r="L27" i="720"/>
  <c r="J27" i="720"/>
  <c r="T26" i="720"/>
  <c r="AJ26" i="720" s="1"/>
  <c r="S26" i="720"/>
  <c r="P26" i="720"/>
  <c r="V26" i="720" s="1"/>
  <c r="O26" i="720"/>
  <c r="L26" i="720"/>
  <c r="J26" i="720"/>
  <c r="T25" i="720"/>
  <c r="AJ25" i="720" s="1"/>
  <c r="S25" i="720"/>
  <c r="P25" i="720"/>
  <c r="V25" i="720" s="1"/>
  <c r="O25" i="720"/>
  <c r="L25" i="720"/>
  <c r="J25" i="720"/>
  <c r="T24" i="720"/>
  <c r="AJ24" i="720" s="1"/>
  <c r="S24" i="720"/>
  <c r="P24" i="720"/>
  <c r="V24" i="720" s="1"/>
  <c r="O24" i="720"/>
  <c r="L24" i="720"/>
  <c r="J24" i="720"/>
  <c r="T23" i="720"/>
  <c r="AJ23" i="720" s="1"/>
  <c r="S23" i="720"/>
  <c r="P23" i="720"/>
  <c r="V23" i="720" s="1"/>
  <c r="O23" i="720"/>
  <c r="L23" i="720"/>
  <c r="J23" i="720"/>
  <c r="T22" i="720"/>
  <c r="AJ22" i="720" s="1"/>
  <c r="S22" i="720"/>
  <c r="P22" i="720"/>
  <c r="V22" i="720" s="1"/>
  <c r="O22" i="720"/>
  <c r="L22" i="720"/>
  <c r="J22" i="720"/>
  <c r="T21" i="720"/>
  <c r="AJ21" i="720" s="1"/>
  <c r="S21" i="720"/>
  <c r="P21" i="720"/>
  <c r="V21" i="720" s="1"/>
  <c r="O21" i="720"/>
  <c r="L21" i="720"/>
  <c r="J21" i="720"/>
  <c r="T20" i="720"/>
  <c r="AD20" i="720" s="1"/>
  <c r="S20" i="720"/>
  <c r="P20" i="720"/>
  <c r="V20" i="720" s="1"/>
  <c r="O20" i="720"/>
  <c r="L20" i="720"/>
  <c r="J20" i="720"/>
  <c r="T19" i="720"/>
  <c r="S19" i="720"/>
  <c r="P19" i="720"/>
  <c r="V19" i="720" s="1"/>
  <c r="O19" i="720"/>
  <c r="L19" i="720"/>
  <c r="J19" i="720"/>
  <c r="T18" i="720"/>
  <c r="S18" i="720"/>
  <c r="P18" i="720"/>
  <c r="V18" i="720" s="1"/>
  <c r="O18" i="720"/>
  <c r="L18" i="720"/>
  <c r="J18" i="720"/>
  <c r="T17" i="720"/>
  <c r="AJ17" i="720" s="1"/>
  <c r="S17" i="720"/>
  <c r="P17" i="720"/>
  <c r="V17" i="720" s="1"/>
  <c r="O17" i="720"/>
  <c r="L17" i="720"/>
  <c r="J17" i="720"/>
  <c r="T16" i="720"/>
  <c r="AJ16" i="720" s="1"/>
  <c r="S16" i="720"/>
  <c r="P16" i="720"/>
  <c r="V16" i="720" s="1"/>
  <c r="O16" i="720"/>
  <c r="L16" i="720"/>
  <c r="J16" i="720"/>
  <c r="T15" i="720"/>
  <c r="AJ15" i="720" s="1"/>
  <c r="S15" i="720"/>
  <c r="P15" i="720"/>
  <c r="V15" i="720" s="1"/>
  <c r="O15" i="720"/>
  <c r="L15" i="720"/>
  <c r="J15" i="720"/>
  <c r="T14" i="720"/>
  <c r="AJ14" i="720" s="1"/>
  <c r="S14" i="720"/>
  <c r="P14" i="720"/>
  <c r="V14" i="720" s="1"/>
  <c r="O14" i="720"/>
  <c r="L14" i="720"/>
  <c r="J14" i="720"/>
  <c r="T13" i="720"/>
  <c r="AJ13" i="720" s="1"/>
  <c r="S13" i="720"/>
  <c r="P13" i="720"/>
  <c r="V13" i="720" s="1"/>
  <c r="O13" i="720"/>
  <c r="L13" i="720"/>
  <c r="J13" i="720"/>
  <c r="T12" i="720"/>
  <c r="AJ12" i="720" s="1"/>
  <c r="S12" i="720"/>
  <c r="P12" i="720"/>
  <c r="V12" i="720" s="1"/>
  <c r="O12" i="720"/>
  <c r="L12" i="720"/>
  <c r="J12" i="720"/>
  <c r="T11" i="720"/>
  <c r="AJ11" i="720" s="1"/>
  <c r="S11" i="720"/>
  <c r="P11" i="720"/>
  <c r="V11" i="720" s="1"/>
  <c r="O11" i="720"/>
  <c r="L11" i="720"/>
  <c r="J11" i="720"/>
  <c r="T10" i="720"/>
  <c r="AJ10" i="720" s="1"/>
  <c r="S10" i="720"/>
  <c r="P10" i="720"/>
  <c r="V10" i="720" s="1"/>
  <c r="O10" i="720"/>
  <c r="L10" i="720"/>
  <c r="J10" i="720"/>
  <c r="T29" i="719"/>
  <c r="AJ29" i="719" s="1"/>
  <c r="S29" i="719"/>
  <c r="P29" i="719"/>
  <c r="V29" i="719" s="1"/>
  <c r="O29" i="719"/>
  <c r="L29" i="719"/>
  <c r="J29" i="719"/>
  <c r="T28" i="719"/>
  <c r="AJ28" i="719" s="1"/>
  <c r="S28" i="719"/>
  <c r="P28" i="719"/>
  <c r="V28" i="719" s="1"/>
  <c r="O28" i="719"/>
  <c r="L28" i="719"/>
  <c r="J28" i="719"/>
  <c r="T27" i="719"/>
  <c r="AJ27" i="719" s="1"/>
  <c r="S27" i="719"/>
  <c r="P27" i="719"/>
  <c r="V27" i="719" s="1"/>
  <c r="O27" i="719"/>
  <c r="L27" i="719"/>
  <c r="J27" i="719"/>
  <c r="T26" i="719"/>
  <c r="AJ26" i="719" s="1"/>
  <c r="S26" i="719"/>
  <c r="P26" i="719"/>
  <c r="V26" i="719" s="1"/>
  <c r="O26" i="719"/>
  <c r="L26" i="719"/>
  <c r="J26" i="719"/>
  <c r="T25" i="719"/>
  <c r="AJ25" i="719" s="1"/>
  <c r="S25" i="719"/>
  <c r="P25" i="719"/>
  <c r="V25" i="719" s="1"/>
  <c r="O25" i="719"/>
  <c r="L25" i="719"/>
  <c r="J25" i="719"/>
  <c r="T24" i="719"/>
  <c r="AJ24" i="719" s="1"/>
  <c r="S24" i="719"/>
  <c r="P24" i="719"/>
  <c r="V24" i="719" s="1"/>
  <c r="O24" i="719"/>
  <c r="L24" i="719"/>
  <c r="J24" i="719"/>
  <c r="T23" i="719"/>
  <c r="S23" i="719"/>
  <c r="P23" i="719"/>
  <c r="V23" i="719" s="1"/>
  <c r="O23" i="719"/>
  <c r="L23" i="719"/>
  <c r="J23" i="719"/>
  <c r="T22" i="719"/>
  <c r="AJ22" i="719" s="1"/>
  <c r="S22" i="719"/>
  <c r="P22" i="719"/>
  <c r="V22" i="719" s="1"/>
  <c r="O22" i="719"/>
  <c r="L22" i="719"/>
  <c r="J22" i="719"/>
  <c r="T21" i="719"/>
  <c r="AJ21" i="719" s="1"/>
  <c r="S21" i="719"/>
  <c r="P21" i="719"/>
  <c r="V21" i="719" s="1"/>
  <c r="O21" i="719"/>
  <c r="L21" i="719"/>
  <c r="J21" i="719"/>
  <c r="T20" i="719"/>
  <c r="S20" i="719"/>
  <c r="P20" i="719"/>
  <c r="V20" i="719" s="1"/>
  <c r="O20" i="719"/>
  <c r="L20" i="719"/>
  <c r="J20" i="719"/>
  <c r="T19" i="719"/>
  <c r="AJ19" i="719" s="1"/>
  <c r="S19" i="719"/>
  <c r="P19" i="719"/>
  <c r="V19" i="719" s="1"/>
  <c r="O19" i="719"/>
  <c r="L19" i="719"/>
  <c r="J19" i="719"/>
  <c r="T18" i="719"/>
  <c r="AJ18" i="719" s="1"/>
  <c r="S18" i="719"/>
  <c r="P18" i="719"/>
  <c r="V18" i="719" s="1"/>
  <c r="O18" i="719"/>
  <c r="L18" i="719"/>
  <c r="J18" i="719"/>
  <c r="T17" i="719"/>
  <c r="S17" i="719"/>
  <c r="P17" i="719"/>
  <c r="V17" i="719" s="1"/>
  <c r="O17" i="719"/>
  <c r="L17" i="719"/>
  <c r="J17" i="719"/>
  <c r="T16" i="719"/>
  <c r="AJ16" i="719" s="1"/>
  <c r="S16" i="719"/>
  <c r="P16" i="719"/>
  <c r="V16" i="719" s="1"/>
  <c r="O16" i="719"/>
  <c r="L16" i="719"/>
  <c r="J16" i="719"/>
  <c r="T15" i="719"/>
  <c r="AJ15" i="719" s="1"/>
  <c r="S15" i="719"/>
  <c r="P15" i="719"/>
  <c r="V15" i="719" s="1"/>
  <c r="O15" i="719"/>
  <c r="L15" i="719"/>
  <c r="J15" i="719"/>
  <c r="T14" i="719"/>
  <c r="S14" i="719"/>
  <c r="P14" i="719"/>
  <c r="V14" i="719" s="1"/>
  <c r="O14" i="719"/>
  <c r="L14" i="719"/>
  <c r="J14" i="719"/>
  <c r="T13" i="719"/>
  <c r="AJ13" i="719" s="1"/>
  <c r="S13" i="719"/>
  <c r="P13" i="719"/>
  <c r="V13" i="719" s="1"/>
  <c r="O13" i="719"/>
  <c r="L13" i="719"/>
  <c r="J13" i="719"/>
  <c r="T12" i="719"/>
  <c r="AJ12" i="719" s="1"/>
  <c r="S12" i="719"/>
  <c r="P12" i="719"/>
  <c r="V12" i="719" s="1"/>
  <c r="O12" i="719"/>
  <c r="L12" i="719"/>
  <c r="J12" i="719"/>
  <c r="T11" i="719"/>
  <c r="S11" i="719"/>
  <c r="P11" i="719"/>
  <c r="V11" i="719" s="1"/>
  <c r="O11" i="719"/>
  <c r="L11" i="719"/>
  <c r="J11" i="719"/>
  <c r="T10" i="719"/>
  <c r="AJ10" i="719" s="1"/>
  <c r="S10" i="719"/>
  <c r="P10" i="719"/>
  <c r="V10" i="719" s="1"/>
  <c r="O10" i="719"/>
  <c r="L10" i="719"/>
  <c r="J10" i="719"/>
  <c r="T9" i="719"/>
  <c r="AJ9" i="719" s="1"/>
  <c r="S9" i="719"/>
  <c r="P9" i="719"/>
  <c r="V9" i="719" s="1"/>
  <c r="O9" i="719"/>
  <c r="L9" i="719"/>
  <c r="J9" i="719"/>
  <c r="T29" i="718"/>
  <c r="AJ29" i="718" s="1"/>
  <c r="S29" i="718"/>
  <c r="P29" i="718"/>
  <c r="V29" i="718" s="1"/>
  <c r="O29" i="718"/>
  <c r="L29" i="718"/>
  <c r="J29" i="718"/>
  <c r="T28" i="718"/>
  <c r="AJ28" i="718" s="1"/>
  <c r="S28" i="718"/>
  <c r="P28" i="718"/>
  <c r="V28" i="718" s="1"/>
  <c r="O28" i="718"/>
  <c r="L28" i="718"/>
  <c r="J28" i="718"/>
  <c r="T27" i="718"/>
  <c r="AJ27" i="718" s="1"/>
  <c r="S27" i="718"/>
  <c r="P27" i="718"/>
  <c r="V27" i="718" s="1"/>
  <c r="O27" i="718"/>
  <c r="L27" i="718"/>
  <c r="J27" i="718"/>
  <c r="T26" i="718"/>
  <c r="AJ26" i="718" s="1"/>
  <c r="S26" i="718"/>
  <c r="P26" i="718"/>
  <c r="V26" i="718" s="1"/>
  <c r="O26" i="718"/>
  <c r="L26" i="718"/>
  <c r="J26" i="718"/>
  <c r="T25" i="718"/>
  <c r="AJ25" i="718" s="1"/>
  <c r="S25" i="718"/>
  <c r="P25" i="718"/>
  <c r="V25" i="718" s="1"/>
  <c r="O25" i="718"/>
  <c r="L25" i="718"/>
  <c r="J25" i="718"/>
  <c r="T24" i="718"/>
  <c r="AD24" i="718" s="1"/>
  <c r="AI24" i="718" s="1"/>
  <c r="S24" i="718"/>
  <c r="P24" i="718"/>
  <c r="V24" i="718" s="1"/>
  <c r="O24" i="718"/>
  <c r="L24" i="718"/>
  <c r="J24" i="718"/>
  <c r="T23" i="718"/>
  <c r="AD23" i="718" s="1"/>
  <c r="AI23" i="718" s="1"/>
  <c r="S23" i="718"/>
  <c r="P23" i="718"/>
  <c r="V23" i="718" s="1"/>
  <c r="O23" i="718"/>
  <c r="L23" i="718"/>
  <c r="J23" i="718"/>
  <c r="T22" i="718"/>
  <c r="AJ22" i="718" s="1"/>
  <c r="S22" i="718"/>
  <c r="P22" i="718"/>
  <c r="V22" i="718" s="1"/>
  <c r="O22" i="718"/>
  <c r="L22" i="718"/>
  <c r="J22" i="718"/>
  <c r="T21" i="718"/>
  <c r="AJ21" i="718" s="1"/>
  <c r="S21" i="718"/>
  <c r="P21" i="718"/>
  <c r="V21" i="718" s="1"/>
  <c r="O21" i="718"/>
  <c r="L21" i="718"/>
  <c r="J21" i="718"/>
  <c r="T20" i="718"/>
  <c r="AJ20" i="718" s="1"/>
  <c r="S20" i="718"/>
  <c r="P20" i="718"/>
  <c r="V20" i="718" s="1"/>
  <c r="O20" i="718"/>
  <c r="L20" i="718"/>
  <c r="J20" i="718"/>
  <c r="T19" i="718"/>
  <c r="AJ19" i="718" s="1"/>
  <c r="S19" i="718"/>
  <c r="P19" i="718"/>
  <c r="V19" i="718" s="1"/>
  <c r="O19" i="718"/>
  <c r="L19" i="718"/>
  <c r="J19" i="718"/>
  <c r="T18" i="718"/>
  <c r="AJ18" i="718" s="1"/>
  <c r="S18" i="718"/>
  <c r="P18" i="718"/>
  <c r="V18" i="718" s="1"/>
  <c r="O18" i="718"/>
  <c r="L18" i="718"/>
  <c r="J18" i="718"/>
  <c r="T17" i="718"/>
  <c r="AJ17" i="718" s="1"/>
  <c r="S17" i="718"/>
  <c r="P17" i="718"/>
  <c r="V17" i="718" s="1"/>
  <c r="O17" i="718"/>
  <c r="L17" i="718"/>
  <c r="J17" i="718"/>
  <c r="T16" i="718"/>
  <c r="AJ16" i="718" s="1"/>
  <c r="S16" i="718"/>
  <c r="P16" i="718"/>
  <c r="V16" i="718" s="1"/>
  <c r="O16" i="718"/>
  <c r="L16" i="718"/>
  <c r="J16" i="718"/>
  <c r="T15" i="718"/>
  <c r="AJ15" i="718" s="1"/>
  <c r="S15" i="718"/>
  <c r="P15" i="718"/>
  <c r="V15" i="718" s="1"/>
  <c r="O15" i="718"/>
  <c r="L15" i="718"/>
  <c r="J15" i="718"/>
  <c r="T14" i="718"/>
  <c r="AJ14" i="718" s="1"/>
  <c r="S14" i="718"/>
  <c r="P14" i="718"/>
  <c r="V14" i="718" s="1"/>
  <c r="O14" i="718"/>
  <c r="L14" i="718"/>
  <c r="J14" i="718"/>
  <c r="T13" i="718"/>
  <c r="AJ13" i="718" s="1"/>
  <c r="S13" i="718"/>
  <c r="P13" i="718"/>
  <c r="V13" i="718" s="1"/>
  <c r="O13" i="718"/>
  <c r="L13" i="718"/>
  <c r="J13" i="718"/>
  <c r="T12" i="718"/>
  <c r="AJ12" i="718" s="1"/>
  <c r="S12" i="718"/>
  <c r="P12" i="718"/>
  <c r="V12" i="718" s="1"/>
  <c r="O12" i="718"/>
  <c r="L12" i="718"/>
  <c r="J12" i="718"/>
  <c r="T11" i="718"/>
  <c r="AJ11" i="718" s="1"/>
  <c r="S11" i="718"/>
  <c r="P11" i="718"/>
  <c r="V11" i="718" s="1"/>
  <c r="O11" i="718"/>
  <c r="L11" i="718"/>
  <c r="J11" i="718"/>
  <c r="T10" i="718"/>
  <c r="AJ10" i="718" s="1"/>
  <c r="S10" i="718"/>
  <c r="P10" i="718"/>
  <c r="V10" i="718" s="1"/>
  <c r="O10" i="718"/>
  <c r="L10" i="718"/>
  <c r="J10" i="718"/>
  <c r="T9" i="718"/>
  <c r="AJ9" i="718" s="1"/>
  <c r="S9" i="718"/>
  <c r="P9" i="718"/>
  <c r="V9" i="718" s="1"/>
  <c r="O9" i="718"/>
  <c r="L9" i="718"/>
  <c r="J9" i="718"/>
  <c r="T29" i="717"/>
  <c r="AD29" i="717" s="1"/>
  <c r="S29" i="717"/>
  <c r="P29" i="717"/>
  <c r="V29" i="717" s="1"/>
  <c r="O29" i="717"/>
  <c r="L29" i="717"/>
  <c r="J29" i="717"/>
  <c r="T28" i="717"/>
  <c r="AJ28" i="717" s="1"/>
  <c r="S28" i="717"/>
  <c r="P28" i="717"/>
  <c r="V28" i="717" s="1"/>
  <c r="O28" i="717"/>
  <c r="L28" i="717"/>
  <c r="J28" i="717"/>
  <c r="T27" i="717"/>
  <c r="AJ27" i="717" s="1"/>
  <c r="S27" i="717"/>
  <c r="P27" i="717"/>
  <c r="V27" i="717" s="1"/>
  <c r="O27" i="717"/>
  <c r="L27" i="717"/>
  <c r="J27" i="717"/>
  <c r="T26" i="717"/>
  <c r="AJ26" i="717" s="1"/>
  <c r="S26" i="717"/>
  <c r="P26" i="717"/>
  <c r="V26" i="717" s="1"/>
  <c r="O26" i="717"/>
  <c r="L26" i="717"/>
  <c r="J26" i="717"/>
  <c r="T25" i="717"/>
  <c r="AJ25" i="717" s="1"/>
  <c r="S25" i="717"/>
  <c r="P25" i="717"/>
  <c r="V25" i="717" s="1"/>
  <c r="O25" i="717"/>
  <c r="L25" i="717"/>
  <c r="J25" i="717"/>
  <c r="T24" i="717"/>
  <c r="AD24" i="717" s="1"/>
  <c r="S24" i="717"/>
  <c r="P24" i="717"/>
  <c r="V24" i="717" s="1"/>
  <c r="O24" i="717"/>
  <c r="L24" i="717"/>
  <c r="J24" i="717"/>
  <c r="T23" i="717"/>
  <c r="AD23" i="717" s="1"/>
  <c r="S23" i="717"/>
  <c r="P23" i="717"/>
  <c r="V23" i="717" s="1"/>
  <c r="O23" i="717"/>
  <c r="L23" i="717"/>
  <c r="J23" i="717"/>
  <c r="T22" i="717"/>
  <c r="AJ22" i="717" s="1"/>
  <c r="S22" i="717"/>
  <c r="P22" i="717"/>
  <c r="V22" i="717" s="1"/>
  <c r="O22" i="717"/>
  <c r="L22" i="717"/>
  <c r="J22" i="717"/>
  <c r="T21" i="717"/>
  <c r="AJ21" i="717" s="1"/>
  <c r="S21" i="717"/>
  <c r="P21" i="717"/>
  <c r="V21" i="717" s="1"/>
  <c r="O21" i="717"/>
  <c r="L21" i="717"/>
  <c r="J21" i="717"/>
  <c r="T20" i="717"/>
  <c r="AJ20" i="717" s="1"/>
  <c r="S20" i="717"/>
  <c r="P20" i="717"/>
  <c r="V20" i="717" s="1"/>
  <c r="O20" i="717"/>
  <c r="L20" i="717"/>
  <c r="J20" i="717"/>
  <c r="T19" i="717"/>
  <c r="AJ19" i="717" s="1"/>
  <c r="S19" i="717"/>
  <c r="P19" i="717"/>
  <c r="V19" i="717" s="1"/>
  <c r="O19" i="717"/>
  <c r="L19" i="717"/>
  <c r="J19" i="717"/>
  <c r="T18" i="717"/>
  <c r="AD18" i="717" s="1"/>
  <c r="S18" i="717"/>
  <c r="P18" i="717"/>
  <c r="V18" i="717" s="1"/>
  <c r="O18" i="717"/>
  <c r="L18" i="717"/>
  <c r="J18" i="717"/>
  <c r="T17" i="717"/>
  <c r="AJ17" i="717" s="1"/>
  <c r="S17" i="717"/>
  <c r="P17" i="717"/>
  <c r="V17" i="717" s="1"/>
  <c r="O17" i="717"/>
  <c r="L17" i="717"/>
  <c r="J17" i="717"/>
  <c r="T16" i="717"/>
  <c r="AJ16" i="717" s="1"/>
  <c r="S16" i="717"/>
  <c r="P16" i="717"/>
  <c r="V16" i="717" s="1"/>
  <c r="O16" i="717"/>
  <c r="L16" i="717"/>
  <c r="J16" i="717"/>
  <c r="T15" i="717"/>
  <c r="AJ15" i="717" s="1"/>
  <c r="S15" i="717"/>
  <c r="P15" i="717"/>
  <c r="V15" i="717" s="1"/>
  <c r="O15" i="717"/>
  <c r="L15" i="717"/>
  <c r="J15" i="717"/>
  <c r="T14" i="717"/>
  <c r="AJ14" i="717" s="1"/>
  <c r="S14" i="717"/>
  <c r="P14" i="717"/>
  <c r="V14" i="717" s="1"/>
  <c r="O14" i="717"/>
  <c r="L14" i="717"/>
  <c r="J14" i="717"/>
  <c r="T13" i="717"/>
  <c r="AD13" i="717" s="1"/>
  <c r="S13" i="717"/>
  <c r="P13" i="717"/>
  <c r="V13" i="717" s="1"/>
  <c r="O13" i="717"/>
  <c r="L13" i="717"/>
  <c r="J13" i="717"/>
  <c r="T12" i="717"/>
  <c r="AJ12" i="717" s="1"/>
  <c r="S12" i="717"/>
  <c r="P12" i="717"/>
  <c r="V12" i="717" s="1"/>
  <c r="O12" i="717"/>
  <c r="L12" i="717"/>
  <c r="J12" i="717"/>
  <c r="T11" i="717"/>
  <c r="AJ11" i="717" s="1"/>
  <c r="S11" i="717"/>
  <c r="P11" i="717"/>
  <c r="V11" i="717" s="1"/>
  <c r="O11" i="717"/>
  <c r="L11" i="717"/>
  <c r="J11" i="717"/>
  <c r="T10" i="717"/>
  <c r="AJ10" i="717" s="1"/>
  <c r="S10" i="717"/>
  <c r="P10" i="717"/>
  <c r="V10" i="717" s="1"/>
  <c r="O10" i="717"/>
  <c r="L10" i="717"/>
  <c r="J10" i="717"/>
  <c r="T9" i="717"/>
  <c r="AJ9" i="717" s="1"/>
  <c r="S9" i="717"/>
  <c r="P9" i="717"/>
  <c r="V9" i="717" s="1"/>
  <c r="O9" i="717"/>
  <c r="L9" i="717"/>
  <c r="J9" i="717"/>
  <c r="W33" i="718" l="1"/>
  <c r="W28" i="720"/>
  <c r="W38" i="720"/>
  <c r="W48" i="720"/>
  <c r="AD82" i="729"/>
  <c r="AD75" i="729"/>
  <c r="AD66" i="729"/>
  <c r="AJ85" i="729"/>
  <c r="AJ69" i="729"/>
  <c r="W105" i="729"/>
  <c r="W20" i="726"/>
  <c r="W151" i="726"/>
  <c r="W146" i="726"/>
  <c r="W138" i="726"/>
  <c r="W130" i="726"/>
  <c r="W122" i="726"/>
  <c r="W114" i="726"/>
  <c r="W106" i="726"/>
  <c r="W74" i="726"/>
  <c r="W66" i="726"/>
  <c r="W58" i="726"/>
  <c r="W50" i="726"/>
  <c r="W42" i="726"/>
  <c r="W34" i="726"/>
  <c r="W145" i="726"/>
  <c r="W121" i="726"/>
  <c r="W113" i="726"/>
  <c r="W89" i="726"/>
  <c r="W81" i="726"/>
  <c r="W57" i="726"/>
  <c r="W41" i="726"/>
  <c r="W26" i="726"/>
  <c r="W34" i="720"/>
  <c r="W41" i="720"/>
  <c r="W46" i="720"/>
  <c r="AJ41" i="720"/>
  <c r="AJ34" i="720"/>
  <c r="W42" i="720"/>
  <c r="AF41" i="720"/>
  <c r="AH41" i="720" s="1"/>
  <c r="AI41" i="720"/>
  <c r="AF37" i="720"/>
  <c r="AH37" i="720" s="1"/>
  <c r="AI37" i="720"/>
  <c r="AF34" i="720"/>
  <c r="AH34" i="720" s="1"/>
  <c r="AI34" i="720"/>
  <c r="AJ20" i="720"/>
  <c r="W31" i="720"/>
  <c r="AD44" i="720"/>
  <c r="AD40" i="720"/>
  <c r="AD36" i="720"/>
  <c r="AD32" i="720"/>
  <c r="AJ37" i="720"/>
  <c r="W35" i="720"/>
  <c r="AD31" i="720"/>
  <c r="AD47" i="720"/>
  <c r="AD43" i="720"/>
  <c r="AD39" i="720"/>
  <c r="AD35" i="720"/>
  <c r="W44" i="720"/>
  <c r="W47" i="720"/>
  <c r="W40" i="720"/>
  <c r="W33" i="720"/>
  <c r="AD46" i="720"/>
  <c r="AD42" i="720"/>
  <c r="AD38" i="720"/>
  <c r="AJ46" i="720"/>
  <c r="W43" i="720"/>
  <c r="W36" i="720"/>
  <c r="AJ42" i="720"/>
  <c r="AJ35" i="720"/>
  <c r="AD48" i="720"/>
  <c r="W39" i="720"/>
  <c r="W32" i="720"/>
  <c r="AD45" i="720"/>
  <c r="AD33" i="720"/>
  <c r="AJ31" i="720"/>
  <c r="W77" i="719"/>
  <c r="W69" i="719"/>
  <c r="W61" i="719"/>
  <c r="W53" i="719"/>
  <c r="W45" i="719"/>
  <c r="W37" i="719"/>
  <c r="W74" i="719"/>
  <c r="W66" i="719"/>
  <c r="W58" i="719"/>
  <c r="W50" i="719"/>
  <c r="W42" i="719"/>
  <c r="W34" i="719"/>
  <c r="AD17" i="728"/>
  <c r="AI17" i="728" s="1"/>
  <c r="AD18" i="728"/>
  <c r="AI18" i="728" s="1"/>
  <c r="W17" i="728"/>
  <c r="W18" i="728"/>
  <c r="W19" i="728"/>
  <c r="AD133" i="727"/>
  <c r="AF133" i="727" s="1"/>
  <c r="AH133" i="727" s="1"/>
  <c r="AJ165" i="727"/>
  <c r="AJ122" i="727"/>
  <c r="W154" i="725"/>
  <c r="W138" i="725"/>
  <c r="W122" i="725"/>
  <c r="W106" i="725"/>
  <c r="W169" i="725"/>
  <c r="W137" i="725"/>
  <c r="W105" i="725"/>
  <c r="W65" i="725"/>
  <c r="W41" i="725"/>
  <c r="W122" i="723"/>
  <c r="W114" i="723"/>
  <c r="W106" i="723"/>
  <c r="W98" i="723"/>
  <c r="W90" i="723"/>
  <c r="W82" i="723"/>
  <c r="W74" i="723"/>
  <c r="W58" i="723"/>
  <c r="W50" i="723"/>
  <c r="W42" i="723"/>
  <c r="W34" i="723"/>
  <c r="W24" i="722"/>
  <c r="W110" i="726"/>
  <c r="W102" i="726"/>
  <c r="W94" i="726"/>
  <c r="W86" i="726"/>
  <c r="W78" i="726"/>
  <c r="W70" i="726"/>
  <c r="W62" i="726"/>
  <c r="W150" i="726"/>
  <c r="W125" i="726"/>
  <c r="W117" i="726"/>
  <c r="W155" i="726"/>
  <c r="W19" i="726"/>
  <c r="W142" i="726"/>
  <c r="W134" i="726"/>
  <c r="W90" i="726"/>
  <c r="W82" i="726"/>
  <c r="W54" i="726"/>
  <c r="W46" i="726"/>
  <c r="W38" i="726"/>
  <c r="W154" i="726"/>
  <c r="AD20" i="726"/>
  <c r="AF20" i="726" s="1"/>
  <c r="AH20" i="726" s="1"/>
  <c r="W97" i="726"/>
  <c r="W129" i="726"/>
  <c r="W65" i="726"/>
  <c r="W148" i="726"/>
  <c r="AD148" i="726"/>
  <c r="AJ148" i="726"/>
  <c r="AD109" i="726"/>
  <c r="AJ109" i="726"/>
  <c r="W91" i="726"/>
  <c r="AJ91" i="726"/>
  <c r="AD91" i="726"/>
  <c r="AD77" i="726"/>
  <c r="AJ77" i="726"/>
  <c r="AJ66" i="726"/>
  <c r="AD66" i="726"/>
  <c r="W144" i="726"/>
  <c r="AD144" i="726"/>
  <c r="AJ137" i="726"/>
  <c r="AD137" i="726"/>
  <c r="AJ126" i="726"/>
  <c r="AD126" i="726"/>
  <c r="W119" i="726"/>
  <c r="AD119" i="726"/>
  <c r="AJ119" i="726"/>
  <c r="W112" i="726"/>
  <c r="AD112" i="726"/>
  <c r="AJ105" i="726"/>
  <c r="AD105" i="726"/>
  <c r="AJ94" i="726"/>
  <c r="AD94" i="726"/>
  <c r="W87" i="726"/>
  <c r="AD87" i="726"/>
  <c r="AJ87" i="726"/>
  <c r="W80" i="726"/>
  <c r="AD80" i="726"/>
  <c r="AJ73" i="726"/>
  <c r="AD73" i="726"/>
  <c r="AJ62" i="726"/>
  <c r="AD62" i="726"/>
  <c r="W55" i="726"/>
  <c r="AD55" i="726"/>
  <c r="AJ55" i="726"/>
  <c r="AJ42" i="726"/>
  <c r="AD42" i="726"/>
  <c r="AI37" i="726"/>
  <c r="AF37" i="726"/>
  <c r="AH37" i="726" s="1"/>
  <c r="AJ112" i="726"/>
  <c r="AD141" i="726"/>
  <c r="AJ141" i="726"/>
  <c r="AJ130" i="726"/>
  <c r="AD130" i="726"/>
  <c r="W116" i="726"/>
  <c r="AD116" i="726"/>
  <c r="AJ116" i="726"/>
  <c r="W59" i="726"/>
  <c r="AJ59" i="726"/>
  <c r="AD59" i="726"/>
  <c r="W147" i="726"/>
  <c r="AJ147" i="726"/>
  <c r="AD147" i="726"/>
  <c r="W140" i="726"/>
  <c r="AD140" i="726"/>
  <c r="AJ140" i="726"/>
  <c r="AD133" i="726"/>
  <c r="AJ133" i="726"/>
  <c r="AJ122" i="726"/>
  <c r="AD122" i="726"/>
  <c r="W115" i="726"/>
  <c r="AJ115" i="726"/>
  <c r="AD115" i="726"/>
  <c r="W108" i="726"/>
  <c r="AD108" i="726"/>
  <c r="AJ108" i="726"/>
  <c r="AD101" i="726"/>
  <c r="AJ101" i="726"/>
  <c r="AJ90" i="726"/>
  <c r="AD90" i="726"/>
  <c r="W83" i="726"/>
  <c r="AJ83" i="726"/>
  <c r="AD83" i="726"/>
  <c r="W76" i="726"/>
  <c r="AD76" i="726"/>
  <c r="AJ76" i="726"/>
  <c r="AD69" i="726"/>
  <c r="AJ69" i="726"/>
  <c r="AJ54" i="726"/>
  <c r="AD54" i="726"/>
  <c r="W98" i="726"/>
  <c r="AJ98" i="726"/>
  <c r="AD98" i="726"/>
  <c r="W143" i="726"/>
  <c r="AD143" i="726"/>
  <c r="AJ143" i="726"/>
  <c r="W136" i="726"/>
  <c r="AD136" i="726"/>
  <c r="AJ129" i="726"/>
  <c r="AD129" i="726"/>
  <c r="AJ118" i="726"/>
  <c r="AD118" i="726"/>
  <c r="W111" i="726"/>
  <c r="AD111" i="726"/>
  <c r="AJ111" i="726"/>
  <c r="W104" i="726"/>
  <c r="AD104" i="726"/>
  <c r="AJ97" i="726"/>
  <c r="AD97" i="726"/>
  <c r="AJ86" i="726"/>
  <c r="AD86" i="726"/>
  <c r="W79" i="726"/>
  <c r="AD79" i="726"/>
  <c r="AJ79" i="726"/>
  <c r="W72" i="726"/>
  <c r="AD72" i="726"/>
  <c r="AJ65" i="726"/>
  <c r="AD65" i="726"/>
  <c r="W53" i="726"/>
  <c r="AD53" i="726"/>
  <c r="AJ53" i="726"/>
  <c r="W35" i="726"/>
  <c r="AJ35" i="726"/>
  <c r="AD35" i="726"/>
  <c r="AF30" i="726"/>
  <c r="AH30" i="726" s="1"/>
  <c r="AI30" i="726"/>
  <c r="AJ19" i="726"/>
  <c r="AJ146" i="726"/>
  <c r="AD146" i="726"/>
  <c r="W139" i="726"/>
  <c r="AJ139" i="726"/>
  <c r="AD139" i="726"/>
  <c r="W132" i="726"/>
  <c r="AD132" i="726"/>
  <c r="AJ132" i="726"/>
  <c r="AD125" i="726"/>
  <c r="AJ125" i="726"/>
  <c r="AJ114" i="726"/>
  <c r="AD114" i="726"/>
  <c r="W107" i="726"/>
  <c r="AJ107" i="726"/>
  <c r="AD107" i="726"/>
  <c r="W100" i="726"/>
  <c r="AD100" i="726"/>
  <c r="AJ100" i="726"/>
  <c r="AD93" i="726"/>
  <c r="AJ93" i="726"/>
  <c r="AJ82" i="726"/>
  <c r="AD82" i="726"/>
  <c r="W75" i="726"/>
  <c r="AJ75" i="726"/>
  <c r="AD75" i="726"/>
  <c r="W68" i="726"/>
  <c r="AD68" i="726"/>
  <c r="AJ68" i="726"/>
  <c r="AD61" i="726"/>
  <c r="AJ61" i="726"/>
  <c r="W52" i="726"/>
  <c r="AD52" i="726"/>
  <c r="AJ52" i="726"/>
  <c r="AJ34" i="726"/>
  <c r="AD34" i="726"/>
  <c r="AJ104" i="726"/>
  <c r="W123" i="726"/>
  <c r="AJ123" i="726"/>
  <c r="AD123" i="726"/>
  <c r="W84" i="726"/>
  <c r="AD84" i="726"/>
  <c r="AJ84" i="726"/>
  <c r="AJ142" i="726"/>
  <c r="AD142" i="726"/>
  <c r="W135" i="726"/>
  <c r="AD135" i="726"/>
  <c r="AJ135" i="726"/>
  <c r="W128" i="726"/>
  <c r="AD128" i="726"/>
  <c r="AJ121" i="726"/>
  <c r="AD121" i="726"/>
  <c r="AJ110" i="726"/>
  <c r="AD110" i="726"/>
  <c r="W103" i="726"/>
  <c r="AD103" i="726"/>
  <c r="AJ103" i="726"/>
  <c r="W96" i="726"/>
  <c r="AD96" i="726"/>
  <c r="AJ89" i="726"/>
  <c r="AD89" i="726"/>
  <c r="AJ78" i="726"/>
  <c r="AD78" i="726"/>
  <c r="W71" i="726"/>
  <c r="AD71" i="726"/>
  <c r="AJ71" i="726"/>
  <c r="W64" i="726"/>
  <c r="AD64" i="726"/>
  <c r="AJ57" i="726"/>
  <c r="AD57" i="726"/>
  <c r="AJ144" i="726"/>
  <c r="AJ80" i="726"/>
  <c r="AD149" i="726"/>
  <c r="AJ149" i="726"/>
  <c r="W141" i="726"/>
  <c r="AJ138" i="726"/>
  <c r="AD138" i="726"/>
  <c r="W131" i="726"/>
  <c r="AJ131" i="726"/>
  <c r="AD131" i="726"/>
  <c r="W124" i="726"/>
  <c r="AD124" i="726"/>
  <c r="AJ124" i="726"/>
  <c r="AD117" i="726"/>
  <c r="AJ117" i="726"/>
  <c r="W109" i="726"/>
  <c r="AJ106" i="726"/>
  <c r="AD106" i="726"/>
  <c r="W99" i="726"/>
  <c r="AJ99" i="726"/>
  <c r="AD99" i="726"/>
  <c r="W92" i="726"/>
  <c r="AD92" i="726"/>
  <c r="AJ92" i="726"/>
  <c r="AD85" i="726"/>
  <c r="AJ85" i="726"/>
  <c r="W77" i="726"/>
  <c r="AJ74" i="726"/>
  <c r="AD74" i="726"/>
  <c r="W67" i="726"/>
  <c r="AJ67" i="726"/>
  <c r="AD67" i="726"/>
  <c r="W60" i="726"/>
  <c r="AD60" i="726"/>
  <c r="AJ60" i="726"/>
  <c r="AD45" i="726"/>
  <c r="AJ45" i="726"/>
  <c r="AJ145" i="726"/>
  <c r="AD145" i="726"/>
  <c r="W137" i="726"/>
  <c r="AJ134" i="726"/>
  <c r="AD134" i="726"/>
  <c r="W127" i="726"/>
  <c r="AD127" i="726"/>
  <c r="AJ127" i="726"/>
  <c r="W120" i="726"/>
  <c r="AD120" i="726"/>
  <c r="AJ113" i="726"/>
  <c r="AD113" i="726"/>
  <c r="W105" i="726"/>
  <c r="AJ102" i="726"/>
  <c r="AD102" i="726"/>
  <c r="W95" i="726"/>
  <c r="AD95" i="726"/>
  <c r="AJ95" i="726"/>
  <c r="W88" i="726"/>
  <c r="AD88" i="726"/>
  <c r="AJ81" i="726"/>
  <c r="AD81" i="726"/>
  <c r="W73" i="726"/>
  <c r="AJ70" i="726"/>
  <c r="AD70" i="726"/>
  <c r="W63" i="726"/>
  <c r="AD63" i="726"/>
  <c r="AJ63" i="726"/>
  <c r="W56" i="726"/>
  <c r="AD56" i="726"/>
  <c r="AJ96" i="726"/>
  <c r="AJ150" i="726"/>
  <c r="AD150" i="726"/>
  <c r="W48" i="726"/>
  <c r="W33" i="726"/>
  <c r="W30" i="726"/>
  <c r="AD58" i="726"/>
  <c r="AD50" i="726"/>
  <c r="AD46" i="726"/>
  <c r="AD38" i="726"/>
  <c r="AJ37" i="726"/>
  <c r="AD154" i="726"/>
  <c r="W51" i="726"/>
  <c r="W44" i="726"/>
  <c r="W47" i="726"/>
  <c r="W40" i="726"/>
  <c r="AD49" i="726"/>
  <c r="AD41" i="726"/>
  <c r="AD33" i="726"/>
  <c r="AJ47" i="726"/>
  <c r="AJ154" i="726"/>
  <c r="AD155" i="726"/>
  <c r="W43" i="726"/>
  <c r="W36" i="726"/>
  <c r="AJ44" i="726"/>
  <c r="AJ36" i="726"/>
  <c r="AD151" i="726"/>
  <c r="W49" i="726"/>
  <c r="W39" i="726"/>
  <c r="W32" i="726"/>
  <c r="AD48" i="726"/>
  <c r="AD44" i="726"/>
  <c r="AD40" i="726"/>
  <c r="AD36" i="726"/>
  <c r="AD32" i="726"/>
  <c r="AJ30" i="726"/>
  <c r="W31" i="726"/>
  <c r="AD51" i="726"/>
  <c r="AD47" i="726"/>
  <c r="AD43" i="726"/>
  <c r="AD39" i="726"/>
  <c r="AD31" i="726"/>
  <c r="AJ51" i="726"/>
  <c r="AJ43" i="726"/>
  <c r="AD85" i="723"/>
  <c r="AD53" i="723"/>
  <c r="AI53" i="723" s="1"/>
  <c r="AJ125" i="723"/>
  <c r="AJ93" i="723"/>
  <c r="AJ61" i="723"/>
  <c r="AD117" i="723"/>
  <c r="AI117" i="723" s="1"/>
  <c r="AJ128" i="723"/>
  <c r="AJ96" i="723"/>
  <c r="AJ64" i="723"/>
  <c r="W130" i="723"/>
  <c r="W66" i="723"/>
  <c r="AF112" i="723"/>
  <c r="AH112" i="723" s="1"/>
  <c r="AJ120" i="723"/>
  <c r="AJ88" i="723"/>
  <c r="AJ56" i="723"/>
  <c r="AD109" i="723"/>
  <c r="AD77" i="723"/>
  <c r="AI77" i="723" s="1"/>
  <c r="AD45" i="723"/>
  <c r="AI45" i="723" s="1"/>
  <c r="AF128" i="723"/>
  <c r="AH128" i="723" s="1"/>
  <c r="AD42" i="723"/>
  <c r="AI42" i="723" s="1"/>
  <c r="AJ112" i="723"/>
  <c r="AJ80" i="723"/>
  <c r="AJ48" i="723"/>
  <c r="AD101" i="723"/>
  <c r="AI101" i="723" s="1"/>
  <c r="AD69" i="723"/>
  <c r="AF37" i="723"/>
  <c r="AH37" i="723" s="1"/>
  <c r="AD34" i="723"/>
  <c r="AI34" i="723" s="1"/>
  <c r="AJ104" i="723"/>
  <c r="AJ72" i="723"/>
  <c r="AJ40" i="723"/>
  <c r="AJ32" i="723"/>
  <c r="AJ37" i="723"/>
  <c r="W23" i="722"/>
  <c r="AD75" i="722"/>
  <c r="AF75" i="722" s="1"/>
  <c r="AH75" i="722" s="1"/>
  <c r="AD59" i="722"/>
  <c r="AF59" i="722" s="1"/>
  <c r="AH59" i="722" s="1"/>
  <c r="AJ79" i="722"/>
  <c r="W68" i="722"/>
  <c r="W64" i="722"/>
  <c r="W56" i="722"/>
  <c r="W52" i="722"/>
  <c r="W48" i="722"/>
  <c r="W36" i="722"/>
  <c r="W32" i="722"/>
  <c r="AD43" i="722"/>
  <c r="AF43" i="722" s="1"/>
  <c r="AH43" i="722" s="1"/>
  <c r="AJ24" i="722"/>
  <c r="AJ23" i="722"/>
  <c r="AJ61" i="722"/>
  <c r="AJ47" i="722"/>
  <c r="W25" i="722"/>
  <c r="AF81" i="722"/>
  <c r="AH81" i="722" s="1"/>
  <c r="AI81" i="722"/>
  <c r="AF61" i="722"/>
  <c r="AH61" i="722" s="1"/>
  <c r="AI61" i="722"/>
  <c r="AF49" i="722"/>
  <c r="AH49" i="722" s="1"/>
  <c r="AI49" i="722"/>
  <c r="AI45" i="722"/>
  <c r="AF45" i="722"/>
  <c r="AH45" i="722" s="1"/>
  <c r="AF80" i="722"/>
  <c r="AH80" i="722" s="1"/>
  <c r="AI80" i="722"/>
  <c r="AF60" i="722"/>
  <c r="AH60" i="722" s="1"/>
  <c r="AI60" i="722"/>
  <c r="AI79" i="722"/>
  <c r="AF79" i="722"/>
  <c r="AH79" i="722" s="1"/>
  <c r="W75" i="722"/>
  <c r="AF71" i="722"/>
  <c r="AH71" i="722" s="1"/>
  <c r="AI71" i="722"/>
  <c r="AI67" i="722"/>
  <c r="AF67" i="722"/>
  <c r="AH67" i="722" s="1"/>
  <c r="AI47" i="722"/>
  <c r="AF47" i="722"/>
  <c r="AH47" i="722" s="1"/>
  <c r="W43" i="722"/>
  <c r="AF39" i="722"/>
  <c r="AH39" i="722" s="1"/>
  <c r="AI39" i="722"/>
  <c r="AI35" i="722"/>
  <c r="AF35" i="722"/>
  <c r="AH35" i="722" s="1"/>
  <c r="AI77" i="722"/>
  <c r="AF77" i="722"/>
  <c r="AH77" i="722" s="1"/>
  <c r="AI57" i="722"/>
  <c r="AF57" i="722"/>
  <c r="AH57" i="722" s="1"/>
  <c r="W82" i="722"/>
  <c r="W78" i="722"/>
  <c r="W74" i="722"/>
  <c r="AF70" i="722"/>
  <c r="AH70" i="722" s="1"/>
  <c r="AI70" i="722"/>
  <c r="W66" i="722"/>
  <c r="AF54" i="722"/>
  <c r="AH54" i="722" s="1"/>
  <c r="AI54" i="722"/>
  <c r="W50" i="722"/>
  <c r="W46" i="722"/>
  <c r="W42" i="722"/>
  <c r="AF38" i="722"/>
  <c r="AH38" i="722" s="1"/>
  <c r="AI38" i="722"/>
  <c r="W34" i="722"/>
  <c r="AD48" i="722"/>
  <c r="AJ54" i="722"/>
  <c r="AJ36" i="722"/>
  <c r="AD74" i="722"/>
  <c r="AD69" i="722"/>
  <c r="AD58" i="722"/>
  <c r="AD53" i="722"/>
  <c r="AD42" i="722"/>
  <c r="AD37" i="722"/>
  <c r="AJ82" i="722"/>
  <c r="AJ64" i="722"/>
  <c r="AJ57" i="722"/>
  <c r="AJ50" i="722"/>
  <c r="AI43" i="722"/>
  <c r="AJ32" i="722"/>
  <c r="W84" i="722"/>
  <c r="W83" i="722"/>
  <c r="W81" i="722"/>
  <c r="W79" i="722"/>
  <c r="W77" i="722"/>
  <c r="W73" i="722"/>
  <c r="W71" i="722"/>
  <c r="W69" i="722"/>
  <c r="W67" i="722"/>
  <c r="W65" i="722"/>
  <c r="W63" i="722"/>
  <c r="W61" i="722"/>
  <c r="W59" i="722"/>
  <c r="W57" i="722"/>
  <c r="W55" i="722"/>
  <c r="W53" i="722"/>
  <c r="W51" i="722"/>
  <c r="W49" i="722"/>
  <c r="W47" i="722"/>
  <c r="W45" i="722"/>
  <c r="W41" i="722"/>
  <c r="W39" i="722"/>
  <c r="W37" i="722"/>
  <c r="W35" i="722"/>
  <c r="W33" i="722"/>
  <c r="W31" i="722"/>
  <c r="AD84" i="722"/>
  <c r="AD68" i="722"/>
  <c r="AD63" i="722"/>
  <c r="AD52" i="722"/>
  <c r="AD36" i="722"/>
  <c r="AD31" i="722"/>
  <c r="AJ78" i="722"/>
  <c r="AJ71" i="722"/>
  <c r="AJ67" i="722"/>
  <c r="AJ60" i="722"/>
  <c r="AJ46" i="722"/>
  <c r="AJ39" i="722"/>
  <c r="AJ35" i="722"/>
  <c r="AJ68" i="722"/>
  <c r="AD78" i="722"/>
  <c r="AD73" i="722"/>
  <c r="AD62" i="722"/>
  <c r="AD46" i="722"/>
  <c r="AD41" i="722"/>
  <c r="AD30" i="722"/>
  <c r="AJ81" i="722"/>
  <c r="AJ74" i="722"/>
  <c r="AJ56" i="722"/>
  <c r="AJ49" i="722"/>
  <c r="AJ42" i="722"/>
  <c r="AD83" i="722"/>
  <c r="AD72" i="722"/>
  <c r="AD56" i="722"/>
  <c r="AD51" i="722"/>
  <c r="AD40" i="722"/>
  <c r="AJ77" i="722"/>
  <c r="AJ70" i="722"/>
  <c r="AJ52" i="722"/>
  <c r="AJ45" i="722"/>
  <c r="AJ38" i="722"/>
  <c r="AD64" i="722"/>
  <c r="AD32" i="722"/>
  <c r="AD82" i="722"/>
  <c r="AD66" i="722"/>
  <c r="AD50" i="722"/>
  <c r="AD34" i="722"/>
  <c r="AJ80" i="722"/>
  <c r="AJ66" i="722"/>
  <c r="AI59" i="722"/>
  <c r="AJ48" i="722"/>
  <c r="AJ34" i="722"/>
  <c r="W80" i="722"/>
  <c r="W76" i="722"/>
  <c r="W72" i="722"/>
  <c r="W70" i="722"/>
  <c r="W62" i="722"/>
  <c r="W60" i="722"/>
  <c r="W58" i="722"/>
  <c r="W54" i="722"/>
  <c r="W44" i="722"/>
  <c r="W40" i="722"/>
  <c r="W38" i="722"/>
  <c r="W30" i="722"/>
  <c r="AD76" i="722"/>
  <c r="AD55" i="722"/>
  <c r="AD44" i="722"/>
  <c r="W18" i="722"/>
  <c r="W29" i="722"/>
  <c r="AD65" i="722"/>
  <c r="AD33" i="722"/>
  <c r="AF111" i="723"/>
  <c r="AH111" i="723" s="1"/>
  <c r="AI111" i="723"/>
  <c r="AI105" i="723"/>
  <c r="AF105" i="723"/>
  <c r="AH105" i="723" s="1"/>
  <c r="AI73" i="723"/>
  <c r="AF73" i="723"/>
  <c r="AH73" i="723" s="1"/>
  <c r="AI38" i="723"/>
  <c r="AF38" i="723"/>
  <c r="AH38" i="723" s="1"/>
  <c r="AF127" i="723"/>
  <c r="AH127" i="723" s="1"/>
  <c r="AI127" i="723"/>
  <c r="AI89" i="723"/>
  <c r="AF89" i="723"/>
  <c r="AH89" i="723" s="1"/>
  <c r="AI57" i="723"/>
  <c r="AF57" i="723"/>
  <c r="AH57" i="723" s="1"/>
  <c r="AI104" i="723"/>
  <c r="AF104" i="723"/>
  <c r="AH104" i="723" s="1"/>
  <c r="AI88" i="723"/>
  <c r="AF88" i="723"/>
  <c r="AH88" i="723" s="1"/>
  <c r="AI72" i="723"/>
  <c r="AF72" i="723"/>
  <c r="AH72" i="723" s="1"/>
  <c r="AI56" i="723"/>
  <c r="AF56" i="723"/>
  <c r="AH56" i="723" s="1"/>
  <c r="AF40" i="723"/>
  <c r="AH40" i="723" s="1"/>
  <c r="AI40" i="723"/>
  <c r="AF120" i="723"/>
  <c r="AH120" i="723" s="1"/>
  <c r="AI85" i="723"/>
  <c r="AF85" i="723"/>
  <c r="AH85" i="723" s="1"/>
  <c r="AI61" i="723"/>
  <c r="AF61" i="723"/>
  <c r="AH61" i="723" s="1"/>
  <c r="AF34" i="723"/>
  <c r="AH34" i="723" s="1"/>
  <c r="AJ129" i="723"/>
  <c r="W129" i="723"/>
  <c r="AJ126" i="723"/>
  <c r="AD126" i="723"/>
  <c r="W126" i="723"/>
  <c r="W124" i="723"/>
  <c r="AJ124" i="723"/>
  <c r="AD124" i="723"/>
  <c r="AJ113" i="723"/>
  <c r="W113" i="723"/>
  <c r="AJ110" i="723"/>
  <c r="AD110" i="723"/>
  <c r="W110" i="723"/>
  <c r="W108" i="723"/>
  <c r="AJ108" i="723"/>
  <c r="AD108" i="723"/>
  <c r="AJ97" i="723"/>
  <c r="W97" i="723"/>
  <c r="AJ94" i="723"/>
  <c r="AD94" i="723"/>
  <c r="W94" i="723"/>
  <c r="W92" i="723"/>
  <c r="AJ92" i="723"/>
  <c r="AD92" i="723"/>
  <c r="AJ81" i="723"/>
  <c r="W81" i="723"/>
  <c r="AJ78" i="723"/>
  <c r="AD78" i="723"/>
  <c r="W78" i="723"/>
  <c r="W76" i="723"/>
  <c r="AJ76" i="723"/>
  <c r="AD76" i="723"/>
  <c r="AJ65" i="723"/>
  <c r="W65" i="723"/>
  <c r="AJ62" i="723"/>
  <c r="AD62" i="723"/>
  <c r="W62" i="723"/>
  <c r="W60" i="723"/>
  <c r="AJ60" i="723"/>
  <c r="AD60" i="723"/>
  <c r="AJ49" i="723"/>
  <c r="W49" i="723"/>
  <c r="AJ46" i="723"/>
  <c r="AD46" i="723"/>
  <c r="W46" i="723"/>
  <c r="W44" i="723"/>
  <c r="AJ44" i="723"/>
  <c r="AD44" i="723"/>
  <c r="AD33" i="723"/>
  <c r="AJ33" i="723"/>
  <c r="W33" i="723"/>
  <c r="AJ30" i="723"/>
  <c r="W30" i="723"/>
  <c r="AF119" i="723"/>
  <c r="AH119" i="723" s="1"/>
  <c r="AI119" i="723"/>
  <c r="AD30" i="723"/>
  <c r="AJ24" i="723"/>
  <c r="AD24" i="723"/>
  <c r="AI24" i="723" s="1"/>
  <c r="W127" i="723"/>
  <c r="AJ127" i="723"/>
  <c r="W111" i="723"/>
  <c r="AJ111" i="723"/>
  <c r="W95" i="723"/>
  <c r="AJ95" i="723"/>
  <c r="W79" i="723"/>
  <c r="AJ79" i="723"/>
  <c r="W63" i="723"/>
  <c r="AJ63" i="723"/>
  <c r="W47" i="723"/>
  <c r="AJ47" i="723"/>
  <c r="W31" i="723"/>
  <c r="AD31" i="723"/>
  <c r="AJ31" i="723"/>
  <c r="AI93" i="723"/>
  <c r="AF93" i="723"/>
  <c r="AH93" i="723" s="1"/>
  <c r="AI69" i="723"/>
  <c r="AF69" i="723"/>
  <c r="AH69" i="723" s="1"/>
  <c r="AD131" i="723"/>
  <c r="AJ131" i="723"/>
  <c r="W131" i="723"/>
  <c r="AJ23" i="723"/>
  <c r="AD23" i="723"/>
  <c r="AI23" i="723" s="1"/>
  <c r="W119" i="723"/>
  <c r="AJ119" i="723"/>
  <c r="W103" i="723"/>
  <c r="AJ103" i="723"/>
  <c r="AF96" i="723"/>
  <c r="AH96" i="723" s="1"/>
  <c r="AI96" i="723"/>
  <c r="W87" i="723"/>
  <c r="AJ87" i="723"/>
  <c r="AI80" i="723"/>
  <c r="AF80" i="723"/>
  <c r="AH80" i="723" s="1"/>
  <c r="W71" i="723"/>
  <c r="AJ71" i="723"/>
  <c r="AF64" i="723"/>
  <c r="AH64" i="723" s="1"/>
  <c r="AI64" i="723"/>
  <c r="W55" i="723"/>
  <c r="AJ55" i="723"/>
  <c r="AF48" i="723"/>
  <c r="AH48" i="723" s="1"/>
  <c r="AI48" i="723"/>
  <c r="W39" i="723"/>
  <c r="AJ39" i="723"/>
  <c r="AD39" i="723"/>
  <c r="AF32" i="723"/>
  <c r="AH32" i="723" s="1"/>
  <c r="AI32" i="723"/>
  <c r="AD97" i="723"/>
  <c r="AD81" i="723"/>
  <c r="AD65" i="723"/>
  <c r="AD49" i="723"/>
  <c r="AJ121" i="723"/>
  <c r="W121" i="723"/>
  <c r="AJ118" i="723"/>
  <c r="AD118" i="723"/>
  <c r="W118" i="723"/>
  <c r="W116" i="723"/>
  <c r="AJ116" i="723"/>
  <c r="AD116" i="723"/>
  <c r="AJ105" i="723"/>
  <c r="W105" i="723"/>
  <c r="AJ102" i="723"/>
  <c r="AD102" i="723"/>
  <c r="W102" i="723"/>
  <c r="W100" i="723"/>
  <c r="AJ100" i="723"/>
  <c r="AD100" i="723"/>
  <c r="AJ89" i="723"/>
  <c r="W89" i="723"/>
  <c r="AJ86" i="723"/>
  <c r="AD86" i="723"/>
  <c r="W86" i="723"/>
  <c r="W84" i="723"/>
  <c r="AJ84" i="723"/>
  <c r="AD84" i="723"/>
  <c r="AJ73" i="723"/>
  <c r="W73" i="723"/>
  <c r="AJ70" i="723"/>
  <c r="AD70" i="723"/>
  <c r="W70" i="723"/>
  <c r="W68" i="723"/>
  <c r="AJ68" i="723"/>
  <c r="AD68" i="723"/>
  <c r="AJ57" i="723"/>
  <c r="W57" i="723"/>
  <c r="AJ54" i="723"/>
  <c r="AD54" i="723"/>
  <c r="W54" i="723"/>
  <c r="W52" i="723"/>
  <c r="AJ52" i="723"/>
  <c r="AD52" i="723"/>
  <c r="AD41" i="723"/>
  <c r="AJ41" i="723"/>
  <c r="W41" i="723"/>
  <c r="AJ38" i="723"/>
  <c r="W38" i="723"/>
  <c r="W36" i="723"/>
  <c r="AJ36" i="723"/>
  <c r="AD36" i="723"/>
  <c r="AD129" i="723"/>
  <c r="AI125" i="723"/>
  <c r="AF125" i="723"/>
  <c r="AH125" i="723" s="1"/>
  <c r="AD121" i="723"/>
  <c r="AD113" i="723"/>
  <c r="AI109" i="723"/>
  <c r="AF109" i="723"/>
  <c r="AH109" i="723" s="1"/>
  <c r="AD103" i="723"/>
  <c r="AD95" i="723"/>
  <c r="AD87" i="723"/>
  <c r="AD79" i="723"/>
  <c r="AD71" i="723"/>
  <c r="AD63" i="723"/>
  <c r="AD55" i="723"/>
  <c r="AD47" i="723"/>
  <c r="AI123" i="723"/>
  <c r="AI115" i="723"/>
  <c r="AI107" i="723"/>
  <c r="AI99" i="723"/>
  <c r="AI91" i="723"/>
  <c r="AI83" i="723"/>
  <c r="AI75" i="723"/>
  <c r="AI67" i="723"/>
  <c r="AI59" i="723"/>
  <c r="AI51" i="723"/>
  <c r="AD130" i="723"/>
  <c r="AD122" i="723"/>
  <c r="AD114" i="723"/>
  <c r="AD106" i="723"/>
  <c r="AD98" i="723"/>
  <c r="AD90" i="723"/>
  <c r="AD82" i="723"/>
  <c r="AD74" i="723"/>
  <c r="AD66" i="723"/>
  <c r="AD58" i="723"/>
  <c r="AD50" i="723"/>
  <c r="AJ136" i="723"/>
  <c r="AD136" i="723"/>
  <c r="AI136" i="723" s="1"/>
  <c r="W23" i="723"/>
  <c r="W24" i="723"/>
  <c r="W25" i="723"/>
  <c r="W128" i="723"/>
  <c r="W123" i="723"/>
  <c r="AJ123" i="723"/>
  <c r="W120" i="723"/>
  <c r="W115" i="723"/>
  <c r="AJ115" i="723"/>
  <c r="W112" i="723"/>
  <c r="W107" i="723"/>
  <c r="AJ107" i="723"/>
  <c r="W104" i="723"/>
  <c r="W99" i="723"/>
  <c r="AJ99" i="723"/>
  <c r="W96" i="723"/>
  <c r="W91" i="723"/>
  <c r="AJ91" i="723"/>
  <c r="W88" i="723"/>
  <c r="W83" i="723"/>
  <c r="AJ83" i="723"/>
  <c r="W80" i="723"/>
  <c r="W75" i="723"/>
  <c r="AJ75" i="723"/>
  <c r="W72" i="723"/>
  <c r="W67" i="723"/>
  <c r="AJ67" i="723"/>
  <c r="W64" i="723"/>
  <c r="W59" i="723"/>
  <c r="AJ59" i="723"/>
  <c r="W56" i="723"/>
  <c r="W51" i="723"/>
  <c r="AJ51" i="723"/>
  <c r="W48" i="723"/>
  <c r="W43" i="723"/>
  <c r="AJ43" i="723"/>
  <c r="AD43" i="723"/>
  <c r="W40" i="723"/>
  <c r="W35" i="723"/>
  <c r="AJ35" i="723"/>
  <c r="AD35" i="723"/>
  <c r="W32" i="723"/>
  <c r="AI103" i="717"/>
  <c r="AF103" i="717"/>
  <c r="AH103" i="717" s="1"/>
  <c r="W102" i="717"/>
  <c r="AJ81" i="717"/>
  <c r="AJ68" i="717"/>
  <c r="AJ45" i="717"/>
  <c r="AJ32" i="717"/>
  <c r="AD97" i="717"/>
  <c r="AI97" i="717" s="1"/>
  <c r="AD57" i="717"/>
  <c r="AI57" i="717" s="1"/>
  <c r="AD33" i="717"/>
  <c r="AJ102" i="717"/>
  <c r="AJ96" i="717"/>
  <c r="AJ79" i="717"/>
  <c r="AJ60" i="717"/>
  <c r="AJ43" i="717"/>
  <c r="AF70" i="717"/>
  <c r="AH70" i="717" s="1"/>
  <c r="AD93" i="717"/>
  <c r="AF93" i="717" s="1"/>
  <c r="AH93" i="717" s="1"/>
  <c r="AD77" i="717"/>
  <c r="AI77" i="717" s="1"/>
  <c r="AD53" i="717"/>
  <c r="AI53" i="717" s="1"/>
  <c r="AJ90" i="717"/>
  <c r="AJ73" i="717"/>
  <c r="AI42" i="717"/>
  <c r="AF54" i="717"/>
  <c r="AH54" i="717" s="1"/>
  <c r="AD89" i="717"/>
  <c r="AD65" i="717"/>
  <c r="AI65" i="717" s="1"/>
  <c r="AD49" i="717"/>
  <c r="AI49" i="717" s="1"/>
  <c r="W103" i="717"/>
  <c r="AD102" i="717"/>
  <c r="AJ70" i="717"/>
  <c r="AJ51" i="717"/>
  <c r="AJ40" i="717"/>
  <c r="AD85" i="717"/>
  <c r="AI85" i="717" s="1"/>
  <c r="AD61" i="717"/>
  <c r="AI61" i="717" s="1"/>
  <c r="AJ103" i="717"/>
  <c r="W104" i="717"/>
  <c r="AD104" i="717"/>
  <c r="AF66" i="719"/>
  <c r="AH66" i="719" s="1"/>
  <c r="AI66" i="719"/>
  <c r="AF62" i="719"/>
  <c r="AH62" i="719" s="1"/>
  <c r="AI62" i="719"/>
  <c r="AF58" i="719"/>
  <c r="AH58" i="719" s="1"/>
  <c r="AI58" i="719"/>
  <c r="AF54" i="719"/>
  <c r="AH54" i="719" s="1"/>
  <c r="AI54" i="719"/>
  <c r="AF42" i="719"/>
  <c r="AH42" i="719" s="1"/>
  <c r="AI42" i="719"/>
  <c r="W38" i="719"/>
  <c r="W73" i="719"/>
  <c r="AI69" i="719"/>
  <c r="AF69" i="719"/>
  <c r="AH69" i="719" s="1"/>
  <c r="AF65" i="719"/>
  <c r="AH65" i="719" s="1"/>
  <c r="AI65" i="719"/>
  <c r="W49" i="719"/>
  <c r="AI45" i="719"/>
  <c r="AF45" i="719"/>
  <c r="AH45" i="719" s="1"/>
  <c r="W41" i="719"/>
  <c r="AF33" i="719"/>
  <c r="AH33" i="719" s="1"/>
  <c r="AI33" i="719"/>
  <c r="AF68" i="719"/>
  <c r="AH68" i="719" s="1"/>
  <c r="AI68" i="719"/>
  <c r="AF36" i="719"/>
  <c r="AH36" i="719" s="1"/>
  <c r="AI36" i="719"/>
  <c r="AF75" i="719"/>
  <c r="AH75" i="719" s="1"/>
  <c r="AI75" i="719"/>
  <c r="AF59" i="719"/>
  <c r="AH59" i="719" s="1"/>
  <c r="AI59" i="719"/>
  <c r="AF39" i="719"/>
  <c r="AH39" i="719" s="1"/>
  <c r="AI39" i="719"/>
  <c r="AF35" i="719"/>
  <c r="AH35" i="719" s="1"/>
  <c r="AI35" i="719"/>
  <c r="W78" i="719"/>
  <c r="AD71" i="719"/>
  <c r="AD64" i="719"/>
  <c r="AD61" i="719"/>
  <c r="AD57" i="719"/>
  <c r="AD50" i="719"/>
  <c r="AD46" i="719"/>
  <c r="AD43" i="719"/>
  <c r="AD32" i="719"/>
  <c r="AJ73" i="719"/>
  <c r="AJ66" i="719"/>
  <c r="AJ49" i="719"/>
  <c r="AJ42" i="719"/>
  <c r="AJ33" i="719"/>
  <c r="W76" i="719"/>
  <c r="W71" i="719"/>
  <c r="W68" i="719"/>
  <c r="W63" i="719"/>
  <c r="W60" i="719"/>
  <c r="W55" i="719"/>
  <c r="W52" i="719"/>
  <c r="W47" i="719"/>
  <c r="W44" i="719"/>
  <c r="W39" i="719"/>
  <c r="W36" i="719"/>
  <c r="W31" i="719"/>
  <c r="AD74" i="719"/>
  <c r="AD70" i="719"/>
  <c r="AD67" i="719"/>
  <c r="AD63" i="719"/>
  <c r="AD60" i="719"/>
  <c r="AD56" i="719"/>
  <c r="AD53" i="719"/>
  <c r="AD49" i="719"/>
  <c r="AD38" i="719"/>
  <c r="AD31" i="719"/>
  <c r="AJ76" i="719"/>
  <c r="AJ69" i="719"/>
  <c r="AJ62" i="719"/>
  <c r="AJ60" i="719"/>
  <c r="AJ58" i="719"/>
  <c r="AJ54" i="719"/>
  <c r="AJ52" i="719"/>
  <c r="AJ45" i="719"/>
  <c r="AJ38" i="719"/>
  <c r="AJ36" i="719"/>
  <c r="W70" i="719"/>
  <c r="W62" i="719"/>
  <c r="W54" i="719"/>
  <c r="W46" i="719"/>
  <c r="W30" i="719"/>
  <c r="AD77" i="719"/>
  <c r="AD73" i="719"/>
  <c r="AD55" i="719"/>
  <c r="AD52" i="719"/>
  <c r="AD48" i="719"/>
  <c r="AD41" i="719"/>
  <c r="AD34" i="719"/>
  <c r="AD30" i="719"/>
  <c r="AJ65" i="719"/>
  <c r="AJ63" i="719"/>
  <c r="AJ41" i="719"/>
  <c r="AJ39" i="719"/>
  <c r="W75" i="719"/>
  <c r="W72" i="719"/>
  <c r="W67" i="719"/>
  <c r="W65" i="719"/>
  <c r="W64" i="719"/>
  <c r="W59" i="719"/>
  <c r="W57" i="719"/>
  <c r="W56" i="719"/>
  <c r="W51" i="719"/>
  <c r="W48" i="719"/>
  <c r="W43" i="719"/>
  <c r="W40" i="719"/>
  <c r="W35" i="719"/>
  <c r="W33" i="719"/>
  <c r="W32" i="719"/>
  <c r="AD76" i="719"/>
  <c r="AD72" i="719"/>
  <c r="AD51" i="719"/>
  <c r="AD47" i="719"/>
  <c r="AD44" i="719"/>
  <c r="AD40" i="719"/>
  <c r="AD37" i="719"/>
  <c r="AJ75" i="719"/>
  <c r="AJ68" i="719"/>
  <c r="AJ59" i="719"/>
  <c r="AJ55" i="719"/>
  <c r="AJ51" i="719"/>
  <c r="AJ44" i="719"/>
  <c r="AJ35" i="719"/>
  <c r="AD39" i="718"/>
  <c r="AI39" i="718" s="1"/>
  <c r="AD130" i="727"/>
  <c r="AF130" i="727" s="1"/>
  <c r="AH130" i="727" s="1"/>
  <c r="AJ31" i="718"/>
  <c r="W34" i="718"/>
  <c r="W42" i="718"/>
  <c r="W40" i="718"/>
  <c r="W35" i="718"/>
  <c r="W32" i="718"/>
  <c r="AD35" i="718"/>
  <c r="AF31" i="718"/>
  <c r="AH31" i="718" s="1"/>
  <c r="AJ35" i="718"/>
  <c r="AD17" i="718"/>
  <c r="AI17" i="718" s="1"/>
  <c r="AD18" i="718"/>
  <c r="AI18" i="718" s="1"/>
  <c r="AD19" i="718"/>
  <c r="AF19" i="718" s="1"/>
  <c r="AH19" i="718" s="1"/>
  <c r="W25" i="718"/>
  <c r="AD38" i="718"/>
  <c r="AD34" i="718"/>
  <c r="AD30" i="718"/>
  <c r="AJ40" i="718"/>
  <c r="AJ32" i="718"/>
  <c r="AD42" i="718"/>
  <c r="W39" i="718"/>
  <c r="W37" i="718"/>
  <c r="W36" i="718"/>
  <c r="W31" i="718"/>
  <c r="AD41" i="718"/>
  <c r="AD37" i="718"/>
  <c r="AD33" i="718"/>
  <c r="W17" i="718"/>
  <c r="W18" i="718"/>
  <c r="W19" i="718"/>
  <c r="W38" i="718"/>
  <c r="W30" i="718"/>
  <c r="AD40" i="718"/>
  <c r="AD36" i="718"/>
  <c r="AD32" i="718"/>
  <c r="AJ154" i="727"/>
  <c r="AD66" i="725"/>
  <c r="W186" i="725"/>
  <c r="W170" i="725"/>
  <c r="W90" i="725"/>
  <c r="W74" i="725"/>
  <c r="W66" i="725"/>
  <c r="W58" i="725"/>
  <c r="W34" i="725"/>
  <c r="AD34" i="725"/>
  <c r="AD185" i="725"/>
  <c r="AI185" i="725" s="1"/>
  <c r="W181" i="725"/>
  <c r="W149" i="725"/>
  <c r="W117" i="725"/>
  <c r="W85" i="725"/>
  <c r="AD153" i="725"/>
  <c r="AI153" i="725" s="1"/>
  <c r="AD65" i="725"/>
  <c r="AI65" i="725" s="1"/>
  <c r="W189" i="725"/>
  <c r="W185" i="725"/>
  <c r="W153" i="725"/>
  <c r="W121" i="725"/>
  <c r="W89" i="725"/>
  <c r="AD121" i="725"/>
  <c r="AI121" i="725" s="1"/>
  <c r="W165" i="725"/>
  <c r="W133" i="725"/>
  <c r="W101" i="725"/>
  <c r="AD89" i="725"/>
  <c r="AI89" i="725" s="1"/>
  <c r="W178" i="725"/>
  <c r="W146" i="725"/>
  <c r="W98" i="725"/>
  <c r="W50" i="725"/>
  <c r="AD145" i="725"/>
  <c r="AF145" i="725" s="1"/>
  <c r="AH145" i="725" s="1"/>
  <c r="AD81" i="725"/>
  <c r="AI81" i="725" s="1"/>
  <c r="W173" i="725"/>
  <c r="W157" i="725"/>
  <c r="W141" i="725"/>
  <c r="W125" i="725"/>
  <c r="W109" i="725"/>
  <c r="W93" i="725"/>
  <c r="W77" i="725"/>
  <c r="W57" i="725"/>
  <c r="AD169" i="725"/>
  <c r="AI169" i="725" s="1"/>
  <c r="AD137" i="725"/>
  <c r="AI137" i="725" s="1"/>
  <c r="AD105" i="725"/>
  <c r="AI105" i="725" s="1"/>
  <c r="AD74" i="725"/>
  <c r="AD50" i="725"/>
  <c r="AI50" i="725" s="1"/>
  <c r="W190" i="725"/>
  <c r="W162" i="725"/>
  <c r="W130" i="725"/>
  <c r="W114" i="725"/>
  <c r="W82" i="725"/>
  <c r="W42" i="725"/>
  <c r="AD177" i="725"/>
  <c r="AI177" i="725" s="1"/>
  <c r="AD113" i="725"/>
  <c r="AI113" i="725" s="1"/>
  <c r="AD42" i="725"/>
  <c r="AD33" i="725"/>
  <c r="AI33" i="725" s="1"/>
  <c r="W177" i="725"/>
  <c r="W161" i="725"/>
  <c r="W145" i="725"/>
  <c r="W129" i="725"/>
  <c r="W113" i="725"/>
  <c r="W97" i="725"/>
  <c r="W81" i="725"/>
  <c r="W49" i="725"/>
  <c r="W33" i="725"/>
  <c r="W73" i="725"/>
  <c r="AD161" i="725"/>
  <c r="AF161" i="725" s="1"/>
  <c r="AH161" i="725" s="1"/>
  <c r="AD129" i="725"/>
  <c r="AI129" i="725" s="1"/>
  <c r="AD97" i="725"/>
  <c r="AI97" i="725" s="1"/>
  <c r="AD58" i="725"/>
  <c r="AF58" i="725" s="1"/>
  <c r="AH58" i="725" s="1"/>
  <c r="AD49" i="725"/>
  <c r="AI49" i="725" s="1"/>
  <c r="AI168" i="725"/>
  <c r="AF168" i="725"/>
  <c r="AH168" i="725" s="1"/>
  <c r="AI104" i="725"/>
  <c r="AF104" i="725"/>
  <c r="AH104" i="725" s="1"/>
  <c r="AI88" i="725"/>
  <c r="AF88" i="725"/>
  <c r="AH88" i="725" s="1"/>
  <c r="AI70" i="725"/>
  <c r="AF70" i="725"/>
  <c r="AH70" i="725" s="1"/>
  <c r="W188" i="725"/>
  <c r="AJ182" i="725"/>
  <c r="AD182" i="725"/>
  <c r="W182" i="725"/>
  <c r="W172" i="725"/>
  <c r="W164" i="725"/>
  <c r="W156" i="725"/>
  <c r="W152" i="725"/>
  <c r="AJ152" i="725"/>
  <c r="AJ150" i="725"/>
  <c r="AD150" i="725"/>
  <c r="W150" i="725"/>
  <c r="W144" i="725"/>
  <c r="AJ144" i="725"/>
  <c r="W136" i="725"/>
  <c r="AJ136" i="725"/>
  <c r="W132" i="725"/>
  <c r="AJ132" i="725"/>
  <c r="AJ126" i="725"/>
  <c r="AD126" i="725"/>
  <c r="W126" i="725"/>
  <c r="W116" i="725"/>
  <c r="AJ116" i="725"/>
  <c r="W108" i="725"/>
  <c r="AJ108" i="725"/>
  <c r="AJ102" i="725"/>
  <c r="AD102" i="725"/>
  <c r="W102" i="725"/>
  <c r="W92" i="725"/>
  <c r="AJ92" i="725"/>
  <c r="AJ86" i="725"/>
  <c r="AD86" i="725"/>
  <c r="W86" i="725"/>
  <c r="AJ78" i="725"/>
  <c r="AD78" i="725"/>
  <c r="W78" i="725"/>
  <c r="AJ53" i="725"/>
  <c r="AD53" i="725"/>
  <c r="W53" i="725"/>
  <c r="W191" i="725"/>
  <c r="AJ191" i="725"/>
  <c r="AD191" i="725"/>
  <c r="W184" i="725"/>
  <c r="AJ184" i="725"/>
  <c r="W176" i="725"/>
  <c r="AJ176" i="725"/>
  <c r="W160" i="725"/>
  <c r="AJ160" i="725"/>
  <c r="W140" i="725"/>
  <c r="W128" i="725"/>
  <c r="AJ128" i="725"/>
  <c r="W120" i="725"/>
  <c r="AJ120" i="725"/>
  <c r="AJ110" i="725"/>
  <c r="AD110" i="725"/>
  <c r="W110" i="725"/>
  <c r="W100" i="725"/>
  <c r="AJ100" i="725"/>
  <c r="AJ94" i="725"/>
  <c r="AD94" i="725"/>
  <c r="W94" i="725"/>
  <c r="W80" i="725"/>
  <c r="AJ80" i="725"/>
  <c r="AJ69" i="725"/>
  <c r="AD69" i="725"/>
  <c r="W69" i="725"/>
  <c r="AJ37" i="725"/>
  <c r="AD37" i="725"/>
  <c r="W37" i="725"/>
  <c r="AI45" i="725"/>
  <c r="AF45" i="725"/>
  <c r="AH45" i="725" s="1"/>
  <c r="AF121" i="725"/>
  <c r="AH121" i="725" s="1"/>
  <c r="AD23" i="725"/>
  <c r="AI23" i="725" s="1"/>
  <c r="W171" i="725"/>
  <c r="AD171" i="725"/>
  <c r="W163" i="725"/>
  <c r="AD163" i="725"/>
  <c r="W155" i="725"/>
  <c r="AD155" i="725"/>
  <c r="W131" i="725"/>
  <c r="AD131" i="725"/>
  <c r="W75" i="725"/>
  <c r="AJ75" i="725"/>
  <c r="AJ62" i="725"/>
  <c r="AD62" i="725"/>
  <c r="W62" i="725"/>
  <c r="W59" i="725"/>
  <c r="AJ59" i="725"/>
  <c r="W43" i="725"/>
  <c r="AJ43" i="725"/>
  <c r="AJ30" i="725"/>
  <c r="AD30" i="725"/>
  <c r="W30" i="725"/>
  <c r="AD152" i="725"/>
  <c r="AD136" i="725"/>
  <c r="AD120" i="725"/>
  <c r="AI71" i="725"/>
  <c r="AF71" i="725"/>
  <c r="AH71" i="725" s="1"/>
  <c r="AI54" i="725"/>
  <c r="AF54" i="725"/>
  <c r="AH54" i="725" s="1"/>
  <c r="AD43" i="725"/>
  <c r="AJ188" i="725"/>
  <c r="AJ156" i="725"/>
  <c r="W26" i="725"/>
  <c r="W192" i="725"/>
  <c r="W183" i="725"/>
  <c r="AJ183" i="725"/>
  <c r="AD183" i="725"/>
  <c r="W175" i="725"/>
  <c r="AJ175" i="725"/>
  <c r="AD175" i="725"/>
  <c r="W167" i="725"/>
  <c r="AJ167" i="725"/>
  <c r="AD167" i="725"/>
  <c r="W159" i="725"/>
  <c r="AJ159" i="725"/>
  <c r="AD159" i="725"/>
  <c r="W151" i="725"/>
  <c r="AJ151" i="725"/>
  <c r="AD151" i="725"/>
  <c r="W143" i="725"/>
  <c r="AJ143" i="725"/>
  <c r="AD143" i="725"/>
  <c r="W135" i="725"/>
  <c r="AJ135" i="725"/>
  <c r="AD135" i="725"/>
  <c r="W127" i="725"/>
  <c r="AD127" i="725"/>
  <c r="W119" i="725"/>
  <c r="AJ119" i="725"/>
  <c r="AD119" i="725"/>
  <c r="W111" i="725"/>
  <c r="AJ111" i="725"/>
  <c r="AD111" i="725"/>
  <c r="W103" i="725"/>
  <c r="AJ103" i="725"/>
  <c r="AD103" i="725"/>
  <c r="W95" i="725"/>
  <c r="AD95" i="725"/>
  <c r="W87" i="725"/>
  <c r="AJ87" i="725"/>
  <c r="AD87" i="725"/>
  <c r="W79" i="725"/>
  <c r="AJ79" i="725"/>
  <c r="AD79" i="725"/>
  <c r="AJ61" i="725"/>
  <c r="W61" i="725"/>
  <c r="AJ45" i="725"/>
  <c r="W45" i="725"/>
  <c r="AD189" i="725"/>
  <c r="AD181" i="725"/>
  <c r="AD173" i="725"/>
  <c r="AD165" i="725"/>
  <c r="AD157" i="725"/>
  <c r="AD149" i="725"/>
  <c r="AD141" i="725"/>
  <c r="AD133" i="725"/>
  <c r="AD125" i="725"/>
  <c r="AD117" i="725"/>
  <c r="AD109" i="725"/>
  <c r="AD101" i="725"/>
  <c r="AD93" i="725"/>
  <c r="AD85" i="725"/>
  <c r="AD77" i="725"/>
  <c r="AD59" i="725"/>
  <c r="AJ171" i="725"/>
  <c r="AJ155" i="725"/>
  <c r="AJ95" i="725"/>
  <c r="W180" i="725"/>
  <c r="AJ174" i="725"/>
  <c r="AD174" i="725"/>
  <c r="W174" i="725"/>
  <c r="W168" i="725"/>
  <c r="AJ168" i="725"/>
  <c r="AJ166" i="725"/>
  <c r="AD166" i="725"/>
  <c r="W166" i="725"/>
  <c r="AJ158" i="725"/>
  <c r="AD158" i="725"/>
  <c r="W158" i="725"/>
  <c r="W148" i="725"/>
  <c r="AJ142" i="725"/>
  <c r="AD142" i="725"/>
  <c r="W142" i="725"/>
  <c r="AJ134" i="725"/>
  <c r="AD134" i="725"/>
  <c r="W134" i="725"/>
  <c r="W124" i="725"/>
  <c r="AJ124" i="725"/>
  <c r="AJ118" i="725"/>
  <c r="AD118" i="725"/>
  <c r="W118" i="725"/>
  <c r="W112" i="725"/>
  <c r="AJ112" i="725"/>
  <c r="W104" i="725"/>
  <c r="AJ104" i="725"/>
  <c r="W96" i="725"/>
  <c r="AJ96" i="725"/>
  <c r="W88" i="725"/>
  <c r="AJ88" i="725"/>
  <c r="W84" i="725"/>
  <c r="AJ84" i="725"/>
  <c r="W76" i="725"/>
  <c r="AJ76" i="725"/>
  <c r="AD76" i="725"/>
  <c r="AI55" i="725"/>
  <c r="AF55" i="725"/>
  <c r="AH55" i="725" s="1"/>
  <c r="AI38" i="725"/>
  <c r="AF38" i="725"/>
  <c r="AH38" i="725" s="1"/>
  <c r="W187" i="725"/>
  <c r="AD187" i="725"/>
  <c r="W179" i="725"/>
  <c r="AD179" i="725"/>
  <c r="W147" i="725"/>
  <c r="AD147" i="725"/>
  <c r="W139" i="725"/>
  <c r="AJ139" i="725"/>
  <c r="AD139" i="725"/>
  <c r="W123" i="725"/>
  <c r="AJ123" i="725"/>
  <c r="AD123" i="725"/>
  <c r="W115" i="725"/>
  <c r="AJ115" i="725"/>
  <c r="AD115" i="725"/>
  <c r="W107" i="725"/>
  <c r="AJ107" i="725"/>
  <c r="AD107" i="725"/>
  <c r="W99" i="725"/>
  <c r="AD99" i="725"/>
  <c r="W91" i="725"/>
  <c r="AJ91" i="725"/>
  <c r="AD91" i="725"/>
  <c r="W83" i="725"/>
  <c r="AJ83" i="725"/>
  <c r="AD83" i="725"/>
  <c r="W64" i="725"/>
  <c r="AJ64" i="725"/>
  <c r="AD64" i="725"/>
  <c r="W48" i="725"/>
  <c r="AJ48" i="725"/>
  <c r="AD48" i="725"/>
  <c r="AJ46" i="725"/>
  <c r="AD46" i="725"/>
  <c r="W46" i="725"/>
  <c r="W32" i="725"/>
  <c r="AJ32" i="725"/>
  <c r="AD32" i="725"/>
  <c r="AD184" i="725"/>
  <c r="AD176" i="725"/>
  <c r="AD160" i="725"/>
  <c r="AD144" i="725"/>
  <c r="AD128" i="725"/>
  <c r="AD112" i="725"/>
  <c r="AD96" i="725"/>
  <c r="AD80" i="725"/>
  <c r="AI61" i="725"/>
  <c r="AF61" i="725"/>
  <c r="AH61" i="725" s="1"/>
  <c r="AF34" i="725"/>
  <c r="AH34" i="725" s="1"/>
  <c r="AI34" i="725"/>
  <c r="AJ172" i="725"/>
  <c r="AJ140" i="725"/>
  <c r="AJ99" i="725"/>
  <c r="AJ190" i="725"/>
  <c r="AD190" i="725"/>
  <c r="W72" i="725"/>
  <c r="AJ72" i="725"/>
  <c r="AD72" i="725"/>
  <c r="AJ70" i="725"/>
  <c r="W70" i="725"/>
  <c r="W67" i="725"/>
  <c r="AD67" i="725"/>
  <c r="W56" i="725"/>
  <c r="AJ56" i="725"/>
  <c r="AD56" i="725"/>
  <c r="AJ54" i="725"/>
  <c r="W54" i="725"/>
  <c r="W51" i="725"/>
  <c r="AD51" i="725"/>
  <c r="AJ51" i="725"/>
  <c r="W40" i="725"/>
  <c r="AJ40" i="725"/>
  <c r="AD40" i="725"/>
  <c r="AJ38" i="725"/>
  <c r="W38" i="725"/>
  <c r="W35" i="725"/>
  <c r="AD35" i="725"/>
  <c r="AD188" i="725"/>
  <c r="AD180" i="725"/>
  <c r="AD172" i="725"/>
  <c r="AD164" i="725"/>
  <c r="AD156" i="725"/>
  <c r="AD148" i="725"/>
  <c r="AD140" i="725"/>
  <c r="AD132" i="725"/>
  <c r="AD124" i="725"/>
  <c r="AD116" i="725"/>
  <c r="AD108" i="725"/>
  <c r="AD100" i="725"/>
  <c r="AD92" i="725"/>
  <c r="AD84" i="725"/>
  <c r="AD75" i="725"/>
  <c r="AF66" i="725"/>
  <c r="AH66" i="725" s="1"/>
  <c r="AI66" i="725"/>
  <c r="AI39" i="725"/>
  <c r="AF39" i="725"/>
  <c r="AH39" i="725" s="1"/>
  <c r="AJ180" i="725"/>
  <c r="AJ164" i="725"/>
  <c r="AJ148" i="725"/>
  <c r="AJ131" i="725"/>
  <c r="AJ67" i="725"/>
  <c r="W71" i="725"/>
  <c r="AJ71" i="725"/>
  <c r="W68" i="725"/>
  <c r="AJ68" i="725"/>
  <c r="AD68" i="725"/>
  <c r="W63" i="725"/>
  <c r="W60" i="725"/>
  <c r="AJ60" i="725"/>
  <c r="AD60" i="725"/>
  <c r="W55" i="725"/>
  <c r="AJ55" i="725"/>
  <c r="W52" i="725"/>
  <c r="AJ52" i="725"/>
  <c r="AD52" i="725"/>
  <c r="W47" i="725"/>
  <c r="W44" i="725"/>
  <c r="AJ44" i="725"/>
  <c r="AD44" i="725"/>
  <c r="W39" i="725"/>
  <c r="AJ39" i="725"/>
  <c r="W36" i="725"/>
  <c r="AJ36" i="725"/>
  <c r="AD36" i="725"/>
  <c r="W31" i="725"/>
  <c r="AD63" i="725"/>
  <c r="AD47" i="725"/>
  <c r="AD31" i="725"/>
  <c r="AD186" i="725"/>
  <c r="AD178" i="725"/>
  <c r="AD170" i="725"/>
  <c r="AD162" i="725"/>
  <c r="AD154" i="725"/>
  <c r="AD146" i="725"/>
  <c r="AD138" i="725"/>
  <c r="AD130" i="725"/>
  <c r="AD122" i="725"/>
  <c r="AD114" i="725"/>
  <c r="AD106" i="725"/>
  <c r="AD98" i="725"/>
  <c r="AD90" i="725"/>
  <c r="AD82" i="725"/>
  <c r="AD73" i="725"/>
  <c r="AD57" i="725"/>
  <c r="AD41" i="725"/>
  <c r="AJ47" i="725"/>
  <c r="W198" i="725"/>
  <c r="AJ198" i="725"/>
  <c r="AD198" i="725"/>
  <c r="AK205" i="725"/>
  <c r="AD146" i="727"/>
  <c r="AF146" i="727" s="1"/>
  <c r="AH146" i="727" s="1"/>
  <c r="AD159" i="727"/>
  <c r="AF159" i="727" s="1"/>
  <c r="AH159" i="727" s="1"/>
  <c r="W199" i="727"/>
  <c r="W191" i="727"/>
  <c r="AD147" i="727"/>
  <c r="AF147" i="727" s="1"/>
  <c r="AH147" i="727" s="1"/>
  <c r="AD107" i="727"/>
  <c r="AF107" i="727" s="1"/>
  <c r="AH107" i="727" s="1"/>
  <c r="AJ155" i="727"/>
  <c r="AJ131" i="727"/>
  <c r="AD119" i="727"/>
  <c r="AF119" i="727" s="1"/>
  <c r="AH119" i="727" s="1"/>
  <c r="AJ162" i="727"/>
  <c r="AD143" i="727"/>
  <c r="AF143" i="727" s="1"/>
  <c r="AH143" i="727" s="1"/>
  <c r="AD127" i="727"/>
  <c r="AF127" i="727" s="1"/>
  <c r="AH127" i="727" s="1"/>
  <c r="AD115" i="727"/>
  <c r="AF115" i="727" s="1"/>
  <c r="AH115" i="727" s="1"/>
  <c r="AJ151" i="727"/>
  <c r="W162" i="727"/>
  <c r="W154" i="727"/>
  <c r="W146" i="727"/>
  <c r="W130" i="727"/>
  <c r="W122" i="727"/>
  <c r="W114" i="727"/>
  <c r="AD139" i="727"/>
  <c r="AF139" i="727" s="1"/>
  <c r="AH139" i="727" s="1"/>
  <c r="AD123" i="727"/>
  <c r="AF123" i="727" s="1"/>
  <c r="AH123" i="727" s="1"/>
  <c r="AD111" i="727"/>
  <c r="AF111" i="727" s="1"/>
  <c r="AH111" i="727" s="1"/>
  <c r="AJ174" i="727"/>
  <c r="W175" i="727"/>
  <c r="AD106" i="727"/>
  <c r="AI106" i="727" s="1"/>
  <c r="AJ175" i="727"/>
  <c r="AJ163" i="727"/>
  <c r="AK228" i="727"/>
  <c r="AD149" i="727"/>
  <c r="AF149" i="727" s="1"/>
  <c r="AH149" i="727" s="1"/>
  <c r="AD114" i="727"/>
  <c r="AF114" i="727" s="1"/>
  <c r="AH114" i="727" s="1"/>
  <c r="W206" i="727"/>
  <c r="W198" i="727"/>
  <c r="AD183" i="727"/>
  <c r="AF183" i="727" s="1"/>
  <c r="AH183" i="727" s="1"/>
  <c r="AI138" i="727"/>
  <c r="AF138" i="727"/>
  <c r="AH138" i="727" s="1"/>
  <c r="W174" i="727"/>
  <c r="W138" i="727"/>
  <c r="W106" i="727"/>
  <c r="AJ138" i="727"/>
  <c r="W159" i="727"/>
  <c r="W127" i="727"/>
  <c r="AJ211" i="727"/>
  <c r="W214" i="727"/>
  <c r="W135" i="727"/>
  <c r="W103" i="727"/>
  <c r="AJ167" i="727"/>
  <c r="AJ135" i="727"/>
  <c r="AJ103" i="727"/>
  <c r="W151" i="727"/>
  <c r="W147" i="727"/>
  <c r="W119" i="727"/>
  <c r="W115" i="727"/>
  <c r="AJ199" i="727"/>
  <c r="W131" i="727"/>
  <c r="AD135" i="727"/>
  <c r="AF135" i="727" s="1"/>
  <c r="AH135" i="727" s="1"/>
  <c r="AD117" i="727"/>
  <c r="AF117" i="727" s="1"/>
  <c r="AH117" i="727" s="1"/>
  <c r="AI159" i="727"/>
  <c r="W183" i="727"/>
  <c r="W143" i="727"/>
  <c r="W111" i="727"/>
  <c r="W185" i="727"/>
  <c r="W182" i="727"/>
  <c r="AJ182" i="727"/>
  <c r="AD182" i="727"/>
  <c r="W178" i="727"/>
  <c r="AJ178" i="727"/>
  <c r="W171" i="727"/>
  <c r="W139" i="727"/>
  <c r="W107" i="727"/>
  <c r="W126" i="727"/>
  <c r="AJ203" i="727"/>
  <c r="W203" i="727"/>
  <c r="W167" i="727"/>
  <c r="W163" i="727"/>
  <c r="W142" i="727"/>
  <c r="W110" i="727"/>
  <c r="AD190" i="727"/>
  <c r="AF190" i="727" s="1"/>
  <c r="AH190" i="727" s="1"/>
  <c r="AJ190" i="727"/>
  <c r="W158" i="727"/>
  <c r="W176" i="727"/>
  <c r="W173" i="727"/>
  <c r="AJ173" i="727"/>
  <c r="W169" i="727"/>
  <c r="W155" i="727"/>
  <c r="W123" i="727"/>
  <c r="W161" i="727"/>
  <c r="W129" i="727"/>
  <c r="W124" i="727"/>
  <c r="W116" i="727"/>
  <c r="W105" i="727"/>
  <c r="AF174" i="727"/>
  <c r="AH174" i="727" s="1"/>
  <c r="AD158" i="727"/>
  <c r="AJ169" i="727"/>
  <c r="AJ158" i="727"/>
  <c r="AJ142" i="727"/>
  <c r="AJ126" i="727"/>
  <c r="AJ110" i="727"/>
  <c r="AJ105" i="727"/>
  <c r="W211" i="727"/>
  <c r="AJ209" i="727"/>
  <c r="AJ222" i="727"/>
  <c r="AD222" i="727"/>
  <c r="AD166" i="727"/>
  <c r="AD161" i="727"/>
  <c r="AF161" i="727" s="1"/>
  <c r="AH161" i="727" s="1"/>
  <c r="AD142" i="727"/>
  <c r="AD126" i="727"/>
  <c r="AD110" i="727"/>
  <c r="W202" i="727"/>
  <c r="W186" i="727"/>
  <c r="W184" i="727"/>
  <c r="W181" i="727"/>
  <c r="W179" i="727"/>
  <c r="W177" i="727"/>
  <c r="W168" i="727"/>
  <c r="W166" i="727"/>
  <c r="W165" i="727"/>
  <c r="W160" i="727"/>
  <c r="W157" i="727"/>
  <c r="W152" i="727"/>
  <c r="W150" i="727"/>
  <c r="W149" i="727"/>
  <c r="W144" i="727"/>
  <c r="W141" i="727"/>
  <c r="W136" i="727"/>
  <c r="W134" i="727"/>
  <c r="W133" i="727"/>
  <c r="W125" i="727"/>
  <c r="W118" i="727"/>
  <c r="W117" i="727"/>
  <c r="W109" i="727"/>
  <c r="W104" i="727"/>
  <c r="AD213" i="727"/>
  <c r="AF213" i="727" s="1"/>
  <c r="AH213" i="727" s="1"/>
  <c r="AD191" i="727"/>
  <c r="AF191" i="727" s="1"/>
  <c r="AH191" i="727" s="1"/>
  <c r="AJ206" i="727"/>
  <c r="W164" i="727"/>
  <c r="W153" i="727"/>
  <c r="W148" i="727"/>
  <c r="W145" i="727"/>
  <c r="W137" i="727"/>
  <c r="W132" i="727"/>
  <c r="W121" i="727"/>
  <c r="W113" i="727"/>
  <c r="W108" i="727"/>
  <c r="AD150" i="727"/>
  <c r="AD145" i="727"/>
  <c r="AF145" i="727" s="1"/>
  <c r="AH145" i="727" s="1"/>
  <c r="AD134" i="727"/>
  <c r="AF134" i="727" s="1"/>
  <c r="AH134" i="727" s="1"/>
  <c r="AD129" i="727"/>
  <c r="AF129" i="727" s="1"/>
  <c r="AH129" i="727" s="1"/>
  <c r="AD124" i="727"/>
  <c r="AF124" i="727" s="1"/>
  <c r="AH124" i="727" s="1"/>
  <c r="AD118" i="727"/>
  <c r="AF118" i="727" s="1"/>
  <c r="AH118" i="727" s="1"/>
  <c r="AD113" i="727"/>
  <c r="AF113" i="727" s="1"/>
  <c r="AH113" i="727" s="1"/>
  <c r="AD108" i="727"/>
  <c r="AF108" i="727" s="1"/>
  <c r="AH108" i="727" s="1"/>
  <c r="AD55" i="727"/>
  <c r="AF55" i="727" s="1"/>
  <c r="AH55" i="727" s="1"/>
  <c r="AJ161" i="727"/>
  <c r="AJ145" i="727"/>
  <c r="AJ129" i="727"/>
  <c r="AJ113" i="727"/>
  <c r="W190" i="727"/>
  <c r="AJ204" i="727"/>
  <c r="AF211" i="727"/>
  <c r="AH211" i="727" s="1"/>
  <c r="AI211" i="727"/>
  <c r="AF212" i="727"/>
  <c r="AH212" i="727" s="1"/>
  <c r="AI212" i="727"/>
  <c r="AF204" i="727"/>
  <c r="AH204" i="727" s="1"/>
  <c r="AI204" i="727"/>
  <c r="AF209" i="727"/>
  <c r="AH209" i="727" s="1"/>
  <c r="AI209" i="727"/>
  <c r="AI206" i="727"/>
  <c r="AF206" i="727"/>
  <c r="AH206" i="727" s="1"/>
  <c r="AI198" i="727"/>
  <c r="AF198" i="727"/>
  <c r="AH198" i="727" s="1"/>
  <c r="AF195" i="727"/>
  <c r="AH195" i="727" s="1"/>
  <c r="AI195" i="727"/>
  <c r="W192" i="727"/>
  <c r="AD192" i="727"/>
  <c r="AD178" i="727"/>
  <c r="W213" i="727"/>
  <c r="W208" i="727"/>
  <c r="W205" i="727"/>
  <c r="AD207" i="727"/>
  <c r="AD194" i="727"/>
  <c r="AD186" i="727"/>
  <c r="AI186" i="727" s="1"/>
  <c r="AD171" i="727"/>
  <c r="AF171" i="727" s="1"/>
  <c r="AH171" i="727" s="1"/>
  <c r="AJ186" i="727"/>
  <c r="AJ181" i="727"/>
  <c r="AJ170" i="727"/>
  <c r="W207" i="727"/>
  <c r="W196" i="727"/>
  <c r="W194" i="727"/>
  <c r="W193" i="727"/>
  <c r="W188" i="727"/>
  <c r="W170" i="727"/>
  <c r="AD201" i="727"/>
  <c r="AD196" i="727"/>
  <c r="AD193" i="727"/>
  <c r="AD188" i="727"/>
  <c r="AJ205" i="727"/>
  <c r="AJ198" i="727"/>
  <c r="W200" i="727"/>
  <c r="W197" i="727"/>
  <c r="W189" i="727"/>
  <c r="AD200" i="727"/>
  <c r="AD197" i="727"/>
  <c r="AD189" i="727"/>
  <c r="AI208" i="727"/>
  <c r="AJ197" i="727"/>
  <c r="AD210" i="727"/>
  <c r="AD202" i="727"/>
  <c r="AJ202" i="727"/>
  <c r="AI199" i="727"/>
  <c r="AJ195" i="727"/>
  <c r="AD184" i="727"/>
  <c r="AF184" i="727" s="1"/>
  <c r="AH184" i="727" s="1"/>
  <c r="AD181" i="727"/>
  <c r="AF181" i="727" s="1"/>
  <c r="AH181" i="727" s="1"/>
  <c r="AJ179" i="727"/>
  <c r="W212" i="727"/>
  <c r="W210" i="727"/>
  <c r="W209" i="727"/>
  <c r="W204" i="727"/>
  <c r="W195" i="727"/>
  <c r="W187" i="727"/>
  <c r="AD203" i="727"/>
  <c r="AD187" i="727"/>
  <c r="AJ212" i="727"/>
  <c r="AJ208" i="727"/>
  <c r="AI205" i="727"/>
  <c r="AJ196" i="727"/>
  <c r="AJ192" i="727"/>
  <c r="W201" i="727"/>
  <c r="AD88" i="729"/>
  <c r="AF88" i="729" s="1"/>
  <c r="AH88" i="729" s="1"/>
  <c r="AD72" i="729"/>
  <c r="AF72" i="729" s="1"/>
  <c r="AH72" i="729" s="1"/>
  <c r="W45" i="729"/>
  <c r="W43" i="729"/>
  <c r="AD87" i="729"/>
  <c r="AD78" i="729"/>
  <c r="AI78" i="729" s="1"/>
  <c r="AD71" i="729"/>
  <c r="AF71" i="729" s="1"/>
  <c r="AH71" i="729" s="1"/>
  <c r="AD62" i="729"/>
  <c r="AI62" i="729" s="1"/>
  <c r="AJ77" i="729"/>
  <c r="AJ61" i="729"/>
  <c r="W96" i="729"/>
  <c r="W94" i="729"/>
  <c r="W92" i="729"/>
  <c r="W90" i="729"/>
  <c r="W88" i="729"/>
  <c r="W86" i="729"/>
  <c r="W84" i="729"/>
  <c r="W82" i="729"/>
  <c r="W80" i="729"/>
  <c r="W78" i="729"/>
  <c r="W76" i="729"/>
  <c r="W74" i="729"/>
  <c r="W72" i="729"/>
  <c r="W70" i="729"/>
  <c r="W68" i="729"/>
  <c r="W66" i="729"/>
  <c r="W64" i="729"/>
  <c r="W62" i="729"/>
  <c r="W97" i="729"/>
  <c r="W95" i="729"/>
  <c r="AD76" i="729"/>
  <c r="AF76" i="729" s="1"/>
  <c r="AH76" i="729" s="1"/>
  <c r="AJ89" i="729"/>
  <c r="AJ73" i="729"/>
  <c r="W58" i="729"/>
  <c r="AJ58" i="729"/>
  <c r="AD58" i="729"/>
  <c r="AJ56" i="729"/>
  <c r="W56" i="729"/>
  <c r="AD56" i="729"/>
  <c r="AD54" i="729"/>
  <c r="AJ54" i="729"/>
  <c r="W54" i="729"/>
  <c r="AJ52" i="729"/>
  <c r="AD52" i="729"/>
  <c r="W52" i="729"/>
  <c r="W50" i="729"/>
  <c r="AD50" i="729"/>
  <c r="AJ50" i="729"/>
  <c r="W48" i="729"/>
  <c r="AJ48" i="729"/>
  <c r="AD48" i="729"/>
  <c r="AF46" i="729"/>
  <c r="AH46" i="729" s="1"/>
  <c r="AI46" i="729"/>
  <c r="W40" i="729"/>
  <c r="AF38" i="729"/>
  <c r="AH38" i="729" s="1"/>
  <c r="AI38" i="729"/>
  <c r="AF36" i="729"/>
  <c r="AH36" i="729" s="1"/>
  <c r="AI36" i="729"/>
  <c r="AJ59" i="729"/>
  <c r="W59" i="729"/>
  <c r="AD59" i="729"/>
  <c r="AD60" i="729"/>
  <c r="W60" i="729"/>
  <c r="AJ60" i="729"/>
  <c r="AD57" i="729"/>
  <c r="W57" i="729"/>
  <c r="AJ57" i="729"/>
  <c r="AD55" i="729"/>
  <c r="W55" i="729"/>
  <c r="AJ55" i="729"/>
  <c r="W53" i="729"/>
  <c r="AJ53" i="729"/>
  <c r="AD53" i="729"/>
  <c r="W51" i="729"/>
  <c r="AJ51" i="729"/>
  <c r="AD51" i="729"/>
  <c r="AJ49" i="729"/>
  <c r="AD49" i="729"/>
  <c r="W49" i="729"/>
  <c r="AJ47" i="729"/>
  <c r="AD47" i="729"/>
  <c r="W47" i="729"/>
  <c r="AI41" i="729"/>
  <c r="AF41" i="729"/>
  <c r="AH41" i="729" s="1"/>
  <c r="AI33" i="729"/>
  <c r="AF33" i="729"/>
  <c r="AH33" i="729" s="1"/>
  <c r="AI31" i="729"/>
  <c r="AF31" i="729"/>
  <c r="AH31" i="729" s="1"/>
  <c r="AF101" i="729"/>
  <c r="AH101" i="729" s="1"/>
  <c r="AI101" i="729"/>
  <c r="AD43" i="729"/>
  <c r="AD40" i="729"/>
  <c r="AD35" i="729"/>
  <c r="AD32" i="729"/>
  <c r="AJ45" i="729"/>
  <c r="AJ43" i="729"/>
  <c r="AJ40" i="729"/>
  <c r="AJ38" i="729"/>
  <c r="AF93" i="729"/>
  <c r="AH93" i="729" s="1"/>
  <c r="AI93" i="729"/>
  <c r="AF89" i="729"/>
  <c r="AH89" i="729" s="1"/>
  <c r="AI89" i="729"/>
  <c r="AF77" i="729"/>
  <c r="AH77" i="729" s="1"/>
  <c r="AI77" i="729"/>
  <c r="AF73" i="729"/>
  <c r="AH73" i="729" s="1"/>
  <c r="AI73" i="729"/>
  <c r="AF61" i="729"/>
  <c r="AH61" i="729" s="1"/>
  <c r="AI61" i="729"/>
  <c r="AF100" i="729"/>
  <c r="AH100" i="729" s="1"/>
  <c r="AD94" i="729"/>
  <c r="AF87" i="729"/>
  <c r="AH87" i="729" s="1"/>
  <c r="AI87" i="729"/>
  <c r="AF81" i="729"/>
  <c r="AH81" i="729" s="1"/>
  <c r="AI81" i="729"/>
  <c r="AF75" i="729"/>
  <c r="AH75" i="729" s="1"/>
  <c r="AI75" i="729"/>
  <c r="AJ101" i="729"/>
  <c r="AD45" i="729"/>
  <c r="AD42" i="729"/>
  <c r="AD37" i="729"/>
  <c r="AD34" i="729"/>
  <c r="AJ46" i="729"/>
  <c r="AJ36" i="729"/>
  <c r="AJ33" i="729"/>
  <c r="AJ31" i="729"/>
  <c r="AD102" i="729"/>
  <c r="AJ102" i="729"/>
  <c r="AJ99" i="729"/>
  <c r="AD99" i="729"/>
  <c r="W91" i="729"/>
  <c r="AJ90" i="729"/>
  <c r="AD90" i="729"/>
  <c r="AI86" i="729"/>
  <c r="AF86" i="729"/>
  <c r="AH86" i="729" s="1"/>
  <c r="AI70" i="729"/>
  <c r="AF70" i="729"/>
  <c r="AH70" i="729" s="1"/>
  <c r="AD98" i="729"/>
  <c r="AD92" i="729"/>
  <c r="AF85" i="729"/>
  <c r="AH85" i="729" s="1"/>
  <c r="AI85" i="729"/>
  <c r="AF66" i="729"/>
  <c r="AH66" i="729" s="1"/>
  <c r="AI66" i="729"/>
  <c r="AJ100" i="729"/>
  <c r="AJ93" i="729"/>
  <c r="AI88" i="729"/>
  <c r="AI72" i="729"/>
  <c r="W46" i="729"/>
  <c r="W44" i="729"/>
  <c r="W42" i="729"/>
  <c r="W41" i="729"/>
  <c r="W39" i="729"/>
  <c r="W38" i="729"/>
  <c r="W37" i="729"/>
  <c r="W36" i="729"/>
  <c r="W35" i="729"/>
  <c r="W34" i="729"/>
  <c r="W33" i="729"/>
  <c r="W32" i="729"/>
  <c r="W31" i="729"/>
  <c r="W30" i="729"/>
  <c r="AD44" i="729"/>
  <c r="AD39" i="729"/>
  <c r="AJ41" i="729"/>
  <c r="AJ95" i="729"/>
  <c r="AD95" i="729"/>
  <c r="AD103" i="729"/>
  <c r="AD97" i="729"/>
  <c r="AD91" i="729"/>
  <c r="AI71" i="729"/>
  <c r="AF65" i="729"/>
  <c r="AH65" i="729" s="1"/>
  <c r="AI65" i="729"/>
  <c r="AJ97" i="729"/>
  <c r="AI76" i="729"/>
  <c r="AD30" i="729"/>
  <c r="W103" i="729"/>
  <c r="W102" i="729"/>
  <c r="W101" i="729"/>
  <c r="W100" i="729"/>
  <c r="W99" i="729"/>
  <c r="W98" i="729"/>
  <c r="AJ96" i="729"/>
  <c r="AD96" i="729"/>
  <c r="W93" i="729"/>
  <c r="AF82" i="729"/>
  <c r="AH82" i="729" s="1"/>
  <c r="AI82" i="729"/>
  <c r="AF69" i="729"/>
  <c r="AH69" i="729" s="1"/>
  <c r="AI69" i="729"/>
  <c r="AD84" i="729"/>
  <c r="AD80" i="729"/>
  <c r="AD74" i="729"/>
  <c r="AD68" i="729"/>
  <c r="AD64" i="729"/>
  <c r="AJ86" i="729"/>
  <c r="AJ70" i="729"/>
  <c r="AD83" i="729"/>
  <c r="AD79" i="729"/>
  <c r="AD67" i="729"/>
  <c r="AD63" i="729"/>
  <c r="W104" i="729"/>
  <c r="AD104" i="729"/>
  <c r="AJ78" i="719"/>
  <c r="AD78" i="719"/>
  <c r="AF79" i="719"/>
  <c r="AH79" i="719" s="1"/>
  <c r="AF224" i="727"/>
  <c r="AH224" i="727" s="1"/>
  <c r="W138" i="723"/>
  <c r="AD138" i="723"/>
  <c r="W137" i="723"/>
  <c r="AD137" i="723"/>
  <c r="W223" i="727"/>
  <c r="AD223" i="727"/>
  <c r="W222" i="727"/>
  <c r="W200" i="725"/>
  <c r="AD200" i="725"/>
  <c r="W199" i="725"/>
  <c r="AD199" i="725"/>
  <c r="W157" i="726"/>
  <c r="AD157" i="726"/>
  <c r="AD156" i="726"/>
  <c r="AI156" i="726" s="1"/>
  <c r="W156" i="726"/>
  <c r="AD105" i="729"/>
  <c r="AF105" i="729" s="1"/>
  <c r="AH105" i="729" s="1"/>
  <c r="W107" i="717"/>
  <c r="AD107" i="717"/>
  <c r="AD106" i="717"/>
  <c r="W106" i="717"/>
  <c r="W136" i="723"/>
  <c r="AF136" i="723"/>
  <c r="AH136" i="723" s="1"/>
  <c r="W220" i="727"/>
  <c r="AD220" i="727"/>
  <c r="W221" i="727"/>
  <c r="AD221" i="727"/>
  <c r="W135" i="723"/>
  <c r="AD135" i="723"/>
  <c r="W195" i="725"/>
  <c r="W197" i="725"/>
  <c r="AD197" i="725"/>
  <c r="AD195" i="725"/>
  <c r="W196" i="725"/>
  <c r="AD196" i="725"/>
  <c r="W152" i="726"/>
  <c r="AD152" i="726"/>
  <c r="W153" i="726"/>
  <c r="AD153" i="726"/>
  <c r="W218" i="727"/>
  <c r="AD218" i="727"/>
  <c r="W219" i="727"/>
  <c r="AD219" i="727"/>
  <c r="W134" i="723"/>
  <c r="AD134" i="723"/>
  <c r="W133" i="723"/>
  <c r="AD133" i="723"/>
  <c r="W105" i="717"/>
  <c r="AD105" i="717"/>
  <c r="W194" i="725"/>
  <c r="AD194" i="725"/>
  <c r="W132" i="723"/>
  <c r="AD132" i="723"/>
  <c r="W217" i="727"/>
  <c r="AD217" i="727"/>
  <c r="AD216" i="727"/>
  <c r="AI216" i="727" s="1"/>
  <c r="W216" i="727"/>
  <c r="AD214" i="727"/>
  <c r="W215" i="727"/>
  <c r="AD215" i="727"/>
  <c r="W193" i="725"/>
  <c r="AD193" i="725"/>
  <c r="AD192" i="725"/>
  <c r="AJ192" i="725"/>
  <c r="AD15" i="721"/>
  <c r="AF15" i="721" s="1"/>
  <c r="AJ16" i="729"/>
  <c r="W16" i="729"/>
  <c r="AD10" i="729"/>
  <c r="AI10" i="729" s="1"/>
  <c r="AD22" i="729"/>
  <c r="AI22" i="729" s="1"/>
  <c r="W10" i="729"/>
  <c r="W11" i="729"/>
  <c r="W22" i="729"/>
  <c r="W23" i="729"/>
  <c r="AJ28" i="729"/>
  <c r="W29" i="729"/>
  <c r="W12" i="729"/>
  <c r="W17" i="729"/>
  <c r="W28" i="729"/>
  <c r="W18" i="729"/>
  <c r="W24" i="729"/>
  <c r="AD11" i="726"/>
  <c r="AI11" i="726" s="1"/>
  <c r="AD12" i="726"/>
  <c r="AI12" i="726" s="1"/>
  <c r="W15" i="726"/>
  <c r="W27" i="726"/>
  <c r="W17" i="726"/>
  <c r="AJ23" i="726"/>
  <c r="AD24" i="726"/>
  <c r="AI24" i="726" s="1"/>
  <c r="AD29" i="726"/>
  <c r="AI29" i="726" s="1"/>
  <c r="AD15" i="726"/>
  <c r="AF15" i="726" s="1"/>
  <c r="AH15" i="726" s="1"/>
  <c r="W18" i="726"/>
  <c r="AD27" i="726"/>
  <c r="AF27" i="726" s="1"/>
  <c r="AH27" i="726" s="1"/>
  <c r="AF9" i="726"/>
  <c r="AH9" i="726" s="1"/>
  <c r="AI9" i="726"/>
  <c r="AF14" i="726"/>
  <c r="AH14" i="726" s="1"/>
  <c r="AI14" i="726"/>
  <c r="AF21" i="726"/>
  <c r="AH21" i="726" s="1"/>
  <c r="AI21" i="726"/>
  <c r="AF19" i="726"/>
  <c r="AH19" i="726" s="1"/>
  <c r="AI19" i="726"/>
  <c r="AF26" i="726"/>
  <c r="AH26" i="726" s="1"/>
  <c r="AI26" i="726"/>
  <c r="AJ9" i="726"/>
  <c r="AD13" i="726"/>
  <c r="AJ14" i="726"/>
  <c r="AJ21" i="726"/>
  <c r="AD25" i="726"/>
  <c r="AJ26" i="726"/>
  <c r="W9" i="726"/>
  <c r="W11" i="726"/>
  <c r="W13" i="726"/>
  <c r="W14" i="726"/>
  <c r="AD17" i="726"/>
  <c r="AI17" i="726" s="1"/>
  <c r="W21" i="726"/>
  <c r="W23" i="726"/>
  <c r="W25" i="726"/>
  <c r="W12" i="726"/>
  <c r="AJ17" i="726"/>
  <c r="AD18" i="726"/>
  <c r="AI18" i="726" s="1"/>
  <c r="W24" i="726"/>
  <c r="W21" i="720"/>
  <c r="W10" i="720"/>
  <c r="W19" i="720"/>
  <c r="W18" i="720"/>
  <c r="W30" i="720"/>
  <c r="AD13" i="720"/>
  <c r="AI13" i="720" s="1"/>
  <c r="AD26" i="720"/>
  <c r="AF26" i="720" s="1"/>
  <c r="AH26" i="720" s="1"/>
  <c r="AD12" i="720"/>
  <c r="AI12" i="720" s="1"/>
  <c r="AD14" i="720"/>
  <c r="AF14" i="720" s="1"/>
  <c r="AH14" i="720" s="1"/>
  <c r="W14" i="720"/>
  <c r="W22" i="720"/>
  <c r="AD24" i="720"/>
  <c r="AI24" i="720" s="1"/>
  <c r="AD25" i="720"/>
  <c r="AI25" i="720" s="1"/>
  <c r="W16" i="720"/>
  <c r="W26" i="720"/>
  <c r="AF20" i="720"/>
  <c r="AH20" i="720" s="1"/>
  <c r="AI20" i="720"/>
  <c r="W27" i="720"/>
  <c r="AD18" i="720"/>
  <c r="AI18" i="720" s="1"/>
  <c r="AD19" i="720"/>
  <c r="AI19" i="720" s="1"/>
  <c r="AD30" i="720"/>
  <c r="AI30" i="720" s="1"/>
  <c r="W15" i="720"/>
  <c r="AJ18" i="720"/>
  <c r="AJ19" i="720"/>
  <c r="W20" i="720"/>
  <c r="AJ30" i="720"/>
  <c r="W11" i="719"/>
  <c r="W14" i="719"/>
  <c r="W17" i="719"/>
  <c r="W20" i="719"/>
  <c r="W23" i="719"/>
  <c r="W13" i="719"/>
  <c r="W19" i="719"/>
  <c r="W25" i="719"/>
  <c r="W9" i="719"/>
  <c r="W12" i="719"/>
  <c r="W15" i="719"/>
  <c r="W18" i="719"/>
  <c r="W21" i="719"/>
  <c r="W24" i="719"/>
  <c r="AD29" i="719"/>
  <c r="AI29" i="719" s="1"/>
  <c r="AD11" i="719"/>
  <c r="AI11" i="719" s="1"/>
  <c r="AD14" i="719"/>
  <c r="AF14" i="719" s="1"/>
  <c r="AH14" i="719" s="1"/>
  <c r="AD17" i="719"/>
  <c r="AI17" i="719" s="1"/>
  <c r="AD20" i="719"/>
  <c r="AF20" i="719" s="1"/>
  <c r="AH20" i="719" s="1"/>
  <c r="AD23" i="719"/>
  <c r="AI23" i="719" s="1"/>
  <c r="AD9" i="719"/>
  <c r="AF9" i="719" s="1"/>
  <c r="AH9" i="719" s="1"/>
  <c r="AJ11" i="719"/>
  <c r="AD12" i="719"/>
  <c r="AI12" i="719" s="1"/>
  <c r="AJ14" i="719"/>
  <c r="AD15" i="719"/>
  <c r="AF15" i="719" s="1"/>
  <c r="AH15" i="719" s="1"/>
  <c r="AJ17" i="719"/>
  <c r="AD18" i="719"/>
  <c r="AI18" i="719" s="1"/>
  <c r="AJ20" i="719"/>
  <c r="AD21" i="719"/>
  <c r="AF21" i="719" s="1"/>
  <c r="AH21" i="719" s="1"/>
  <c r="AJ23" i="719"/>
  <c r="AD24" i="719"/>
  <c r="AI24" i="719" s="1"/>
  <c r="AJ23" i="718"/>
  <c r="W23" i="718"/>
  <c r="AD13" i="718"/>
  <c r="AF13" i="718" s="1"/>
  <c r="AH13" i="718" s="1"/>
  <c r="AD12" i="718"/>
  <c r="AI12" i="718" s="1"/>
  <c r="W29" i="718"/>
  <c r="AD11" i="718"/>
  <c r="AI11" i="718" s="1"/>
  <c r="W24" i="718"/>
  <c r="AJ24" i="718"/>
  <c r="W11" i="718"/>
  <c r="W12" i="718"/>
  <c r="W13" i="718"/>
  <c r="AD29" i="718"/>
  <c r="AI29" i="718" s="1"/>
  <c r="AF73" i="717"/>
  <c r="AH73" i="717" s="1"/>
  <c r="AI73" i="717"/>
  <c r="AD66" i="717"/>
  <c r="AJ66" i="717"/>
  <c r="AF51" i="717"/>
  <c r="AH51" i="717" s="1"/>
  <c r="AI51" i="717"/>
  <c r="AF47" i="717"/>
  <c r="AH47" i="717" s="1"/>
  <c r="AI47" i="717"/>
  <c r="AF43" i="717"/>
  <c r="AH43" i="717" s="1"/>
  <c r="AI43" i="717"/>
  <c r="AF35" i="717"/>
  <c r="AH35" i="717" s="1"/>
  <c r="AI35" i="717"/>
  <c r="AI78" i="717"/>
  <c r="AJ34" i="717"/>
  <c r="AF98" i="717"/>
  <c r="AH98" i="717" s="1"/>
  <c r="AF82" i="717"/>
  <c r="AH82" i="717" s="1"/>
  <c r="AF50" i="717"/>
  <c r="AH50" i="717" s="1"/>
  <c r="AD41" i="717"/>
  <c r="AF83" i="717"/>
  <c r="AH83" i="717" s="1"/>
  <c r="AI83" i="717"/>
  <c r="AF71" i="717"/>
  <c r="AH71" i="717" s="1"/>
  <c r="AI71" i="717"/>
  <c r="AF63" i="717"/>
  <c r="AH63" i="717" s="1"/>
  <c r="AI63" i="717"/>
  <c r="AD55" i="717"/>
  <c r="AJ55" i="717"/>
  <c r="AJ48" i="717"/>
  <c r="AD48" i="717"/>
  <c r="AF40" i="717"/>
  <c r="AH40" i="717" s="1"/>
  <c r="AI40" i="717"/>
  <c r="AJ98" i="717"/>
  <c r="AI86" i="717"/>
  <c r="AF96" i="717"/>
  <c r="AH96" i="717" s="1"/>
  <c r="AI96" i="717"/>
  <c r="AF88" i="717"/>
  <c r="AH88" i="717" s="1"/>
  <c r="AI88" i="717"/>
  <c r="AF38" i="717"/>
  <c r="AH38" i="717" s="1"/>
  <c r="AI38" i="717"/>
  <c r="AF34" i="717"/>
  <c r="AH34" i="717" s="1"/>
  <c r="AI34" i="717"/>
  <c r="AD30" i="717"/>
  <c r="AJ30" i="717"/>
  <c r="AF62" i="717"/>
  <c r="AH62" i="717" s="1"/>
  <c r="AF46" i="717"/>
  <c r="AH46" i="717" s="1"/>
  <c r="AD101" i="717"/>
  <c r="AD69" i="717"/>
  <c r="AD37" i="717"/>
  <c r="AD94" i="717"/>
  <c r="AJ94" i="717"/>
  <c r="AF79" i="717"/>
  <c r="AH79" i="717" s="1"/>
  <c r="AI79" i="717"/>
  <c r="AF75" i="717"/>
  <c r="AH75" i="717" s="1"/>
  <c r="AI75" i="717"/>
  <c r="AJ59" i="717"/>
  <c r="AD59" i="717"/>
  <c r="AD44" i="717"/>
  <c r="AJ44" i="717"/>
  <c r="AF32" i="717"/>
  <c r="AH32" i="717" s="1"/>
  <c r="AI32" i="717"/>
  <c r="AI45" i="717"/>
  <c r="AF45" i="717"/>
  <c r="AH45" i="717" s="1"/>
  <c r="AF99" i="717"/>
  <c r="AH99" i="717" s="1"/>
  <c r="AI99" i="717"/>
  <c r="AD91" i="717"/>
  <c r="AJ91" i="717"/>
  <c r="AF87" i="717"/>
  <c r="AH87" i="717" s="1"/>
  <c r="AI87" i="717"/>
  <c r="AD80" i="717"/>
  <c r="AJ80" i="717"/>
  <c r="AJ76" i="717"/>
  <c r="AD76" i="717"/>
  <c r="AF68" i="717"/>
  <c r="AH68" i="717" s="1"/>
  <c r="AI68" i="717"/>
  <c r="AF60" i="717"/>
  <c r="AH60" i="717" s="1"/>
  <c r="AI60" i="717"/>
  <c r="AF52" i="717"/>
  <c r="AH52" i="717" s="1"/>
  <c r="AI52" i="717"/>
  <c r="AJ87" i="717"/>
  <c r="AJ62" i="717"/>
  <c r="AF90" i="717"/>
  <c r="AH90" i="717" s="1"/>
  <c r="AF74" i="717"/>
  <c r="AH74" i="717" s="1"/>
  <c r="AF58" i="717"/>
  <c r="AH58" i="717" s="1"/>
  <c r="AI81" i="717"/>
  <c r="AF81" i="717"/>
  <c r="AH81" i="717" s="1"/>
  <c r="AJ99" i="717"/>
  <c r="AJ88" i="717"/>
  <c r="AJ82" i="717"/>
  <c r="AJ74" i="717"/>
  <c r="AJ71" i="717"/>
  <c r="AJ63" i="717"/>
  <c r="AJ54" i="717"/>
  <c r="AJ52" i="717"/>
  <c r="AJ46" i="717"/>
  <c r="AJ35" i="717"/>
  <c r="AD100" i="717"/>
  <c r="AD92" i="717"/>
  <c r="AD84" i="717"/>
  <c r="AD72" i="717"/>
  <c r="AD64" i="717"/>
  <c r="AD56" i="717"/>
  <c r="AD36" i="717"/>
  <c r="AJ83" i="717"/>
  <c r="AJ75" i="717"/>
  <c r="AJ58" i="717"/>
  <c r="AJ47" i="717"/>
  <c r="AJ38" i="717"/>
  <c r="AD95" i="717"/>
  <c r="AD67" i="717"/>
  <c r="AD39" i="717"/>
  <c r="AD31" i="717"/>
  <c r="AJ86" i="717"/>
  <c r="AJ78" i="717"/>
  <c r="AJ50" i="717"/>
  <c r="AJ42" i="717"/>
  <c r="AD11" i="728"/>
  <c r="AI11" i="728" s="1"/>
  <c r="AD12" i="728"/>
  <c r="AI12" i="728" s="1"/>
  <c r="AD23" i="728"/>
  <c r="AI23" i="728" s="1"/>
  <c r="AD24" i="728"/>
  <c r="AI24" i="728" s="1"/>
  <c r="W11" i="728"/>
  <c r="W12" i="728"/>
  <c r="W13" i="728"/>
  <c r="W23" i="728"/>
  <c r="W24" i="728"/>
  <c r="W25" i="728"/>
  <c r="AJ13" i="725"/>
  <c r="AD11" i="725"/>
  <c r="AI11" i="725" s="1"/>
  <c r="AD14" i="725"/>
  <c r="AF14" i="725" s="1"/>
  <c r="AH14" i="725" s="1"/>
  <c r="AD18" i="725"/>
  <c r="AI18" i="725" s="1"/>
  <c r="AD19" i="725"/>
  <c r="AF19" i="725" s="1"/>
  <c r="AH19" i="725" s="1"/>
  <c r="W21" i="725"/>
  <c r="W17" i="725"/>
  <c r="AD21" i="725"/>
  <c r="AF21" i="725" s="1"/>
  <c r="AH21" i="725" s="1"/>
  <c r="W12" i="725"/>
  <c r="W14" i="725"/>
  <c r="AJ17" i="725"/>
  <c r="W19" i="725"/>
  <c r="AD9" i="725"/>
  <c r="AF9" i="725" s="1"/>
  <c r="AH9" i="725" s="1"/>
  <c r="W9" i="725"/>
  <c r="AF15" i="725"/>
  <c r="AH15" i="725" s="1"/>
  <c r="AI15" i="725"/>
  <c r="AF13" i="725"/>
  <c r="AH13" i="725" s="1"/>
  <c r="AI13" i="725"/>
  <c r="AJ15" i="725"/>
  <c r="W20" i="725"/>
  <c r="AD12" i="725"/>
  <c r="AI12" i="725" s="1"/>
  <c r="W18" i="725"/>
  <c r="AD20" i="725"/>
  <c r="AJ24" i="725"/>
  <c r="W25" i="725"/>
  <c r="W29" i="725"/>
  <c r="AI14" i="725"/>
  <c r="W15" i="725"/>
  <c r="AD25" i="725"/>
  <c r="W27" i="725"/>
  <c r="W11" i="725"/>
  <c r="AJ12" i="725"/>
  <c r="W13" i="725"/>
  <c r="AD17" i="725"/>
  <c r="AI17" i="725" s="1"/>
  <c r="W23" i="725"/>
  <c r="AD29" i="725"/>
  <c r="AI29" i="725" s="1"/>
  <c r="W13" i="723"/>
  <c r="AD12" i="723"/>
  <c r="AI12" i="723" s="1"/>
  <c r="W12" i="723"/>
  <c r="AD11" i="723"/>
  <c r="AI11" i="723" s="1"/>
  <c r="W11" i="723"/>
  <c r="AD17" i="723"/>
  <c r="AI17" i="723" s="1"/>
  <c r="AD18" i="723"/>
  <c r="AI18" i="723" s="1"/>
  <c r="AD29" i="723"/>
  <c r="AI29" i="723" s="1"/>
  <c r="W17" i="723"/>
  <c r="W18" i="723"/>
  <c r="W19" i="723"/>
  <c r="AD11" i="722"/>
  <c r="AI11" i="722" s="1"/>
  <c r="AD12" i="722"/>
  <c r="AI12" i="722" s="1"/>
  <c r="W17" i="722"/>
  <c r="W11" i="722"/>
  <c r="W12" i="722"/>
  <c r="W13" i="722"/>
  <c r="AD17" i="722"/>
  <c r="AI17" i="722" s="1"/>
  <c r="AD18" i="722"/>
  <c r="AI18" i="722" s="1"/>
  <c r="AD29" i="722"/>
  <c r="AI29" i="722" s="1"/>
  <c r="AJ17" i="722"/>
  <c r="AJ18" i="722"/>
  <c r="W19" i="722"/>
  <c r="AJ29" i="722"/>
  <c r="AF16" i="721"/>
  <c r="AH16" i="721" s="1"/>
  <c r="AI16" i="721"/>
  <c r="AJ16" i="721"/>
  <c r="W19" i="721"/>
  <c r="AD17" i="721"/>
  <c r="AI17" i="721" s="1"/>
  <c r="W18" i="721"/>
  <c r="AJ18" i="721"/>
  <c r="W17" i="721"/>
  <c r="W16" i="721"/>
  <c r="AI18" i="721"/>
  <c r="AD11" i="729"/>
  <c r="AD12" i="729"/>
  <c r="W13" i="729"/>
  <c r="AF16" i="729"/>
  <c r="AH16" i="729" s="1"/>
  <c r="AD17" i="729"/>
  <c r="AD18" i="729"/>
  <c r="W19" i="729"/>
  <c r="AD23" i="729"/>
  <c r="AD24" i="729"/>
  <c r="W25" i="729"/>
  <c r="AF28" i="729"/>
  <c r="AH28" i="729" s="1"/>
  <c r="AD29" i="729"/>
  <c r="W9" i="729"/>
  <c r="AD13" i="729"/>
  <c r="W14" i="729"/>
  <c r="W15" i="729"/>
  <c r="AD19" i="729"/>
  <c r="W20" i="729"/>
  <c r="W21" i="729"/>
  <c r="AD25" i="729"/>
  <c r="W26" i="729"/>
  <c r="W27" i="729"/>
  <c r="AD9" i="729"/>
  <c r="AD14" i="729"/>
  <c r="AD15" i="729"/>
  <c r="AD20" i="729"/>
  <c r="AD21" i="729"/>
  <c r="AD26" i="729"/>
  <c r="AD27" i="729"/>
  <c r="AI128" i="727"/>
  <c r="AF128" i="727"/>
  <c r="AH128" i="727" s="1"/>
  <c r="AI112" i="727"/>
  <c r="AF112" i="727"/>
  <c r="AH112" i="727" s="1"/>
  <c r="AI120" i="727"/>
  <c r="AF120" i="727"/>
  <c r="AH120" i="727" s="1"/>
  <c r="AD164" i="727"/>
  <c r="AF164" i="727" s="1"/>
  <c r="AH164" i="727" s="1"/>
  <c r="AD148" i="727"/>
  <c r="AF148" i="727" s="1"/>
  <c r="AH148" i="727" s="1"/>
  <c r="AD136" i="727"/>
  <c r="AD104" i="727"/>
  <c r="AI165" i="727"/>
  <c r="AD185" i="727"/>
  <c r="AF185" i="727" s="1"/>
  <c r="AH185" i="727" s="1"/>
  <c r="AD176" i="727"/>
  <c r="AD173" i="727"/>
  <c r="AF173" i="727" s="1"/>
  <c r="AH173" i="727" s="1"/>
  <c r="AD169" i="727"/>
  <c r="AF169" i="727" s="1"/>
  <c r="AH169" i="727" s="1"/>
  <c r="AD160" i="727"/>
  <c r="AD157" i="727"/>
  <c r="AF157" i="727" s="1"/>
  <c r="AH157" i="727" s="1"/>
  <c r="AD153" i="727"/>
  <c r="AF153" i="727" s="1"/>
  <c r="AH153" i="727" s="1"/>
  <c r="AD144" i="727"/>
  <c r="AD141" i="727"/>
  <c r="AF141" i="727" s="1"/>
  <c r="AH141" i="727" s="1"/>
  <c r="AD132" i="727"/>
  <c r="AF132" i="727" s="1"/>
  <c r="AH132" i="727" s="1"/>
  <c r="AD116" i="727"/>
  <c r="AF116" i="727" s="1"/>
  <c r="AH116" i="727" s="1"/>
  <c r="AI175" i="727"/>
  <c r="AI162" i="727"/>
  <c r="AJ184" i="727"/>
  <c r="AJ180" i="727"/>
  <c r="AJ176" i="727"/>
  <c r="AJ172" i="727"/>
  <c r="AJ168" i="727"/>
  <c r="AJ164" i="727"/>
  <c r="AJ160" i="727"/>
  <c r="AJ156" i="727"/>
  <c r="AJ152" i="727"/>
  <c r="AJ148" i="727"/>
  <c r="AJ144" i="727"/>
  <c r="AJ140" i="727"/>
  <c r="AJ136" i="727"/>
  <c r="AJ132" i="727"/>
  <c r="AJ128" i="727"/>
  <c r="AJ124" i="727"/>
  <c r="AJ120" i="727"/>
  <c r="AJ116" i="727"/>
  <c r="AJ112" i="727"/>
  <c r="AJ108" i="727"/>
  <c r="AJ104" i="727"/>
  <c r="W180" i="727"/>
  <c r="W172" i="727"/>
  <c r="W156" i="727"/>
  <c r="W140" i="727"/>
  <c r="W128" i="727"/>
  <c r="W120" i="727"/>
  <c r="W112" i="727"/>
  <c r="AI152" i="727"/>
  <c r="AF168" i="727"/>
  <c r="AH168" i="727" s="1"/>
  <c r="AD137" i="727"/>
  <c r="AF137" i="727" s="1"/>
  <c r="AH137" i="727" s="1"/>
  <c r="AD125" i="727"/>
  <c r="AF125" i="727" s="1"/>
  <c r="AH125" i="727" s="1"/>
  <c r="AD121" i="727"/>
  <c r="AF121" i="727" s="1"/>
  <c r="AH121" i="727" s="1"/>
  <c r="AD109" i="727"/>
  <c r="AF109" i="727" s="1"/>
  <c r="AH109" i="727" s="1"/>
  <c r="AD105" i="727"/>
  <c r="AF105" i="727" s="1"/>
  <c r="AH105" i="727" s="1"/>
  <c r="AI156" i="727"/>
  <c r="AF170" i="727"/>
  <c r="AH170" i="727" s="1"/>
  <c r="AF154" i="727"/>
  <c r="AH154" i="727" s="1"/>
  <c r="AF122" i="727"/>
  <c r="AH122" i="727" s="1"/>
  <c r="AF106" i="727"/>
  <c r="AH106" i="727" s="1"/>
  <c r="AI180" i="727"/>
  <c r="AI177" i="727"/>
  <c r="AI172" i="727"/>
  <c r="AI140" i="727"/>
  <c r="AI155" i="727"/>
  <c r="AI183" i="727"/>
  <c r="AI179" i="727"/>
  <c r="AI167" i="727"/>
  <c r="AI163" i="727"/>
  <c r="AI151" i="727"/>
  <c r="AI131" i="727"/>
  <c r="AI103" i="727"/>
  <c r="AD71" i="727"/>
  <c r="AF71" i="727" s="1"/>
  <c r="AH71" i="727" s="1"/>
  <c r="AD92" i="727"/>
  <c r="AD98" i="727"/>
  <c r="AF98" i="727" s="1"/>
  <c r="AH98" i="727" s="1"/>
  <c r="AI84" i="727"/>
  <c r="AF84" i="727"/>
  <c r="AH84" i="727" s="1"/>
  <c r="AI60" i="727"/>
  <c r="AF60" i="727"/>
  <c r="AH60" i="727" s="1"/>
  <c r="AI36" i="727"/>
  <c r="AF36" i="727"/>
  <c r="AH36" i="727" s="1"/>
  <c r="AD50" i="727"/>
  <c r="AF50" i="727" s="1"/>
  <c r="AH50" i="727" s="1"/>
  <c r="AD34" i="727"/>
  <c r="AI34" i="727" s="1"/>
  <c r="AD32" i="727"/>
  <c r="AJ82" i="727"/>
  <c r="AD97" i="727"/>
  <c r="AF97" i="727" s="1"/>
  <c r="AH97" i="727" s="1"/>
  <c r="AI80" i="727"/>
  <c r="AI88" i="727"/>
  <c r="AF54" i="727"/>
  <c r="AH54" i="727" s="1"/>
  <c r="AD40" i="727"/>
  <c r="AD96" i="727"/>
  <c r="AF46" i="727"/>
  <c r="AH46" i="727" s="1"/>
  <c r="AF81" i="727"/>
  <c r="AH81" i="727" s="1"/>
  <c r="AI81" i="727"/>
  <c r="AF41" i="727"/>
  <c r="AH41" i="727" s="1"/>
  <c r="AI41" i="727"/>
  <c r="AF31" i="727"/>
  <c r="AH31" i="727" s="1"/>
  <c r="AI31" i="727"/>
  <c r="AF39" i="727"/>
  <c r="AH39" i="727" s="1"/>
  <c r="AI39" i="727"/>
  <c r="AF33" i="727"/>
  <c r="AH33" i="727" s="1"/>
  <c r="AI33" i="727"/>
  <c r="AI68" i="727"/>
  <c r="AF68" i="727"/>
  <c r="AH68" i="727" s="1"/>
  <c r="AF58" i="727"/>
  <c r="AH58" i="727" s="1"/>
  <c r="AI58" i="727"/>
  <c r="AI44" i="727"/>
  <c r="AF44" i="727"/>
  <c r="AH44" i="727" s="1"/>
  <c r="AF67" i="727"/>
  <c r="AH67" i="727" s="1"/>
  <c r="AI67" i="727"/>
  <c r="AF51" i="727"/>
  <c r="AH51" i="727" s="1"/>
  <c r="AI51" i="727"/>
  <c r="AF45" i="727"/>
  <c r="AH45" i="727" s="1"/>
  <c r="AI45" i="727"/>
  <c r="AF35" i="727"/>
  <c r="AH35" i="727" s="1"/>
  <c r="AI35" i="727"/>
  <c r="AF74" i="727"/>
  <c r="AH74" i="727" s="1"/>
  <c r="AI74" i="727"/>
  <c r="AF78" i="727"/>
  <c r="AH78" i="727" s="1"/>
  <c r="AF73" i="727"/>
  <c r="AH73" i="727" s="1"/>
  <c r="AI73" i="727"/>
  <c r="AF63" i="727"/>
  <c r="AH63" i="727" s="1"/>
  <c r="AI63" i="727"/>
  <c r="AJ99" i="727"/>
  <c r="AD99" i="727"/>
  <c r="AJ93" i="727"/>
  <c r="AD93" i="727"/>
  <c r="AJ91" i="727"/>
  <c r="AD91" i="727"/>
  <c r="AF85" i="727"/>
  <c r="AH85" i="727" s="1"/>
  <c r="AI85" i="727"/>
  <c r="AI72" i="727"/>
  <c r="AF72" i="727"/>
  <c r="AH72" i="727" s="1"/>
  <c r="AI64" i="727"/>
  <c r="AF64" i="727"/>
  <c r="AH64" i="727" s="1"/>
  <c r="AI56" i="727"/>
  <c r="AF56" i="727"/>
  <c r="AH56" i="727" s="1"/>
  <c r="AI48" i="727"/>
  <c r="AF48" i="727"/>
  <c r="AH48" i="727" s="1"/>
  <c r="AD87" i="727"/>
  <c r="AF76" i="727"/>
  <c r="AH76" i="727" s="1"/>
  <c r="AF62" i="727"/>
  <c r="AH62" i="727" s="1"/>
  <c r="AF49" i="727"/>
  <c r="AH49" i="727" s="1"/>
  <c r="AI49" i="727"/>
  <c r="AI90" i="727"/>
  <c r="AI86" i="727"/>
  <c r="AI82" i="727"/>
  <c r="AJ102" i="727"/>
  <c r="AD102" i="727"/>
  <c r="AF59" i="727"/>
  <c r="AH59" i="727" s="1"/>
  <c r="AI59" i="727"/>
  <c r="AF43" i="727"/>
  <c r="AH43" i="727" s="1"/>
  <c r="AI43" i="727"/>
  <c r="AF37" i="727"/>
  <c r="AH37" i="727" s="1"/>
  <c r="AI37" i="727"/>
  <c r="AF89" i="727"/>
  <c r="AH89" i="727" s="1"/>
  <c r="AI89" i="727"/>
  <c r="AF79" i="727"/>
  <c r="AH79" i="727" s="1"/>
  <c r="AI79" i="727"/>
  <c r="AF65" i="727"/>
  <c r="AH65" i="727" s="1"/>
  <c r="AI65" i="727"/>
  <c r="AF83" i="727"/>
  <c r="AH83" i="727" s="1"/>
  <c r="AI83" i="727"/>
  <c r="AF77" i="727"/>
  <c r="AH77" i="727" s="1"/>
  <c r="AI77" i="727"/>
  <c r="AD100" i="727"/>
  <c r="AD95" i="727"/>
  <c r="AF70" i="727"/>
  <c r="AH70" i="727" s="1"/>
  <c r="AD66" i="727"/>
  <c r="AF57" i="727"/>
  <c r="AH57" i="727" s="1"/>
  <c r="AI57" i="727"/>
  <c r="AF52" i="727"/>
  <c r="AH52" i="727" s="1"/>
  <c r="AF47" i="727"/>
  <c r="AH47" i="727" s="1"/>
  <c r="AI47" i="727"/>
  <c r="AF42" i="727"/>
  <c r="AH42" i="727" s="1"/>
  <c r="AI42" i="727"/>
  <c r="AF38" i="727"/>
  <c r="AH38" i="727" s="1"/>
  <c r="AJ13" i="727"/>
  <c r="AJ59" i="727"/>
  <c r="AD94" i="727"/>
  <c r="AD75" i="727"/>
  <c r="AD101" i="727"/>
  <c r="AI69" i="727"/>
  <c r="AI61" i="727"/>
  <c r="AI53" i="727"/>
  <c r="W18" i="727"/>
  <c r="W20" i="727"/>
  <c r="W97" i="727"/>
  <c r="W95" i="727"/>
  <c r="W93" i="727"/>
  <c r="W99" i="727"/>
  <c r="W89" i="727"/>
  <c r="W85" i="727"/>
  <c r="W81" i="727"/>
  <c r="W77" i="727"/>
  <c r="W73" i="727"/>
  <c r="W69" i="727"/>
  <c r="W65" i="727"/>
  <c r="W61" i="727"/>
  <c r="W57" i="727"/>
  <c r="W53" i="727"/>
  <c r="W49" i="727"/>
  <c r="W45" i="727"/>
  <c r="AJ45" i="727"/>
  <c r="W41" i="727"/>
  <c r="W37" i="727"/>
  <c r="W33" i="727"/>
  <c r="AJ24" i="727"/>
  <c r="AJ19" i="727"/>
  <c r="AJ33" i="727"/>
  <c r="AJ77" i="727"/>
  <c r="AJ61" i="727"/>
  <c r="W90" i="727"/>
  <c r="W86" i="727"/>
  <c r="W82" i="727"/>
  <c r="W78" i="727"/>
  <c r="W74" i="727"/>
  <c r="W70" i="727"/>
  <c r="W66" i="727"/>
  <c r="W62" i="727"/>
  <c r="W58" i="727"/>
  <c r="W54" i="727"/>
  <c r="W50" i="727"/>
  <c r="W46" i="727"/>
  <c r="W42" i="727"/>
  <c r="W38" i="727"/>
  <c r="W34" i="727"/>
  <c r="AJ12" i="727"/>
  <c r="AJ38" i="727"/>
  <c r="AJ86" i="727"/>
  <c r="AJ81" i="727"/>
  <c r="AJ70" i="727"/>
  <c r="AJ65" i="727"/>
  <c r="AJ54" i="727"/>
  <c r="AJ49" i="727"/>
  <c r="AD18" i="727"/>
  <c r="AI18" i="727" s="1"/>
  <c r="AJ18" i="727"/>
  <c r="W19" i="727"/>
  <c r="W91" i="727"/>
  <c r="W87" i="727"/>
  <c r="W83" i="727"/>
  <c r="W79" i="727"/>
  <c r="W75" i="727"/>
  <c r="W71" i="727"/>
  <c r="W67" i="727"/>
  <c r="W63" i="727"/>
  <c r="W59" i="727"/>
  <c r="W55" i="727"/>
  <c r="W51" i="727"/>
  <c r="W47" i="727"/>
  <c r="AJ43" i="727"/>
  <c r="W43" i="727"/>
  <c r="AJ39" i="727"/>
  <c r="W39" i="727"/>
  <c r="AJ35" i="727"/>
  <c r="W35" i="727"/>
  <c r="W31" i="727"/>
  <c r="AJ42" i="727"/>
  <c r="AJ37" i="727"/>
  <c r="AJ90" i="727"/>
  <c r="AJ85" i="727"/>
  <c r="AJ79" i="727"/>
  <c r="AJ74" i="727"/>
  <c r="AJ69" i="727"/>
  <c r="AJ63" i="727"/>
  <c r="AJ58" i="727"/>
  <c r="AJ53" i="727"/>
  <c r="AJ47" i="727"/>
  <c r="AJ88" i="727"/>
  <c r="W88" i="727"/>
  <c r="AJ84" i="727"/>
  <c r="W84" i="727"/>
  <c r="AJ80" i="727"/>
  <c r="W80" i="727"/>
  <c r="AJ76" i="727"/>
  <c r="W76" i="727"/>
  <c r="AJ72" i="727"/>
  <c r="W72" i="727"/>
  <c r="AJ68" i="727"/>
  <c r="W68" i="727"/>
  <c r="AJ64" i="727"/>
  <c r="W64" i="727"/>
  <c r="AJ60" i="727"/>
  <c r="W60" i="727"/>
  <c r="AJ56" i="727"/>
  <c r="W56" i="727"/>
  <c r="AJ52" i="727"/>
  <c r="W52" i="727"/>
  <c r="AJ48" i="727"/>
  <c r="W48" i="727"/>
  <c r="AJ44" i="727"/>
  <c r="W44" i="727"/>
  <c r="W40" i="727"/>
  <c r="W36" i="727"/>
  <c r="W32" i="727"/>
  <c r="AJ25" i="727"/>
  <c r="AJ31" i="727"/>
  <c r="AJ41" i="727"/>
  <c r="AJ36" i="727"/>
  <c r="AJ89" i="727"/>
  <c r="AJ83" i="727"/>
  <c r="AJ78" i="727"/>
  <c r="AJ73" i="727"/>
  <c r="AJ67" i="727"/>
  <c r="AJ62" i="727"/>
  <c r="AJ57" i="727"/>
  <c r="AJ51" i="727"/>
  <c r="AJ46" i="727"/>
  <c r="W12" i="727"/>
  <c r="W13" i="727"/>
  <c r="W14" i="727"/>
  <c r="W24" i="727"/>
  <c r="W25" i="727"/>
  <c r="W26" i="727"/>
  <c r="W30" i="727"/>
  <c r="AD30" i="727"/>
  <c r="AI30" i="727" s="1"/>
  <c r="W99" i="717"/>
  <c r="W91" i="717"/>
  <c r="W88" i="717"/>
  <c r="W75" i="717"/>
  <c r="W72" i="717"/>
  <c r="W67" i="717"/>
  <c r="W64" i="717"/>
  <c r="W59" i="717"/>
  <c r="W56" i="717"/>
  <c r="W51" i="717"/>
  <c r="W48" i="717"/>
  <c r="W32" i="717"/>
  <c r="W96" i="717"/>
  <c r="W83" i="717"/>
  <c r="W80" i="717"/>
  <c r="W43" i="717"/>
  <c r="W40" i="717"/>
  <c r="W35" i="717"/>
  <c r="W100" i="717"/>
  <c r="W95" i="717"/>
  <c r="W92" i="717"/>
  <c r="W87" i="717"/>
  <c r="W84" i="717"/>
  <c r="W79" i="717"/>
  <c r="W76" i="717"/>
  <c r="W71" i="717"/>
  <c r="W68" i="717"/>
  <c r="W63" i="717"/>
  <c r="W60" i="717"/>
  <c r="W55" i="717"/>
  <c r="W52" i="717"/>
  <c r="W47" i="717"/>
  <c r="W44" i="717"/>
  <c r="W39" i="717"/>
  <c r="W36" i="717"/>
  <c r="W31" i="717"/>
  <c r="W29" i="728"/>
  <c r="W9" i="728"/>
  <c r="AF11" i="728"/>
  <c r="AH11" i="728" s="1"/>
  <c r="AF12" i="728"/>
  <c r="AH12" i="728" s="1"/>
  <c r="AD13" i="728"/>
  <c r="W14" i="728"/>
  <c r="W15" i="728"/>
  <c r="AF17" i="728"/>
  <c r="AH17" i="728" s="1"/>
  <c r="AF18" i="728"/>
  <c r="AH18" i="728" s="1"/>
  <c r="AD19" i="728"/>
  <c r="W20" i="728"/>
  <c r="W21" i="728"/>
  <c r="AF23" i="728"/>
  <c r="AH23" i="728" s="1"/>
  <c r="AD25" i="728"/>
  <c r="W26" i="728"/>
  <c r="W27" i="728"/>
  <c r="AF29" i="728"/>
  <c r="AH29" i="728" s="1"/>
  <c r="AD9" i="728"/>
  <c r="W10" i="728"/>
  <c r="AD14" i="728"/>
  <c r="AD15" i="728"/>
  <c r="W16" i="728"/>
  <c r="AD20" i="728"/>
  <c r="AD21" i="728"/>
  <c r="W22" i="728"/>
  <c r="AD26" i="728"/>
  <c r="AD27" i="728"/>
  <c r="W28" i="728"/>
  <c r="AD10" i="728"/>
  <c r="AD16" i="728"/>
  <c r="AD22" i="728"/>
  <c r="AD28" i="728"/>
  <c r="W10" i="727"/>
  <c r="AF12" i="727"/>
  <c r="AH12" i="727" s="1"/>
  <c r="AF13" i="727"/>
  <c r="AH13" i="727" s="1"/>
  <c r="AD14" i="727"/>
  <c r="W15" i="727"/>
  <c r="W16" i="727"/>
  <c r="AF19" i="727"/>
  <c r="AH19" i="727" s="1"/>
  <c r="AD20" i="727"/>
  <c r="W21" i="727"/>
  <c r="W22" i="727"/>
  <c r="AF24" i="727"/>
  <c r="AH24" i="727" s="1"/>
  <c r="AF25" i="727"/>
  <c r="AH25" i="727" s="1"/>
  <c r="AD26" i="727"/>
  <c r="W27" i="727"/>
  <c r="W28" i="727"/>
  <c r="AD10" i="727"/>
  <c r="W11" i="727"/>
  <c r="AD15" i="727"/>
  <c r="AD16" i="727"/>
  <c r="W17" i="727"/>
  <c r="AD21" i="727"/>
  <c r="AD22" i="727"/>
  <c r="W23" i="727"/>
  <c r="AD27" i="727"/>
  <c r="AD28" i="727"/>
  <c r="W29" i="727"/>
  <c r="AD11" i="727"/>
  <c r="AD17" i="727"/>
  <c r="AD23" i="727"/>
  <c r="AD29" i="727"/>
  <c r="W29" i="726"/>
  <c r="AF12" i="726"/>
  <c r="AH12" i="726" s="1"/>
  <c r="AF23" i="726"/>
  <c r="AH23" i="726" s="1"/>
  <c r="W10" i="726"/>
  <c r="W16" i="726"/>
  <c r="W22" i="726"/>
  <c r="W28" i="726"/>
  <c r="AD10" i="726"/>
  <c r="AD16" i="726"/>
  <c r="AD22" i="726"/>
  <c r="AD28" i="726"/>
  <c r="W24" i="725"/>
  <c r="AF24" i="725"/>
  <c r="AH24" i="725" s="1"/>
  <c r="W10" i="725"/>
  <c r="W16" i="725"/>
  <c r="W22" i="725"/>
  <c r="AD26" i="725"/>
  <c r="AD27" i="725"/>
  <c r="W28" i="725"/>
  <c r="AD10" i="725"/>
  <c r="AD16" i="725"/>
  <c r="AD22" i="725"/>
  <c r="AD28" i="725"/>
  <c r="W29" i="723"/>
  <c r="W9" i="723"/>
  <c r="AF12" i="723"/>
  <c r="AH12" i="723" s="1"/>
  <c r="AD13" i="723"/>
  <c r="W14" i="723"/>
  <c r="W15" i="723"/>
  <c r="AD19" i="723"/>
  <c r="W20" i="723"/>
  <c r="W21" i="723"/>
  <c r="AF24" i="723"/>
  <c r="AH24" i="723" s="1"/>
  <c r="AD25" i="723"/>
  <c r="W26" i="723"/>
  <c r="W27" i="723"/>
  <c r="AD9" i="723"/>
  <c r="W10" i="723"/>
  <c r="AD14" i="723"/>
  <c r="AD15" i="723"/>
  <c r="W16" i="723"/>
  <c r="AD20" i="723"/>
  <c r="AD21" i="723"/>
  <c r="W22" i="723"/>
  <c r="AD26" i="723"/>
  <c r="AD27" i="723"/>
  <c r="W28" i="723"/>
  <c r="AD10" i="723"/>
  <c r="AD16" i="723"/>
  <c r="AD22" i="723"/>
  <c r="AD28" i="723"/>
  <c r="W9" i="722"/>
  <c r="AF11" i="722"/>
  <c r="AH11" i="722" s="1"/>
  <c r="AD13" i="722"/>
  <c r="W14" i="722"/>
  <c r="W15" i="722"/>
  <c r="AD19" i="722"/>
  <c r="W20" i="722"/>
  <c r="W21" i="722"/>
  <c r="AF23" i="722"/>
  <c r="AH23" i="722" s="1"/>
  <c r="AF24" i="722"/>
  <c r="AH24" i="722" s="1"/>
  <c r="AD25" i="722"/>
  <c r="W26" i="722"/>
  <c r="W27" i="722"/>
  <c r="AD9" i="722"/>
  <c r="W10" i="722"/>
  <c r="AD14" i="722"/>
  <c r="AD15" i="722"/>
  <c r="W16" i="722"/>
  <c r="AD20" i="722"/>
  <c r="AD21" i="722"/>
  <c r="W22" i="722"/>
  <c r="AD26" i="722"/>
  <c r="AD27" i="722"/>
  <c r="W28" i="722"/>
  <c r="AD10" i="722"/>
  <c r="AD16" i="722"/>
  <c r="AD22" i="722"/>
  <c r="AD28" i="722"/>
  <c r="W15" i="721"/>
  <c r="AD19" i="721"/>
  <c r="W12" i="720"/>
  <c r="W13" i="720"/>
  <c r="W24" i="720"/>
  <c r="W25" i="720"/>
  <c r="AF24" i="720"/>
  <c r="AH24" i="720" s="1"/>
  <c r="AD10" i="720"/>
  <c r="W11" i="720"/>
  <c r="AD15" i="720"/>
  <c r="AD16" i="720"/>
  <c r="W17" i="720"/>
  <c r="AD21" i="720"/>
  <c r="AD22" i="720"/>
  <c r="W23" i="720"/>
  <c r="AD27" i="720"/>
  <c r="AD28" i="720"/>
  <c r="W29" i="720"/>
  <c r="AD11" i="720"/>
  <c r="AD17" i="720"/>
  <c r="AD23" i="720"/>
  <c r="AD29" i="720"/>
  <c r="W29" i="719"/>
  <c r="AI9" i="719"/>
  <c r="AD13" i="719"/>
  <c r="AD19" i="719"/>
  <c r="AI21" i="719"/>
  <c r="AD25" i="719"/>
  <c r="W26" i="719"/>
  <c r="W27" i="719"/>
  <c r="W10" i="719"/>
  <c r="W16" i="719"/>
  <c r="W22" i="719"/>
  <c r="AD26" i="719"/>
  <c r="AD27" i="719"/>
  <c r="W28" i="719"/>
  <c r="AD10" i="719"/>
  <c r="AD16" i="719"/>
  <c r="AD22" i="719"/>
  <c r="AD28" i="719"/>
  <c r="W9" i="718"/>
  <c r="W14" i="718"/>
  <c r="W15" i="718"/>
  <c r="AF17" i="718"/>
  <c r="AH17" i="718" s="1"/>
  <c r="AF18" i="718"/>
  <c r="AH18" i="718" s="1"/>
  <c r="W20" i="718"/>
  <c r="W21" i="718"/>
  <c r="AF23" i="718"/>
  <c r="AH23" i="718" s="1"/>
  <c r="AF24" i="718"/>
  <c r="AH24" i="718" s="1"/>
  <c r="AD25" i="718"/>
  <c r="W26" i="718"/>
  <c r="W27" i="718"/>
  <c r="AD9" i="718"/>
  <c r="W10" i="718"/>
  <c r="AD14" i="718"/>
  <c r="AD15" i="718"/>
  <c r="W16" i="718"/>
  <c r="AD20" i="718"/>
  <c r="AD21" i="718"/>
  <c r="W22" i="718"/>
  <c r="AD26" i="718"/>
  <c r="AD27" i="718"/>
  <c r="W28" i="718"/>
  <c r="AD10" i="718"/>
  <c r="AD16" i="718"/>
  <c r="AD22" i="718"/>
  <c r="AD28" i="718"/>
  <c r="AD28" i="717"/>
  <c r="AI28" i="717" s="1"/>
  <c r="AD25" i="717"/>
  <c r="AD17" i="717"/>
  <c r="AF17" i="717" s="1"/>
  <c r="AH17" i="717" s="1"/>
  <c r="AD16" i="717"/>
  <c r="AD15" i="717"/>
  <c r="AD14" i="717"/>
  <c r="AD22" i="717"/>
  <c r="AD21" i="717"/>
  <c r="AD20" i="717"/>
  <c r="AD19" i="717"/>
  <c r="AI19" i="717" s="1"/>
  <c r="AD27" i="717"/>
  <c r="AD11" i="717"/>
  <c r="AI11" i="717" s="1"/>
  <c r="AD12" i="717"/>
  <c r="AI12" i="717" s="1"/>
  <c r="AD26" i="717"/>
  <c r="AD10" i="717"/>
  <c r="AD9" i="717"/>
  <c r="AI18" i="717"/>
  <c r="AJ13" i="717"/>
  <c r="W28" i="717"/>
  <c r="W24" i="717"/>
  <c r="AF13" i="717"/>
  <c r="AH13" i="717" s="1"/>
  <c r="AI13" i="717"/>
  <c r="AJ18" i="717"/>
  <c r="W19" i="717"/>
  <c r="AJ24" i="717"/>
  <c r="AI24" i="717"/>
  <c r="W12" i="717"/>
  <c r="W13" i="717"/>
  <c r="W23" i="717"/>
  <c r="AJ23" i="717"/>
  <c r="AI23" i="717"/>
  <c r="AI17" i="717"/>
  <c r="W25" i="717"/>
  <c r="W11" i="717"/>
  <c r="W17" i="717"/>
  <c r="W18" i="717"/>
  <c r="W29" i="717"/>
  <c r="AJ29" i="717"/>
  <c r="W9" i="717"/>
  <c r="W14" i="717"/>
  <c r="W15" i="717"/>
  <c r="AF18" i="717"/>
  <c r="AH18" i="717" s="1"/>
  <c r="W20" i="717"/>
  <c r="W21" i="717"/>
  <c r="AF23" i="717"/>
  <c r="AH23" i="717" s="1"/>
  <c r="AF24" i="717"/>
  <c r="AH24" i="717" s="1"/>
  <c r="W26" i="717"/>
  <c r="W27" i="717"/>
  <c r="W10" i="717"/>
  <c r="W16" i="717"/>
  <c r="W22" i="717"/>
  <c r="AI133" i="727" l="1"/>
  <c r="AI20" i="726"/>
  <c r="AI46" i="720"/>
  <c r="AF46" i="720"/>
  <c r="AH46" i="720" s="1"/>
  <c r="AF31" i="720"/>
  <c r="AH31" i="720" s="1"/>
  <c r="AI31" i="720"/>
  <c r="AF48" i="720"/>
  <c r="AH48" i="720" s="1"/>
  <c r="AK49" i="720" s="1"/>
  <c r="AI48" i="720"/>
  <c r="AI47" i="720"/>
  <c r="AF47" i="720"/>
  <c r="AH47" i="720" s="1"/>
  <c r="AF33" i="720"/>
  <c r="AH33" i="720" s="1"/>
  <c r="AI33" i="720"/>
  <c r="AI32" i="720"/>
  <c r="AF32" i="720"/>
  <c r="AH32" i="720" s="1"/>
  <c r="AF12" i="720"/>
  <c r="AH12" i="720" s="1"/>
  <c r="AF45" i="720"/>
  <c r="AH45" i="720" s="1"/>
  <c r="AI45" i="720"/>
  <c r="AI35" i="720"/>
  <c r="AF35" i="720"/>
  <c r="AH35" i="720" s="1"/>
  <c r="AF36" i="720"/>
  <c r="AH36" i="720" s="1"/>
  <c r="AI36" i="720"/>
  <c r="AI38" i="720"/>
  <c r="AF38" i="720"/>
  <c r="AH38" i="720" s="1"/>
  <c r="AI39" i="720"/>
  <c r="AF39" i="720"/>
  <c r="AH39" i="720" s="1"/>
  <c r="AI40" i="720"/>
  <c r="AF40" i="720"/>
  <c r="AH40" i="720" s="1"/>
  <c r="AI42" i="720"/>
  <c r="AF42" i="720"/>
  <c r="AH42" i="720" s="1"/>
  <c r="AI43" i="720"/>
  <c r="AF43" i="720"/>
  <c r="AH43" i="720" s="1"/>
  <c r="AI44" i="720"/>
  <c r="AF44" i="720"/>
  <c r="AH44" i="720" s="1"/>
  <c r="AF39" i="718"/>
  <c r="AH39" i="718" s="1"/>
  <c r="AF29" i="718"/>
  <c r="AH29" i="718" s="1"/>
  <c r="AF49" i="717"/>
  <c r="AH49" i="717" s="1"/>
  <c r="AF77" i="717"/>
  <c r="AH77" i="717" s="1"/>
  <c r="AI93" i="717"/>
  <c r="AF57" i="717"/>
  <c r="AH57" i="717" s="1"/>
  <c r="AF65" i="717"/>
  <c r="AH65" i="717" s="1"/>
  <c r="AF97" i="717"/>
  <c r="AH97" i="717" s="1"/>
  <c r="AF61" i="717"/>
  <c r="AH61" i="717" s="1"/>
  <c r="AF85" i="717"/>
  <c r="AH85" i="717" s="1"/>
  <c r="AF53" i="717"/>
  <c r="AH53" i="717" s="1"/>
  <c r="AF28" i="717"/>
  <c r="AH28" i="717" s="1"/>
  <c r="AI143" i="727"/>
  <c r="AI134" i="727"/>
  <c r="AI123" i="727"/>
  <c r="AI111" i="727"/>
  <c r="AF30" i="727"/>
  <c r="AH30" i="727" s="1"/>
  <c r="AF42" i="723"/>
  <c r="AH42" i="723" s="1"/>
  <c r="AF117" i="723"/>
  <c r="AH117" i="723" s="1"/>
  <c r="AF45" i="723"/>
  <c r="AH45" i="723" s="1"/>
  <c r="AF53" i="723"/>
  <c r="AH53" i="723" s="1"/>
  <c r="AI75" i="722"/>
  <c r="AF156" i="726"/>
  <c r="AH156" i="726" s="1"/>
  <c r="AI108" i="726"/>
  <c r="AF108" i="726"/>
  <c r="AH108" i="726" s="1"/>
  <c r="AI87" i="726"/>
  <c r="AF87" i="726"/>
  <c r="AH87" i="726" s="1"/>
  <c r="AF32" i="726"/>
  <c r="AH32" i="726" s="1"/>
  <c r="AI32" i="726"/>
  <c r="AI151" i="726"/>
  <c r="AF151" i="726"/>
  <c r="AH151" i="726" s="1"/>
  <c r="AI33" i="726"/>
  <c r="AF33" i="726"/>
  <c r="AH33" i="726" s="1"/>
  <c r="AI150" i="726"/>
  <c r="AF150" i="726"/>
  <c r="AH150" i="726" s="1"/>
  <c r="AI70" i="726"/>
  <c r="AF70" i="726"/>
  <c r="AH70" i="726" s="1"/>
  <c r="AI95" i="726"/>
  <c r="AF95" i="726"/>
  <c r="AH95" i="726" s="1"/>
  <c r="AI117" i="726"/>
  <c r="AF117" i="726"/>
  <c r="AH117" i="726" s="1"/>
  <c r="AF64" i="726"/>
  <c r="AH64" i="726" s="1"/>
  <c r="AI64" i="726"/>
  <c r="AI121" i="726"/>
  <c r="AF121" i="726"/>
  <c r="AH121" i="726" s="1"/>
  <c r="AI34" i="726"/>
  <c r="AF34" i="726"/>
  <c r="AH34" i="726" s="1"/>
  <c r="AI68" i="726"/>
  <c r="AF68" i="726"/>
  <c r="AH68" i="726" s="1"/>
  <c r="AI93" i="726"/>
  <c r="AF93" i="726"/>
  <c r="AH93" i="726" s="1"/>
  <c r="AF136" i="726"/>
  <c r="AH136" i="726" s="1"/>
  <c r="AI136" i="726"/>
  <c r="AI54" i="726"/>
  <c r="AF54" i="726"/>
  <c r="AH54" i="726" s="1"/>
  <c r="AI62" i="726"/>
  <c r="AF62" i="726"/>
  <c r="AH62" i="726" s="1"/>
  <c r="AI119" i="726"/>
  <c r="AF119" i="726"/>
  <c r="AH119" i="726" s="1"/>
  <c r="AI66" i="726"/>
  <c r="AF66" i="726"/>
  <c r="AH66" i="726" s="1"/>
  <c r="AI109" i="726"/>
  <c r="AF109" i="726"/>
  <c r="AH109" i="726" s="1"/>
  <c r="AF31" i="726"/>
  <c r="AH31" i="726" s="1"/>
  <c r="AI31" i="726"/>
  <c r="AI36" i="726"/>
  <c r="AF36" i="726"/>
  <c r="AH36" i="726" s="1"/>
  <c r="AI41" i="726"/>
  <c r="AF41" i="726"/>
  <c r="AH41" i="726" s="1"/>
  <c r="AI38" i="726"/>
  <c r="AF38" i="726"/>
  <c r="AH38" i="726" s="1"/>
  <c r="AI74" i="726"/>
  <c r="AF74" i="726"/>
  <c r="AH74" i="726" s="1"/>
  <c r="AI99" i="726"/>
  <c r="AF99" i="726"/>
  <c r="AH99" i="726" s="1"/>
  <c r="AF96" i="726"/>
  <c r="AH96" i="726" s="1"/>
  <c r="AI96" i="726"/>
  <c r="AI146" i="726"/>
  <c r="AF146" i="726"/>
  <c r="AH146" i="726" s="1"/>
  <c r="AI79" i="726"/>
  <c r="AF79" i="726"/>
  <c r="AH79" i="726" s="1"/>
  <c r="AI115" i="726"/>
  <c r="AF115" i="726"/>
  <c r="AH115" i="726" s="1"/>
  <c r="AI140" i="726"/>
  <c r="AF140" i="726"/>
  <c r="AH140" i="726" s="1"/>
  <c r="AI94" i="726"/>
  <c r="AF94" i="726"/>
  <c r="AH94" i="726" s="1"/>
  <c r="AF120" i="726"/>
  <c r="AH120" i="726" s="1"/>
  <c r="AI120" i="726"/>
  <c r="AF40" i="726"/>
  <c r="AH40" i="726" s="1"/>
  <c r="AI40" i="726"/>
  <c r="AI127" i="726"/>
  <c r="AF127" i="726"/>
  <c r="AH127" i="726" s="1"/>
  <c r="AF128" i="726"/>
  <c r="AH128" i="726" s="1"/>
  <c r="AI128" i="726"/>
  <c r="AI84" i="726"/>
  <c r="AF84" i="726"/>
  <c r="AH84" i="726" s="1"/>
  <c r="AI75" i="726"/>
  <c r="AF75" i="726"/>
  <c r="AH75" i="726" s="1"/>
  <c r="AI100" i="726"/>
  <c r="AF100" i="726"/>
  <c r="AH100" i="726" s="1"/>
  <c r="AI125" i="726"/>
  <c r="AF125" i="726"/>
  <c r="AH125" i="726" s="1"/>
  <c r="AI53" i="726"/>
  <c r="AF53" i="726"/>
  <c r="AH53" i="726" s="1"/>
  <c r="AI111" i="726"/>
  <c r="AF111" i="726"/>
  <c r="AH111" i="726" s="1"/>
  <c r="AI90" i="726"/>
  <c r="AF90" i="726"/>
  <c r="AH90" i="726" s="1"/>
  <c r="AI116" i="726"/>
  <c r="AF116" i="726"/>
  <c r="AH116" i="726" s="1"/>
  <c r="AI73" i="726"/>
  <c r="AF73" i="726"/>
  <c r="AH73" i="726" s="1"/>
  <c r="AI148" i="726"/>
  <c r="AF148" i="726"/>
  <c r="AH148" i="726" s="1"/>
  <c r="AI154" i="726"/>
  <c r="AF154" i="726"/>
  <c r="AH154" i="726" s="1"/>
  <c r="AI92" i="726"/>
  <c r="AF92" i="726"/>
  <c r="AH92" i="726" s="1"/>
  <c r="AF39" i="726"/>
  <c r="AH39" i="726" s="1"/>
  <c r="AI39" i="726"/>
  <c r="AI102" i="726"/>
  <c r="AF102" i="726"/>
  <c r="AH102" i="726" s="1"/>
  <c r="AF43" i="726"/>
  <c r="AH43" i="726" s="1"/>
  <c r="AI43" i="726"/>
  <c r="AI44" i="726"/>
  <c r="AF44" i="726"/>
  <c r="AH44" i="726" s="1"/>
  <c r="AI50" i="726"/>
  <c r="AF50" i="726"/>
  <c r="AH50" i="726" s="1"/>
  <c r="AF56" i="726"/>
  <c r="AH56" i="726" s="1"/>
  <c r="AI56" i="726"/>
  <c r="AI81" i="726"/>
  <c r="AF81" i="726"/>
  <c r="AH81" i="726" s="1"/>
  <c r="AI149" i="726"/>
  <c r="AF149" i="726"/>
  <c r="AH149" i="726" s="1"/>
  <c r="AF71" i="726"/>
  <c r="AH71" i="726" s="1"/>
  <c r="AI71" i="726"/>
  <c r="AI52" i="726"/>
  <c r="AF52" i="726"/>
  <c r="AH52" i="726" s="1"/>
  <c r="AI86" i="726"/>
  <c r="AF86" i="726"/>
  <c r="AH86" i="726" s="1"/>
  <c r="AI143" i="726"/>
  <c r="AF143" i="726"/>
  <c r="AH143" i="726" s="1"/>
  <c r="AI69" i="726"/>
  <c r="AF69" i="726"/>
  <c r="AH69" i="726" s="1"/>
  <c r="AI147" i="726"/>
  <c r="AF147" i="726"/>
  <c r="AH147" i="726" s="1"/>
  <c r="AI42" i="726"/>
  <c r="AF42" i="726"/>
  <c r="AH42" i="726" s="1"/>
  <c r="AI105" i="726"/>
  <c r="AF105" i="726"/>
  <c r="AH105" i="726" s="1"/>
  <c r="AI77" i="726"/>
  <c r="AF77" i="726"/>
  <c r="AH77" i="726" s="1"/>
  <c r="AI89" i="726"/>
  <c r="AF89" i="726"/>
  <c r="AH89" i="726" s="1"/>
  <c r="AI49" i="726"/>
  <c r="AF49" i="726"/>
  <c r="AH49" i="726" s="1"/>
  <c r="AI45" i="726"/>
  <c r="AF45" i="726"/>
  <c r="AH45" i="726" s="1"/>
  <c r="AI124" i="726"/>
  <c r="AF124" i="726"/>
  <c r="AH124" i="726" s="1"/>
  <c r="AI126" i="726"/>
  <c r="AF126" i="726"/>
  <c r="AH126" i="726" s="1"/>
  <c r="AF47" i="726"/>
  <c r="AH47" i="726" s="1"/>
  <c r="AI47" i="726"/>
  <c r="AF48" i="726"/>
  <c r="AH48" i="726" s="1"/>
  <c r="AI48" i="726"/>
  <c r="AI58" i="726"/>
  <c r="AF58" i="726"/>
  <c r="AH58" i="726" s="1"/>
  <c r="AI134" i="726"/>
  <c r="AF134" i="726"/>
  <c r="AH134" i="726" s="1"/>
  <c r="AI60" i="726"/>
  <c r="AF60" i="726"/>
  <c r="AH60" i="726" s="1"/>
  <c r="AI106" i="726"/>
  <c r="AF106" i="726"/>
  <c r="AH106" i="726" s="1"/>
  <c r="AF131" i="726"/>
  <c r="AH131" i="726" s="1"/>
  <c r="AI131" i="726"/>
  <c r="AI103" i="726"/>
  <c r="AF103" i="726"/>
  <c r="AH103" i="726" s="1"/>
  <c r="AF123" i="726"/>
  <c r="AH123" i="726" s="1"/>
  <c r="AI123" i="726"/>
  <c r="AF107" i="726"/>
  <c r="AH107" i="726" s="1"/>
  <c r="AI107" i="726"/>
  <c r="AI132" i="726"/>
  <c r="AF132" i="726"/>
  <c r="AH132" i="726" s="1"/>
  <c r="AI65" i="726"/>
  <c r="AF65" i="726"/>
  <c r="AH65" i="726" s="1"/>
  <c r="AI118" i="726"/>
  <c r="AF118" i="726"/>
  <c r="AH118" i="726" s="1"/>
  <c r="AI122" i="726"/>
  <c r="AF122" i="726"/>
  <c r="AH122" i="726" s="1"/>
  <c r="AI130" i="726"/>
  <c r="AF130" i="726"/>
  <c r="AH130" i="726" s="1"/>
  <c r="AF80" i="726"/>
  <c r="AH80" i="726" s="1"/>
  <c r="AI80" i="726"/>
  <c r="AI137" i="726"/>
  <c r="AF137" i="726"/>
  <c r="AH137" i="726" s="1"/>
  <c r="AF91" i="726"/>
  <c r="AH91" i="726" s="1"/>
  <c r="AI91" i="726"/>
  <c r="AF51" i="726"/>
  <c r="AH51" i="726" s="1"/>
  <c r="AI51" i="726"/>
  <c r="AI155" i="726"/>
  <c r="AF155" i="726"/>
  <c r="AH155" i="726" s="1"/>
  <c r="AF88" i="726"/>
  <c r="AH88" i="726" s="1"/>
  <c r="AI88" i="726"/>
  <c r="AI113" i="726"/>
  <c r="AF113" i="726"/>
  <c r="AH113" i="726" s="1"/>
  <c r="AI85" i="726"/>
  <c r="AF85" i="726"/>
  <c r="AH85" i="726" s="1"/>
  <c r="AI78" i="726"/>
  <c r="AF78" i="726"/>
  <c r="AH78" i="726" s="1"/>
  <c r="AI135" i="726"/>
  <c r="AF135" i="726"/>
  <c r="AH135" i="726" s="1"/>
  <c r="AI82" i="726"/>
  <c r="AF82" i="726"/>
  <c r="AH82" i="726" s="1"/>
  <c r="AI97" i="726"/>
  <c r="AF97" i="726"/>
  <c r="AH97" i="726" s="1"/>
  <c r="AI98" i="726"/>
  <c r="AF98" i="726"/>
  <c r="AH98" i="726" s="1"/>
  <c r="AI76" i="726"/>
  <c r="AF76" i="726"/>
  <c r="AH76" i="726" s="1"/>
  <c r="AI101" i="726"/>
  <c r="AF101" i="726"/>
  <c r="AH101" i="726" s="1"/>
  <c r="AF112" i="726"/>
  <c r="AH112" i="726" s="1"/>
  <c r="AI112" i="726"/>
  <c r="AI145" i="726"/>
  <c r="AF145" i="726"/>
  <c r="AH145" i="726" s="1"/>
  <c r="AI138" i="726"/>
  <c r="AF138" i="726"/>
  <c r="AH138" i="726" s="1"/>
  <c r="AI142" i="726"/>
  <c r="AF142" i="726"/>
  <c r="AH142" i="726" s="1"/>
  <c r="AI114" i="726"/>
  <c r="AF114" i="726"/>
  <c r="AH114" i="726" s="1"/>
  <c r="AF104" i="726"/>
  <c r="AH104" i="726" s="1"/>
  <c r="AI104" i="726"/>
  <c r="AI83" i="726"/>
  <c r="AF83" i="726"/>
  <c r="AH83" i="726" s="1"/>
  <c r="AI133" i="726"/>
  <c r="AF133" i="726"/>
  <c r="AH133" i="726" s="1"/>
  <c r="AI141" i="726"/>
  <c r="AF141" i="726"/>
  <c r="AH141" i="726" s="1"/>
  <c r="AI46" i="726"/>
  <c r="AF46" i="726"/>
  <c r="AH46" i="726" s="1"/>
  <c r="AF11" i="726"/>
  <c r="AH11" i="726" s="1"/>
  <c r="AF63" i="726"/>
  <c r="AH63" i="726" s="1"/>
  <c r="AI63" i="726"/>
  <c r="AF67" i="726"/>
  <c r="AH67" i="726" s="1"/>
  <c r="AI67" i="726"/>
  <c r="AI57" i="726"/>
  <c r="AF57" i="726"/>
  <c r="AH57" i="726" s="1"/>
  <c r="AI110" i="726"/>
  <c r="AF110" i="726"/>
  <c r="AH110" i="726" s="1"/>
  <c r="AI61" i="726"/>
  <c r="AF61" i="726"/>
  <c r="AH61" i="726" s="1"/>
  <c r="AI139" i="726"/>
  <c r="AF139" i="726"/>
  <c r="AH139" i="726" s="1"/>
  <c r="AF35" i="726"/>
  <c r="AH35" i="726" s="1"/>
  <c r="AI35" i="726"/>
  <c r="AF72" i="726"/>
  <c r="AH72" i="726" s="1"/>
  <c r="AI72" i="726"/>
  <c r="AI129" i="726"/>
  <c r="AF129" i="726"/>
  <c r="AH129" i="726" s="1"/>
  <c r="AF59" i="726"/>
  <c r="AH59" i="726" s="1"/>
  <c r="AI59" i="726"/>
  <c r="AF55" i="726"/>
  <c r="AH55" i="726" s="1"/>
  <c r="AI55" i="726"/>
  <c r="AF144" i="726"/>
  <c r="AH144" i="726" s="1"/>
  <c r="AI144" i="726"/>
  <c r="AI113" i="727"/>
  <c r="AI149" i="727"/>
  <c r="AI118" i="727"/>
  <c r="AI190" i="727"/>
  <c r="AI114" i="727"/>
  <c r="AI130" i="727"/>
  <c r="AI107" i="727"/>
  <c r="AI146" i="727"/>
  <c r="AF23" i="723"/>
  <c r="AH23" i="723" s="1"/>
  <c r="AF101" i="723"/>
  <c r="AH101" i="723" s="1"/>
  <c r="AF77" i="723"/>
  <c r="AH77" i="723" s="1"/>
  <c r="AF12" i="722"/>
  <c r="AH12" i="722" s="1"/>
  <c r="AF34" i="722"/>
  <c r="AH34" i="722" s="1"/>
  <c r="AI34" i="722"/>
  <c r="AI83" i="722"/>
  <c r="AF83" i="722"/>
  <c r="AH83" i="722" s="1"/>
  <c r="AF46" i="722"/>
  <c r="AH46" i="722" s="1"/>
  <c r="AI46" i="722"/>
  <c r="AF68" i="722"/>
  <c r="AH68" i="722" s="1"/>
  <c r="AI68" i="722"/>
  <c r="AF74" i="722"/>
  <c r="AH74" i="722" s="1"/>
  <c r="AI74" i="722"/>
  <c r="AF65" i="722"/>
  <c r="AH65" i="722" s="1"/>
  <c r="AI65" i="722"/>
  <c r="AF50" i="722"/>
  <c r="AH50" i="722" s="1"/>
  <c r="AI50" i="722"/>
  <c r="AI73" i="722"/>
  <c r="AF73" i="722"/>
  <c r="AH73" i="722" s="1"/>
  <c r="AF33" i="722"/>
  <c r="AH33" i="722" s="1"/>
  <c r="AI33" i="722"/>
  <c r="AF84" i="722"/>
  <c r="AH84" i="722" s="1"/>
  <c r="AI84" i="722"/>
  <c r="AF66" i="722"/>
  <c r="AH66" i="722" s="1"/>
  <c r="AI66" i="722"/>
  <c r="AF78" i="722"/>
  <c r="AH78" i="722" s="1"/>
  <c r="AI78" i="722"/>
  <c r="AI37" i="722"/>
  <c r="AF37" i="722"/>
  <c r="AH37" i="722" s="1"/>
  <c r="AF48" i="722"/>
  <c r="AH48" i="722" s="1"/>
  <c r="AI48" i="722"/>
  <c r="AF82" i="722"/>
  <c r="AH82" i="722" s="1"/>
  <c r="AI82" i="722"/>
  <c r="AF40" i="722"/>
  <c r="AH40" i="722" s="1"/>
  <c r="AI40" i="722"/>
  <c r="AI31" i="722"/>
  <c r="AF31" i="722"/>
  <c r="AH31" i="722" s="1"/>
  <c r="AF42" i="722"/>
  <c r="AH42" i="722" s="1"/>
  <c r="AI42" i="722"/>
  <c r="AF44" i="722"/>
  <c r="AH44" i="722" s="1"/>
  <c r="AI44" i="722"/>
  <c r="AF32" i="722"/>
  <c r="AH32" i="722" s="1"/>
  <c r="AI32" i="722"/>
  <c r="AI51" i="722"/>
  <c r="AF51" i="722"/>
  <c r="AH51" i="722" s="1"/>
  <c r="AF36" i="722"/>
  <c r="AH36" i="722" s="1"/>
  <c r="AI36" i="722"/>
  <c r="AF53" i="722"/>
  <c r="AH53" i="722" s="1"/>
  <c r="AI53" i="722"/>
  <c r="AF62" i="722"/>
  <c r="AH62" i="722" s="1"/>
  <c r="AI62" i="722"/>
  <c r="AI55" i="722"/>
  <c r="AF55" i="722"/>
  <c r="AH55" i="722" s="1"/>
  <c r="AF64" i="722"/>
  <c r="AH64" i="722" s="1"/>
  <c r="AI64" i="722"/>
  <c r="AF56" i="722"/>
  <c r="AH56" i="722" s="1"/>
  <c r="AI56" i="722"/>
  <c r="AF30" i="722"/>
  <c r="AH30" i="722" s="1"/>
  <c r="AI30" i="722"/>
  <c r="AF52" i="722"/>
  <c r="AH52" i="722" s="1"/>
  <c r="AI52" i="722"/>
  <c r="AF58" i="722"/>
  <c r="AH58" i="722" s="1"/>
  <c r="AI58" i="722"/>
  <c r="AF76" i="722"/>
  <c r="AH76" i="722" s="1"/>
  <c r="AI76" i="722"/>
  <c r="AF72" i="722"/>
  <c r="AH72" i="722" s="1"/>
  <c r="AI72" i="722"/>
  <c r="AI41" i="722"/>
  <c r="AF41" i="722"/>
  <c r="AH41" i="722" s="1"/>
  <c r="AI63" i="722"/>
  <c r="AF63" i="722"/>
  <c r="AH63" i="722" s="1"/>
  <c r="AI69" i="722"/>
  <c r="AF69" i="722"/>
  <c r="AH69" i="722" s="1"/>
  <c r="AI82" i="723"/>
  <c r="AF82" i="723"/>
  <c r="AH82" i="723" s="1"/>
  <c r="AF71" i="723"/>
  <c r="AH71" i="723" s="1"/>
  <c r="AI71" i="723"/>
  <c r="AF103" i="723"/>
  <c r="AH103" i="723" s="1"/>
  <c r="AI103" i="723"/>
  <c r="AF39" i="723"/>
  <c r="AH39" i="723" s="1"/>
  <c r="AI39" i="723"/>
  <c r="AI33" i="723"/>
  <c r="AF33" i="723"/>
  <c r="AH33" i="723" s="1"/>
  <c r="AF35" i="723"/>
  <c r="AH35" i="723" s="1"/>
  <c r="AI35" i="723"/>
  <c r="AF43" i="723"/>
  <c r="AH43" i="723" s="1"/>
  <c r="AI43" i="723"/>
  <c r="AI58" i="723"/>
  <c r="AF58" i="723"/>
  <c r="AH58" i="723" s="1"/>
  <c r="AI90" i="723"/>
  <c r="AF90" i="723"/>
  <c r="AH90" i="723" s="1"/>
  <c r="AI122" i="723"/>
  <c r="AF122" i="723"/>
  <c r="AH122" i="723" s="1"/>
  <c r="AF47" i="723"/>
  <c r="AH47" i="723" s="1"/>
  <c r="AI47" i="723"/>
  <c r="AF79" i="723"/>
  <c r="AH79" i="723" s="1"/>
  <c r="AI79" i="723"/>
  <c r="AI129" i="723"/>
  <c r="AF129" i="723"/>
  <c r="AH129" i="723" s="1"/>
  <c r="AI41" i="723"/>
  <c r="AF41" i="723"/>
  <c r="AH41" i="723" s="1"/>
  <c r="AI97" i="723"/>
  <c r="AF97" i="723"/>
  <c r="AH97" i="723" s="1"/>
  <c r="AF131" i="723"/>
  <c r="AH131" i="723" s="1"/>
  <c r="AI131" i="723"/>
  <c r="AI44" i="723"/>
  <c r="AF44" i="723"/>
  <c r="AH44" i="723" s="1"/>
  <c r="AI46" i="723"/>
  <c r="AF46" i="723"/>
  <c r="AH46" i="723" s="1"/>
  <c r="AI60" i="723"/>
  <c r="AF60" i="723"/>
  <c r="AH60" i="723" s="1"/>
  <c r="AI62" i="723"/>
  <c r="AF62" i="723"/>
  <c r="AH62" i="723" s="1"/>
  <c r="AI76" i="723"/>
  <c r="AF76" i="723"/>
  <c r="AH76" i="723" s="1"/>
  <c r="AI78" i="723"/>
  <c r="AF78" i="723"/>
  <c r="AH78" i="723" s="1"/>
  <c r="AI92" i="723"/>
  <c r="AF92" i="723"/>
  <c r="AH92" i="723" s="1"/>
  <c r="AI94" i="723"/>
  <c r="AF94" i="723"/>
  <c r="AH94" i="723" s="1"/>
  <c r="AI108" i="723"/>
  <c r="AF108" i="723"/>
  <c r="AH108" i="723" s="1"/>
  <c r="AI110" i="723"/>
  <c r="AF110" i="723"/>
  <c r="AH110" i="723" s="1"/>
  <c r="AI124" i="723"/>
  <c r="AF124" i="723"/>
  <c r="AH124" i="723" s="1"/>
  <c r="AI126" i="723"/>
  <c r="AF126" i="723"/>
  <c r="AH126" i="723" s="1"/>
  <c r="AI66" i="723"/>
  <c r="AF66" i="723"/>
  <c r="AH66" i="723" s="1"/>
  <c r="AI98" i="723"/>
  <c r="AF98" i="723"/>
  <c r="AH98" i="723" s="1"/>
  <c r="AI130" i="723"/>
  <c r="AF130" i="723"/>
  <c r="AH130" i="723" s="1"/>
  <c r="AF55" i="723"/>
  <c r="AH55" i="723" s="1"/>
  <c r="AI55" i="723"/>
  <c r="AF87" i="723"/>
  <c r="AH87" i="723" s="1"/>
  <c r="AI87" i="723"/>
  <c r="AI121" i="723"/>
  <c r="AF121" i="723"/>
  <c r="AH121" i="723" s="1"/>
  <c r="AF36" i="723"/>
  <c r="AH36" i="723" s="1"/>
  <c r="AI36" i="723"/>
  <c r="AI52" i="723"/>
  <c r="AF52" i="723"/>
  <c r="AH52" i="723" s="1"/>
  <c r="AI54" i="723"/>
  <c r="AF54" i="723"/>
  <c r="AH54" i="723" s="1"/>
  <c r="AI68" i="723"/>
  <c r="AF68" i="723"/>
  <c r="AH68" i="723" s="1"/>
  <c r="AI70" i="723"/>
  <c r="AF70" i="723"/>
  <c r="AH70" i="723" s="1"/>
  <c r="AI84" i="723"/>
  <c r="AF84" i="723"/>
  <c r="AH84" i="723" s="1"/>
  <c r="AI86" i="723"/>
  <c r="AF86" i="723"/>
  <c r="AH86" i="723" s="1"/>
  <c r="AI100" i="723"/>
  <c r="AF100" i="723"/>
  <c r="AH100" i="723" s="1"/>
  <c r="AI102" i="723"/>
  <c r="AF102" i="723"/>
  <c r="AH102" i="723" s="1"/>
  <c r="AI116" i="723"/>
  <c r="AF116" i="723"/>
  <c r="AH116" i="723" s="1"/>
  <c r="AI118" i="723"/>
  <c r="AF118" i="723"/>
  <c r="AH118" i="723" s="1"/>
  <c r="AI49" i="723"/>
  <c r="AF49" i="723"/>
  <c r="AH49" i="723" s="1"/>
  <c r="AI50" i="723"/>
  <c r="AF50" i="723"/>
  <c r="AH50" i="723" s="1"/>
  <c r="AI114" i="723"/>
  <c r="AF114" i="723"/>
  <c r="AH114" i="723" s="1"/>
  <c r="AI81" i="723"/>
  <c r="AF81" i="723"/>
  <c r="AH81" i="723" s="1"/>
  <c r="AI74" i="723"/>
  <c r="AF74" i="723"/>
  <c r="AH74" i="723" s="1"/>
  <c r="AI106" i="723"/>
  <c r="AF106" i="723"/>
  <c r="AH106" i="723" s="1"/>
  <c r="AF63" i="723"/>
  <c r="AH63" i="723" s="1"/>
  <c r="AI63" i="723"/>
  <c r="AF95" i="723"/>
  <c r="AH95" i="723" s="1"/>
  <c r="AI95" i="723"/>
  <c r="AI113" i="723"/>
  <c r="AF113" i="723"/>
  <c r="AH113" i="723" s="1"/>
  <c r="AI65" i="723"/>
  <c r="AF65" i="723"/>
  <c r="AH65" i="723" s="1"/>
  <c r="AI31" i="723"/>
  <c r="AF31" i="723"/>
  <c r="AH31" i="723" s="1"/>
  <c r="AF30" i="723"/>
  <c r="AH30" i="723" s="1"/>
  <c r="AI30" i="723"/>
  <c r="AF104" i="717"/>
  <c r="AH104" i="717" s="1"/>
  <c r="AI104" i="717"/>
  <c r="AI102" i="717"/>
  <c r="AF102" i="717"/>
  <c r="AH102" i="717" s="1"/>
  <c r="AF89" i="717"/>
  <c r="AH89" i="717" s="1"/>
  <c r="AI89" i="717"/>
  <c r="AI33" i="717"/>
  <c r="AF33" i="717"/>
  <c r="AH33" i="717" s="1"/>
  <c r="AF47" i="719"/>
  <c r="AH47" i="719" s="1"/>
  <c r="AI47" i="719"/>
  <c r="AF34" i="719"/>
  <c r="AH34" i="719" s="1"/>
  <c r="AI34" i="719"/>
  <c r="AF55" i="719"/>
  <c r="AH55" i="719" s="1"/>
  <c r="AI55" i="719"/>
  <c r="AF49" i="719"/>
  <c r="AH49" i="719" s="1"/>
  <c r="AI49" i="719"/>
  <c r="AF63" i="719"/>
  <c r="AH63" i="719" s="1"/>
  <c r="AI63" i="719"/>
  <c r="AF50" i="719"/>
  <c r="AH50" i="719" s="1"/>
  <c r="AI50" i="719"/>
  <c r="AF71" i="719"/>
  <c r="AH71" i="719" s="1"/>
  <c r="AI71" i="719"/>
  <c r="AF37" i="719"/>
  <c r="AH37" i="719" s="1"/>
  <c r="AI37" i="719"/>
  <c r="AF51" i="719"/>
  <c r="AH51" i="719" s="1"/>
  <c r="AI51" i="719"/>
  <c r="AF41" i="719"/>
  <c r="AH41" i="719" s="1"/>
  <c r="AI41" i="719"/>
  <c r="AF73" i="719"/>
  <c r="AH73" i="719" s="1"/>
  <c r="AI73" i="719"/>
  <c r="AI53" i="719"/>
  <c r="AF53" i="719"/>
  <c r="AH53" i="719" s="1"/>
  <c r="AF67" i="719"/>
  <c r="AH67" i="719" s="1"/>
  <c r="AI67" i="719"/>
  <c r="AF32" i="719"/>
  <c r="AH32" i="719" s="1"/>
  <c r="AI32" i="719"/>
  <c r="AF57" i="719"/>
  <c r="AH57" i="719" s="1"/>
  <c r="AI57" i="719"/>
  <c r="AF40" i="719"/>
  <c r="AH40" i="719" s="1"/>
  <c r="AI40" i="719"/>
  <c r="AF72" i="719"/>
  <c r="AH72" i="719" s="1"/>
  <c r="AI72" i="719"/>
  <c r="AF48" i="719"/>
  <c r="AH48" i="719" s="1"/>
  <c r="AI48" i="719"/>
  <c r="AF77" i="719"/>
  <c r="AH77" i="719" s="1"/>
  <c r="AI77" i="719"/>
  <c r="AF31" i="719"/>
  <c r="AH31" i="719" s="1"/>
  <c r="AI31" i="719"/>
  <c r="AF56" i="719"/>
  <c r="AH56" i="719" s="1"/>
  <c r="AI56" i="719"/>
  <c r="AF70" i="719"/>
  <c r="AH70" i="719" s="1"/>
  <c r="AI70" i="719"/>
  <c r="AF43" i="719"/>
  <c r="AH43" i="719" s="1"/>
  <c r="AI43" i="719"/>
  <c r="AF61" i="719"/>
  <c r="AH61" i="719" s="1"/>
  <c r="AI61" i="719"/>
  <c r="AF44" i="719"/>
  <c r="AH44" i="719" s="1"/>
  <c r="AI44" i="719"/>
  <c r="AF76" i="719"/>
  <c r="AH76" i="719" s="1"/>
  <c r="AI76" i="719"/>
  <c r="AF30" i="719"/>
  <c r="AH30" i="719" s="1"/>
  <c r="AI30" i="719"/>
  <c r="AF52" i="719"/>
  <c r="AH52" i="719" s="1"/>
  <c r="AI52" i="719"/>
  <c r="AF38" i="719"/>
  <c r="AH38" i="719" s="1"/>
  <c r="AI38" i="719"/>
  <c r="AF60" i="719"/>
  <c r="AH60" i="719" s="1"/>
  <c r="AI60" i="719"/>
  <c r="AF74" i="719"/>
  <c r="AH74" i="719" s="1"/>
  <c r="AI74" i="719"/>
  <c r="AF46" i="719"/>
  <c r="AH46" i="719" s="1"/>
  <c r="AI46" i="719"/>
  <c r="AF64" i="719"/>
  <c r="AH64" i="719" s="1"/>
  <c r="AI64" i="719"/>
  <c r="AF185" i="725"/>
  <c r="AH185" i="725" s="1"/>
  <c r="AF129" i="725"/>
  <c r="AH129" i="725" s="1"/>
  <c r="AF23" i="725"/>
  <c r="AH23" i="725" s="1"/>
  <c r="AI19" i="718"/>
  <c r="AI13" i="718"/>
  <c r="AF32" i="718"/>
  <c r="AH32" i="718" s="1"/>
  <c r="AI32" i="718"/>
  <c r="AI33" i="718"/>
  <c r="AF33" i="718"/>
  <c r="AH33" i="718" s="1"/>
  <c r="AI35" i="718"/>
  <c r="AF35" i="718"/>
  <c r="AH35" i="718" s="1"/>
  <c r="AF36" i="718"/>
  <c r="AH36" i="718" s="1"/>
  <c r="AI36" i="718"/>
  <c r="AI37" i="718"/>
  <c r="AF37" i="718"/>
  <c r="AH37" i="718" s="1"/>
  <c r="AF38" i="718"/>
  <c r="AH38" i="718" s="1"/>
  <c r="AI38" i="718"/>
  <c r="AF40" i="718"/>
  <c r="AH40" i="718" s="1"/>
  <c r="AI40" i="718"/>
  <c r="AI41" i="718"/>
  <c r="AF41" i="718"/>
  <c r="AH41" i="718" s="1"/>
  <c r="AF30" i="718"/>
  <c r="AH30" i="718" s="1"/>
  <c r="AI30" i="718"/>
  <c r="AF42" i="718"/>
  <c r="AH42" i="718" s="1"/>
  <c r="AI42" i="718"/>
  <c r="AF34" i="718"/>
  <c r="AH34" i="718" s="1"/>
  <c r="AI34" i="718"/>
  <c r="AF105" i="725"/>
  <c r="AH105" i="725" s="1"/>
  <c r="AF33" i="725"/>
  <c r="AH33" i="725" s="1"/>
  <c r="AF89" i="725"/>
  <c r="AH89" i="725" s="1"/>
  <c r="AI145" i="725"/>
  <c r="AF65" i="725"/>
  <c r="AH65" i="725" s="1"/>
  <c r="AF153" i="725"/>
  <c r="AH153" i="725" s="1"/>
  <c r="AF177" i="725"/>
  <c r="AH177" i="725" s="1"/>
  <c r="AF81" i="725"/>
  <c r="AH81" i="725" s="1"/>
  <c r="AF97" i="725"/>
  <c r="AH97" i="725" s="1"/>
  <c r="AI58" i="725"/>
  <c r="AF50" i="725"/>
  <c r="AH50" i="725" s="1"/>
  <c r="AF113" i="725"/>
  <c r="AH113" i="725" s="1"/>
  <c r="AF42" i="725"/>
  <c r="AH42" i="725" s="1"/>
  <c r="AI42" i="725"/>
  <c r="AF137" i="725"/>
  <c r="AH137" i="725" s="1"/>
  <c r="AI161" i="725"/>
  <c r="AF74" i="725"/>
  <c r="AH74" i="725" s="1"/>
  <c r="AI74" i="725"/>
  <c r="AF49" i="725"/>
  <c r="AH49" i="725" s="1"/>
  <c r="AF169" i="725"/>
  <c r="AH169" i="725" s="1"/>
  <c r="AI198" i="725"/>
  <c r="AF198" i="725"/>
  <c r="AH198" i="725" s="1"/>
  <c r="AF82" i="725"/>
  <c r="AH82" i="725" s="1"/>
  <c r="AI82" i="725"/>
  <c r="AF114" i="725"/>
  <c r="AH114" i="725" s="1"/>
  <c r="AI114" i="725"/>
  <c r="AF146" i="725"/>
  <c r="AH146" i="725" s="1"/>
  <c r="AI146" i="725"/>
  <c r="AF178" i="725"/>
  <c r="AH178" i="725" s="1"/>
  <c r="AI178" i="725"/>
  <c r="AI63" i="725"/>
  <c r="AF63" i="725"/>
  <c r="AH63" i="725" s="1"/>
  <c r="AI60" i="725"/>
  <c r="AF60" i="725"/>
  <c r="AH60" i="725" s="1"/>
  <c r="AI68" i="725"/>
  <c r="AF68" i="725"/>
  <c r="AH68" i="725" s="1"/>
  <c r="AI75" i="725"/>
  <c r="AF75" i="725"/>
  <c r="AH75" i="725" s="1"/>
  <c r="AI108" i="725"/>
  <c r="AF108" i="725"/>
  <c r="AH108" i="725" s="1"/>
  <c r="AI140" i="725"/>
  <c r="AF140" i="725"/>
  <c r="AH140" i="725" s="1"/>
  <c r="AI172" i="725"/>
  <c r="AF172" i="725"/>
  <c r="AH172" i="725" s="1"/>
  <c r="AI96" i="725"/>
  <c r="AF96" i="725"/>
  <c r="AH96" i="725" s="1"/>
  <c r="AI160" i="725"/>
  <c r="AF160" i="725"/>
  <c r="AH160" i="725" s="1"/>
  <c r="AI64" i="725"/>
  <c r="AF64" i="725"/>
  <c r="AH64" i="725" s="1"/>
  <c r="AI139" i="725"/>
  <c r="AF139" i="725"/>
  <c r="AH139" i="725" s="1"/>
  <c r="AI76" i="725"/>
  <c r="AF76" i="725"/>
  <c r="AH76" i="725" s="1"/>
  <c r="AI93" i="725"/>
  <c r="AF93" i="725"/>
  <c r="AH93" i="725" s="1"/>
  <c r="AI125" i="725"/>
  <c r="AF125" i="725"/>
  <c r="AH125" i="725" s="1"/>
  <c r="AI157" i="725"/>
  <c r="AF157" i="725"/>
  <c r="AH157" i="725" s="1"/>
  <c r="AI189" i="725"/>
  <c r="AF189" i="725"/>
  <c r="AH189" i="725" s="1"/>
  <c r="AI87" i="725"/>
  <c r="AF87" i="725"/>
  <c r="AH87" i="725" s="1"/>
  <c r="AI111" i="725"/>
  <c r="AF111" i="725"/>
  <c r="AH111" i="725" s="1"/>
  <c r="AI135" i="725"/>
  <c r="AF135" i="725"/>
  <c r="AH135" i="725" s="1"/>
  <c r="AF167" i="725"/>
  <c r="AH167" i="725" s="1"/>
  <c r="AI167" i="725"/>
  <c r="AI136" i="725"/>
  <c r="AF136" i="725"/>
  <c r="AH136" i="725" s="1"/>
  <c r="AF155" i="725"/>
  <c r="AH155" i="725" s="1"/>
  <c r="AI155" i="725"/>
  <c r="AF171" i="725"/>
  <c r="AH171" i="725" s="1"/>
  <c r="AI171" i="725"/>
  <c r="AI37" i="725"/>
  <c r="AF37" i="725"/>
  <c r="AH37" i="725" s="1"/>
  <c r="AF94" i="725"/>
  <c r="AH94" i="725" s="1"/>
  <c r="AI94" i="725"/>
  <c r="AI86" i="725"/>
  <c r="AF86" i="725"/>
  <c r="AH86" i="725" s="1"/>
  <c r="AF126" i="725"/>
  <c r="AH126" i="725" s="1"/>
  <c r="AI126" i="725"/>
  <c r="AI41" i="725"/>
  <c r="AF41" i="725"/>
  <c r="AH41" i="725" s="1"/>
  <c r="AF90" i="725"/>
  <c r="AH90" i="725" s="1"/>
  <c r="AI90" i="725"/>
  <c r="AF122" i="725"/>
  <c r="AH122" i="725" s="1"/>
  <c r="AI122" i="725"/>
  <c r="AF154" i="725"/>
  <c r="AH154" i="725" s="1"/>
  <c r="AI154" i="725"/>
  <c r="AF186" i="725"/>
  <c r="AH186" i="725" s="1"/>
  <c r="AI186" i="725"/>
  <c r="AI84" i="725"/>
  <c r="AF84" i="725"/>
  <c r="AH84" i="725" s="1"/>
  <c r="AI116" i="725"/>
  <c r="AF116" i="725"/>
  <c r="AH116" i="725" s="1"/>
  <c r="AI148" i="725"/>
  <c r="AF148" i="725"/>
  <c r="AH148" i="725" s="1"/>
  <c r="AI180" i="725"/>
  <c r="AF180" i="725"/>
  <c r="AH180" i="725" s="1"/>
  <c r="AF190" i="725"/>
  <c r="AH190" i="725" s="1"/>
  <c r="AI190" i="725"/>
  <c r="AI112" i="725"/>
  <c r="AF112" i="725"/>
  <c r="AH112" i="725" s="1"/>
  <c r="AI176" i="725"/>
  <c r="AF176" i="725"/>
  <c r="AH176" i="725" s="1"/>
  <c r="AI48" i="725"/>
  <c r="AF48" i="725"/>
  <c r="AH48" i="725" s="1"/>
  <c r="AI99" i="725"/>
  <c r="AF99" i="725"/>
  <c r="AH99" i="725" s="1"/>
  <c r="AI123" i="725"/>
  <c r="AF123" i="725"/>
  <c r="AH123" i="725" s="1"/>
  <c r="AI179" i="725"/>
  <c r="AF179" i="725"/>
  <c r="AH179" i="725" s="1"/>
  <c r="AF166" i="725"/>
  <c r="AH166" i="725" s="1"/>
  <c r="AI166" i="725"/>
  <c r="AI59" i="725"/>
  <c r="AF59" i="725"/>
  <c r="AH59" i="725" s="1"/>
  <c r="AI101" i="725"/>
  <c r="AF101" i="725"/>
  <c r="AH101" i="725" s="1"/>
  <c r="AI133" i="725"/>
  <c r="AF133" i="725"/>
  <c r="AH133" i="725" s="1"/>
  <c r="AI165" i="725"/>
  <c r="AF165" i="725"/>
  <c r="AH165" i="725" s="1"/>
  <c r="AI79" i="725"/>
  <c r="AF79" i="725"/>
  <c r="AH79" i="725" s="1"/>
  <c r="AI103" i="725"/>
  <c r="AF103" i="725"/>
  <c r="AH103" i="725" s="1"/>
  <c r="AI159" i="725"/>
  <c r="AF159" i="725"/>
  <c r="AH159" i="725" s="1"/>
  <c r="AI152" i="725"/>
  <c r="AF152" i="725"/>
  <c r="AH152" i="725" s="1"/>
  <c r="AF110" i="725"/>
  <c r="AH110" i="725" s="1"/>
  <c r="AI110" i="725"/>
  <c r="AF78" i="725"/>
  <c r="AH78" i="725" s="1"/>
  <c r="AI78" i="725"/>
  <c r="AI102" i="725"/>
  <c r="AF102" i="725"/>
  <c r="AH102" i="725" s="1"/>
  <c r="AF150" i="725"/>
  <c r="AH150" i="725" s="1"/>
  <c r="AI150" i="725"/>
  <c r="AF182" i="725"/>
  <c r="AH182" i="725" s="1"/>
  <c r="AI182" i="725"/>
  <c r="AI57" i="725"/>
  <c r="AF57" i="725"/>
  <c r="AH57" i="725" s="1"/>
  <c r="AF98" i="725"/>
  <c r="AH98" i="725" s="1"/>
  <c r="AI98" i="725"/>
  <c r="AF130" i="725"/>
  <c r="AH130" i="725" s="1"/>
  <c r="AI130" i="725"/>
  <c r="AF162" i="725"/>
  <c r="AH162" i="725" s="1"/>
  <c r="AI162" i="725"/>
  <c r="AI31" i="725"/>
  <c r="AF31" i="725"/>
  <c r="AH31" i="725" s="1"/>
  <c r="AI36" i="725"/>
  <c r="AF36" i="725"/>
  <c r="AH36" i="725" s="1"/>
  <c r="AI92" i="725"/>
  <c r="AF92" i="725"/>
  <c r="AH92" i="725" s="1"/>
  <c r="AI124" i="725"/>
  <c r="AF124" i="725"/>
  <c r="AH124" i="725" s="1"/>
  <c r="AI156" i="725"/>
  <c r="AF156" i="725"/>
  <c r="AH156" i="725" s="1"/>
  <c r="AI188" i="725"/>
  <c r="AF188" i="725"/>
  <c r="AH188" i="725" s="1"/>
  <c r="AI67" i="725"/>
  <c r="AF67" i="725"/>
  <c r="AH67" i="725" s="1"/>
  <c r="AI72" i="725"/>
  <c r="AF72" i="725"/>
  <c r="AH72" i="725" s="1"/>
  <c r="AI128" i="725"/>
  <c r="AF128" i="725"/>
  <c r="AH128" i="725" s="1"/>
  <c r="AI184" i="725"/>
  <c r="AF184" i="725"/>
  <c r="AH184" i="725" s="1"/>
  <c r="AI91" i="725"/>
  <c r="AF91" i="725"/>
  <c r="AH91" i="725" s="1"/>
  <c r="AI115" i="725"/>
  <c r="AF115" i="725"/>
  <c r="AH115" i="725" s="1"/>
  <c r="AI118" i="725"/>
  <c r="AF118" i="725"/>
  <c r="AH118" i="725" s="1"/>
  <c r="AF142" i="725"/>
  <c r="AH142" i="725" s="1"/>
  <c r="AI142" i="725"/>
  <c r="AF158" i="725"/>
  <c r="AH158" i="725" s="1"/>
  <c r="AI158" i="725"/>
  <c r="AF174" i="725"/>
  <c r="AH174" i="725" s="1"/>
  <c r="AI174" i="725"/>
  <c r="AI77" i="725"/>
  <c r="AF77" i="725"/>
  <c r="AH77" i="725" s="1"/>
  <c r="AI109" i="725"/>
  <c r="AF109" i="725"/>
  <c r="AH109" i="725" s="1"/>
  <c r="AI141" i="725"/>
  <c r="AF141" i="725"/>
  <c r="AH141" i="725" s="1"/>
  <c r="AI173" i="725"/>
  <c r="AF173" i="725"/>
  <c r="AH173" i="725" s="1"/>
  <c r="AI127" i="725"/>
  <c r="AF127" i="725"/>
  <c r="AH127" i="725" s="1"/>
  <c r="AF151" i="725"/>
  <c r="AH151" i="725" s="1"/>
  <c r="AI151" i="725"/>
  <c r="AF183" i="725"/>
  <c r="AH183" i="725" s="1"/>
  <c r="AI183" i="725"/>
  <c r="AI43" i="725"/>
  <c r="AF43" i="725"/>
  <c r="AH43" i="725" s="1"/>
  <c r="AF62" i="725"/>
  <c r="AH62" i="725" s="1"/>
  <c r="AI62" i="725"/>
  <c r="AI131" i="725"/>
  <c r="AF131" i="725"/>
  <c r="AH131" i="725" s="1"/>
  <c r="AI163" i="725"/>
  <c r="AF163" i="725"/>
  <c r="AH163" i="725" s="1"/>
  <c r="AI191" i="725"/>
  <c r="AF191" i="725"/>
  <c r="AH191" i="725" s="1"/>
  <c r="AI53" i="725"/>
  <c r="AF53" i="725"/>
  <c r="AH53" i="725" s="1"/>
  <c r="AI73" i="725"/>
  <c r="AF73" i="725"/>
  <c r="AH73" i="725" s="1"/>
  <c r="AF106" i="725"/>
  <c r="AH106" i="725" s="1"/>
  <c r="AI106" i="725"/>
  <c r="AF138" i="725"/>
  <c r="AH138" i="725" s="1"/>
  <c r="AI138" i="725"/>
  <c r="AF170" i="725"/>
  <c r="AH170" i="725" s="1"/>
  <c r="AI170" i="725"/>
  <c r="AI47" i="725"/>
  <c r="AF47" i="725"/>
  <c r="AH47" i="725" s="1"/>
  <c r="AI44" i="725"/>
  <c r="AF44" i="725"/>
  <c r="AH44" i="725" s="1"/>
  <c r="AI52" i="725"/>
  <c r="AF52" i="725"/>
  <c r="AH52" i="725" s="1"/>
  <c r="AI100" i="725"/>
  <c r="AF100" i="725"/>
  <c r="AH100" i="725" s="1"/>
  <c r="AI132" i="725"/>
  <c r="AF132" i="725"/>
  <c r="AH132" i="725" s="1"/>
  <c r="AI164" i="725"/>
  <c r="AF164" i="725"/>
  <c r="AH164" i="725" s="1"/>
  <c r="AI35" i="725"/>
  <c r="AF35" i="725"/>
  <c r="AH35" i="725" s="1"/>
  <c r="AI40" i="725"/>
  <c r="AF40" i="725"/>
  <c r="AH40" i="725" s="1"/>
  <c r="AI51" i="725"/>
  <c r="AF51" i="725"/>
  <c r="AH51" i="725" s="1"/>
  <c r="AI56" i="725"/>
  <c r="AF56" i="725"/>
  <c r="AH56" i="725" s="1"/>
  <c r="AI80" i="725"/>
  <c r="AF80" i="725"/>
  <c r="AH80" i="725" s="1"/>
  <c r="AI144" i="725"/>
  <c r="AF144" i="725"/>
  <c r="AH144" i="725" s="1"/>
  <c r="AI32" i="725"/>
  <c r="AF32" i="725"/>
  <c r="AH32" i="725" s="1"/>
  <c r="AF46" i="725"/>
  <c r="AH46" i="725" s="1"/>
  <c r="AI46" i="725"/>
  <c r="AI83" i="725"/>
  <c r="AF83" i="725"/>
  <c r="AH83" i="725" s="1"/>
  <c r="AI107" i="725"/>
  <c r="AF107" i="725"/>
  <c r="AH107" i="725" s="1"/>
  <c r="AI147" i="725"/>
  <c r="AF147" i="725"/>
  <c r="AH147" i="725" s="1"/>
  <c r="AF187" i="725"/>
  <c r="AH187" i="725" s="1"/>
  <c r="AI187" i="725"/>
  <c r="AI134" i="725"/>
  <c r="AF134" i="725"/>
  <c r="AH134" i="725" s="1"/>
  <c r="AI85" i="725"/>
  <c r="AF85" i="725"/>
  <c r="AH85" i="725" s="1"/>
  <c r="AI117" i="725"/>
  <c r="AF117" i="725"/>
  <c r="AH117" i="725" s="1"/>
  <c r="AI149" i="725"/>
  <c r="AF149" i="725"/>
  <c r="AH149" i="725" s="1"/>
  <c r="AI181" i="725"/>
  <c r="AF181" i="725"/>
  <c r="AH181" i="725" s="1"/>
  <c r="AI95" i="725"/>
  <c r="AF95" i="725"/>
  <c r="AH95" i="725" s="1"/>
  <c r="AI119" i="725"/>
  <c r="AF119" i="725"/>
  <c r="AH119" i="725" s="1"/>
  <c r="AI143" i="725"/>
  <c r="AF143" i="725"/>
  <c r="AH143" i="725" s="1"/>
  <c r="AI175" i="725"/>
  <c r="AF175" i="725"/>
  <c r="AH175" i="725" s="1"/>
  <c r="AI120" i="725"/>
  <c r="AF120" i="725"/>
  <c r="AH120" i="725" s="1"/>
  <c r="AF30" i="725"/>
  <c r="AH30" i="725" s="1"/>
  <c r="AI30" i="725"/>
  <c r="AI69" i="725"/>
  <c r="AF69" i="725"/>
  <c r="AH69" i="725" s="1"/>
  <c r="AF186" i="727"/>
  <c r="AH186" i="727" s="1"/>
  <c r="AI147" i="727"/>
  <c r="AI115" i="727"/>
  <c r="AI117" i="727"/>
  <c r="AI119" i="727"/>
  <c r="AI139" i="727"/>
  <c r="AI121" i="727"/>
  <c r="AI129" i="727"/>
  <c r="AI127" i="727"/>
  <c r="AI135" i="727"/>
  <c r="AI141" i="727"/>
  <c r="AI148" i="727"/>
  <c r="AI125" i="727"/>
  <c r="AI108" i="727"/>
  <c r="AI171" i="727"/>
  <c r="AI145" i="727"/>
  <c r="AI191" i="727"/>
  <c r="AI150" i="727"/>
  <c r="AF150" i="727"/>
  <c r="AH150" i="727" s="1"/>
  <c r="AI158" i="727"/>
  <c r="AF158" i="727"/>
  <c r="AH158" i="727" s="1"/>
  <c r="AI124" i="727"/>
  <c r="AI161" i="727"/>
  <c r="AI213" i="727"/>
  <c r="AI110" i="727"/>
  <c r="AF110" i="727"/>
  <c r="AH110" i="727" s="1"/>
  <c r="AI166" i="727"/>
  <c r="AF166" i="727"/>
  <c r="AH166" i="727" s="1"/>
  <c r="AI55" i="727"/>
  <c r="AI132" i="727"/>
  <c r="AI181" i="727"/>
  <c r="AI126" i="727"/>
  <c r="AF126" i="727"/>
  <c r="AH126" i="727" s="1"/>
  <c r="AI182" i="727"/>
  <c r="AF182" i="727"/>
  <c r="AH182" i="727" s="1"/>
  <c r="AI157" i="727"/>
  <c r="AI142" i="727"/>
  <c r="AF142" i="727"/>
  <c r="AH142" i="727" s="1"/>
  <c r="AI194" i="727"/>
  <c r="AF194" i="727"/>
  <c r="AH194" i="727" s="1"/>
  <c r="AI184" i="727"/>
  <c r="AI202" i="727"/>
  <c r="AF202" i="727"/>
  <c r="AH202" i="727" s="1"/>
  <c r="AI188" i="727"/>
  <c r="AF188" i="727"/>
  <c r="AH188" i="727" s="1"/>
  <c r="AF187" i="727"/>
  <c r="AH187" i="727" s="1"/>
  <c r="AI187" i="727"/>
  <c r="AI210" i="727"/>
  <c r="AF210" i="727"/>
  <c r="AH210" i="727" s="1"/>
  <c r="AF197" i="727"/>
  <c r="AH197" i="727" s="1"/>
  <c r="AI197" i="727"/>
  <c r="AF193" i="727"/>
  <c r="AH193" i="727" s="1"/>
  <c r="AI193" i="727"/>
  <c r="AF192" i="727"/>
  <c r="AH192" i="727" s="1"/>
  <c r="AI192" i="727"/>
  <c r="AF201" i="727"/>
  <c r="AH201" i="727" s="1"/>
  <c r="AI201" i="727"/>
  <c r="AI185" i="727"/>
  <c r="AF189" i="727"/>
  <c r="AH189" i="727" s="1"/>
  <c r="AI189" i="727"/>
  <c r="AF207" i="727"/>
  <c r="AH207" i="727" s="1"/>
  <c r="AI207" i="727"/>
  <c r="AF178" i="727"/>
  <c r="AH178" i="727" s="1"/>
  <c r="AI178" i="727"/>
  <c r="AI169" i="727"/>
  <c r="AF203" i="727"/>
  <c r="AH203" i="727" s="1"/>
  <c r="AI203" i="727"/>
  <c r="AF200" i="727"/>
  <c r="AH200" i="727" s="1"/>
  <c r="AI200" i="727"/>
  <c r="AF196" i="727"/>
  <c r="AH196" i="727" s="1"/>
  <c r="AI196" i="727"/>
  <c r="AF62" i="729"/>
  <c r="AH62" i="729" s="1"/>
  <c r="AF78" i="729"/>
  <c r="AH78" i="729" s="1"/>
  <c r="AI105" i="729"/>
  <c r="AF63" i="729"/>
  <c r="AH63" i="729" s="1"/>
  <c r="AI63" i="729"/>
  <c r="AF74" i="729"/>
  <c r="AH74" i="729" s="1"/>
  <c r="AI74" i="729"/>
  <c r="AF91" i="729"/>
  <c r="AH91" i="729" s="1"/>
  <c r="AI91" i="729"/>
  <c r="AF98" i="729"/>
  <c r="AH98" i="729" s="1"/>
  <c r="AI98" i="729"/>
  <c r="AF99" i="729"/>
  <c r="AH99" i="729" s="1"/>
  <c r="AI99" i="729"/>
  <c r="AF34" i="729"/>
  <c r="AH34" i="729" s="1"/>
  <c r="AI34" i="729"/>
  <c r="AF35" i="729"/>
  <c r="AH35" i="729" s="1"/>
  <c r="AI35" i="729"/>
  <c r="AF47" i="729"/>
  <c r="AH47" i="729" s="1"/>
  <c r="AI47" i="729"/>
  <c r="AI53" i="729"/>
  <c r="AF53" i="729"/>
  <c r="AH53" i="729" s="1"/>
  <c r="AF57" i="729"/>
  <c r="AH57" i="729" s="1"/>
  <c r="AI57" i="729"/>
  <c r="AI59" i="729"/>
  <c r="AF59" i="729"/>
  <c r="AH59" i="729" s="1"/>
  <c r="AF67" i="729"/>
  <c r="AH67" i="729" s="1"/>
  <c r="AI67" i="729"/>
  <c r="AF80" i="729"/>
  <c r="AH80" i="729" s="1"/>
  <c r="AI80" i="729"/>
  <c r="AF96" i="729"/>
  <c r="AH96" i="729" s="1"/>
  <c r="AI96" i="729"/>
  <c r="AF30" i="729"/>
  <c r="AH30" i="729" s="1"/>
  <c r="AI30" i="729"/>
  <c r="AF97" i="729"/>
  <c r="AH97" i="729" s="1"/>
  <c r="AI97" i="729"/>
  <c r="AF90" i="729"/>
  <c r="AH90" i="729" s="1"/>
  <c r="AI90" i="729"/>
  <c r="AI37" i="729"/>
  <c r="AF37" i="729"/>
  <c r="AH37" i="729" s="1"/>
  <c r="AF40" i="729"/>
  <c r="AH40" i="729" s="1"/>
  <c r="AI40" i="729"/>
  <c r="AF51" i="729"/>
  <c r="AH51" i="729" s="1"/>
  <c r="AI51" i="729"/>
  <c r="AI55" i="729"/>
  <c r="AF55" i="729"/>
  <c r="AH55" i="729" s="1"/>
  <c r="AF52" i="729"/>
  <c r="AH52" i="729" s="1"/>
  <c r="AI52" i="729"/>
  <c r="AF54" i="729"/>
  <c r="AH54" i="729" s="1"/>
  <c r="AI54" i="729"/>
  <c r="AF58" i="729"/>
  <c r="AH58" i="729" s="1"/>
  <c r="AI58" i="729"/>
  <c r="AF104" i="729"/>
  <c r="AH104" i="729" s="1"/>
  <c r="AI104" i="729"/>
  <c r="AF79" i="729"/>
  <c r="AH79" i="729" s="1"/>
  <c r="AI79" i="729"/>
  <c r="AF64" i="729"/>
  <c r="AH64" i="729" s="1"/>
  <c r="AI64" i="729"/>
  <c r="AF84" i="729"/>
  <c r="AH84" i="729" s="1"/>
  <c r="AI84" i="729"/>
  <c r="AF103" i="729"/>
  <c r="AH103" i="729" s="1"/>
  <c r="AK106" i="729" s="1"/>
  <c r="AI103" i="729"/>
  <c r="AI39" i="729"/>
  <c r="AF39" i="729"/>
  <c r="AH39" i="729" s="1"/>
  <c r="AF42" i="729"/>
  <c r="AH42" i="729" s="1"/>
  <c r="AI42" i="729"/>
  <c r="AF43" i="729"/>
  <c r="AH43" i="729" s="1"/>
  <c r="AI43" i="729"/>
  <c r="AF48" i="729"/>
  <c r="AH48" i="729" s="1"/>
  <c r="AI48" i="729"/>
  <c r="AF50" i="729"/>
  <c r="AH50" i="729" s="1"/>
  <c r="AI50" i="729"/>
  <c r="AF56" i="729"/>
  <c r="AH56" i="729" s="1"/>
  <c r="AI56" i="729"/>
  <c r="AF83" i="729"/>
  <c r="AH83" i="729" s="1"/>
  <c r="AI83" i="729"/>
  <c r="AI68" i="729"/>
  <c r="AF68" i="729"/>
  <c r="AH68" i="729" s="1"/>
  <c r="AF95" i="729"/>
  <c r="AH95" i="729" s="1"/>
  <c r="AI95" i="729"/>
  <c r="AF44" i="729"/>
  <c r="AH44" i="729" s="1"/>
  <c r="AI44" i="729"/>
  <c r="AF92" i="729"/>
  <c r="AH92" i="729" s="1"/>
  <c r="AI92" i="729"/>
  <c r="AI102" i="729"/>
  <c r="AF102" i="729"/>
  <c r="AH102" i="729" s="1"/>
  <c r="AI45" i="729"/>
  <c r="AF45" i="729"/>
  <c r="AH45" i="729" s="1"/>
  <c r="AI94" i="729"/>
  <c r="AF94" i="729"/>
  <c r="AH94" i="729" s="1"/>
  <c r="AF32" i="729"/>
  <c r="AH32" i="729" s="1"/>
  <c r="AI32" i="729"/>
  <c r="AF49" i="729"/>
  <c r="AH49" i="729" s="1"/>
  <c r="AI49" i="729"/>
  <c r="AF60" i="729"/>
  <c r="AH60" i="729" s="1"/>
  <c r="AI60" i="729"/>
  <c r="AF78" i="719"/>
  <c r="AH78" i="719" s="1"/>
  <c r="AI78" i="719"/>
  <c r="AF138" i="723"/>
  <c r="AH138" i="723" s="1"/>
  <c r="AI138" i="723"/>
  <c r="AI137" i="723"/>
  <c r="AF137" i="723"/>
  <c r="AH137" i="723" s="1"/>
  <c r="AI223" i="727"/>
  <c r="AF223" i="727"/>
  <c r="AH223" i="727" s="1"/>
  <c r="AI222" i="727"/>
  <c r="AF222" i="727"/>
  <c r="AH222" i="727" s="1"/>
  <c r="AI200" i="725"/>
  <c r="AF200" i="725"/>
  <c r="AH200" i="725" s="1"/>
  <c r="AI199" i="725"/>
  <c r="AF199" i="725"/>
  <c r="AH199" i="725" s="1"/>
  <c r="AI157" i="726"/>
  <c r="AF157" i="726"/>
  <c r="AH157" i="726" s="1"/>
  <c r="AF107" i="717"/>
  <c r="AH107" i="717" s="1"/>
  <c r="AI107" i="717"/>
  <c r="AF106" i="717"/>
  <c r="AH106" i="717" s="1"/>
  <c r="AI106" i="717"/>
  <c r="AI221" i="727"/>
  <c r="AF221" i="727"/>
  <c r="AH221" i="727" s="1"/>
  <c r="AF220" i="727"/>
  <c r="AH220" i="727" s="1"/>
  <c r="AI220" i="727"/>
  <c r="AI135" i="723"/>
  <c r="AF135" i="723"/>
  <c r="AH135" i="723" s="1"/>
  <c r="AI197" i="725"/>
  <c r="AF197" i="725"/>
  <c r="AH197" i="725" s="1"/>
  <c r="AI196" i="725"/>
  <c r="AF196" i="725"/>
  <c r="AH196" i="725" s="1"/>
  <c r="AF195" i="725"/>
  <c r="AH195" i="725" s="1"/>
  <c r="AI195" i="725"/>
  <c r="AF153" i="726"/>
  <c r="AH153" i="726" s="1"/>
  <c r="AI153" i="726"/>
  <c r="AF152" i="726"/>
  <c r="AH152" i="726" s="1"/>
  <c r="AI152" i="726"/>
  <c r="AI219" i="727"/>
  <c r="AF219" i="727"/>
  <c r="AH219" i="727" s="1"/>
  <c r="AF218" i="727"/>
  <c r="AH218" i="727" s="1"/>
  <c r="AI218" i="727"/>
  <c r="AF134" i="723"/>
  <c r="AH134" i="723" s="1"/>
  <c r="AI134" i="723"/>
  <c r="AF133" i="723"/>
  <c r="AH133" i="723" s="1"/>
  <c r="AI133" i="723"/>
  <c r="AI105" i="717"/>
  <c r="AF105" i="717"/>
  <c r="AH105" i="717" s="1"/>
  <c r="AF194" i="725"/>
  <c r="AH194" i="725" s="1"/>
  <c r="AI194" i="725"/>
  <c r="AI132" i="723"/>
  <c r="AF132" i="723"/>
  <c r="AH132" i="723" s="1"/>
  <c r="AF217" i="727"/>
  <c r="AH217" i="727" s="1"/>
  <c r="AI217" i="727"/>
  <c r="AF216" i="727"/>
  <c r="AH216" i="727" s="1"/>
  <c r="AF215" i="727"/>
  <c r="AH215" i="727" s="1"/>
  <c r="AI215" i="727"/>
  <c r="AF214" i="727"/>
  <c r="AH214" i="727" s="1"/>
  <c r="AI214" i="727"/>
  <c r="AF193" i="725"/>
  <c r="AH193" i="725" s="1"/>
  <c r="AI193" i="725"/>
  <c r="AI192" i="725"/>
  <c r="AF192" i="725"/>
  <c r="AH192" i="725" s="1"/>
  <c r="AF17" i="721"/>
  <c r="AH17" i="721" s="1"/>
  <c r="AF11" i="725"/>
  <c r="AH11" i="725" s="1"/>
  <c r="AF22" i="729"/>
  <c r="AH22" i="729" s="1"/>
  <c r="AF10" i="729"/>
  <c r="AH10" i="729" s="1"/>
  <c r="AI27" i="726"/>
  <c r="AF24" i="726"/>
  <c r="AH24" i="726" s="1"/>
  <c r="AF18" i="726"/>
  <c r="AH18" i="726" s="1"/>
  <c r="AF29" i="726"/>
  <c r="AH29" i="726" s="1"/>
  <c r="AI15" i="726"/>
  <c r="AF25" i="726"/>
  <c r="AH25" i="726" s="1"/>
  <c r="AI25" i="726"/>
  <c r="AF17" i="726"/>
  <c r="AH17" i="726" s="1"/>
  <c r="AF13" i="726"/>
  <c r="AH13" i="726" s="1"/>
  <c r="AI13" i="726"/>
  <c r="AI26" i="720"/>
  <c r="AF13" i="720"/>
  <c r="AH13" i="720" s="1"/>
  <c r="AF25" i="720"/>
  <c r="AH25" i="720" s="1"/>
  <c r="AF18" i="720"/>
  <c r="AH18" i="720" s="1"/>
  <c r="AI14" i="720"/>
  <c r="AF30" i="720"/>
  <c r="AH30" i="720" s="1"/>
  <c r="AF19" i="720"/>
  <c r="AH19" i="720" s="1"/>
  <c r="AF29" i="719"/>
  <c r="AH29" i="719" s="1"/>
  <c r="AF12" i="719"/>
  <c r="AH12" i="719" s="1"/>
  <c r="AI15" i="719"/>
  <c r="AF11" i="719"/>
  <c r="AH11" i="719" s="1"/>
  <c r="AF23" i="719"/>
  <c r="AH23" i="719" s="1"/>
  <c r="AF18" i="719"/>
  <c r="AH18" i="719" s="1"/>
  <c r="AI20" i="719"/>
  <c r="AF17" i="719"/>
  <c r="AH17" i="719" s="1"/>
  <c r="AF24" i="719"/>
  <c r="AH24" i="719" s="1"/>
  <c r="AI14" i="719"/>
  <c r="AF12" i="718"/>
  <c r="AH12" i="718" s="1"/>
  <c r="AF11" i="718"/>
  <c r="AH11" i="718" s="1"/>
  <c r="AF39" i="717"/>
  <c r="AH39" i="717" s="1"/>
  <c r="AI39" i="717"/>
  <c r="AI36" i="717"/>
  <c r="AF36" i="717"/>
  <c r="AH36" i="717" s="1"/>
  <c r="AF84" i="717"/>
  <c r="AH84" i="717" s="1"/>
  <c r="AI84" i="717"/>
  <c r="AF76" i="717"/>
  <c r="AH76" i="717" s="1"/>
  <c r="AI76" i="717"/>
  <c r="AI101" i="717"/>
  <c r="AF101" i="717"/>
  <c r="AH101" i="717" s="1"/>
  <c r="AF30" i="717"/>
  <c r="AH30" i="717" s="1"/>
  <c r="AI30" i="717"/>
  <c r="AF55" i="717"/>
  <c r="AH55" i="717" s="1"/>
  <c r="AI55" i="717"/>
  <c r="AI66" i="717"/>
  <c r="AF66" i="717"/>
  <c r="AH66" i="717" s="1"/>
  <c r="AF80" i="717"/>
  <c r="AH80" i="717" s="1"/>
  <c r="AI80" i="717"/>
  <c r="AF67" i="717"/>
  <c r="AH67" i="717" s="1"/>
  <c r="AI67" i="717"/>
  <c r="AF56" i="717"/>
  <c r="AH56" i="717" s="1"/>
  <c r="AI56" i="717"/>
  <c r="AI92" i="717"/>
  <c r="AF92" i="717"/>
  <c r="AH92" i="717" s="1"/>
  <c r="AF44" i="717"/>
  <c r="AH44" i="717" s="1"/>
  <c r="AI44" i="717"/>
  <c r="AI94" i="717"/>
  <c r="AF94" i="717"/>
  <c r="AH94" i="717" s="1"/>
  <c r="AI69" i="717"/>
  <c r="AF69" i="717"/>
  <c r="AH69" i="717" s="1"/>
  <c r="AF48" i="717"/>
  <c r="AH48" i="717" s="1"/>
  <c r="AI48" i="717"/>
  <c r="AF31" i="717"/>
  <c r="AH31" i="717" s="1"/>
  <c r="AI31" i="717"/>
  <c r="AI72" i="717"/>
  <c r="AF72" i="717"/>
  <c r="AH72" i="717" s="1"/>
  <c r="AF91" i="717"/>
  <c r="AH91" i="717" s="1"/>
  <c r="AI91" i="717"/>
  <c r="AF41" i="717"/>
  <c r="AH41" i="717" s="1"/>
  <c r="AI41" i="717"/>
  <c r="AF95" i="717"/>
  <c r="AH95" i="717" s="1"/>
  <c r="AI95" i="717"/>
  <c r="AI64" i="717"/>
  <c r="AF64" i="717"/>
  <c r="AH64" i="717" s="1"/>
  <c r="AI100" i="717"/>
  <c r="AF100" i="717"/>
  <c r="AH100" i="717" s="1"/>
  <c r="AF59" i="717"/>
  <c r="AH59" i="717" s="1"/>
  <c r="AI59" i="717"/>
  <c r="AI37" i="717"/>
  <c r="AF37" i="717"/>
  <c r="AH37" i="717" s="1"/>
  <c r="AF24" i="728"/>
  <c r="AH24" i="728" s="1"/>
  <c r="AF18" i="725"/>
  <c r="AH18" i="725" s="1"/>
  <c r="AI21" i="725"/>
  <c r="AF29" i="725"/>
  <c r="AH29" i="725" s="1"/>
  <c r="AI19" i="725"/>
  <c r="AI9" i="725"/>
  <c r="AF17" i="725"/>
  <c r="AH17" i="725" s="1"/>
  <c r="AF25" i="725"/>
  <c r="AH25" i="725" s="1"/>
  <c r="AI25" i="725"/>
  <c r="AF12" i="725"/>
  <c r="AH12" i="725" s="1"/>
  <c r="AF20" i="725"/>
  <c r="AH20" i="725" s="1"/>
  <c r="AI20" i="725"/>
  <c r="AF29" i="723"/>
  <c r="AH29" i="723" s="1"/>
  <c r="AF18" i="723"/>
  <c r="AH18" i="723" s="1"/>
  <c r="AF17" i="723"/>
  <c r="AH17" i="723" s="1"/>
  <c r="AF11" i="723"/>
  <c r="AH11" i="723" s="1"/>
  <c r="AF17" i="722"/>
  <c r="AH17" i="722" s="1"/>
  <c r="AF29" i="722"/>
  <c r="AH29" i="722" s="1"/>
  <c r="AF18" i="722"/>
  <c r="AH18" i="722" s="1"/>
  <c r="AF27" i="729"/>
  <c r="AH27" i="729" s="1"/>
  <c r="AI27" i="729"/>
  <c r="AF19" i="729"/>
  <c r="AH19" i="729" s="1"/>
  <c r="AI19" i="729"/>
  <c r="AI24" i="729"/>
  <c r="AF24" i="729"/>
  <c r="AH24" i="729" s="1"/>
  <c r="AI18" i="729"/>
  <c r="AF18" i="729"/>
  <c r="AH18" i="729" s="1"/>
  <c r="AI12" i="729"/>
  <c r="AF12" i="729"/>
  <c r="AH12" i="729" s="1"/>
  <c r="AF26" i="729"/>
  <c r="AH26" i="729" s="1"/>
  <c r="AI26" i="729"/>
  <c r="AF14" i="729"/>
  <c r="AH14" i="729" s="1"/>
  <c r="AI14" i="729"/>
  <c r="AF25" i="729"/>
  <c r="AH25" i="729" s="1"/>
  <c r="AI25" i="729"/>
  <c r="AI29" i="729"/>
  <c r="AF29" i="729"/>
  <c r="AH29" i="729" s="1"/>
  <c r="AI23" i="729"/>
  <c r="AF23" i="729"/>
  <c r="AH23" i="729" s="1"/>
  <c r="AI17" i="729"/>
  <c r="AF17" i="729"/>
  <c r="AH17" i="729" s="1"/>
  <c r="AI11" i="729"/>
  <c r="AF11" i="729"/>
  <c r="AH11" i="729" s="1"/>
  <c r="AF21" i="729"/>
  <c r="AH21" i="729" s="1"/>
  <c r="AI21" i="729"/>
  <c r="AF9" i="729"/>
  <c r="AH9" i="729" s="1"/>
  <c r="AI9" i="729"/>
  <c r="AF15" i="729"/>
  <c r="AH15" i="729" s="1"/>
  <c r="AI15" i="729"/>
  <c r="AF20" i="729"/>
  <c r="AH20" i="729" s="1"/>
  <c r="AI20" i="729"/>
  <c r="AF13" i="729"/>
  <c r="AH13" i="729" s="1"/>
  <c r="AI13" i="729"/>
  <c r="AI137" i="727"/>
  <c r="AI104" i="727"/>
  <c r="AF104" i="727"/>
  <c r="AH104" i="727" s="1"/>
  <c r="AI176" i="727"/>
  <c r="AF176" i="727"/>
  <c r="AH176" i="727" s="1"/>
  <c r="AI136" i="727"/>
  <c r="AF136" i="727"/>
  <c r="AH136" i="727" s="1"/>
  <c r="AI144" i="727"/>
  <c r="AF144" i="727"/>
  <c r="AH144" i="727" s="1"/>
  <c r="AI105" i="727"/>
  <c r="AI164" i="727"/>
  <c r="AI109" i="727"/>
  <c r="AI173" i="727"/>
  <c r="AI153" i="727"/>
  <c r="AI116" i="727"/>
  <c r="AI160" i="727"/>
  <c r="AF160" i="727"/>
  <c r="AH160" i="727" s="1"/>
  <c r="AI71" i="727"/>
  <c r="AI98" i="727"/>
  <c r="AI97" i="727"/>
  <c r="AI92" i="727"/>
  <c r="AF92" i="727"/>
  <c r="AH92" i="727" s="1"/>
  <c r="AF96" i="727"/>
  <c r="AH96" i="727" s="1"/>
  <c r="AI96" i="727"/>
  <c r="AF40" i="727"/>
  <c r="AH40" i="727" s="1"/>
  <c r="AI40" i="727"/>
  <c r="AF34" i="727"/>
  <c r="AH34" i="727" s="1"/>
  <c r="AI50" i="727"/>
  <c r="AF32" i="727"/>
  <c r="AH32" i="727" s="1"/>
  <c r="AI32" i="727"/>
  <c r="AF75" i="727"/>
  <c r="AH75" i="727" s="1"/>
  <c r="AI75" i="727"/>
  <c r="AF66" i="727"/>
  <c r="AH66" i="727" s="1"/>
  <c r="AI66" i="727"/>
  <c r="AI102" i="727"/>
  <c r="AF102" i="727"/>
  <c r="AH102" i="727" s="1"/>
  <c r="AI94" i="727"/>
  <c r="AF94" i="727"/>
  <c r="AH94" i="727" s="1"/>
  <c r="AF91" i="727"/>
  <c r="AH91" i="727" s="1"/>
  <c r="AI91" i="727"/>
  <c r="AF99" i="727"/>
  <c r="AH99" i="727" s="1"/>
  <c r="AI99" i="727"/>
  <c r="AF95" i="727"/>
  <c r="AH95" i="727" s="1"/>
  <c r="AI95" i="727"/>
  <c r="AF87" i="727"/>
  <c r="AH87" i="727" s="1"/>
  <c r="AI87" i="727"/>
  <c r="AF101" i="727"/>
  <c r="AH101" i="727" s="1"/>
  <c r="AI101" i="727"/>
  <c r="AF100" i="727"/>
  <c r="AH100" i="727" s="1"/>
  <c r="AI100" i="727"/>
  <c r="AF93" i="727"/>
  <c r="AH93" i="727" s="1"/>
  <c r="AI93" i="727"/>
  <c r="AF18" i="727"/>
  <c r="AH18" i="727" s="1"/>
  <c r="AI22" i="728"/>
  <c r="AF22" i="728"/>
  <c r="AH22" i="728" s="1"/>
  <c r="AF27" i="728"/>
  <c r="AH27" i="728" s="1"/>
  <c r="AI27" i="728"/>
  <c r="AF20" i="728"/>
  <c r="AH20" i="728" s="1"/>
  <c r="AI20" i="728"/>
  <c r="AI28" i="728"/>
  <c r="AF28" i="728"/>
  <c r="AH28" i="728" s="1"/>
  <c r="AF14" i="728"/>
  <c r="AH14" i="728" s="1"/>
  <c r="AI14" i="728"/>
  <c r="AF13" i="728"/>
  <c r="AH13" i="728" s="1"/>
  <c r="AI13" i="728"/>
  <c r="AI16" i="728"/>
  <c r="AF16" i="728"/>
  <c r="AH16" i="728" s="1"/>
  <c r="AF26" i="728"/>
  <c r="AH26" i="728" s="1"/>
  <c r="AI26" i="728"/>
  <c r="AF9" i="728"/>
  <c r="AH9" i="728" s="1"/>
  <c r="AI9" i="728"/>
  <c r="AF25" i="728"/>
  <c r="AH25" i="728" s="1"/>
  <c r="AI25" i="728"/>
  <c r="AF21" i="728"/>
  <c r="AH21" i="728" s="1"/>
  <c r="AI21" i="728"/>
  <c r="AI10" i="728"/>
  <c r="AF10" i="728"/>
  <c r="AH10" i="728" s="1"/>
  <c r="AF15" i="728"/>
  <c r="AH15" i="728" s="1"/>
  <c r="AI15" i="728"/>
  <c r="AF19" i="728"/>
  <c r="AH19" i="728" s="1"/>
  <c r="AI19" i="728"/>
  <c r="AI11" i="727"/>
  <c r="AF11" i="727"/>
  <c r="AH11" i="727" s="1"/>
  <c r="AF16" i="727"/>
  <c r="AH16" i="727" s="1"/>
  <c r="AI16" i="727"/>
  <c r="AI29" i="727"/>
  <c r="AF29" i="727"/>
  <c r="AH29" i="727" s="1"/>
  <c r="AF22" i="727"/>
  <c r="AH22" i="727" s="1"/>
  <c r="AI22" i="727"/>
  <c r="AF15" i="727"/>
  <c r="AH15" i="727" s="1"/>
  <c r="AI15" i="727"/>
  <c r="AI14" i="727"/>
  <c r="AF14" i="727"/>
  <c r="AH14" i="727" s="1"/>
  <c r="AI23" i="727"/>
  <c r="AF23" i="727"/>
  <c r="AH23" i="727" s="1"/>
  <c r="AF28" i="727"/>
  <c r="AH28" i="727" s="1"/>
  <c r="AI28" i="727"/>
  <c r="AF21" i="727"/>
  <c r="AH21" i="727" s="1"/>
  <c r="AI21" i="727"/>
  <c r="AF20" i="727"/>
  <c r="AH20" i="727" s="1"/>
  <c r="AI20" i="727"/>
  <c r="AF17" i="727"/>
  <c r="AH17" i="727" s="1"/>
  <c r="AI17" i="727"/>
  <c r="AF27" i="727"/>
  <c r="AH27" i="727" s="1"/>
  <c r="AI27" i="727"/>
  <c r="AF10" i="727"/>
  <c r="AH10" i="727" s="1"/>
  <c r="AI10" i="727"/>
  <c r="AF26" i="727"/>
  <c r="AH26" i="727" s="1"/>
  <c r="AI26" i="727"/>
  <c r="AI28" i="726"/>
  <c r="AF28" i="726"/>
  <c r="AH28" i="726" s="1"/>
  <c r="AF22" i="726"/>
  <c r="AH22" i="726" s="1"/>
  <c r="AI22" i="726"/>
  <c r="AF16" i="726"/>
  <c r="AH16" i="726" s="1"/>
  <c r="AI16" i="726"/>
  <c r="AI10" i="726"/>
  <c r="AF10" i="726"/>
  <c r="AH10" i="726" s="1"/>
  <c r="AF22" i="725"/>
  <c r="AH22" i="725" s="1"/>
  <c r="AI22" i="725"/>
  <c r="AI16" i="725"/>
  <c r="AF16" i="725"/>
  <c r="AH16" i="725" s="1"/>
  <c r="AF10" i="725"/>
  <c r="AH10" i="725" s="1"/>
  <c r="AI10" i="725"/>
  <c r="AF27" i="725"/>
  <c r="AH27" i="725" s="1"/>
  <c r="AI27" i="725"/>
  <c r="AI28" i="725"/>
  <c r="AF28" i="725"/>
  <c r="AH28" i="725" s="1"/>
  <c r="AF26" i="725"/>
  <c r="AH26" i="725" s="1"/>
  <c r="AI26" i="725"/>
  <c r="AI22" i="723"/>
  <c r="AF22" i="723"/>
  <c r="AH22" i="723" s="1"/>
  <c r="AI16" i="723"/>
  <c r="AF16" i="723"/>
  <c r="AH16" i="723" s="1"/>
  <c r="AF26" i="723"/>
  <c r="AH26" i="723" s="1"/>
  <c r="AI26" i="723"/>
  <c r="AF9" i="723"/>
  <c r="AH9" i="723" s="1"/>
  <c r="AI9" i="723"/>
  <c r="AF25" i="723"/>
  <c r="AH25" i="723" s="1"/>
  <c r="AI25" i="723"/>
  <c r="AF27" i="723"/>
  <c r="AH27" i="723" s="1"/>
  <c r="AI27" i="723"/>
  <c r="AF20" i="723"/>
  <c r="AH20" i="723" s="1"/>
  <c r="AI20" i="723"/>
  <c r="AI10" i="723"/>
  <c r="AF10" i="723"/>
  <c r="AH10" i="723" s="1"/>
  <c r="AF15" i="723"/>
  <c r="AH15" i="723" s="1"/>
  <c r="AI15" i="723"/>
  <c r="AF19" i="723"/>
  <c r="AH19" i="723" s="1"/>
  <c r="AI19" i="723"/>
  <c r="AI28" i="723"/>
  <c r="AF28" i="723"/>
  <c r="AH28" i="723" s="1"/>
  <c r="AF21" i="723"/>
  <c r="AH21" i="723" s="1"/>
  <c r="AI21" i="723"/>
  <c r="AF14" i="723"/>
  <c r="AH14" i="723" s="1"/>
  <c r="AI14" i="723"/>
  <c r="AF13" i="723"/>
  <c r="AH13" i="723" s="1"/>
  <c r="AI13" i="723"/>
  <c r="AF15" i="722"/>
  <c r="AH15" i="722" s="1"/>
  <c r="AI15" i="722"/>
  <c r="AI28" i="722"/>
  <c r="AF28" i="722"/>
  <c r="AH28" i="722" s="1"/>
  <c r="AF21" i="722"/>
  <c r="AH21" i="722" s="1"/>
  <c r="AI21" i="722"/>
  <c r="AF14" i="722"/>
  <c r="AH14" i="722" s="1"/>
  <c r="AI14" i="722"/>
  <c r="AF13" i="722"/>
  <c r="AH13" i="722" s="1"/>
  <c r="AI13" i="722"/>
  <c r="AF22" i="722"/>
  <c r="AH22" i="722" s="1"/>
  <c r="AI22" i="722"/>
  <c r="AF27" i="722"/>
  <c r="AH27" i="722" s="1"/>
  <c r="AI27" i="722"/>
  <c r="AF20" i="722"/>
  <c r="AH20" i="722" s="1"/>
  <c r="AI20" i="722"/>
  <c r="AI10" i="722"/>
  <c r="AF10" i="722"/>
  <c r="AH10" i="722" s="1"/>
  <c r="AI19" i="722"/>
  <c r="AF19" i="722"/>
  <c r="AH19" i="722" s="1"/>
  <c r="AI16" i="722"/>
  <c r="AF16" i="722"/>
  <c r="AH16" i="722" s="1"/>
  <c r="AF26" i="722"/>
  <c r="AH26" i="722" s="1"/>
  <c r="AI26" i="722"/>
  <c r="AF9" i="722"/>
  <c r="AH9" i="722" s="1"/>
  <c r="AI9" i="722"/>
  <c r="AF25" i="722"/>
  <c r="AH25" i="722" s="1"/>
  <c r="AI25" i="722"/>
  <c r="AI15" i="721"/>
  <c r="AH15" i="721"/>
  <c r="AF19" i="721"/>
  <c r="AH19" i="721" s="1"/>
  <c r="AI19" i="721"/>
  <c r="AF11" i="720"/>
  <c r="AH11" i="720" s="1"/>
  <c r="AI11" i="720"/>
  <c r="AF27" i="720"/>
  <c r="AH27" i="720" s="1"/>
  <c r="AI27" i="720"/>
  <c r="AF10" i="720"/>
  <c r="AH10" i="720" s="1"/>
  <c r="AI10" i="720"/>
  <c r="AF29" i="720"/>
  <c r="AH29" i="720" s="1"/>
  <c r="AI29" i="720"/>
  <c r="AF23" i="720"/>
  <c r="AH23" i="720" s="1"/>
  <c r="AI23" i="720"/>
  <c r="AF22" i="720"/>
  <c r="AH22" i="720" s="1"/>
  <c r="AI22" i="720"/>
  <c r="AF15" i="720"/>
  <c r="AH15" i="720" s="1"/>
  <c r="AI15" i="720"/>
  <c r="AF16" i="720"/>
  <c r="AH16" i="720" s="1"/>
  <c r="AI16" i="720"/>
  <c r="AF17" i="720"/>
  <c r="AH17" i="720" s="1"/>
  <c r="AI17" i="720"/>
  <c r="AF28" i="720"/>
  <c r="AH28" i="720" s="1"/>
  <c r="AI28" i="720"/>
  <c r="AF21" i="720"/>
  <c r="AH21" i="720" s="1"/>
  <c r="AI21" i="720"/>
  <c r="AF26" i="719"/>
  <c r="AH26" i="719" s="1"/>
  <c r="AI26" i="719"/>
  <c r="AF19" i="719"/>
  <c r="AH19" i="719" s="1"/>
  <c r="AI19" i="719"/>
  <c r="AI10" i="719"/>
  <c r="AF10" i="719"/>
  <c r="AH10" i="719" s="1"/>
  <c r="AF13" i="719"/>
  <c r="AH13" i="719" s="1"/>
  <c r="AI13" i="719"/>
  <c r="AI16" i="719"/>
  <c r="AF16" i="719"/>
  <c r="AH16" i="719" s="1"/>
  <c r="AI28" i="719"/>
  <c r="AF28" i="719"/>
  <c r="AH28" i="719" s="1"/>
  <c r="AI22" i="719"/>
  <c r="AF22" i="719"/>
  <c r="AH22" i="719" s="1"/>
  <c r="AF27" i="719"/>
  <c r="AH27" i="719" s="1"/>
  <c r="AI27" i="719"/>
  <c r="AI25" i="719"/>
  <c r="AF25" i="719"/>
  <c r="AH25" i="719" s="1"/>
  <c r="AI22" i="718"/>
  <c r="AF22" i="718"/>
  <c r="AH22" i="718" s="1"/>
  <c r="AF20" i="718"/>
  <c r="AH20" i="718" s="1"/>
  <c r="AI20" i="718"/>
  <c r="AI16" i="718"/>
  <c r="AF16" i="718"/>
  <c r="AH16" i="718" s="1"/>
  <c r="AF26" i="718"/>
  <c r="AH26" i="718" s="1"/>
  <c r="AI26" i="718"/>
  <c r="AF9" i="718"/>
  <c r="AH9" i="718" s="1"/>
  <c r="AI9" i="718"/>
  <c r="AF25" i="718"/>
  <c r="AH25" i="718" s="1"/>
  <c r="AI25" i="718"/>
  <c r="AF27" i="718"/>
  <c r="AH27" i="718" s="1"/>
  <c r="AI27" i="718"/>
  <c r="AF10" i="718"/>
  <c r="AH10" i="718" s="1"/>
  <c r="AI10" i="718"/>
  <c r="AF15" i="718"/>
  <c r="AH15" i="718" s="1"/>
  <c r="AI15" i="718"/>
  <c r="AI28" i="718"/>
  <c r="AF28" i="718"/>
  <c r="AH28" i="718" s="1"/>
  <c r="AF21" i="718"/>
  <c r="AH21" i="718" s="1"/>
  <c r="AI21" i="718"/>
  <c r="AF14" i="718"/>
  <c r="AH14" i="718" s="1"/>
  <c r="AI14" i="718"/>
  <c r="AF19" i="717"/>
  <c r="AH19" i="717" s="1"/>
  <c r="AF12" i="717"/>
  <c r="AH12" i="717" s="1"/>
  <c r="AF25" i="717"/>
  <c r="AH25" i="717" s="1"/>
  <c r="AI25" i="717"/>
  <c r="AF11" i="717"/>
  <c r="AH11" i="717" s="1"/>
  <c r="AI22" i="717"/>
  <c r="AF22" i="717"/>
  <c r="AH22" i="717" s="1"/>
  <c r="AF26" i="717"/>
  <c r="AH26" i="717" s="1"/>
  <c r="AI26" i="717"/>
  <c r="AF9" i="717"/>
  <c r="AH9" i="717" s="1"/>
  <c r="AI9" i="717"/>
  <c r="AI16" i="717"/>
  <c r="AF16" i="717"/>
  <c r="AH16" i="717" s="1"/>
  <c r="AF15" i="717"/>
  <c r="AH15" i="717" s="1"/>
  <c r="AI15" i="717"/>
  <c r="AI10" i="717"/>
  <c r="AF10" i="717"/>
  <c r="AH10" i="717" s="1"/>
  <c r="AF21" i="717"/>
  <c r="AH21" i="717" s="1"/>
  <c r="AI21" i="717"/>
  <c r="AF14" i="717"/>
  <c r="AH14" i="717" s="1"/>
  <c r="AI14" i="717"/>
  <c r="AF27" i="717"/>
  <c r="AH27" i="717" s="1"/>
  <c r="AI27" i="717"/>
  <c r="AF20" i="717"/>
  <c r="AH20" i="717" s="1"/>
  <c r="AI20" i="717"/>
  <c r="AI29" i="717"/>
  <c r="AF29" i="717"/>
  <c r="AH29" i="717" s="1"/>
  <c r="AK161" i="726" l="1"/>
  <c r="AK14" i="728"/>
  <c r="AK20" i="721"/>
  <c r="AK155" i="726"/>
  <c r="AK132" i="723"/>
  <c r="AK136" i="723"/>
  <c r="AK140" i="723"/>
  <c r="AK107" i="717"/>
  <c r="AK43" i="718"/>
  <c r="AK19" i="721"/>
  <c r="AK194" i="725"/>
  <c r="AK200" i="725"/>
  <c r="AK198" i="725"/>
  <c r="AK221" i="727"/>
  <c r="AK224" i="727"/>
  <c r="AK217" i="727"/>
  <c r="P232" i="74"/>
  <c r="O232" i="74"/>
  <c r="L232" i="74"/>
  <c r="J232" i="74"/>
  <c r="M232" i="74" s="1"/>
  <c r="Q232" i="74" s="1"/>
  <c r="R232" i="74" s="1"/>
  <c r="H232" i="74"/>
  <c r="P231" i="74"/>
  <c r="O231" i="74"/>
  <c r="L231" i="74"/>
  <c r="J231" i="74"/>
  <c r="H231" i="74"/>
  <c r="P230" i="74"/>
  <c r="AE230" i="74" s="1"/>
  <c r="O230" i="74"/>
  <c r="L230" i="74"/>
  <c r="J230" i="74"/>
  <c r="H230" i="74"/>
  <c r="P229" i="74"/>
  <c r="O229" i="74"/>
  <c r="M229" i="74"/>
  <c r="Q229" i="74" s="1"/>
  <c r="L229" i="74"/>
  <c r="J229" i="74"/>
  <c r="H229" i="74"/>
  <c r="P228" i="74"/>
  <c r="AE228" i="74" s="1"/>
  <c r="O228" i="74"/>
  <c r="M228" i="74"/>
  <c r="Q228" i="74" s="1"/>
  <c r="R228" i="74" s="1"/>
  <c r="L228" i="74"/>
  <c r="J228" i="74"/>
  <c r="H228" i="74"/>
  <c r="P227" i="74"/>
  <c r="AE227" i="74" s="1"/>
  <c r="O227" i="74"/>
  <c r="L227" i="74"/>
  <c r="J227" i="74"/>
  <c r="H227" i="74"/>
  <c r="P226" i="74"/>
  <c r="O226" i="74"/>
  <c r="M226" i="74"/>
  <c r="Q226" i="74" s="1"/>
  <c r="L226" i="74"/>
  <c r="J226" i="74"/>
  <c r="H226" i="74"/>
  <c r="P225" i="74"/>
  <c r="O225" i="74"/>
  <c r="M225" i="74"/>
  <c r="Q225" i="74" s="1"/>
  <c r="R225" i="74" s="1"/>
  <c r="L225" i="74"/>
  <c r="J225" i="74"/>
  <c r="H225" i="74"/>
  <c r="P224" i="74"/>
  <c r="O224" i="74"/>
  <c r="L224" i="74"/>
  <c r="J224" i="74"/>
  <c r="H224" i="74"/>
  <c r="P223" i="74"/>
  <c r="AE223" i="74" s="1"/>
  <c r="O223" i="74"/>
  <c r="M223" i="74"/>
  <c r="Q223" i="74" s="1"/>
  <c r="L223" i="74"/>
  <c r="J223" i="74"/>
  <c r="H223" i="74"/>
  <c r="P222" i="74"/>
  <c r="O222" i="74"/>
  <c r="M222" i="74"/>
  <c r="Q222" i="74" s="1"/>
  <c r="L222" i="74"/>
  <c r="J222" i="74"/>
  <c r="H222" i="74"/>
  <c r="P221" i="74"/>
  <c r="AE221" i="74" s="1"/>
  <c r="O221" i="74"/>
  <c r="M221" i="74"/>
  <c r="Q221" i="74" s="1"/>
  <c r="L221" i="74"/>
  <c r="J221" i="74"/>
  <c r="H221" i="74"/>
  <c r="P220" i="74"/>
  <c r="O220" i="74"/>
  <c r="L220" i="74"/>
  <c r="J220" i="74"/>
  <c r="H220" i="74"/>
  <c r="P219" i="74"/>
  <c r="O219" i="74"/>
  <c r="M219" i="74"/>
  <c r="Q219" i="74" s="1"/>
  <c r="L219" i="74"/>
  <c r="J219" i="74"/>
  <c r="H219" i="74"/>
  <c r="P218" i="74"/>
  <c r="AE218" i="74" s="1"/>
  <c r="O218" i="74"/>
  <c r="M218" i="74"/>
  <c r="Q218" i="74" s="1"/>
  <c r="L218" i="74"/>
  <c r="J218" i="74"/>
  <c r="H218" i="74"/>
  <c r="P217" i="74"/>
  <c r="AE217" i="74" s="1"/>
  <c r="O217" i="74"/>
  <c r="M217" i="74"/>
  <c r="Q217" i="74" s="1"/>
  <c r="L217" i="74"/>
  <c r="J217" i="74"/>
  <c r="H217" i="74"/>
  <c r="P216" i="74"/>
  <c r="AE216" i="74" s="1"/>
  <c r="O216" i="74"/>
  <c r="M216" i="74"/>
  <c r="Q216" i="74" s="1"/>
  <c r="L216" i="74"/>
  <c r="J216" i="74"/>
  <c r="H216" i="74"/>
  <c r="P215" i="74"/>
  <c r="O215" i="74"/>
  <c r="M215" i="74"/>
  <c r="Q215" i="74" s="1"/>
  <c r="L215" i="74"/>
  <c r="J215" i="74"/>
  <c r="H215" i="74"/>
  <c r="P214" i="74"/>
  <c r="AE214" i="74" s="1"/>
  <c r="O214" i="74"/>
  <c r="M214" i="74"/>
  <c r="Q214" i="74" s="1"/>
  <c r="R214" i="74" s="1"/>
  <c r="L214" i="74"/>
  <c r="J214" i="74"/>
  <c r="H214" i="74"/>
  <c r="P213" i="74"/>
  <c r="AE213" i="74" s="1"/>
  <c r="O213" i="74"/>
  <c r="M213" i="74"/>
  <c r="Q213" i="74"/>
  <c r="L213" i="74"/>
  <c r="J213" i="74"/>
  <c r="H213" i="74"/>
  <c r="P212" i="74"/>
  <c r="AE212" i="74" s="1"/>
  <c r="O212" i="74"/>
  <c r="M212" i="74"/>
  <c r="Q212" i="74" s="1"/>
  <c r="L212" i="74"/>
  <c r="J212" i="74"/>
  <c r="H212" i="74"/>
  <c r="P211" i="74"/>
  <c r="AE211" i="74" s="1"/>
  <c r="O211" i="74"/>
  <c r="M211" i="74"/>
  <c r="Q211" i="74" s="1"/>
  <c r="L211" i="74"/>
  <c r="J211" i="74"/>
  <c r="H211" i="74"/>
  <c r="P210" i="74"/>
  <c r="AE210" i="74" s="1"/>
  <c r="O210" i="74"/>
  <c r="M210" i="74"/>
  <c r="Q210" i="74" s="1"/>
  <c r="L210" i="74"/>
  <c r="J210" i="74"/>
  <c r="H210" i="74"/>
  <c r="P209" i="74"/>
  <c r="O209" i="74"/>
  <c r="M209" i="74"/>
  <c r="Q209" i="74" s="1"/>
  <c r="L209" i="74"/>
  <c r="J209" i="74"/>
  <c r="H209" i="74"/>
  <c r="P208" i="74"/>
  <c r="AE208" i="74" s="1"/>
  <c r="O208" i="74"/>
  <c r="M208" i="74"/>
  <c r="Q208" i="74" s="1"/>
  <c r="R208" i="74" s="1"/>
  <c r="L208" i="74"/>
  <c r="J208" i="74"/>
  <c r="H208" i="74"/>
  <c r="P207" i="74"/>
  <c r="AE207" i="74" s="1"/>
  <c r="O207" i="74"/>
  <c r="M207" i="74"/>
  <c r="Q207" i="74" s="1"/>
  <c r="L207" i="74"/>
  <c r="J207" i="74"/>
  <c r="H207" i="74"/>
  <c r="P206" i="74"/>
  <c r="O206" i="74"/>
  <c r="M206" i="74"/>
  <c r="Q206" i="74" s="1"/>
  <c r="R206" i="74" s="1"/>
  <c r="L206" i="74"/>
  <c r="J206" i="74"/>
  <c r="H206" i="74"/>
  <c r="P205" i="74"/>
  <c r="O205" i="74"/>
  <c r="M205" i="74"/>
  <c r="Q205" i="74" s="1"/>
  <c r="L205" i="74"/>
  <c r="J205" i="74"/>
  <c r="H205" i="74"/>
  <c r="P204" i="74"/>
  <c r="AE204" i="74" s="1"/>
  <c r="O204" i="74"/>
  <c r="M204" i="74"/>
  <c r="Q204" i="74" s="1"/>
  <c r="L204" i="74"/>
  <c r="J204" i="74"/>
  <c r="H204" i="74"/>
  <c r="P203" i="74"/>
  <c r="AE203" i="74"/>
  <c r="O203" i="74"/>
  <c r="M203" i="74"/>
  <c r="Q203" i="74" s="1"/>
  <c r="L203" i="74"/>
  <c r="J203" i="74"/>
  <c r="H203" i="74"/>
  <c r="P202" i="74"/>
  <c r="O202" i="74"/>
  <c r="M202" i="74"/>
  <c r="Q202" i="74" s="1"/>
  <c r="L202" i="74"/>
  <c r="J202" i="74"/>
  <c r="H202" i="74"/>
  <c r="P201" i="74"/>
  <c r="AE201" i="74" s="1"/>
  <c r="AH201" i="74" s="1"/>
  <c r="O201" i="74"/>
  <c r="M201" i="74"/>
  <c r="Q201" i="74" s="1"/>
  <c r="L201" i="74"/>
  <c r="J201" i="74"/>
  <c r="H201" i="74"/>
  <c r="P200" i="74"/>
  <c r="AE200" i="74" s="1"/>
  <c r="O200" i="74"/>
  <c r="M200" i="74"/>
  <c r="Q200" i="74" s="1"/>
  <c r="R200" i="74" s="1"/>
  <c r="L200" i="74"/>
  <c r="J200" i="74"/>
  <c r="H200" i="74"/>
  <c r="P199" i="74"/>
  <c r="O199" i="74"/>
  <c r="M199" i="74"/>
  <c r="Q199" i="74" s="1"/>
  <c r="L199" i="74"/>
  <c r="J199" i="74"/>
  <c r="H199" i="74"/>
  <c r="P198" i="74"/>
  <c r="AE198" i="74" s="1"/>
  <c r="O198" i="74"/>
  <c r="M198" i="74"/>
  <c r="Q198" i="74" s="1"/>
  <c r="L198" i="74"/>
  <c r="J198" i="74"/>
  <c r="H198" i="74"/>
  <c r="P197" i="74"/>
  <c r="AE197" i="74" s="1"/>
  <c r="O197" i="74"/>
  <c r="M197" i="74"/>
  <c r="Q197" i="74" s="1"/>
  <c r="L197" i="74"/>
  <c r="J197" i="74"/>
  <c r="H197" i="74"/>
  <c r="P196" i="74"/>
  <c r="AE196" i="74" s="1"/>
  <c r="O196" i="74"/>
  <c r="M196" i="74"/>
  <c r="Q196" i="74" s="1"/>
  <c r="L196" i="74"/>
  <c r="J196" i="74"/>
  <c r="H196" i="74"/>
  <c r="P195" i="74"/>
  <c r="Y195" i="74" s="1"/>
  <c r="AA195" i="74" s="1"/>
  <c r="AC195" i="74" s="1"/>
  <c r="O195" i="74"/>
  <c r="M195" i="74"/>
  <c r="Q195" i="74" s="1"/>
  <c r="L195" i="74"/>
  <c r="J195" i="74"/>
  <c r="H195" i="74"/>
  <c r="P194" i="74"/>
  <c r="Y194" i="74"/>
  <c r="AD194" i="74" s="1"/>
  <c r="O194" i="74"/>
  <c r="M194" i="74"/>
  <c r="Q194" i="74" s="1"/>
  <c r="L194" i="74"/>
  <c r="J194" i="74"/>
  <c r="H194" i="74"/>
  <c r="P193" i="74"/>
  <c r="AE193" i="74" s="1"/>
  <c r="O193" i="74"/>
  <c r="M193" i="74"/>
  <c r="Q193" i="74"/>
  <c r="R193" i="74" s="1"/>
  <c r="L193" i="74"/>
  <c r="J193" i="74"/>
  <c r="H193" i="74"/>
  <c r="P192" i="74"/>
  <c r="AE192" i="74" s="1"/>
  <c r="O192" i="74"/>
  <c r="M192" i="74"/>
  <c r="Q192" i="74" s="1"/>
  <c r="L192" i="74"/>
  <c r="J192" i="74"/>
  <c r="H192" i="74"/>
  <c r="P191" i="74"/>
  <c r="Y191" i="74"/>
  <c r="O191" i="74"/>
  <c r="M191" i="74"/>
  <c r="Q191" i="74"/>
  <c r="L191" i="74"/>
  <c r="J191" i="74"/>
  <c r="H191" i="74"/>
  <c r="P190" i="74"/>
  <c r="AE190" i="74"/>
  <c r="O190" i="74"/>
  <c r="M190" i="74"/>
  <c r="Q190" i="74"/>
  <c r="L190" i="74"/>
  <c r="J190" i="74"/>
  <c r="H190" i="74"/>
  <c r="P189" i="74"/>
  <c r="O189" i="74"/>
  <c r="M189" i="74"/>
  <c r="Q189" i="74" s="1"/>
  <c r="L189" i="74"/>
  <c r="J189" i="74"/>
  <c r="H189" i="74"/>
  <c r="P188" i="74"/>
  <c r="AE188" i="74" s="1"/>
  <c r="O188" i="74"/>
  <c r="M188" i="74"/>
  <c r="Q188" i="74" s="1"/>
  <c r="L188" i="74"/>
  <c r="J188" i="74"/>
  <c r="H188" i="74"/>
  <c r="P187" i="74"/>
  <c r="AE187" i="74" s="1"/>
  <c r="O187" i="74"/>
  <c r="M187" i="74"/>
  <c r="Q187" i="74" s="1"/>
  <c r="R187" i="74" s="1"/>
  <c r="L187" i="74"/>
  <c r="J187" i="74"/>
  <c r="H187" i="74"/>
  <c r="P186" i="74"/>
  <c r="Y186" i="74" s="1"/>
  <c r="AD186" i="74" s="1"/>
  <c r="O186" i="74"/>
  <c r="L186" i="74"/>
  <c r="J186" i="74"/>
  <c r="M186" i="74" s="1"/>
  <c r="Q186" i="74" s="1"/>
  <c r="H186" i="74"/>
  <c r="P185" i="74"/>
  <c r="AE185" i="74" s="1"/>
  <c r="O185" i="74"/>
  <c r="L185" i="74"/>
  <c r="J185" i="74"/>
  <c r="M185" i="74" s="1"/>
  <c r="Q185" i="74" s="1"/>
  <c r="H185" i="74"/>
  <c r="P184" i="74"/>
  <c r="AE184" i="74"/>
  <c r="O184" i="74"/>
  <c r="L184" i="74"/>
  <c r="J184" i="74"/>
  <c r="H184" i="74"/>
  <c r="P183" i="74"/>
  <c r="AE183" i="74" s="1"/>
  <c r="O183" i="74"/>
  <c r="M183" i="74"/>
  <c r="Q183" i="74" s="1"/>
  <c r="L183" i="74"/>
  <c r="J183" i="74"/>
  <c r="H183" i="74"/>
  <c r="P182" i="74"/>
  <c r="AE182" i="74" s="1"/>
  <c r="O182" i="74"/>
  <c r="M182" i="74"/>
  <c r="Q182" i="74" s="1"/>
  <c r="L182" i="74"/>
  <c r="J182" i="74"/>
  <c r="H182" i="74"/>
  <c r="Y181" i="74"/>
  <c r="AD181" i="74" s="1"/>
  <c r="P181" i="74"/>
  <c r="AE181" i="74"/>
  <c r="O181" i="74"/>
  <c r="L181" i="74"/>
  <c r="M181" i="74" s="1"/>
  <c r="Q181" i="74" s="1"/>
  <c r="R181" i="74" s="1"/>
  <c r="J181" i="74"/>
  <c r="H181" i="74"/>
  <c r="P180" i="74"/>
  <c r="Y180" i="74" s="1"/>
  <c r="O180" i="74"/>
  <c r="M180" i="74"/>
  <c r="Q180" i="74" s="1"/>
  <c r="L180" i="74"/>
  <c r="J180" i="74"/>
  <c r="H180" i="74"/>
  <c r="P179" i="74"/>
  <c r="O179" i="74"/>
  <c r="M179" i="74"/>
  <c r="Q179" i="74" s="1"/>
  <c r="L179" i="74"/>
  <c r="J179" i="74"/>
  <c r="H179" i="74"/>
  <c r="P178" i="74"/>
  <c r="AE178" i="74" s="1"/>
  <c r="O178" i="74"/>
  <c r="M178" i="74"/>
  <c r="Q178" i="74" s="1"/>
  <c r="L178" i="74"/>
  <c r="J178" i="74"/>
  <c r="H178" i="74"/>
  <c r="P177" i="74"/>
  <c r="AE177" i="74" s="1"/>
  <c r="O177" i="74"/>
  <c r="L177" i="74"/>
  <c r="J177" i="74"/>
  <c r="M177" i="74" s="1"/>
  <c r="Q177" i="74" s="1"/>
  <c r="R177" i="74" s="1"/>
  <c r="H177" i="74"/>
  <c r="P176" i="74"/>
  <c r="AE176" i="74" s="1"/>
  <c r="O176" i="74"/>
  <c r="M176" i="74"/>
  <c r="Q176" i="74" s="1"/>
  <c r="R176" i="74" s="1"/>
  <c r="L176" i="74"/>
  <c r="J176" i="74"/>
  <c r="H176" i="74"/>
  <c r="P175" i="74"/>
  <c r="O175" i="74"/>
  <c r="M175" i="74"/>
  <c r="Q175" i="74" s="1"/>
  <c r="L175" i="74"/>
  <c r="J175" i="74"/>
  <c r="H175" i="74"/>
  <c r="P174" i="74"/>
  <c r="O174" i="74"/>
  <c r="L174" i="74"/>
  <c r="M174" i="74" s="1"/>
  <c r="Q174" i="74" s="1"/>
  <c r="R174" i="74" s="1"/>
  <c r="J174" i="74"/>
  <c r="H174" i="74"/>
  <c r="P173" i="74"/>
  <c r="O173" i="74"/>
  <c r="M173" i="74"/>
  <c r="Q173" i="74" s="1"/>
  <c r="L173" i="74"/>
  <c r="J173" i="74"/>
  <c r="H173" i="74"/>
  <c r="P172" i="74"/>
  <c r="AE172" i="74" s="1"/>
  <c r="O172" i="74"/>
  <c r="M172" i="74"/>
  <c r="Q172" i="74" s="1"/>
  <c r="L172" i="74"/>
  <c r="J172" i="74"/>
  <c r="H172" i="74"/>
  <c r="P171" i="74"/>
  <c r="AE171" i="74" s="1"/>
  <c r="O171" i="74"/>
  <c r="M171" i="74"/>
  <c r="Q171" i="74" s="1"/>
  <c r="L171" i="74"/>
  <c r="J171" i="74"/>
  <c r="H171" i="74"/>
  <c r="P170" i="74"/>
  <c r="AE170" i="74" s="1"/>
  <c r="O170" i="74"/>
  <c r="M170" i="74"/>
  <c r="Q170" i="74" s="1"/>
  <c r="L170" i="74"/>
  <c r="J170" i="74"/>
  <c r="H170" i="74"/>
  <c r="P169" i="74"/>
  <c r="O169" i="74"/>
  <c r="M169" i="74"/>
  <c r="Q169" i="74" s="1"/>
  <c r="L169" i="74"/>
  <c r="J169" i="74"/>
  <c r="H169" i="74"/>
  <c r="P168" i="74"/>
  <c r="O168" i="74"/>
  <c r="M168" i="74"/>
  <c r="Q168" i="74"/>
  <c r="L168" i="74"/>
  <c r="J168" i="74"/>
  <c r="H168" i="74"/>
  <c r="P167" i="74"/>
  <c r="Y167" i="74" s="1"/>
  <c r="O167" i="74"/>
  <c r="M167" i="74"/>
  <c r="Q167" i="74"/>
  <c r="L167" i="74"/>
  <c r="J167" i="74"/>
  <c r="H167" i="74"/>
  <c r="P166" i="74"/>
  <c r="O166" i="74"/>
  <c r="M166" i="74"/>
  <c r="Q166" i="74" s="1"/>
  <c r="R166" i="74" s="1"/>
  <c r="L166" i="74"/>
  <c r="J166" i="74"/>
  <c r="H166" i="74"/>
  <c r="P165" i="74"/>
  <c r="O165" i="74"/>
  <c r="M165" i="74"/>
  <c r="Q165" i="74" s="1"/>
  <c r="R165" i="74" s="1"/>
  <c r="L165" i="74"/>
  <c r="J165" i="74"/>
  <c r="H165" i="74"/>
  <c r="P164" i="74"/>
  <c r="R164" i="74" s="1"/>
  <c r="O164" i="74"/>
  <c r="M164" i="74"/>
  <c r="Q164" i="74" s="1"/>
  <c r="L164" i="74"/>
  <c r="J164" i="74"/>
  <c r="H164" i="74"/>
  <c r="P163" i="74"/>
  <c r="O163" i="74"/>
  <c r="M163" i="74"/>
  <c r="Q163" i="74" s="1"/>
  <c r="L163" i="74"/>
  <c r="J163" i="74"/>
  <c r="H163" i="74"/>
  <c r="P162" i="74"/>
  <c r="AE162" i="74" s="1"/>
  <c r="AH162" i="74" s="1"/>
  <c r="O162" i="74"/>
  <c r="M162" i="74"/>
  <c r="Q162" i="74"/>
  <c r="L162" i="74"/>
  <c r="J162" i="74"/>
  <c r="H162" i="74"/>
  <c r="P161" i="74"/>
  <c r="O161" i="74"/>
  <c r="M161" i="74"/>
  <c r="Q161" i="74" s="1"/>
  <c r="L161" i="74"/>
  <c r="J161" i="74"/>
  <c r="H161" i="74"/>
  <c r="P160" i="74"/>
  <c r="AE160" i="74" s="1"/>
  <c r="O160" i="74"/>
  <c r="M160" i="74"/>
  <c r="Q160" i="74" s="1"/>
  <c r="R160" i="74" s="1"/>
  <c r="L160" i="74"/>
  <c r="J160" i="74"/>
  <c r="H160" i="74"/>
  <c r="P159" i="74"/>
  <c r="AE159" i="74"/>
  <c r="AH159" i="74" s="1"/>
  <c r="O159" i="74"/>
  <c r="M159" i="74"/>
  <c r="Q159" i="74" s="1"/>
  <c r="L159" i="74"/>
  <c r="J159" i="74"/>
  <c r="H159" i="74"/>
  <c r="P158" i="74"/>
  <c r="AE158" i="74" s="1"/>
  <c r="O158" i="74"/>
  <c r="M158" i="74"/>
  <c r="Q158" i="74" s="1"/>
  <c r="R158" i="74" s="1"/>
  <c r="L158" i="74"/>
  <c r="J158" i="74"/>
  <c r="H158" i="74"/>
  <c r="P157" i="74"/>
  <c r="O157" i="74"/>
  <c r="M157" i="74"/>
  <c r="Q157" i="74"/>
  <c r="L157" i="74"/>
  <c r="J157" i="74"/>
  <c r="H157" i="74"/>
  <c r="P156" i="74"/>
  <c r="AE156" i="74" s="1"/>
  <c r="AH156" i="74" s="1"/>
  <c r="O156" i="74"/>
  <c r="M156" i="74"/>
  <c r="Q156" i="74" s="1"/>
  <c r="L156" i="74"/>
  <c r="J156" i="74"/>
  <c r="H156" i="74"/>
  <c r="P155" i="74"/>
  <c r="AE155" i="74" s="1"/>
  <c r="O155" i="74"/>
  <c r="M155" i="74"/>
  <c r="Q155" i="74" s="1"/>
  <c r="L155" i="74"/>
  <c r="J155" i="74"/>
  <c r="H155" i="74"/>
  <c r="P154" i="74"/>
  <c r="AE154" i="74" s="1"/>
  <c r="O154" i="74"/>
  <c r="M154" i="74"/>
  <c r="Q154" i="74" s="1"/>
  <c r="L154" i="74"/>
  <c r="J154" i="74"/>
  <c r="H154" i="74"/>
  <c r="P153" i="74"/>
  <c r="O153" i="74"/>
  <c r="M153" i="74"/>
  <c r="Q153" i="74" s="1"/>
  <c r="R153" i="74" s="1"/>
  <c r="L153" i="74"/>
  <c r="J153" i="74"/>
  <c r="H153" i="74"/>
  <c r="P152" i="74"/>
  <c r="O152" i="74"/>
  <c r="M152" i="74"/>
  <c r="Q152" i="74"/>
  <c r="L152" i="74"/>
  <c r="J152" i="74"/>
  <c r="H152" i="74"/>
  <c r="P151" i="74"/>
  <c r="O151" i="74"/>
  <c r="M151" i="74"/>
  <c r="Q151" i="74" s="1"/>
  <c r="L151" i="74"/>
  <c r="J151" i="74"/>
  <c r="H151" i="74"/>
  <c r="P150" i="74"/>
  <c r="O150" i="74"/>
  <c r="M150" i="74"/>
  <c r="Q150" i="74" s="1"/>
  <c r="R150" i="74" s="1"/>
  <c r="L150" i="74"/>
  <c r="J150" i="74"/>
  <c r="H150" i="74"/>
  <c r="P149" i="74"/>
  <c r="AE149" i="74" s="1"/>
  <c r="O149" i="74"/>
  <c r="M149" i="74"/>
  <c r="Q149" i="74" s="1"/>
  <c r="L149" i="74"/>
  <c r="J149" i="74"/>
  <c r="H149" i="74"/>
  <c r="P148" i="74"/>
  <c r="O148" i="74"/>
  <c r="M148" i="74"/>
  <c r="Q148" i="74"/>
  <c r="R148" i="74" s="1"/>
  <c r="L148" i="74"/>
  <c r="J148" i="74"/>
  <c r="H148" i="74"/>
  <c r="Y147" i="74"/>
  <c r="AD147" i="74" s="1"/>
  <c r="P147" i="74"/>
  <c r="AE147" i="74" s="1"/>
  <c r="O147" i="74"/>
  <c r="L147" i="74"/>
  <c r="J147" i="74"/>
  <c r="M147" i="74" s="1"/>
  <c r="Q147" i="74" s="1"/>
  <c r="R147" i="74" s="1"/>
  <c r="H147" i="74"/>
  <c r="P146" i="74"/>
  <c r="AE146" i="74" s="1"/>
  <c r="O146" i="74"/>
  <c r="L146" i="74"/>
  <c r="M146" i="74" s="1"/>
  <c r="Q146" i="74" s="1"/>
  <c r="R146" i="74" s="1"/>
  <c r="J146" i="74"/>
  <c r="H146" i="74"/>
  <c r="P145" i="74"/>
  <c r="AE145" i="74"/>
  <c r="AH147" i="74" s="1"/>
  <c r="O145" i="74"/>
  <c r="L145" i="74"/>
  <c r="J145" i="74"/>
  <c r="H145" i="74"/>
  <c r="P144" i="74"/>
  <c r="AE144" i="74" s="1"/>
  <c r="O144" i="74"/>
  <c r="M144" i="74"/>
  <c r="Q144" i="74" s="1"/>
  <c r="L144" i="74"/>
  <c r="J144" i="74"/>
  <c r="H144" i="74"/>
  <c r="P143" i="74"/>
  <c r="O143" i="74"/>
  <c r="M143" i="74"/>
  <c r="Q143" i="74" s="1"/>
  <c r="L143" i="74"/>
  <c r="J143" i="74"/>
  <c r="H143" i="74"/>
  <c r="P142" i="74"/>
  <c r="AE142" i="74" s="1"/>
  <c r="O142" i="74"/>
  <c r="M142" i="74"/>
  <c r="Q142" i="74" s="1"/>
  <c r="R142" i="74" s="1"/>
  <c r="L142" i="74"/>
  <c r="J142" i="74"/>
  <c r="H142" i="74"/>
  <c r="P141" i="74"/>
  <c r="AE141" i="74" s="1"/>
  <c r="O141" i="74"/>
  <c r="M141" i="74"/>
  <c r="Q141" i="74" s="1"/>
  <c r="L141" i="74"/>
  <c r="J141" i="74"/>
  <c r="H141" i="74"/>
  <c r="P140" i="74"/>
  <c r="AE140" i="74" s="1"/>
  <c r="O140" i="74"/>
  <c r="M140" i="74"/>
  <c r="Q140" i="74" s="1"/>
  <c r="L140" i="74"/>
  <c r="J140" i="74"/>
  <c r="H140" i="74"/>
  <c r="P139" i="74"/>
  <c r="AE139" i="74" s="1"/>
  <c r="AH141" i="74" s="1"/>
  <c r="O139" i="74"/>
  <c r="M139" i="74"/>
  <c r="Q139" i="74" s="1"/>
  <c r="L139" i="74"/>
  <c r="J139" i="74"/>
  <c r="H139" i="74"/>
  <c r="P138" i="74"/>
  <c r="AE138" i="74" s="1"/>
  <c r="O138" i="74"/>
  <c r="M138" i="74"/>
  <c r="Q138" i="74" s="1"/>
  <c r="L138" i="74"/>
  <c r="J138" i="74"/>
  <c r="H138" i="74"/>
  <c r="P137" i="74"/>
  <c r="AE137" i="74" s="1"/>
  <c r="O137" i="74"/>
  <c r="M137" i="74"/>
  <c r="Q137" i="74" s="1"/>
  <c r="L137" i="74"/>
  <c r="J137" i="74"/>
  <c r="H137" i="74"/>
  <c r="AE136" i="74"/>
  <c r="P136" i="74"/>
  <c r="Y136" i="74" s="1"/>
  <c r="AD136" i="74" s="1"/>
  <c r="O136" i="74"/>
  <c r="M136" i="74"/>
  <c r="Q136" i="74" s="1"/>
  <c r="R136" i="74" s="1"/>
  <c r="L136" i="74"/>
  <c r="J136" i="74"/>
  <c r="H136" i="74"/>
  <c r="P135" i="74"/>
  <c r="O135" i="74"/>
  <c r="M135" i="74"/>
  <c r="Q135" i="74"/>
  <c r="L135" i="74"/>
  <c r="J135" i="74"/>
  <c r="H135" i="74"/>
  <c r="P134" i="74"/>
  <c r="AE134" i="74" s="1"/>
  <c r="O134" i="74"/>
  <c r="M134" i="74"/>
  <c r="Q134" i="74"/>
  <c r="L134" i="74"/>
  <c r="J134" i="74"/>
  <c r="H134" i="74"/>
  <c r="P133" i="74"/>
  <c r="O133" i="74"/>
  <c r="M133" i="74"/>
  <c r="Q133" i="74" s="1"/>
  <c r="R133" i="74" s="1"/>
  <c r="L133" i="74"/>
  <c r="J133" i="74"/>
  <c r="H133" i="74"/>
  <c r="P132" i="74"/>
  <c r="O132" i="74"/>
  <c r="M132" i="74"/>
  <c r="Q132" i="74" s="1"/>
  <c r="L132" i="74"/>
  <c r="J132" i="74"/>
  <c r="H132" i="74"/>
  <c r="P131" i="74"/>
  <c r="AE131" i="74" s="1"/>
  <c r="O131" i="74"/>
  <c r="M131" i="74"/>
  <c r="Q131" i="74" s="1"/>
  <c r="R131" i="74" s="1"/>
  <c r="L131" i="74"/>
  <c r="J131" i="74"/>
  <c r="H131" i="74"/>
  <c r="P130" i="74"/>
  <c r="O130" i="74"/>
  <c r="M130" i="74"/>
  <c r="Q130" i="74" s="1"/>
  <c r="L130" i="74"/>
  <c r="J130" i="74"/>
  <c r="H130" i="74"/>
  <c r="P129" i="74"/>
  <c r="AE129" i="74" s="1"/>
  <c r="AH129" i="74" s="1"/>
  <c r="O129" i="74"/>
  <c r="M129" i="74"/>
  <c r="Q129" i="74" s="1"/>
  <c r="R129" i="74" s="1"/>
  <c r="L129" i="74"/>
  <c r="J129" i="74"/>
  <c r="H129" i="74"/>
  <c r="P128" i="74"/>
  <c r="O128" i="74"/>
  <c r="M128" i="74"/>
  <c r="Q128" i="74" s="1"/>
  <c r="L128" i="74"/>
  <c r="J128" i="74"/>
  <c r="H128" i="74"/>
  <c r="P127" i="74"/>
  <c r="O127" i="74"/>
  <c r="M127" i="74"/>
  <c r="Q127" i="74" s="1"/>
  <c r="R127" i="74" s="1"/>
  <c r="L127" i="74"/>
  <c r="J127" i="74"/>
  <c r="H127" i="74"/>
  <c r="P126" i="74"/>
  <c r="AE126" i="74" s="1"/>
  <c r="O126" i="74"/>
  <c r="M126" i="74"/>
  <c r="Q126" i="74"/>
  <c r="L126" i="74"/>
  <c r="J126" i="74"/>
  <c r="H126" i="74"/>
  <c r="P125" i="74"/>
  <c r="AE125" i="74" s="1"/>
  <c r="O125" i="74"/>
  <c r="M125" i="74"/>
  <c r="Q125" i="74" s="1"/>
  <c r="L125" i="74"/>
  <c r="J125" i="74"/>
  <c r="H125" i="74"/>
  <c r="P124" i="74"/>
  <c r="O124" i="74"/>
  <c r="M124" i="74"/>
  <c r="Q124" i="74" s="1"/>
  <c r="R124" i="74" s="1"/>
  <c r="L124" i="74"/>
  <c r="J124" i="74"/>
  <c r="H124" i="74"/>
  <c r="P123" i="74"/>
  <c r="Y123" i="74" s="1"/>
  <c r="AD123" i="74" s="1"/>
  <c r="O123" i="74"/>
  <c r="M123" i="74"/>
  <c r="Q123" i="74" s="1"/>
  <c r="L123" i="74"/>
  <c r="J123" i="74"/>
  <c r="H123" i="74"/>
  <c r="P122" i="74"/>
  <c r="O122" i="74"/>
  <c r="M122" i="74"/>
  <c r="Q122" i="74" s="1"/>
  <c r="R122" i="74" s="1"/>
  <c r="L122" i="74"/>
  <c r="J122" i="74"/>
  <c r="H122" i="74"/>
  <c r="P121" i="74"/>
  <c r="Y121" i="74" s="1"/>
  <c r="O121" i="74"/>
  <c r="M121" i="74"/>
  <c r="Q121" i="74" s="1"/>
  <c r="L121" i="74"/>
  <c r="J121" i="74"/>
  <c r="H121" i="74"/>
  <c r="P120" i="74"/>
  <c r="AE120" i="74" s="1"/>
  <c r="O120" i="74"/>
  <c r="M120" i="74"/>
  <c r="Q120" i="74" s="1"/>
  <c r="R120" i="74" s="1"/>
  <c r="L120" i="74"/>
  <c r="J120" i="74"/>
  <c r="H120" i="74"/>
  <c r="P119" i="74"/>
  <c r="AE119" i="74" s="1"/>
  <c r="O119" i="74"/>
  <c r="M119" i="74"/>
  <c r="Q119" i="74" s="1"/>
  <c r="L119" i="74"/>
  <c r="J119" i="74"/>
  <c r="H119" i="74"/>
  <c r="P118" i="74"/>
  <c r="AE118" i="74" s="1"/>
  <c r="O118" i="74"/>
  <c r="M118" i="74"/>
  <c r="Q118" i="74" s="1"/>
  <c r="L118" i="74"/>
  <c r="J118" i="74"/>
  <c r="H118" i="74"/>
  <c r="P117" i="74"/>
  <c r="O117" i="74"/>
  <c r="M117" i="74"/>
  <c r="Q117" i="74" s="1"/>
  <c r="L117" i="74"/>
  <c r="J117" i="74"/>
  <c r="H117" i="74"/>
  <c r="P116" i="74"/>
  <c r="AE116" i="74" s="1"/>
  <c r="O116" i="74"/>
  <c r="M116" i="74"/>
  <c r="Q116" i="74" s="1"/>
  <c r="R116" i="74" s="1"/>
  <c r="L116" i="74"/>
  <c r="J116" i="74"/>
  <c r="H116" i="74"/>
  <c r="P115" i="74"/>
  <c r="O115" i="74"/>
  <c r="M115" i="74"/>
  <c r="Q115" i="74" s="1"/>
  <c r="L115" i="74"/>
  <c r="J115" i="74"/>
  <c r="H115" i="74"/>
  <c r="P114" i="74"/>
  <c r="O114" i="74"/>
  <c r="M114" i="74"/>
  <c r="Q114" i="74" s="1"/>
  <c r="R114" i="74" s="1"/>
  <c r="L114" i="74"/>
  <c r="J114" i="74"/>
  <c r="H114" i="74"/>
  <c r="P113" i="74"/>
  <c r="O113" i="74"/>
  <c r="M113" i="74"/>
  <c r="Q113" i="74" s="1"/>
  <c r="L113" i="74"/>
  <c r="J113" i="74"/>
  <c r="H113" i="74"/>
  <c r="P112" i="74"/>
  <c r="AE112" i="74" s="1"/>
  <c r="O112" i="74"/>
  <c r="M112" i="74"/>
  <c r="Q112" i="74" s="1"/>
  <c r="R112" i="74" s="1"/>
  <c r="L112" i="74"/>
  <c r="J112" i="74"/>
  <c r="H112" i="74"/>
  <c r="P111" i="74"/>
  <c r="O111" i="74"/>
  <c r="M111" i="74"/>
  <c r="Q111" i="74" s="1"/>
  <c r="L111" i="74"/>
  <c r="J111" i="74"/>
  <c r="H111" i="74"/>
  <c r="P110" i="74"/>
  <c r="O110" i="74"/>
  <c r="L110" i="74"/>
  <c r="J110" i="74"/>
  <c r="H110" i="74"/>
  <c r="P109" i="74"/>
  <c r="AE109" i="74" s="1"/>
  <c r="O109" i="74"/>
  <c r="L109" i="74"/>
  <c r="J109" i="74"/>
  <c r="M109" i="74" s="1"/>
  <c r="Q109" i="74" s="1"/>
  <c r="H109" i="74"/>
  <c r="P108" i="74"/>
  <c r="O108" i="74"/>
  <c r="L108" i="74"/>
  <c r="J108" i="74"/>
  <c r="H108" i="74"/>
  <c r="P107" i="74"/>
  <c r="O107" i="74"/>
  <c r="L107" i="74"/>
  <c r="J107" i="74"/>
  <c r="H107" i="74"/>
  <c r="P106" i="74"/>
  <c r="AE106" i="74"/>
  <c r="O106" i="74"/>
  <c r="M106" i="74"/>
  <c r="Q106" i="74" s="1"/>
  <c r="L106" i="74"/>
  <c r="J106" i="74"/>
  <c r="H106" i="74"/>
  <c r="P105" i="74"/>
  <c r="AE105" i="74" s="1"/>
  <c r="O105" i="74"/>
  <c r="M105" i="74"/>
  <c r="Q105" i="74" s="1"/>
  <c r="R105" i="74" s="1"/>
  <c r="L105" i="74"/>
  <c r="J105" i="74"/>
  <c r="H105" i="74"/>
  <c r="P104" i="74"/>
  <c r="O104" i="74"/>
  <c r="M104" i="74"/>
  <c r="Q104" i="74" s="1"/>
  <c r="L104" i="74"/>
  <c r="J104" i="74"/>
  <c r="H104" i="74"/>
  <c r="P103" i="74"/>
  <c r="O103" i="74"/>
  <c r="L103" i="74"/>
  <c r="J103" i="74"/>
  <c r="H103" i="74"/>
  <c r="P102" i="74"/>
  <c r="O102" i="74"/>
  <c r="M102" i="74"/>
  <c r="Q102" i="74" s="1"/>
  <c r="L102" i="74"/>
  <c r="J102" i="74"/>
  <c r="H102" i="74"/>
  <c r="P101" i="74"/>
  <c r="AE101" i="74" s="1"/>
  <c r="O101" i="74"/>
  <c r="M101" i="74"/>
  <c r="Q101" i="74" s="1"/>
  <c r="L101" i="74"/>
  <c r="J101" i="74"/>
  <c r="H101" i="74"/>
  <c r="P100" i="74"/>
  <c r="AE100" i="74" s="1"/>
  <c r="O100" i="74"/>
  <c r="M100" i="74"/>
  <c r="Q100" i="74" s="1"/>
  <c r="L100" i="74"/>
  <c r="J100" i="74"/>
  <c r="H100" i="74"/>
  <c r="P99" i="74"/>
  <c r="O99" i="74"/>
  <c r="L99" i="74"/>
  <c r="J99" i="74"/>
  <c r="M99" i="74" s="1"/>
  <c r="Q99" i="74" s="1"/>
  <c r="R99" i="74" s="1"/>
  <c r="H99" i="74"/>
  <c r="P98" i="74"/>
  <c r="AE98" i="74" s="1"/>
  <c r="O98" i="74"/>
  <c r="M98" i="74"/>
  <c r="Q98" i="74" s="1"/>
  <c r="L98" i="74"/>
  <c r="J98" i="74"/>
  <c r="H98" i="74"/>
  <c r="P97" i="74"/>
  <c r="AE97" i="74" s="1"/>
  <c r="O97" i="74"/>
  <c r="M97" i="74"/>
  <c r="Q97" i="74"/>
  <c r="L97" i="74"/>
  <c r="J97" i="74"/>
  <c r="H97" i="74"/>
  <c r="P96" i="74"/>
  <c r="AE96" i="74" s="1"/>
  <c r="O96" i="74"/>
  <c r="M96" i="74"/>
  <c r="Q96" i="74" s="1"/>
  <c r="R96" i="74" s="1"/>
  <c r="L96" i="74"/>
  <c r="J96" i="74"/>
  <c r="H96" i="74"/>
  <c r="P95" i="74"/>
  <c r="O95" i="74"/>
  <c r="M95" i="74"/>
  <c r="Q95" i="74" s="1"/>
  <c r="L95" i="74"/>
  <c r="J95" i="74"/>
  <c r="H95" i="74"/>
  <c r="P94" i="74"/>
  <c r="Y94" i="74" s="1"/>
  <c r="AD94" i="74" s="1"/>
  <c r="O94" i="74"/>
  <c r="M94" i="74"/>
  <c r="Q94" i="74" s="1"/>
  <c r="L94" i="74"/>
  <c r="J94" i="74"/>
  <c r="H94" i="74"/>
  <c r="P93" i="74"/>
  <c r="AE93" i="74" s="1"/>
  <c r="O93" i="74"/>
  <c r="M93" i="74"/>
  <c r="Q93" i="74" s="1"/>
  <c r="L93" i="74"/>
  <c r="J93" i="74"/>
  <c r="H93" i="74"/>
  <c r="P92" i="74"/>
  <c r="R92" i="74" s="1"/>
  <c r="O92" i="74"/>
  <c r="M92" i="74"/>
  <c r="Q92" i="74" s="1"/>
  <c r="L92" i="74"/>
  <c r="J92" i="74"/>
  <c r="H92" i="74"/>
  <c r="P91" i="74"/>
  <c r="O91" i="74"/>
  <c r="M91" i="74"/>
  <c r="Q91" i="74" s="1"/>
  <c r="R91" i="74" s="1"/>
  <c r="L91" i="74"/>
  <c r="J91" i="74"/>
  <c r="H91" i="74"/>
  <c r="P90" i="74"/>
  <c r="O90" i="74"/>
  <c r="M90" i="74"/>
  <c r="Q90" i="74" s="1"/>
  <c r="L90" i="74"/>
  <c r="J90" i="74"/>
  <c r="H90" i="74"/>
  <c r="P89" i="74"/>
  <c r="AE89" i="74" s="1"/>
  <c r="O89" i="74"/>
  <c r="M89" i="74"/>
  <c r="Q89" i="74" s="1"/>
  <c r="R89" i="74" s="1"/>
  <c r="L89" i="74"/>
  <c r="J89" i="74"/>
  <c r="H89" i="74"/>
  <c r="P88" i="74"/>
  <c r="O88" i="74"/>
  <c r="M88" i="74"/>
  <c r="Q88" i="74"/>
  <c r="L88" i="74"/>
  <c r="J88" i="74"/>
  <c r="H88" i="74"/>
  <c r="P87" i="74"/>
  <c r="O87" i="74"/>
  <c r="M87" i="74"/>
  <c r="Q87" i="74" s="1"/>
  <c r="L87" i="74"/>
  <c r="J87" i="74"/>
  <c r="H87" i="74"/>
  <c r="P86" i="74"/>
  <c r="AE86" i="74" s="1"/>
  <c r="AH86" i="74" s="1"/>
  <c r="O86" i="74"/>
  <c r="M86" i="74"/>
  <c r="Q86" i="74" s="1"/>
  <c r="R86" i="74" s="1"/>
  <c r="L86" i="74"/>
  <c r="J86" i="74"/>
  <c r="H86" i="74"/>
  <c r="P85" i="74"/>
  <c r="O85" i="74"/>
  <c r="M85" i="74"/>
  <c r="Q85" i="74"/>
  <c r="L85" i="74"/>
  <c r="J85" i="74"/>
  <c r="H85" i="74"/>
  <c r="P84" i="74"/>
  <c r="Y84" i="74" s="1"/>
  <c r="AD84" i="74" s="1"/>
  <c r="O84" i="74"/>
  <c r="M84" i="74"/>
  <c r="Q84" i="74" s="1"/>
  <c r="L84" i="74"/>
  <c r="J84" i="74"/>
  <c r="H84" i="74"/>
  <c r="P83" i="74"/>
  <c r="O83" i="74"/>
  <c r="M83" i="74"/>
  <c r="Q83" i="74" s="1"/>
  <c r="L83" i="74"/>
  <c r="J83" i="74"/>
  <c r="H83" i="74"/>
  <c r="P82" i="74"/>
  <c r="O82" i="74"/>
  <c r="M82" i="74"/>
  <c r="Q82" i="74" s="1"/>
  <c r="L82" i="74"/>
  <c r="J82" i="74"/>
  <c r="H82" i="74"/>
  <c r="P81" i="74"/>
  <c r="AE81" i="74" s="1"/>
  <c r="O81" i="74"/>
  <c r="M81" i="74"/>
  <c r="Q81" i="74" s="1"/>
  <c r="R81" i="74" s="1"/>
  <c r="L81" i="74"/>
  <c r="J81" i="74"/>
  <c r="H81" i="74"/>
  <c r="P80" i="74"/>
  <c r="AE80" i="74" s="1"/>
  <c r="AH81" i="74" s="1"/>
  <c r="O80" i="74"/>
  <c r="M80" i="74"/>
  <c r="Q80" i="74" s="1"/>
  <c r="L80" i="74"/>
  <c r="J80" i="74"/>
  <c r="H80" i="74"/>
  <c r="P79" i="74"/>
  <c r="O79" i="74"/>
  <c r="M79" i="74"/>
  <c r="Q79" i="74" s="1"/>
  <c r="R79" i="74" s="1"/>
  <c r="L79" i="74"/>
  <c r="J79" i="74"/>
  <c r="H79" i="74"/>
  <c r="P78" i="74"/>
  <c r="O78" i="74"/>
  <c r="M78" i="74"/>
  <c r="Q78" i="74" s="1"/>
  <c r="L78" i="74"/>
  <c r="J78" i="74"/>
  <c r="H78" i="74"/>
  <c r="P77" i="74"/>
  <c r="O77" i="74"/>
  <c r="M77" i="74"/>
  <c r="Q77" i="74"/>
  <c r="L77" i="74"/>
  <c r="J77" i="74"/>
  <c r="H77" i="74"/>
  <c r="P76" i="74"/>
  <c r="O76" i="74"/>
  <c r="M76" i="74"/>
  <c r="Q76" i="74" s="1"/>
  <c r="L76" i="74"/>
  <c r="J76" i="74"/>
  <c r="H76" i="74"/>
  <c r="P75" i="74"/>
  <c r="AE75" i="74" s="1"/>
  <c r="O75" i="74"/>
  <c r="M75" i="74"/>
  <c r="Q75" i="74" s="1"/>
  <c r="R75" i="74" s="1"/>
  <c r="L75" i="74"/>
  <c r="J75" i="74"/>
  <c r="H75" i="74"/>
  <c r="P74" i="74"/>
  <c r="AE74" i="74" s="1"/>
  <c r="O74" i="74"/>
  <c r="M74" i="74"/>
  <c r="Q74" i="74"/>
  <c r="L74" i="74"/>
  <c r="J74" i="74"/>
  <c r="H74" i="74"/>
  <c r="P73" i="74"/>
  <c r="AE73" i="74" s="1"/>
  <c r="O73" i="74"/>
  <c r="M73" i="74"/>
  <c r="Q73" i="74"/>
  <c r="L73" i="74"/>
  <c r="J73" i="74"/>
  <c r="H73" i="74"/>
  <c r="P72" i="74"/>
  <c r="O72" i="74"/>
  <c r="L72" i="74"/>
  <c r="J72" i="74"/>
  <c r="H72" i="74"/>
  <c r="P71" i="74"/>
  <c r="AE71" i="74" s="1"/>
  <c r="O71" i="74"/>
  <c r="L71" i="74"/>
  <c r="J71" i="74"/>
  <c r="H71" i="74"/>
  <c r="P70" i="74"/>
  <c r="AE70" i="74" s="1"/>
  <c r="O70" i="74"/>
  <c r="L70" i="74"/>
  <c r="J70" i="74"/>
  <c r="H70" i="74"/>
  <c r="P69" i="74"/>
  <c r="AE69" i="74" s="1"/>
  <c r="O69" i="74"/>
  <c r="L69" i="74"/>
  <c r="J69" i="74"/>
  <c r="H69" i="74"/>
  <c r="P68" i="74"/>
  <c r="O68" i="74"/>
  <c r="L68" i="74"/>
  <c r="J68" i="74"/>
  <c r="H68" i="74"/>
  <c r="P67" i="74"/>
  <c r="AE67" i="74" s="1"/>
  <c r="O67" i="74"/>
  <c r="L67" i="74"/>
  <c r="J67" i="74"/>
  <c r="H67" i="74"/>
  <c r="P66" i="74"/>
  <c r="AE66" i="74" s="1"/>
  <c r="O66" i="74"/>
  <c r="L66" i="74"/>
  <c r="J66" i="74"/>
  <c r="M66" i="74" s="1"/>
  <c r="Q66" i="74" s="1"/>
  <c r="R66" i="74" s="1"/>
  <c r="H66" i="74"/>
  <c r="P65" i="74"/>
  <c r="AE65" i="74" s="1"/>
  <c r="O65" i="74"/>
  <c r="L65" i="74"/>
  <c r="M65" i="74" s="1"/>
  <c r="Q65" i="74" s="1"/>
  <c r="R65" i="74" s="1"/>
  <c r="J65" i="74"/>
  <c r="H65" i="74"/>
  <c r="P64" i="74"/>
  <c r="AE64" i="74" s="1"/>
  <c r="O64" i="74"/>
  <c r="M64" i="74"/>
  <c r="Q64" i="74" s="1"/>
  <c r="L64" i="74"/>
  <c r="J64" i="74"/>
  <c r="H64" i="74"/>
  <c r="P63" i="74"/>
  <c r="O63" i="74"/>
  <c r="L63" i="74"/>
  <c r="J63" i="74"/>
  <c r="H63" i="74"/>
  <c r="P62" i="74"/>
  <c r="O62" i="74"/>
  <c r="M62" i="74"/>
  <c r="Q62" i="74" s="1"/>
  <c r="R62" i="74" s="1"/>
  <c r="L62" i="74"/>
  <c r="J62" i="74"/>
  <c r="H62" i="74"/>
  <c r="P61" i="74"/>
  <c r="O61" i="74"/>
  <c r="L61" i="74"/>
  <c r="J61" i="74"/>
  <c r="M61" i="74" s="1"/>
  <c r="Q61" i="74" s="1"/>
  <c r="R61" i="74" s="1"/>
  <c r="H61" i="74"/>
  <c r="P60" i="74"/>
  <c r="O60" i="74"/>
  <c r="M60" i="74"/>
  <c r="Q60" i="74" s="1"/>
  <c r="R60" i="74" s="1"/>
  <c r="L60" i="74"/>
  <c r="J60" i="74"/>
  <c r="H60" i="74"/>
  <c r="P59" i="74"/>
  <c r="AE59" i="74" s="1"/>
  <c r="O59" i="74"/>
  <c r="M59" i="74"/>
  <c r="Q59" i="74"/>
  <c r="L59" i="74"/>
  <c r="J59" i="74"/>
  <c r="H59" i="74"/>
  <c r="P58" i="74"/>
  <c r="O58" i="74"/>
  <c r="M58" i="74"/>
  <c r="Q58" i="74"/>
  <c r="L58" i="74"/>
  <c r="J58" i="74"/>
  <c r="H58" i="74"/>
  <c r="P57" i="74"/>
  <c r="O57" i="74"/>
  <c r="M57" i="74"/>
  <c r="Q57" i="74"/>
  <c r="L57" i="74"/>
  <c r="J57" i="74"/>
  <c r="H57" i="74"/>
  <c r="P56" i="74"/>
  <c r="AE56" i="74" s="1"/>
  <c r="O56" i="74"/>
  <c r="L56" i="74"/>
  <c r="J56" i="74"/>
  <c r="H56" i="74"/>
  <c r="P55" i="74"/>
  <c r="O55" i="74"/>
  <c r="M55" i="74"/>
  <c r="Q55" i="74"/>
  <c r="L55" i="74"/>
  <c r="J55" i="74"/>
  <c r="H55" i="74"/>
  <c r="P54" i="74"/>
  <c r="AE54" i="74" s="1"/>
  <c r="O54" i="74"/>
  <c r="M54" i="74"/>
  <c r="Q54" i="74"/>
  <c r="L54" i="74"/>
  <c r="J54" i="74"/>
  <c r="H54" i="74"/>
  <c r="P53" i="74"/>
  <c r="O53" i="74"/>
  <c r="M53" i="74"/>
  <c r="Q53" i="74" s="1"/>
  <c r="L53" i="74"/>
  <c r="J53" i="74"/>
  <c r="H53" i="74"/>
  <c r="P52" i="74"/>
  <c r="O52" i="74"/>
  <c r="M52" i="74"/>
  <c r="Q52" i="74" s="1"/>
  <c r="R52" i="74" s="1"/>
  <c r="L52" i="74"/>
  <c r="J52" i="74"/>
  <c r="H52" i="74"/>
  <c r="P51" i="74"/>
  <c r="AE51" i="74" s="1"/>
  <c r="O51" i="74"/>
  <c r="M51" i="74"/>
  <c r="Q51" i="74" s="1"/>
  <c r="L51" i="74"/>
  <c r="J51" i="74"/>
  <c r="H51" i="74"/>
  <c r="P50" i="74"/>
  <c r="AE50" i="74" s="1"/>
  <c r="O50" i="74"/>
  <c r="M50" i="74"/>
  <c r="Q50" i="74" s="1"/>
  <c r="L50" i="74"/>
  <c r="J50" i="74"/>
  <c r="H50" i="74"/>
  <c r="P49" i="74"/>
  <c r="AE49" i="74" s="1"/>
  <c r="O49" i="74"/>
  <c r="L49" i="74"/>
  <c r="J49" i="74"/>
  <c r="M49" i="74" s="1"/>
  <c r="Q49" i="74" s="1"/>
  <c r="H49" i="74"/>
  <c r="P48" i="74"/>
  <c r="AE48" i="74" s="1"/>
  <c r="O48" i="74"/>
  <c r="M48" i="74"/>
  <c r="Q48" i="74" s="1"/>
  <c r="L48" i="74"/>
  <c r="J48" i="74"/>
  <c r="H48" i="74"/>
  <c r="P47" i="74"/>
  <c r="O47" i="74"/>
  <c r="M47" i="74"/>
  <c r="Q47" i="74" s="1"/>
  <c r="L47" i="74"/>
  <c r="J47" i="74"/>
  <c r="H47" i="74"/>
  <c r="P46" i="74"/>
  <c r="AE46" i="74" s="1"/>
  <c r="O46" i="74"/>
  <c r="M46" i="74"/>
  <c r="Q46" i="74" s="1"/>
  <c r="L46" i="74"/>
  <c r="J46" i="74"/>
  <c r="H46" i="74"/>
  <c r="P45" i="74"/>
  <c r="AE45" i="74"/>
  <c r="O45" i="74"/>
  <c r="M45" i="74"/>
  <c r="Q45" i="74" s="1"/>
  <c r="L45" i="74"/>
  <c r="J45" i="74"/>
  <c r="H45" i="74"/>
  <c r="P44" i="74"/>
  <c r="AE44" i="74" s="1"/>
  <c r="O44" i="74"/>
  <c r="M44" i="74"/>
  <c r="Q44" i="74" s="1"/>
  <c r="L44" i="74"/>
  <c r="J44" i="74"/>
  <c r="H44" i="74"/>
  <c r="P43" i="74"/>
  <c r="O43" i="74"/>
  <c r="M43" i="74"/>
  <c r="Q43" i="74" s="1"/>
  <c r="L43" i="74"/>
  <c r="J43" i="74"/>
  <c r="H43" i="74"/>
  <c r="P42" i="74"/>
  <c r="O42" i="74"/>
  <c r="M42" i="74"/>
  <c r="Q42" i="74" s="1"/>
  <c r="L42" i="74"/>
  <c r="J42" i="74"/>
  <c r="H42" i="74"/>
  <c r="P41" i="74"/>
  <c r="AE41" i="74" s="1"/>
  <c r="O41" i="74"/>
  <c r="M41" i="74"/>
  <c r="Q41" i="74"/>
  <c r="L41" i="74"/>
  <c r="J41" i="74"/>
  <c r="H41" i="74"/>
  <c r="P40" i="74"/>
  <c r="AE40" i="74" s="1"/>
  <c r="O40" i="74"/>
  <c r="M40" i="74"/>
  <c r="Q40" i="74"/>
  <c r="L40" i="74"/>
  <c r="J40" i="74"/>
  <c r="H40" i="74"/>
  <c r="P39" i="74"/>
  <c r="O39" i="74"/>
  <c r="M39" i="74"/>
  <c r="Q39" i="74" s="1"/>
  <c r="L39" i="74"/>
  <c r="J39" i="74"/>
  <c r="H39" i="74"/>
  <c r="P38" i="74"/>
  <c r="AE38" i="74" s="1"/>
  <c r="O38" i="74"/>
  <c r="M38" i="74"/>
  <c r="Q38" i="74" s="1"/>
  <c r="R38" i="74" s="1"/>
  <c r="L38" i="74"/>
  <c r="J38" i="74"/>
  <c r="H38" i="74"/>
  <c r="P37" i="74"/>
  <c r="Y37" i="74" s="1"/>
  <c r="O37" i="74"/>
  <c r="M37" i="74"/>
  <c r="Q37" i="74" s="1"/>
  <c r="L37" i="74"/>
  <c r="J37" i="74"/>
  <c r="H37" i="74"/>
  <c r="P36" i="74"/>
  <c r="AE36" i="74" s="1"/>
  <c r="O36" i="74"/>
  <c r="M36" i="74"/>
  <c r="Q36" i="74" s="1"/>
  <c r="R36" i="74" s="1"/>
  <c r="L36" i="74"/>
  <c r="J36" i="74"/>
  <c r="H36" i="74"/>
  <c r="P35" i="74"/>
  <c r="Y35" i="74" s="1"/>
  <c r="O35" i="74"/>
  <c r="M35" i="74"/>
  <c r="Q35" i="74"/>
  <c r="L35" i="74"/>
  <c r="J35" i="74"/>
  <c r="H35" i="74"/>
  <c r="P34" i="74"/>
  <c r="Y34" i="74" s="1"/>
  <c r="O34" i="74"/>
  <c r="M34" i="74"/>
  <c r="Q34" i="74"/>
  <c r="L34" i="74"/>
  <c r="J34" i="74"/>
  <c r="H34" i="74"/>
  <c r="P33" i="74"/>
  <c r="O33" i="74"/>
  <c r="M33" i="74"/>
  <c r="Q33" i="74" s="1"/>
  <c r="R33" i="74" s="1"/>
  <c r="L33" i="74"/>
  <c r="J33" i="74"/>
  <c r="H33" i="74"/>
  <c r="P32" i="74"/>
  <c r="O32" i="74"/>
  <c r="M32" i="74"/>
  <c r="Q32" i="74" s="1"/>
  <c r="L32" i="74"/>
  <c r="J32" i="74"/>
  <c r="H32" i="74"/>
  <c r="P31" i="74"/>
  <c r="O31" i="74"/>
  <c r="M31" i="74"/>
  <c r="Q31" i="74" s="1"/>
  <c r="L31" i="74"/>
  <c r="J31" i="74"/>
  <c r="H31" i="74"/>
  <c r="P30" i="74"/>
  <c r="Y30" i="74" s="1"/>
  <c r="AE30" i="74"/>
  <c r="O30" i="74"/>
  <c r="M30" i="74"/>
  <c r="Q30" i="74" s="1"/>
  <c r="L30" i="74"/>
  <c r="J30" i="74"/>
  <c r="H30" i="74"/>
  <c r="P29" i="74"/>
  <c r="AE29" i="74" s="1"/>
  <c r="O29" i="74"/>
  <c r="M29" i="74"/>
  <c r="Q29" i="74" s="1"/>
  <c r="R29" i="74" s="1"/>
  <c r="L29" i="74"/>
  <c r="J29" i="74"/>
  <c r="H29" i="74"/>
  <c r="P28" i="74"/>
  <c r="O28" i="74"/>
  <c r="M28" i="74"/>
  <c r="Q28" i="74"/>
  <c r="L28" i="74"/>
  <c r="J28" i="74"/>
  <c r="H28" i="74"/>
  <c r="P27" i="74"/>
  <c r="O27" i="74"/>
  <c r="M27" i="74"/>
  <c r="Q27" i="74"/>
  <c r="L27" i="74"/>
  <c r="J27" i="74"/>
  <c r="H27" i="74"/>
  <c r="P26" i="74"/>
  <c r="O26" i="74"/>
  <c r="M26" i="74"/>
  <c r="Q26" i="74" s="1"/>
  <c r="R26" i="74" s="1"/>
  <c r="L26" i="74"/>
  <c r="J26" i="74"/>
  <c r="H26" i="74"/>
  <c r="P25" i="74"/>
  <c r="O25" i="74"/>
  <c r="M25" i="74"/>
  <c r="Q25" i="74" s="1"/>
  <c r="L25" i="74"/>
  <c r="J25" i="74"/>
  <c r="H25" i="74"/>
  <c r="P24" i="74"/>
  <c r="AE24" i="74"/>
  <c r="O24" i="74"/>
  <c r="M24" i="74"/>
  <c r="Q24" i="74" s="1"/>
  <c r="L24" i="74"/>
  <c r="J24" i="74"/>
  <c r="H24" i="74"/>
  <c r="P23" i="74"/>
  <c r="AE23" i="74"/>
  <c r="O23" i="74"/>
  <c r="M23" i="74"/>
  <c r="Q23" i="74" s="1"/>
  <c r="R23" i="74" s="1"/>
  <c r="L23" i="74"/>
  <c r="J23" i="74"/>
  <c r="H23" i="74"/>
  <c r="P22" i="74"/>
  <c r="AE22" i="74" s="1"/>
  <c r="O22" i="74"/>
  <c r="M22" i="74"/>
  <c r="Q22" i="74" s="1"/>
  <c r="L22" i="74"/>
  <c r="J22" i="74"/>
  <c r="H22" i="74"/>
  <c r="P21" i="74"/>
  <c r="O21" i="74"/>
  <c r="M21" i="74"/>
  <c r="Q21" i="74" s="1"/>
  <c r="L21" i="74"/>
  <c r="J21" i="74"/>
  <c r="H21" i="74"/>
  <c r="P20" i="74"/>
  <c r="O20" i="74"/>
  <c r="M20" i="74"/>
  <c r="Q20" i="74"/>
  <c r="R20" i="74" s="1"/>
  <c r="L20" i="74"/>
  <c r="J20" i="74"/>
  <c r="H20" i="74"/>
  <c r="P19" i="74"/>
  <c r="O19" i="74"/>
  <c r="M19" i="74"/>
  <c r="Q19" i="74"/>
  <c r="L19" i="74"/>
  <c r="J19" i="74"/>
  <c r="H19" i="74"/>
  <c r="P18" i="74"/>
  <c r="AE18" i="74" s="1"/>
  <c r="O18" i="74"/>
  <c r="M18" i="74"/>
  <c r="Q18" i="74"/>
  <c r="L18" i="74"/>
  <c r="J18" i="74"/>
  <c r="H18" i="74"/>
  <c r="P17" i="74"/>
  <c r="O17" i="74"/>
  <c r="M17" i="74"/>
  <c r="Q17" i="74" s="1"/>
  <c r="L17" i="74"/>
  <c r="J17" i="74"/>
  <c r="H17" i="74"/>
  <c r="P16" i="74"/>
  <c r="O16" i="74"/>
  <c r="M16" i="74"/>
  <c r="Q16" i="74"/>
  <c r="L16" i="74"/>
  <c r="J16" i="74"/>
  <c r="H16" i="74"/>
  <c r="P15" i="74"/>
  <c r="O15" i="74"/>
  <c r="M15" i="74"/>
  <c r="Q15" i="74"/>
  <c r="L15" i="74"/>
  <c r="J15" i="74"/>
  <c r="H15" i="74"/>
  <c r="P14" i="74"/>
  <c r="O14" i="74"/>
  <c r="M14" i="74"/>
  <c r="Q14" i="74"/>
  <c r="L14" i="74"/>
  <c r="J14" i="74"/>
  <c r="H14" i="74"/>
  <c r="P13" i="74"/>
  <c r="O13" i="74"/>
  <c r="M13" i="74"/>
  <c r="Q13" i="74" s="1"/>
  <c r="L13" i="74"/>
  <c r="J13" i="74"/>
  <c r="H13" i="74"/>
  <c r="P12" i="74"/>
  <c r="O12" i="74"/>
  <c r="M12" i="74"/>
  <c r="Q12" i="74"/>
  <c r="L12" i="74"/>
  <c r="J12" i="74"/>
  <c r="H12" i="74"/>
  <c r="P11" i="74"/>
  <c r="O11" i="74"/>
  <c r="M11" i="74"/>
  <c r="Q11" i="74" s="1"/>
  <c r="L11" i="74"/>
  <c r="J11" i="74"/>
  <c r="H11" i="74"/>
  <c r="P10" i="74"/>
  <c r="AE10" i="74"/>
  <c r="O10" i="74"/>
  <c r="M10" i="74"/>
  <c r="Q10" i="74"/>
  <c r="L10" i="74"/>
  <c r="J10" i="74"/>
  <c r="H10" i="74"/>
  <c r="P9" i="74"/>
  <c r="AE9" i="74"/>
  <c r="O9" i="74"/>
  <c r="M9" i="74"/>
  <c r="Q9" i="74"/>
  <c r="L9" i="74"/>
  <c r="J9" i="74"/>
  <c r="H9" i="74"/>
  <c r="P8" i="74"/>
  <c r="AE8" i="74"/>
  <c r="O8" i="74"/>
  <c r="M8" i="74"/>
  <c r="Q8" i="74"/>
  <c r="R8" i="74"/>
  <c r="L8" i="74"/>
  <c r="J8" i="74"/>
  <c r="H8" i="74"/>
  <c r="P7" i="74"/>
  <c r="AE7" i="74" s="1"/>
  <c r="AH8" i="74" s="1"/>
  <c r="O7" i="74"/>
  <c r="M7" i="74"/>
  <c r="Q7" i="74" s="1"/>
  <c r="L7" i="74"/>
  <c r="J7" i="74"/>
  <c r="H7" i="74"/>
  <c r="P6" i="74"/>
  <c r="Y6" i="74" s="1"/>
  <c r="AD6" i="74" s="1"/>
  <c r="O6" i="74"/>
  <c r="M6" i="74"/>
  <c r="Q6" i="74" s="1"/>
  <c r="R6" i="74" s="1"/>
  <c r="L6" i="74"/>
  <c r="J6" i="74"/>
  <c r="H6" i="74"/>
  <c r="P5" i="74"/>
  <c r="AE5" i="74"/>
  <c r="O5" i="74"/>
  <c r="M5" i="74"/>
  <c r="Q5" i="74" s="1"/>
  <c r="L5" i="74"/>
  <c r="J5" i="74"/>
  <c r="H5" i="74"/>
  <c r="P4" i="74"/>
  <c r="AE4" i="74" s="1"/>
  <c r="O4" i="74"/>
  <c r="M4" i="74"/>
  <c r="Q4" i="74" s="1"/>
  <c r="R4" i="74" s="1"/>
  <c r="L4" i="74"/>
  <c r="J4" i="74"/>
  <c r="H4" i="74"/>
  <c r="P3" i="74"/>
  <c r="R3" i="74" s="1"/>
  <c r="O3" i="74"/>
  <c r="M3" i="74"/>
  <c r="Q3" i="74" s="1"/>
  <c r="L3" i="74"/>
  <c r="J3" i="74"/>
  <c r="H3" i="74"/>
  <c r="P2" i="74"/>
  <c r="AE2" i="74" s="1"/>
  <c r="AH2" i="74" s="1"/>
  <c r="O2" i="74"/>
  <c r="M2" i="74"/>
  <c r="Q2" i="74" s="1"/>
  <c r="R2" i="74" s="1"/>
  <c r="L2" i="74"/>
  <c r="J2" i="74"/>
  <c r="H2" i="74"/>
  <c r="Y216" i="74"/>
  <c r="Y227" i="74"/>
  <c r="M63" i="74"/>
  <c r="Q63" i="74" s="1"/>
  <c r="Y24" i="74"/>
  <c r="AD24" i="74" s="1"/>
  <c r="Y171" i="74"/>
  <c r="M69" i="74"/>
  <c r="Q69" i="74" s="1"/>
  <c r="Y155" i="74"/>
  <c r="AA155" i="74"/>
  <c r="AC155" i="74" s="1"/>
  <c r="Y187" i="74"/>
  <c r="AA187" i="74"/>
  <c r="AC187" i="74"/>
  <c r="M67" i="74"/>
  <c r="Q67" i="74" s="1"/>
  <c r="R67" i="74" s="1"/>
  <c r="M108" i="74"/>
  <c r="Q108" i="74" s="1"/>
  <c r="Y141" i="74"/>
  <c r="AD141" i="74" s="1"/>
  <c r="Y142" i="74"/>
  <c r="Y150" i="74"/>
  <c r="Y170" i="74"/>
  <c r="AA170" i="74" s="1"/>
  <c r="AC170" i="74" s="1"/>
  <c r="Y190" i="74"/>
  <c r="AD190" i="74" s="1"/>
  <c r="AE191" i="74"/>
  <c r="R213" i="74"/>
  <c r="R28" i="74"/>
  <c r="Y38" i="74"/>
  <c r="Y75" i="74"/>
  <c r="Y81" i="74"/>
  <c r="AA81" i="74" s="1"/>
  <c r="AC81" i="74" s="1"/>
  <c r="Y106" i="74"/>
  <c r="AA106" i="74" s="1"/>
  <c r="AC106" i="74" s="1"/>
  <c r="Y119" i="74"/>
  <c r="Y138" i="74"/>
  <c r="R191" i="74"/>
  <c r="AH197" i="74"/>
  <c r="Y198" i="74"/>
  <c r="AA198" i="74" s="1"/>
  <c r="AC198" i="74" s="1"/>
  <c r="Y206" i="74"/>
  <c r="R207" i="74"/>
  <c r="AE6" i="74"/>
  <c r="R57" i="74"/>
  <c r="Y89" i="74"/>
  <c r="AA89" i="74" s="1"/>
  <c r="AC89" i="74" s="1"/>
  <c r="AH183" i="74"/>
  <c r="R182" i="74"/>
  <c r="Y196" i="74"/>
  <c r="AD196" i="74"/>
  <c r="R197" i="74"/>
  <c r="AE205" i="74"/>
  <c r="AH205" i="74" s="1"/>
  <c r="Y211" i="74"/>
  <c r="AD211" i="74" s="1"/>
  <c r="AE79" i="74"/>
  <c r="R9" i="74"/>
  <c r="Y63" i="74"/>
  <c r="AD63" i="74" s="1"/>
  <c r="R64" i="74"/>
  <c r="AE95" i="74"/>
  <c r="R95" i="74"/>
  <c r="R189" i="74"/>
  <c r="AE189" i="74"/>
  <c r="Y189" i="74"/>
  <c r="AD189" i="74" s="1"/>
  <c r="AE53" i="74"/>
  <c r="R53" i="74"/>
  <c r="Y90" i="74"/>
  <c r="AA90" i="74"/>
  <c r="AC90" i="74" s="1"/>
  <c r="AE165" i="74"/>
  <c r="Y165" i="74"/>
  <c r="Y22" i="74"/>
  <c r="AA22" i="74"/>
  <c r="AC22" i="74" s="1"/>
  <c r="AE164" i="74"/>
  <c r="AH164" i="74" s="1"/>
  <c r="Y164" i="74"/>
  <c r="AD164" i="74" s="1"/>
  <c r="R180" i="74"/>
  <c r="AE180" i="74"/>
  <c r="AE232" i="74"/>
  <c r="Y232" i="74"/>
  <c r="R69" i="74"/>
  <c r="AE85" i="74"/>
  <c r="R123" i="74"/>
  <c r="AE123" i="74"/>
  <c r="AE127" i="74"/>
  <c r="Y127" i="74"/>
  <c r="AA127" i="74" s="1"/>
  <c r="AC127" i="74" s="1"/>
  <c r="AA211" i="74"/>
  <c r="AC211" i="74" s="1"/>
  <c r="M72" i="74"/>
  <c r="Q72" i="74" s="1"/>
  <c r="R72" i="74" s="1"/>
  <c r="Y73" i="74"/>
  <c r="Y96" i="74"/>
  <c r="AA96" i="74" s="1"/>
  <c r="AC96" i="74" s="1"/>
  <c r="Y98" i="74"/>
  <c r="R100" i="74"/>
  <c r="Y112" i="74"/>
  <c r="AA112" i="74" s="1"/>
  <c r="AC112" i="74" s="1"/>
  <c r="Y120" i="74"/>
  <c r="Y131" i="74"/>
  <c r="AH138" i="74"/>
  <c r="AE150" i="74"/>
  <c r="Y151" i="74"/>
  <c r="AA151" i="74" s="1"/>
  <c r="R171" i="74"/>
  <c r="R172" i="74"/>
  <c r="Y176" i="74"/>
  <c r="AD176" i="74" s="1"/>
  <c r="Y182" i="74"/>
  <c r="AD182" i="74" s="1"/>
  <c r="M184" i="74"/>
  <c r="Q184" i="74" s="1"/>
  <c r="R184" i="74" s="1"/>
  <c r="R190" i="74"/>
  <c r="R198" i="74"/>
  <c r="Y204" i="74"/>
  <c r="AA204" i="74" s="1"/>
  <c r="AC204" i="74" s="1"/>
  <c r="AE206" i="74"/>
  <c r="AH207" i="74"/>
  <c r="R216" i="74"/>
  <c r="R217" i="74"/>
  <c r="R221" i="74"/>
  <c r="M224" i="74"/>
  <c r="Q224" i="74" s="1"/>
  <c r="R226" i="74"/>
  <c r="M56" i="74"/>
  <c r="Q56" i="74" s="1"/>
  <c r="R56" i="74" s="1"/>
  <c r="AH119" i="74"/>
  <c r="R132" i="74"/>
  <c r="M145" i="74"/>
  <c r="Q145" i="74" s="1"/>
  <c r="R145" i="74" s="1"/>
  <c r="Y149" i="74"/>
  <c r="R185" i="74"/>
  <c r="M220" i="74"/>
  <c r="Q220" i="74" s="1"/>
  <c r="R220" i="74" s="1"/>
  <c r="M230" i="74"/>
  <c r="Q230" i="74"/>
  <c r="R230" i="74" s="1"/>
  <c r="R73" i="74"/>
  <c r="R98" i="74"/>
  <c r="R194" i="74"/>
  <c r="AD195" i="74"/>
  <c r="AA191" i="74"/>
  <c r="AC191" i="74" s="1"/>
  <c r="AD191" i="74"/>
  <c r="AE225" i="74"/>
  <c r="Y225" i="74"/>
  <c r="AD227" i="74"/>
  <c r="AA227" i="74"/>
  <c r="AC227" i="74" s="1"/>
  <c r="AD187" i="74"/>
  <c r="AA190" i="74"/>
  <c r="AC190" i="74" s="1"/>
  <c r="AA194" i="74"/>
  <c r="AC194" i="74" s="1"/>
  <c r="AE202" i="74"/>
  <c r="AH204" i="74"/>
  <c r="Y202" i="74"/>
  <c r="R202" i="74"/>
  <c r="AE209" i="74"/>
  <c r="AH212" i="74" s="1"/>
  <c r="Y209" i="74"/>
  <c r="R209" i="74"/>
  <c r="AE220" i="74"/>
  <c r="Y220" i="74"/>
  <c r="AG195" i="74"/>
  <c r="Y192" i="74"/>
  <c r="Y201" i="74"/>
  <c r="AA201" i="74" s="1"/>
  <c r="AC201" i="74" s="1"/>
  <c r="R201" i="74"/>
  <c r="R210" i="74"/>
  <c r="AE219" i="74"/>
  <c r="Y219" i="74"/>
  <c r="R219" i="74"/>
  <c r="AE231" i="74"/>
  <c r="Y231" i="74"/>
  <c r="AD232" i="74"/>
  <c r="AA232" i="74"/>
  <c r="AC232" i="74" s="1"/>
  <c r="Y188" i="74"/>
  <c r="Y193" i="74"/>
  <c r="AE194" i="74"/>
  <c r="R196" i="74"/>
  <c r="Y203" i="74"/>
  <c r="Y210" i="74"/>
  <c r="AE215" i="74"/>
  <c r="Y215" i="74"/>
  <c r="R215" i="74"/>
  <c r="AD216" i="74"/>
  <c r="AA216" i="74"/>
  <c r="AC216" i="74" s="1"/>
  <c r="Y199" i="74"/>
  <c r="Y200" i="74"/>
  <c r="Y207" i="74"/>
  <c r="Y208" i="74"/>
  <c r="Y212" i="74"/>
  <c r="Y213" i="74"/>
  <c r="AD213" i="74" s="1"/>
  <c r="Y217" i="74"/>
  <c r="R218" i="74"/>
  <c r="Y222" i="74"/>
  <c r="AA222" i="74" s="1"/>
  <c r="AC222" i="74" s="1"/>
  <c r="R223" i="74"/>
  <c r="Y228" i="74"/>
  <c r="Y214" i="74"/>
  <c r="Y218" i="74"/>
  <c r="Y223" i="74"/>
  <c r="Y230" i="74"/>
  <c r="AD230" i="74" s="1"/>
  <c r="AE173" i="74"/>
  <c r="Y173" i="74"/>
  <c r="R173" i="74"/>
  <c r="AE179" i="74"/>
  <c r="Y179" i="74"/>
  <c r="R179" i="74"/>
  <c r="AE148" i="74"/>
  <c r="Y148" i="74"/>
  <c r="AE161" i="74"/>
  <c r="AH161" i="74" s="1"/>
  <c r="Y161" i="74"/>
  <c r="R161" i="74"/>
  <c r="AE168" i="74"/>
  <c r="Y168" i="74"/>
  <c r="AA168" i="74" s="1"/>
  <c r="AC168" i="74" s="1"/>
  <c r="R168" i="74"/>
  <c r="AD180" i="74"/>
  <c r="AA180" i="74"/>
  <c r="AC180" i="74" s="1"/>
  <c r="AD165" i="74"/>
  <c r="AA165" i="74"/>
  <c r="AC165" i="74" s="1"/>
  <c r="AE153" i="74"/>
  <c r="Y153" i="74"/>
  <c r="R154" i="74"/>
  <c r="R155" i="74"/>
  <c r="Y162" i="74"/>
  <c r="AD162" i="74" s="1"/>
  <c r="AG162" i="74" s="1"/>
  <c r="R162" i="74"/>
  <c r="AE169" i="74"/>
  <c r="Y169" i="74"/>
  <c r="R169" i="74"/>
  <c r="R170" i="74"/>
  <c r="AE174" i="74"/>
  <c r="Y174" i="74"/>
  <c r="AA174" i="74" s="1"/>
  <c r="AD155" i="74"/>
  <c r="AE163" i="74"/>
  <c r="Y163" i="74"/>
  <c r="R163" i="74"/>
  <c r="R175" i="74"/>
  <c r="AA186" i="74"/>
  <c r="AC186" i="74" s="1"/>
  <c r="Y158" i="74"/>
  <c r="Y159" i="74"/>
  <c r="Y160" i="74"/>
  <c r="Y172" i="74"/>
  <c r="Y178" i="74"/>
  <c r="Y184" i="74"/>
  <c r="Y185" i="74"/>
  <c r="AE121" i="74"/>
  <c r="AH121" i="74" s="1"/>
  <c r="R121" i="74"/>
  <c r="AE122" i="74"/>
  <c r="Y122" i="74"/>
  <c r="AE114" i="74"/>
  <c r="Y114" i="74"/>
  <c r="R113" i="74"/>
  <c r="R119" i="74"/>
  <c r="Y116" i="74"/>
  <c r="Y117" i="74"/>
  <c r="AD117" i="74" s="1"/>
  <c r="AG117" i="74" s="1"/>
  <c r="Y118" i="74"/>
  <c r="Y126" i="74"/>
  <c r="AD127" i="74"/>
  <c r="AA136" i="74"/>
  <c r="AC136" i="74" s="1"/>
  <c r="Y137" i="74"/>
  <c r="AA137" i="74" s="1"/>
  <c r="R138" i="74"/>
  <c r="R144" i="74"/>
  <c r="AA147" i="74"/>
  <c r="AC147" i="74" s="1"/>
  <c r="R130" i="74"/>
  <c r="R134" i="74"/>
  <c r="R140" i="74"/>
  <c r="Y144" i="74"/>
  <c r="AA144" i="74" s="1"/>
  <c r="AC144" i="74" s="1"/>
  <c r="Y145" i="74"/>
  <c r="AD145" i="74" s="1"/>
  <c r="AG147" i="74" s="1"/>
  <c r="Y129" i="74"/>
  <c r="Y140" i="74"/>
  <c r="Y146" i="74"/>
  <c r="AD146" i="74" s="1"/>
  <c r="AE102" i="74"/>
  <c r="Y102" i="74"/>
  <c r="R102" i="74"/>
  <c r="R76" i="74"/>
  <c r="AE83" i="74"/>
  <c r="Y83" i="74"/>
  <c r="R83" i="74"/>
  <c r="AE84" i="74"/>
  <c r="R84" i="74"/>
  <c r="AE91" i="74"/>
  <c r="Y91" i="74"/>
  <c r="AE92" i="74"/>
  <c r="Y92" i="74"/>
  <c r="AE77" i="74"/>
  <c r="Y77" i="74"/>
  <c r="R77" i="74"/>
  <c r="R82" i="74"/>
  <c r="Y97" i="74"/>
  <c r="R97" i="74"/>
  <c r="AE103" i="74"/>
  <c r="Y103" i="74"/>
  <c r="R106" i="74"/>
  <c r="Y74" i="74"/>
  <c r="AD74" i="74" s="1"/>
  <c r="Y79" i="74"/>
  <c r="Y80" i="74"/>
  <c r="AD81" i="74"/>
  <c r="Y95" i="74"/>
  <c r="Y100" i="74"/>
  <c r="Y105" i="74"/>
  <c r="AD105" i="74" s="1"/>
  <c r="AD106" i="74"/>
  <c r="Y109" i="74"/>
  <c r="AH10" i="74"/>
  <c r="Y46" i="74"/>
  <c r="AE61" i="74"/>
  <c r="Y61" i="74"/>
  <c r="Y2" i="74"/>
  <c r="AA6" i="74"/>
  <c r="AC6" i="74" s="1"/>
  <c r="Y8" i="74"/>
  <c r="Y9" i="74"/>
  <c r="R10" i="74"/>
  <c r="R18" i="74"/>
  <c r="AA24" i="74"/>
  <c r="AC24" i="74" s="1"/>
  <c r="Y29" i="74"/>
  <c r="AD29" i="74" s="1"/>
  <c r="Y32" i="74"/>
  <c r="AE37" i="74"/>
  <c r="AE42" i="74"/>
  <c r="Y42" i="74"/>
  <c r="AE60" i="74"/>
  <c r="Y60" i="74"/>
  <c r="M71" i="74"/>
  <c r="Q71" i="74" s="1"/>
  <c r="R71" i="74" s="1"/>
  <c r="Y4" i="74"/>
  <c r="R5" i="74"/>
  <c r="Y10" i="74"/>
  <c r="AE33" i="74"/>
  <c r="Y33" i="74"/>
  <c r="Y56" i="74"/>
  <c r="Y67" i="74"/>
  <c r="Y5" i="74"/>
  <c r="Y23" i="74"/>
  <c r="AE31" i="74"/>
  <c r="AH32" i="74" s="1"/>
  <c r="Y31" i="74"/>
  <c r="R31" i="74"/>
  <c r="AE32" i="74"/>
  <c r="AE55" i="74"/>
  <c r="Y55" i="74"/>
  <c r="R55" i="74"/>
  <c r="Y39" i="74"/>
  <c r="R40" i="74"/>
  <c r="R41" i="74"/>
  <c r="Y44" i="74"/>
  <c r="AD44" i="74" s="1"/>
  <c r="Y48" i="74"/>
  <c r="Y49" i="74"/>
  <c r="R50" i="74"/>
  <c r="Y53" i="74"/>
  <c r="R54" i="74"/>
  <c r="Y58" i="74"/>
  <c r="R59" i="74"/>
  <c r="Y64" i="74"/>
  <c r="Y65" i="74"/>
  <c r="Y69" i="74"/>
  <c r="Y36" i="74"/>
  <c r="Y40" i="74"/>
  <c r="Y41" i="74"/>
  <c r="Y45" i="74"/>
  <c r="Y50" i="74"/>
  <c r="Y54" i="74"/>
  <c r="Y59" i="74"/>
  <c r="Y66" i="74"/>
  <c r="Y70" i="74"/>
  <c r="AD198" i="74"/>
  <c r="AA189" i="74"/>
  <c r="AC189" i="74" s="1"/>
  <c r="AA164" i="74"/>
  <c r="AC164" i="74" s="1"/>
  <c r="AD170" i="74"/>
  <c r="AD22" i="74"/>
  <c r="AH150" i="74"/>
  <c r="AA150" i="74"/>
  <c r="AC150" i="74" s="1"/>
  <c r="AD150" i="74"/>
  <c r="AD90" i="74"/>
  <c r="AH123" i="74"/>
  <c r="AH173" i="74"/>
  <c r="AA206" i="74"/>
  <c r="AC206" i="74" s="1"/>
  <c r="AD206" i="74"/>
  <c r="AD96" i="74"/>
  <c r="AD89" i="74"/>
  <c r="AA141" i="74"/>
  <c r="AC141" i="74" s="1"/>
  <c r="AA196" i="74"/>
  <c r="AC196" i="74" s="1"/>
  <c r="AD204" i="74"/>
  <c r="AA176" i="74"/>
  <c r="AC176" i="74" s="1"/>
  <c r="AA123" i="74"/>
  <c r="AC123" i="74" s="1"/>
  <c r="AC151" i="74"/>
  <c r="AD151" i="74"/>
  <c r="AA230" i="74"/>
  <c r="AC230" i="74" s="1"/>
  <c r="AA228" i="74"/>
  <c r="AC228" i="74" s="1"/>
  <c r="AD228" i="74"/>
  <c r="AA212" i="74"/>
  <c r="AC212" i="74" s="1"/>
  <c r="AD212" i="74"/>
  <c r="AD215" i="74"/>
  <c r="AA215" i="74"/>
  <c r="AC215" i="74" s="1"/>
  <c r="AD188" i="74"/>
  <c r="AA188" i="74"/>
  <c r="AC188" i="74" s="1"/>
  <c r="AF189" i="74" s="1"/>
  <c r="AD219" i="74"/>
  <c r="AA219" i="74"/>
  <c r="AC219" i="74" s="1"/>
  <c r="AA214" i="74"/>
  <c r="AC214" i="74" s="1"/>
  <c r="AD214" i="74"/>
  <c r="AA217" i="74"/>
  <c r="AC217" i="74"/>
  <c r="AD217" i="74"/>
  <c r="AA208" i="74"/>
  <c r="AC208" i="74" s="1"/>
  <c r="AD208" i="74"/>
  <c r="AD192" i="74"/>
  <c r="AA192" i="74"/>
  <c r="AC192" i="74" s="1"/>
  <c r="AD201" i="74"/>
  <c r="AA199" i="74"/>
  <c r="AC199" i="74"/>
  <c r="AF199" i="74" s="1"/>
  <c r="AD199" i="74"/>
  <c r="AD203" i="74"/>
  <c r="AA203" i="74"/>
  <c r="AC203" i="74"/>
  <c r="AD231" i="74"/>
  <c r="AA231" i="74"/>
  <c r="AC231" i="74" s="1"/>
  <c r="AD220" i="74"/>
  <c r="AA220" i="74"/>
  <c r="AC220" i="74" s="1"/>
  <c r="AD209" i="74"/>
  <c r="AA209" i="74"/>
  <c r="AC209" i="74"/>
  <c r="AA223" i="74"/>
  <c r="AC223" i="74" s="1"/>
  <c r="AD223" i="74"/>
  <c r="AD225" i="74"/>
  <c r="AA225" i="74"/>
  <c r="AC225" i="74" s="1"/>
  <c r="AA178" i="74"/>
  <c r="AC178" i="74" s="1"/>
  <c r="AD178" i="74"/>
  <c r="AD173" i="74"/>
  <c r="AA173" i="74"/>
  <c r="AC173" i="74" s="1"/>
  <c r="AA172" i="74"/>
  <c r="AC172" i="74" s="1"/>
  <c r="AD172" i="74"/>
  <c r="AA158" i="74"/>
  <c r="AC158" i="74" s="1"/>
  <c r="AD158" i="74"/>
  <c r="AA162" i="74"/>
  <c r="AC162" i="74" s="1"/>
  <c r="AF162" i="74" s="1"/>
  <c r="AA185" i="74"/>
  <c r="AC185" i="74" s="1"/>
  <c r="AD185" i="74"/>
  <c r="AA167" i="74"/>
  <c r="AC167" i="74" s="1"/>
  <c r="AD167" i="74"/>
  <c r="AD174" i="74"/>
  <c r="AC174" i="74"/>
  <c r="AD169" i="74"/>
  <c r="AA169" i="74"/>
  <c r="AC169" i="74" s="1"/>
  <c r="AD153" i="74"/>
  <c r="AA153" i="74"/>
  <c r="AC153" i="74" s="1"/>
  <c r="AD168" i="74"/>
  <c r="AD161" i="74"/>
  <c r="AA161" i="74"/>
  <c r="AC161" i="74" s="1"/>
  <c r="AD148" i="74"/>
  <c r="AA148" i="74"/>
  <c r="AC148" i="74" s="1"/>
  <c r="AA159" i="74"/>
  <c r="AC159" i="74" s="1"/>
  <c r="AF159" i="74" s="1"/>
  <c r="AD159" i="74"/>
  <c r="AG159" i="74" s="1"/>
  <c r="AD163" i="74"/>
  <c r="AG164" i="74" s="1"/>
  <c r="AA163" i="74"/>
  <c r="AC163" i="74" s="1"/>
  <c r="AF164" i="74" s="1"/>
  <c r="AD179" i="74"/>
  <c r="AA179" i="74"/>
  <c r="AC179" i="74" s="1"/>
  <c r="AD144" i="74"/>
  <c r="AD140" i="74"/>
  <c r="AA140" i="74"/>
  <c r="AC140" i="74" s="1"/>
  <c r="AA126" i="74"/>
  <c r="AC126" i="74" s="1"/>
  <c r="AD126" i="74"/>
  <c r="AD121" i="74"/>
  <c r="AA121" i="74"/>
  <c r="AC121" i="74" s="1"/>
  <c r="AC137" i="74"/>
  <c r="AD137" i="74"/>
  <c r="AA117" i="74"/>
  <c r="AC117" i="74" s="1"/>
  <c r="AF117" i="74" s="1"/>
  <c r="AA129" i="74"/>
  <c r="AC129" i="74" s="1"/>
  <c r="AF129" i="74" s="1"/>
  <c r="AD129" i="74"/>
  <c r="AG129" i="74" s="1"/>
  <c r="AA145" i="74"/>
  <c r="AC145" i="74" s="1"/>
  <c r="AA116" i="74"/>
  <c r="AC116" i="74" s="1"/>
  <c r="AD116" i="74"/>
  <c r="AD114" i="74"/>
  <c r="AA114" i="74"/>
  <c r="AC114" i="74" s="1"/>
  <c r="AD103" i="74"/>
  <c r="AA103" i="74"/>
  <c r="AC103" i="74" s="1"/>
  <c r="AA80" i="74"/>
  <c r="AC80" i="74" s="1"/>
  <c r="AD80" i="74"/>
  <c r="AG81" i="74"/>
  <c r="AA74" i="74"/>
  <c r="AC74" i="74" s="1"/>
  <c r="AD97" i="74"/>
  <c r="AA97" i="74"/>
  <c r="AC97" i="74" s="1"/>
  <c r="AD77" i="74"/>
  <c r="AA77" i="74"/>
  <c r="AC77" i="74" s="1"/>
  <c r="AA105" i="74"/>
  <c r="AC105" i="74" s="1"/>
  <c r="AA95" i="74"/>
  <c r="AC95" i="74"/>
  <c r="AD95" i="74"/>
  <c r="AA79" i="74"/>
  <c r="AC79" i="74" s="1"/>
  <c r="AD79" i="74"/>
  <c r="AD92" i="74"/>
  <c r="AA92" i="74"/>
  <c r="AC92" i="74" s="1"/>
  <c r="AD91" i="74"/>
  <c r="AG91" i="74" s="1"/>
  <c r="AA91" i="74"/>
  <c r="AC91" i="74" s="1"/>
  <c r="AF91" i="74" s="1"/>
  <c r="AD83" i="74"/>
  <c r="AA83" i="74"/>
  <c r="AC83" i="74" s="1"/>
  <c r="AD109" i="74"/>
  <c r="AA109" i="74"/>
  <c r="AC109" i="74" s="1"/>
  <c r="AA100" i="74"/>
  <c r="AC100" i="74" s="1"/>
  <c r="AD100" i="74"/>
  <c r="AA94" i="74"/>
  <c r="AC94" i="74" s="1"/>
  <c r="AA35" i="74"/>
  <c r="AC35" i="74" s="1"/>
  <c r="AD35" i="74"/>
  <c r="AA70" i="74"/>
  <c r="AC70" i="74" s="1"/>
  <c r="AD70" i="74"/>
  <c r="AA50" i="74"/>
  <c r="AC50" i="74" s="1"/>
  <c r="AD50" i="74"/>
  <c r="AA36" i="74"/>
  <c r="AC36" i="74" s="1"/>
  <c r="AD36" i="74"/>
  <c r="AA65" i="74"/>
  <c r="AC65" i="74"/>
  <c r="AD65" i="74"/>
  <c r="AA48" i="74"/>
  <c r="AC48" i="74" s="1"/>
  <c r="AD48" i="74"/>
  <c r="AD56" i="74"/>
  <c r="AA56" i="74"/>
  <c r="AC56" i="74"/>
  <c r="AA4" i="74"/>
  <c r="AC4" i="74" s="1"/>
  <c r="AD4" i="74"/>
  <c r="AD60" i="74"/>
  <c r="AA60" i="74"/>
  <c r="AC60" i="74" s="1"/>
  <c r="AD32" i="74"/>
  <c r="AA32" i="74"/>
  <c r="AC32" i="74" s="1"/>
  <c r="AD8" i="74"/>
  <c r="AA8" i="74"/>
  <c r="AC8" i="74" s="1"/>
  <c r="AD46" i="74"/>
  <c r="AA46" i="74"/>
  <c r="AC46" i="74" s="1"/>
  <c r="AA40" i="74"/>
  <c r="AC40" i="74"/>
  <c r="AD40" i="74"/>
  <c r="AA49" i="74"/>
  <c r="AC49" i="74" s="1"/>
  <c r="AD49" i="74"/>
  <c r="AA9" i="74"/>
  <c r="AC9" i="74" s="1"/>
  <c r="AF10" i="74" s="1"/>
  <c r="AD9" i="74"/>
  <c r="AA66" i="74"/>
  <c r="AC66" i="74" s="1"/>
  <c r="AD66" i="74"/>
  <c r="AA45" i="74"/>
  <c r="AC45" i="74" s="1"/>
  <c r="AD45" i="74"/>
  <c r="AA64" i="74"/>
  <c r="AC64" i="74" s="1"/>
  <c r="AD64" i="74"/>
  <c r="AG64" i="74" s="1"/>
  <c r="AA53" i="74"/>
  <c r="AC53" i="74"/>
  <c r="AD53" i="74"/>
  <c r="AA39" i="74"/>
  <c r="AC39" i="74" s="1"/>
  <c r="AD39" i="74"/>
  <c r="AD33" i="74"/>
  <c r="AA33" i="74"/>
  <c r="AC33" i="74" s="1"/>
  <c r="AD42" i="74"/>
  <c r="AA42" i="74"/>
  <c r="AC42" i="74" s="1"/>
  <c r="AA2" i="74"/>
  <c r="AC2" i="74" s="1"/>
  <c r="AF2" i="74" s="1"/>
  <c r="AD2" i="74"/>
  <c r="AG2" i="74" s="1"/>
  <c r="AD61" i="74"/>
  <c r="AA61" i="74"/>
  <c r="AC61" i="74" s="1"/>
  <c r="AA54" i="74"/>
  <c r="AC54" i="74" s="1"/>
  <c r="AD54" i="74"/>
  <c r="AA58" i="74"/>
  <c r="AC58" i="74" s="1"/>
  <c r="AD58" i="74"/>
  <c r="AD23" i="74"/>
  <c r="AA23" i="74"/>
  <c r="AC23" i="74" s="1"/>
  <c r="AA59" i="74"/>
  <c r="AC59" i="74" s="1"/>
  <c r="AD59" i="74"/>
  <c r="AA41" i="74"/>
  <c r="AC41" i="74"/>
  <c r="AD41" i="74"/>
  <c r="AA69" i="74"/>
  <c r="AC69" i="74" s="1"/>
  <c r="AD69" i="74"/>
  <c r="AA44" i="74"/>
  <c r="AC44" i="74" s="1"/>
  <c r="AD5" i="74"/>
  <c r="AA5" i="74"/>
  <c r="AC5" i="74" s="1"/>
  <c r="AD67" i="74"/>
  <c r="AA67" i="74"/>
  <c r="AC67" i="74" s="1"/>
  <c r="AA10" i="74"/>
  <c r="AC10" i="74"/>
  <c r="AD10" i="74"/>
  <c r="AA29" i="74"/>
  <c r="AC29" i="74" s="1"/>
  <c r="AC86" i="67"/>
  <c r="AC77" i="67"/>
  <c r="AC80" i="67"/>
  <c r="AC113" i="67"/>
  <c r="AC101" i="67"/>
  <c r="AC107" i="67"/>
  <c r="AG10" i="74"/>
  <c r="P97" i="33"/>
  <c r="O97" i="33"/>
  <c r="M97" i="33"/>
  <c r="Q97" i="33" s="1"/>
  <c r="AK97" i="33" s="1"/>
  <c r="L97" i="33"/>
  <c r="J97" i="33"/>
  <c r="H97" i="33"/>
  <c r="P96" i="33"/>
  <c r="AJ96" i="33" s="1"/>
  <c r="O96" i="33"/>
  <c r="M96" i="33"/>
  <c r="Q96" i="33" s="1"/>
  <c r="L96" i="33"/>
  <c r="J96" i="33"/>
  <c r="H96" i="33"/>
  <c r="P95" i="33"/>
  <c r="O95" i="33"/>
  <c r="M95" i="33"/>
  <c r="Q95" i="33" s="1"/>
  <c r="L95" i="33"/>
  <c r="J95" i="33"/>
  <c r="H95" i="33"/>
  <c r="P94" i="33"/>
  <c r="O94" i="33"/>
  <c r="M94" i="33"/>
  <c r="Q94" i="33"/>
  <c r="L94" i="33"/>
  <c r="J94" i="33"/>
  <c r="H94" i="33"/>
  <c r="P93" i="33"/>
  <c r="Y93" i="33" s="1"/>
  <c r="O93" i="33"/>
  <c r="M93" i="33"/>
  <c r="Q93" i="33" s="1"/>
  <c r="AK93" i="33" s="1"/>
  <c r="L93" i="33"/>
  <c r="J93" i="33"/>
  <c r="H93" i="33"/>
  <c r="P92" i="33"/>
  <c r="AJ92" i="33" s="1"/>
  <c r="O92" i="33"/>
  <c r="M92" i="33"/>
  <c r="Q92" i="33" s="1"/>
  <c r="L92" i="33"/>
  <c r="J92" i="33"/>
  <c r="H92" i="33"/>
  <c r="P91" i="33"/>
  <c r="O91" i="33"/>
  <c r="M91" i="33"/>
  <c r="Q91" i="33" s="1"/>
  <c r="L91" i="33"/>
  <c r="J91" i="33"/>
  <c r="H91" i="33"/>
  <c r="P90" i="33"/>
  <c r="O90" i="33"/>
  <c r="M90" i="33"/>
  <c r="Q90" i="33" s="1"/>
  <c r="L90" i="33"/>
  <c r="J90" i="33"/>
  <c r="H90" i="33"/>
  <c r="P89" i="33"/>
  <c r="O89" i="33"/>
  <c r="M89" i="33"/>
  <c r="Q89" i="33" s="1"/>
  <c r="L89" i="33"/>
  <c r="J89" i="33"/>
  <c r="H89" i="33"/>
  <c r="P88" i="33"/>
  <c r="O88" i="33"/>
  <c r="M88" i="33"/>
  <c r="Q88" i="33" s="1"/>
  <c r="AF88" i="33" s="1"/>
  <c r="L88" i="33"/>
  <c r="J88" i="33"/>
  <c r="H88" i="33"/>
  <c r="P87" i="33"/>
  <c r="O87" i="33"/>
  <c r="M87" i="33"/>
  <c r="Q87" i="33" s="1"/>
  <c r="L87" i="33"/>
  <c r="J87" i="33"/>
  <c r="H87" i="33"/>
  <c r="P86" i="33"/>
  <c r="O86" i="33"/>
  <c r="M86" i="33"/>
  <c r="Q86" i="33" s="1"/>
  <c r="AK86" i="33" s="1"/>
  <c r="L86" i="33"/>
  <c r="J86" i="33"/>
  <c r="H86" i="33"/>
  <c r="P85" i="33"/>
  <c r="O85" i="33"/>
  <c r="M85" i="33"/>
  <c r="Q85" i="33"/>
  <c r="L85" i="33"/>
  <c r="J85" i="33"/>
  <c r="H85" i="33"/>
  <c r="P84" i="33"/>
  <c r="O84" i="33"/>
  <c r="M84" i="33"/>
  <c r="Q84" i="33" s="1"/>
  <c r="L84" i="33"/>
  <c r="J84" i="33"/>
  <c r="H84" i="33"/>
  <c r="P83" i="33"/>
  <c r="AJ83" i="33" s="1"/>
  <c r="Y83" i="33"/>
  <c r="O83" i="33"/>
  <c r="M83" i="33"/>
  <c r="Q83" i="33" s="1"/>
  <c r="L83" i="33"/>
  <c r="J83" i="33"/>
  <c r="H83" i="33"/>
  <c r="P82" i="33"/>
  <c r="O82" i="33"/>
  <c r="M82" i="33"/>
  <c r="Q82" i="33" s="1"/>
  <c r="L82" i="33"/>
  <c r="J82" i="33"/>
  <c r="H82" i="33"/>
  <c r="P81" i="33"/>
  <c r="O81" i="33"/>
  <c r="M81" i="33"/>
  <c r="Q81" i="33" s="1"/>
  <c r="R81" i="33" s="1"/>
  <c r="L81" i="33"/>
  <c r="J81" i="33"/>
  <c r="H81" i="33"/>
  <c r="P80" i="33"/>
  <c r="AJ80" i="33" s="1"/>
  <c r="O80" i="33"/>
  <c r="M80" i="33"/>
  <c r="Q80" i="33" s="1"/>
  <c r="L80" i="33"/>
  <c r="J80" i="33"/>
  <c r="H80" i="33"/>
  <c r="P79" i="33"/>
  <c r="AJ79" i="33"/>
  <c r="O79" i="33"/>
  <c r="M79" i="33"/>
  <c r="Q79" i="33" s="1"/>
  <c r="L79" i="33"/>
  <c r="J79" i="33"/>
  <c r="H79" i="33"/>
  <c r="P78" i="33"/>
  <c r="AJ78" i="33" s="1"/>
  <c r="O78" i="33"/>
  <c r="M78" i="33"/>
  <c r="Q78" i="33" s="1"/>
  <c r="L78" i="33"/>
  <c r="J78" i="33"/>
  <c r="H78" i="33"/>
  <c r="P77" i="33"/>
  <c r="O77" i="33"/>
  <c r="M77" i="33"/>
  <c r="Q77" i="33" s="1"/>
  <c r="L77" i="33"/>
  <c r="J77" i="33"/>
  <c r="H77" i="33"/>
  <c r="P76" i="33"/>
  <c r="O76" i="33"/>
  <c r="M76" i="33"/>
  <c r="Q76" i="33" s="1"/>
  <c r="L76" i="33"/>
  <c r="J76" i="33"/>
  <c r="H76" i="33"/>
  <c r="P75" i="33"/>
  <c r="O75" i="33"/>
  <c r="M75" i="33"/>
  <c r="Q75" i="33" s="1"/>
  <c r="L75" i="33"/>
  <c r="J75" i="33"/>
  <c r="H75" i="33"/>
  <c r="P74" i="33"/>
  <c r="R74" i="33" s="1"/>
  <c r="O74" i="33"/>
  <c r="M74" i="33"/>
  <c r="Q74" i="33" s="1"/>
  <c r="L74" i="33"/>
  <c r="J74" i="33"/>
  <c r="H74" i="33"/>
  <c r="P73" i="33"/>
  <c r="O73" i="33"/>
  <c r="M73" i="33"/>
  <c r="Q73" i="33"/>
  <c r="L73" i="33"/>
  <c r="J73" i="33"/>
  <c r="H73" i="33"/>
  <c r="P72" i="33"/>
  <c r="O72" i="33"/>
  <c r="M72" i="33"/>
  <c r="Q72" i="33" s="1"/>
  <c r="L72" i="33"/>
  <c r="J72" i="33"/>
  <c r="H72" i="33"/>
  <c r="P71" i="33"/>
  <c r="AJ71" i="33" s="1"/>
  <c r="Y71" i="33"/>
  <c r="O71" i="33"/>
  <c r="M71" i="33"/>
  <c r="Q71" i="33" s="1"/>
  <c r="L71" i="33"/>
  <c r="J71" i="33"/>
  <c r="H71" i="33"/>
  <c r="P70" i="33"/>
  <c r="O70" i="33"/>
  <c r="M70" i="33"/>
  <c r="Q70" i="33" s="1"/>
  <c r="AK70" i="33" s="1"/>
  <c r="L70" i="33"/>
  <c r="J70" i="33"/>
  <c r="H70" i="33"/>
  <c r="P69" i="33"/>
  <c r="AJ69" i="33" s="1"/>
  <c r="O69" i="33"/>
  <c r="M69" i="33"/>
  <c r="Q69" i="33" s="1"/>
  <c r="L69" i="33"/>
  <c r="J69" i="33"/>
  <c r="H69" i="33"/>
  <c r="P68" i="33"/>
  <c r="R68" i="33" s="1"/>
  <c r="O68" i="33"/>
  <c r="M68" i="33"/>
  <c r="Q68" i="33" s="1"/>
  <c r="L68" i="33"/>
  <c r="J68" i="33"/>
  <c r="H68" i="33"/>
  <c r="P67" i="33"/>
  <c r="O67" i="33"/>
  <c r="M67" i="33"/>
  <c r="Q67" i="33" s="1"/>
  <c r="L67" i="33"/>
  <c r="J67" i="33"/>
  <c r="H67" i="33"/>
  <c r="P66" i="33"/>
  <c r="O66" i="33"/>
  <c r="M66" i="33"/>
  <c r="Q66" i="33" s="1"/>
  <c r="L66" i="33"/>
  <c r="J66" i="33"/>
  <c r="H66" i="33"/>
  <c r="P65" i="33"/>
  <c r="O65" i="33"/>
  <c r="M65" i="33"/>
  <c r="Q65" i="33" s="1"/>
  <c r="L65" i="33"/>
  <c r="J65" i="33"/>
  <c r="H65" i="33"/>
  <c r="P64" i="33"/>
  <c r="O64" i="33"/>
  <c r="M64" i="33"/>
  <c r="Q64" i="33"/>
  <c r="AF64" i="33" s="1"/>
  <c r="L64" i="33"/>
  <c r="J64" i="33"/>
  <c r="H64" i="33"/>
  <c r="P63" i="33"/>
  <c r="O63" i="33"/>
  <c r="M63" i="33"/>
  <c r="Q63" i="33" s="1"/>
  <c r="L63" i="33"/>
  <c r="J63" i="33"/>
  <c r="H63" i="33"/>
  <c r="P62" i="33"/>
  <c r="AJ62" i="33" s="1"/>
  <c r="O62" i="33"/>
  <c r="M62" i="33"/>
  <c r="Q62" i="33" s="1"/>
  <c r="L62" i="33"/>
  <c r="J62" i="33"/>
  <c r="H62" i="33"/>
  <c r="P61" i="33"/>
  <c r="O61" i="33"/>
  <c r="M61" i="33"/>
  <c r="Q61" i="33" s="1"/>
  <c r="R61" i="33" s="1"/>
  <c r="AL61" i="33" s="1"/>
  <c r="L61" i="33"/>
  <c r="J61" i="33"/>
  <c r="H61" i="33"/>
  <c r="P60" i="33"/>
  <c r="AJ60" i="33" s="1"/>
  <c r="O60" i="33"/>
  <c r="M60" i="33"/>
  <c r="Q60" i="33" s="1"/>
  <c r="AK60" i="33" s="1"/>
  <c r="L60" i="33"/>
  <c r="J60" i="33"/>
  <c r="H60" i="33"/>
  <c r="P59" i="33"/>
  <c r="O59" i="33"/>
  <c r="M59" i="33"/>
  <c r="Q59" i="33" s="1"/>
  <c r="L59" i="33"/>
  <c r="J59" i="33"/>
  <c r="H59" i="33"/>
  <c r="P58" i="33"/>
  <c r="R58" i="33" s="1"/>
  <c r="O58" i="33"/>
  <c r="M58" i="33"/>
  <c r="Q58" i="33"/>
  <c r="L58" i="33"/>
  <c r="J58" i="33"/>
  <c r="H58" i="33"/>
  <c r="P57" i="33"/>
  <c r="O57" i="33"/>
  <c r="M57" i="33"/>
  <c r="Q57" i="33" s="1"/>
  <c r="L57" i="33"/>
  <c r="J57" i="33"/>
  <c r="H57" i="33"/>
  <c r="P56" i="33"/>
  <c r="O56" i="33"/>
  <c r="M56" i="33"/>
  <c r="Q56" i="33" s="1"/>
  <c r="L56" i="33"/>
  <c r="J56" i="33"/>
  <c r="H56" i="33"/>
  <c r="P55" i="33"/>
  <c r="AJ55" i="33" s="1"/>
  <c r="O55" i="33"/>
  <c r="M55" i="33"/>
  <c r="Q55" i="33" s="1"/>
  <c r="AK55" i="33" s="1"/>
  <c r="L55" i="33"/>
  <c r="J55" i="33"/>
  <c r="H55" i="33"/>
  <c r="P54" i="33"/>
  <c r="O54" i="33"/>
  <c r="M54" i="33"/>
  <c r="Q54" i="33" s="1"/>
  <c r="L54" i="33"/>
  <c r="J54" i="33"/>
  <c r="H54" i="33"/>
  <c r="P53" i="33"/>
  <c r="O53" i="33"/>
  <c r="M53" i="33"/>
  <c r="Q53" i="33" s="1"/>
  <c r="AK53" i="33" s="1"/>
  <c r="L53" i="33"/>
  <c r="J53" i="33"/>
  <c r="H53" i="33"/>
  <c r="P52" i="33"/>
  <c r="AJ52" i="33" s="1"/>
  <c r="O52" i="33"/>
  <c r="M52" i="33"/>
  <c r="Q52" i="33" s="1"/>
  <c r="L52" i="33"/>
  <c r="J52" i="33"/>
  <c r="H52" i="33"/>
  <c r="P51" i="33"/>
  <c r="AJ51" i="33" s="1"/>
  <c r="O51" i="33"/>
  <c r="M51" i="33"/>
  <c r="Q51" i="33" s="1"/>
  <c r="L51" i="33"/>
  <c r="J51" i="33"/>
  <c r="H51" i="33"/>
  <c r="P50" i="33"/>
  <c r="O50" i="33"/>
  <c r="M50" i="33"/>
  <c r="Q50" i="33" s="1"/>
  <c r="L50" i="33"/>
  <c r="J50" i="33"/>
  <c r="H50" i="33"/>
  <c r="P49" i="33"/>
  <c r="AJ49" i="33" s="1"/>
  <c r="O49" i="33"/>
  <c r="M49" i="33"/>
  <c r="Q49" i="33" s="1"/>
  <c r="L49" i="33"/>
  <c r="J49" i="33"/>
  <c r="H49" i="33"/>
  <c r="P48" i="33"/>
  <c r="AJ48" i="33" s="1"/>
  <c r="O48" i="33"/>
  <c r="M48" i="33"/>
  <c r="Q48" i="33" s="1"/>
  <c r="L48" i="33"/>
  <c r="J48" i="33"/>
  <c r="H48" i="33"/>
  <c r="P47" i="33"/>
  <c r="Y47" i="33" s="1"/>
  <c r="AI47" i="33" s="1"/>
  <c r="O47" i="33"/>
  <c r="M47" i="33"/>
  <c r="Q47" i="33" s="1"/>
  <c r="L47" i="33"/>
  <c r="J47" i="33"/>
  <c r="H47" i="33"/>
  <c r="P46" i="33"/>
  <c r="O46" i="33"/>
  <c r="M46" i="33"/>
  <c r="Q46" i="33" s="1"/>
  <c r="L46" i="33"/>
  <c r="J46" i="33"/>
  <c r="H46" i="33"/>
  <c r="P45" i="33"/>
  <c r="AJ45" i="33" s="1"/>
  <c r="O45" i="33"/>
  <c r="M45" i="33"/>
  <c r="Q45" i="33" s="1"/>
  <c r="L45" i="33"/>
  <c r="J45" i="33"/>
  <c r="H45" i="33"/>
  <c r="P44" i="33"/>
  <c r="AJ44" i="33" s="1"/>
  <c r="O44" i="33"/>
  <c r="M44" i="33"/>
  <c r="Q44" i="33" s="1"/>
  <c r="R44" i="33" s="1"/>
  <c r="L44" i="33"/>
  <c r="J44" i="33"/>
  <c r="H44" i="33"/>
  <c r="P43" i="33"/>
  <c r="AJ43" i="33" s="1"/>
  <c r="O43" i="33"/>
  <c r="M43" i="33"/>
  <c r="Q43" i="33" s="1"/>
  <c r="L43" i="33"/>
  <c r="J43" i="33"/>
  <c r="H43" i="33"/>
  <c r="P42" i="33"/>
  <c r="Y42" i="33" s="1"/>
  <c r="O42" i="33"/>
  <c r="M42" i="33"/>
  <c r="Q42" i="33" s="1"/>
  <c r="L42" i="33"/>
  <c r="J42" i="33"/>
  <c r="H42" i="33"/>
  <c r="P41" i="33"/>
  <c r="O41" i="33"/>
  <c r="M41" i="33"/>
  <c r="Q41" i="33" s="1"/>
  <c r="L41" i="33"/>
  <c r="J41" i="33"/>
  <c r="H41" i="33"/>
  <c r="P40" i="33"/>
  <c r="O40" i="33"/>
  <c r="M40" i="33"/>
  <c r="Q40" i="33" s="1"/>
  <c r="L40" i="33"/>
  <c r="J40" i="33"/>
  <c r="H40" i="33"/>
  <c r="P39" i="33"/>
  <c r="AJ39" i="33" s="1"/>
  <c r="O39" i="33"/>
  <c r="M39" i="33"/>
  <c r="Q39" i="33" s="1"/>
  <c r="L39" i="33"/>
  <c r="J39" i="33"/>
  <c r="H39" i="33"/>
  <c r="P38" i="33"/>
  <c r="O38" i="33"/>
  <c r="M38" i="33"/>
  <c r="Q38" i="33" s="1"/>
  <c r="AK38" i="33" s="1"/>
  <c r="L38" i="33"/>
  <c r="J38" i="33"/>
  <c r="H38" i="33"/>
  <c r="P37" i="33"/>
  <c r="AJ37" i="33" s="1"/>
  <c r="O37" i="33"/>
  <c r="M37" i="33"/>
  <c r="Q37" i="33" s="1"/>
  <c r="L37" i="33"/>
  <c r="J37" i="33"/>
  <c r="H37" i="33"/>
  <c r="P36" i="33"/>
  <c r="O36" i="33"/>
  <c r="M36" i="33"/>
  <c r="Q36" i="33" s="1"/>
  <c r="L36" i="33"/>
  <c r="J36" i="33"/>
  <c r="H36" i="33"/>
  <c r="P35" i="33"/>
  <c r="AJ35" i="33" s="1"/>
  <c r="O35" i="33"/>
  <c r="M35" i="33"/>
  <c r="Q35" i="33" s="1"/>
  <c r="L35" i="33"/>
  <c r="J35" i="33"/>
  <c r="H35" i="33"/>
  <c r="P34" i="33"/>
  <c r="O34" i="33"/>
  <c r="M34" i="33"/>
  <c r="Q34" i="33" s="1"/>
  <c r="AE34" i="33" s="1"/>
  <c r="L34" i="33"/>
  <c r="J34" i="33"/>
  <c r="H34" i="33"/>
  <c r="P33" i="33"/>
  <c r="O33" i="33"/>
  <c r="M33" i="33"/>
  <c r="Q33" i="33" s="1"/>
  <c r="L33" i="33"/>
  <c r="J33" i="33"/>
  <c r="H33" i="33"/>
  <c r="P32" i="33"/>
  <c r="AJ32" i="33" s="1"/>
  <c r="O32" i="33"/>
  <c r="M32" i="33"/>
  <c r="Q32" i="33" s="1"/>
  <c r="L32" i="33"/>
  <c r="J32" i="33"/>
  <c r="H32" i="33"/>
  <c r="P31" i="33"/>
  <c r="Y31" i="33" s="1"/>
  <c r="O31" i="33"/>
  <c r="M31" i="33"/>
  <c r="Q31" i="33" s="1"/>
  <c r="L31" i="33"/>
  <c r="J31" i="33"/>
  <c r="H31" i="33"/>
  <c r="P30" i="33"/>
  <c r="O30" i="33"/>
  <c r="M30" i="33"/>
  <c r="Q30" i="33" s="1"/>
  <c r="AK30" i="33" s="1"/>
  <c r="L30" i="33"/>
  <c r="J30" i="33"/>
  <c r="H30" i="33"/>
  <c r="P29" i="33"/>
  <c r="O29" i="33"/>
  <c r="M29" i="33"/>
  <c r="Q29" i="33" s="1"/>
  <c r="L29" i="33"/>
  <c r="J29" i="33"/>
  <c r="H29" i="33"/>
  <c r="P28" i="33"/>
  <c r="R28" i="33" s="1"/>
  <c r="AL28" i="33" s="1"/>
  <c r="O28" i="33"/>
  <c r="M28" i="33"/>
  <c r="Q28" i="33" s="1"/>
  <c r="AK28" i="33" s="1"/>
  <c r="L28" i="33"/>
  <c r="J28" i="33"/>
  <c r="H28" i="33"/>
  <c r="P27" i="33"/>
  <c r="Y27" i="33" s="1"/>
  <c r="O27" i="33"/>
  <c r="M27" i="33"/>
  <c r="Q27" i="33" s="1"/>
  <c r="L27" i="33"/>
  <c r="J27" i="33"/>
  <c r="H27" i="33"/>
  <c r="P26" i="33"/>
  <c r="Y26" i="33" s="1"/>
  <c r="O26" i="33"/>
  <c r="M26" i="33"/>
  <c r="Q26" i="33" s="1"/>
  <c r="L26" i="33"/>
  <c r="J26" i="33"/>
  <c r="H26" i="33"/>
  <c r="P25" i="33"/>
  <c r="Y25" i="33" s="1"/>
  <c r="AI25" i="33" s="1"/>
  <c r="O25" i="33"/>
  <c r="M25" i="33"/>
  <c r="Q25" i="33" s="1"/>
  <c r="AK25" i="33" s="1"/>
  <c r="L25" i="33"/>
  <c r="J25" i="33"/>
  <c r="H25" i="33"/>
  <c r="P24" i="33"/>
  <c r="Y24" i="33" s="1"/>
  <c r="O24" i="33"/>
  <c r="M24" i="33"/>
  <c r="Q24" i="33" s="1"/>
  <c r="L24" i="33"/>
  <c r="J24" i="33"/>
  <c r="H24" i="33"/>
  <c r="P23" i="33"/>
  <c r="Y23" i="33" s="1"/>
  <c r="AA23" i="33" s="1"/>
  <c r="O23" i="33"/>
  <c r="M23" i="33"/>
  <c r="Q23" i="33" s="1"/>
  <c r="L23" i="33"/>
  <c r="J23" i="33"/>
  <c r="H23" i="33"/>
  <c r="P22" i="33"/>
  <c r="AJ22" i="33" s="1"/>
  <c r="Y22" i="33"/>
  <c r="O22" i="33"/>
  <c r="M22" i="33"/>
  <c r="Q22" i="33" s="1"/>
  <c r="L22" i="33"/>
  <c r="J22" i="33"/>
  <c r="H22" i="33"/>
  <c r="P21" i="33"/>
  <c r="AJ21" i="33" s="1"/>
  <c r="O21" i="33"/>
  <c r="M21" i="33"/>
  <c r="Q21" i="33" s="1"/>
  <c r="AK21" i="33" s="1"/>
  <c r="L21" i="33"/>
  <c r="J21" i="33"/>
  <c r="H21" i="33"/>
  <c r="P20" i="33"/>
  <c r="Y20" i="33" s="1"/>
  <c r="O20" i="33"/>
  <c r="M20" i="33"/>
  <c r="Q20" i="33"/>
  <c r="L20" i="33"/>
  <c r="J20" i="33"/>
  <c r="H20" i="33"/>
  <c r="P19" i="33"/>
  <c r="O19" i="33"/>
  <c r="M19" i="33"/>
  <c r="Q19" i="33" s="1"/>
  <c r="L19" i="33"/>
  <c r="J19" i="33"/>
  <c r="H19" i="33"/>
  <c r="P18" i="33"/>
  <c r="Y18" i="33" s="1"/>
  <c r="O18" i="33"/>
  <c r="M18" i="33"/>
  <c r="Q18" i="33" s="1"/>
  <c r="L18" i="33"/>
  <c r="J18" i="33"/>
  <c r="H18" i="33"/>
  <c r="P17" i="33"/>
  <c r="O17" i="33"/>
  <c r="M17" i="33"/>
  <c r="Q17" i="33" s="1"/>
  <c r="AK17" i="33" s="1"/>
  <c r="L17" i="33"/>
  <c r="J17" i="33"/>
  <c r="H17" i="33"/>
  <c r="P16" i="33"/>
  <c r="Y16" i="33" s="1"/>
  <c r="O16" i="33"/>
  <c r="M16" i="33"/>
  <c r="Q16" i="33" s="1"/>
  <c r="L16" i="33"/>
  <c r="J16" i="33"/>
  <c r="H16" i="33"/>
  <c r="P15" i="33"/>
  <c r="O15" i="33"/>
  <c r="M15" i="33"/>
  <c r="Q15" i="33" s="1"/>
  <c r="L15" i="33"/>
  <c r="J15" i="33"/>
  <c r="H15" i="33"/>
  <c r="P14" i="33"/>
  <c r="AJ14" i="33" s="1"/>
  <c r="O14" i="33"/>
  <c r="M14" i="33"/>
  <c r="Q14" i="33" s="1"/>
  <c r="L14" i="33"/>
  <c r="J14" i="33"/>
  <c r="H14" i="33"/>
  <c r="P13" i="33"/>
  <c r="AJ13" i="33"/>
  <c r="O13" i="33"/>
  <c r="M13" i="33"/>
  <c r="Q13" i="33" s="1"/>
  <c r="L13" i="33"/>
  <c r="J13" i="33"/>
  <c r="H13" i="33"/>
  <c r="P12" i="33"/>
  <c r="Y12" i="33" s="1"/>
  <c r="AA12" i="33" s="1"/>
  <c r="AH12" i="33" s="1"/>
  <c r="O12" i="33"/>
  <c r="M12" i="33"/>
  <c r="Q12" i="33" s="1"/>
  <c r="AK12" i="33" s="1"/>
  <c r="L12" i="33"/>
  <c r="J12" i="33"/>
  <c r="H12" i="33"/>
  <c r="P11" i="33"/>
  <c r="Y11" i="33" s="1"/>
  <c r="O11" i="33"/>
  <c r="M11" i="33"/>
  <c r="Q11" i="33" s="1"/>
  <c r="L11" i="33"/>
  <c r="J11" i="33"/>
  <c r="H11" i="33"/>
  <c r="P10" i="33"/>
  <c r="Y10" i="33" s="1"/>
  <c r="AI10" i="33" s="1"/>
  <c r="O10" i="33"/>
  <c r="M10" i="33"/>
  <c r="Q10" i="33" s="1"/>
  <c r="AK10" i="33" s="1"/>
  <c r="L10" i="33"/>
  <c r="J10" i="33"/>
  <c r="H10" i="33"/>
  <c r="P9" i="33"/>
  <c r="Y9" i="33" s="1"/>
  <c r="AI9" i="33" s="1"/>
  <c r="O9" i="33"/>
  <c r="M9" i="33"/>
  <c r="Q9" i="33" s="1"/>
  <c r="L9" i="33"/>
  <c r="J9" i="33"/>
  <c r="H9" i="33"/>
  <c r="P8" i="33"/>
  <c r="AJ8" i="33" s="1"/>
  <c r="O8" i="33"/>
  <c r="M8" i="33"/>
  <c r="Q8" i="33" s="1"/>
  <c r="AK8" i="33" s="1"/>
  <c r="L8" i="33"/>
  <c r="J8" i="33"/>
  <c r="H8" i="33"/>
  <c r="P7" i="33"/>
  <c r="Y7" i="33" s="1"/>
  <c r="O7" i="33"/>
  <c r="M7" i="33"/>
  <c r="Q7" i="33"/>
  <c r="AE7" i="33" s="1"/>
  <c r="L7" i="33"/>
  <c r="J7" i="33"/>
  <c r="H7" i="33"/>
  <c r="P6" i="33"/>
  <c r="O6" i="33"/>
  <c r="M6" i="33"/>
  <c r="Q6" i="33"/>
  <c r="AK6" i="33" s="1"/>
  <c r="L6" i="33"/>
  <c r="J6" i="33"/>
  <c r="H6" i="33"/>
  <c r="P5" i="33"/>
  <c r="Y5" i="33" s="1"/>
  <c r="AI5" i="33" s="1"/>
  <c r="O5" i="33"/>
  <c r="M5" i="33"/>
  <c r="Q5" i="33" s="1"/>
  <c r="L5" i="33"/>
  <c r="J5" i="33"/>
  <c r="H5" i="33"/>
  <c r="P4" i="33"/>
  <c r="AJ4" i="33" s="1"/>
  <c r="O4" i="33"/>
  <c r="M4" i="33"/>
  <c r="Q4" i="33" s="1"/>
  <c r="L4" i="33"/>
  <c r="J4" i="33"/>
  <c r="H4" i="33"/>
  <c r="P3" i="33"/>
  <c r="R3" i="33" s="1"/>
  <c r="AL3" i="33" s="1"/>
  <c r="O3" i="33"/>
  <c r="M3" i="33"/>
  <c r="Q3" i="33" s="1"/>
  <c r="L3" i="33"/>
  <c r="J3" i="33"/>
  <c r="H3" i="33"/>
  <c r="AE10" i="33"/>
  <c r="AE26" i="33"/>
  <c r="AE38" i="33"/>
  <c r="AE42" i="33"/>
  <c r="AK42" i="33"/>
  <c r="AE44" i="33"/>
  <c r="AK44" i="33"/>
  <c r="AE50" i="33"/>
  <c r="AK50" i="33"/>
  <c r="AF56" i="33"/>
  <c r="AK56" i="33"/>
  <c r="AF66" i="33"/>
  <c r="AK66" i="33"/>
  <c r="AF68" i="33"/>
  <c r="AK68" i="33"/>
  <c r="AF74" i="33"/>
  <c r="AK74" i="33"/>
  <c r="AF76" i="33"/>
  <c r="AK76" i="33"/>
  <c r="AF80" i="33"/>
  <c r="AK80" i="33"/>
  <c r="AK88" i="33"/>
  <c r="AE3" i="33"/>
  <c r="AK3" i="33"/>
  <c r="AE5" i="33"/>
  <c r="AK5" i="33"/>
  <c r="AE11" i="33"/>
  <c r="AK11" i="33"/>
  <c r="AE19" i="33"/>
  <c r="AK19" i="33"/>
  <c r="AE27" i="33"/>
  <c r="AK27" i="33"/>
  <c r="AE31" i="33"/>
  <c r="AK31" i="33"/>
  <c r="AE37" i="33"/>
  <c r="AK37" i="33"/>
  <c r="AE41" i="33"/>
  <c r="AK41" i="33"/>
  <c r="AE47" i="33"/>
  <c r="AK47" i="33"/>
  <c r="AE49" i="33"/>
  <c r="AK49" i="33"/>
  <c r="AF57" i="33"/>
  <c r="AK57" i="33"/>
  <c r="AF63" i="33"/>
  <c r="AK63" i="33"/>
  <c r="AF73" i="33"/>
  <c r="AK73" i="33"/>
  <c r="AF79" i="33"/>
  <c r="AK79" i="33"/>
  <c r="AF81" i="33"/>
  <c r="AK81" i="33"/>
  <c r="AF83" i="33"/>
  <c r="AK83" i="33"/>
  <c r="AF87" i="33"/>
  <c r="AK87" i="33"/>
  <c r="AF91" i="33"/>
  <c r="AK91" i="33"/>
  <c r="AJ54" i="33"/>
  <c r="AA93" i="33"/>
  <c r="AH93" i="33" s="1"/>
  <c r="Y78" i="33"/>
  <c r="AA78" i="33" s="1"/>
  <c r="AH78" i="33" s="1"/>
  <c r="Y79" i="33"/>
  <c r="AI79" i="33" s="1"/>
  <c r="R93" i="33"/>
  <c r="AL93" i="33" s="1"/>
  <c r="R67" i="33"/>
  <c r="Y54" i="33"/>
  <c r="AI54" i="33"/>
  <c r="Y62" i="33"/>
  <c r="AJ67" i="33"/>
  <c r="AJ68" i="33"/>
  <c r="R75" i="33"/>
  <c r="AG75" i="33" s="1"/>
  <c r="AJ76" i="33"/>
  <c r="Y55" i="33"/>
  <c r="AI55" i="33" s="1"/>
  <c r="AJ61" i="33"/>
  <c r="AJ75" i="33"/>
  <c r="AJ86" i="33"/>
  <c r="AJ53" i="33"/>
  <c r="Y61" i="33"/>
  <c r="AI61" i="33"/>
  <c r="AJ73" i="33"/>
  <c r="Y80" i="33"/>
  <c r="AI80" i="33" s="1"/>
  <c r="AJ94" i="33"/>
  <c r="Y69" i="33"/>
  <c r="AI69" i="33" s="1"/>
  <c r="R73" i="33"/>
  <c r="AJ74" i="33"/>
  <c r="AJ85" i="33"/>
  <c r="AJ95" i="33"/>
  <c r="Y92" i="33"/>
  <c r="AI92" i="33" s="1"/>
  <c r="AF97" i="33"/>
  <c r="AF86" i="33"/>
  <c r="R86" i="33"/>
  <c r="AL86" i="33" s="1"/>
  <c r="Y81" i="33"/>
  <c r="AA81" i="33" s="1"/>
  <c r="AH81" i="33" s="1"/>
  <c r="AJ81" i="33"/>
  <c r="Y82" i="33"/>
  <c r="AJ82" i="33"/>
  <c r="R82" i="33"/>
  <c r="AF93" i="33"/>
  <c r="Y73" i="33"/>
  <c r="Y74" i="33"/>
  <c r="AA74" i="33" s="1"/>
  <c r="AH74" i="33" s="1"/>
  <c r="Y75" i="33"/>
  <c r="R83" i="33"/>
  <c r="Y85" i="33"/>
  <c r="Y86" i="33"/>
  <c r="Y94" i="33"/>
  <c r="Y95" i="33"/>
  <c r="Y96" i="33"/>
  <c r="R89" i="33"/>
  <c r="AJ89" i="33"/>
  <c r="R91" i="33"/>
  <c r="AJ91" i="33"/>
  <c r="R79" i="33"/>
  <c r="R80" i="33"/>
  <c r="AG80" i="33" s="1"/>
  <c r="Y89" i="33"/>
  <c r="Y90" i="33"/>
  <c r="AA90" i="33" s="1"/>
  <c r="AH90" i="33" s="1"/>
  <c r="Y91" i="33"/>
  <c r="AI91" i="33" s="1"/>
  <c r="AF54" i="33"/>
  <c r="AF70" i="33"/>
  <c r="R70" i="33"/>
  <c r="AL70" i="33" s="1"/>
  <c r="R55" i="33"/>
  <c r="AL55" i="33" s="1"/>
  <c r="AF55" i="33"/>
  <c r="AF53" i="33"/>
  <c r="AF60" i="33"/>
  <c r="R60" i="33"/>
  <c r="AL60" i="33" s="1"/>
  <c r="R69" i="33"/>
  <c r="R59" i="33"/>
  <c r="AJ59" i="33"/>
  <c r="R56" i="33"/>
  <c r="AJ56" i="33"/>
  <c r="Y58" i="33"/>
  <c r="AA58" i="33" s="1"/>
  <c r="Y59" i="33"/>
  <c r="AA59" i="33" s="1"/>
  <c r="AH59" i="33" s="1"/>
  <c r="R65" i="33"/>
  <c r="AJ65" i="33"/>
  <c r="Y67" i="33"/>
  <c r="AI67" i="33" s="1"/>
  <c r="Y68" i="33"/>
  <c r="AA68" i="33" s="1"/>
  <c r="AH68" i="33" s="1"/>
  <c r="Y56" i="33"/>
  <c r="Y57" i="33"/>
  <c r="Y65" i="33"/>
  <c r="Y66" i="33"/>
  <c r="Y21" i="33"/>
  <c r="AI21" i="33" s="1"/>
  <c r="Y39" i="33"/>
  <c r="AI39" i="33" s="1"/>
  <c r="AJ31" i="33"/>
  <c r="R33" i="33"/>
  <c r="AL33" i="33" s="1"/>
  <c r="Y13" i="33"/>
  <c r="AI13" i="33" s="1"/>
  <c r="AJ25" i="33"/>
  <c r="Y48" i="33"/>
  <c r="Y35" i="33"/>
  <c r="AI35" i="33"/>
  <c r="AJ47" i="33"/>
  <c r="AJ19" i="33"/>
  <c r="Y43" i="33"/>
  <c r="AI43" i="33"/>
  <c r="Y4" i="33"/>
  <c r="AI4" i="33" s="1"/>
  <c r="AJ24" i="33"/>
  <c r="Y37" i="33"/>
  <c r="AA37" i="33" s="1"/>
  <c r="AH37" i="33" s="1"/>
  <c r="R40" i="33"/>
  <c r="Y44" i="33"/>
  <c r="AJ23" i="33"/>
  <c r="Y51" i="33"/>
  <c r="AI51" i="33" s="1"/>
  <c r="R52" i="33"/>
  <c r="AJ11" i="33"/>
  <c r="AJ29" i="33"/>
  <c r="R48" i="33"/>
  <c r="AL48" i="33" s="1"/>
  <c r="Y52" i="33"/>
  <c r="AI52" i="33" s="1"/>
  <c r="R35" i="33"/>
  <c r="AL35" i="33"/>
  <c r="AE30" i="33"/>
  <c r="Y38" i="33"/>
  <c r="R42" i="33"/>
  <c r="AF42" i="33" s="1"/>
  <c r="Y46" i="33"/>
  <c r="Y50" i="33"/>
  <c r="R50" i="33"/>
  <c r="R31" i="33"/>
  <c r="AF31" i="33" s="1"/>
  <c r="R32" i="33"/>
  <c r="R39" i="33"/>
  <c r="R41" i="33"/>
  <c r="AF41" i="33" s="1"/>
  <c r="AJ41" i="33"/>
  <c r="AJ42" i="33"/>
  <c r="AJ46" i="33"/>
  <c r="R47" i="33"/>
  <c r="R49" i="33"/>
  <c r="AJ50" i="33"/>
  <c r="R51" i="33"/>
  <c r="AI31" i="33"/>
  <c r="AA31" i="33"/>
  <c r="AH31" i="33"/>
  <c r="Y32" i="33"/>
  <c r="AA32" i="33" s="1"/>
  <c r="AH32" i="33" s="1"/>
  <c r="Y33" i="33"/>
  <c r="Y29" i="33"/>
  <c r="AJ33" i="33"/>
  <c r="R34" i="33"/>
  <c r="AF34" i="33" s="1"/>
  <c r="R37" i="33"/>
  <c r="Y41" i="33"/>
  <c r="Y45" i="33"/>
  <c r="Y49" i="33"/>
  <c r="AA49" i="33" s="1"/>
  <c r="AH49" i="33" s="1"/>
  <c r="AA47" i="33"/>
  <c r="AH47" i="33" s="1"/>
  <c r="AJ27" i="33"/>
  <c r="AJ3" i="33"/>
  <c r="Y8" i="33"/>
  <c r="AI8" i="33" s="1"/>
  <c r="AJ12" i="33"/>
  <c r="AJ16" i="33"/>
  <c r="AJ20" i="33"/>
  <c r="AJ28" i="33"/>
  <c r="AI12" i="33"/>
  <c r="AI16" i="33"/>
  <c r="AA16" i="33"/>
  <c r="AH16" i="33" s="1"/>
  <c r="AI20" i="33"/>
  <c r="AA20" i="33"/>
  <c r="AH20" i="33" s="1"/>
  <c r="AA26" i="33"/>
  <c r="AH26" i="33" s="1"/>
  <c r="AI26" i="33"/>
  <c r="AE13" i="33"/>
  <c r="AE17" i="33"/>
  <c r="R21" i="33"/>
  <c r="AL21" i="33" s="1"/>
  <c r="AE21" i="33"/>
  <c r="AI23" i="33"/>
  <c r="AH23" i="33"/>
  <c r="AI24" i="33"/>
  <c r="AA24" i="33"/>
  <c r="AH24" i="33" s="1"/>
  <c r="AI11" i="33"/>
  <c r="AA11" i="33"/>
  <c r="AH11" i="33" s="1"/>
  <c r="R5" i="33"/>
  <c r="AF5" i="33" s="1"/>
  <c r="AA10" i="33"/>
  <c r="AH10" i="33" s="1"/>
  <c r="AE12" i="33"/>
  <c r="AE16" i="33"/>
  <c r="AI18" i="33"/>
  <c r="AA18" i="33"/>
  <c r="AH18" i="33" s="1"/>
  <c r="R25" i="33"/>
  <c r="AE25" i="33"/>
  <c r="AI27" i="33"/>
  <c r="AA27" i="33"/>
  <c r="AH27" i="33" s="1"/>
  <c r="AE28" i="33"/>
  <c r="AE24" i="33"/>
  <c r="AA5" i="33"/>
  <c r="AH5" i="33" s="1"/>
  <c r="AA9" i="33"/>
  <c r="AH9" i="33" s="1"/>
  <c r="AJ10" i="33"/>
  <c r="R11" i="33"/>
  <c r="AJ18" i="33"/>
  <c r="R23" i="33"/>
  <c r="AA25" i="33"/>
  <c r="AH25" i="33" s="1"/>
  <c r="AJ26" i="33"/>
  <c r="R27" i="33"/>
  <c r="AL27" i="33" s="1"/>
  <c r="AJ5" i="33"/>
  <c r="AJ9" i="33"/>
  <c r="R10" i="33"/>
  <c r="AF10" i="33" s="1"/>
  <c r="R14" i="33"/>
  <c r="AL11" i="33"/>
  <c r="AL40" i="33"/>
  <c r="AF44" i="33"/>
  <c r="AL44" i="33"/>
  <c r="AG68" i="33"/>
  <c r="AL68" i="33"/>
  <c r="AL58" i="33"/>
  <c r="AG79" i="33"/>
  <c r="AL79" i="33"/>
  <c r="AF3" i="33"/>
  <c r="AL49" i="33"/>
  <c r="AL41" i="33"/>
  <c r="AL32" i="33"/>
  <c r="AG74" i="33"/>
  <c r="AL74" i="33"/>
  <c r="AG81" i="33"/>
  <c r="AL81" i="33"/>
  <c r="AL14" i="33"/>
  <c r="AL37" i="33"/>
  <c r="AL51" i="33"/>
  <c r="AF47" i="33"/>
  <c r="AL47" i="33"/>
  <c r="AL59" i="33"/>
  <c r="AG73" i="33"/>
  <c r="AL73" i="33"/>
  <c r="AF27" i="33"/>
  <c r="AL34" i="33"/>
  <c r="AL39" i="33"/>
  <c r="AF50" i="33"/>
  <c r="AL50" i="33"/>
  <c r="AL65" i="33"/>
  <c r="AG56" i="33"/>
  <c r="AL56" i="33"/>
  <c r="AL80" i="33"/>
  <c r="AG91" i="33"/>
  <c r="AL91" i="33"/>
  <c r="AL89" i="33"/>
  <c r="AG83" i="33"/>
  <c r="AL83" i="33"/>
  <c r="AA79" i="33"/>
  <c r="AH79" i="33" s="1"/>
  <c r="AI93" i="33"/>
  <c r="AA69" i="33"/>
  <c r="AH69" i="33" s="1"/>
  <c r="AA55" i="33"/>
  <c r="AH55" i="33" s="1"/>
  <c r="AI78" i="33"/>
  <c r="AA35" i="33"/>
  <c r="AH35" i="33" s="1"/>
  <c r="AA52" i="33"/>
  <c r="AH52" i="33" s="1"/>
  <c r="AA61" i="33"/>
  <c r="AH61" i="33" s="1"/>
  <c r="AA54" i="33"/>
  <c r="AH54" i="33" s="1"/>
  <c r="AA21" i="33"/>
  <c r="AH21" i="33" s="1"/>
  <c r="AF28" i="33"/>
  <c r="AA80" i="33"/>
  <c r="AH80" i="33" s="1"/>
  <c r="AA92" i="33"/>
  <c r="AH92" i="33" s="1"/>
  <c r="AA39" i="33"/>
  <c r="AH39" i="33" s="1"/>
  <c r="AI73" i="33"/>
  <c r="AA73" i="33"/>
  <c r="AH73" i="33" s="1"/>
  <c r="AI82" i="33"/>
  <c r="AA82" i="33"/>
  <c r="AH82" i="33" s="1"/>
  <c r="AI81" i="33"/>
  <c r="AI89" i="33"/>
  <c r="AA89" i="33"/>
  <c r="AH89" i="33" s="1"/>
  <c r="AI85" i="33"/>
  <c r="AA85" i="33"/>
  <c r="AH85" i="33" s="1"/>
  <c r="AA91" i="33"/>
  <c r="AH91" i="33" s="1"/>
  <c r="AI95" i="33"/>
  <c r="AA95" i="33"/>
  <c r="AH95" i="33" s="1"/>
  <c r="AI90" i="33"/>
  <c r="AI86" i="33"/>
  <c r="AA86" i="33"/>
  <c r="AH86" i="33" s="1"/>
  <c r="AI96" i="33"/>
  <c r="AA96" i="33"/>
  <c r="AH96" i="33" s="1"/>
  <c r="AI74" i="33"/>
  <c r="AG86" i="33"/>
  <c r="AA67" i="33"/>
  <c r="AH67" i="33" s="1"/>
  <c r="AI68" i="33"/>
  <c r="AA66" i="33"/>
  <c r="AH66" i="33" s="1"/>
  <c r="AI66" i="33"/>
  <c r="AI57" i="33"/>
  <c r="AA57" i="33"/>
  <c r="AH57" i="33" s="1"/>
  <c r="AI59" i="33"/>
  <c r="AA65" i="33"/>
  <c r="AH65" i="33" s="1"/>
  <c r="AI65" i="33"/>
  <c r="AA56" i="33"/>
  <c r="AH56" i="33" s="1"/>
  <c r="AI56" i="33"/>
  <c r="AH58" i="33"/>
  <c r="AI58" i="33"/>
  <c r="AG70" i="33"/>
  <c r="AA43" i="33"/>
  <c r="AH43" i="33" s="1"/>
  <c r="AI37" i="33"/>
  <c r="AF21" i="33"/>
  <c r="AA13" i="33"/>
  <c r="AH13" i="33" s="1"/>
  <c r="AI32" i="33"/>
  <c r="AI49" i="33"/>
  <c r="AA50" i="33"/>
  <c r="AH50" i="33"/>
  <c r="AI50" i="33"/>
  <c r="AA42" i="33"/>
  <c r="AH42" i="33" s="1"/>
  <c r="AI42" i="33"/>
  <c r="AI45" i="33"/>
  <c r="AA45" i="33"/>
  <c r="AH45" i="33" s="1"/>
  <c r="AI41" i="33"/>
  <c r="AA41" i="33"/>
  <c r="AH41" i="33" s="1"/>
  <c r="AI29" i="33"/>
  <c r="AA29" i="33"/>
  <c r="AH29" i="33" s="1"/>
  <c r="AA33" i="33"/>
  <c r="AH33" i="33" s="1"/>
  <c r="AI33" i="33"/>
  <c r="AA46" i="33"/>
  <c r="AH46" i="33" s="1"/>
  <c r="AI46" i="33"/>
  <c r="AA38" i="33"/>
  <c r="AH38" i="33" s="1"/>
  <c r="AI38" i="33"/>
  <c r="AA8" i="33"/>
  <c r="AH8" i="33"/>
  <c r="C35" i="29"/>
  <c r="C30" i="29"/>
  <c r="C24" i="29"/>
  <c r="C17" i="29"/>
  <c r="C8" i="29"/>
  <c r="L11" i="26"/>
  <c r="R11" i="26"/>
  <c r="N11" i="26"/>
  <c r="N9" i="26"/>
  <c r="N10" i="26"/>
  <c r="J9" i="26"/>
  <c r="R10" i="26"/>
  <c r="AA10" i="26" s="1"/>
  <c r="AB10" i="26" s="1"/>
  <c r="Q10" i="26"/>
  <c r="O10" i="26"/>
  <c r="S10" i="26" s="1"/>
  <c r="T10" i="26" s="1"/>
  <c r="L10" i="26"/>
  <c r="J10" i="26"/>
  <c r="M12" i="24"/>
  <c r="J22" i="26"/>
  <c r="L32" i="26"/>
  <c r="J32" i="26"/>
  <c r="N32" i="26"/>
  <c r="O32" i="26"/>
  <c r="S32" i="26" s="1"/>
  <c r="Q32" i="26"/>
  <c r="R32" i="26"/>
  <c r="J33" i="26"/>
  <c r="L33" i="26"/>
  <c r="N33" i="26"/>
  <c r="O33" i="26"/>
  <c r="S33" i="26"/>
  <c r="Q33" i="26"/>
  <c r="R33" i="26"/>
  <c r="J34" i="26"/>
  <c r="L34" i="26"/>
  <c r="N34" i="26"/>
  <c r="O34" i="26"/>
  <c r="S34" i="26" s="1"/>
  <c r="T34" i="26" s="1"/>
  <c r="Q34" i="26"/>
  <c r="R34" i="26"/>
  <c r="J35" i="26"/>
  <c r="L35" i="26"/>
  <c r="N35" i="26"/>
  <c r="O35" i="26"/>
  <c r="S35" i="26"/>
  <c r="Q35" i="26"/>
  <c r="R35" i="26"/>
  <c r="R31" i="26"/>
  <c r="AA31" i="26" s="1"/>
  <c r="AB31" i="26" s="1"/>
  <c r="Q31" i="26"/>
  <c r="O31" i="26"/>
  <c r="S31" i="26" s="1"/>
  <c r="N31" i="26"/>
  <c r="L31" i="26"/>
  <c r="J31" i="26"/>
  <c r="R30" i="26"/>
  <c r="AA30" i="26" s="1"/>
  <c r="AB30" i="26" s="1"/>
  <c r="Q30" i="26"/>
  <c r="O30" i="26"/>
  <c r="S30" i="26" s="1"/>
  <c r="T30" i="26" s="1"/>
  <c r="N30" i="26"/>
  <c r="L30" i="26"/>
  <c r="J30" i="26"/>
  <c r="R29" i="26"/>
  <c r="Q29" i="26"/>
  <c r="O29" i="26"/>
  <c r="S29" i="26" s="1"/>
  <c r="N29" i="26"/>
  <c r="L29" i="26"/>
  <c r="J29" i="26"/>
  <c r="R28" i="26"/>
  <c r="AA28" i="26" s="1"/>
  <c r="AB28" i="26" s="1"/>
  <c r="Q28" i="26"/>
  <c r="O28" i="26"/>
  <c r="S28" i="26" s="1"/>
  <c r="N28" i="26"/>
  <c r="L28" i="26"/>
  <c r="J28" i="26"/>
  <c r="R27" i="26"/>
  <c r="AA27" i="26" s="1"/>
  <c r="AB27" i="26" s="1"/>
  <c r="Q27" i="26"/>
  <c r="O27" i="26"/>
  <c r="S27" i="26" s="1"/>
  <c r="T27" i="26" s="1"/>
  <c r="N27" i="26"/>
  <c r="L27" i="26"/>
  <c r="J27" i="26"/>
  <c r="R26" i="26"/>
  <c r="AA26" i="26" s="1"/>
  <c r="AB26" i="26" s="1"/>
  <c r="Q26" i="26"/>
  <c r="O26" i="26"/>
  <c r="S26" i="26" s="1"/>
  <c r="N26" i="26"/>
  <c r="L26" i="26"/>
  <c r="J26" i="26"/>
  <c r="R25" i="26"/>
  <c r="AA25" i="26" s="1"/>
  <c r="AB25" i="26" s="1"/>
  <c r="Q25" i="26"/>
  <c r="O25" i="26"/>
  <c r="S25" i="26" s="1"/>
  <c r="N25" i="26"/>
  <c r="L25" i="26"/>
  <c r="J25" i="26"/>
  <c r="R24" i="26"/>
  <c r="AA24" i="26" s="1"/>
  <c r="AB24" i="26" s="1"/>
  <c r="Q24" i="26"/>
  <c r="O24" i="26"/>
  <c r="S24" i="26" s="1"/>
  <c r="T24" i="26" s="1"/>
  <c r="N24" i="26"/>
  <c r="L24" i="26"/>
  <c r="J24" i="26"/>
  <c r="R23" i="26"/>
  <c r="AA23" i="26" s="1"/>
  <c r="AB23" i="26" s="1"/>
  <c r="AD24" i="26" s="1"/>
  <c r="AE43" i="26" s="1"/>
  <c r="Q23" i="26"/>
  <c r="O23" i="26"/>
  <c r="S23" i="26" s="1"/>
  <c r="N23" i="26"/>
  <c r="L23" i="26"/>
  <c r="J23" i="26"/>
  <c r="R22" i="26"/>
  <c r="AA22" i="26" s="1"/>
  <c r="AB22" i="26" s="1"/>
  <c r="Q22" i="26"/>
  <c r="O22" i="26"/>
  <c r="S22" i="26" s="1"/>
  <c r="T22" i="26" s="1"/>
  <c r="N22" i="26"/>
  <c r="L22" i="26"/>
  <c r="R21" i="26"/>
  <c r="AA21" i="26" s="1"/>
  <c r="AB21" i="26" s="1"/>
  <c r="Q21" i="26"/>
  <c r="O21" i="26"/>
  <c r="S21" i="26" s="1"/>
  <c r="T21" i="26" s="1"/>
  <c r="N21" i="26"/>
  <c r="L21" i="26"/>
  <c r="J21" i="26"/>
  <c r="R20" i="26"/>
  <c r="AA20" i="26" s="1"/>
  <c r="AB20" i="26" s="1"/>
  <c r="Q20" i="26"/>
  <c r="O20" i="26"/>
  <c r="S20" i="26"/>
  <c r="N20" i="26"/>
  <c r="L20" i="26"/>
  <c r="J20" i="26"/>
  <c r="R19" i="26"/>
  <c r="AA19" i="26" s="1"/>
  <c r="AB19" i="26" s="1"/>
  <c r="Q19" i="26"/>
  <c r="O19" i="26"/>
  <c r="S19" i="26" s="1"/>
  <c r="N19" i="26"/>
  <c r="L19" i="26"/>
  <c r="J19" i="26"/>
  <c r="R18" i="26"/>
  <c r="AA18" i="26" s="1"/>
  <c r="AB18" i="26" s="1"/>
  <c r="Q18" i="26"/>
  <c r="O18" i="26"/>
  <c r="S18" i="26" s="1"/>
  <c r="N18" i="26"/>
  <c r="L18" i="26"/>
  <c r="J18" i="26"/>
  <c r="R17" i="26"/>
  <c r="AA17" i="26" s="1"/>
  <c r="AB17" i="26" s="1"/>
  <c r="Q17" i="26"/>
  <c r="O17" i="26"/>
  <c r="S17" i="26" s="1"/>
  <c r="N17" i="26"/>
  <c r="L17" i="26"/>
  <c r="J17" i="26"/>
  <c r="R16" i="26"/>
  <c r="Q16" i="26"/>
  <c r="O16" i="26"/>
  <c r="S16" i="26"/>
  <c r="N16" i="26"/>
  <c r="L16" i="26"/>
  <c r="J16" i="26"/>
  <c r="R15" i="26"/>
  <c r="AA15" i="26" s="1"/>
  <c r="AB15" i="26" s="1"/>
  <c r="Q15" i="26"/>
  <c r="O15" i="26"/>
  <c r="S15" i="26" s="1"/>
  <c r="N15" i="26"/>
  <c r="L15" i="26"/>
  <c r="J15" i="26"/>
  <c r="R14" i="26"/>
  <c r="AA14" i="26" s="1"/>
  <c r="AB14" i="26" s="1"/>
  <c r="Q14" i="26"/>
  <c r="O14" i="26"/>
  <c r="S14" i="26" s="1"/>
  <c r="N14" i="26"/>
  <c r="L14" i="26"/>
  <c r="J14" i="26"/>
  <c r="R13" i="26"/>
  <c r="AA13" i="26" s="1"/>
  <c r="AB13" i="26" s="1"/>
  <c r="Q13" i="26"/>
  <c r="O13" i="26"/>
  <c r="S13" i="26" s="1"/>
  <c r="N13" i="26"/>
  <c r="L13" i="26"/>
  <c r="J13" i="26"/>
  <c r="R12" i="26"/>
  <c r="AA12" i="26" s="1"/>
  <c r="AB12" i="26" s="1"/>
  <c r="Q12" i="26"/>
  <c r="O12" i="26"/>
  <c r="S12" i="26"/>
  <c r="N12" i="26"/>
  <c r="L12" i="26"/>
  <c r="J12" i="26"/>
  <c r="AA11" i="26"/>
  <c r="AB11" i="26" s="1"/>
  <c r="Q11" i="26"/>
  <c r="O11" i="26"/>
  <c r="S11" i="26" s="1"/>
  <c r="T11" i="26" s="1"/>
  <c r="J11" i="26"/>
  <c r="R9" i="26"/>
  <c r="AA9" i="26" s="1"/>
  <c r="AB9" i="26" s="1"/>
  <c r="Q9" i="26"/>
  <c r="O9" i="26"/>
  <c r="S9" i="26" s="1"/>
  <c r="L9" i="26"/>
  <c r="AA34" i="26"/>
  <c r="AB34" i="26" s="1"/>
  <c r="AA32" i="26"/>
  <c r="AB32" i="26" s="1"/>
  <c r="T18" i="26"/>
  <c r="T25" i="26"/>
  <c r="AC45" i="25"/>
  <c r="AC44" i="25"/>
  <c r="P40" i="25"/>
  <c r="O40" i="25"/>
  <c r="M40" i="25"/>
  <c r="Q40" i="25" s="1"/>
  <c r="L40" i="25"/>
  <c r="J40" i="25"/>
  <c r="H40" i="25"/>
  <c r="P39" i="25"/>
  <c r="Y39" i="25" s="1"/>
  <c r="O39" i="25"/>
  <c r="M39" i="25"/>
  <c r="Q39" i="25" s="1"/>
  <c r="AF39" i="25" s="1"/>
  <c r="L39" i="25"/>
  <c r="J39" i="25"/>
  <c r="H39" i="25"/>
  <c r="P38" i="25"/>
  <c r="AK38" i="25" s="1"/>
  <c r="O38" i="25"/>
  <c r="M38" i="25"/>
  <c r="Q38" i="25" s="1"/>
  <c r="L38" i="25"/>
  <c r="J38" i="25"/>
  <c r="H38" i="25"/>
  <c r="P37" i="25"/>
  <c r="Y37" i="25" s="1"/>
  <c r="AJ37" i="25" s="1"/>
  <c r="O37" i="25"/>
  <c r="M37" i="25"/>
  <c r="Q37" i="25"/>
  <c r="L37" i="25"/>
  <c r="J37" i="25"/>
  <c r="H37" i="25"/>
  <c r="P36" i="25"/>
  <c r="O36" i="25"/>
  <c r="M36" i="25"/>
  <c r="Q36" i="25" s="1"/>
  <c r="L36" i="25"/>
  <c r="J36" i="25"/>
  <c r="H36" i="25"/>
  <c r="P35" i="25"/>
  <c r="Y35" i="25" s="1"/>
  <c r="O35" i="25"/>
  <c r="M35" i="25"/>
  <c r="Q35" i="25" s="1"/>
  <c r="AF35" i="25" s="1"/>
  <c r="L35" i="25"/>
  <c r="J35" i="25"/>
  <c r="H35" i="25"/>
  <c r="P34" i="25"/>
  <c r="AK34" i="25" s="1"/>
  <c r="O34" i="25"/>
  <c r="M34" i="25"/>
  <c r="Q34" i="25" s="1"/>
  <c r="L34" i="25"/>
  <c r="J34" i="25"/>
  <c r="H34" i="25"/>
  <c r="P33" i="25"/>
  <c r="AK33" i="25" s="1"/>
  <c r="O33" i="25"/>
  <c r="M33" i="25"/>
  <c r="Q33" i="25" s="1"/>
  <c r="L33" i="25"/>
  <c r="J33" i="25"/>
  <c r="H33" i="25"/>
  <c r="P32" i="25"/>
  <c r="O32" i="25"/>
  <c r="M32" i="25"/>
  <c r="Q32" i="25" s="1"/>
  <c r="L32" i="25"/>
  <c r="J32" i="25"/>
  <c r="H32" i="25"/>
  <c r="P31" i="25"/>
  <c r="Y31" i="25" s="1"/>
  <c r="O31" i="25"/>
  <c r="M31" i="25"/>
  <c r="Q31" i="25" s="1"/>
  <c r="L31" i="25"/>
  <c r="J31" i="25"/>
  <c r="H31" i="25"/>
  <c r="P26" i="25"/>
  <c r="AK26" i="25" s="1"/>
  <c r="O26" i="25"/>
  <c r="M26" i="25"/>
  <c r="Q26" i="25" s="1"/>
  <c r="L26" i="25"/>
  <c r="J26" i="25"/>
  <c r="H26" i="25"/>
  <c r="P25" i="25"/>
  <c r="AK25" i="25" s="1"/>
  <c r="O25" i="25"/>
  <c r="M25" i="25"/>
  <c r="Q25" i="25" s="1"/>
  <c r="L25" i="25"/>
  <c r="J25" i="25"/>
  <c r="H25" i="25"/>
  <c r="P24" i="25"/>
  <c r="O24" i="25"/>
  <c r="M24" i="25"/>
  <c r="Q24" i="25" s="1"/>
  <c r="AF24" i="25" s="1"/>
  <c r="L24" i="25"/>
  <c r="J24" i="25"/>
  <c r="H24" i="25"/>
  <c r="P23" i="25"/>
  <c r="AK23" i="25" s="1"/>
  <c r="O23" i="25"/>
  <c r="M23" i="25"/>
  <c r="Q23" i="25" s="1"/>
  <c r="L23" i="25"/>
  <c r="J23" i="25"/>
  <c r="H23" i="25"/>
  <c r="P22" i="25"/>
  <c r="AK22" i="25" s="1"/>
  <c r="O22" i="25"/>
  <c r="M22" i="25"/>
  <c r="Q22" i="25" s="1"/>
  <c r="L22" i="25"/>
  <c r="J22" i="25"/>
  <c r="H22" i="25"/>
  <c r="P21" i="25"/>
  <c r="AK21" i="25" s="1"/>
  <c r="O21" i="25"/>
  <c r="M21" i="25"/>
  <c r="Q21" i="25"/>
  <c r="L21" i="25"/>
  <c r="J21" i="25"/>
  <c r="H21" i="25"/>
  <c r="P20" i="25"/>
  <c r="AK20" i="25" s="1"/>
  <c r="O20" i="25"/>
  <c r="M20" i="25"/>
  <c r="Q20" i="25"/>
  <c r="AF20" i="25" s="1"/>
  <c r="L20" i="25"/>
  <c r="J20" i="25"/>
  <c r="H20" i="25"/>
  <c r="P19" i="25"/>
  <c r="AK19" i="25" s="1"/>
  <c r="O19" i="25"/>
  <c r="M19" i="25"/>
  <c r="Q19" i="25"/>
  <c r="L19" i="25"/>
  <c r="J19" i="25"/>
  <c r="H19" i="25"/>
  <c r="P18" i="25"/>
  <c r="O18" i="25"/>
  <c r="M18" i="25"/>
  <c r="Q18" i="25" s="1"/>
  <c r="L18" i="25"/>
  <c r="J18" i="25"/>
  <c r="H18" i="25"/>
  <c r="P17" i="25"/>
  <c r="AK17" i="25" s="1"/>
  <c r="O17" i="25"/>
  <c r="M17" i="25"/>
  <c r="Q17" i="25" s="1"/>
  <c r="L17" i="25"/>
  <c r="J17" i="25"/>
  <c r="H17" i="25"/>
  <c r="P16" i="25"/>
  <c r="AK16" i="25" s="1"/>
  <c r="O16" i="25"/>
  <c r="M16" i="25"/>
  <c r="Q16" i="25" s="1"/>
  <c r="L16" i="25"/>
  <c r="J16" i="25"/>
  <c r="H16" i="25"/>
  <c r="P15" i="25"/>
  <c r="AK15" i="25" s="1"/>
  <c r="O15" i="25"/>
  <c r="M15" i="25"/>
  <c r="Q15" i="25" s="1"/>
  <c r="L15" i="25"/>
  <c r="J15" i="25"/>
  <c r="H15" i="25"/>
  <c r="P14" i="25"/>
  <c r="O14" i="25"/>
  <c r="M14" i="25"/>
  <c r="Q14" i="25" s="1"/>
  <c r="L14" i="25"/>
  <c r="J14" i="25"/>
  <c r="H14" i="25"/>
  <c r="P13" i="25"/>
  <c r="AK13" i="25" s="1"/>
  <c r="O13" i="25"/>
  <c r="M13" i="25"/>
  <c r="Q13" i="25" s="1"/>
  <c r="AF13" i="25" s="1"/>
  <c r="L13" i="25"/>
  <c r="J13" i="25"/>
  <c r="H13" i="25"/>
  <c r="P12" i="25"/>
  <c r="AK12" i="25"/>
  <c r="O12" i="25"/>
  <c r="M12" i="25"/>
  <c r="Q12" i="25" s="1"/>
  <c r="L12" i="25"/>
  <c r="J12" i="25"/>
  <c r="H12" i="25"/>
  <c r="P11" i="25"/>
  <c r="AK11" i="25" s="1"/>
  <c r="O11" i="25"/>
  <c r="M11" i="25"/>
  <c r="Q11" i="25" s="1"/>
  <c r="L11" i="25"/>
  <c r="J11" i="25"/>
  <c r="H11" i="25"/>
  <c r="P10" i="25"/>
  <c r="AK10" i="25" s="1"/>
  <c r="O10" i="25"/>
  <c r="M10" i="25"/>
  <c r="Q10" i="25" s="1"/>
  <c r="L10" i="25"/>
  <c r="J10" i="25"/>
  <c r="H10" i="25"/>
  <c r="P9" i="25"/>
  <c r="Y9" i="25" s="1"/>
  <c r="O9" i="25"/>
  <c r="M9" i="25"/>
  <c r="Q9" i="25" s="1"/>
  <c r="L9" i="25"/>
  <c r="J9" i="25"/>
  <c r="H9" i="25"/>
  <c r="P8" i="25"/>
  <c r="O8" i="25"/>
  <c r="M8" i="25"/>
  <c r="Q8" i="25" s="1"/>
  <c r="L8" i="25"/>
  <c r="J8" i="25"/>
  <c r="H8" i="25"/>
  <c r="P7" i="25"/>
  <c r="AK7" i="25" s="1"/>
  <c r="O7" i="25"/>
  <c r="M7" i="25"/>
  <c r="Q7" i="25" s="1"/>
  <c r="L7" i="25"/>
  <c r="J7" i="25"/>
  <c r="H7" i="25"/>
  <c r="P6" i="25"/>
  <c r="AK6" i="25" s="1"/>
  <c r="O6" i="25"/>
  <c r="M6" i="25"/>
  <c r="Q6" i="25" s="1"/>
  <c r="L6" i="25"/>
  <c r="J6" i="25"/>
  <c r="H6" i="25"/>
  <c r="P5" i="25"/>
  <c r="AK5" i="25"/>
  <c r="O5" i="25"/>
  <c r="M5" i="25"/>
  <c r="Q5" i="25" s="1"/>
  <c r="L5" i="25"/>
  <c r="J5" i="25"/>
  <c r="H5" i="25"/>
  <c r="P4" i="25"/>
  <c r="AK4" i="25" s="1"/>
  <c r="O4" i="25"/>
  <c r="M4" i="25"/>
  <c r="Q4" i="25" s="1"/>
  <c r="L4" i="25"/>
  <c r="J4" i="25"/>
  <c r="H4" i="25"/>
  <c r="P3" i="25"/>
  <c r="AK3" i="25" s="1"/>
  <c r="O3" i="25"/>
  <c r="M3" i="25"/>
  <c r="Q3" i="25"/>
  <c r="AF3" i="25" s="1"/>
  <c r="L3" i="25"/>
  <c r="J3" i="25"/>
  <c r="H3" i="25"/>
  <c r="R15" i="25"/>
  <c r="R19" i="25"/>
  <c r="R21" i="25"/>
  <c r="Y11" i="25"/>
  <c r="AJ11" i="25" s="1"/>
  <c r="AK37" i="25"/>
  <c r="Y7" i="25"/>
  <c r="AJ7" i="25" s="1"/>
  <c r="Y19" i="25"/>
  <c r="AJ19" i="25" s="1"/>
  <c r="R37" i="25"/>
  <c r="Y4" i="25"/>
  <c r="AJ4" i="25" s="1"/>
  <c r="Y23" i="25"/>
  <c r="AJ23" i="25" s="1"/>
  <c r="Y33" i="25"/>
  <c r="AJ33" i="25" s="1"/>
  <c r="AK9" i="25"/>
  <c r="Y15" i="25"/>
  <c r="AJ15" i="25" s="1"/>
  <c r="Y21" i="25"/>
  <c r="AJ21" i="25" s="1"/>
  <c r="R35" i="25"/>
  <c r="AG35" i="25" s="1"/>
  <c r="Y38" i="25"/>
  <c r="AJ38" i="25" s="1"/>
  <c r="Y10" i="25"/>
  <c r="Y24" i="25"/>
  <c r="R24" i="25"/>
  <c r="AG24" i="25" s="1"/>
  <c r="AK24" i="25"/>
  <c r="Y18" i="25"/>
  <c r="AK18" i="25"/>
  <c r="Y6" i="25"/>
  <c r="Y36" i="25"/>
  <c r="AK36" i="25"/>
  <c r="AF37" i="25"/>
  <c r="R39" i="25"/>
  <c r="AG39" i="25" s="1"/>
  <c r="Y40" i="25"/>
  <c r="AK40" i="25"/>
  <c r="Y14" i="25"/>
  <c r="AK14" i="25"/>
  <c r="AJ31" i="25"/>
  <c r="AA31" i="25"/>
  <c r="AI31" i="25" s="1"/>
  <c r="Y5" i="25"/>
  <c r="AK8" i="25"/>
  <c r="Y8" i="25"/>
  <c r="AF15" i="25"/>
  <c r="AF19" i="25"/>
  <c r="R20" i="25"/>
  <c r="AF21" i="25"/>
  <c r="Y32" i="25"/>
  <c r="AK32" i="25"/>
  <c r="Y12" i="25"/>
  <c r="Y16" i="25"/>
  <c r="Y20" i="25"/>
  <c r="Y22" i="25"/>
  <c r="Y26" i="25"/>
  <c r="Y34" i="25"/>
  <c r="AK31" i="25"/>
  <c r="AK35" i="25"/>
  <c r="AK39" i="25"/>
  <c r="AA37" i="25"/>
  <c r="AI37" i="25" s="1"/>
  <c r="P16" i="24"/>
  <c r="O16" i="24"/>
  <c r="M16" i="24"/>
  <c r="Q16" i="24" s="1"/>
  <c r="L16" i="24"/>
  <c r="J16" i="24"/>
  <c r="H16" i="24"/>
  <c r="P15" i="24"/>
  <c r="O15" i="24"/>
  <c r="M15" i="24"/>
  <c r="Q15" i="24" s="1"/>
  <c r="L15" i="24"/>
  <c r="J15" i="24"/>
  <c r="H15" i="24"/>
  <c r="O29" i="24"/>
  <c r="P29" i="24"/>
  <c r="Y29" i="24" s="1"/>
  <c r="Z29" i="24" s="1"/>
  <c r="M29" i="24"/>
  <c r="Q29" i="24" s="1"/>
  <c r="L29" i="24"/>
  <c r="J29" i="24"/>
  <c r="H29" i="24"/>
  <c r="M11" i="24"/>
  <c r="Q11" i="24"/>
  <c r="H23" i="24"/>
  <c r="J23" i="24"/>
  <c r="L23" i="24"/>
  <c r="M23" i="24"/>
  <c r="Q23" i="24" s="1"/>
  <c r="O23" i="24"/>
  <c r="P23" i="24"/>
  <c r="Y23" i="24" s="1"/>
  <c r="Z23" i="24" s="1"/>
  <c r="H17" i="24"/>
  <c r="P34" i="24"/>
  <c r="O34" i="24"/>
  <c r="M34" i="24"/>
  <c r="Q34" i="24" s="1"/>
  <c r="L34" i="24"/>
  <c r="J34" i="24"/>
  <c r="H34" i="24"/>
  <c r="P33" i="24"/>
  <c r="Y33" i="24" s="1"/>
  <c r="Z33" i="24" s="1"/>
  <c r="O33" i="24"/>
  <c r="M33" i="24"/>
  <c r="Q33" i="24" s="1"/>
  <c r="R33" i="24" s="1"/>
  <c r="L33" i="24"/>
  <c r="J33" i="24"/>
  <c r="H33" i="24"/>
  <c r="P32" i="24"/>
  <c r="O32" i="24"/>
  <c r="M32" i="24"/>
  <c r="Q32" i="24" s="1"/>
  <c r="R32" i="24" s="1"/>
  <c r="L32" i="24"/>
  <c r="J32" i="24"/>
  <c r="H32" i="24"/>
  <c r="P31" i="24"/>
  <c r="Y31" i="24" s="1"/>
  <c r="Z31" i="24" s="1"/>
  <c r="O31" i="24"/>
  <c r="M31" i="24"/>
  <c r="Q31" i="24" s="1"/>
  <c r="R31" i="24" s="1"/>
  <c r="L31" i="24"/>
  <c r="J31" i="24"/>
  <c r="H31" i="24"/>
  <c r="P30" i="24"/>
  <c r="Y30" i="24" s="1"/>
  <c r="Z30" i="24" s="1"/>
  <c r="O30" i="24"/>
  <c r="M30" i="24"/>
  <c r="Q30" i="24" s="1"/>
  <c r="L30" i="24"/>
  <c r="J30" i="24"/>
  <c r="H30" i="24"/>
  <c r="P28" i="24"/>
  <c r="Y28" i="24" s="1"/>
  <c r="Z28" i="24" s="1"/>
  <c r="O28" i="24"/>
  <c r="M28" i="24"/>
  <c r="Q28" i="24" s="1"/>
  <c r="R28" i="24" s="1"/>
  <c r="L28" i="24"/>
  <c r="J28" i="24"/>
  <c r="H28" i="24"/>
  <c r="P27" i="24"/>
  <c r="Y27" i="24" s="1"/>
  <c r="Z27" i="24" s="1"/>
  <c r="O27" i="24"/>
  <c r="M27" i="24"/>
  <c r="Q27" i="24" s="1"/>
  <c r="L27" i="24"/>
  <c r="J27" i="24"/>
  <c r="H27" i="24"/>
  <c r="P26" i="24"/>
  <c r="Y26" i="24" s="1"/>
  <c r="Z26" i="24" s="1"/>
  <c r="O26" i="24"/>
  <c r="M26" i="24"/>
  <c r="Q26" i="24" s="1"/>
  <c r="R26" i="24" s="1"/>
  <c r="L26" i="24"/>
  <c r="J26" i="24"/>
  <c r="H26" i="24"/>
  <c r="P25" i="24"/>
  <c r="Y25" i="24" s="1"/>
  <c r="Z25" i="24" s="1"/>
  <c r="O25" i="24"/>
  <c r="M25" i="24"/>
  <c r="Q25" i="24" s="1"/>
  <c r="L25" i="24"/>
  <c r="J25" i="24"/>
  <c r="H25" i="24"/>
  <c r="P24" i="24"/>
  <c r="Y24" i="24"/>
  <c r="Z24" i="24"/>
  <c r="O24" i="24"/>
  <c r="M24" i="24"/>
  <c r="Q24" i="24"/>
  <c r="L24" i="24"/>
  <c r="J24" i="24"/>
  <c r="H24" i="24"/>
  <c r="P22" i="24"/>
  <c r="Y22" i="24"/>
  <c r="Z22" i="24" s="1"/>
  <c r="O22" i="24"/>
  <c r="M22" i="24"/>
  <c r="Q22" i="24" s="1"/>
  <c r="R22" i="24" s="1"/>
  <c r="L22" i="24"/>
  <c r="J22" i="24"/>
  <c r="H22" i="24"/>
  <c r="P21" i="24"/>
  <c r="Y21" i="24" s="1"/>
  <c r="Z21" i="24" s="1"/>
  <c r="AB22" i="24" s="1"/>
  <c r="AC43" i="24" s="1"/>
  <c r="O21" i="24"/>
  <c r="M21" i="24"/>
  <c r="Q21" i="24" s="1"/>
  <c r="R21" i="24" s="1"/>
  <c r="L21" i="24"/>
  <c r="J21" i="24"/>
  <c r="H21" i="24"/>
  <c r="P20" i="24"/>
  <c r="Y20" i="24" s="1"/>
  <c r="Z20" i="24" s="1"/>
  <c r="O20" i="24"/>
  <c r="M20" i="24"/>
  <c r="Q20" i="24" s="1"/>
  <c r="R20" i="24" s="1"/>
  <c r="L20" i="24"/>
  <c r="J20" i="24"/>
  <c r="H20" i="24"/>
  <c r="P19" i="24"/>
  <c r="O19" i="24"/>
  <c r="M19" i="24"/>
  <c r="Q19" i="24" s="1"/>
  <c r="R19" i="24" s="1"/>
  <c r="L19" i="24"/>
  <c r="J19" i="24"/>
  <c r="H19" i="24"/>
  <c r="P18" i="24"/>
  <c r="O18" i="24"/>
  <c r="M18" i="24"/>
  <c r="Q18" i="24" s="1"/>
  <c r="L18" i="24"/>
  <c r="J18" i="24"/>
  <c r="H18" i="24"/>
  <c r="P17" i="24"/>
  <c r="Y17" i="24" s="1"/>
  <c r="Z17" i="24" s="1"/>
  <c r="O17" i="24"/>
  <c r="M17" i="24"/>
  <c r="Q17" i="24" s="1"/>
  <c r="L17" i="24"/>
  <c r="J17" i="24"/>
  <c r="P14" i="24"/>
  <c r="O14" i="24"/>
  <c r="M14" i="24"/>
  <c r="Q14" i="24" s="1"/>
  <c r="R14" i="24" s="1"/>
  <c r="L14" i="24"/>
  <c r="J14" i="24"/>
  <c r="H14" i="24"/>
  <c r="P13" i="24"/>
  <c r="Y13" i="24" s="1"/>
  <c r="Z13" i="24" s="1"/>
  <c r="O13" i="24"/>
  <c r="M13" i="24"/>
  <c r="Q13" i="24" s="1"/>
  <c r="L13" i="24"/>
  <c r="J13" i="24"/>
  <c r="H13" i="24"/>
  <c r="P12" i="24"/>
  <c r="Y12" i="24" s="1"/>
  <c r="Z12" i="24" s="1"/>
  <c r="O12" i="24"/>
  <c r="Q12" i="24"/>
  <c r="L12" i="24"/>
  <c r="J12" i="24"/>
  <c r="H12" i="24"/>
  <c r="P11" i="24"/>
  <c r="Y11" i="24" s="1"/>
  <c r="Z11" i="24" s="1"/>
  <c r="O11" i="24"/>
  <c r="L11" i="24"/>
  <c r="J11" i="24"/>
  <c r="H11" i="24"/>
  <c r="P10" i="24"/>
  <c r="Y10" i="24" s="1"/>
  <c r="Z10" i="24" s="1"/>
  <c r="O10" i="24"/>
  <c r="M10" i="24"/>
  <c r="Q10" i="24" s="1"/>
  <c r="L10" i="24"/>
  <c r="J10" i="24"/>
  <c r="H10" i="24"/>
  <c r="P9" i="24"/>
  <c r="O9" i="24"/>
  <c r="M9" i="24"/>
  <c r="Q9" i="24" s="1"/>
  <c r="L9" i="24"/>
  <c r="J9" i="24"/>
  <c r="H9" i="24"/>
  <c r="H3" i="9"/>
  <c r="J3" i="9"/>
  <c r="L3" i="9"/>
  <c r="M3" i="9"/>
  <c r="Q3" i="9" s="1"/>
  <c r="O3" i="9"/>
  <c r="P3" i="9"/>
  <c r="Y3" i="9" s="1"/>
  <c r="H4" i="9"/>
  <c r="J4" i="9"/>
  <c r="L4" i="9"/>
  <c r="M4" i="9"/>
  <c r="Q4" i="9" s="1"/>
  <c r="O4" i="9"/>
  <c r="P4" i="9"/>
  <c r="Y4" i="9" s="1"/>
  <c r="AG37" i="25"/>
  <c r="AA4" i="25"/>
  <c r="AI4" i="25" s="1"/>
  <c r="AA15" i="25"/>
  <c r="AI15" i="25" s="1"/>
  <c r="AA11" i="25"/>
  <c r="AI11" i="25" s="1"/>
  <c r="AG21" i="25"/>
  <c r="AG15" i="25"/>
  <c r="AG19" i="25"/>
  <c r="AA19" i="25"/>
  <c r="AI19" i="25" s="1"/>
  <c r="AA38" i="25"/>
  <c r="AI38" i="25" s="1"/>
  <c r="AA7" i="25"/>
  <c r="AI7" i="25" s="1"/>
  <c r="AA23" i="25"/>
  <c r="AI23" i="25" s="1"/>
  <c r="AA33" i="25"/>
  <c r="AI33" i="25" s="1"/>
  <c r="AA21" i="25"/>
  <c r="AI21" i="25" s="1"/>
  <c r="AA40" i="25"/>
  <c r="AI40" i="25" s="1"/>
  <c r="AJ40" i="25"/>
  <c r="AJ24" i="25"/>
  <c r="AA24" i="25"/>
  <c r="AI24" i="25" s="1"/>
  <c r="AJ34" i="25"/>
  <c r="AA34" i="25"/>
  <c r="AI34" i="25"/>
  <c r="AJ8" i="25"/>
  <c r="AA8" i="25"/>
  <c r="AI8" i="25" s="1"/>
  <c r="AJ5" i="25"/>
  <c r="AA5" i="25"/>
  <c r="AI5" i="25" s="1"/>
  <c r="AJ14" i="25"/>
  <c r="AA14" i="25"/>
  <c r="AI14" i="25" s="1"/>
  <c r="AA10" i="25"/>
  <c r="AI10" i="25" s="1"/>
  <c r="AJ10" i="25"/>
  <c r="AJ26" i="25"/>
  <c r="AA26" i="25"/>
  <c r="AI26" i="25" s="1"/>
  <c r="AJ16" i="25"/>
  <c r="AA16" i="25"/>
  <c r="AI16" i="25" s="1"/>
  <c r="AA32" i="25"/>
  <c r="AI32" i="25"/>
  <c r="AJ32" i="25"/>
  <c r="AJ36" i="25"/>
  <c r="AA36" i="25"/>
  <c r="AI36" i="25"/>
  <c r="AJ6" i="25"/>
  <c r="AA6" i="25"/>
  <c r="AI6" i="25" s="1"/>
  <c r="AJ18" i="25"/>
  <c r="AA18" i="25"/>
  <c r="AI18" i="25" s="1"/>
  <c r="AJ20" i="25"/>
  <c r="AA20" i="25"/>
  <c r="AI20" i="25" s="1"/>
  <c r="AJ22" i="25"/>
  <c r="AA22" i="25"/>
  <c r="AI22" i="25" s="1"/>
  <c r="AJ12" i="25"/>
  <c r="AA12" i="25"/>
  <c r="AI12" i="25" s="1"/>
  <c r="AK3" i="9"/>
  <c r="Y15" i="24"/>
  <c r="Z15" i="24" s="1"/>
  <c r="Y16" i="24"/>
  <c r="Z16" i="24" s="1"/>
  <c r="R12" i="24"/>
  <c r="Y18" i="24"/>
  <c r="Z18" i="24"/>
  <c r="Y9" i="24"/>
  <c r="Z9" i="24" s="1"/>
  <c r="R24" i="24"/>
  <c r="R11" i="24"/>
  <c r="Y14" i="24"/>
  <c r="Z14" i="24" s="1"/>
  <c r="Y19" i="24"/>
  <c r="Z19" i="24" s="1"/>
  <c r="Y32" i="24"/>
  <c r="Z32" i="24" s="1"/>
  <c r="Y34" i="24"/>
  <c r="Z34" i="24" s="1"/>
  <c r="AK4" i="9"/>
  <c r="O471" i="22"/>
  <c r="N471" i="22"/>
  <c r="L471" i="22"/>
  <c r="P471" i="22"/>
  <c r="K471" i="22"/>
  <c r="I471" i="22"/>
  <c r="G471" i="22"/>
  <c r="O470" i="22"/>
  <c r="N470" i="22"/>
  <c r="L470" i="22"/>
  <c r="P470" i="22" s="1"/>
  <c r="K470" i="22"/>
  <c r="I470" i="22"/>
  <c r="G470" i="22"/>
  <c r="O469" i="22"/>
  <c r="W469" i="22" s="1"/>
  <c r="X469" i="22" s="1"/>
  <c r="N469" i="22"/>
  <c r="L469" i="22"/>
  <c r="P469" i="22"/>
  <c r="K469" i="22"/>
  <c r="I469" i="22"/>
  <c r="G469" i="22"/>
  <c r="O468" i="22"/>
  <c r="N468" i="22"/>
  <c r="L468" i="22"/>
  <c r="P468" i="22" s="1"/>
  <c r="K468" i="22"/>
  <c r="I468" i="22"/>
  <c r="G468" i="22"/>
  <c r="O467" i="22"/>
  <c r="N467" i="22"/>
  <c r="L467" i="22"/>
  <c r="P467" i="22" s="1"/>
  <c r="K467" i="22"/>
  <c r="I467" i="22"/>
  <c r="G467" i="22"/>
  <c r="O466" i="22"/>
  <c r="W466" i="22" s="1"/>
  <c r="X466" i="22" s="1"/>
  <c r="N466" i="22"/>
  <c r="L466" i="22"/>
  <c r="P466" i="22" s="1"/>
  <c r="K466" i="22"/>
  <c r="I466" i="22"/>
  <c r="G466" i="22"/>
  <c r="O465" i="22"/>
  <c r="N465" i="22"/>
  <c r="L465" i="22"/>
  <c r="P465" i="22" s="1"/>
  <c r="K465" i="22"/>
  <c r="I465" i="22"/>
  <c r="G465" i="22"/>
  <c r="O464" i="22"/>
  <c r="N464" i="22"/>
  <c r="L464" i="22"/>
  <c r="P464" i="22" s="1"/>
  <c r="K464" i="22"/>
  <c r="I464" i="22"/>
  <c r="G464" i="22"/>
  <c r="O463" i="22"/>
  <c r="W463" i="22" s="1"/>
  <c r="X463" i="22" s="1"/>
  <c r="N463" i="22"/>
  <c r="L463" i="22"/>
  <c r="P463" i="22"/>
  <c r="K463" i="22"/>
  <c r="I463" i="22"/>
  <c r="G463" i="22"/>
  <c r="O462" i="22"/>
  <c r="W462" i="22" s="1"/>
  <c r="X462" i="22" s="1"/>
  <c r="N462" i="22"/>
  <c r="L462" i="22"/>
  <c r="P462" i="22" s="1"/>
  <c r="K462" i="22"/>
  <c r="I462" i="22"/>
  <c r="G462" i="22"/>
  <c r="O461" i="22"/>
  <c r="N461" i="22"/>
  <c r="L461" i="22"/>
  <c r="P461" i="22" s="1"/>
  <c r="K461" i="22"/>
  <c r="I461" i="22"/>
  <c r="G461" i="22"/>
  <c r="O460" i="22"/>
  <c r="W460" i="22" s="1"/>
  <c r="X460" i="22" s="1"/>
  <c r="N460" i="22"/>
  <c r="L460" i="22"/>
  <c r="P460" i="22" s="1"/>
  <c r="K460" i="22"/>
  <c r="I460" i="22"/>
  <c r="G460" i="22"/>
  <c r="O459" i="22"/>
  <c r="N459" i="22"/>
  <c r="L459" i="22"/>
  <c r="P459" i="22" s="1"/>
  <c r="K459" i="22"/>
  <c r="I459" i="22"/>
  <c r="G459" i="22"/>
  <c r="O458" i="22"/>
  <c r="W458" i="22" s="1"/>
  <c r="X458" i="22" s="1"/>
  <c r="N458" i="22"/>
  <c r="L458" i="22"/>
  <c r="P458" i="22" s="1"/>
  <c r="K458" i="22"/>
  <c r="I458" i="22"/>
  <c r="G458" i="22"/>
  <c r="O457" i="22"/>
  <c r="W457" i="22" s="1"/>
  <c r="X457" i="22" s="1"/>
  <c r="N457" i="22"/>
  <c r="L457" i="22"/>
  <c r="P457" i="22" s="1"/>
  <c r="K457" i="22"/>
  <c r="I457" i="22"/>
  <c r="G457" i="22"/>
  <c r="O456" i="22"/>
  <c r="N456" i="22"/>
  <c r="L456" i="22"/>
  <c r="P456" i="22" s="1"/>
  <c r="K456" i="22"/>
  <c r="I456" i="22"/>
  <c r="G456" i="22"/>
  <c r="O455" i="22"/>
  <c r="W455" i="22" s="1"/>
  <c r="X455" i="22" s="1"/>
  <c r="N455" i="22"/>
  <c r="L455" i="22"/>
  <c r="P455" i="22" s="1"/>
  <c r="K455" i="22"/>
  <c r="I455" i="22"/>
  <c r="G455" i="22"/>
  <c r="O454" i="22"/>
  <c r="W454" i="22" s="1"/>
  <c r="X454" i="22" s="1"/>
  <c r="N454" i="22"/>
  <c r="L454" i="22"/>
  <c r="P454" i="22" s="1"/>
  <c r="K454" i="22"/>
  <c r="I454" i="22"/>
  <c r="G454" i="22"/>
  <c r="O453" i="22"/>
  <c r="N453" i="22"/>
  <c r="L453" i="22"/>
  <c r="P453" i="22" s="1"/>
  <c r="K453" i="22"/>
  <c r="I453" i="22"/>
  <c r="G453" i="22"/>
  <c r="O452" i="22"/>
  <c r="N452" i="22"/>
  <c r="L452" i="22"/>
  <c r="P452" i="22" s="1"/>
  <c r="K452" i="22"/>
  <c r="I452" i="22"/>
  <c r="G452" i="22"/>
  <c r="O451" i="22"/>
  <c r="N451" i="22"/>
  <c r="L451" i="22"/>
  <c r="P451" i="22" s="1"/>
  <c r="K451" i="22"/>
  <c r="I451" i="22"/>
  <c r="G451" i="22"/>
  <c r="O450" i="22"/>
  <c r="N450" i="22"/>
  <c r="L450" i="22"/>
  <c r="P450" i="22" s="1"/>
  <c r="K450" i="22"/>
  <c r="I450" i="22"/>
  <c r="G450" i="22"/>
  <c r="O449" i="22"/>
  <c r="N449" i="22"/>
  <c r="L449" i="22"/>
  <c r="P449" i="22" s="1"/>
  <c r="K449" i="22"/>
  <c r="I449" i="22"/>
  <c r="G449" i="22"/>
  <c r="O448" i="22"/>
  <c r="N448" i="22"/>
  <c r="L448" i="22"/>
  <c r="P448" i="22" s="1"/>
  <c r="K448" i="22"/>
  <c r="I448" i="22"/>
  <c r="G448" i="22"/>
  <c r="O447" i="22"/>
  <c r="W447" i="22" s="1"/>
  <c r="X447" i="22" s="1"/>
  <c r="N447" i="22"/>
  <c r="L447" i="22"/>
  <c r="P447" i="22" s="1"/>
  <c r="K447" i="22"/>
  <c r="I447" i="22"/>
  <c r="G447" i="22"/>
  <c r="O446" i="22"/>
  <c r="N446" i="22"/>
  <c r="L446" i="22"/>
  <c r="P446" i="22" s="1"/>
  <c r="K446" i="22"/>
  <c r="I446" i="22"/>
  <c r="G446" i="22"/>
  <c r="O445" i="22"/>
  <c r="N445" i="22"/>
  <c r="L445" i="22"/>
  <c r="P445" i="22" s="1"/>
  <c r="K445" i="22"/>
  <c r="I445" i="22"/>
  <c r="G445" i="22"/>
  <c r="O444" i="22"/>
  <c r="N444" i="22"/>
  <c r="L444" i="22"/>
  <c r="P444" i="22" s="1"/>
  <c r="K444" i="22"/>
  <c r="I444" i="22"/>
  <c r="G444" i="22"/>
  <c r="O443" i="22"/>
  <c r="N443" i="22"/>
  <c r="L443" i="22"/>
  <c r="P443" i="22" s="1"/>
  <c r="K443" i="22"/>
  <c r="I443" i="22"/>
  <c r="G443" i="22"/>
  <c r="O442" i="22"/>
  <c r="N442" i="22"/>
  <c r="L442" i="22"/>
  <c r="P442" i="22" s="1"/>
  <c r="K442" i="22"/>
  <c r="I442" i="22"/>
  <c r="G442" i="22"/>
  <c r="O441" i="22"/>
  <c r="W441" i="22" s="1"/>
  <c r="X441" i="22" s="1"/>
  <c r="N441" i="22"/>
  <c r="L441" i="22"/>
  <c r="P441" i="22"/>
  <c r="K441" i="22"/>
  <c r="I441" i="22"/>
  <c r="G441" i="22"/>
  <c r="O440" i="22"/>
  <c r="W440" i="22" s="1"/>
  <c r="X440" i="22" s="1"/>
  <c r="N440" i="22"/>
  <c r="L440" i="22"/>
  <c r="P440" i="22" s="1"/>
  <c r="K440" i="22"/>
  <c r="I440" i="22"/>
  <c r="G440" i="22"/>
  <c r="O439" i="22"/>
  <c r="W439" i="22" s="1"/>
  <c r="X439" i="22" s="1"/>
  <c r="N439" i="22"/>
  <c r="L439" i="22"/>
  <c r="P439" i="22" s="1"/>
  <c r="K439" i="22"/>
  <c r="I439" i="22"/>
  <c r="G439" i="22"/>
  <c r="O438" i="22"/>
  <c r="W438" i="22" s="1"/>
  <c r="X438" i="22" s="1"/>
  <c r="N438" i="22"/>
  <c r="L438" i="22"/>
  <c r="P438" i="22" s="1"/>
  <c r="K438" i="22"/>
  <c r="I438" i="22"/>
  <c r="G438" i="22"/>
  <c r="O437" i="22"/>
  <c r="N437" i="22"/>
  <c r="L437" i="22"/>
  <c r="P437" i="22" s="1"/>
  <c r="K437" i="22"/>
  <c r="I437" i="22"/>
  <c r="G437" i="22"/>
  <c r="O436" i="22"/>
  <c r="W436" i="22" s="1"/>
  <c r="X436" i="22" s="1"/>
  <c r="N436" i="22"/>
  <c r="L436" i="22"/>
  <c r="P436" i="22" s="1"/>
  <c r="K436" i="22"/>
  <c r="I436" i="22"/>
  <c r="G436" i="22"/>
  <c r="O435" i="22"/>
  <c r="N435" i="22"/>
  <c r="L435" i="22"/>
  <c r="P435" i="22"/>
  <c r="K435" i="22"/>
  <c r="I435" i="22"/>
  <c r="G435" i="22"/>
  <c r="O434" i="22"/>
  <c r="W434" i="22" s="1"/>
  <c r="X434" i="22" s="1"/>
  <c r="N434" i="22"/>
  <c r="L434" i="22"/>
  <c r="P434" i="22" s="1"/>
  <c r="K434" i="22"/>
  <c r="I434" i="22"/>
  <c r="G434" i="22"/>
  <c r="O433" i="22"/>
  <c r="N433" i="22"/>
  <c r="L433" i="22"/>
  <c r="P433" i="22" s="1"/>
  <c r="K433" i="22"/>
  <c r="I433" i="22"/>
  <c r="G433" i="22"/>
  <c r="O432" i="22"/>
  <c r="W432" i="22" s="1"/>
  <c r="X432" i="22" s="1"/>
  <c r="N432" i="22"/>
  <c r="L432" i="22"/>
  <c r="P432" i="22" s="1"/>
  <c r="K432" i="22"/>
  <c r="I432" i="22"/>
  <c r="G432" i="22"/>
  <c r="O431" i="22"/>
  <c r="N431" i="22"/>
  <c r="L431" i="22"/>
  <c r="P431" i="22" s="1"/>
  <c r="K431" i="22"/>
  <c r="I431" i="22"/>
  <c r="G431" i="22"/>
  <c r="O430" i="22"/>
  <c r="N430" i="22"/>
  <c r="L430" i="22"/>
  <c r="P430" i="22" s="1"/>
  <c r="K430" i="22"/>
  <c r="I430" i="22"/>
  <c r="G430" i="22"/>
  <c r="O429" i="22"/>
  <c r="W429" i="22" s="1"/>
  <c r="X429" i="22" s="1"/>
  <c r="N429" i="22"/>
  <c r="L429" i="22"/>
  <c r="P429" i="22" s="1"/>
  <c r="K429" i="22"/>
  <c r="I429" i="22"/>
  <c r="G429" i="22"/>
  <c r="O428" i="22"/>
  <c r="W428" i="22" s="1"/>
  <c r="X428" i="22" s="1"/>
  <c r="N428" i="22"/>
  <c r="L428" i="22"/>
  <c r="P428" i="22" s="1"/>
  <c r="K428" i="22"/>
  <c r="I428" i="22"/>
  <c r="G428" i="22"/>
  <c r="O427" i="22"/>
  <c r="W427" i="22" s="1"/>
  <c r="X427" i="22" s="1"/>
  <c r="N427" i="22"/>
  <c r="L427" i="22"/>
  <c r="P427" i="22" s="1"/>
  <c r="K427" i="22"/>
  <c r="I427" i="22"/>
  <c r="G427" i="22"/>
  <c r="O426" i="22"/>
  <c r="N426" i="22"/>
  <c r="L426" i="22"/>
  <c r="P426" i="22" s="1"/>
  <c r="K426" i="22"/>
  <c r="I426" i="22"/>
  <c r="G426" i="22"/>
  <c r="O425" i="22"/>
  <c r="W425" i="22" s="1"/>
  <c r="X425" i="22" s="1"/>
  <c r="N425" i="22"/>
  <c r="L425" i="22"/>
  <c r="P425" i="22" s="1"/>
  <c r="K425" i="22"/>
  <c r="I425" i="22"/>
  <c r="G425" i="22"/>
  <c r="O424" i="22"/>
  <c r="N424" i="22"/>
  <c r="L424" i="22"/>
  <c r="P424" i="22" s="1"/>
  <c r="K424" i="22"/>
  <c r="I424" i="22"/>
  <c r="G424" i="22"/>
  <c r="O423" i="22"/>
  <c r="N423" i="22"/>
  <c r="L423" i="22"/>
  <c r="P423" i="22" s="1"/>
  <c r="K423" i="22"/>
  <c r="I423" i="22"/>
  <c r="G423" i="22"/>
  <c r="O422" i="22"/>
  <c r="W422" i="22" s="1"/>
  <c r="X422" i="22" s="1"/>
  <c r="N422" i="22"/>
  <c r="L422" i="22"/>
  <c r="P422" i="22" s="1"/>
  <c r="K422" i="22"/>
  <c r="I422" i="22"/>
  <c r="G422" i="22"/>
  <c r="O421" i="22"/>
  <c r="W421" i="22" s="1"/>
  <c r="X421" i="22" s="1"/>
  <c r="N421" i="22"/>
  <c r="L421" i="22"/>
  <c r="P421" i="22" s="1"/>
  <c r="K421" i="22"/>
  <c r="I421" i="22"/>
  <c r="G421" i="22"/>
  <c r="O420" i="22"/>
  <c r="W420" i="22" s="1"/>
  <c r="X420" i="22" s="1"/>
  <c r="N420" i="22"/>
  <c r="L420" i="22"/>
  <c r="P420" i="22" s="1"/>
  <c r="K420" i="22"/>
  <c r="I420" i="22"/>
  <c r="G420" i="22"/>
  <c r="O419" i="22"/>
  <c r="N419" i="22"/>
  <c r="L419" i="22"/>
  <c r="P419" i="22" s="1"/>
  <c r="K419" i="22"/>
  <c r="I419" i="22"/>
  <c r="G419" i="22"/>
  <c r="O418" i="22"/>
  <c r="W418" i="22" s="1"/>
  <c r="X418" i="22" s="1"/>
  <c r="N418" i="22"/>
  <c r="L418" i="22"/>
  <c r="P418" i="22" s="1"/>
  <c r="K418" i="22"/>
  <c r="I418" i="22"/>
  <c r="G418" i="22"/>
  <c r="O417" i="22"/>
  <c r="N417" i="22"/>
  <c r="L417" i="22"/>
  <c r="P417" i="22" s="1"/>
  <c r="K417" i="22"/>
  <c r="I417" i="22"/>
  <c r="G417" i="22"/>
  <c r="O416" i="22"/>
  <c r="N416" i="22"/>
  <c r="L416" i="22"/>
  <c r="P416" i="22" s="1"/>
  <c r="K416" i="22"/>
  <c r="I416" i="22"/>
  <c r="G416" i="22"/>
  <c r="O415" i="22"/>
  <c r="N415" i="22"/>
  <c r="L415" i="22"/>
  <c r="P415" i="22" s="1"/>
  <c r="K415" i="22"/>
  <c r="I415" i="22"/>
  <c r="G415" i="22"/>
  <c r="O414" i="22"/>
  <c r="N414" i="22"/>
  <c r="L414" i="22"/>
  <c r="P414" i="22" s="1"/>
  <c r="K414" i="22"/>
  <c r="I414" i="22"/>
  <c r="G414" i="22"/>
  <c r="O413" i="22"/>
  <c r="W413" i="22" s="1"/>
  <c r="X413" i="22" s="1"/>
  <c r="N413" i="22"/>
  <c r="L413" i="22"/>
  <c r="P413" i="22" s="1"/>
  <c r="K413" i="22"/>
  <c r="I413" i="22"/>
  <c r="G413" i="22"/>
  <c r="O412" i="22"/>
  <c r="N412" i="22"/>
  <c r="L412" i="22"/>
  <c r="P412" i="22" s="1"/>
  <c r="K412" i="22"/>
  <c r="I412" i="22"/>
  <c r="G412" i="22"/>
  <c r="O411" i="22"/>
  <c r="W411" i="22" s="1"/>
  <c r="X411" i="22" s="1"/>
  <c r="N411" i="22"/>
  <c r="L411" i="22"/>
  <c r="P411" i="22" s="1"/>
  <c r="K411" i="22"/>
  <c r="I411" i="22"/>
  <c r="G411" i="22"/>
  <c r="O410" i="22"/>
  <c r="N410" i="22"/>
  <c r="L410" i="22"/>
  <c r="P410" i="22" s="1"/>
  <c r="K410" i="22"/>
  <c r="I410" i="22"/>
  <c r="G410" i="22"/>
  <c r="O409" i="22"/>
  <c r="W409" i="22" s="1"/>
  <c r="X409" i="22" s="1"/>
  <c r="N409" i="22"/>
  <c r="L409" i="22"/>
  <c r="P409" i="22" s="1"/>
  <c r="K409" i="22"/>
  <c r="I409" i="22"/>
  <c r="G409" i="22"/>
  <c r="O408" i="22"/>
  <c r="W408" i="22" s="1"/>
  <c r="X408" i="22" s="1"/>
  <c r="N408" i="22"/>
  <c r="L408" i="22"/>
  <c r="P408" i="22" s="1"/>
  <c r="K408" i="22"/>
  <c r="I408" i="22"/>
  <c r="G408" i="22"/>
  <c r="O407" i="22"/>
  <c r="N407" i="22"/>
  <c r="L407" i="22"/>
  <c r="P407" i="22" s="1"/>
  <c r="K407" i="22"/>
  <c r="I407" i="22"/>
  <c r="G407" i="22"/>
  <c r="O406" i="22"/>
  <c r="N406" i="22"/>
  <c r="L406" i="22"/>
  <c r="P406" i="22" s="1"/>
  <c r="K406" i="22"/>
  <c r="I406" i="22"/>
  <c r="G406" i="22"/>
  <c r="O405" i="22"/>
  <c r="W405" i="22" s="1"/>
  <c r="X405" i="22" s="1"/>
  <c r="N405" i="22"/>
  <c r="L405" i="22"/>
  <c r="P405" i="22" s="1"/>
  <c r="K405" i="22"/>
  <c r="I405" i="22"/>
  <c r="G405" i="22"/>
  <c r="O404" i="22"/>
  <c r="N404" i="22"/>
  <c r="L404" i="22"/>
  <c r="P404" i="22" s="1"/>
  <c r="K404" i="22"/>
  <c r="I404" i="22"/>
  <c r="G404" i="22"/>
  <c r="O403" i="22"/>
  <c r="W403" i="22" s="1"/>
  <c r="X403" i="22" s="1"/>
  <c r="N403" i="22"/>
  <c r="L403" i="22"/>
  <c r="P403" i="22" s="1"/>
  <c r="K403" i="22"/>
  <c r="I403" i="22"/>
  <c r="G403" i="22"/>
  <c r="O402" i="22"/>
  <c r="W402" i="22" s="1"/>
  <c r="X402" i="22" s="1"/>
  <c r="N402" i="22"/>
  <c r="L402" i="22"/>
  <c r="P402" i="22" s="1"/>
  <c r="K402" i="22"/>
  <c r="I402" i="22"/>
  <c r="G402" i="22"/>
  <c r="O401" i="22"/>
  <c r="W401" i="22" s="1"/>
  <c r="X401" i="22" s="1"/>
  <c r="N401" i="22"/>
  <c r="L401" i="22"/>
  <c r="P401" i="22" s="1"/>
  <c r="K401" i="22"/>
  <c r="I401" i="22"/>
  <c r="G401" i="22"/>
  <c r="O400" i="22"/>
  <c r="N400" i="22"/>
  <c r="L400" i="22"/>
  <c r="P400" i="22" s="1"/>
  <c r="K400" i="22"/>
  <c r="I400" i="22"/>
  <c r="G400" i="22"/>
  <c r="O399" i="22"/>
  <c r="N399" i="22"/>
  <c r="L399" i="22"/>
  <c r="P399" i="22" s="1"/>
  <c r="K399" i="22"/>
  <c r="I399" i="22"/>
  <c r="G399" i="22"/>
  <c r="O398" i="22"/>
  <c r="W398" i="22" s="1"/>
  <c r="X398" i="22" s="1"/>
  <c r="N398" i="22"/>
  <c r="L398" i="22"/>
  <c r="P398" i="22" s="1"/>
  <c r="K398" i="22"/>
  <c r="I398" i="22"/>
  <c r="G398" i="22"/>
  <c r="O397" i="22"/>
  <c r="W397" i="22"/>
  <c r="X397" i="22" s="1"/>
  <c r="N397" i="22"/>
  <c r="L397" i="22"/>
  <c r="P397" i="22" s="1"/>
  <c r="K397" i="22"/>
  <c r="I397" i="22"/>
  <c r="G397" i="22"/>
  <c r="O396" i="22"/>
  <c r="N396" i="22"/>
  <c r="L396" i="22"/>
  <c r="P396" i="22" s="1"/>
  <c r="K396" i="22"/>
  <c r="I396" i="22"/>
  <c r="G396" i="22"/>
  <c r="O395" i="22"/>
  <c r="N395" i="22"/>
  <c r="L395" i="22"/>
  <c r="P395" i="22" s="1"/>
  <c r="K395" i="22"/>
  <c r="I395" i="22"/>
  <c r="G395" i="22"/>
  <c r="O394" i="22"/>
  <c r="W394" i="22" s="1"/>
  <c r="X394" i="22" s="1"/>
  <c r="N394" i="22"/>
  <c r="L394" i="22"/>
  <c r="P394" i="22" s="1"/>
  <c r="K394" i="22"/>
  <c r="I394" i="22"/>
  <c r="G394" i="22"/>
  <c r="O393" i="22"/>
  <c r="N393" i="22"/>
  <c r="L393" i="22"/>
  <c r="P393" i="22" s="1"/>
  <c r="K393" i="22"/>
  <c r="I393" i="22"/>
  <c r="G393" i="22"/>
  <c r="O392" i="22"/>
  <c r="W392" i="22" s="1"/>
  <c r="X392" i="22" s="1"/>
  <c r="N392" i="22"/>
  <c r="L392" i="22"/>
  <c r="P392" i="22" s="1"/>
  <c r="K392" i="22"/>
  <c r="I392" i="22"/>
  <c r="G392" i="22"/>
  <c r="O391" i="22"/>
  <c r="W391" i="22" s="1"/>
  <c r="X391" i="22" s="1"/>
  <c r="N391" i="22"/>
  <c r="L391" i="22"/>
  <c r="P391" i="22" s="1"/>
  <c r="K391" i="22"/>
  <c r="I391" i="22"/>
  <c r="G391" i="22"/>
  <c r="O390" i="22"/>
  <c r="W390" i="22" s="1"/>
  <c r="X390" i="22" s="1"/>
  <c r="N390" i="22"/>
  <c r="L390" i="22"/>
  <c r="P390" i="22" s="1"/>
  <c r="K390" i="22"/>
  <c r="I390" i="22"/>
  <c r="G390" i="22"/>
  <c r="O389" i="22"/>
  <c r="N389" i="22"/>
  <c r="L389" i="22"/>
  <c r="P389" i="22" s="1"/>
  <c r="K389" i="22"/>
  <c r="I389" i="22"/>
  <c r="G389" i="22"/>
  <c r="O388" i="22"/>
  <c r="W388" i="22" s="1"/>
  <c r="X388" i="22" s="1"/>
  <c r="N388" i="22"/>
  <c r="L388" i="22"/>
  <c r="P388" i="22" s="1"/>
  <c r="K388" i="22"/>
  <c r="I388" i="22"/>
  <c r="G388" i="22"/>
  <c r="O387" i="22"/>
  <c r="N387" i="22"/>
  <c r="L387" i="22"/>
  <c r="P387" i="22" s="1"/>
  <c r="K387" i="22"/>
  <c r="I387" i="22"/>
  <c r="G387" i="22"/>
  <c r="O386" i="22"/>
  <c r="W386" i="22" s="1"/>
  <c r="X386" i="22" s="1"/>
  <c r="N386" i="22"/>
  <c r="L386" i="22"/>
  <c r="P386" i="22" s="1"/>
  <c r="K386" i="22"/>
  <c r="I386" i="22"/>
  <c r="G386" i="22"/>
  <c r="O385" i="22"/>
  <c r="N385" i="22"/>
  <c r="L385" i="22"/>
  <c r="P385" i="22" s="1"/>
  <c r="K385" i="22"/>
  <c r="I385" i="22"/>
  <c r="G385" i="22"/>
  <c r="O384" i="22"/>
  <c r="W384" i="22" s="1"/>
  <c r="X384" i="22" s="1"/>
  <c r="N384" i="22"/>
  <c r="L384" i="22"/>
  <c r="P384" i="22" s="1"/>
  <c r="K384" i="22"/>
  <c r="I384" i="22"/>
  <c r="G384" i="22"/>
  <c r="O383" i="22"/>
  <c r="W383" i="22" s="1"/>
  <c r="X383" i="22" s="1"/>
  <c r="N383" i="22"/>
  <c r="L383" i="22"/>
  <c r="P383" i="22" s="1"/>
  <c r="K383" i="22"/>
  <c r="I383" i="22"/>
  <c r="G383" i="22"/>
  <c r="O382" i="22"/>
  <c r="W382" i="22" s="1"/>
  <c r="X382" i="22" s="1"/>
  <c r="N382" i="22"/>
  <c r="L382" i="22"/>
  <c r="P382" i="22" s="1"/>
  <c r="K382" i="22"/>
  <c r="I382" i="22"/>
  <c r="G382" i="22"/>
  <c r="O381" i="22"/>
  <c r="W381" i="22"/>
  <c r="X381" i="22" s="1"/>
  <c r="N381" i="22"/>
  <c r="L381" i="22"/>
  <c r="P381" i="22" s="1"/>
  <c r="K381" i="22"/>
  <c r="I381" i="22"/>
  <c r="G381" i="22"/>
  <c r="O380" i="22"/>
  <c r="N380" i="22"/>
  <c r="L380" i="22"/>
  <c r="P380" i="22" s="1"/>
  <c r="K380" i="22"/>
  <c r="I380" i="22"/>
  <c r="G380" i="22"/>
  <c r="O379" i="22"/>
  <c r="N379" i="22"/>
  <c r="L379" i="22"/>
  <c r="P379" i="22" s="1"/>
  <c r="K379" i="22"/>
  <c r="I379" i="22"/>
  <c r="G379" i="22"/>
  <c r="O378" i="22"/>
  <c r="W378" i="22" s="1"/>
  <c r="X378" i="22" s="1"/>
  <c r="N378" i="22"/>
  <c r="L378" i="22"/>
  <c r="P378" i="22" s="1"/>
  <c r="K378" i="22"/>
  <c r="I378" i="22"/>
  <c r="G378" i="22"/>
  <c r="O377" i="22"/>
  <c r="W377" i="22" s="1"/>
  <c r="X377" i="22" s="1"/>
  <c r="N377" i="22"/>
  <c r="L377" i="22"/>
  <c r="P377" i="22" s="1"/>
  <c r="K377" i="22"/>
  <c r="I377" i="22"/>
  <c r="G377" i="22"/>
  <c r="O376" i="22"/>
  <c r="W376" i="22" s="1"/>
  <c r="X376" i="22" s="1"/>
  <c r="N376" i="22"/>
  <c r="L376" i="22"/>
  <c r="P376" i="22" s="1"/>
  <c r="K376" i="22"/>
  <c r="I376" i="22"/>
  <c r="G376" i="22"/>
  <c r="O375" i="22"/>
  <c r="W375" i="22" s="1"/>
  <c r="X375" i="22" s="1"/>
  <c r="N375" i="22"/>
  <c r="L375" i="22"/>
  <c r="P375" i="22" s="1"/>
  <c r="K375" i="22"/>
  <c r="I375" i="22"/>
  <c r="G375" i="22"/>
  <c r="O374" i="22"/>
  <c r="W374" i="22" s="1"/>
  <c r="X374" i="22" s="1"/>
  <c r="N374" i="22"/>
  <c r="L374" i="22"/>
  <c r="P374" i="22" s="1"/>
  <c r="K374" i="22"/>
  <c r="I374" i="22"/>
  <c r="G374" i="22"/>
  <c r="O373" i="22"/>
  <c r="N373" i="22"/>
  <c r="L373" i="22"/>
  <c r="P373" i="22" s="1"/>
  <c r="K373" i="22"/>
  <c r="I373" i="22"/>
  <c r="G373" i="22"/>
  <c r="O372" i="22"/>
  <c r="N372" i="22"/>
  <c r="L372" i="22"/>
  <c r="P372" i="22" s="1"/>
  <c r="K372" i="22"/>
  <c r="I372" i="22"/>
  <c r="G372" i="22"/>
  <c r="O371" i="22"/>
  <c r="W371" i="22" s="1"/>
  <c r="X371" i="22" s="1"/>
  <c r="N371" i="22"/>
  <c r="L371" i="22"/>
  <c r="P371" i="22" s="1"/>
  <c r="K371" i="22"/>
  <c r="I371" i="22"/>
  <c r="G371" i="22"/>
  <c r="O370" i="22"/>
  <c r="W370" i="22" s="1"/>
  <c r="X370" i="22" s="1"/>
  <c r="N370" i="22"/>
  <c r="L370" i="22"/>
  <c r="P370" i="22" s="1"/>
  <c r="K370" i="22"/>
  <c r="I370" i="22"/>
  <c r="G370" i="22"/>
  <c r="O369" i="22"/>
  <c r="W369" i="22" s="1"/>
  <c r="X369" i="22" s="1"/>
  <c r="N369" i="22"/>
  <c r="L369" i="22"/>
  <c r="P369" i="22"/>
  <c r="K369" i="22"/>
  <c r="I369" i="22"/>
  <c r="G369" i="22"/>
  <c r="O368" i="22"/>
  <c r="W368" i="22" s="1"/>
  <c r="X368" i="22" s="1"/>
  <c r="N368" i="22"/>
  <c r="L368" i="22"/>
  <c r="P368" i="22" s="1"/>
  <c r="K368" i="22"/>
  <c r="I368" i="22"/>
  <c r="G368" i="22"/>
  <c r="O367" i="22"/>
  <c r="W367" i="22" s="1"/>
  <c r="X367" i="22" s="1"/>
  <c r="N367" i="22"/>
  <c r="L367" i="22"/>
  <c r="P367" i="22" s="1"/>
  <c r="K367" i="22"/>
  <c r="I367" i="22"/>
  <c r="G367" i="22"/>
  <c r="O366" i="22"/>
  <c r="W366" i="22" s="1"/>
  <c r="X366" i="22" s="1"/>
  <c r="N366" i="22"/>
  <c r="L366" i="22"/>
  <c r="P366" i="22" s="1"/>
  <c r="K366" i="22"/>
  <c r="I366" i="22"/>
  <c r="G366" i="22"/>
  <c r="O365" i="22"/>
  <c r="N365" i="22"/>
  <c r="L365" i="22"/>
  <c r="P365" i="22" s="1"/>
  <c r="K365" i="22"/>
  <c r="I365" i="22"/>
  <c r="G365" i="22"/>
  <c r="O364" i="22"/>
  <c r="W364" i="22" s="1"/>
  <c r="X364" i="22" s="1"/>
  <c r="N364" i="22"/>
  <c r="L364" i="22"/>
  <c r="P364" i="22" s="1"/>
  <c r="K364" i="22"/>
  <c r="I364" i="22"/>
  <c r="G364" i="22"/>
  <c r="O363" i="22"/>
  <c r="W363" i="22" s="1"/>
  <c r="X363" i="22" s="1"/>
  <c r="N363" i="22"/>
  <c r="L363" i="22"/>
  <c r="P363" i="22" s="1"/>
  <c r="K363" i="22"/>
  <c r="I363" i="22"/>
  <c r="G363" i="22"/>
  <c r="O362" i="22"/>
  <c r="W362" i="22" s="1"/>
  <c r="X362" i="22" s="1"/>
  <c r="N362" i="22"/>
  <c r="L362" i="22"/>
  <c r="P362" i="22" s="1"/>
  <c r="K362" i="22"/>
  <c r="I362" i="22"/>
  <c r="G362" i="22"/>
  <c r="O361" i="22"/>
  <c r="N361" i="22"/>
  <c r="L361" i="22"/>
  <c r="P361" i="22" s="1"/>
  <c r="K361" i="22"/>
  <c r="I361" i="22"/>
  <c r="G361" i="22"/>
  <c r="O360" i="22"/>
  <c r="W360" i="22" s="1"/>
  <c r="X360" i="22" s="1"/>
  <c r="N360" i="22"/>
  <c r="L360" i="22"/>
  <c r="P360" i="22" s="1"/>
  <c r="K360" i="22"/>
  <c r="I360" i="22"/>
  <c r="G360" i="22"/>
  <c r="O359" i="22"/>
  <c r="W359" i="22" s="1"/>
  <c r="X359" i="22" s="1"/>
  <c r="N359" i="22"/>
  <c r="L359" i="22"/>
  <c r="P359" i="22" s="1"/>
  <c r="K359" i="22"/>
  <c r="I359" i="22"/>
  <c r="G359" i="22"/>
  <c r="O358" i="22"/>
  <c r="W358" i="22" s="1"/>
  <c r="X358" i="22" s="1"/>
  <c r="N358" i="22"/>
  <c r="L358" i="22"/>
  <c r="P358" i="22" s="1"/>
  <c r="K358" i="22"/>
  <c r="I358" i="22"/>
  <c r="G358" i="22"/>
  <c r="O357" i="22"/>
  <c r="W357" i="22" s="1"/>
  <c r="X357" i="22" s="1"/>
  <c r="N357" i="22"/>
  <c r="L357" i="22"/>
  <c r="P357" i="22" s="1"/>
  <c r="K357" i="22"/>
  <c r="I357" i="22"/>
  <c r="G357" i="22"/>
  <c r="O356" i="22"/>
  <c r="N356" i="22"/>
  <c r="L356" i="22"/>
  <c r="P356" i="22" s="1"/>
  <c r="K356" i="22"/>
  <c r="I356" i="22"/>
  <c r="G356" i="22"/>
  <c r="O355" i="22"/>
  <c r="W355" i="22" s="1"/>
  <c r="X355" i="22" s="1"/>
  <c r="N355" i="22"/>
  <c r="L355" i="22"/>
  <c r="P355" i="22" s="1"/>
  <c r="K355" i="22"/>
  <c r="I355" i="22"/>
  <c r="G355" i="22"/>
  <c r="O354" i="22"/>
  <c r="N354" i="22"/>
  <c r="L354" i="22"/>
  <c r="P354" i="22" s="1"/>
  <c r="K354" i="22"/>
  <c r="I354" i="22"/>
  <c r="G354" i="22"/>
  <c r="O353" i="22"/>
  <c r="W353" i="22" s="1"/>
  <c r="X353" i="22" s="1"/>
  <c r="N353" i="22"/>
  <c r="L353" i="22"/>
  <c r="P353" i="22" s="1"/>
  <c r="K353" i="22"/>
  <c r="I353" i="22"/>
  <c r="G353" i="22"/>
  <c r="O352" i="22"/>
  <c r="W352" i="22" s="1"/>
  <c r="X352" i="22" s="1"/>
  <c r="N352" i="22"/>
  <c r="L352" i="22"/>
  <c r="P352" i="22" s="1"/>
  <c r="K352" i="22"/>
  <c r="I352" i="22"/>
  <c r="G352" i="22"/>
  <c r="O351" i="22"/>
  <c r="N351" i="22"/>
  <c r="L351" i="22"/>
  <c r="P351" i="22" s="1"/>
  <c r="K351" i="22"/>
  <c r="I351" i="22"/>
  <c r="G351" i="22"/>
  <c r="O350" i="22"/>
  <c r="W350" i="22" s="1"/>
  <c r="X350" i="22" s="1"/>
  <c r="N350" i="22"/>
  <c r="L350" i="22"/>
  <c r="P350" i="22" s="1"/>
  <c r="K350" i="22"/>
  <c r="I350" i="22"/>
  <c r="G350" i="22"/>
  <c r="O349" i="22"/>
  <c r="N349" i="22"/>
  <c r="L349" i="22"/>
  <c r="P349" i="22" s="1"/>
  <c r="K349" i="22"/>
  <c r="I349" i="22"/>
  <c r="G349" i="22"/>
  <c r="O348" i="22"/>
  <c r="W348" i="22" s="1"/>
  <c r="X348" i="22" s="1"/>
  <c r="N348" i="22"/>
  <c r="L348" i="22"/>
  <c r="P348" i="22" s="1"/>
  <c r="K348" i="22"/>
  <c r="I348" i="22"/>
  <c r="G348" i="22"/>
  <c r="O347" i="22"/>
  <c r="N347" i="22"/>
  <c r="L347" i="22"/>
  <c r="P347" i="22" s="1"/>
  <c r="Q347" i="22" s="1"/>
  <c r="K347" i="22"/>
  <c r="I347" i="22"/>
  <c r="G347" i="22"/>
  <c r="O346" i="22"/>
  <c r="W346" i="22" s="1"/>
  <c r="X346" i="22" s="1"/>
  <c r="N346" i="22"/>
  <c r="L346" i="22"/>
  <c r="P346" i="22" s="1"/>
  <c r="K346" i="22"/>
  <c r="I346" i="22"/>
  <c r="G346" i="22"/>
  <c r="O345" i="22"/>
  <c r="N345" i="22"/>
  <c r="L345" i="22"/>
  <c r="P345" i="22" s="1"/>
  <c r="K345" i="22"/>
  <c r="I345" i="22"/>
  <c r="G345" i="22"/>
  <c r="O344" i="22"/>
  <c r="W344" i="22" s="1"/>
  <c r="X344" i="22" s="1"/>
  <c r="N344" i="22"/>
  <c r="L344" i="22"/>
  <c r="P344" i="22" s="1"/>
  <c r="K344" i="22"/>
  <c r="I344" i="22"/>
  <c r="G344" i="22"/>
  <c r="O343" i="22"/>
  <c r="N343" i="22"/>
  <c r="L343" i="22"/>
  <c r="P343" i="22" s="1"/>
  <c r="K343" i="22"/>
  <c r="I343" i="22"/>
  <c r="G343" i="22"/>
  <c r="O342" i="22"/>
  <c r="N342" i="22"/>
  <c r="L342" i="22"/>
  <c r="P342" i="22"/>
  <c r="K342" i="22"/>
  <c r="I342" i="22"/>
  <c r="G342" i="22"/>
  <c r="O341" i="22"/>
  <c r="W341" i="22" s="1"/>
  <c r="X341" i="22" s="1"/>
  <c r="N341" i="22"/>
  <c r="L341" i="22"/>
  <c r="P341" i="22" s="1"/>
  <c r="K341" i="22"/>
  <c r="I341" i="22"/>
  <c r="G341" i="22"/>
  <c r="O340" i="22"/>
  <c r="N340" i="22"/>
  <c r="L340" i="22"/>
  <c r="P340" i="22" s="1"/>
  <c r="K340" i="22"/>
  <c r="I340" i="22"/>
  <c r="G340" i="22"/>
  <c r="O339" i="22"/>
  <c r="W339" i="22" s="1"/>
  <c r="X339" i="22" s="1"/>
  <c r="N339" i="22"/>
  <c r="L339" i="22"/>
  <c r="P339" i="22" s="1"/>
  <c r="K339" i="22"/>
  <c r="I339" i="22"/>
  <c r="G339" i="22"/>
  <c r="O338" i="22"/>
  <c r="N338" i="22"/>
  <c r="L338" i="22"/>
  <c r="P338" i="22" s="1"/>
  <c r="K338" i="22"/>
  <c r="I338" i="22"/>
  <c r="G338" i="22"/>
  <c r="O337" i="22"/>
  <c r="W337" i="22" s="1"/>
  <c r="X337" i="22" s="1"/>
  <c r="N337" i="22"/>
  <c r="L337" i="22"/>
  <c r="P337" i="22" s="1"/>
  <c r="K337" i="22"/>
  <c r="I337" i="22"/>
  <c r="G337" i="22"/>
  <c r="O336" i="22"/>
  <c r="W336" i="22" s="1"/>
  <c r="X336" i="22" s="1"/>
  <c r="N336" i="22"/>
  <c r="L336" i="22"/>
  <c r="P336" i="22" s="1"/>
  <c r="K336" i="22"/>
  <c r="I336" i="22"/>
  <c r="G336" i="22"/>
  <c r="O335" i="22"/>
  <c r="W335" i="22" s="1"/>
  <c r="X335" i="22" s="1"/>
  <c r="N335" i="22"/>
  <c r="L335" i="22"/>
  <c r="P335" i="22" s="1"/>
  <c r="K335" i="22"/>
  <c r="I335" i="22"/>
  <c r="G335" i="22"/>
  <c r="O334" i="22"/>
  <c r="W334" i="22" s="1"/>
  <c r="X334" i="22" s="1"/>
  <c r="N334" i="22"/>
  <c r="L334" i="22"/>
  <c r="P334" i="22" s="1"/>
  <c r="K334" i="22"/>
  <c r="I334" i="22"/>
  <c r="G334" i="22"/>
  <c r="O333" i="22"/>
  <c r="N333" i="22"/>
  <c r="L333" i="22"/>
  <c r="P333" i="22" s="1"/>
  <c r="K333" i="22"/>
  <c r="I333" i="22"/>
  <c r="G333" i="22"/>
  <c r="O332" i="22"/>
  <c r="N332" i="22"/>
  <c r="L332" i="22"/>
  <c r="P332" i="22" s="1"/>
  <c r="K332" i="22"/>
  <c r="I332" i="22"/>
  <c r="G332" i="22"/>
  <c r="O331" i="22"/>
  <c r="W331" i="22" s="1"/>
  <c r="X331" i="22" s="1"/>
  <c r="N331" i="22"/>
  <c r="L331" i="22"/>
  <c r="P331" i="22" s="1"/>
  <c r="K331" i="22"/>
  <c r="I331" i="22"/>
  <c r="G331" i="22"/>
  <c r="O330" i="22"/>
  <c r="N330" i="22"/>
  <c r="L330" i="22"/>
  <c r="P330" i="22" s="1"/>
  <c r="K330" i="22"/>
  <c r="I330" i="22"/>
  <c r="G330" i="22"/>
  <c r="O329" i="22"/>
  <c r="W329" i="22" s="1"/>
  <c r="X329" i="22" s="1"/>
  <c r="N329" i="22"/>
  <c r="L329" i="22"/>
  <c r="P329" i="22" s="1"/>
  <c r="K329" i="22"/>
  <c r="I329" i="22"/>
  <c r="G329" i="22"/>
  <c r="O328" i="22"/>
  <c r="W328" i="22" s="1"/>
  <c r="X328" i="22" s="1"/>
  <c r="N328" i="22"/>
  <c r="L328" i="22"/>
  <c r="P328" i="22" s="1"/>
  <c r="K328" i="22"/>
  <c r="I328" i="22"/>
  <c r="G328" i="22"/>
  <c r="O327" i="22"/>
  <c r="W327" i="22" s="1"/>
  <c r="X327" i="22" s="1"/>
  <c r="N327" i="22"/>
  <c r="L327" i="22"/>
  <c r="P327" i="22" s="1"/>
  <c r="K327" i="22"/>
  <c r="I327" i="22"/>
  <c r="G327" i="22"/>
  <c r="O326" i="22"/>
  <c r="W326" i="22" s="1"/>
  <c r="X326" i="22" s="1"/>
  <c r="N326" i="22"/>
  <c r="L326" i="22"/>
  <c r="P326" i="22" s="1"/>
  <c r="K326" i="22"/>
  <c r="I326" i="22"/>
  <c r="G326" i="22"/>
  <c r="O325" i="22"/>
  <c r="N325" i="22"/>
  <c r="L325" i="22"/>
  <c r="P325" i="22" s="1"/>
  <c r="K325" i="22"/>
  <c r="I325" i="22"/>
  <c r="G325" i="22"/>
  <c r="O324" i="22"/>
  <c r="N324" i="22"/>
  <c r="L324" i="22"/>
  <c r="P324" i="22" s="1"/>
  <c r="K324" i="22"/>
  <c r="I324" i="22"/>
  <c r="G324" i="22"/>
  <c r="O323" i="22"/>
  <c r="W323" i="22"/>
  <c r="X323" i="22" s="1"/>
  <c r="N323" i="22"/>
  <c r="L323" i="22"/>
  <c r="P323" i="22" s="1"/>
  <c r="K323" i="22"/>
  <c r="I323" i="22"/>
  <c r="G323" i="22"/>
  <c r="O322" i="22"/>
  <c r="W322" i="22" s="1"/>
  <c r="X322" i="22" s="1"/>
  <c r="N322" i="22"/>
  <c r="L322" i="22"/>
  <c r="P322" i="22" s="1"/>
  <c r="K322" i="22"/>
  <c r="I322" i="22"/>
  <c r="G322" i="22"/>
  <c r="O321" i="22"/>
  <c r="N321" i="22"/>
  <c r="L321" i="22"/>
  <c r="P321" i="22" s="1"/>
  <c r="K321" i="22"/>
  <c r="I321" i="22"/>
  <c r="G321" i="22"/>
  <c r="O320" i="22"/>
  <c r="W320" i="22" s="1"/>
  <c r="X320" i="22" s="1"/>
  <c r="N320" i="22"/>
  <c r="L320" i="22"/>
  <c r="P320" i="22" s="1"/>
  <c r="K320" i="22"/>
  <c r="I320" i="22"/>
  <c r="G320" i="22"/>
  <c r="O319" i="22"/>
  <c r="W319" i="22" s="1"/>
  <c r="X319" i="22" s="1"/>
  <c r="N319" i="22"/>
  <c r="L319" i="22"/>
  <c r="P319" i="22" s="1"/>
  <c r="K319" i="22"/>
  <c r="I319" i="22"/>
  <c r="G319" i="22"/>
  <c r="O318" i="22"/>
  <c r="N318" i="22"/>
  <c r="L318" i="22"/>
  <c r="P318" i="22" s="1"/>
  <c r="K318" i="22"/>
  <c r="I318" i="22"/>
  <c r="G318" i="22"/>
  <c r="O317" i="22"/>
  <c r="W317" i="22" s="1"/>
  <c r="X317" i="22" s="1"/>
  <c r="N317" i="22"/>
  <c r="L317" i="22"/>
  <c r="P317" i="22" s="1"/>
  <c r="K317" i="22"/>
  <c r="I317" i="22"/>
  <c r="G317" i="22"/>
  <c r="O316" i="22"/>
  <c r="W316" i="22" s="1"/>
  <c r="X316" i="22" s="1"/>
  <c r="N316" i="22"/>
  <c r="L316" i="22"/>
  <c r="P316" i="22" s="1"/>
  <c r="K316" i="22"/>
  <c r="I316" i="22"/>
  <c r="G316" i="22"/>
  <c r="O315" i="22"/>
  <c r="N315" i="22"/>
  <c r="L315" i="22"/>
  <c r="P315" i="22" s="1"/>
  <c r="K315" i="22"/>
  <c r="I315" i="22"/>
  <c r="G315" i="22"/>
  <c r="O314" i="22"/>
  <c r="N314" i="22"/>
  <c r="L314" i="22"/>
  <c r="P314" i="22" s="1"/>
  <c r="K314" i="22"/>
  <c r="I314" i="22"/>
  <c r="G314" i="22"/>
  <c r="O313" i="22"/>
  <c r="N313" i="22"/>
  <c r="L313" i="22"/>
  <c r="P313" i="22" s="1"/>
  <c r="K313" i="22"/>
  <c r="I313" i="22"/>
  <c r="G313" i="22"/>
  <c r="O312" i="22"/>
  <c r="W312" i="22" s="1"/>
  <c r="X312" i="22" s="1"/>
  <c r="N312" i="22"/>
  <c r="L312" i="22"/>
  <c r="P312" i="22" s="1"/>
  <c r="K312" i="22"/>
  <c r="I312" i="22"/>
  <c r="G312" i="22"/>
  <c r="O311" i="22"/>
  <c r="N311" i="22"/>
  <c r="L311" i="22"/>
  <c r="P311" i="22" s="1"/>
  <c r="K311" i="22"/>
  <c r="I311" i="22"/>
  <c r="G311" i="22"/>
  <c r="O310" i="22"/>
  <c r="N310" i="22"/>
  <c r="L310" i="22"/>
  <c r="P310" i="22" s="1"/>
  <c r="K310" i="22"/>
  <c r="I310" i="22"/>
  <c r="G310" i="22"/>
  <c r="O309" i="22"/>
  <c r="W309" i="22" s="1"/>
  <c r="X309" i="22" s="1"/>
  <c r="N309" i="22"/>
  <c r="L309" i="22"/>
  <c r="P309" i="22" s="1"/>
  <c r="K309" i="22"/>
  <c r="I309" i="22"/>
  <c r="G309" i="22"/>
  <c r="O308" i="22"/>
  <c r="W308" i="22" s="1"/>
  <c r="X308" i="22" s="1"/>
  <c r="N308" i="22"/>
  <c r="L308" i="22"/>
  <c r="P308" i="22" s="1"/>
  <c r="K308" i="22"/>
  <c r="I308" i="22"/>
  <c r="G308" i="22"/>
  <c r="O307" i="22"/>
  <c r="W307" i="22" s="1"/>
  <c r="X307" i="22" s="1"/>
  <c r="N307" i="22"/>
  <c r="L307" i="22"/>
  <c r="P307" i="22" s="1"/>
  <c r="K307" i="22"/>
  <c r="I307" i="22"/>
  <c r="G307" i="22"/>
  <c r="O306" i="22"/>
  <c r="W306" i="22" s="1"/>
  <c r="X306" i="22" s="1"/>
  <c r="N306" i="22"/>
  <c r="L306" i="22"/>
  <c r="P306" i="22" s="1"/>
  <c r="K306" i="22"/>
  <c r="I306" i="22"/>
  <c r="G306" i="22"/>
  <c r="O305" i="22"/>
  <c r="N305" i="22"/>
  <c r="L305" i="22"/>
  <c r="P305" i="22" s="1"/>
  <c r="K305" i="22"/>
  <c r="I305" i="22"/>
  <c r="G305" i="22"/>
  <c r="O304" i="22"/>
  <c r="W304" i="22" s="1"/>
  <c r="X304" i="22" s="1"/>
  <c r="N304" i="22"/>
  <c r="L304" i="22"/>
  <c r="P304" i="22" s="1"/>
  <c r="K304" i="22"/>
  <c r="I304" i="22"/>
  <c r="G304" i="22"/>
  <c r="O303" i="22"/>
  <c r="W303" i="22" s="1"/>
  <c r="X303" i="22" s="1"/>
  <c r="N303" i="22"/>
  <c r="L303" i="22"/>
  <c r="P303" i="22" s="1"/>
  <c r="K303" i="22"/>
  <c r="I303" i="22"/>
  <c r="G303" i="22"/>
  <c r="O302" i="22"/>
  <c r="W302" i="22" s="1"/>
  <c r="X302" i="22" s="1"/>
  <c r="N302" i="22"/>
  <c r="L302" i="22"/>
  <c r="P302" i="22" s="1"/>
  <c r="K302" i="22"/>
  <c r="I302" i="22"/>
  <c r="G302" i="22"/>
  <c r="O301" i="22"/>
  <c r="N301" i="22"/>
  <c r="L301" i="22"/>
  <c r="P301" i="22" s="1"/>
  <c r="K301" i="22"/>
  <c r="I301" i="22"/>
  <c r="G301" i="22"/>
  <c r="O300" i="22"/>
  <c r="W300" i="22" s="1"/>
  <c r="X300" i="22" s="1"/>
  <c r="N300" i="22"/>
  <c r="L300" i="22"/>
  <c r="P300" i="22" s="1"/>
  <c r="K300" i="22"/>
  <c r="I300" i="22"/>
  <c r="G300" i="22"/>
  <c r="O299" i="22"/>
  <c r="W299" i="22" s="1"/>
  <c r="X299" i="22" s="1"/>
  <c r="N299" i="22"/>
  <c r="L299" i="22"/>
  <c r="P299" i="22" s="1"/>
  <c r="K299" i="22"/>
  <c r="I299" i="22"/>
  <c r="G299" i="22"/>
  <c r="O298" i="22"/>
  <c r="N298" i="22"/>
  <c r="L298" i="22"/>
  <c r="P298" i="22" s="1"/>
  <c r="K298" i="22"/>
  <c r="I298" i="22"/>
  <c r="G298" i="22"/>
  <c r="O297" i="22"/>
  <c r="W297" i="22" s="1"/>
  <c r="X297" i="22" s="1"/>
  <c r="N297" i="22"/>
  <c r="L297" i="22"/>
  <c r="P297" i="22" s="1"/>
  <c r="K297" i="22"/>
  <c r="I297" i="22"/>
  <c r="G297" i="22"/>
  <c r="O296" i="22"/>
  <c r="N296" i="22"/>
  <c r="L296" i="22"/>
  <c r="P296" i="22" s="1"/>
  <c r="K296" i="22"/>
  <c r="I296" i="22"/>
  <c r="G296" i="22"/>
  <c r="O295" i="22"/>
  <c r="W295" i="22" s="1"/>
  <c r="X295" i="22" s="1"/>
  <c r="N295" i="22"/>
  <c r="L295" i="22"/>
  <c r="P295" i="22" s="1"/>
  <c r="K295" i="22"/>
  <c r="I295" i="22"/>
  <c r="G295" i="22"/>
  <c r="O294" i="22"/>
  <c r="W294" i="22" s="1"/>
  <c r="X294" i="22" s="1"/>
  <c r="N294" i="22"/>
  <c r="L294" i="22"/>
  <c r="P294" i="22" s="1"/>
  <c r="K294" i="22"/>
  <c r="I294" i="22"/>
  <c r="G294" i="22"/>
  <c r="O293" i="22"/>
  <c r="W293" i="22" s="1"/>
  <c r="X293" i="22" s="1"/>
  <c r="N293" i="22"/>
  <c r="L293" i="22"/>
  <c r="P293" i="22" s="1"/>
  <c r="K293" i="22"/>
  <c r="I293" i="22"/>
  <c r="G293" i="22"/>
  <c r="O292" i="22"/>
  <c r="W292" i="22" s="1"/>
  <c r="X292" i="22" s="1"/>
  <c r="N292" i="22"/>
  <c r="L292" i="22"/>
  <c r="P292" i="22" s="1"/>
  <c r="K292" i="22"/>
  <c r="I292" i="22"/>
  <c r="G292" i="22"/>
  <c r="O291" i="22"/>
  <c r="W291" i="22" s="1"/>
  <c r="X291" i="22" s="1"/>
  <c r="N291" i="22"/>
  <c r="L291" i="22"/>
  <c r="P291" i="22" s="1"/>
  <c r="K291" i="22"/>
  <c r="I291" i="22"/>
  <c r="G291" i="22"/>
  <c r="O290" i="22"/>
  <c r="N290" i="22"/>
  <c r="L290" i="22"/>
  <c r="P290" i="22" s="1"/>
  <c r="K290" i="22"/>
  <c r="I290" i="22"/>
  <c r="G290" i="22"/>
  <c r="O289" i="22"/>
  <c r="N289" i="22"/>
  <c r="L289" i="22"/>
  <c r="P289" i="22"/>
  <c r="K289" i="22"/>
  <c r="I289" i="22"/>
  <c r="G289" i="22"/>
  <c r="O288" i="22"/>
  <c r="W288" i="22" s="1"/>
  <c r="X288" i="22" s="1"/>
  <c r="N288" i="22"/>
  <c r="L288" i="22"/>
  <c r="P288" i="22" s="1"/>
  <c r="K288" i="22"/>
  <c r="I288" i="22"/>
  <c r="G288" i="22"/>
  <c r="O287" i="22"/>
  <c r="N287" i="22"/>
  <c r="L287" i="22"/>
  <c r="P287" i="22" s="1"/>
  <c r="K287" i="22"/>
  <c r="I287" i="22"/>
  <c r="G287" i="22"/>
  <c r="O286" i="22"/>
  <c r="W286" i="22" s="1"/>
  <c r="X286" i="22" s="1"/>
  <c r="N286" i="22"/>
  <c r="L286" i="22"/>
  <c r="P286" i="22" s="1"/>
  <c r="K286" i="22"/>
  <c r="I286" i="22"/>
  <c r="G286" i="22"/>
  <c r="O285" i="22"/>
  <c r="W285" i="22" s="1"/>
  <c r="X285" i="22" s="1"/>
  <c r="N285" i="22"/>
  <c r="L285" i="22"/>
  <c r="P285" i="22" s="1"/>
  <c r="K285" i="22"/>
  <c r="I285" i="22"/>
  <c r="G285" i="22"/>
  <c r="O284" i="22"/>
  <c r="N284" i="22"/>
  <c r="L284" i="22"/>
  <c r="P284" i="22" s="1"/>
  <c r="K284" i="22"/>
  <c r="I284" i="22"/>
  <c r="G284" i="22"/>
  <c r="O283" i="22"/>
  <c r="W283" i="22" s="1"/>
  <c r="X283" i="22" s="1"/>
  <c r="N283" i="22"/>
  <c r="L283" i="22"/>
  <c r="P283" i="22" s="1"/>
  <c r="K283" i="22"/>
  <c r="I283" i="22"/>
  <c r="G283" i="22"/>
  <c r="O282" i="22"/>
  <c r="W282" i="22" s="1"/>
  <c r="X282" i="22" s="1"/>
  <c r="N282" i="22"/>
  <c r="L282" i="22"/>
  <c r="P282" i="22" s="1"/>
  <c r="K282" i="22"/>
  <c r="I282" i="22"/>
  <c r="G282" i="22"/>
  <c r="O281" i="22"/>
  <c r="N281" i="22"/>
  <c r="L281" i="22"/>
  <c r="P281" i="22" s="1"/>
  <c r="K281" i="22"/>
  <c r="I281" i="22"/>
  <c r="G281" i="22"/>
  <c r="O280" i="22"/>
  <c r="W280" i="22" s="1"/>
  <c r="X280" i="22" s="1"/>
  <c r="N280" i="22"/>
  <c r="L280" i="22"/>
  <c r="P280" i="22" s="1"/>
  <c r="K280" i="22"/>
  <c r="I280" i="22"/>
  <c r="G280" i="22"/>
  <c r="O279" i="22"/>
  <c r="W279" i="22" s="1"/>
  <c r="X279" i="22" s="1"/>
  <c r="N279" i="22"/>
  <c r="L279" i="22"/>
  <c r="P279" i="22" s="1"/>
  <c r="Q279" i="22" s="1"/>
  <c r="K279" i="22"/>
  <c r="I279" i="22"/>
  <c r="G279" i="22"/>
  <c r="O278" i="22"/>
  <c r="W278" i="22" s="1"/>
  <c r="X278" i="22" s="1"/>
  <c r="N278" i="22"/>
  <c r="L278" i="22"/>
  <c r="P278" i="22" s="1"/>
  <c r="K278" i="22"/>
  <c r="I278" i="22"/>
  <c r="G278" i="22"/>
  <c r="O277" i="22"/>
  <c r="W277" i="22" s="1"/>
  <c r="X277" i="22" s="1"/>
  <c r="N277" i="22"/>
  <c r="L277" i="22"/>
  <c r="P277" i="22" s="1"/>
  <c r="K277" i="22"/>
  <c r="I277" i="22"/>
  <c r="G277" i="22"/>
  <c r="O276" i="22"/>
  <c r="N276" i="22"/>
  <c r="L276" i="22"/>
  <c r="P276" i="22" s="1"/>
  <c r="K276" i="22"/>
  <c r="I276" i="22"/>
  <c r="G276" i="22"/>
  <c r="O275" i="22"/>
  <c r="W275" i="22" s="1"/>
  <c r="X275" i="22" s="1"/>
  <c r="N275" i="22"/>
  <c r="L275" i="22"/>
  <c r="P275" i="22" s="1"/>
  <c r="K275" i="22"/>
  <c r="I275" i="22"/>
  <c r="G275" i="22"/>
  <c r="O274" i="22"/>
  <c r="W274" i="22" s="1"/>
  <c r="X274" i="22" s="1"/>
  <c r="N274" i="22"/>
  <c r="L274" i="22"/>
  <c r="P274" i="22" s="1"/>
  <c r="K274" i="22"/>
  <c r="I274" i="22"/>
  <c r="G274" i="22"/>
  <c r="O273" i="22"/>
  <c r="N273" i="22"/>
  <c r="L273" i="22"/>
  <c r="P273" i="22" s="1"/>
  <c r="K273" i="22"/>
  <c r="I273" i="22"/>
  <c r="G273" i="22"/>
  <c r="O272" i="22"/>
  <c r="W272" i="22" s="1"/>
  <c r="X272" i="22" s="1"/>
  <c r="N272" i="22"/>
  <c r="L272" i="22"/>
  <c r="P272" i="22" s="1"/>
  <c r="K272" i="22"/>
  <c r="I272" i="22"/>
  <c r="G272" i="22"/>
  <c r="O271" i="22"/>
  <c r="N271" i="22"/>
  <c r="L271" i="22"/>
  <c r="P271" i="22" s="1"/>
  <c r="K271" i="22"/>
  <c r="I271" i="22"/>
  <c r="G271" i="22"/>
  <c r="O270" i="22"/>
  <c r="W270" i="22" s="1"/>
  <c r="X270" i="22" s="1"/>
  <c r="N270" i="22"/>
  <c r="L270" i="22"/>
  <c r="P270" i="22" s="1"/>
  <c r="K270" i="22"/>
  <c r="I270" i="22"/>
  <c r="G270" i="22"/>
  <c r="O269" i="22"/>
  <c r="N269" i="22"/>
  <c r="L269" i="22"/>
  <c r="P269" i="22" s="1"/>
  <c r="K269" i="22"/>
  <c r="I269" i="22"/>
  <c r="G269" i="22"/>
  <c r="O268" i="22"/>
  <c r="W268" i="22" s="1"/>
  <c r="X268" i="22" s="1"/>
  <c r="N268" i="22"/>
  <c r="L268" i="22"/>
  <c r="P268" i="22" s="1"/>
  <c r="K268" i="22"/>
  <c r="I268" i="22"/>
  <c r="G268" i="22"/>
  <c r="O267" i="22"/>
  <c r="W267" i="22" s="1"/>
  <c r="X267" i="22" s="1"/>
  <c r="N267" i="22"/>
  <c r="L267" i="22"/>
  <c r="P267" i="22" s="1"/>
  <c r="K267" i="22"/>
  <c r="I267" i="22"/>
  <c r="G267" i="22"/>
  <c r="O266" i="22"/>
  <c r="N266" i="22"/>
  <c r="L266" i="22"/>
  <c r="P266" i="22" s="1"/>
  <c r="K266" i="22"/>
  <c r="I266" i="22"/>
  <c r="G266" i="22"/>
  <c r="O265" i="22"/>
  <c r="W265" i="22" s="1"/>
  <c r="X265" i="22" s="1"/>
  <c r="N265" i="22"/>
  <c r="L265" i="22"/>
  <c r="P265" i="22" s="1"/>
  <c r="K265" i="22"/>
  <c r="I265" i="22"/>
  <c r="G265" i="22"/>
  <c r="O264" i="22"/>
  <c r="N264" i="22"/>
  <c r="L264" i="22"/>
  <c r="P264" i="22" s="1"/>
  <c r="K264" i="22"/>
  <c r="I264" i="22"/>
  <c r="G264" i="22"/>
  <c r="O263" i="22"/>
  <c r="W263" i="22" s="1"/>
  <c r="X263" i="22" s="1"/>
  <c r="N263" i="22"/>
  <c r="L263" i="22"/>
  <c r="P263" i="22" s="1"/>
  <c r="K263" i="22"/>
  <c r="I263" i="22"/>
  <c r="G263" i="22"/>
  <c r="O262" i="22"/>
  <c r="W262" i="22" s="1"/>
  <c r="X262" i="22" s="1"/>
  <c r="N262" i="22"/>
  <c r="L262" i="22"/>
  <c r="P262" i="22" s="1"/>
  <c r="K262" i="22"/>
  <c r="I262" i="22"/>
  <c r="G262" i="22"/>
  <c r="O261" i="22"/>
  <c r="W261" i="22" s="1"/>
  <c r="X261" i="22" s="1"/>
  <c r="N261" i="22"/>
  <c r="L261" i="22"/>
  <c r="P261" i="22" s="1"/>
  <c r="K261" i="22"/>
  <c r="I261" i="22"/>
  <c r="G261" i="22"/>
  <c r="O260" i="22"/>
  <c r="N260" i="22"/>
  <c r="L260" i="22"/>
  <c r="P260" i="22" s="1"/>
  <c r="K260" i="22"/>
  <c r="I260" i="22"/>
  <c r="G260" i="22"/>
  <c r="O259" i="22"/>
  <c r="W259" i="22" s="1"/>
  <c r="X259" i="22" s="1"/>
  <c r="N259" i="22"/>
  <c r="L259" i="22"/>
  <c r="P259" i="22" s="1"/>
  <c r="K259" i="22"/>
  <c r="I259" i="22"/>
  <c r="G259" i="22"/>
  <c r="O258" i="22"/>
  <c r="W258" i="22" s="1"/>
  <c r="X258" i="22" s="1"/>
  <c r="N258" i="22"/>
  <c r="L258" i="22"/>
  <c r="P258" i="22" s="1"/>
  <c r="K258" i="22"/>
  <c r="I258" i="22"/>
  <c r="G258" i="22"/>
  <c r="O257" i="22"/>
  <c r="N257" i="22"/>
  <c r="L257" i="22"/>
  <c r="P257" i="22" s="1"/>
  <c r="K257" i="22"/>
  <c r="I257" i="22"/>
  <c r="G257" i="22"/>
  <c r="O256" i="22"/>
  <c r="W256" i="22" s="1"/>
  <c r="X256" i="22" s="1"/>
  <c r="N256" i="22"/>
  <c r="L256" i="22"/>
  <c r="P256" i="22" s="1"/>
  <c r="K256" i="22"/>
  <c r="I256" i="22"/>
  <c r="G256" i="22"/>
  <c r="O255" i="22"/>
  <c r="W255" i="22" s="1"/>
  <c r="X255" i="22" s="1"/>
  <c r="N255" i="22"/>
  <c r="L255" i="22"/>
  <c r="P255" i="22" s="1"/>
  <c r="K255" i="22"/>
  <c r="I255" i="22"/>
  <c r="G255" i="22"/>
  <c r="O254" i="22"/>
  <c r="N254" i="22"/>
  <c r="L254" i="22"/>
  <c r="P254" i="22" s="1"/>
  <c r="K254" i="22"/>
  <c r="I254" i="22"/>
  <c r="G254" i="22"/>
  <c r="O253" i="22"/>
  <c r="W253" i="22" s="1"/>
  <c r="X253" i="22" s="1"/>
  <c r="N253" i="22"/>
  <c r="L253" i="22"/>
  <c r="P253" i="22" s="1"/>
  <c r="K253" i="22"/>
  <c r="I253" i="22"/>
  <c r="G253" i="22"/>
  <c r="O252" i="22"/>
  <c r="N252" i="22"/>
  <c r="L252" i="22"/>
  <c r="P252" i="22" s="1"/>
  <c r="K252" i="22"/>
  <c r="I252" i="22"/>
  <c r="G252" i="22"/>
  <c r="O251" i="22"/>
  <c r="W251" i="22" s="1"/>
  <c r="X251" i="22" s="1"/>
  <c r="N251" i="22"/>
  <c r="L251" i="22"/>
  <c r="P251" i="22"/>
  <c r="K251" i="22"/>
  <c r="I251" i="22"/>
  <c r="G251" i="22"/>
  <c r="O250" i="22"/>
  <c r="W250" i="22" s="1"/>
  <c r="X250" i="22" s="1"/>
  <c r="N250" i="22"/>
  <c r="L250" i="22"/>
  <c r="P250" i="22" s="1"/>
  <c r="K250" i="22"/>
  <c r="I250" i="22"/>
  <c r="G250" i="22"/>
  <c r="O249" i="22"/>
  <c r="W249" i="22" s="1"/>
  <c r="X249" i="22" s="1"/>
  <c r="N249" i="22"/>
  <c r="L249" i="22"/>
  <c r="P249" i="22" s="1"/>
  <c r="K249" i="22"/>
  <c r="I249" i="22"/>
  <c r="G249" i="22"/>
  <c r="O248" i="22"/>
  <c r="N248" i="22"/>
  <c r="L248" i="22"/>
  <c r="P248" i="22" s="1"/>
  <c r="K248" i="22"/>
  <c r="I248" i="22"/>
  <c r="G248" i="22"/>
  <c r="O247" i="22"/>
  <c r="N247" i="22"/>
  <c r="L247" i="22"/>
  <c r="P247" i="22" s="1"/>
  <c r="K247" i="22"/>
  <c r="I247" i="22"/>
  <c r="G247" i="22"/>
  <c r="O246" i="22"/>
  <c r="W246" i="22" s="1"/>
  <c r="X246" i="22" s="1"/>
  <c r="N246" i="22"/>
  <c r="L246" i="22"/>
  <c r="P246" i="22" s="1"/>
  <c r="K246" i="22"/>
  <c r="I246" i="22"/>
  <c r="G246" i="22"/>
  <c r="O245" i="22"/>
  <c r="N245" i="22"/>
  <c r="L245" i="22"/>
  <c r="P245" i="22" s="1"/>
  <c r="Q245" i="22" s="1"/>
  <c r="K245" i="22"/>
  <c r="I245" i="22"/>
  <c r="G245" i="22"/>
  <c r="O244" i="22"/>
  <c r="N244" i="22"/>
  <c r="L244" i="22"/>
  <c r="P244" i="22" s="1"/>
  <c r="K244" i="22"/>
  <c r="I244" i="22"/>
  <c r="G244" i="22"/>
  <c r="O243" i="22"/>
  <c r="W243" i="22" s="1"/>
  <c r="X243" i="22" s="1"/>
  <c r="N243" i="22"/>
  <c r="L243" i="22"/>
  <c r="P243" i="22" s="1"/>
  <c r="K243" i="22"/>
  <c r="I243" i="22"/>
  <c r="G243" i="22"/>
  <c r="O242" i="22"/>
  <c r="N242" i="22"/>
  <c r="L242" i="22"/>
  <c r="P242" i="22" s="1"/>
  <c r="K242" i="22"/>
  <c r="I242" i="22"/>
  <c r="G242" i="22"/>
  <c r="O241" i="22"/>
  <c r="W241" i="22" s="1"/>
  <c r="X241" i="22" s="1"/>
  <c r="N241" i="22"/>
  <c r="L241" i="22"/>
  <c r="P241" i="22"/>
  <c r="K241" i="22"/>
  <c r="I241" i="22"/>
  <c r="G241" i="22"/>
  <c r="O240" i="22"/>
  <c r="W240" i="22" s="1"/>
  <c r="X240" i="22" s="1"/>
  <c r="N240" i="22"/>
  <c r="L240" i="22"/>
  <c r="P240" i="22" s="1"/>
  <c r="K240" i="22"/>
  <c r="I240" i="22"/>
  <c r="G240" i="22"/>
  <c r="O239" i="22"/>
  <c r="W239" i="22" s="1"/>
  <c r="X239" i="22" s="1"/>
  <c r="N239" i="22"/>
  <c r="L239" i="22"/>
  <c r="P239" i="22" s="1"/>
  <c r="K239" i="22"/>
  <c r="I239" i="22"/>
  <c r="G239" i="22"/>
  <c r="O238" i="22"/>
  <c r="W238" i="22" s="1"/>
  <c r="X238" i="22" s="1"/>
  <c r="N238" i="22"/>
  <c r="L238" i="22"/>
  <c r="P238" i="22" s="1"/>
  <c r="K238" i="22"/>
  <c r="I238" i="22"/>
  <c r="G238" i="22"/>
  <c r="O237" i="22"/>
  <c r="N237" i="22"/>
  <c r="L237" i="22"/>
  <c r="P237" i="22" s="1"/>
  <c r="K237" i="22"/>
  <c r="I237" i="22"/>
  <c r="G237" i="22"/>
  <c r="O236" i="22"/>
  <c r="W236" i="22" s="1"/>
  <c r="X236" i="22" s="1"/>
  <c r="N236" i="22"/>
  <c r="L236" i="22"/>
  <c r="P236" i="22" s="1"/>
  <c r="K236" i="22"/>
  <c r="I236" i="22"/>
  <c r="G236" i="22"/>
  <c r="O235" i="22"/>
  <c r="W235" i="22" s="1"/>
  <c r="X235" i="22" s="1"/>
  <c r="N235" i="22"/>
  <c r="L235" i="22"/>
  <c r="P235" i="22" s="1"/>
  <c r="K235" i="22"/>
  <c r="I235" i="22"/>
  <c r="G235" i="22"/>
  <c r="O234" i="22"/>
  <c r="W234" i="22" s="1"/>
  <c r="X234" i="22" s="1"/>
  <c r="N234" i="22"/>
  <c r="L234" i="22"/>
  <c r="P234" i="22" s="1"/>
  <c r="K234" i="22"/>
  <c r="I234" i="22"/>
  <c r="G234" i="22"/>
  <c r="O233" i="22"/>
  <c r="N233" i="22"/>
  <c r="L233" i="22"/>
  <c r="P233" i="22" s="1"/>
  <c r="K233" i="22"/>
  <c r="I233" i="22"/>
  <c r="G233" i="22"/>
  <c r="O232" i="22"/>
  <c r="W232" i="22" s="1"/>
  <c r="X232" i="22" s="1"/>
  <c r="N232" i="22"/>
  <c r="L232" i="22"/>
  <c r="P232" i="22" s="1"/>
  <c r="K232" i="22"/>
  <c r="I232" i="22"/>
  <c r="G232" i="22"/>
  <c r="O231" i="22"/>
  <c r="W231" i="22" s="1"/>
  <c r="X231" i="22" s="1"/>
  <c r="N231" i="22"/>
  <c r="L231" i="22"/>
  <c r="P231" i="22" s="1"/>
  <c r="K231" i="22"/>
  <c r="I231" i="22"/>
  <c r="G231" i="22"/>
  <c r="O230" i="22"/>
  <c r="W230" i="22" s="1"/>
  <c r="X230" i="22" s="1"/>
  <c r="N230" i="22"/>
  <c r="L230" i="22"/>
  <c r="P230" i="22" s="1"/>
  <c r="K230" i="22"/>
  <c r="I230" i="22"/>
  <c r="G230" i="22"/>
  <c r="O229" i="22"/>
  <c r="N229" i="22"/>
  <c r="L229" i="22"/>
  <c r="P229" i="22" s="1"/>
  <c r="K229" i="22"/>
  <c r="I229" i="22"/>
  <c r="G229" i="22"/>
  <c r="O228" i="22"/>
  <c r="W228" i="22" s="1"/>
  <c r="X228" i="22" s="1"/>
  <c r="N228" i="22"/>
  <c r="L228" i="22"/>
  <c r="P228" i="22" s="1"/>
  <c r="K228" i="22"/>
  <c r="I228" i="22"/>
  <c r="G228" i="22"/>
  <c r="O227" i="22"/>
  <c r="W227" i="22"/>
  <c r="X227" i="22" s="1"/>
  <c r="N227" i="22"/>
  <c r="L227" i="22"/>
  <c r="P227" i="22" s="1"/>
  <c r="K227" i="22"/>
  <c r="I227" i="22"/>
  <c r="G227" i="22"/>
  <c r="O226" i="22"/>
  <c r="N226" i="22"/>
  <c r="L226" i="22"/>
  <c r="P226" i="22" s="1"/>
  <c r="K226" i="22"/>
  <c r="I226" i="22"/>
  <c r="G226" i="22"/>
  <c r="O225" i="22"/>
  <c r="N225" i="22"/>
  <c r="L225" i="22"/>
  <c r="P225" i="22" s="1"/>
  <c r="K225" i="22"/>
  <c r="I225" i="22"/>
  <c r="G225" i="22"/>
  <c r="O224" i="22"/>
  <c r="N224" i="22"/>
  <c r="L224" i="22"/>
  <c r="P224" i="22" s="1"/>
  <c r="K224" i="22"/>
  <c r="I224" i="22"/>
  <c r="G224" i="22"/>
  <c r="O223" i="22"/>
  <c r="W223" i="22" s="1"/>
  <c r="X223" i="22" s="1"/>
  <c r="N223" i="22"/>
  <c r="L223" i="22"/>
  <c r="P223" i="22" s="1"/>
  <c r="K223" i="22"/>
  <c r="I223" i="22"/>
  <c r="G223" i="22"/>
  <c r="O222" i="22"/>
  <c r="N222" i="22"/>
  <c r="L222" i="22"/>
  <c r="P222" i="22" s="1"/>
  <c r="K222" i="22"/>
  <c r="I222" i="22"/>
  <c r="G222" i="22"/>
  <c r="O221" i="22"/>
  <c r="W221" i="22" s="1"/>
  <c r="X221" i="22" s="1"/>
  <c r="N221" i="22"/>
  <c r="L221" i="22"/>
  <c r="P221" i="22"/>
  <c r="K221" i="22"/>
  <c r="I221" i="22"/>
  <c r="G221" i="22"/>
  <c r="O220" i="22"/>
  <c r="N220" i="22"/>
  <c r="L220" i="22"/>
  <c r="P220" i="22" s="1"/>
  <c r="K220" i="22"/>
  <c r="I220" i="22"/>
  <c r="G220" i="22"/>
  <c r="O219" i="22"/>
  <c r="W219" i="22" s="1"/>
  <c r="X219" i="22" s="1"/>
  <c r="N219" i="22"/>
  <c r="L219" i="22"/>
  <c r="P219" i="22" s="1"/>
  <c r="K219" i="22"/>
  <c r="I219" i="22"/>
  <c r="G219" i="22"/>
  <c r="O218" i="22"/>
  <c r="N218" i="22"/>
  <c r="L218" i="22"/>
  <c r="P218" i="22" s="1"/>
  <c r="K218" i="22"/>
  <c r="I218" i="22"/>
  <c r="G218" i="22"/>
  <c r="O217" i="22"/>
  <c r="N217" i="22"/>
  <c r="L217" i="22"/>
  <c r="P217" i="22" s="1"/>
  <c r="K217" i="22"/>
  <c r="I217" i="22"/>
  <c r="G217" i="22"/>
  <c r="O216" i="22"/>
  <c r="N216" i="22"/>
  <c r="L216" i="22"/>
  <c r="P216" i="22" s="1"/>
  <c r="K216" i="22"/>
  <c r="I216" i="22"/>
  <c r="G216" i="22"/>
  <c r="O215" i="22"/>
  <c r="N215" i="22"/>
  <c r="L215" i="22"/>
  <c r="P215" i="22" s="1"/>
  <c r="K215" i="22"/>
  <c r="I215" i="22"/>
  <c r="G215" i="22"/>
  <c r="O214" i="22"/>
  <c r="N214" i="22"/>
  <c r="L214" i="22"/>
  <c r="P214" i="22" s="1"/>
  <c r="K214" i="22"/>
  <c r="I214" i="22"/>
  <c r="G214" i="22"/>
  <c r="O213" i="22"/>
  <c r="N213" i="22"/>
  <c r="L213" i="22"/>
  <c r="P213" i="22" s="1"/>
  <c r="K213" i="22"/>
  <c r="I213" i="22"/>
  <c r="G213" i="22"/>
  <c r="O212" i="22"/>
  <c r="W212" i="22" s="1"/>
  <c r="X212" i="22" s="1"/>
  <c r="N212" i="22"/>
  <c r="L212" i="22"/>
  <c r="P212" i="22" s="1"/>
  <c r="K212" i="22"/>
  <c r="I212" i="22"/>
  <c r="G212" i="22"/>
  <c r="O211" i="22"/>
  <c r="N211" i="22"/>
  <c r="L211" i="22"/>
  <c r="P211" i="22" s="1"/>
  <c r="K211" i="22"/>
  <c r="I211" i="22"/>
  <c r="G211" i="22"/>
  <c r="O210" i="22"/>
  <c r="N210" i="22"/>
  <c r="L210" i="22"/>
  <c r="P210" i="22" s="1"/>
  <c r="K210" i="22"/>
  <c r="I210" i="22"/>
  <c r="G210" i="22"/>
  <c r="O209" i="22"/>
  <c r="N209" i="22"/>
  <c r="L209" i="22"/>
  <c r="P209" i="22" s="1"/>
  <c r="K209" i="22"/>
  <c r="I209" i="22"/>
  <c r="G209" i="22"/>
  <c r="O208" i="22"/>
  <c r="N208" i="22"/>
  <c r="L208" i="22"/>
  <c r="P208" i="22" s="1"/>
  <c r="K208" i="22"/>
  <c r="I208" i="22"/>
  <c r="G208" i="22"/>
  <c r="O207" i="22"/>
  <c r="N207" i="22"/>
  <c r="L207" i="22"/>
  <c r="P207" i="22" s="1"/>
  <c r="K207" i="22"/>
  <c r="I207" i="22"/>
  <c r="G207" i="22"/>
  <c r="O206" i="22"/>
  <c r="W206" i="22" s="1"/>
  <c r="X206" i="22" s="1"/>
  <c r="N206" i="22"/>
  <c r="L206" i="22"/>
  <c r="P206" i="22" s="1"/>
  <c r="K206" i="22"/>
  <c r="I206" i="22"/>
  <c r="G206" i="22"/>
  <c r="O205" i="22"/>
  <c r="N205" i="22"/>
  <c r="L205" i="22"/>
  <c r="P205" i="22" s="1"/>
  <c r="K205" i="22"/>
  <c r="I205" i="22"/>
  <c r="G205" i="22"/>
  <c r="O204" i="22"/>
  <c r="W204" i="22" s="1"/>
  <c r="X204" i="22" s="1"/>
  <c r="N204" i="22"/>
  <c r="L204" i="22"/>
  <c r="P204" i="22" s="1"/>
  <c r="K204" i="22"/>
  <c r="I204" i="22"/>
  <c r="G204" i="22"/>
  <c r="O203" i="22"/>
  <c r="W203" i="22"/>
  <c r="X203" i="22"/>
  <c r="N203" i="22"/>
  <c r="L203" i="22"/>
  <c r="P203" i="22"/>
  <c r="K203" i="22"/>
  <c r="I203" i="22"/>
  <c r="G203" i="22"/>
  <c r="O202" i="22"/>
  <c r="W202" i="22"/>
  <c r="X202" i="22" s="1"/>
  <c r="N202" i="22"/>
  <c r="L202" i="22"/>
  <c r="P202" i="22" s="1"/>
  <c r="Q202" i="22" s="1"/>
  <c r="K202" i="22"/>
  <c r="I202" i="22"/>
  <c r="G202" i="22"/>
  <c r="O201" i="22"/>
  <c r="W201" i="22" s="1"/>
  <c r="X201" i="22" s="1"/>
  <c r="N201" i="22"/>
  <c r="L201" i="22"/>
  <c r="P201" i="22" s="1"/>
  <c r="K201" i="22"/>
  <c r="I201" i="22"/>
  <c r="G201" i="22"/>
  <c r="O200" i="22"/>
  <c r="N200" i="22"/>
  <c r="L200" i="22"/>
  <c r="P200" i="22"/>
  <c r="K200" i="22"/>
  <c r="I200" i="22"/>
  <c r="G200" i="22"/>
  <c r="O199" i="22"/>
  <c r="N199" i="22"/>
  <c r="L199" i="22"/>
  <c r="P199" i="22" s="1"/>
  <c r="K199" i="22"/>
  <c r="I199" i="22"/>
  <c r="G199" i="22"/>
  <c r="O198" i="22"/>
  <c r="W198" i="22" s="1"/>
  <c r="X198" i="22" s="1"/>
  <c r="N198" i="22"/>
  <c r="L198" i="22"/>
  <c r="P198" i="22"/>
  <c r="K198" i="22"/>
  <c r="I198" i="22"/>
  <c r="G198" i="22"/>
  <c r="O197" i="22"/>
  <c r="W197" i="22" s="1"/>
  <c r="X197" i="22" s="1"/>
  <c r="N197" i="22"/>
  <c r="L197" i="22"/>
  <c r="P197" i="22" s="1"/>
  <c r="K197" i="22"/>
  <c r="I197" i="22"/>
  <c r="G197" i="22"/>
  <c r="O196" i="22"/>
  <c r="W196" i="22" s="1"/>
  <c r="X196" i="22" s="1"/>
  <c r="N196" i="22"/>
  <c r="L196" i="22"/>
  <c r="P196" i="22" s="1"/>
  <c r="K196" i="22"/>
  <c r="I196" i="22"/>
  <c r="G196" i="22"/>
  <c r="O195" i="22"/>
  <c r="W195" i="22" s="1"/>
  <c r="X195" i="22" s="1"/>
  <c r="N195" i="22"/>
  <c r="L195" i="22"/>
  <c r="P195" i="22" s="1"/>
  <c r="K195" i="22"/>
  <c r="I195" i="22"/>
  <c r="G195" i="22"/>
  <c r="O194" i="22"/>
  <c r="N194" i="22"/>
  <c r="L194" i="22"/>
  <c r="P194" i="22" s="1"/>
  <c r="K194" i="22"/>
  <c r="I194" i="22"/>
  <c r="G194" i="22"/>
  <c r="O193" i="22"/>
  <c r="W193" i="22" s="1"/>
  <c r="X193" i="22" s="1"/>
  <c r="N193" i="22"/>
  <c r="L193" i="22"/>
  <c r="P193" i="22" s="1"/>
  <c r="K193" i="22"/>
  <c r="I193" i="22"/>
  <c r="G193" i="22"/>
  <c r="O192" i="22"/>
  <c r="W192" i="22" s="1"/>
  <c r="X192" i="22"/>
  <c r="N192" i="22"/>
  <c r="L192" i="22"/>
  <c r="P192" i="22" s="1"/>
  <c r="K192" i="22"/>
  <c r="I192" i="22"/>
  <c r="G192" i="22"/>
  <c r="O191" i="22"/>
  <c r="N191" i="22"/>
  <c r="L191" i="22"/>
  <c r="P191" i="22" s="1"/>
  <c r="K191" i="22"/>
  <c r="I191" i="22"/>
  <c r="G191" i="22"/>
  <c r="O190" i="22"/>
  <c r="W190" i="22" s="1"/>
  <c r="X190" i="22" s="1"/>
  <c r="N190" i="22"/>
  <c r="L190" i="22"/>
  <c r="P190" i="22" s="1"/>
  <c r="K190" i="22"/>
  <c r="I190" i="22"/>
  <c r="G190" i="22"/>
  <c r="O189" i="22"/>
  <c r="N189" i="22"/>
  <c r="L189" i="22"/>
  <c r="P189" i="22" s="1"/>
  <c r="K189" i="22"/>
  <c r="I189" i="22"/>
  <c r="G189" i="22"/>
  <c r="O188" i="22"/>
  <c r="W188" i="22" s="1"/>
  <c r="X188" i="22" s="1"/>
  <c r="N188" i="22"/>
  <c r="L188" i="22"/>
  <c r="P188" i="22" s="1"/>
  <c r="K188" i="22"/>
  <c r="I188" i="22"/>
  <c r="G188" i="22"/>
  <c r="O187" i="22"/>
  <c r="W187" i="22" s="1"/>
  <c r="X187" i="22" s="1"/>
  <c r="N187" i="22"/>
  <c r="L187" i="22"/>
  <c r="P187" i="22" s="1"/>
  <c r="Q187" i="22" s="1"/>
  <c r="K187" i="22"/>
  <c r="I187" i="22"/>
  <c r="G187" i="22"/>
  <c r="O186" i="22"/>
  <c r="W186" i="22" s="1"/>
  <c r="X186" i="22" s="1"/>
  <c r="N186" i="22"/>
  <c r="L186" i="22"/>
  <c r="P186" i="22" s="1"/>
  <c r="K186" i="22"/>
  <c r="I186" i="22"/>
  <c r="G186" i="22"/>
  <c r="O185" i="22"/>
  <c r="W185" i="22" s="1"/>
  <c r="X185" i="22" s="1"/>
  <c r="N185" i="22"/>
  <c r="L185" i="22"/>
  <c r="P185" i="22" s="1"/>
  <c r="K185" i="22"/>
  <c r="I185" i="22"/>
  <c r="G185" i="22"/>
  <c r="O184" i="22"/>
  <c r="N184" i="22"/>
  <c r="L184" i="22"/>
  <c r="P184" i="22" s="1"/>
  <c r="K184" i="22"/>
  <c r="I184" i="22"/>
  <c r="G184" i="22"/>
  <c r="O183" i="22"/>
  <c r="W183" i="22" s="1"/>
  <c r="X183" i="22" s="1"/>
  <c r="N183" i="22"/>
  <c r="L183" i="22"/>
  <c r="P183" i="22" s="1"/>
  <c r="K183" i="22"/>
  <c r="I183" i="22"/>
  <c r="G183" i="22"/>
  <c r="O182" i="22"/>
  <c r="W182" i="22" s="1"/>
  <c r="X182" i="22" s="1"/>
  <c r="N182" i="22"/>
  <c r="L182" i="22"/>
  <c r="P182" i="22" s="1"/>
  <c r="K182" i="22"/>
  <c r="I182" i="22"/>
  <c r="G182" i="22"/>
  <c r="O181" i="22"/>
  <c r="W181" i="22" s="1"/>
  <c r="X181" i="22" s="1"/>
  <c r="N181" i="22"/>
  <c r="L181" i="22"/>
  <c r="P181" i="22" s="1"/>
  <c r="K181" i="22"/>
  <c r="I181" i="22"/>
  <c r="G181" i="22"/>
  <c r="O180" i="22"/>
  <c r="W180" i="22" s="1"/>
  <c r="X180" i="22" s="1"/>
  <c r="N180" i="22"/>
  <c r="L180" i="22"/>
  <c r="P180" i="22" s="1"/>
  <c r="K180" i="22"/>
  <c r="I180" i="22"/>
  <c r="G180" i="22"/>
  <c r="O179" i="22"/>
  <c r="W179" i="22" s="1"/>
  <c r="X179" i="22" s="1"/>
  <c r="N179" i="22"/>
  <c r="L179" i="22"/>
  <c r="P179" i="22" s="1"/>
  <c r="K179" i="22"/>
  <c r="I179" i="22"/>
  <c r="G179" i="22"/>
  <c r="O178" i="22"/>
  <c r="W178" i="22" s="1"/>
  <c r="X178" i="22" s="1"/>
  <c r="N178" i="22"/>
  <c r="L178" i="22"/>
  <c r="P178" i="22" s="1"/>
  <c r="K178" i="22"/>
  <c r="I178" i="22"/>
  <c r="G178" i="22"/>
  <c r="O177" i="22"/>
  <c r="N177" i="22"/>
  <c r="L177" i="22"/>
  <c r="P177" i="22" s="1"/>
  <c r="K177" i="22"/>
  <c r="I177" i="22"/>
  <c r="G177" i="22"/>
  <c r="O176" i="22"/>
  <c r="W176" i="22" s="1"/>
  <c r="X176" i="22" s="1"/>
  <c r="N176" i="22"/>
  <c r="L176" i="22"/>
  <c r="P176" i="22" s="1"/>
  <c r="K176" i="22"/>
  <c r="I176" i="22"/>
  <c r="G176" i="22"/>
  <c r="O175" i="22"/>
  <c r="W175" i="22" s="1"/>
  <c r="X175" i="22" s="1"/>
  <c r="N175" i="22"/>
  <c r="L175" i="22"/>
  <c r="P175" i="22" s="1"/>
  <c r="K175" i="22"/>
  <c r="I175" i="22"/>
  <c r="G175" i="22"/>
  <c r="O174" i="22"/>
  <c r="W174" i="22" s="1"/>
  <c r="X174" i="22" s="1"/>
  <c r="N174" i="22"/>
  <c r="L174" i="22"/>
  <c r="P174" i="22" s="1"/>
  <c r="K174" i="22"/>
  <c r="I174" i="22"/>
  <c r="G174" i="22"/>
  <c r="O173" i="22"/>
  <c r="W173" i="22" s="1"/>
  <c r="X173" i="22" s="1"/>
  <c r="N173" i="22"/>
  <c r="L173" i="22"/>
  <c r="P173" i="22" s="1"/>
  <c r="K173" i="22"/>
  <c r="I173" i="22"/>
  <c r="G173" i="22"/>
  <c r="O172" i="22"/>
  <c r="W172" i="22" s="1"/>
  <c r="X172" i="22" s="1"/>
  <c r="N172" i="22"/>
  <c r="L172" i="22"/>
  <c r="P172" i="22" s="1"/>
  <c r="K172" i="22"/>
  <c r="I172" i="22"/>
  <c r="G172" i="22"/>
  <c r="O171" i="22"/>
  <c r="W171" i="22" s="1"/>
  <c r="X171" i="22" s="1"/>
  <c r="N171" i="22"/>
  <c r="L171" i="22"/>
  <c r="P171" i="22" s="1"/>
  <c r="K171" i="22"/>
  <c r="I171" i="22"/>
  <c r="G171" i="22"/>
  <c r="O170" i="22"/>
  <c r="N170" i="22"/>
  <c r="L170" i="22"/>
  <c r="P170" i="22" s="1"/>
  <c r="Q170" i="22" s="1"/>
  <c r="K170" i="22"/>
  <c r="I170" i="22"/>
  <c r="G170" i="22"/>
  <c r="O169" i="22"/>
  <c r="W169" i="22" s="1"/>
  <c r="X169" i="22" s="1"/>
  <c r="N169" i="22"/>
  <c r="L169" i="22"/>
  <c r="P169" i="22"/>
  <c r="K169" i="22"/>
  <c r="I169" i="22"/>
  <c r="G169" i="22"/>
  <c r="O168" i="22"/>
  <c r="W168" i="22" s="1"/>
  <c r="X168" i="22" s="1"/>
  <c r="N168" i="22"/>
  <c r="L168" i="22"/>
  <c r="P168" i="22" s="1"/>
  <c r="K168" i="22"/>
  <c r="I168" i="22"/>
  <c r="G168" i="22"/>
  <c r="O167" i="22"/>
  <c r="W167" i="22" s="1"/>
  <c r="X167" i="22" s="1"/>
  <c r="N167" i="22"/>
  <c r="L167" i="22"/>
  <c r="P167" i="22" s="1"/>
  <c r="Q167" i="22" s="1"/>
  <c r="K167" i="22"/>
  <c r="I167" i="22"/>
  <c r="G167" i="22"/>
  <c r="O166" i="22"/>
  <c r="W166" i="22" s="1"/>
  <c r="X166" i="22" s="1"/>
  <c r="N166" i="22"/>
  <c r="L166" i="22"/>
  <c r="P166" i="22"/>
  <c r="K166" i="22"/>
  <c r="I166" i="22"/>
  <c r="G166" i="22"/>
  <c r="O165" i="22"/>
  <c r="W165" i="22" s="1"/>
  <c r="X165" i="22" s="1"/>
  <c r="N165" i="22"/>
  <c r="L165" i="22"/>
  <c r="P165" i="22" s="1"/>
  <c r="Q165" i="22" s="1"/>
  <c r="K165" i="22"/>
  <c r="I165" i="22"/>
  <c r="G165" i="22"/>
  <c r="O164" i="22"/>
  <c r="W164" i="22" s="1"/>
  <c r="X164" i="22" s="1"/>
  <c r="N164" i="22"/>
  <c r="L164" i="22"/>
  <c r="P164" i="22" s="1"/>
  <c r="K164" i="22"/>
  <c r="I164" i="22"/>
  <c r="G164" i="22"/>
  <c r="O163" i="22"/>
  <c r="N163" i="22"/>
  <c r="L163" i="22"/>
  <c r="P163" i="22" s="1"/>
  <c r="K163" i="22"/>
  <c r="I163" i="22"/>
  <c r="G163" i="22"/>
  <c r="O162" i="22"/>
  <c r="W162" i="22" s="1"/>
  <c r="X162" i="22" s="1"/>
  <c r="N162" i="22"/>
  <c r="L162" i="22"/>
  <c r="P162" i="22" s="1"/>
  <c r="K162" i="22"/>
  <c r="I162" i="22"/>
  <c r="G162" i="22"/>
  <c r="O161" i="22"/>
  <c r="W161" i="22" s="1"/>
  <c r="X161" i="22" s="1"/>
  <c r="N161" i="22"/>
  <c r="L161" i="22"/>
  <c r="P161" i="22" s="1"/>
  <c r="K161" i="22"/>
  <c r="I161" i="22"/>
  <c r="G161" i="22"/>
  <c r="O160" i="22"/>
  <c r="W160" i="22"/>
  <c r="X160" i="22" s="1"/>
  <c r="N160" i="22"/>
  <c r="L160" i="22"/>
  <c r="P160" i="22" s="1"/>
  <c r="Q160" i="22" s="1"/>
  <c r="K160" i="22"/>
  <c r="I160" i="22"/>
  <c r="G160" i="22"/>
  <c r="O159" i="22"/>
  <c r="W159" i="22" s="1"/>
  <c r="X159" i="22" s="1"/>
  <c r="N159" i="22"/>
  <c r="L159" i="22"/>
  <c r="P159" i="22" s="1"/>
  <c r="K159" i="22"/>
  <c r="I159" i="22"/>
  <c r="G159" i="22"/>
  <c r="O158" i="22"/>
  <c r="W158" i="22" s="1"/>
  <c r="X158" i="22" s="1"/>
  <c r="N158" i="22"/>
  <c r="L158" i="22"/>
  <c r="P158" i="22" s="1"/>
  <c r="K158" i="22"/>
  <c r="I158" i="22"/>
  <c r="G158" i="22"/>
  <c r="O157" i="22"/>
  <c r="N157" i="22"/>
  <c r="L157" i="22"/>
  <c r="P157" i="22" s="1"/>
  <c r="K157" i="22"/>
  <c r="I157" i="22"/>
  <c r="G157" i="22"/>
  <c r="O156" i="22"/>
  <c r="W156" i="22" s="1"/>
  <c r="X156" i="22" s="1"/>
  <c r="N156" i="22"/>
  <c r="L156" i="22"/>
  <c r="P156" i="22" s="1"/>
  <c r="K156" i="22"/>
  <c r="I156" i="22"/>
  <c r="G156" i="22"/>
  <c r="O155" i="22"/>
  <c r="W155" i="22" s="1"/>
  <c r="X155" i="22" s="1"/>
  <c r="N155" i="22"/>
  <c r="L155" i="22"/>
  <c r="P155" i="22"/>
  <c r="K155" i="22"/>
  <c r="I155" i="22"/>
  <c r="G155" i="22"/>
  <c r="O154" i="22"/>
  <c r="W154" i="22" s="1"/>
  <c r="X154" i="22" s="1"/>
  <c r="N154" i="22"/>
  <c r="L154" i="22"/>
  <c r="P154" i="22" s="1"/>
  <c r="K154" i="22"/>
  <c r="I154" i="22"/>
  <c r="G154" i="22"/>
  <c r="O153" i="22"/>
  <c r="W153" i="22" s="1"/>
  <c r="X153" i="22" s="1"/>
  <c r="N153" i="22"/>
  <c r="L153" i="22"/>
  <c r="P153" i="22" s="1"/>
  <c r="Q153" i="22" s="1"/>
  <c r="K153" i="22"/>
  <c r="I153" i="22"/>
  <c r="G153" i="22"/>
  <c r="O152" i="22"/>
  <c r="W152" i="22" s="1"/>
  <c r="X152" i="22" s="1"/>
  <c r="N152" i="22"/>
  <c r="L152" i="22"/>
  <c r="P152" i="22" s="1"/>
  <c r="K152" i="22"/>
  <c r="I152" i="22"/>
  <c r="G152" i="22"/>
  <c r="O151" i="22"/>
  <c r="W151" i="22"/>
  <c r="X151" i="22" s="1"/>
  <c r="N151" i="22"/>
  <c r="L151" i="22"/>
  <c r="P151" i="22" s="1"/>
  <c r="Q151" i="22" s="1"/>
  <c r="K151" i="22"/>
  <c r="I151" i="22"/>
  <c r="G151" i="22"/>
  <c r="O150" i="22"/>
  <c r="W150" i="22" s="1"/>
  <c r="X150" i="22" s="1"/>
  <c r="N150" i="22"/>
  <c r="L150" i="22"/>
  <c r="P150" i="22" s="1"/>
  <c r="Q150" i="22" s="1"/>
  <c r="K150" i="22"/>
  <c r="I150" i="22"/>
  <c r="G150" i="22"/>
  <c r="O149" i="22"/>
  <c r="W149" i="22" s="1"/>
  <c r="X149" i="22" s="1"/>
  <c r="N149" i="22"/>
  <c r="L149" i="22"/>
  <c r="P149" i="22" s="1"/>
  <c r="K149" i="22"/>
  <c r="I149" i="22"/>
  <c r="G149" i="22"/>
  <c r="O148" i="22"/>
  <c r="W148" i="22" s="1"/>
  <c r="X148" i="22" s="1"/>
  <c r="N148" i="22"/>
  <c r="L148" i="22"/>
  <c r="P148" i="22" s="1"/>
  <c r="K148" i="22"/>
  <c r="I148" i="22"/>
  <c r="G148" i="22"/>
  <c r="O147" i="22"/>
  <c r="W147" i="22" s="1"/>
  <c r="X147" i="22" s="1"/>
  <c r="N147" i="22"/>
  <c r="L147" i="22"/>
  <c r="P147" i="22" s="1"/>
  <c r="K147" i="22"/>
  <c r="I147" i="22"/>
  <c r="G147" i="22"/>
  <c r="O146" i="22"/>
  <c r="N146" i="22"/>
  <c r="L146" i="22"/>
  <c r="P146" i="22" s="1"/>
  <c r="K146" i="22"/>
  <c r="I146" i="22"/>
  <c r="G146" i="22"/>
  <c r="O145" i="22"/>
  <c r="W145" i="22" s="1"/>
  <c r="X145" i="22" s="1"/>
  <c r="N145" i="22"/>
  <c r="L145" i="22"/>
  <c r="P145" i="22" s="1"/>
  <c r="K145" i="22"/>
  <c r="I145" i="22"/>
  <c r="G145" i="22"/>
  <c r="O144" i="22"/>
  <c r="N144" i="22"/>
  <c r="L144" i="22"/>
  <c r="P144" i="22" s="1"/>
  <c r="K144" i="22"/>
  <c r="I144" i="22"/>
  <c r="G144" i="22"/>
  <c r="O143" i="22"/>
  <c r="W143" i="22" s="1"/>
  <c r="X143" i="22" s="1"/>
  <c r="N143" i="22"/>
  <c r="L143" i="22"/>
  <c r="P143" i="22"/>
  <c r="K143" i="22"/>
  <c r="I143" i="22"/>
  <c r="G143" i="22"/>
  <c r="O142" i="22"/>
  <c r="W142" i="22" s="1"/>
  <c r="X142" i="22" s="1"/>
  <c r="N142" i="22"/>
  <c r="L142" i="22"/>
  <c r="P142" i="22" s="1"/>
  <c r="K142" i="22"/>
  <c r="I142" i="22"/>
  <c r="G142" i="22"/>
  <c r="O141" i="22"/>
  <c r="W141" i="22" s="1"/>
  <c r="X141" i="22" s="1"/>
  <c r="N141" i="22"/>
  <c r="L141" i="22"/>
  <c r="P141" i="22" s="1"/>
  <c r="K141" i="22"/>
  <c r="I141" i="22"/>
  <c r="G141" i="22"/>
  <c r="O140" i="22"/>
  <c r="N140" i="22"/>
  <c r="L140" i="22"/>
  <c r="P140" i="22" s="1"/>
  <c r="K140" i="22"/>
  <c r="I140" i="22"/>
  <c r="G140" i="22"/>
  <c r="O139" i="22"/>
  <c r="W139" i="22" s="1"/>
  <c r="X139" i="22" s="1"/>
  <c r="N139" i="22"/>
  <c r="L139" i="22"/>
  <c r="P139" i="22" s="1"/>
  <c r="K139" i="22"/>
  <c r="I139" i="22"/>
  <c r="G139" i="22"/>
  <c r="O138" i="22"/>
  <c r="N138" i="22"/>
  <c r="L138" i="22"/>
  <c r="P138" i="22" s="1"/>
  <c r="K138" i="22"/>
  <c r="I138" i="22"/>
  <c r="G138" i="22"/>
  <c r="O137" i="22"/>
  <c r="W137" i="22" s="1"/>
  <c r="X137" i="22" s="1"/>
  <c r="N137" i="22"/>
  <c r="L137" i="22"/>
  <c r="P137" i="22" s="1"/>
  <c r="K137" i="22"/>
  <c r="I137" i="22"/>
  <c r="G137" i="22"/>
  <c r="O136" i="22"/>
  <c r="W136" i="22" s="1"/>
  <c r="X136" i="22" s="1"/>
  <c r="N136" i="22"/>
  <c r="L136" i="22"/>
  <c r="P136" i="22" s="1"/>
  <c r="K136" i="22"/>
  <c r="I136" i="22"/>
  <c r="G136" i="22"/>
  <c r="O135" i="22"/>
  <c r="N135" i="22"/>
  <c r="L135" i="22"/>
  <c r="P135" i="22" s="1"/>
  <c r="K135" i="22"/>
  <c r="I135" i="22"/>
  <c r="G135" i="22"/>
  <c r="O134" i="22"/>
  <c r="W134" i="22" s="1"/>
  <c r="X134" i="22" s="1"/>
  <c r="N134" i="22"/>
  <c r="L134" i="22"/>
  <c r="P134" i="22" s="1"/>
  <c r="K134" i="22"/>
  <c r="I134" i="22"/>
  <c r="G134" i="22"/>
  <c r="O133" i="22"/>
  <c r="W133" i="22" s="1"/>
  <c r="X133" i="22" s="1"/>
  <c r="N133" i="22"/>
  <c r="L133" i="22"/>
  <c r="P133" i="22" s="1"/>
  <c r="K133" i="22"/>
  <c r="I133" i="22"/>
  <c r="G133" i="22"/>
  <c r="O132" i="22"/>
  <c r="W132" i="22" s="1"/>
  <c r="X132" i="22" s="1"/>
  <c r="N132" i="22"/>
  <c r="L132" i="22"/>
  <c r="P132" i="22" s="1"/>
  <c r="Q132" i="22" s="1"/>
  <c r="K132" i="22"/>
  <c r="I132" i="22"/>
  <c r="G132" i="22"/>
  <c r="O131" i="22"/>
  <c r="W131" i="22" s="1"/>
  <c r="X131" i="22" s="1"/>
  <c r="N131" i="22"/>
  <c r="L131" i="22"/>
  <c r="P131" i="22" s="1"/>
  <c r="K131" i="22"/>
  <c r="I131" i="22"/>
  <c r="G131" i="22"/>
  <c r="O130" i="22"/>
  <c r="N130" i="22"/>
  <c r="L130" i="22"/>
  <c r="P130" i="22" s="1"/>
  <c r="K130" i="22"/>
  <c r="I130" i="22"/>
  <c r="G130" i="22"/>
  <c r="O129" i="22"/>
  <c r="W129" i="22" s="1"/>
  <c r="X129" i="22" s="1"/>
  <c r="N129" i="22"/>
  <c r="L129" i="22"/>
  <c r="P129" i="22" s="1"/>
  <c r="K129" i="22"/>
  <c r="I129" i="22"/>
  <c r="G129" i="22"/>
  <c r="O128" i="22"/>
  <c r="N128" i="22"/>
  <c r="L128" i="22"/>
  <c r="P128" i="22" s="1"/>
  <c r="Q128" i="22" s="1"/>
  <c r="K128" i="22"/>
  <c r="I128" i="22"/>
  <c r="G128" i="22"/>
  <c r="O127" i="22"/>
  <c r="W127" i="22" s="1"/>
  <c r="X127" i="22" s="1"/>
  <c r="N127" i="22"/>
  <c r="L127" i="22"/>
  <c r="P127" i="22" s="1"/>
  <c r="K127" i="22"/>
  <c r="I127" i="22"/>
  <c r="G127" i="22"/>
  <c r="O126" i="22"/>
  <c r="W126" i="22" s="1"/>
  <c r="X126" i="22" s="1"/>
  <c r="N126" i="22"/>
  <c r="L126" i="22"/>
  <c r="P126" i="22" s="1"/>
  <c r="K126" i="22"/>
  <c r="I126" i="22"/>
  <c r="G126" i="22"/>
  <c r="O125" i="22"/>
  <c r="W125" i="22" s="1"/>
  <c r="X125" i="22" s="1"/>
  <c r="N125" i="22"/>
  <c r="L125" i="22"/>
  <c r="P125" i="22" s="1"/>
  <c r="K125" i="22"/>
  <c r="I125" i="22"/>
  <c r="G125" i="22"/>
  <c r="O124" i="22"/>
  <c r="N124" i="22"/>
  <c r="L124" i="22"/>
  <c r="P124" i="22" s="1"/>
  <c r="K124" i="22"/>
  <c r="I124" i="22"/>
  <c r="G124" i="22"/>
  <c r="O123" i="22"/>
  <c r="W123" i="22" s="1"/>
  <c r="X123" i="22" s="1"/>
  <c r="N123" i="22"/>
  <c r="L123" i="22"/>
  <c r="P123" i="22" s="1"/>
  <c r="K123" i="22"/>
  <c r="I123" i="22"/>
  <c r="G123" i="22"/>
  <c r="O122" i="22"/>
  <c r="N122" i="22"/>
  <c r="L122" i="22"/>
  <c r="P122" i="22" s="1"/>
  <c r="K122" i="22"/>
  <c r="I122" i="22"/>
  <c r="G122" i="22"/>
  <c r="O121" i="22"/>
  <c r="W121" i="22" s="1"/>
  <c r="X121" i="22" s="1"/>
  <c r="N121" i="22"/>
  <c r="L121" i="22"/>
  <c r="P121" i="22" s="1"/>
  <c r="K121" i="22"/>
  <c r="I121" i="22"/>
  <c r="G121" i="22"/>
  <c r="O120" i="22"/>
  <c r="N120" i="22"/>
  <c r="L120" i="22"/>
  <c r="P120" i="22" s="1"/>
  <c r="K120" i="22"/>
  <c r="I120" i="22"/>
  <c r="G120" i="22"/>
  <c r="O119" i="22"/>
  <c r="N119" i="22"/>
  <c r="L119" i="22"/>
  <c r="P119" i="22" s="1"/>
  <c r="K119" i="22"/>
  <c r="I119" i="22"/>
  <c r="G119" i="22"/>
  <c r="O118" i="22"/>
  <c r="W118" i="22" s="1"/>
  <c r="X118" i="22" s="1"/>
  <c r="N118" i="22"/>
  <c r="L118" i="22"/>
  <c r="P118" i="22" s="1"/>
  <c r="K118" i="22"/>
  <c r="I118" i="22"/>
  <c r="G118" i="22"/>
  <c r="O117" i="22"/>
  <c r="N117" i="22"/>
  <c r="L117" i="22"/>
  <c r="P117" i="22" s="1"/>
  <c r="K117" i="22"/>
  <c r="I117" i="22"/>
  <c r="G117" i="22"/>
  <c r="O116" i="22"/>
  <c r="W116" i="22" s="1"/>
  <c r="X116" i="22" s="1"/>
  <c r="N116" i="22"/>
  <c r="L116" i="22"/>
  <c r="P116" i="22" s="1"/>
  <c r="K116" i="22"/>
  <c r="I116" i="22"/>
  <c r="G116" i="22"/>
  <c r="O115" i="22"/>
  <c r="N115" i="22"/>
  <c r="L115" i="22"/>
  <c r="P115" i="22" s="1"/>
  <c r="K115" i="22"/>
  <c r="I115" i="22"/>
  <c r="G115" i="22"/>
  <c r="O114" i="22"/>
  <c r="W114" i="22" s="1"/>
  <c r="X114" i="22" s="1"/>
  <c r="N114" i="22"/>
  <c r="L114" i="22"/>
  <c r="P114" i="22" s="1"/>
  <c r="K114" i="22"/>
  <c r="I114" i="22"/>
  <c r="G114" i="22"/>
  <c r="O113" i="22"/>
  <c r="N113" i="22"/>
  <c r="L113" i="22"/>
  <c r="P113" i="22" s="1"/>
  <c r="K113" i="22"/>
  <c r="I113" i="22"/>
  <c r="G113" i="22"/>
  <c r="O112" i="22"/>
  <c r="N112" i="22"/>
  <c r="L112" i="22"/>
  <c r="P112" i="22" s="1"/>
  <c r="K112" i="22"/>
  <c r="I112" i="22"/>
  <c r="G112" i="22"/>
  <c r="O111" i="22"/>
  <c r="W111" i="22" s="1"/>
  <c r="X111" i="22" s="1"/>
  <c r="N111" i="22"/>
  <c r="L111" i="22"/>
  <c r="P111" i="22" s="1"/>
  <c r="K111" i="22"/>
  <c r="I111" i="22"/>
  <c r="G111" i="22"/>
  <c r="O110" i="22"/>
  <c r="W110" i="22" s="1"/>
  <c r="X110" i="22" s="1"/>
  <c r="N110" i="22"/>
  <c r="L110" i="22"/>
  <c r="P110" i="22" s="1"/>
  <c r="K110" i="22"/>
  <c r="I110" i="22"/>
  <c r="G110" i="22"/>
  <c r="O109" i="22"/>
  <c r="W109" i="22"/>
  <c r="X109" i="22" s="1"/>
  <c r="N109" i="22"/>
  <c r="L109" i="22"/>
  <c r="P109" i="22" s="1"/>
  <c r="K109" i="22"/>
  <c r="I109" i="22"/>
  <c r="G109" i="22"/>
  <c r="O108" i="22"/>
  <c r="N108" i="22"/>
  <c r="L108" i="22"/>
  <c r="P108" i="22" s="1"/>
  <c r="K108" i="22"/>
  <c r="I108" i="22"/>
  <c r="G108" i="22"/>
  <c r="O107" i="22"/>
  <c r="N107" i="22"/>
  <c r="L107" i="22"/>
  <c r="P107" i="22" s="1"/>
  <c r="K107" i="22"/>
  <c r="I107" i="22"/>
  <c r="G107" i="22"/>
  <c r="O106" i="22"/>
  <c r="W106" i="22" s="1"/>
  <c r="X106" i="22" s="1"/>
  <c r="N106" i="22"/>
  <c r="L106" i="22"/>
  <c r="P106" i="22" s="1"/>
  <c r="K106" i="22"/>
  <c r="I106" i="22"/>
  <c r="G106" i="22"/>
  <c r="O105" i="22"/>
  <c r="W105" i="22" s="1"/>
  <c r="X105" i="22" s="1"/>
  <c r="N105" i="22"/>
  <c r="L105" i="22"/>
  <c r="P105" i="22" s="1"/>
  <c r="K105" i="22"/>
  <c r="I105" i="22"/>
  <c r="G105" i="22"/>
  <c r="O104" i="22"/>
  <c r="N104" i="22"/>
  <c r="L104" i="22"/>
  <c r="P104" i="22" s="1"/>
  <c r="K104" i="22"/>
  <c r="I104" i="22"/>
  <c r="G104" i="22"/>
  <c r="O103" i="22"/>
  <c r="N103" i="22"/>
  <c r="L103" i="22"/>
  <c r="P103" i="22" s="1"/>
  <c r="K103" i="22"/>
  <c r="I103" i="22"/>
  <c r="G103" i="22"/>
  <c r="O102" i="22"/>
  <c r="W102" i="22" s="1"/>
  <c r="X102" i="22" s="1"/>
  <c r="N102" i="22"/>
  <c r="L102" i="22"/>
  <c r="P102" i="22" s="1"/>
  <c r="K102" i="22"/>
  <c r="I102" i="22"/>
  <c r="G102" i="22"/>
  <c r="O101" i="22"/>
  <c r="N101" i="22"/>
  <c r="L101" i="22"/>
  <c r="P101" i="22" s="1"/>
  <c r="K101" i="22"/>
  <c r="I101" i="22"/>
  <c r="G101" i="22"/>
  <c r="O100" i="22"/>
  <c r="W100" i="22" s="1"/>
  <c r="X100" i="22" s="1"/>
  <c r="N100" i="22"/>
  <c r="L100" i="22"/>
  <c r="P100" i="22" s="1"/>
  <c r="K100" i="22"/>
  <c r="I100" i="22"/>
  <c r="G100" i="22"/>
  <c r="O99" i="22"/>
  <c r="N99" i="22"/>
  <c r="L99" i="22"/>
  <c r="P99" i="22" s="1"/>
  <c r="K99" i="22"/>
  <c r="I99" i="22"/>
  <c r="G99" i="22"/>
  <c r="O98" i="22"/>
  <c r="W98" i="22" s="1"/>
  <c r="X98" i="22" s="1"/>
  <c r="N98" i="22"/>
  <c r="L98" i="22"/>
  <c r="P98" i="22" s="1"/>
  <c r="K98" i="22"/>
  <c r="I98" i="22"/>
  <c r="G98" i="22"/>
  <c r="O97" i="22"/>
  <c r="N97" i="22"/>
  <c r="L97" i="22"/>
  <c r="P97" i="22" s="1"/>
  <c r="K97" i="22"/>
  <c r="I97" i="22"/>
  <c r="G97" i="22"/>
  <c r="O96" i="22"/>
  <c r="W96" i="22" s="1"/>
  <c r="X96" i="22" s="1"/>
  <c r="N96" i="22"/>
  <c r="L96" i="22"/>
  <c r="P96" i="22" s="1"/>
  <c r="K96" i="22"/>
  <c r="I96" i="22"/>
  <c r="G96" i="22"/>
  <c r="O95" i="22"/>
  <c r="N95" i="22"/>
  <c r="L95" i="22"/>
  <c r="P95" i="22" s="1"/>
  <c r="K95" i="22"/>
  <c r="I95" i="22"/>
  <c r="G95" i="22"/>
  <c r="O94" i="22"/>
  <c r="W94" i="22" s="1"/>
  <c r="X94" i="22" s="1"/>
  <c r="N94" i="22"/>
  <c r="L94" i="22"/>
  <c r="P94" i="22" s="1"/>
  <c r="K94" i="22"/>
  <c r="I94" i="22"/>
  <c r="G94" i="22"/>
  <c r="O93" i="22"/>
  <c r="N93" i="22"/>
  <c r="L93" i="22"/>
  <c r="P93" i="22" s="1"/>
  <c r="K93" i="22"/>
  <c r="I93" i="22"/>
  <c r="G93" i="22"/>
  <c r="O92" i="22"/>
  <c r="W92" i="22" s="1"/>
  <c r="X92" i="22" s="1"/>
  <c r="N92" i="22"/>
  <c r="L92" i="22"/>
  <c r="P92" i="22" s="1"/>
  <c r="K92" i="22"/>
  <c r="I92" i="22"/>
  <c r="G92" i="22"/>
  <c r="O91" i="22"/>
  <c r="W91" i="22" s="1"/>
  <c r="X91" i="22" s="1"/>
  <c r="N91" i="22"/>
  <c r="L91" i="22"/>
  <c r="P91" i="22" s="1"/>
  <c r="K91" i="22"/>
  <c r="I91" i="22"/>
  <c r="G91" i="22"/>
  <c r="O90" i="22"/>
  <c r="N90" i="22"/>
  <c r="L90" i="22"/>
  <c r="P90" i="22" s="1"/>
  <c r="K90" i="22"/>
  <c r="I90" i="22"/>
  <c r="G90" i="22"/>
  <c r="O89" i="22"/>
  <c r="W89" i="22" s="1"/>
  <c r="X89" i="22" s="1"/>
  <c r="N89" i="22"/>
  <c r="L89" i="22"/>
  <c r="P89" i="22" s="1"/>
  <c r="Q89" i="22" s="1"/>
  <c r="K89" i="22"/>
  <c r="I89" i="22"/>
  <c r="G89" i="22"/>
  <c r="O88" i="22"/>
  <c r="W88" i="22" s="1"/>
  <c r="X88" i="22" s="1"/>
  <c r="N88" i="22"/>
  <c r="L88" i="22"/>
  <c r="P88" i="22" s="1"/>
  <c r="K88" i="22"/>
  <c r="I88" i="22"/>
  <c r="G88" i="22"/>
  <c r="O87" i="22"/>
  <c r="W87" i="22" s="1"/>
  <c r="X87" i="22" s="1"/>
  <c r="N87" i="22"/>
  <c r="L87" i="22"/>
  <c r="P87" i="22" s="1"/>
  <c r="K87" i="22"/>
  <c r="I87" i="22"/>
  <c r="G87" i="22"/>
  <c r="O86" i="22"/>
  <c r="W86" i="22" s="1"/>
  <c r="X86" i="22" s="1"/>
  <c r="N86" i="22"/>
  <c r="L86" i="22"/>
  <c r="P86" i="22" s="1"/>
  <c r="K86" i="22"/>
  <c r="I86" i="22"/>
  <c r="G86" i="22"/>
  <c r="O85" i="22"/>
  <c r="N85" i="22"/>
  <c r="L85" i="22"/>
  <c r="P85" i="22" s="1"/>
  <c r="K85" i="22"/>
  <c r="I85" i="22"/>
  <c r="G85" i="22"/>
  <c r="O84" i="22"/>
  <c r="W84" i="22" s="1"/>
  <c r="X84" i="22" s="1"/>
  <c r="N84" i="22"/>
  <c r="L84" i="22"/>
  <c r="P84" i="22" s="1"/>
  <c r="K84" i="22"/>
  <c r="I84" i="22"/>
  <c r="G84" i="22"/>
  <c r="O83" i="22"/>
  <c r="N83" i="22"/>
  <c r="L83" i="22"/>
  <c r="P83" i="22" s="1"/>
  <c r="K83" i="22"/>
  <c r="I83" i="22"/>
  <c r="G83" i="22"/>
  <c r="O82" i="22"/>
  <c r="W82" i="22" s="1"/>
  <c r="X82" i="22" s="1"/>
  <c r="N82" i="22"/>
  <c r="L82" i="22"/>
  <c r="P82" i="22" s="1"/>
  <c r="K82" i="22"/>
  <c r="I82" i="22"/>
  <c r="G82" i="22"/>
  <c r="O81" i="22"/>
  <c r="W81" i="22" s="1"/>
  <c r="X81" i="22" s="1"/>
  <c r="N81" i="22"/>
  <c r="L81" i="22"/>
  <c r="P81" i="22" s="1"/>
  <c r="K81" i="22"/>
  <c r="I81" i="22"/>
  <c r="G81" i="22"/>
  <c r="O80" i="22"/>
  <c r="W80" i="22" s="1"/>
  <c r="X80" i="22" s="1"/>
  <c r="N80" i="22"/>
  <c r="L80" i="22"/>
  <c r="P80" i="22"/>
  <c r="K80" i="22"/>
  <c r="I80" i="22"/>
  <c r="G80" i="22"/>
  <c r="O79" i="22"/>
  <c r="N79" i="22"/>
  <c r="L79" i="22"/>
  <c r="P79" i="22" s="1"/>
  <c r="K79" i="22"/>
  <c r="I79" i="22"/>
  <c r="G79" i="22"/>
  <c r="O78" i="22"/>
  <c r="N78" i="22"/>
  <c r="L78" i="22"/>
  <c r="P78" i="22" s="1"/>
  <c r="K78" i="22"/>
  <c r="I78" i="22"/>
  <c r="G78" i="22"/>
  <c r="O77" i="22"/>
  <c r="W77" i="22" s="1"/>
  <c r="X77" i="22" s="1"/>
  <c r="N77" i="22"/>
  <c r="L77" i="22"/>
  <c r="P77" i="22" s="1"/>
  <c r="K77" i="22"/>
  <c r="I77" i="22"/>
  <c r="G77" i="22"/>
  <c r="O76" i="22"/>
  <c r="N76" i="22"/>
  <c r="L76" i="22"/>
  <c r="P76" i="22" s="1"/>
  <c r="K76" i="22"/>
  <c r="I76" i="22"/>
  <c r="G76" i="22"/>
  <c r="O75" i="22"/>
  <c r="W75" i="22" s="1"/>
  <c r="X75" i="22" s="1"/>
  <c r="N75" i="22"/>
  <c r="L75" i="22"/>
  <c r="P75" i="22" s="1"/>
  <c r="K75" i="22"/>
  <c r="I75" i="22"/>
  <c r="G75" i="22"/>
  <c r="O74" i="22"/>
  <c r="W74" i="22" s="1"/>
  <c r="X74" i="22" s="1"/>
  <c r="N74" i="22"/>
  <c r="L74" i="22"/>
  <c r="P74" i="22" s="1"/>
  <c r="Q74" i="22" s="1"/>
  <c r="K74" i="22"/>
  <c r="I74" i="22"/>
  <c r="G74" i="22"/>
  <c r="O73" i="22"/>
  <c r="N73" i="22"/>
  <c r="L73" i="22"/>
  <c r="P73" i="22"/>
  <c r="K73" i="22"/>
  <c r="I73" i="22"/>
  <c r="G73" i="22"/>
  <c r="O72" i="22"/>
  <c r="W72" i="22" s="1"/>
  <c r="X72" i="22" s="1"/>
  <c r="N72" i="22"/>
  <c r="L72" i="22"/>
  <c r="P72" i="22" s="1"/>
  <c r="K72" i="22"/>
  <c r="I72" i="22"/>
  <c r="G72" i="22"/>
  <c r="O71" i="22"/>
  <c r="N71" i="22"/>
  <c r="L71" i="22"/>
  <c r="P71" i="22" s="1"/>
  <c r="Q71" i="22" s="1"/>
  <c r="K71" i="22"/>
  <c r="I71" i="22"/>
  <c r="G71" i="22"/>
  <c r="O70" i="22"/>
  <c r="N70" i="22"/>
  <c r="L70" i="22"/>
  <c r="P70" i="22" s="1"/>
  <c r="K70" i="22"/>
  <c r="I70" i="22"/>
  <c r="G70" i="22"/>
  <c r="O69" i="22"/>
  <c r="N69" i="22"/>
  <c r="L69" i="22"/>
  <c r="P69" i="22" s="1"/>
  <c r="K69" i="22"/>
  <c r="I69" i="22"/>
  <c r="G69" i="22"/>
  <c r="O68" i="22"/>
  <c r="W68" i="22" s="1"/>
  <c r="X68" i="22" s="1"/>
  <c r="N68" i="22"/>
  <c r="L68" i="22"/>
  <c r="P68" i="22" s="1"/>
  <c r="K68" i="22"/>
  <c r="I68" i="22"/>
  <c r="G68" i="22"/>
  <c r="O67" i="22"/>
  <c r="N67" i="22"/>
  <c r="L67" i="22"/>
  <c r="P67" i="22" s="1"/>
  <c r="K67" i="22"/>
  <c r="I67" i="22"/>
  <c r="G67" i="22"/>
  <c r="O66" i="22"/>
  <c r="W66" i="22" s="1"/>
  <c r="X66" i="22" s="1"/>
  <c r="N66" i="22"/>
  <c r="L66" i="22"/>
  <c r="P66" i="22" s="1"/>
  <c r="K66" i="22"/>
  <c r="I66" i="22"/>
  <c r="G66" i="22"/>
  <c r="O65" i="22"/>
  <c r="W65" i="22" s="1"/>
  <c r="X65" i="22" s="1"/>
  <c r="N65" i="22"/>
  <c r="L65" i="22"/>
  <c r="P65" i="22" s="1"/>
  <c r="K65" i="22"/>
  <c r="I65" i="22"/>
  <c r="G65" i="22"/>
  <c r="O64" i="22"/>
  <c r="W64" i="22" s="1"/>
  <c r="X64" i="22" s="1"/>
  <c r="N64" i="22"/>
  <c r="L64" i="22"/>
  <c r="P64" i="22" s="1"/>
  <c r="K64" i="22"/>
  <c r="I64" i="22"/>
  <c r="G64" i="22"/>
  <c r="O63" i="22"/>
  <c r="W63" i="22" s="1"/>
  <c r="X63" i="22" s="1"/>
  <c r="N63" i="22"/>
  <c r="L63" i="22"/>
  <c r="P63" i="22" s="1"/>
  <c r="K63" i="22"/>
  <c r="I63" i="22"/>
  <c r="G63" i="22"/>
  <c r="O62" i="22"/>
  <c r="N62" i="22"/>
  <c r="L62" i="22"/>
  <c r="P62" i="22" s="1"/>
  <c r="K62" i="22"/>
  <c r="I62" i="22"/>
  <c r="G62" i="22"/>
  <c r="O61" i="22"/>
  <c r="W61" i="22" s="1"/>
  <c r="X61" i="22" s="1"/>
  <c r="N61" i="22"/>
  <c r="L61" i="22"/>
  <c r="P61" i="22" s="1"/>
  <c r="K61" i="22"/>
  <c r="I61" i="22"/>
  <c r="G61" i="22"/>
  <c r="O60" i="22"/>
  <c r="N60" i="22"/>
  <c r="L60" i="22"/>
  <c r="P60" i="22" s="1"/>
  <c r="K60" i="22"/>
  <c r="I60" i="22"/>
  <c r="G60" i="22"/>
  <c r="O59" i="22"/>
  <c r="N59" i="22"/>
  <c r="L59" i="22"/>
  <c r="P59" i="22" s="1"/>
  <c r="K59" i="22"/>
  <c r="I59" i="22"/>
  <c r="G59" i="22"/>
  <c r="O58" i="22"/>
  <c r="W58" i="22" s="1"/>
  <c r="X58" i="22" s="1"/>
  <c r="N58" i="22"/>
  <c r="L58" i="22"/>
  <c r="P58" i="22"/>
  <c r="K58" i="22"/>
  <c r="I58" i="22"/>
  <c r="G58" i="22"/>
  <c r="O57" i="22"/>
  <c r="N57" i="22"/>
  <c r="L57" i="22"/>
  <c r="P57" i="22" s="1"/>
  <c r="K57" i="22"/>
  <c r="I57" i="22"/>
  <c r="G57" i="22"/>
  <c r="O56" i="22"/>
  <c r="W56" i="22" s="1"/>
  <c r="X56" i="22" s="1"/>
  <c r="N56" i="22"/>
  <c r="L56" i="22"/>
  <c r="P56" i="22" s="1"/>
  <c r="Q56" i="22" s="1"/>
  <c r="K56" i="22"/>
  <c r="I56" i="22"/>
  <c r="G56" i="22"/>
  <c r="O55" i="22"/>
  <c r="W55" i="22" s="1"/>
  <c r="X55" i="22" s="1"/>
  <c r="N55" i="22"/>
  <c r="L55" i="22"/>
  <c r="P55" i="22" s="1"/>
  <c r="K55" i="22"/>
  <c r="I55" i="22"/>
  <c r="G55" i="22"/>
  <c r="O54" i="22"/>
  <c r="W54" i="22" s="1"/>
  <c r="X54" i="22" s="1"/>
  <c r="N54" i="22"/>
  <c r="L54" i="22"/>
  <c r="P54" i="22" s="1"/>
  <c r="K54" i="22"/>
  <c r="I54" i="22"/>
  <c r="G54" i="22"/>
  <c r="O53" i="22"/>
  <c r="W53" i="22" s="1"/>
  <c r="X53" i="22" s="1"/>
  <c r="N53" i="22"/>
  <c r="L53" i="22"/>
  <c r="P53" i="22" s="1"/>
  <c r="K53" i="22"/>
  <c r="I53" i="22"/>
  <c r="G53" i="22"/>
  <c r="O52" i="22"/>
  <c r="N52" i="22"/>
  <c r="L52" i="22"/>
  <c r="P52" i="22" s="1"/>
  <c r="K52" i="22"/>
  <c r="I52" i="22"/>
  <c r="G52" i="22"/>
  <c r="O51" i="22"/>
  <c r="N51" i="22"/>
  <c r="L51" i="22"/>
  <c r="P51" i="22" s="1"/>
  <c r="K51" i="22"/>
  <c r="I51" i="22"/>
  <c r="G51" i="22"/>
  <c r="O50" i="22"/>
  <c r="W50" i="22" s="1"/>
  <c r="X50" i="22" s="1"/>
  <c r="N50" i="22"/>
  <c r="L50" i="22"/>
  <c r="P50" i="22" s="1"/>
  <c r="K50" i="22"/>
  <c r="I50" i="22"/>
  <c r="G50" i="22"/>
  <c r="O49" i="22"/>
  <c r="N49" i="22"/>
  <c r="L49" i="22"/>
  <c r="P49" i="22" s="1"/>
  <c r="K49" i="22"/>
  <c r="I49" i="22"/>
  <c r="G49" i="22"/>
  <c r="O48" i="22"/>
  <c r="W48" i="22" s="1"/>
  <c r="X48" i="22" s="1"/>
  <c r="N48" i="22"/>
  <c r="L48" i="22"/>
  <c r="P48" i="22" s="1"/>
  <c r="K48" i="22"/>
  <c r="I48" i="22"/>
  <c r="G48" i="22"/>
  <c r="O47" i="22"/>
  <c r="W47" i="22" s="1"/>
  <c r="X47" i="22" s="1"/>
  <c r="N47" i="22"/>
  <c r="L47" i="22"/>
  <c r="P47" i="22" s="1"/>
  <c r="K47" i="22"/>
  <c r="I47" i="22"/>
  <c r="G47" i="22"/>
  <c r="O46" i="22"/>
  <c r="W46" i="22" s="1"/>
  <c r="X46" i="22" s="1"/>
  <c r="N46" i="22"/>
  <c r="L46" i="22"/>
  <c r="P46" i="22" s="1"/>
  <c r="K46" i="22"/>
  <c r="I46" i="22"/>
  <c r="G46" i="22"/>
  <c r="O45" i="22"/>
  <c r="W45" i="22" s="1"/>
  <c r="X45" i="22" s="1"/>
  <c r="N45" i="22"/>
  <c r="L45" i="22"/>
  <c r="P45" i="22" s="1"/>
  <c r="K45" i="22"/>
  <c r="I45" i="22"/>
  <c r="G45" i="22"/>
  <c r="O44" i="22"/>
  <c r="W44" i="22" s="1"/>
  <c r="X44" i="22" s="1"/>
  <c r="N44" i="22"/>
  <c r="L44" i="22"/>
  <c r="P44" i="22" s="1"/>
  <c r="K44" i="22"/>
  <c r="I44" i="22"/>
  <c r="G44" i="22"/>
  <c r="O43" i="22"/>
  <c r="W43" i="22" s="1"/>
  <c r="X43" i="22" s="1"/>
  <c r="N43" i="22"/>
  <c r="L43" i="22"/>
  <c r="P43" i="22" s="1"/>
  <c r="K43" i="22"/>
  <c r="I43" i="22"/>
  <c r="G43" i="22"/>
  <c r="O42" i="22"/>
  <c r="N42" i="22"/>
  <c r="L42" i="22"/>
  <c r="P42" i="22" s="1"/>
  <c r="K42" i="22"/>
  <c r="I42" i="22"/>
  <c r="G42" i="22"/>
  <c r="O41" i="22"/>
  <c r="W41" i="22" s="1"/>
  <c r="X41" i="22" s="1"/>
  <c r="N41" i="22"/>
  <c r="L41" i="22"/>
  <c r="P41" i="22" s="1"/>
  <c r="K41" i="22"/>
  <c r="I41" i="22"/>
  <c r="G41" i="22"/>
  <c r="O40" i="22"/>
  <c r="W40" i="22" s="1"/>
  <c r="X40" i="22" s="1"/>
  <c r="N40" i="22"/>
  <c r="L40" i="22"/>
  <c r="P40" i="22" s="1"/>
  <c r="K40" i="22"/>
  <c r="I40" i="22"/>
  <c r="G40" i="22"/>
  <c r="O39" i="22"/>
  <c r="N39" i="22"/>
  <c r="L39" i="22"/>
  <c r="P39" i="22" s="1"/>
  <c r="K39" i="22"/>
  <c r="I39" i="22"/>
  <c r="G39" i="22"/>
  <c r="O38" i="22"/>
  <c r="W38" i="22" s="1"/>
  <c r="X38" i="22" s="1"/>
  <c r="N38" i="22"/>
  <c r="L38" i="22"/>
  <c r="P38" i="22"/>
  <c r="K38" i="22"/>
  <c r="I38" i="22"/>
  <c r="G38" i="22"/>
  <c r="O37" i="22"/>
  <c r="N37" i="22"/>
  <c r="L37" i="22"/>
  <c r="P37" i="22" s="1"/>
  <c r="K37" i="22"/>
  <c r="I37" i="22"/>
  <c r="G37" i="22"/>
  <c r="O36" i="22"/>
  <c r="W36" i="22" s="1"/>
  <c r="X36" i="22" s="1"/>
  <c r="N36" i="22"/>
  <c r="L36" i="22"/>
  <c r="P36" i="22"/>
  <c r="K36" i="22"/>
  <c r="I36" i="22"/>
  <c r="G36" i="22"/>
  <c r="O35" i="22"/>
  <c r="W35" i="22" s="1"/>
  <c r="X35" i="22" s="1"/>
  <c r="N35" i="22"/>
  <c r="L35" i="22"/>
  <c r="P35" i="22" s="1"/>
  <c r="K35" i="22"/>
  <c r="I35" i="22"/>
  <c r="G35" i="22"/>
  <c r="O34" i="22"/>
  <c r="N34" i="22"/>
  <c r="L34" i="22"/>
  <c r="P34" i="22" s="1"/>
  <c r="Q34" i="22" s="1"/>
  <c r="K34" i="22"/>
  <c r="I34" i="22"/>
  <c r="G34" i="22"/>
  <c r="O33" i="22"/>
  <c r="W33" i="22" s="1"/>
  <c r="X33" i="22" s="1"/>
  <c r="N33" i="22"/>
  <c r="L33" i="22"/>
  <c r="P33" i="22" s="1"/>
  <c r="K33" i="22"/>
  <c r="I33" i="22"/>
  <c r="G33" i="22"/>
  <c r="O32" i="22"/>
  <c r="W32" i="22" s="1"/>
  <c r="X32" i="22" s="1"/>
  <c r="N32" i="22"/>
  <c r="L32" i="22"/>
  <c r="P32" i="22" s="1"/>
  <c r="K32" i="22"/>
  <c r="I32" i="22"/>
  <c r="G32" i="22"/>
  <c r="O31" i="22"/>
  <c r="W31" i="22" s="1"/>
  <c r="X31" i="22" s="1"/>
  <c r="N31" i="22"/>
  <c r="L31" i="22"/>
  <c r="P31" i="22" s="1"/>
  <c r="K31" i="22"/>
  <c r="I31" i="22"/>
  <c r="G31" i="22"/>
  <c r="O30" i="22"/>
  <c r="W30" i="22"/>
  <c r="X30" i="22" s="1"/>
  <c r="N30" i="22"/>
  <c r="L30" i="22"/>
  <c r="P30" i="22" s="1"/>
  <c r="Q30" i="22" s="1"/>
  <c r="K30" i="22"/>
  <c r="I30" i="22"/>
  <c r="G30" i="22"/>
  <c r="O29" i="22"/>
  <c r="N29" i="22"/>
  <c r="L29" i="22"/>
  <c r="P29" i="22" s="1"/>
  <c r="K29" i="22"/>
  <c r="I29" i="22"/>
  <c r="G29" i="22"/>
  <c r="O28" i="22"/>
  <c r="W28" i="22"/>
  <c r="X28" i="22" s="1"/>
  <c r="N28" i="22"/>
  <c r="L28" i="22"/>
  <c r="P28" i="22" s="1"/>
  <c r="K28" i="22"/>
  <c r="I28" i="22"/>
  <c r="G28" i="22"/>
  <c r="O27" i="22"/>
  <c r="N27" i="22"/>
  <c r="L27" i="22"/>
  <c r="P27" i="22" s="1"/>
  <c r="K27" i="22"/>
  <c r="I27" i="22"/>
  <c r="G27" i="22"/>
  <c r="O26" i="22"/>
  <c r="N26" i="22"/>
  <c r="L26" i="22"/>
  <c r="P26" i="22" s="1"/>
  <c r="K26" i="22"/>
  <c r="I26" i="22"/>
  <c r="G26" i="22"/>
  <c r="O25" i="22"/>
  <c r="W25" i="22" s="1"/>
  <c r="X25" i="22" s="1"/>
  <c r="N25" i="22"/>
  <c r="L25" i="22"/>
  <c r="P25" i="22" s="1"/>
  <c r="K25" i="22"/>
  <c r="I25" i="22"/>
  <c r="G25" i="22"/>
  <c r="O24" i="22"/>
  <c r="N24" i="22"/>
  <c r="L24" i="22"/>
  <c r="P24" i="22" s="1"/>
  <c r="K24" i="22"/>
  <c r="I24" i="22"/>
  <c r="G24" i="22"/>
  <c r="O23" i="22"/>
  <c r="W23" i="22" s="1"/>
  <c r="X23" i="22" s="1"/>
  <c r="N23" i="22"/>
  <c r="L23" i="22"/>
  <c r="P23" i="22" s="1"/>
  <c r="K23" i="22"/>
  <c r="I23" i="22"/>
  <c r="G23" i="22"/>
  <c r="O22" i="22"/>
  <c r="N22" i="22"/>
  <c r="L22" i="22"/>
  <c r="P22" i="22" s="1"/>
  <c r="K22" i="22"/>
  <c r="I22" i="22"/>
  <c r="G22" i="22"/>
  <c r="O21" i="22"/>
  <c r="W21" i="22" s="1"/>
  <c r="X21" i="22" s="1"/>
  <c r="N21" i="22"/>
  <c r="L21" i="22"/>
  <c r="P21" i="22" s="1"/>
  <c r="K21" i="22"/>
  <c r="I21" i="22"/>
  <c r="G21" i="22"/>
  <c r="O20" i="22"/>
  <c r="W20" i="22" s="1"/>
  <c r="X20" i="22" s="1"/>
  <c r="N20" i="22"/>
  <c r="L20" i="22"/>
  <c r="P20" i="22" s="1"/>
  <c r="K20" i="22"/>
  <c r="I20" i="22"/>
  <c r="G20" i="22"/>
  <c r="O19" i="22"/>
  <c r="W19" i="22" s="1"/>
  <c r="X19" i="22" s="1"/>
  <c r="N19" i="22"/>
  <c r="L19" i="22"/>
  <c r="P19" i="22" s="1"/>
  <c r="K19" i="22"/>
  <c r="I19" i="22"/>
  <c r="G19" i="22"/>
  <c r="O18" i="22"/>
  <c r="N18" i="22"/>
  <c r="L18" i="22"/>
  <c r="P18" i="22"/>
  <c r="K18" i="22"/>
  <c r="I18" i="22"/>
  <c r="G18" i="22"/>
  <c r="O17" i="22"/>
  <c r="W17" i="22" s="1"/>
  <c r="X17" i="22" s="1"/>
  <c r="N17" i="22"/>
  <c r="L17" i="22"/>
  <c r="P17" i="22" s="1"/>
  <c r="K17" i="22"/>
  <c r="I17" i="22"/>
  <c r="G17" i="22"/>
  <c r="O16" i="22"/>
  <c r="W16" i="22" s="1"/>
  <c r="X16" i="22" s="1"/>
  <c r="N16" i="22"/>
  <c r="L16" i="22"/>
  <c r="P16" i="22" s="1"/>
  <c r="K16" i="22"/>
  <c r="I16" i="22"/>
  <c r="G16" i="22"/>
  <c r="O15" i="22"/>
  <c r="N15" i="22"/>
  <c r="L15" i="22"/>
  <c r="P15" i="22" s="1"/>
  <c r="K15" i="22"/>
  <c r="I15" i="22"/>
  <c r="G15" i="22"/>
  <c r="O14" i="22"/>
  <c r="N14" i="22"/>
  <c r="L14" i="22"/>
  <c r="P14" i="22" s="1"/>
  <c r="Q14" i="22" s="1"/>
  <c r="K14" i="22"/>
  <c r="I14" i="22"/>
  <c r="G14" i="22"/>
  <c r="O13" i="22"/>
  <c r="W13" i="22" s="1"/>
  <c r="X13" i="22" s="1"/>
  <c r="N13" i="22"/>
  <c r="L13" i="22"/>
  <c r="P13" i="22" s="1"/>
  <c r="K13" i="22"/>
  <c r="I13" i="22"/>
  <c r="G13" i="22"/>
  <c r="O12" i="22"/>
  <c r="W12" i="22" s="1"/>
  <c r="X12" i="22" s="1"/>
  <c r="N12" i="22"/>
  <c r="L12" i="22"/>
  <c r="P12" i="22" s="1"/>
  <c r="K12" i="22"/>
  <c r="I12" i="22"/>
  <c r="G12" i="22"/>
  <c r="O11" i="22"/>
  <c r="W11" i="22" s="1"/>
  <c r="X11" i="22" s="1"/>
  <c r="N11" i="22"/>
  <c r="L11" i="22"/>
  <c r="P11" i="22" s="1"/>
  <c r="K11" i="22"/>
  <c r="I11" i="22"/>
  <c r="G11" i="22"/>
  <c r="O10" i="22"/>
  <c r="W10" i="22"/>
  <c r="X10" i="22" s="1"/>
  <c r="N10" i="22"/>
  <c r="L10" i="22"/>
  <c r="P10" i="22" s="1"/>
  <c r="K10" i="22"/>
  <c r="I10" i="22"/>
  <c r="G10" i="22"/>
  <c r="O9" i="22"/>
  <c r="N9" i="22"/>
  <c r="L9" i="22"/>
  <c r="P9" i="22" s="1"/>
  <c r="K9" i="22"/>
  <c r="I9" i="22"/>
  <c r="G9" i="22"/>
  <c r="O8" i="22"/>
  <c r="W8" i="22"/>
  <c r="X8" i="22" s="1"/>
  <c r="N8" i="22"/>
  <c r="L8" i="22"/>
  <c r="P8" i="22" s="1"/>
  <c r="K8" i="22"/>
  <c r="I8" i="22"/>
  <c r="G8" i="22"/>
  <c r="O7" i="22"/>
  <c r="W7" i="22" s="1"/>
  <c r="X7" i="22" s="1"/>
  <c r="N7" i="22"/>
  <c r="L7" i="22"/>
  <c r="P7" i="22" s="1"/>
  <c r="K7" i="22"/>
  <c r="I7" i="22"/>
  <c r="G7" i="22"/>
  <c r="O6" i="22"/>
  <c r="N6" i="22"/>
  <c r="L6" i="22"/>
  <c r="P6" i="22"/>
  <c r="K6" i="22"/>
  <c r="I6" i="22"/>
  <c r="G6" i="22"/>
  <c r="O5" i="22"/>
  <c r="W5" i="22" s="1"/>
  <c r="X5" i="22" s="1"/>
  <c r="N5" i="22"/>
  <c r="L5" i="22"/>
  <c r="P5" i="22" s="1"/>
  <c r="K5" i="22"/>
  <c r="I5" i="22"/>
  <c r="G5" i="22"/>
  <c r="O512" i="21"/>
  <c r="N512" i="21"/>
  <c r="L512" i="21"/>
  <c r="P512" i="21" s="1"/>
  <c r="K512" i="21"/>
  <c r="I512" i="21"/>
  <c r="G512" i="21"/>
  <c r="O511" i="21"/>
  <c r="W511" i="21" s="1"/>
  <c r="X511" i="21" s="1"/>
  <c r="N511" i="21"/>
  <c r="L511" i="21"/>
  <c r="P511" i="21"/>
  <c r="K511" i="21"/>
  <c r="I511" i="21"/>
  <c r="G511" i="21"/>
  <c r="O510" i="21"/>
  <c r="W510" i="21" s="1"/>
  <c r="X510" i="21" s="1"/>
  <c r="N510" i="21"/>
  <c r="L510" i="21"/>
  <c r="P510" i="21" s="1"/>
  <c r="Q510" i="21" s="1"/>
  <c r="K510" i="21"/>
  <c r="I510" i="21"/>
  <c r="G510" i="21"/>
  <c r="O509" i="21"/>
  <c r="W509" i="21" s="1"/>
  <c r="X509" i="21" s="1"/>
  <c r="N509" i="21"/>
  <c r="L509" i="21"/>
  <c r="P509" i="21"/>
  <c r="K509" i="21"/>
  <c r="I509" i="21"/>
  <c r="G509" i="21"/>
  <c r="O508" i="21"/>
  <c r="W508" i="21" s="1"/>
  <c r="X508" i="21" s="1"/>
  <c r="N508" i="21"/>
  <c r="L508" i="21"/>
  <c r="P508" i="21" s="1"/>
  <c r="K508" i="21"/>
  <c r="I508" i="21"/>
  <c r="G508" i="21"/>
  <c r="O507" i="21"/>
  <c r="W507" i="21" s="1"/>
  <c r="X507" i="21" s="1"/>
  <c r="N507" i="21"/>
  <c r="L507" i="21"/>
  <c r="P507" i="21"/>
  <c r="K507" i="21"/>
  <c r="I507" i="21"/>
  <c r="G507" i="21"/>
  <c r="O506" i="21"/>
  <c r="W506" i="21" s="1"/>
  <c r="X506" i="21" s="1"/>
  <c r="Z506" i="21" s="1"/>
  <c r="N506" i="21"/>
  <c r="L506" i="21"/>
  <c r="P506" i="21" s="1"/>
  <c r="K506" i="21"/>
  <c r="I506" i="21"/>
  <c r="G506" i="21"/>
  <c r="O505" i="21"/>
  <c r="W505" i="21" s="1"/>
  <c r="X505" i="21" s="1"/>
  <c r="N505" i="21"/>
  <c r="L505" i="21"/>
  <c r="P505" i="21" s="1"/>
  <c r="Q505" i="21" s="1"/>
  <c r="K505" i="21"/>
  <c r="I505" i="21"/>
  <c r="G505" i="21"/>
  <c r="O504" i="21"/>
  <c r="N504" i="21"/>
  <c r="L504" i="21"/>
  <c r="P504" i="21"/>
  <c r="K504" i="21"/>
  <c r="I504" i="21"/>
  <c r="G504" i="21"/>
  <c r="O503" i="21"/>
  <c r="W503" i="21" s="1"/>
  <c r="X503" i="21" s="1"/>
  <c r="N503" i="21"/>
  <c r="L503" i="21"/>
  <c r="P503" i="21" s="1"/>
  <c r="K503" i="21"/>
  <c r="I503" i="21"/>
  <c r="G503" i="21"/>
  <c r="O502" i="21"/>
  <c r="N502" i="21"/>
  <c r="L502" i="21"/>
  <c r="P502" i="21" s="1"/>
  <c r="K502" i="21"/>
  <c r="I502" i="21"/>
  <c r="G502" i="21"/>
  <c r="O501" i="21"/>
  <c r="W501" i="21" s="1"/>
  <c r="X501" i="21" s="1"/>
  <c r="N501" i="21"/>
  <c r="L501" i="21"/>
  <c r="P501" i="21" s="1"/>
  <c r="K501" i="21"/>
  <c r="I501" i="21"/>
  <c r="G501" i="21"/>
  <c r="O500" i="21"/>
  <c r="N500" i="21"/>
  <c r="L500" i="21"/>
  <c r="P500" i="21" s="1"/>
  <c r="K500" i="21"/>
  <c r="I500" i="21"/>
  <c r="G500" i="21"/>
  <c r="O499" i="21"/>
  <c r="W499" i="21" s="1"/>
  <c r="X499" i="21" s="1"/>
  <c r="N499" i="21"/>
  <c r="L499" i="21"/>
  <c r="P499" i="21" s="1"/>
  <c r="K499" i="21"/>
  <c r="I499" i="21"/>
  <c r="G499" i="21"/>
  <c r="O498" i="21"/>
  <c r="N498" i="21"/>
  <c r="L498" i="21"/>
  <c r="P498" i="21" s="1"/>
  <c r="K498" i="21"/>
  <c r="I498" i="21"/>
  <c r="G498" i="21"/>
  <c r="O497" i="21"/>
  <c r="W497" i="21" s="1"/>
  <c r="X497" i="21" s="1"/>
  <c r="N497" i="21"/>
  <c r="L497" i="21"/>
  <c r="P497" i="21" s="1"/>
  <c r="K497" i="21"/>
  <c r="I497" i="21"/>
  <c r="G497" i="21"/>
  <c r="O496" i="21"/>
  <c r="N496" i="21"/>
  <c r="L496" i="21"/>
  <c r="P496" i="21" s="1"/>
  <c r="K496" i="21"/>
  <c r="I496" i="21"/>
  <c r="G496" i="21"/>
  <c r="O495" i="21"/>
  <c r="W495" i="21" s="1"/>
  <c r="X495" i="21" s="1"/>
  <c r="N495" i="21"/>
  <c r="L495" i="21"/>
  <c r="P495" i="21" s="1"/>
  <c r="K495" i="21"/>
  <c r="I495" i="21"/>
  <c r="G495" i="21"/>
  <c r="O494" i="21"/>
  <c r="N494" i="21"/>
  <c r="L494" i="21"/>
  <c r="P494" i="21" s="1"/>
  <c r="K494" i="21"/>
  <c r="I494" i="21"/>
  <c r="G494" i="21"/>
  <c r="O493" i="21"/>
  <c r="W493" i="21" s="1"/>
  <c r="X493" i="21" s="1"/>
  <c r="N493" i="21"/>
  <c r="L493" i="21"/>
  <c r="P493" i="21" s="1"/>
  <c r="K493" i="21"/>
  <c r="I493" i="21"/>
  <c r="G493" i="21"/>
  <c r="O492" i="21"/>
  <c r="N492" i="21"/>
  <c r="L492" i="21"/>
  <c r="P492" i="21" s="1"/>
  <c r="K492" i="21"/>
  <c r="I492" i="21"/>
  <c r="G492" i="21"/>
  <c r="O491" i="21"/>
  <c r="W491" i="21" s="1"/>
  <c r="X491" i="21" s="1"/>
  <c r="N491" i="21"/>
  <c r="L491" i="21"/>
  <c r="P491" i="21" s="1"/>
  <c r="K491" i="21"/>
  <c r="I491" i="21"/>
  <c r="G491" i="21"/>
  <c r="O490" i="21"/>
  <c r="N490" i="21"/>
  <c r="L490" i="21"/>
  <c r="P490" i="21" s="1"/>
  <c r="K490" i="21"/>
  <c r="I490" i="21"/>
  <c r="G490" i="21"/>
  <c r="O489" i="21"/>
  <c r="W489" i="21" s="1"/>
  <c r="X489" i="21" s="1"/>
  <c r="N489" i="21"/>
  <c r="L489" i="21"/>
  <c r="P489" i="21" s="1"/>
  <c r="K489" i="21"/>
  <c r="I489" i="21"/>
  <c r="G489" i="21"/>
  <c r="O488" i="21"/>
  <c r="W488" i="21" s="1"/>
  <c r="X488" i="21" s="1"/>
  <c r="N488" i="21"/>
  <c r="L488" i="21"/>
  <c r="P488" i="21" s="1"/>
  <c r="K488" i="21"/>
  <c r="I488" i="21"/>
  <c r="G488" i="21"/>
  <c r="O487" i="21"/>
  <c r="W487" i="21" s="1"/>
  <c r="X487" i="21" s="1"/>
  <c r="N487" i="21"/>
  <c r="L487" i="21"/>
  <c r="P487" i="21" s="1"/>
  <c r="Q487" i="21" s="1"/>
  <c r="K487" i="21"/>
  <c r="I487" i="21"/>
  <c r="G487" i="21"/>
  <c r="O486" i="21"/>
  <c r="W486" i="21" s="1"/>
  <c r="X486" i="21" s="1"/>
  <c r="N486" i="21"/>
  <c r="L486" i="21"/>
  <c r="P486" i="21" s="1"/>
  <c r="K486" i="21"/>
  <c r="I486" i="21"/>
  <c r="G486" i="21"/>
  <c r="O485" i="21"/>
  <c r="W485" i="21" s="1"/>
  <c r="X485" i="21" s="1"/>
  <c r="N485" i="21"/>
  <c r="L485" i="21"/>
  <c r="P485" i="21" s="1"/>
  <c r="K485" i="21"/>
  <c r="I485" i="21"/>
  <c r="G485" i="21"/>
  <c r="O484" i="21"/>
  <c r="W484" i="21" s="1"/>
  <c r="X484" i="21" s="1"/>
  <c r="N484" i="21"/>
  <c r="L484" i="21"/>
  <c r="P484" i="21" s="1"/>
  <c r="K484" i="21"/>
  <c r="I484" i="21"/>
  <c r="G484" i="21"/>
  <c r="O483" i="21"/>
  <c r="W483" i="21" s="1"/>
  <c r="X483" i="21" s="1"/>
  <c r="N483" i="21"/>
  <c r="L483" i="21"/>
  <c r="P483" i="21" s="1"/>
  <c r="K483" i="21"/>
  <c r="I483" i="21"/>
  <c r="G483" i="21"/>
  <c r="O482" i="21"/>
  <c r="W482" i="21" s="1"/>
  <c r="X482" i="21" s="1"/>
  <c r="N482" i="21"/>
  <c r="L482" i="21"/>
  <c r="P482" i="21" s="1"/>
  <c r="K482" i="21"/>
  <c r="I482" i="21"/>
  <c r="G482" i="21"/>
  <c r="O481" i="21"/>
  <c r="W481" i="21" s="1"/>
  <c r="X481" i="21" s="1"/>
  <c r="N481" i="21"/>
  <c r="L481" i="21"/>
  <c r="P481" i="21" s="1"/>
  <c r="K481" i="21"/>
  <c r="I481" i="21"/>
  <c r="G481" i="21"/>
  <c r="O480" i="21"/>
  <c r="W480" i="21" s="1"/>
  <c r="X480" i="21" s="1"/>
  <c r="N480" i="21"/>
  <c r="L480" i="21"/>
  <c r="P480" i="21" s="1"/>
  <c r="K480" i="21"/>
  <c r="I480" i="21"/>
  <c r="G480" i="21"/>
  <c r="O479" i="21"/>
  <c r="N479" i="21"/>
  <c r="L479" i="21"/>
  <c r="P479" i="21" s="1"/>
  <c r="K479" i="21"/>
  <c r="I479" i="21"/>
  <c r="G479" i="21"/>
  <c r="O478" i="21"/>
  <c r="W478" i="21" s="1"/>
  <c r="X478" i="21" s="1"/>
  <c r="Z478" i="21" s="1"/>
  <c r="N478" i="21"/>
  <c r="L478" i="21"/>
  <c r="P478" i="21" s="1"/>
  <c r="K478" i="21"/>
  <c r="I478" i="21"/>
  <c r="G478" i="21"/>
  <c r="O477" i="21"/>
  <c r="W477" i="21" s="1"/>
  <c r="X477" i="21" s="1"/>
  <c r="N477" i="21"/>
  <c r="L477" i="21"/>
  <c r="P477" i="21" s="1"/>
  <c r="Q477" i="21" s="1"/>
  <c r="K477" i="21"/>
  <c r="I477" i="21"/>
  <c r="G477" i="21"/>
  <c r="O476" i="21"/>
  <c r="W476" i="21" s="1"/>
  <c r="X476" i="21" s="1"/>
  <c r="N476" i="21"/>
  <c r="L476" i="21"/>
  <c r="P476" i="21" s="1"/>
  <c r="K476" i="21"/>
  <c r="I476" i="21"/>
  <c r="G476" i="21"/>
  <c r="O475" i="21"/>
  <c r="W475" i="21" s="1"/>
  <c r="X475" i="21" s="1"/>
  <c r="N475" i="21"/>
  <c r="L475" i="21"/>
  <c r="P475" i="21" s="1"/>
  <c r="K475" i="21"/>
  <c r="I475" i="21"/>
  <c r="G475" i="21"/>
  <c r="O474" i="21"/>
  <c r="W474" i="21" s="1"/>
  <c r="X474" i="21" s="1"/>
  <c r="N474" i="21"/>
  <c r="L474" i="21"/>
  <c r="P474" i="21" s="1"/>
  <c r="K474" i="21"/>
  <c r="I474" i="21"/>
  <c r="G474" i="21"/>
  <c r="O473" i="21"/>
  <c r="W473" i="21" s="1"/>
  <c r="X473" i="21" s="1"/>
  <c r="N473" i="21"/>
  <c r="L473" i="21"/>
  <c r="P473" i="21" s="1"/>
  <c r="K473" i="21"/>
  <c r="I473" i="21"/>
  <c r="G473" i="21"/>
  <c r="O472" i="21"/>
  <c r="W472" i="21" s="1"/>
  <c r="X472" i="21" s="1"/>
  <c r="N472" i="21"/>
  <c r="L472" i="21"/>
  <c r="P472" i="21" s="1"/>
  <c r="K472" i="21"/>
  <c r="I472" i="21"/>
  <c r="G472" i="21"/>
  <c r="O471" i="21"/>
  <c r="W471" i="21" s="1"/>
  <c r="X471" i="21" s="1"/>
  <c r="Z471" i="21" s="1"/>
  <c r="N471" i="21"/>
  <c r="L471" i="21"/>
  <c r="P471" i="21"/>
  <c r="K471" i="21"/>
  <c r="I471" i="21"/>
  <c r="G471" i="21"/>
  <c r="O470" i="21"/>
  <c r="W470" i="21" s="1"/>
  <c r="X470" i="21" s="1"/>
  <c r="N470" i="21"/>
  <c r="L470" i="21"/>
  <c r="P470" i="21" s="1"/>
  <c r="K470" i="21"/>
  <c r="I470" i="21"/>
  <c r="G470" i="21"/>
  <c r="O469" i="21"/>
  <c r="W469" i="21" s="1"/>
  <c r="X469" i="21" s="1"/>
  <c r="N469" i="21"/>
  <c r="L469" i="21"/>
  <c r="P469" i="21" s="1"/>
  <c r="K469" i="21"/>
  <c r="I469" i="21"/>
  <c r="G469" i="21"/>
  <c r="O468" i="21"/>
  <c r="W468" i="21"/>
  <c r="X468" i="21" s="1"/>
  <c r="N468" i="21"/>
  <c r="L468" i="21"/>
  <c r="P468" i="21" s="1"/>
  <c r="Q468" i="21" s="1"/>
  <c r="K468" i="21"/>
  <c r="I468" i="21"/>
  <c r="G468" i="21"/>
  <c r="O467" i="21"/>
  <c r="N467" i="21"/>
  <c r="L467" i="21"/>
  <c r="P467" i="21" s="1"/>
  <c r="K467" i="21"/>
  <c r="I467" i="21"/>
  <c r="G467" i="21"/>
  <c r="O466" i="21"/>
  <c r="W466" i="21" s="1"/>
  <c r="X466" i="21" s="1"/>
  <c r="N466" i="21"/>
  <c r="L466" i="21"/>
  <c r="P466" i="21" s="1"/>
  <c r="K466" i="21"/>
  <c r="I466" i="21"/>
  <c r="G466" i="21"/>
  <c r="O465" i="21"/>
  <c r="N465" i="21"/>
  <c r="L465" i="21"/>
  <c r="P465" i="21" s="1"/>
  <c r="K465" i="21"/>
  <c r="I465" i="21"/>
  <c r="G465" i="21"/>
  <c r="O464" i="21"/>
  <c r="W464" i="21" s="1"/>
  <c r="X464" i="21" s="1"/>
  <c r="N464" i="21"/>
  <c r="L464" i="21"/>
  <c r="P464" i="21" s="1"/>
  <c r="K464" i="21"/>
  <c r="I464" i="21"/>
  <c r="G464" i="21"/>
  <c r="O463" i="21"/>
  <c r="W463" i="21" s="1"/>
  <c r="X463" i="21" s="1"/>
  <c r="N463" i="21"/>
  <c r="L463" i="21"/>
  <c r="P463" i="21" s="1"/>
  <c r="K463" i="21"/>
  <c r="I463" i="21"/>
  <c r="G463" i="21"/>
  <c r="O462" i="21"/>
  <c r="W462" i="21" s="1"/>
  <c r="X462" i="21" s="1"/>
  <c r="N462" i="21"/>
  <c r="L462" i="21"/>
  <c r="P462" i="21" s="1"/>
  <c r="K462" i="21"/>
  <c r="I462" i="21"/>
  <c r="G462" i="21"/>
  <c r="O461" i="21"/>
  <c r="W461" i="21" s="1"/>
  <c r="X461" i="21" s="1"/>
  <c r="N461" i="21"/>
  <c r="L461" i="21"/>
  <c r="P461" i="21" s="1"/>
  <c r="K461" i="21"/>
  <c r="I461" i="21"/>
  <c r="G461" i="21"/>
  <c r="O460" i="21"/>
  <c r="W460" i="21" s="1"/>
  <c r="X460" i="21" s="1"/>
  <c r="N460" i="21"/>
  <c r="L460" i="21"/>
  <c r="P460" i="21" s="1"/>
  <c r="K460" i="21"/>
  <c r="I460" i="21"/>
  <c r="G460" i="21"/>
  <c r="O459" i="21"/>
  <c r="W459" i="21" s="1"/>
  <c r="X459" i="21" s="1"/>
  <c r="N459" i="21"/>
  <c r="L459" i="21"/>
  <c r="P459" i="21" s="1"/>
  <c r="K459" i="21"/>
  <c r="I459" i="21"/>
  <c r="G459" i="21"/>
  <c r="O458" i="21"/>
  <c r="W458" i="21" s="1"/>
  <c r="X458" i="21" s="1"/>
  <c r="N458" i="21"/>
  <c r="L458" i="21"/>
  <c r="P458" i="21" s="1"/>
  <c r="K458" i="21"/>
  <c r="I458" i="21"/>
  <c r="G458" i="21"/>
  <c r="O457" i="21"/>
  <c r="W457" i="21" s="1"/>
  <c r="X457" i="21" s="1"/>
  <c r="Z457" i="21" s="1"/>
  <c r="N457" i="21"/>
  <c r="L457" i="21"/>
  <c r="P457" i="21" s="1"/>
  <c r="K457" i="21"/>
  <c r="I457" i="21"/>
  <c r="G457" i="21"/>
  <c r="O456" i="21"/>
  <c r="W456" i="21" s="1"/>
  <c r="X456" i="21" s="1"/>
  <c r="N456" i="21"/>
  <c r="L456" i="21"/>
  <c r="P456" i="21" s="1"/>
  <c r="K456" i="21"/>
  <c r="I456" i="21"/>
  <c r="G456" i="21"/>
  <c r="O455" i="21"/>
  <c r="W455" i="21" s="1"/>
  <c r="X455" i="21" s="1"/>
  <c r="N455" i="21"/>
  <c r="L455" i="21"/>
  <c r="P455" i="21" s="1"/>
  <c r="K455" i="21"/>
  <c r="I455" i="21"/>
  <c r="G455" i="21"/>
  <c r="O454" i="21"/>
  <c r="W454" i="21"/>
  <c r="X454" i="21" s="1"/>
  <c r="N454" i="21"/>
  <c r="L454" i="21"/>
  <c r="P454" i="21" s="1"/>
  <c r="K454" i="21"/>
  <c r="I454" i="21"/>
  <c r="G454" i="21"/>
  <c r="O453" i="21"/>
  <c r="N453" i="21"/>
  <c r="L453" i="21"/>
  <c r="P453" i="21" s="1"/>
  <c r="K453" i="21"/>
  <c r="I453" i="21"/>
  <c r="G453" i="21"/>
  <c r="O452" i="21"/>
  <c r="W452" i="21"/>
  <c r="X452" i="21" s="1"/>
  <c r="N452" i="21"/>
  <c r="L452" i="21"/>
  <c r="P452" i="21" s="1"/>
  <c r="K452" i="21"/>
  <c r="I452" i="21"/>
  <c r="G452" i="21"/>
  <c r="O451" i="21"/>
  <c r="N451" i="21"/>
  <c r="L451" i="21"/>
  <c r="P451" i="21" s="1"/>
  <c r="K451" i="21"/>
  <c r="I451" i="21"/>
  <c r="G451" i="21"/>
  <c r="O450" i="21"/>
  <c r="W450" i="21" s="1"/>
  <c r="X450" i="21" s="1"/>
  <c r="N450" i="21"/>
  <c r="L450" i="21"/>
  <c r="P450" i="21"/>
  <c r="K450" i="21"/>
  <c r="I450" i="21"/>
  <c r="G450" i="21"/>
  <c r="O449" i="21"/>
  <c r="W449" i="21" s="1"/>
  <c r="X449" i="21" s="1"/>
  <c r="N449" i="21"/>
  <c r="L449" i="21"/>
  <c r="P449" i="21" s="1"/>
  <c r="K449" i="21"/>
  <c r="I449" i="21"/>
  <c r="G449" i="21"/>
  <c r="O448" i="21"/>
  <c r="W448" i="21" s="1"/>
  <c r="X448" i="21" s="1"/>
  <c r="N448" i="21"/>
  <c r="L448" i="21"/>
  <c r="P448" i="21" s="1"/>
  <c r="K448" i="21"/>
  <c r="I448" i="21"/>
  <c r="G448" i="21"/>
  <c r="O447" i="21"/>
  <c r="W447" i="21" s="1"/>
  <c r="X447" i="21" s="1"/>
  <c r="N447" i="21"/>
  <c r="L447" i="21"/>
  <c r="P447" i="21" s="1"/>
  <c r="K447" i="21"/>
  <c r="I447" i="21"/>
  <c r="G447" i="21"/>
  <c r="O446" i="21"/>
  <c r="N446" i="21"/>
  <c r="L446" i="21"/>
  <c r="P446" i="21" s="1"/>
  <c r="K446" i="21"/>
  <c r="I446" i="21"/>
  <c r="G446" i="21"/>
  <c r="O445" i="21"/>
  <c r="W445" i="21"/>
  <c r="X445" i="21" s="1"/>
  <c r="N445" i="21"/>
  <c r="L445" i="21"/>
  <c r="P445" i="21"/>
  <c r="K445" i="21"/>
  <c r="I445" i="21"/>
  <c r="G445" i="21"/>
  <c r="O444" i="21"/>
  <c r="W444" i="21" s="1"/>
  <c r="X444" i="21" s="1"/>
  <c r="N444" i="21"/>
  <c r="L444" i="21"/>
  <c r="P444" i="21" s="1"/>
  <c r="K444" i="21"/>
  <c r="I444" i="21"/>
  <c r="G444" i="21"/>
  <c r="O443" i="21"/>
  <c r="W443" i="21" s="1"/>
  <c r="X443" i="21" s="1"/>
  <c r="N443" i="21"/>
  <c r="L443" i="21"/>
  <c r="P443" i="21" s="1"/>
  <c r="K443" i="21"/>
  <c r="I443" i="21"/>
  <c r="G443" i="21"/>
  <c r="O442" i="21"/>
  <c r="N442" i="21"/>
  <c r="L442" i="21"/>
  <c r="P442" i="21"/>
  <c r="K442" i="21"/>
  <c r="I442" i="21"/>
  <c r="G442" i="21"/>
  <c r="O441" i="21"/>
  <c r="W441" i="21" s="1"/>
  <c r="X441" i="21" s="1"/>
  <c r="N441" i="21"/>
  <c r="L441" i="21"/>
  <c r="P441" i="21" s="1"/>
  <c r="K441" i="21"/>
  <c r="I441" i="21"/>
  <c r="G441" i="21"/>
  <c r="O440" i="21"/>
  <c r="N440" i="21"/>
  <c r="L440" i="21"/>
  <c r="P440" i="21" s="1"/>
  <c r="K440" i="21"/>
  <c r="I440" i="21"/>
  <c r="G440" i="21"/>
  <c r="O439" i="21"/>
  <c r="W439" i="21" s="1"/>
  <c r="X439" i="21" s="1"/>
  <c r="N439" i="21"/>
  <c r="L439" i="21"/>
  <c r="P439" i="21" s="1"/>
  <c r="K439" i="21"/>
  <c r="I439" i="21"/>
  <c r="G439" i="21"/>
  <c r="O438" i="21"/>
  <c r="N438" i="21"/>
  <c r="L438" i="21"/>
  <c r="P438" i="21" s="1"/>
  <c r="K438" i="21"/>
  <c r="I438" i="21"/>
  <c r="G438" i="21"/>
  <c r="O437" i="21"/>
  <c r="W437" i="21" s="1"/>
  <c r="X437" i="21" s="1"/>
  <c r="N437" i="21"/>
  <c r="L437" i="21"/>
  <c r="P437" i="21" s="1"/>
  <c r="K437" i="21"/>
  <c r="I437" i="21"/>
  <c r="G437" i="21"/>
  <c r="O436" i="21"/>
  <c r="W436" i="21" s="1"/>
  <c r="X436" i="21" s="1"/>
  <c r="N436" i="21"/>
  <c r="L436" i="21"/>
  <c r="P436" i="21" s="1"/>
  <c r="K436" i="21"/>
  <c r="I436" i="21"/>
  <c r="G436" i="21"/>
  <c r="O435" i="21"/>
  <c r="W435" i="21" s="1"/>
  <c r="X435" i="21" s="1"/>
  <c r="N435" i="21"/>
  <c r="L435" i="21"/>
  <c r="P435" i="21" s="1"/>
  <c r="K435" i="21"/>
  <c r="I435" i="21"/>
  <c r="G435" i="21"/>
  <c r="O434" i="21"/>
  <c r="W434" i="21" s="1"/>
  <c r="X434" i="21" s="1"/>
  <c r="N434" i="21"/>
  <c r="L434" i="21"/>
  <c r="P434" i="21" s="1"/>
  <c r="K434" i="21"/>
  <c r="I434" i="21"/>
  <c r="G434" i="21"/>
  <c r="O433" i="21"/>
  <c r="W433" i="21" s="1"/>
  <c r="X433" i="21" s="1"/>
  <c r="N433" i="21"/>
  <c r="L433" i="21"/>
  <c r="P433" i="21" s="1"/>
  <c r="K433" i="21"/>
  <c r="I433" i="21"/>
  <c r="G433" i="21"/>
  <c r="O432" i="21"/>
  <c r="W432" i="21"/>
  <c r="X432" i="21" s="1"/>
  <c r="N432" i="21"/>
  <c r="L432" i="21"/>
  <c r="P432" i="21"/>
  <c r="K432" i="21"/>
  <c r="I432" i="21"/>
  <c r="G432" i="21"/>
  <c r="O431" i="21"/>
  <c r="W431" i="21" s="1"/>
  <c r="X431" i="21" s="1"/>
  <c r="N431" i="21"/>
  <c r="L431" i="21"/>
  <c r="P431" i="21" s="1"/>
  <c r="K431" i="21"/>
  <c r="I431" i="21"/>
  <c r="G431" i="21"/>
  <c r="O430" i="21"/>
  <c r="W430" i="21" s="1"/>
  <c r="X430" i="21" s="1"/>
  <c r="N430" i="21"/>
  <c r="L430" i="21"/>
  <c r="P430" i="21" s="1"/>
  <c r="K430" i="21"/>
  <c r="I430" i="21"/>
  <c r="G430" i="21"/>
  <c r="O429" i="21"/>
  <c r="N429" i="21"/>
  <c r="L429" i="21"/>
  <c r="P429" i="21" s="1"/>
  <c r="K429" i="21"/>
  <c r="I429" i="21"/>
  <c r="G429" i="21"/>
  <c r="O428" i="21"/>
  <c r="W428" i="21" s="1"/>
  <c r="X428" i="21" s="1"/>
  <c r="N428" i="21"/>
  <c r="L428" i="21"/>
  <c r="P428" i="21" s="1"/>
  <c r="K428" i="21"/>
  <c r="I428" i="21"/>
  <c r="G428" i="21"/>
  <c r="O427" i="21"/>
  <c r="W427" i="21" s="1"/>
  <c r="X427" i="21" s="1"/>
  <c r="N427" i="21"/>
  <c r="L427" i="21"/>
  <c r="P427" i="21" s="1"/>
  <c r="K427" i="21"/>
  <c r="I427" i="21"/>
  <c r="G427" i="21"/>
  <c r="O426" i="21"/>
  <c r="W426" i="21"/>
  <c r="X426" i="21" s="1"/>
  <c r="N426" i="21"/>
  <c r="L426" i="21"/>
  <c r="P426" i="21" s="1"/>
  <c r="Q426" i="21" s="1"/>
  <c r="K426" i="21"/>
  <c r="I426" i="21"/>
  <c r="G426" i="21"/>
  <c r="O425" i="21"/>
  <c r="W425" i="21" s="1"/>
  <c r="X425" i="21" s="1"/>
  <c r="N425" i="21"/>
  <c r="L425" i="21"/>
  <c r="P425" i="21" s="1"/>
  <c r="K425" i="21"/>
  <c r="I425" i="21"/>
  <c r="G425" i="21"/>
  <c r="O424" i="21"/>
  <c r="W424" i="21" s="1"/>
  <c r="X424" i="21" s="1"/>
  <c r="N424" i="21"/>
  <c r="L424" i="21"/>
  <c r="P424" i="21" s="1"/>
  <c r="Q424" i="21" s="1"/>
  <c r="K424" i="21"/>
  <c r="I424" i="21"/>
  <c r="G424" i="21"/>
  <c r="O423" i="21"/>
  <c r="W423" i="21" s="1"/>
  <c r="X423" i="21" s="1"/>
  <c r="N423" i="21"/>
  <c r="L423" i="21"/>
  <c r="P423" i="21" s="1"/>
  <c r="K423" i="21"/>
  <c r="I423" i="21"/>
  <c r="G423" i="21"/>
  <c r="O422" i="21"/>
  <c r="W422" i="21" s="1"/>
  <c r="X422" i="21" s="1"/>
  <c r="N422" i="21"/>
  <c r="L422" i="21"/>
  <c r="P422" i="21" s="1"/>
  <c r="K422" i="21"/>
  <c r="I422" i="21"/>
  <c r="G422" i="21"/>
  <c r="O421" i="21"/>
  <c r="W421" i="21"/>
  <c r="X421" i="21" s="1"/>
  <c r="N421" i="21"/>
  <c r="L421" i="21"/>
  <c r="P421" i="21" s="1"/>
  <c r="Q421" i="21" s="1"/>
  <c r="K421" i="21"/>
  <c r="I421" i="21"/>
  <c r="G421" i="21"/>
  <c r="O420" i="21"/>
  <c r="N420" i="21"/>
  <c r="L420" i="21"/>
  <c r="P420" i="21" s="1"/>
  <c r="K420" i="21"/>
  <c r="I420" i="21"/>
  <c r="G420" i="21"/>
  <c r="O419" i="21"/>
  <c r="W419" i="21" s="1"/>
  <c r="X419" i="21" s="1"/>
  <c r="N419" i="21"/>
  <c r="L419" i="21"/>
  <c r="P419" i="21" s="1"/>
  <c r="K419" i="21"/>
  <c r="I419" i="21"/>
  <c r="G419" i="21"/>
  <c r="O418" i="21"/>
  <c r="W418" i="21"/>
  <c r="X418" i="21" s="1"/>
  <c r="N418" i="21"/>
  <c r="L418" i="21"/>
  <c r="P418" i="21" s="1"/>
  <c r="K418" i="21"/>
  <c r="I418" i="21"/>
  <c r="G418" i="21"/>
  <c r="O417" i="21"/>
  <c r="W417" i="21" s="1"/>
  <c r="X417" i="21" s="1"/>
  <c r="N417" i="21"/>
  <c r="L417" i="21"/>
  <c r="P417" i="21" s="1"/>
  <c r="K417" i="21"/>
  <c r="I417" i="21"/>
  <c r="G417" i="21"/>
  <c r="O416" i="21"/>
  <c r="W416" i="21" s="1"/>
  <c r="X416" i="21" s="1"/>
  <c r="N416" i="21"/>
  <c r="L416" i="21"/>
  <c r="P416" i="21" s="1"/>
  <c r="K416" i="21"/>
  <c r="I416" i="21"/>
  <c r="G416" i="21"/>
  <c r="O415" i="21"/>
  <c r="W415" i="21" s="1"/>
  <c r="X415" i="21" s="1"/>
  <c r="N415" i="21"/>
  <c r="L415" i="21"/>
  <c r="P415" i="21"/>
  <c r="K415" i="21"/>
  <c r="I415" i="21"/>
  <c r="G415" i="21"/>
  <c r="O414" i="21"/>
  <c r="W414" i="21" s="1"/>
  <c r="X414" i="21" s="1"/>
  <c r="N414" i="21"/>
  <c r="L414" i="21"/>
  <c r="P414" i="21"/>
  <c r="K414" i="21"/>
  <c r="I414" i="21"/>
  <c r="G414" i="21"/>
  <c r="O413" i="21"/>
  <c r="W413" i="21" s="1"/>
  <c r="X413" i="21" s="1"/>
  <c r="Z413" i="21" s="1"/>
  <c r="N413" i="21"/>
  <c r="L413" i="21"/>
  <c r="P413" i="21" s="1"/>
  <c r="K413" i="21"/>
  <c r="I413" i="21"/>
  <c r="G413" i="21"/>
  <c r="O412" i="21"/>
  <c r="W412" i="21" s="1"/>
  <c r="X412" i="21" s="1"/>
  <c r="N412" i="21"/>
  <c r="L412" i="21"/>
  <c r="P412" i="21" s="1"/>
  <c r="K412" i="21"/>
  <c r="I412" i="21"/>
  <c r="G412" i="21"/>
  <c r="O411" i="21"/>
  <c r="N411" i="21"/>
  <c r="L411" i="21"/>
  <c r="P411" i="21" s="1"/>
  <c r="K411" i="21"/>
  <c r="I411" i="21"/>
  <c r="G411" i="21"/>
  <c r="O410" i="21"/>
  <c r="W410" i="21" s="1"/>
  <c r="X410" i="21" s="1"/>
  <c r="N410" i="21"/>
  <c r="L410" i="21"/>
  <c r="P410" i="21" s="1"/>
  <c r="Q410" i="21" s="1"/>
  <c r="K410" i="21"/>
  <c r="I410" i="21"/>
  <c r="G410" i="21"/>
  <c r="O409" i="21"/>
  <c r="W409" i="21" s="1"/>
  <c r="X409" i="21" s="1"/>
  <c r="N409" i="21"/>
  <c r="L409" i="21"/>
  <c r="P409" i="21" s="1"/>
  <c r="K409" i="21"/>
  <c r="I409" i="21"/>
  <c r="G409" i="21"/>
  <c r="O408" i="21"/>
  <c r="W408" i="21"/>
  <c r="X408" i="21" s="1"/>
  <c r="N408" i="21"/>
  <c r="L408" i="21"/>
  <c r="P408" i="21" s="1"/>
  <c r="K408" i="21"/>
  <c r="I408" i="21"/>
  <c r="G408" i="21"/>
  <c r="O407" i="21"/>
  <c r="W407" i="21" s="1"/>
  <c r="X407" i="21" s="1"/>
  <c r="N407" i="21"/>
  <c r="L407" i="21"/>
  <c r="P407" i="21" s="1"/>
  <c r="K407" i="21"/>
  <c r="I407" i="21"/>
  <c r="G407" i="21"/>
  <c r="O406" i="21"/>
  <c r="W406" i="21" s="1"/>
  <c r="X406" i="21" s="1"/>
  <c r="N406" i="21"/>
  <c r="L406" i="21"/>
  <c r="P406" i="21" s="1"/>
  <c r="K406" i="21"/>
  <c r="I406" i="21"/>
  <c r="G406" i="21"/>
  <c r="O405" i="21"/>
  <c r="W405" i="21" s="1"/>
  <c r="X405" i="21" s="1"/>
  <c r="N405" i="21"/>
  <c r="L405" i="21"/>
  <c r="P405" i="21" s="1"/>
  <c r="K405" i="21"/>
  <c r="I405" i="21"/>
  <c r="G405" i="21"/>
  <c r="O404" i="21"/>
  <c r="W404" i="21" s="1"/>
  <c r="X404" i="21" s="1"/>
  <c r="N404" i="21"/>
  <c r="L404" i="21"/>
  <c r="P404" i="21" s="1"/>
  <c r="K404" i="21"/>
  <c r="I404" i="21"/>
  <c r="G404" i="21"/>
  <c r="O403" i="21"/>
  <c r="W403" i="21" s="1"/>
  <c r="X403" i="21" s="1"/>
  <c r="N403" i="21"/>
  <c r="L403" i="21"/>
  <c r="P403" i="21" s="1"/>
  <c r="K403" i="21"/>
  <c r="I403" i="21"/>
  <c r="G403" i="21"/>
  <c r="O402" i="21"/>
  <c r="W402" i="21" s="1"/>
  <c r="X402" i="21" s="1"/>
  <c r="N402" i="21"/>
  <c r="L402" i="21"/>
  <c r="P402" i="21"/>
  <c r="K402" i="21"/>
  <c r="I402" i="21"/>
  <c r="G402" i="21"/>
  <c r="P401" i="21"/>
  <c r="O401" i="21"/>
  <c r="W401" i="21" s="1"/>
  <c r="X401" i="21" s="1"/>
  <c r="N401" i="21"/>
  <c r="L401" i="21"/>
  <c r="K401" i="21"/>
  <c r="I401" i="21"/>
  <c r="G401" i="21"/>
  <c r="O400" i="21"/>
  <c r="W400" i="21" s="1"/>
  <c r="X400" i="21" s="1"/>
  <c r="N400" i="21"/>
  <c r="L400" i="21"/>
  <c r="P400" i="21" s="1"/>
  <c r="K400" i="21"/>
  <c r="I400" i="21"/>
  <c r="G400" i="21"/>
  <c r="O399" i="21"/>
  <c r="W399" i="21" s="1"/>
  <c r="X399" i="21" s="1"/>
  <c r="N399" i="21"/>
  <c r="L399" i="21"/>
  <c r="P399" i="21" s="1"/>
  <c r="K399" i="21"/>
  <c r="I399" i="21"/>
  <c r="G399" i="21"/>
  <c r="O398" i="21"/>
  <c r="W398" i="21" s="1"/>
  <c r="X398" i="21" s="1"/>
  <c r="N398" i="21"/>
  <c r="L398" i="21"/>
  <c r="P398" i="21" s="1"/>
  <c r="K398" i="21"/>
  <c r="I398" i="21"/>
  <c r="G398" i="21"/>
  <c r="O397" i="21"/>
  <c r="N397" i="21"/>
  <c r="L397" i="21"/>
  <c r="P397" i="21"/>
  <c r="K397" i="21"/>
  <c r="I397" i="21"/>
  <c r="G397" i="21"/>
  <c r="O396" i="21"/>
  <c r="W396" i="21" s="1"/>
  <c r="X396" i="21" s="1"/>
  <c r="N396" i="21"/>
  <c r="L396" i="21"/>
  <c r="P396" i="21" s="1"/>
  <c r="K396" i="21"/>
  <c r="I396" i="21"/>
  <c r="G396" i="21"/>
  <c r="O395" i="21"/>
  <c r="N395" i="21"/>
  <c r="L395" i="21"/>
  <c r="P395" i="21" s="1"/>
  <c r="K395" i="21"/>
  <c r="I395" i="21"/>
  <c r="G395" i="21"/>
  <c r="O394" i="21"/>
  <c r="W394" i="21" s="1"/>
  <c r="X394" i="21" s="1"/>
  <c r="N394" i="21"/>
  <c r="L394" i="21"/>
  <c r="P394" i="21"/>
  <c r="K394" i="21"/>
  <c r="I394" i="21"/>
  <c r="G394" i="21"/>
  <c r="O393" i="21"/>
  <c r="W393" i="21" s="1"/>
  <c r="X393" i="21" s="1"/>
  <c r="N393" i="21"/>
  <c r="L393" i="21"/>
  <c r="P393" i="21" s="1"/>
  <c r="K393" i="21"/>
  <c r="I393" i="21"/>
  <c r="G393" i="21"/>
  <c r="O392" i="21"/>
  <c r="W392" i="21" s="1"/>
  <c r="X392" i="21" s="1"/>
  <c r="N392" i="21"/>
  <c r="L392" i="21"/>
  <c r="P392" i="21" s="1"/>
  <c r="K392" i="21"/>
  <c r="I392" i="21"/>
  <c r="G392" i="21"/>
  <c r="O391" i="21"/>
  <c r="W391" i="21" s="1"/>
  <c r="X391" i="21" s="1"/>
  <c r="N391" i="21"/>
  <c r="L391" i="21"/>
  <c r="P391" i="21" s="1"/>
  <c r="K391" i="21"/>
  <c r="I391" i="21"/>
  <c r="G391" i="21"/>
  <c r="O390" i="21"/>
  <c r="W390" i="21" s="1"/>
  <c r="X390" i="21" s="1"/>
  <c r="N390" i="21"/>
  <c r="L390" i="21"/>
  <c r="P390" i="21" s="1"/>
  <c r="K390" i="21"/>
  <c r="I390" i="21"/>
  <c r="G390" i="21"/>
  <c r="O389" i="21"/>
  <c r="W389" i="21" s="1"/>
  <c r="X389" i="21" s="1"/>
  <c r="N389" i="21"/>
  <c r="L389" i="21"/>
  <c r="P389" i="21" s="1"/>
  <c r="K389" i="21"/>
  <c r="I389" i="21"/>
  <c r="G389" i="21"/>
  <c r="O388" i="21"/>
  <c r="W388" i="21" s="1"/>
  <c r="X388" i="21" s="1"/>
  <c r="N388" i="21"/>
  <c r="L388" i="21"/>
  <c r="P388" i="21"/>
  <c r="K388" i="21"/>
  <c r="I388" i="21"/>
  <c r="G388" i="21"/>
  <c r="O387" i="21"/>
  <c r="N387" i="21"/>
  <c r="L387" i="21"/>
  <c r="P387" i="21" s="1"/>
  <c r="K387" i="21"/>
  <c r="I387" i="21"/>
  <c r="G387" i="21"/>
  <c r="O386" i="21"/>
  <c r="W386" i="21" s="1"/>
  <c r="X386" i="21" s="1"/>
  <c r="N386" i="21"/>
  <c r="L386" i="21"/>
  <c r="P386" i="21"/>
  <c r="K386" i="21"/>
  <c r="I386" i="21"/>
  <c r="G386" i="21"/>
  <c r="O385" i="21"/>
  <c r="N385" i="21"/>
  <c r="L385" i="21"/>
  <c r="P385" i="21" s="1"/>
  <c r="K385" i="21"/>
  <c r="I385" i="21"/>
  <c r="G385" i="21"/>
  <c r="O384" i="21"/>
  <c r="W384" i="21"/>
  <c r="X384" i="21" s="1"/>
  <c r="N384" i="21"/>
  <c r="L384" i="21"/>
  <c r="P384" i="21" s="1"/>
  <c r="Q384" i="21" s="1"/>
  <c r="K384" i="21"/>
  <c r="I384" i="21"/>
  <c r="G384" i="21"/>
  <c r="O383" i="21"/>
  <c r="W383" i="21" s="1"/>
  <c r="X383" i="21" s="1"/>
  <c r="N383" i="21"/>
  <c r="L383" i="21"/>
  <c r="P383" i="21" s="1"/>
  <c r="K383" i="21"/>
  <c r="I383" i="21"/>
  <c r="G383" i="21"/>
  <c r="O382" i="21"/>
  <c r="W382" i="21" s="1"/>
  <c r="X382" i="21" s="1"/>
  <c r="N382" i="21"/>
  <c r="L382" i="21"/>
  <c r="P382" i="21" s="1"/>
  <c r="K382" i="21"/>
  <c r="I382" i="21"/>
  <c r="G382" i="21"/>
  <c r="O381" i="21"/>
  <c r="N381" i="21"/>
  <c r="L381" i="21"/>
  <c r="P381" i="21" s="1"/>
  <c r="K381" i="21"/>
  <c r="I381" i="21"/>
  <c r="G381" i="21"/>
  <c r="O380" i="21"/>
  <c r="W380" i="21" s="1"/>
  <c r="X380" i="21" s="1"/>
  <c r="N380" i="21"/>
  <c r="L380" i="21"/>
  <c r="P380" i="21" s="1"/>
  <c r="Q380" i="21" s="1"/>
  <c r="K380" i="21"/>
  <c r="I380" i="21"/>
  <c r="G380" i="21"/>
  <c r="O379" i="21"/>
  <c r="W379" i="21" s="1"/>
  <c r="X379" i="21" s="1"/>
  <c r="N379" i="21"/>
  <c r="L379" i="21"/>
  <c r="P379" i="21" s="1"/>
  <c r="K379" i="21"/>
  <c r="I379" i="21"/>
  <c r="G379" i="21"/>
  <c r="O378" i="21"/>
  <c r="W378" i="21"/>
  <c r="X378" i="21" s="1"/>
  <c r="N378" i="21"/>
  <c r="L378" i="21"/>
  <c r="P378" i="21" s="1"/>
  <c r="K378" i="21"/>
  <c r="I378" i="21"/>
  <c r="G378" i="21"/>
  <c r="O377" i="21"/>
  <c r="N377" i="21"/>
  <c r="L377" i="21"/>
  <c r="P377" i="21" s="1"/>
  <c r="K377" i="21"/>
  <c r="I377" i="21"/>
  <c r="G377" i="21"/>
  <c r="O376" i="21"/>
  <c r="N376" i="21"/>
  <c r="L376" i="21"/>
  <c r="P376" i="21" s="1"/>
  <c r="K376" i="21"/>
  <c r="I376" i="21"/>
  <c r="G376" i="21"/>
  <c r="O375" i="21"/>
  <c r="N375" i="21"/>
  <c r="L375" i="21"/>
  <c r="P375" i="21" s="1"/>
  <c r="K375" i="21"/>
  <c r="I375" i="21"/>
  <c r="G375" i="21"/>
  <c r="O374" i="21"/>
  <c r="W374" i="21" s="1"/>
  <c r="X374" i="21" s="1"/>
  <c r="N374" i="21"/>
  <c r="L374" i="21"/>
  <c r="P374" i="21"/>
  <c r="K374" i="21"/>
  <c r="I374" i="21"/>
  <c r="G374" i="21"/>
  <c r="P373" i="21"/>
  <c r="O373" i="21"/>
  <c r="W373" i="21" s="1"/>
  <c r="X373" i="21" s="1"/>
  <c r="N373" i="21"/>
  <c r="L373" i="21"/>
  <c r="K373" i="21"/>
  <c r="I373" i="21"/>
  <c r="G373" i="21"/>
  <c r="O372" i="21"/>
  <c r="W372" i="21" s="1"/>
  <c r="X372" i="21" s="1"/>
  <c r="N372" i="21"/>
  <c r="L372" i="21"/>
  <c r="P372" i="21" s="1"/>
  <c r="K372" i="21"/>
  <c r="I372" i="21"/>
  <c r="G372" i="21"/>
  <c r="O371" i="21"/>
  <c r="W371" i="21" s="1"/>
  <c r="X371" i="21" s="1"/>
  <c r="Z372" i="21" s="1"/>
  <c r="N371" i="21"/>
  <c r="L371" i="21"/>
  <c r="P371" i="21" s="1"/>
  <c r="K371" i="21"/>
  <c r="I371" i="21"/>
  <c r="G371" i="21"/>
  <c r="O370" i="21"/>
  <c r="W370" i="21" s="1"/>
  <c r="X370" i="21" s="1"/>
  <c r="N370" i="21"/>
  <c r="L370" i="21"/>
  <c r="P370" i="21" s="1"/>
  <c r="K370" i="21"/>
  <c r="I370" i="21"/>
  <c r="G370" i="21"/>
  <c r="O369" i="21"/>
  <c r="W369" i="21" s="1"/>
  <c r="X369" i="21" s="1"/>
  <c r="N369" i="21"/>
  <c r="L369" i="21"/>
  <c r="P369" i="21" s="1"/>
  <c r="K369" i="21"/>
  <c r="I369" i="21"/>
  <c r="G369" i="21"/>
  <c r="O368" i="21"/>
  <c r="W368" i="21" s="1"/>
  <c r="X368" i="21" s="1"/>
  <c r="N368" i="21"/>
  <c r="L368" i="21"/>
  <c r="P368" i="21" s="1"/>
  <c r="K368" i="21"/>
  <c r="I368" i="21"/>
  <c r="G368" i="21"/>
  <c r="O367" i="21"/>
  <c r="W367" i="21" s="1"/>
  <c r="X367" i="21" s="1"/>
  <c r="N367" i="21"/>
  <c r="L367" i="21"/>
  <c r="P367" i="21" s="1"/>
  <c r="K367" i="21"/>
  <c r="I367" i="21"/>
  <c r="G367" i="21"/>
  <c r="O366" i="21"/>
  <c r="W366" i="21" s="1"/>
  <c r="X366" i="21" s="1"/>
  <c r="N366" i="21"/>
  <c r="L366" i="21"/>
  <c r="P366" i="21" s="1"/>
  <c r="Q366" i="21" s="1"/>
  <c r="K366" i="21"/>
  <c r="I366" i="21"/>
  <c r="G366" i="21"/>
  <c r="O365" i="21"/>
  <c r="W365" i="21" s="1"/>
  <c r="X365" i="21" s="1"/>
  <c r="N365" i="21"/>
  <c r="L365" i="21"/>
  <c r="P365" i="21" s="1"/>
  <c r="K365" i="21"/>
  <c r="I365" i="21"/>
  <c r="G365" i="21"/>
  <c r="O364" i="21"/>
  <c r="N364" i="21"/>
  <c r="L364" i="21"/>
  <c r="P364" i="21" s="1"/>
  <c r="K364" i="21"/>
  <c r="I364" i="21"/>
  <c r="G364" i="21"/>
  <c r="O363" i="21"/>
  <c r="W363" i="21" s="1"/>
  <c r="X363" i="21" s="1"/>
  <c r="N363" i="21"/>
  <c r="L363" i="21"/>
  <c r="P363" i="21" s="1"/>
  <c r="Q363" i="21" s="1"/>
  <c r="K363" i="21"/>
  <c r="I363" i="21"/>
  <c r="G363" i="21"/>
  <c r="O362" i="21"/>
  <c r="W362" i="21" s="1"/>
  <c r="X362" i="21" s="1"/>
  <c r="N362" i="21"/>
  <c r="L362" i="21"/>
  <c r="P362" i="21" s="1"/>
  <c r="K362" i="21"/>
  <c r="I362" i="21"/>
  <c r="G362" i="21"/>
  <c r="O361" i="21"/>
  <c r="N361" i="21"/>
  <c r="L361" i="21"/>
  <c r="P361" i="21" s="1"/>
  <c r="K361" i="21"/>
  <c r="I361" i="21"/>
  <c r="G361" i="21"/>
  <c r="O360" i="21"/>
  <c r="W360" i="21" s="1"/>
  <c r="X360" i="21" s="1"/>
  <c r="N360" i="21"/>
  <c r="L360" i="21"/>
  <c r="P360" i="21" s="1"/>
  <c r="K360" i="21"/>
  <c r="I360" i="21"/>
  <c r="G360" i="21"/>
  <c r="O359" i="21"/>
  <c r="W359" i="21"/>
  <c r="X359" i="21" s="1"/>
  <c r="N359" i="21"/>
  <c r="L359" i="21"/>
  <c r="P359" i="21" s="1"/>
  <c r="K359" i="21"/>
  <c r="I359" i="21"/>
  <c r="G359" i="21"/>
  <c r="O358" i="21"/>
  <c r="N358" i="21"/>
  <c r="L358" i="21"/>
  <c r="P358" i="21" s="1"/>
  <c r="K358" i="21"/>
  <c r="I358" i="21"/>
  <c r="G358" i="21"/>
  <c r="O357" i="21"/>
  <c r="W357" i="21"/>
  <c r="X357" i="21" s="1"/>
  <c r="N357" i="21"/>
  <c r="L357" i="21"/>
  <c r="P357" i="21"/>
  <c r="K357" i="21"/>
  <c r="I357" i="21"/>
  <c r="G357" i="21"/>
  <c r="O356" i="21"/>
  <c r="N356" i="21"/>
  <c r="L356" i="21"/>
  <c r="P356" i="21" s="1"/>
  <c r="K356" i="21"/>
  <c r="I356" i="21"/>
  <c r="G356" i="21"/>
  <c r="O355" i="21"/>
  <c r="N355" i="21"/>
  <c r="L355" i="21"/>
  <c r="P355" i="21" s="1"/>
  <c r="K355" i="21"/>
  <c r="I355" i="21"/>
  <c r="G355" i="21"/>
  <c r="O354" i="21"/>
  <c r="N354" i="21"/>
  <c r="L354" i="21"/>
  <c r="P354" i="21"/>
  <c r="K354" i="21"/>
  <c r="I354" i="21"/>
  <c r="G354" i="21"/>
  <c r="O353" i="21"/>
  <c r="W353" i="21" s="1"/>
  <c r="X353" i="21" s="1"/>
  <c r="N353" i="21"/>
  <c r="L353" i="21"/>
  <c r="P353" i="21" s="1"/>
  <c r="K353" i="21"/>
  <c r="I353" i="21"/>
  <c r="G353" i="21"/>
  <c r="O352" i="21"/>
  <c r="N352" i="21"/>
  <c r="L352" i="21"/>
  <c r="P352" i="21" s="1"/>
  <c r="K352" i="21"/>
  <c r="I352" i="21"/>
  <c r="G352" i="21"/>
  <c r="O351" i="21"/>
  <c r="W351" i="21" s="1"/>
  <c r="X351" i="21" s="1"/>
  <c r="N351" i="21"/>
  <c r="L351" i="21"/>
  <c r="P351" i="21" s="1"/>
  <c r="Q351" i="21" s="1"/>
  <c r="K351" i="21"/>
  <c r="I351" i="21"/>
  <c r="G351" i="21"/>
  <c r="O350" i="21"/>
  <c r="W350" i="21" s="1"/>
  <c r="X350" i="21" s="1"/>
  <c r="N350" i="21"/>
  <c r="L350" i="21"/>
  <c r="P350" i="21" s="1"/>
  <c r="K350" i="21"/>
  <c r="I350" i="21"/>
  <c r="G350" i="21"/>
  <c r="O349" i="21"/>
  <c r="W349" i="21" s="1"/>
  <c r="X349" i="21" s="1"/>
  <c r="N349" i="21"/>
  <c r="L349" i="21"/>
  <c r="P349" i="21" s="1"/>
  <c r="K349" i="21"/>
  <c r="I349" i="21"/>
  <c r="G349" i="21"/>
  <c r="O348" i="21"/>
  <c r="N348" i="21"/>
  <c r="L348" i="21"/>
  <c r="P348" i="21" s="1"/>
  <c r="K348" i="21"/>
  <c r="I348" i="21"/>
  <c r="G348" i="21"/>
  <c r="O347" i="21"/>
  <c r="W347" i="21"/>
  <c r="X347" i="21" s="1"/>
  <c r="N347" i="21"/>
  <c r="L347" i="21"/>
  <c r="P347" i="21"/>
  <c r="K347" i="21"/>
  <c r="I347" i="21"/>
  <c r="G347" i="21"/>
  <c r="O346" i="21"/>
  <c r="W346" i="21" s="1"/>
  <c r="X346" i="21" s="1"/>
  <c r="N346" i="21"/>
  <c r="L346" i="21"/>
  <c r="P346" i="21" s="1"/>
  <c r="Q346" i="21" s="1"/>
  <c r="K346" i="21"/>
  <c r="I346" i="21"/>
  <c r="G346" i="21"/>
  <c r="O345" i="21"/>
  <c r="N345" i="21"/>
  <c r="L345" i="21"/>
  <c r="P345" i="21" s="1"/>
  <c r="K345" i="21"/>
  <c r="I345" i="21"/>
  <c r="G345" i="21"/>
  <c r="O344" i="21"/>
  <c r="W344" i="21" s="1"/>
  <c r="X344" i="21" s="1"/>
  <c r="N344" i="21"/>
  <c r="L344" i="21"/>
  <c r="P344" i="21" s="1"/>
  <c r="K344" i="21"/>
  <c r="I344" i="21"/>
  <c r="G344" i="21"/>
  <c r="O343" i="21"/>
  <c r="N343" i="21"/>
  <c r="L343" i="21"/>
  <c r="P343" i="21"/>
  <c r="K343" i="21"/>
  <c r="I343" i="21"/>
  <c r="G343" i="21"/>
  <c r="O342" i="21"/>
  <c r="W342" i="21" s="1"/>
  <c r="X342" i="21" s="1"/>
  <c r="N342" i="21"/>
  <c r="L342" i="21"/>
  <c r="P342" i="21" s="1"/>
  <c r="K342" i="21"/>
  <c r="I342" i="21"/>
  <c r="G342" i="21"/>
  <c r="O341" i="21"/>
  <c r="N341" i="21"/>
  <c r="L341" i="21"/>
  <c r="P341" i="21" s="1"/>
  <c r="K341" i="21"/>
  <c r="I341" i="21"/>
  <c r="G341" i="21"/>
  <c r="O340" i="21"/>
  <c r="W340" i="21" s="1"/>
  <c r="X340" i="21" s="1"/>
  <c r="N340" i="21"/>
  <c r="L340" i="21"/>
  <c r="P340" i="21" s="1"/>
  <c r="K340" i="21"/>
  <c r="I340" i="21"/>
  <c r="G340" i="21"/>
  <c r="O339" i="21"/>
  <c r="W339" i="21" s="1"/>
  <c r="X339" i="21" s="1"/>
  <c r="N339" i="21"/>
  <c r="L339" i="21"/>
  <c r="P339" i="21" s="1"/>
  <c r="K339" i="21"/>
  <c r="I339" i="21"/>
  <c r="G339" i="21"/>
  <c r="O338" i="21"/>
  <c r="W338" i="21" s="1"/>
  <c r="X338" i="21" s="1"/>
  <c r="N338" i="21"/>
  <c r="L338" i="21"/>
  <c r="P338" i="21" s="1"/>
  <c r="K338" i="21"/>
  <c r="I338" i="21"/>
  <c r="G338" i="21"/>
  <c r="O337" i="21"/>
  <c r="W337" i="21" s="1"/>
  <c r="X337" i="21" s="1"/>
  <c r="N337" i="21"/>
  <c r="L337" i="21"/>
  <c r="P337" i="21" s="1"/>
  <c r="K337" i="21"/>
  <c r="I337" i="21"/>
  <c r="G337" i="21"/>
  <c r="O336" i="21"/>
  <c r="W336" i="21" s="1"/>
  <c r="X336" i="21" s="1"/>
  <c r="N336" i="21"/>
  <c r="L336" i="21"/>
  <c r="P336" i="21" s="1"/>
  <c r="K336" i="21"/>
  <c r="I336" i="21"/>
  <c r="G336" i="21"/>
  <c r="O335" i="21"/>
  <c r="N335" i="21"/>
  <c r="L335" i="21"/>
  <c r="P335" i="21" s="1"/>
  <c r="K335" i="21"/>
  <c r="I335" i="21"/>
  <c r="G335" i="21"/>
  <c r="O334" i="21"/>
  <c r="W334" i="21" s="1"/>
  <c r="X334" i="21" s="1"/>
  <c r="N334" i="21"/>
  <c r="L334" i="21"/>
  <c r="P334" i="21" s="1"/>
  <c r="K334" i="21"/>
  <c r="I334" i="21"/>
  <c r="G334" i="21"/>
  <c r="O333" i="21"/>
  <c r="W333" i="21" s="1"/>
  <c r="X333" i="21" s="1"/>
  <c r="N333" i="21"/>
  <c r="L333" i="21"/>
  <c r="P333" i="21" s="1"/>
  <c r="K333" i="21"/>
  <c r="I333" i="21"/>
  <c r="G333" i="21"/>
  <c r="O332" i="21"/>
  <c r="N332" i="21"/>
  <c r="L332" i="21"/>
  <c r="P332" i="21" s="1"/>
  <c r="K332" i="21"/>
  <c r="I332" i="21"/>
  <c r="G332" i="21"/>
  <c r="O331" i="21"/>
  <c r="W331" i="21" s="1"/>
  <c r="X331" i="21" s="1"/>
  <c r="N331" i="21"/>
  <c r="L331" i="21"/>
  <c r="P331" i="21" s="1"/>
  <c r="K331" i="21"/>
  <c r="I331" i="21"/>
  <c r="G331" i="21"/>
  <c r="O330" i="21"/>
  <c r="W330" i="21"/>
  <c r="X330" i="21" s="1"/>
  <c r="N330" i="21"/>
  <c r="L330" i="21"/>
  <c r="P330" i="21" s="1"/>
  <c r="Q330" i="21" s="1"/>
  <c r="K330" i="21"/>
  <c r="I330" i="21"/>
  <c r="G330" i="21"/>
  <c r="O329" i="21"/>
  <c r="N329" i="21"/>
  <c r="L329" i="21"/>
  <c r="P329" i="21" s="1"/>
  <c r="K329" i="21"/>
  <c r="I329" i="21"/>
  <c r="G329" i="21"/>
  <c r="O328" i="21"/>
  <c r="W328" i="21"/>
  <c r="X328" i="21" s="1"/>
  <c r="N328" i="21"/>
  <c r="L328" i="21"/>
  <c r="P328" i="21" s="1"/>
  <c r="K328" i="21"/>
  <c r="I328" i="21"/>
  <c r="G328" i="21"/>
  <c r="O327" i="21"/>
  <c r="N327" i="21"/>
  <c r="L327" i="21"/>
  <c r="P327" i="21" s="1"/>
  <c r="K327" i="21"/>
  <c r="I327" i="21"/>
  <c r="G327" i="21"/>
  <c r="O326" i="21"/>
  <c r="W326" i="21"/>
  <c r="X326" i="21" s="1"/>
  <c r="N326" i="21"/>
  <c r="L326" i="21"/>
  <c r="P326" i="21" s="1"/>
  <c r="K326" i="21"/>
  <c r="I326" i="21"/>
  <c r="G326" i="21"/>
  <c r="O325" i="21"/>
  <c r="N325" i="21"/>
  <c r="L325" i="21"/>
  <c r="P325" i="21" s="1"/>
  <c r="K325" i="21"/>
  <c r="I325" i="21"/>
  <c r="G325" i="21"/>
  <c r="O324" i="21"/>
  <c r="W324" i="21" s="1"/>
  <c r="X324" i="21" s="1"/>
  <c r="N324" i="21"/>
  <c r="L324" i="21"/>
  <c r="P324" i="21" s="1"/>
  <c r="K324" i="21"/>
  <c r="I324" i="21"/>
  <c r="G324" i="21"/>
  <c r="O323" i="21"/>
  <c r="W323" i="21" s="1"/>
  <c r="X323" i="21" s="1"/>
  <c r="N323" i="21"/>
  <c r="L323" i="21"/>
  <c r="P323" i="21" s="1"/>
  <c r="K323" i="21"/>
  <c r="I323" i="21"/>
  <c r="G323" i="21"/>
  <c r="O322" i="21"/>
  <c r="N322" i="21"/>
  <c r="L322" i="21"/>
  <c r="P322" i="21" s="1"/>
  <c r="K322" i="21"/>
  <c r="I322" i="21"/>
  <c r="G322" i="21"/>
  <c r="O321" i="21"/>
  <c r="W321" i="21" s="1"/>
  <c r="X321" i="21" s="1"/>
  <c r="N321" i="21"/>
  <c r="L321" i="21"/>
  <c r="P321" i="21" s="1"/>
  <c r="K321" i="21"/>
  <c r="I321" i="21"/>
  <c r="G321" i="21"/>
  <c r="O320" i="21"/>
  <c r="W320" i="21"/>
  <c r="X320" i="21" s="1"/>
  <c r="N320" i="21"/>
  <c r="L320" i="21"/>
  <c r="P320" i="21" s="1"/>
  <c r="Q320" i="21" s="1"/>
  <c r="K320" i="21"/>
  <c r="I320" i="21"/>
  <c r="G320" i="21"/>
  <c r="O319" i="21"/>
  <c r="W319" i="21" s="1"/>
  <c r="X319" i="21" s="1"/>
  <c r="N319" i="21"/>
  <c r="L319" i="21"/>
  <c r="P319" i="21" s="1"/>
  <c r="K319" i="21"/>
  <c r="I319" i="21"/>
  <c r="G319" i="21"/>
  <c r="O318" i="21"/>
  <c r="W318" i="21" s="1"/>
  <c r="X318" i="21" s="1"/>
  <c r="N318" i="21"/>
  <c r="L318" i="21"/>
  <c r="P318" i="21" s="1"/>
  <c r="K318" i="21"/>
  <c r="I318" i="21"/>
  <c r="G318" i="21"/>
  <c r="O317" i="21"/>
  <c r="N317" i="21"/>
  <c r="L317" i="21"/>
  <c r="P317" i="21" s="1"/>
  <c r="K317" i="21"/>
  <c r="I317" i="21"/>
  <c r="G317" i="21"/>
  <c r="O316" i="21"/>
  <c r="W316" i="21" s="1"/>
  <c r="X316" i="21" s="1"/>
  <c r="N316" i="21"/>
  <c r="L316" i="21"/>
  <c r="P316" i="21" s="1"/>
  <c r="Q316" i="21" s="1"/>
  <c r="K316" i="21"/>
  <c r="I316" i="21"/>
  <c r="G316" i="21"/>
  <c r="O315" i="21"/>
  <c r="W315" i="21" s="1"/>
  <c r="X315" i="21" s="1"/>
  <c r="N315" i="21"/>
  <c r="L315" i="21"/>
  <c r="P315" i="21" s="1"/>
  <c r="K315" i="21"/>
  <c r="I315" i="21"/>
  <c r="G315" i="21"/>
  <c r="O314" i="21"/>
  <c r="W314" i="21" s="1"/>
  <c r="X314" i="21" s="1"/>
  <c r="N314" i="21"/>
  <c r="L314" i="21"/>
  <c r="P314" i="21" s="1"/>
  <c r="K314" i="21"/>
  <c r="I314" i="21"/>
  <c r="G314" i="21"/>
  <c r="O313" i="21"/>
  <c r="N313" i="21"/>
  <c r="L313" i="21"/>
  <c r="P313" i="21" s="1"/>
  <c r="K313" i="21"/>
  <c r="I313" i="21"/>
  <c r="G313" i="21"/>
  <c r="O312" i="21"/>
  <c r="W312" i="21" s="1"/>
  <c r="X312" i="21" s="1"/>
  <c r="N312" i="21"/>
  <c r="L312" i="21"/>
  <c r="P312" i="21" s="1"/>
  <c r="K312" i="21"/>
  <c r="I312" i="21"/>
  <c r="G312" i="21"/>
  <c r="O311" i="21"/>
  <c r="W311" i="21" s="1"/>
  <c r="X311" i="21" s="1"/>
  <c r="N311" i="21"/>
  <c r="L311" i="21"/>
  <c r="P311" i="21"/>
  <c r="K311" i="21"/>
  <c r="I311" i="21"/>
  <c r="G311" i="21"/>
  <c r="O310" i="21"/>
  <c r="W310" i="21" s="1"/>
  <c r="X310" i="21" s="1"/>
  <c r="N310" i="21"/>
  <c r="L310" i="21"/>
  <c r="P310" i="21" s="1"/>
  <c r="K310" i="21"/>
  <c r="I310" i="21"/>
  <c r="G310" i="21"/>
  <c r="O309" i="21"/>
  <c r="W309" i="21" s="1"/>
  <c r="X309" i="21" s="1"/>
  <c r="N309" i="21"/>
  <c r="L309" i="21"/>
  <c r="P309" i="21" s="1"/>
  <c r="K309" i="21"/>
  <c r="I309" i="21"/>
  <c r="G309" i="21"/>
  <c r="O308" i="21"/>
  <c r="W308" i="21"/>
  <c r="X308" i="21" s="1"/>
  <c r="N308" i="21"/>
  <c r="L308" i="21"/>
  <c r="P308" i="21"/>
  <c r="K308" i="21"/>
  <c r="I308" i="21"/>
  <c r="G308" i="21"/>
  <c r="O307" i="21"/>
  <c r="W307" i="21" s="1"/>
  <c r="X307" i="21" s="1"/>
  <c r="N307" i="21"/>
  <c r="L307" i="21"/>
  <c r="P307" i="21" s="1"/>
  <c r="K307" i="21"/>
  <c r="I307" i="21"/>
  <c r="G307" i="21"/>
  <c r="O306" i="21"/>
  <c r="W306" i="21" s="1"/>
  <c r="X306" i="21" s="1"/>
  <c r="N306" i="21"/>
  <c r="L306" i="21"/>
  <c r="P306" i="21" s="1"/>
  <c r="K306" i="21"/>
  <c r="I306" i="21"/>
  <c r="G306" i="21"/>
  <c r="O305" i="21"/>
  <c r="W305" i="21" s="1"/>
  <c r="X305" i="21" s="1"/>
  <c r="N305" i="21"/>
  <c r="L305" i="21"/>
  <c r="P305" i="21" s="1"/>
  <c r="K305" i="21"/>
  <c r="I305" i="21"/>
  <c r="G305" i="21"/>
  <c r="O304" i="21"/>
  <c r="W304" i="21" s="1"/>
  <c r="X304" i="21" s="1"/>
  <c r="N304" i="21"/>
  <c r="L304" i="21"/>
  <c r="P304" i="21"/>
  <c r="K304" i="21"/>
  <c r="I304" i="21"/>
  <c r="G304" i="21"/>
  <c r="W303" i="21"/>
  <c r="X303" i="21" s="1"/>
  <c r="O303" i="21"/>
  <c r="N303" i="21"/>
  <c r="L303" i="21"/>
  <c r="P303" i="21" s="1"/>
  <c r="Q303" i="21" s="1"/>
  <c r="K303" i="21"/>
  <c r="I303" i="21"/>
  <c r="G303" i="21"/>
  <c r="O302" i="21"/>
  <c r="W302" i="21" s="1"/>
  <c r="X302" i="21" s="1"/>
  <c r="N302" i="21"/>
  <c r="L302" i="21"/>
  <c r="P302" i="21" s="1"/>
  <c r="K302" i="21"/>
  <c r="I302" i="21"/>
  <c r="G302" i="21"/>
  <c r="O301" i="21"/>
  <c r="W301" i="21"/>
  <c r="X301" i="21" s="1"/>
  <c r="N301" i="21"/>
  <c r="L301" i="21"/>
  <c r="P301" i="21" s="1"/>
  <c r="K301" i="21"/>
  <c r="I301" i="21"/>
  <c r="G301" i="21"/>
  <c r="O300" i="21"/>
  <c r="W300" i="21" s="1"/>
  <c r="X300" i="21" s="1"/>
  <c r="N300" i="21"/>
  <c r="L300" i="21"/>
  <c r="P300" i="21" s="1"/>
  <c r="K300" i="21"/>
  <c r="I300" i="21"/>
  <c r="G300" i="21"/>
  <c r="O299" i="21"/>
  <c r="W299" i="21" s="1"/>
  <c r="X299" i="21" s="1"/>
  <c r="N299" i="21"/>
  <c r="L299" i="21"/>
  <c r="P299" i="21" s="1"/>
  <c r="K299" i="21"/>
  <c r="I299" i="21"/>
  <c r="G299" i="21"/>
  <c r="O298" i="21"/>
  <c r="W298" i="21" s="1"/>
  <c r="X298" i="21" s="1"/>
  <c r="N298" i="21"/>
  <c r="L298" i="21"/>
  <c r="P298" i="21" s="1"/>
  <c r="K298" i="21"/>
  <c r="I298" i="21"/>
  <c r="G298" i="21"/>
  <c r="O297" i="21"/>
  <c r="W297" i="21"/>
  <c r="X297" i="21" s="1"/>
  <c r="N297" i="21"/>
  <c r="L297" i="21"/>
  <c r="P297" i="21"/>
  <c r="K297" i="21"/>
  <c r="I297" i="21"/>
  <c r="G297" i="21"/>
  <c r="O296" i="21"/>
  <c r="W296" i="21" s="1"/>
  <c r="X296" i="21" s="1"/>
  <c r="N296" i="21"/>
  <c r="L296" i="21"/>
  <c r="P296" i="21" s="1"/>
  <c r="K296" i="21"/>
  <c r="I296" i="21"/>
  <c r="G296" i="21"/>
  <c r="O295" i="21"/>
  <c r="W295" i="21" s="1"/>
  <c r="X295" i="21" s="1"/>
  <c r="N295" i="21"/>
  <c r="L295" i="21"/>
  <c r="P295" i="21" s="1"/>
  <c r="K295" i="21"/>
  <c r="I295" i="21"/>
  <c r="G295" i="21"/>
  <c r="O294" i="21"/>
  <c r="W294" i="21" s="1"/>
  <c r="X294" i="21" s="1"/>
  <c r="N294" i="21"/>
  <c r="L294" i="21"/>
  <c r="P294" i="21" s="1"/>
  <c r="Q294" i="21" s="1"/>
  <c r="K294" i="21"/>
  <c r="I294" i="21"/>
  <c r="G294" i="21"/>
  <c r="O293" i="21"/>
  <c r="W293" i="21" s="1"/>
  <c r="X293" i="21" s="1"/>
  <c r="N293" i="21"/>
  <c r="L293" i="21"/>
  <c r="P293" i="21" s="1"/>
  <c r="K293" i="21"/>
  <c r="I293" i="21"/>
  <c r="G293" i="21"/>
  <c r="O292" i="21"/>
  <c r="W292" i="21" s="1"/>
  <c r="X292" i="21" s="1"/>
  <c r="N292" i="21"/>
  <c r="L292" i="21"/>
  <c r="P292" i="21" s="1"/>
  <c r="K292" i="21"/>
  <c r="I292" i="21"/>
  <c r="G292" i="21"/>
  <c r="O291" i="21"/>
  <c r="N291" i="21"/>
  <c r="L291" i="21"/>
  <c r="P291" i="21" s="1"/>
  <c r="K291" i="21"/>
  <c r="I291" i="21"/>
  <c r="G291" i="21"/>
  <c r="O290" i="21"/>
  <c r="W290" i="21"/>
  <c r="X290" i="21" s="1"/>
  <c r="N290" i="21"/>
  <c r="L290" i="21"/>
  <c r="P290" i="21" s="1"/>
  <c r="K290" i="21"/>
  <c r="I290" i="21"/>
  <c r="G290" i="21"/>
  <c r="O289" i="21"/>
  <c r="W289" i="21" s="1"/>
  <c r="X289" i="21" s="1"/>
  <c r="N289" i="21"/>
  <c r="L289" i="21"/>
  <c r="P289" i="21" s="1"/>
  <c r="K289" i="21"/>
  <c r="I289" i="21"/>
  <c r="G289" i="21"/>
  <c r="O288" i="21"/>
  <c r="N288" i="21"/>
  <c r="L288" i="21"/>
  <c r="P288" i="21" s="1"/>
  <c r="K288" i="21"/>
  <c r="I288" i="21"/>
  <c r="G288" i="21"/>
  <c r="O287" i="21"/>
  <c r="W287" i="21" s="1"/>
  <c r="X287" i="21" s="1"/>
  <c r="N287" i="21"/>
  <c r="L287" i="21"/>
  <c r="P287" i="21" s="1"/>
  <c r="K287" i="21"/>
  <c r="I287" i="21"/>
  <c r="G287" i="21"/>
  <c r="O286" i="21"/>
  <c r="N286" i="21"/>
  <c r="L286" i="21"/>
  <c r="P286" i="21" s="1"/>
  <c r="K286" i="21"/>
  <c r="I286" i="21"/>
  <c r="G286" i="21"/>
  <c r="O285" i="21"/>
  <c r="W285" i="21" s="1"/>
  <c r="X285" i="21" s="1"/>
  <c r="N285" i="21"/>
  <c r="L285" i="21"/>
  <c r="P285" i="21" s="1"/>
  <c r="K285" i="21"/>
  <c r="I285" i="21"/>
  <c r="G285" i="21"/>
  <c r="O284" i="21"/>
  <c r="N284" i="21"/>
  <c r="L284" i="21"/>
  <c r="P284" i="21" s="1"/>
  <c r="K284" i="21"/>
  <c r="I284" i="21"/>
  <c r="G284" i="21"/>
  <c r="O283" i="21"/>
  <c r="W283" i="21" s="1"/>
  <c r="X283" i="21" s="1"/>
  <c r="N283" i="21"/>
  <c r="L283" i="21"/>
  <c r="P283" i="21" s="1"/>
  <c r="K283" i="21"/>
  <c r="I283" i="21"/>
  <c r="G283" i="21"/>
  <c r="O282" i="21"/>
  <c r="N282" i="21"/>
  <c r="L282" i="21"/>
  <c r="P282" i="21"/>
  <c r="K282" i="21"/>
  <c r="I282" i="21"/>
  <c r="G282" i="21"/>
  <c r="O281" i="21"/>
  <c r="W281" i="21" s="1"/>
  <c r="X281" i="21" s="1"/>
  <c r="N281" i="21"/>
  <c r="L281" i="21"/>
  <c r="P281" i="21" s="1"/>
  <c r="K281" i="21"/>
  <c r="I281" i="21"/>
  <c r="G281" i="21"/>
  <c r="O280" i="21"/>
  <c r="W280" i="21"/>
  <c r="X280" i="21" s="1"/>
  <c r="Z280" i="21" s="1"/>
  <c r="N280" i="21"/>
  <c r="L280" i="21"/>
  <c r="P280" i="21"/>
  <c r="K280" i="21"/>
  <c r="I280" i="21"/>
  <c r="G280" i="21"/>
  <c r="O279" i="21"/>
  <c r="W279" i="21" s="1"/>
  <c r="X279" i="21" s="1"/>
  <c r="N279" i="21"/>
  <c r="L279" i="21"/>
  <c r="P279" i="21" s="1"/>
  <c r="K279" i="21"/>
  <c r="I279" i="21"/>
  <c r="G279" i="21"/>
  <c r="O278" i="21"/>
  <c r="W278" i="21" s="1"/>
  <c r="X278" i="21" s="1"/>
  <c r="N278" i="21"/>
  <c r="L278" i="21"/>
  <c r="P278" i="21" s="1"/>
  <c r="K278" i="21"/>
  <c r="I278" i="21"/>
  <c r="G278" i="21"/>
  <c r="O277" i="21"/>
  <c r="W277" i="21" s="1"/>
  <c r="X277" i="21" s="1"/>
  <c r="Z278" i="21" s="1"/>
  <c r="N277" i="21"/>
  <c r="L277" i="21"/>
  <c r="P277" i="21" s="1"/>
  <c r="K277" i="21"/>
  <c r="I277" i="21"/>
  <c r="G277" i="21"/>
  <c r="O276" i="21"/>
  <c r="W276" i="21"/>
  <c r="X276" i="21"/>
  <c r="Z276" i="21" s="1"/>
  <c r="N276" i="21"/>
  <c r="L276" i="21"/>
  <c r="P276" i="21" s="1"/>
  <c r="Q276" i="21" s="1"/>
  <c r="K276" i="21"/>
  <c r="I276" i="21"/>
  <c r="G276" i="21"/>
  <c r="O275" i="21"/>
  <c r="W275" i="21" s="1"/>
  <c r="X275" i="21"/>
  <c r="N275" i="21"/>
  <c r="L275" i="21"/>
  <c r="P275" i="21" s="1"/>
  <c r="K275" i="21"/>
  <c r="I275" i="21"/>
  <c r="G275" i="21"/>
  <c r="O274" i="21"/>
  <c r="N274" i="21"/>
  <c r="L274" i="21"/>
  <c r="P274" i="21" s="1"/>
  <c r="K274" i="21"/>
  <c r="I274" i="21"/>
  <c r="G274" i="21"/>
  <c r="O273" i="21"/>
  <c r="N273" i="21"/>
  <c r="L273" i="21"/>
  <c r="P273" i="21"/>
  <c r="K273" i="21"/>
  <c r="I273" i="21"/>
  <c r="G273" i="21"/>
  <c r="O272" i="21"/>
  <c r="W272" i="21" s="1"/>
  <c r="X272" i="21" s="1"/>
  <c r="N272" i="21"/>
  <c r="L272" i="21"/>
  <c r="P272" i="21" s="1"/>
  <c r="Q272" i="21" s="1"/>
  <c r="K272" i="21"/>
  <c r="I272" i="21"/>
  <c r="G272" i="21"/>
  <c r="O271" i="21"/>
  <c r="W271" i="21" s="1"/>
  <c r="X271" i="21" s="1"/>
  <c r="Z272" i="21" s="1"/>
  <c r="N271" i="21"/>
  <c r="L271" i="21"/>
  <c r="P271" i="21" s="1"/>
  <c r="K271" i="21"/>
  <c r="I271" i="21"/>
  <c r="G271" i="21"/>
  <c r="O270" i="21"/>
  <c r="W270" i="21" s="1"/>
  <c r="X270" i="21" s="1"/>
  <c r="N270" i="21"/>
  <c r="L270" i="21"/>
  <c r="P270" i="21" s="1"/>
  <c r="Q270" i="21" s="1"/>
  <c r="K270" i="21"/>
  <c r="I270" i="21"/>
  <c r="G270" i="21"/>
  <c r="O269" i="21"/>
  <c r="W269" i="21" s="1"/>
  <c r="X269" i="21" s="1"/>
  <c r="N269" i="21"/>
  <c r="L269" i="21"/>
  <c r="P269" i="21" s="1"/>
  <c r="K269" i="21"/>
  <c r="I269" i="21"/>
  <c r="G269" i="21"/>
  <c r="O268" i="21"/>
  <c r="N268" i="21"/>
  <c r="L268" i="21"/>
  <c r="P268" i="21" s="1"/>
  <c r="K268" i="21"/>
  <c r="I268" i="21"/>
  <c r="G268" i="21"/>
  <c r="O267" i="21"/>
  <c r="W267" i="21" s="1"/>
  <c r="X267" i="21" s="1"/>
  <c r="N267" i="21"/>
  <c r="L267" i="21"/>
  <c r="P267" i="21" s="1"/>
  <c r="K267" i="21"/>
  <c r="I267" i="21"/>
  <c r="G267" i="21"/>
  <c r="O266" i="21"/>
  <c r="N266" i="21"/>
  <c r="L266" i="21"/>
  <c r="P266" i="21" s="1"/>
  <c r="K266" i="21"/>
  <c r="I266" i="21"/>
  <c r="G266" i="21"/>
  <c r="O265" i="21"/>
  <c r="W265" i="21" s="1"/>
  <c r="X265" i="21" s="1"/>
  <c r="N265" i="21"/>
  <c r="L265" i="21"/>
  <c r="P265" i="21" s="1"/>
  <c r="Q265" i="21" s="1"/>
  <c r="K265" i="21"/>
  <c r="I265" i="21"/>
  <c r="G265" i="21"/>
  <c r="O264" i="21"/>
  <c r="W264" i="21"/>
  <c r="X264" i="21" s="1"/>
  <c r="N264" i="21"/>
  <c r="L264" i="21"/>
  <c r="P264" i="21" s="1"/>
  <c r="K264" i="21"/>
  <c r="I264" i="21"/>
  <c r="G264" i="21"/>
  <c r="O263" i="21"/>
  <c r="N263" i="21"/>
  <c r="L263" i="21"/>
  <c r="P263" i="21" s="1"/>
  <c r="K263" i="21"/>
  <c r="I263" i="21"/>
  <c r="G263" i="21"/>
  <c r="O262" i="21"/>
  <c r="N262" i="21"/>
  <c r="L262" i="21"/>
  <c r="P262" i="21" s="1"/>
  <c r="K262" i="21"/>
  <c r="I262" i="21"/>
  <c r="G262" i="21"/>
  <c r="O261" i="21"/>
  <c r="W261" i="21"/>
  <c r="X261" i="21" s="1"/>
  <c r="N261" i="21"/>
  <c r="L261" i="21"/>
  <c r="P261" i="21" s="1"/>
  <c r="K261" i="21"/>
  <c r="I261" i="21"/>
  <c r="G261" i="21"/>
  <c r="O260" i="21"/>
  <c r="N260" i="21"/>
  <c r="L260" i="21"/>
  <c r="P260" i="21" s="1"/>
  <c r="K260" i="21"/>
  <c r="I260" i="21"/>
  <c r="G260" i="21"/>
  <c r="O259" i="21"/>
  <c r="W259" i="21" s="1"/>
  <c r="X259" i="21" s="1"/>
  <c r="N259" i="21"/>
  <c r="L259" i="21"/>
  <c r="P259" i="21" s="1"/>
  <c r="K259" i="21"/>
  <c r="I259" i="21"/>
  <c r="G259" i="21"/>
  <c r="O258" i="21"/>
  <c r="N258" i="21"/>
  <c r="L258" i="21"/>
  <c r="P258" i="21" s="1"/>
  <c r="K258" i="21"/>
  <c r="I258" i="21"/>
  <c r="G258" i="21"/>
  <c r="O257" i="21"/>
  <c r="W257" i="21" s="1"/>
  <c r="X257" i="21" s="1"/>
  <c r="N257" i="21"/>
  <c r="L257" i="21"/>
  <c r="P257" i="21" s="1"/>
  <c r="K257" i="21"/>
  <c r="I257" i="21"/>
  <c r="G257" i="21"/>
  <c r="O256" i="21"/>
  <c r="N256" i="21"/>
  <c r="L256" i="21"/>
  <c r="P256" i="21" s="1"/>
  <c r="K256" i="21"/>
  <c r="I256" i="21"/>
  <c r="G256" i="21"/>
  <c r="O255" i="21"/>
  <c r="W255" i="21" s="1"/>
  <c r="X255" i="21" s="1"/>
  <c r="N255" i="21"/>
  <c r="L255" i="21"/>
  <c r="P255" i="21" s="1"/>
  <c r="K255" i="21"/>
  <c r="I255" i="21"/>
  <c r="G255" i="21"/>
  <c r="O254" i="21"/>
  <c r="N254" i="21"/>
  <c r="L254" i="21"/>
  <c r="P254" i="21" s="1"/>
  <c r="K254" i="21"/>
  <c r="I254" i="21"/>
  <c r="G254" i="21"/>
  <c r="O253" i="21"/>
  <c r="N253" i="21"/>
  <c r="L253" i="21"/>
  <c r="P253" i="21" s="1"/>
  <c r="K253" i="21"/>
  <c r="I253" i="21"/>
  <c r="G253" i="21"/>
  <c r="O252" i="21"/>
  <c r="W252" i="21" s="1"/>
  <c r="X252" i="21" s="1"/>
  <c r="N252" i="21"/>
  <c r="L252" i="21"/>
  <c r="P252" i="21"/>
  <c r="K252" i="21"/>
  <c r="I252" i="21"/>
  <c r="G252" i="21"/>
  <c r="O251" i="21"/>
  <c r="N251" i="21"/>
  <c r="L251" i="21"/>
  <c r="P251" i="21" s="1"/>
  <c r="Q251" i="21" s="1"/>
  <c r="K251" i="21"/>
  <c r="I251" i="21"/>
  <c r="G251" i="21"/>
  <c r="O250" i="21"/>
  <c r="W250" i="21" s="1"/>
  <c r="X250" i="21" s="1"/>
  <c r="N250" i="21"/>
  <c r="L250" i="21"/>
  <c r="P250" i="21" s="1"/>
  <c r="K250" i="21"/>
  <c r="I250" i="21"/>
  <c r="G250" i="21"/>
  <c r="O249" i="21"/>
  <c r="W249" i="21"/>
  <c r="X249" i="21" s="1"/>
  <c r="N249" i="21"/>
  <c r="L249" i="21"/>
  <c r="P249" i="21"/>
  <c r="Q249" i="21" s="1"/>
  <c r="K249" i="21"/>
  <c r="I249" i="21"/>
  <c r="G249" i="21"/>
  <c r="O248" i="21"/>
  <c r="N248" i="21"/>
  <c r="L248" i="21"/>
  <c r="P248" i="21" s="1"/>
  <c r="K248" i="21"/>
  <c r="I248" i="21"/>
  <c r="G248" i="21"/>
  <c r="O247" i="21"/>
  <c r="W247" i="21" s="1"/>
  <c r="X247" i="21" s="1"/>
  <c r="N247" i="21"/>
  <c r="L247" i="21"/>
  <c r="P247" i="21"/>
  <c r="K247" i="21"/>
  <c r="I247" i="21"/>
  <c r="G247" i="21"/>
  <c r="O246" i="21"/>
  <c r="W246" i="21" s="1"/>
  <c r="X246" i="21" s="1"/>
  <c r="N246" i="21"/>
  <c r="L246" i="21"/>
  <c r="P246" i="21" s="1"/>
  <c r="K246" i="21"/>
  <c r="I246" i="21"/>
  <c r="G246" i="21"/>
  <c r="O245" i="21"/>
  <c r="N245" i="21"/>
  <c r="L245" i="21"/>
  <c r="P245" i="21" s="1"/>
  <c r="K245" i="21"/>
  <c r="I245" i="21"/>
  <c r="G245" i="21"/>
  <c r="O244" i="21"/>
  <c r="W244" i="21" s="1"/>
  <c r="X244" i="21" s="1"/>
  <c r="N244" i="21"/>
  <c r="L244" i="21"/>
  <c r="P244" i="21" s="1"/>
  <c r="K244" i="21"/>
  <c r="I244" i="21"/>
  <c r="G244" i="21"/>
  <c r="O243" i="21"/>
  <c r="N243" i="21"/>
  <c r="L243" i="21"/>
  <c r="P243" i="21" s="1"/>
  <c r="K243" i="21"/>
  <c r="I243" i="21"/>
  <c r="G243" i="21"/>
  <c r="O242" i="21"/>
  <c r="W242" i="21" s="1"/>
  <c r="X242" i="21" s="1"/>
  <c r="N242" i="21"/>
  <c r="L242" i="21"/>
  <c r="P242" i="21" s="1"/>
  <c r="K242" i="21"/>
  <c r="I242" i="21"/>
  <c r="G242" i="21"/>
  <c r="O241" i="21"/>
  <c r="W241" i="21"/>
  <c r="X241" i="21" s="1"/>
  <c r="N241" i="21"/>
  <c r="L241" i="21"/>
  <c r="P241" i="21" s="1"/>
  <c r="Q241" i="21" s="1"/>
  <c r="K241" i="21"/>
  <c r="I241" i="21"/>
  <c r="G241" i="21"/>
  <c r="O240" i="21"/>
  <c r="Q240" i="21" s="1"/>
  <c r="N240" i="21"/>
  <c r="L240" i="21"/>
  <c r="P240" i="21" s="1"/>
  <c r="K240" i="21"/>
  <c r="I240" i="21"/>
  <c r="G240" i="21"/>
  <c r="O239" i="21"/>
  <c r="W239" i="21"/>
  <c r="X239" i="21" s="1"/>
  <c r="N239" i="21"/>
  <c r="L239" i="21"/>
  <c r="P239" i="21"/>
  <c r="K239" i="21"/>
  <c r="I239" i="21"/>
  <c r="G239" i="21"/>
  <c r="O238" i="21"/>
  <c r="N238" i="21"/>
  <c r="L238" i="21"/>
  <c r="P238" i="21" s="1"/>
  <c r="Q238" i="21" s="1"/>
  <c r="K238" i="21"/>
  <c r="I238" i="21"/>
  <c r="G238" i="21"/>
  <c r="O237" i="21"/>
  <c r="W237" i="21" s="1"/>
  <c r="X237" i="21" s="1"/>
  <c r="N237" i="21"/>
  <c r="L237" i="21"/>
  <c r="P237" i="21" s="1"/>
  <c r="K237" i="21"/>
  <c r="I237" i="21"/>
  <c r="G237" i="21"/>
  <c r="O236" i="21"/>
  <c r="N236" i="21"/>
  <c r="L236" i="21"/>
  <c r="P236" i="21" s="1"/>
  <c r="K236" i="21"/>
  <c r="I236" i="21"/>
  <c r="G236" i="21"/>
  <c r="O235" i="21"/>
  <c r="W235" i="21" s="1"/>
  <c r="X235" i="21" s="1"/>
  <c r="N235" i="21"/>
  <c r="L235" i="21"/>
  <c r="P235" i="21"/>
  <c r="K235" i="21"/>
  <c r="I235" i="21"/>
  <c r="G235" i="21"/>
  <c r="O234" i="21"/>
  <c r="Q234" i="21" s="1"/>
  <c r="N234" i="21"/>
  <c r="L234" i="21"/>
  <c r="P234" i="21" s="1"/>
  <c r="K234" i="21"/>
  <c r="I234" i="21"/>
  <c r="G234" i="21"/>
  <c r="O233" i="21"/>
  <c r="W233" i="21" s="1"/>
  <c r="X233" i="21" s="1"/>
  <c r="N233" i="21"/>
  <c r="L233" i="21"/>
  <c r="P233" i="21" s="1"/>
  <c r="Q233" i="21" s="1"/>
  <c r="K233" i="21"/>
  <c r="I233" i="21"/>
  <c r="G233" i="21"/>
  <c r="O232" i="21"/>
  <c r="Q232" i="21" s="1"/>
  <c r="N232" i="21"/>
  <c r="L232" i="21"/>
  <c r="P232" i="21"/>
  <c r="K232" i="21"/>
  <c r="I232" i="21"/>
  <c r="G232" i="21"/>
  <c r="O231" i="21"/>
  <c r="N231" i="21"/>
  <c r="L231" i="21"/>
  <c r="P231" i="21" s="1"/>
  <c r="K231" i="21"/>
  <c r="I231" i="21"/>
  <c r="G231" i="21"/>
  <c r="O230" i="21"/>
  <c r="W230" i="21"/>
  <c r="X230" i="21" s="1"/>
  <c r="N230" i="21"/>
  <c r="L230" i="21"/>
  <c r="P230" i="21" s="1"/>
  <c r="K230" i="21"/>
  <c r="I230" i="21"/>
  <c r="G230" i="21"/>
  <c r="O229" i="21"/>
  <c r="N229" i="21"/>
  <c r="L229" i="21"/>
  <c r="P229" i="21" s="1"/>
  <c r="Q229" i="21" s="1"/>
  <c r="K229" i="21"/>
  <c r="I229" i="21"/>
  <c r="G229" i="21"/>
  <c r="O228" i="21"/>
  <c r="W228" i="21"/>
  <c r="X228" i="21" s="1"/>
  <c r="N228" i="21"/>
  <c r="L228" i="21"/>
  <c r="P228" i="21"/>
  <c r="K228" i="21"/>
  <c r="I228" i="21"/>
  <c r="G228" i="21"/>
  <c r="O227" i="21"/>
  <c r="W227" i="21" s="1"/>
  <c r="X227" i="21" s="1"/>
  <c r="N227" i="21"/>
  <c r="L227" i="21"/>
  <c r="P227" i="21" s="1"/>
  <c r="K227" i="21"/>
  <c r="I227" i="21"/>
  <c r="G227" i="21"/>
  <c r="O226" i="21"/>
  <c r="N226" i="21"/>
  <c r="L226" i="21"/>
  <c r="P226" i="21"/>
  <c r="K226" i="21"/>
  <c r="I226" i="21"/>
  <c r="G226" i="21"/>
  <c r="O225" i="21"/>
  <c r="N225" i="21"/>
  <c r="L225" i="21"/>
  <c r="P225" i="21" s="1"/>
  <c r="K225" i="21"/>
  <c r="I225" i="21"/>
  <c r="G225" i="21"/>
  <c r="O224" i="21"/>
  <c r="W224" i="21" s="1"/>
  <c r="X224" i="21" s="1"/>
  <c r="N224" i="21"/>
  <c r="L224" i="21"/>
  <c r="P224" i="21" s="1"/>
  <c r="K224" i="21"/>
  <c r="I224" i="21"/>
  <c r="G224" i="21"/>
  <c r="O223" i="21"/>
  <c r="W223" i="21" s="1"/>
  <c r="X223" i="21" s="1"/>
  <c r="N223" i="21"/>
  <c r="L223" i="21"/>
  <c r="P223" i="21" s="1"/>
  <c r="K223" i="21"/>
  <c r="I223" i="21"/>
  <c r="G223" i="21"/>
  <c r="O222" i="21"/>
  <c r="W222" i="21"/>
  <c r="X222" i="21" s="1"/>
  <c r="N222" i="21"/>
  <c r="L222" i="21"/>
  <c r="P222" i="21" s="1"/>
  <c r="K222" i="21"/>
  <c r="I222" i="21"/>
  <c r="G222" i="21"/>
  <c r="O221" i="21"/>
  <c r="W221" i="21" s="1"/>
  <c r="X221" i="21" s="1"/>
  <c r="N221" i="21"/>
  <c r="L221" i="21"/>
  <c r="P221" i="21" s="1"/>
  <c r="K221" i="21"/>
  <c r="I221" i="21"/>
  <c r="G221" i="21"/>
  <c r="O220" i="21"/>
  <c r="W220" i="21" s="1"/>
  <c r="X220" i="21"/>
  <c r="N220" i="21"/>
  <c r="L220" i="21"/>
  <c r="P220" i="21" s="1"/>
  <c r="K220" i="21"/>
  <c r="I220" i="21"/>
  <c r="G220" i="21"/>
  <c r="O219" i="21"/>
  <c r="W219" i="21" s="1"/>
  <c r="X219" i="21" s="1"/>
  <c r="N219" i="21"/>
  <c r="L219" i="21"/>
  <c r="P219" i="21" s="1"/>
  <c r="K219" i="21"/>
  <c r="I219" i="21"/>
  <c r="G219" i="21"/>
  <c r="O218" i="21"/>
  <c r="N218" i="21"/>
  <c r="L218" i="21"/>
  <c r="P218" i="21" s="1"/>
  <c r="K218" i="21"/>
  <c r="I218" i="21"/>
  <c r="G218" i="21"/>
  <c r="O217" i="21"/>
  <c r="W217" i="21" s="1"/>
  <c r="X217" i="21" s="1"/>
  <c r="N217" i="21"/>
  <c r="L217" i="21"/>
  <c r="P217" i="21" s="1"/>
  <c r="K217" i="21"/>
  <c r="I217" i="21"/>
  <c r="G217" i="21"/>
  <c r="O216" i="21"/>
  <c r="W216" i="21" s="1"/>
  <c r="X216" i="21" s="1"/>
  <c r="N216" i="21"/>
  <c r="L216" i="21"/>
  <c r="P216" i="21" s="1"/>
  <c r="K216" i="21"/>
  <c r="I216" i="21"/>
  <c r="G216" i="21"/>
  <c r="O215" i="21"/>
  <c r="N215" i="21"/>
  <c r="L215" i="21"/>
  <c r="P215" i="21" s="1"/>
  <c r="K215" i="21"/>
  <c r="I215" i="21"/>
  <c r="G215" i="21"/>
  <c r="O214" i="21"/>
  <c r="W214" i="21" s="1"/>
  <c r="X214" i="21" s="1"/>
  <c r="N214" i="21"/>
  <c r="L214" i="21"/>
  <c r="P214" i="21" s="1"/>
  <c r="Q214" i="21" s="1"/>
  <c r="K214" i="21"/>
  <c r="I214" i="21"/>
  <c r="G214" i="21"/>
  <c r="O213" i="21"/>
  <c r="W213" i="21" s="1"/>
  <c r="X213" i="21" s="1"/>
  <c r="N213" i="21"/>
  <c r="L213" i="21"/>
  <c r="P213" i="21" s="1"/>
  <c r="K213" i="21"/>
  <c r="I213" i="21"/>
  <c r="G213" i="21"/>
  <c r="O212" i="21"/>
  <c r="W212" i="21" s="1"/>
  <c r="X212" i="21" s="1"/>
  <c r="N212" i="21"/>
  <c r="L212" i="21"/>
  <c r="P212" i="21"/>
  <c r="K212" i="21"/>
  <c r="I212" i="21"/>
  <c r="G212" i="21"/>
  <c r="O211" i="21"/>
  <c r="N211" i="21"/>
  <c r="L211" i="21"/>
  <c r="P211" i="21" s="1"/>
  <c r="K211" i="21"/>
  <c r="I211" i="21"/>
  <c r="G211" i="21"/>
  <c r="O210" i="21"/>
  <c r="W210" i="21" s="1"/>
  <c r="X210" i="21" s="1"/>
  <c r="N210" i="21"/>
  <c r="L210" i="21"/>
  <c r="P210" i="21" s="1"/>
  <c r="K210" i="21"/>
  <c r="I210" i="21"/>
  <c r="G210" i="21"/>
  <c r="O209" i="21"/>
  <c r="W209" i="21" s="1"/>
  <c r="X209" i="21" s="1"/>
  <c r="N209" i="21"/>
  <c r="L209" i="21"/>
  <c r="P209" i="21"/>
  <c r="K209" i="21"/>
  <c r="I209" i="21"/>
  <c r="G209" i="21"/>
  <c r="O208" i="21"/>
  <c r="W208" i="21" s="1"/>
  <c r="X208" i="21" s="1"/>
  <c r="N208" i="21"/>
  <c r="L208" i="21"/>
  <c r="P208" i="21" s="1"/>
  <c r="K208" i="21"/>
  <c r="I208" i="21"/>
  <c r="G208" i="21"/>
  <c r="O207" i="21"/>
  <c r="W207" i="21" s="1"/>
  <c r="X207" i="21" s="1"/>
  <c r="N207" i="21"/>
  <c r="L207" i="21"/>
  <c r="P207" i="21"/>
  <c r="K207" i="21"/>
  <c r="I207" i="21"/>
  <c r="G207" i="21"/>
  <c r="W206" i="21"/>
  <c r="X206" i="21" s="1"/>
  <c r="O206" i="21"/>
  <c r="N206" i="21"/>
  <c r="L206" i="21"/>
  <c r="P206" i="21" s="1"/>
  <c r="Q206" i="21" s="1"/>
  <c r="K206" i="21"/>
  <c r="I206" i="21"/>
  <c r="G206" i="21"/>
  <c r="O205" i="21"/>
  <c r="W205" i="21" s="1"/>
  <c r="X205" i="21" s="1"/>
  <c r="N205" i="21"/>
  <c r="L205" i="21"/>
  <c r="P205" i="21" s="1"/>
  <c r="K205" i="21"/>
  <c r="I205" i="21"/>
  <c r="G205" i="21"/>
  <c r="O204" i="21"/>
  <c r="N204" i="21"/>
  <c r="L204" i="21"/>
  <c r="P204" i="21" s="1"/>
  <c r="Q204" i="21" s="1"/>
  <c r="K204" i="21"/>
  <c r="I204" i="21"/>
  <c r="G204" i="21"/>
  <c r="O203" i="21"/>
  <c r="W203" i="21" s="1"/>
  <c r="X203" i="21" s="1"/>
  <c r="N203" i="21"/>
  <c r="L203" i="21"/>
  <c r="P203" i="21" s="1"/>
  <c r="K203" i="21"/>
  <c r="I203" i="21"/>
  <c r="G203" i="21"/>
  <c r="O202" i="21"/>
  <c r="W202" i="21" s="1"/>
  <c r="X202" i="21" s="1"/>
  <c r="N202" i="21"/>
  <c r="L202" i="21"/>
  <c r="P202" i="21" s="1"/>
  <c r="K202" i="21"/>
  <c r="I202" i="21"/>
  <c r="G202" i="21"/>
  <c r="O201" i="21"/>
  <c r="W201" i="21" s="1"/>
  <c r="X201" i="21" s="1"/>
  <c r="N201" i="21"/>
  <c r="L201" i="21"/>
  <c r="P201" i="21" s="1"/>
  <c r="Q201" i="21" s="1"/>
  <c r="K201" i="21"/>
  <c r="I201" i="21"/>
  <c r="G201" i="21"/>
  <c r="O200" i="21"/>
  <c r="W200" i="21" s="1"/>
  <c r="X200" i="21" s="1"/>
  <c r="N200" i="21"/>
  <c r="L200" i="21"/>
  <c r="P200" i="21" s="1"/>
  <c r="K200" i="21"/>
  <c r="I200" i="21"/>
  <c r="G200" i="21"/>
  <c r="O199" i="21"/>
  <c r="W199" i="21" s="1"/>
  <c r="X199" i="21" s="1"/>
  <c r="N199" i="21"/>
  <c r="L199" i="21"/>
  <c r="P199" i="21" s="1"/>
  <c r="K199" i="21"/>
  <c r="I199" i="21"/>
  <c r="G199" i="21"/>
  <c r="O198" i="21"/>
  <c r="W198" i="21" s="1"/>
  <c r="X198" i="21" s="1"/>
  <c r="N198" i="21"/>
  <c r="L198" i="21"/>
  <c r="P198" i="21" s="1"/>
  <c r="K198" i="21"/>
  <c r="I198" i="21"/>
  <c r="G198" i="21"/>
  <c r="O197" i="21"/>
  <c r="N197" i="21"/>
  <c r="L197" i="21"/>
  <c r="P197" i="21" s="1"/>
  <c r="K197" i="21"/>
  <c r="I197" i="21"/>
  <c r="G197" i="21"/>
  <c r="O196" i="21"/>
  <c r="N196" i="21"/>
  <c r="L196" i="21"/>
  <c r="P196" i="21" s="1"/>
  <c r="K196" i="21"/>
  <c r="I196" i="21"/>
  <c r="G196" i="21"/>
  <c r="O195" i="21"/>
  <c r="W195" i="21" s="1"/>
  <c r="X195" i="21" s="1"/>
  <c r="N195" i="21"/>
  <c r="L195" i="21"/>
  <c r="P195" i="21" s="1"/>
  <c r="Q195" i="21" s="1"/>
  <c r="K195" i="21"/>
  <c r="I195" i="21"/>
  <c r="G195" i="21"/>
  <c r="O194" i="21"/>
  <c r="W194" i="21" s="1"/>
  <c r="X194" i="21" s="1"/>
  <c r="N194" i="21"/>
  <c r="L194" i="21"/>
  <c r="P194" i="21"/>
  <c r="K194" i="21"/>
  <c r="I194" i="21"/>
  <c r="G194" i="21"/>
  <c r="O193" i="21"/>
  <c r="N193" i="21"/>
  <c r="L193" i="21"/>
  <c r="P193" i="21" s="1"/>
  <c r="K193" i="21"/>
  <c r="I193" i="21"/>
  <c r="G193" i="21"/>
  <c r="O192" i="21"/>
  <c r="W192" i="21" s="1"/>
  <c r="X192" i="21" s="1"/>
  <c r="N192" i="21"/>
  <c r="L192" i="21"/>
  <c r="P192" i="21"/>
  <c r="K192" i="21"/>
  <c r="I192" i="21"/>
  <c r="G192" i="21"/>
  <c r="O191" i="21"/>
  <c r="Q191" i="21" s="1"/>
  <c r="N191" i="21"/>
  <c r="L191" i="21"/>
  <c r="P191" i="21" s="1"/>
  <c r="K191" i="21"/>
  <c r="I191" i="21"/>
  <c r="G191" i="21"/>
  <c r="O190" i="21"/>
  <c r="W190" i="21" s="1"/>
  <c r="X190" i="21" s="1"/>
  <c r="N190" i="21"/>
  <c r="L190" i="21"/>
  <c r="P190" i="21"/>
  <c r="Q190" i="21" s="1"/>
  <c r="K190" i="21"/>
  <c r="I190" i="21"/>
  <c r="G190" i="21"/>
  <c r="O189" i="21"/>
  <c r="Q189" i="21" s="1"/>
  <c r="N189" i="21"/>
  <c r="L189" i="21"/>
  <c r="P189" i="21" s="1"/>
  <c r="K189" i="21"/>
  <c r="I189" i="21"/>
  <c r="G189" i="21"/>
  <c r="O188" i="21"/>
  <c r="W188" i="21" s="1"/>
  <c r="X188" i="21" s="1"/>
  <c r="N188" i="21"/>
  <c r="L188" i="21"/>
  <c r="P188" i="21" s="1"/>
  <c r="Q188" i="21" s="1"/>
  <c r="K188" i="21"/>
  <c r="I188" i="21"/>
  <c r="G188" i="21"/>
  <c r="O187" i="21"/>
  <c r="N187" i="21"/>
  <c r="L187" i="21"/>
  <c r="P187" i="21" s="1"/>
  <c r="K187" i="21"/>
  <c r="I187" i="21"/>
  <c r="G187" i="21"/>
  <c r="O186" i="21"/>
  <c r="W186" i="21" s="1"/>
  <c r="X186" i="21" s="1"/>
  <c r="N186" i="21"/>
  <c r="L186" i="21"/>
  <c r="P186" i="21"/>
  <c r="K186" i="21"/>
  <c r="I186" i="21"/>
  <c r="G186" i="21"/>
  <c r="O185" i="21"/>
  <c r="N185" i="21"/>
  <c r="L185" i="21"/>
  <c r="P185" i="21" s="1"/>
  <c r="K185" i="21"/>
  <c r="I185" i="21"/>
  <c r="G185" i="21"/>
  <c r="O184" i="21"/>
  <c r="W184" i="21" s="1"/>
  <c r="X184" i="21" s="1"/>
  <c r="N184" i="21"/>
  <c r="L184" i="21"/>
  <c r="P184" i="21"/>
  <c r="K184" i="21"/>
  <c r="I184" i="21"/>
  <c r="G184" i="21"/>
  <c r="O183" i="21"/>
  <c r="W183" i="21"/>
  <c r="X183" i="21" s="1"/>
  <c r="N183" i="21"/>
  <c r="L183" i="21"/>
  <c r="P183" i="21" s="1"/>
  <c r="K183" i="21"/>
  <c r="I183" i="21"/>
  <c r="G183" i="21"/>
  <c r="O182" i="21"/>
  <c r="N182" i="21"/>
  <c r="L182" i="21"/>
  <c r="P182" i="21" s="1"/>
  <c r="Q182" i="21" s="1"/>
  <c r="K182" i="21"/>
  <c r="I182" i="21"/>
  <c r="G182" i="21"/>
  <c r="O181" i="21"/>
  <c r="W181" i="21" s="1"/>
  <c r="X181" i="21" s="1"/>
  <c r="N181" i="21"/>
  <c r="L181" i="21"/>
  <c r="P181" i="21" s="1"/>
  <c r="K181" i="21"/>
  <c r="I181" i="21"/>
  <c r="G181" i="21"/>
  <c r="O180" i="21"/>
  <c r="W180" i="21"/>
  <c r="X180" i="21" s="1"/>
  <c r="N180" i="21"/>
  <c r="L180" i="21"/>
  <c r="P180" i="21" s="1"/>
  <c r="K180" i="21"/>
  <c r="I180" i="21"/>
  <c r="G180" i="21"/>
  <c r="O179" i="21"/>
  <c r="W179" i="21" s="1"/>
  <c r="X179" i="21" s="1"/>
  <c r="N179" i="21"/>
  <c r="L179" i="21"/>
  <c r="P179" i="21"/>
  <c r="K179" i="21"/>
  <c r="I179" i="21"/>
  <c r="G179" i="21"/>
  <c r="O178" i="21"/>
  <c r="N178" i="21"/>
  <c r="L178" i="21"/>
  <c r="P178" i="21" s="1"/>
  <c r="K178" i="21"/>
  <c r="I178" i="21"/>
  <c r="G178" i="21"/>
  <c r="O177" i="21"/>
  <c r="W177" i="21" s="1"/>
  <c r="X177" i="21" s="1"/>
  <c r="N177" i="21"/>
  <c r="L177" i="21"/>
  <c r="P177" i="21" s="1"/>
  <c r="Q177" i="21" s="1"/>
  <c r="K177" i="21"/>
  <c r="I177" i="21"/>
  <c r="G177" i="21"/>
  <c r="O176" i="21"/>
  <c r="W176" i="21" s="1"/>
  <c r="X176" i="21" s="1"/>
  <c r="N176" i="21"/>
  <c r="L176" i="21"/>
  <c r="P176" i="21" s="1"/>
  <c r="K176" i="21"/>
  <c r="I176" i="21"/>
  <c r="G176" i="21"/>
  <c r="O175" i="21"/>
  <c r="W175" i="21" s="1"/>
  <c r="X175" i="21" s="1"/>
  <c r="N175" i="21"/>
  <c r="L175" i="21"/>
  <c r="P175" i="21" s="1"/>
  <c r="Q175" i="21" s="1"/>
  <c r="K175" i="21"/>
  <c r="I175" i="21"/>
  <c r="G175" i="21"/>
  <c r="O174" i="21"/>
  <c r="W174" i="21" s="1"/>
  <c r="X174" i="21" s="1"/>
  <c r="Z174" i="21" s="1"/>
  <c r="N174" i="21"/>
  <c r="L174" i="21"/>
  <c r="P174" i="21" s="1"/>
  <c r="K174" i="21"/>
  <c r="I174" i="21"/>
  <c r="G174" i="21"/>
  <c r="O173" i="21"/>
  <c r="W173" i="21"/>
  <c r="X173" i="21" s="1"/>
  <c r="N173" i="21"/>
  <c r="L173" i="21"/>
  <c r="P173" i="21" s="1"/>
  <c r="K173" i="21"/>
  <c r="I173" i="21"/>
  <c r="G173" i="21"/>
  <c r="O172" i="21"/>
  <c r="W172" i="21" s="1"/>
  <c r="X172" i="21" s="1"/>
  <c r="Z172" i="21" s="1"/>
  <c r="N172" i="21"/>
  <c r="L172" i="21"/>
  <c r="P172" i="21"/>
  <c r="K172" i="21"/>
  <c r="I172" i="21"/>
  <c r="G172" i="21"/>
  <c r="O171" i="21"/>
  <c r="W171" i="21" s="1"/>
  <c r="X171" i="21" s="1"/>
  <c r="Z171" i="21" s="1"/>
  <c r="N171" i="21"/>
  <c r="L171" i="21"/>
  <c r="P171" i="21" s="1"/>
  <c r="K171" i="21"/>
  <c r="I171" i="21"/>
  <c r="G171" i="21"/>
  <c r="O170" i="21"/>
  <c r="W170" i="21" s="1"/>
  <c r="X170" i="21" s="1"/>
  <c r="N170" i="21"/>
  <c r="L170" i="21"/>
  <c r="P170" i="21" s="1"/>
  <c r="Q170" i="21" s="1"/>
  <c r="K170" i="21"/>
  <c r="I170" i="21"/>
  <c r="G170" i="21"/>
  <c r="O169" i="21"/>
  <c r="W169" i="21" s="1"/>
  <c r="X169" i="21" s="1"/>
  <c r="N169" i="21"/>
  <c r="L169" i="21"/>
  <c r="P169" i="21" s="1"/>
  <c r="K169" i="21"/>
  <c r="I169" i="21"/>
  <c r="G169" i="21"/>
  <c r="O168" i="21"/>
  <c r="W168" i="21" s="1"/>
  <c r="X168" i="21" s="1"/>
  <c r="N168" i="21"/>
  <c r="L168" i="21"/>
  <c r="P168" i="21" s="1"/>
  <c r="K168" i="21"/>
  <c r="I168" i="21"/>
  <c r="G168" i="21"/>
  <c r="O167" i="21"/>
  <c r="W167" i="21"/>
  <c r="X167" i="21" s="1"/>
  <c r="N167" i="21"/>
  <c r="L167" i="21"/>
  <c r="P167" i="21" s="1"/>
  <c r="K167" i="21"/>
  <c r="I167" i="21"/>
  <c r="G167" i="21"/>
  <c r="O166" i="21"/>
  <c r="W166" i="21" s="1"/>
  <c r="X166" i="21" s="1"/>
  <c r="N166" i="21"/>
  <c r="L166" i="21"/>
  <c r="P166" i="21" s="1"/>
  <c r="K166" i="21"/>
  <c r="I166" i="21"/>
  <c r="G166" i="21"/>
  <c r="O165" i="21"/>
  <c r="W165" i="21"/>
  <c r="X165" i="21" s="1"/>
  <c r="N165" i="21"/>
  <c r="L165" i="21"/>
  <c r="P165" i="21" s="1"/>
  <c r="K165" i="21"/>
  <c r="I165" i="21"/>
  <c r="G165" i="21"/>
  <c r="O164" i="21"/>
  <c r="W164" i="21" s="1"/>
  <c r="X164" i="21" s="1"/>
  <c r="N164" i="21"/>
  <c r="L164" i="21"/>
  <c r="P164" i="21" s="1"/>
  <c r="K164" i="21"/>
  <c r="I164" i="21"/>
  <c r="G164" i="21"/>
  <c r="O163" i="21"/>
  <c r="W163" i="21"/>
  <c r="X163" i="21" s="1"/>
  <c r="N163" i="21"/>
  <c r="L163" i="21"/>
  <c r="P163" i="21" s="1"/>
  <c r="K163" i="21"/>
  <c r="I163" i="21"/>
  <c r="G163" i="21"/>
  <c r="O162" i="21"/>
  <c r="W162" i="21"/>
  <c r="X162" i="21" s="1"/>
  <c r="N162" i="21"/>
  <c r="L162" i="21"/>
  <c r="P162" i="21" s="1"/>
  <c r="K162" i="21"/>
  <c r="I162" i="21"/>
  <c r="G162" i="21"/>
  <c r="O161" i="21"/>
  <c r="W161" i="21" s="1"/>
  <c r="X161" i="21" s="1"/>
  <c r="N161" i="21"/>
  <c r="L161" i="21"/>
  <c r="P161" i="21" s="1"/>
  <c r="K161" i="21"/>
  <c r="I161" i="21"/>
  <c r="G161" i="21"/>
  <c r="O160" i="21"/>
  <c r="W160" i="21"/>
  <c r="X160" i="21" s="1"/>
  <c r="N160" i="21"/>
  <c r="L160" i="21"/>
  <c r="P160" i="21" s="1"/>
  <c r="K160" i="21"/>
  <c r="I160" i="21"/>
  <c r="G160" i="21"/>
  <c r="O159" i="21"/>
  <c r="W159" i="21" s="1"/>
  <c r="X159" i="21" s="1"/>
  <c r="N159" i="21"/>
  <c r="L159" i="21"/>
  <c r="P159" i="21" s="1"/>
  <c r="K159" i="21"/>
  <c r="I159" i="21"/>
  <c r="G159" i="21"/>
  <c r="O158" i="21"/>
  <c r="W158" i="21" s="1"/>
  <c r="X158" i="21" s="1"/>
  <c r="N158" i="21"/>
  <c r="L158" i="21"/>
  <c r="P158" i="21" s="1"/>
  <c r="Q158" i="21" s="1"/>
  <c r="K158" i="21"/>
  <c r="I158" i="21"/>
  <c r="G158" i="21"/>
  <c r="O157" i="21"/>
  <c r="W157" i="21" s="1"/>
  <c r="X157" i="21" s="1"/>
  <c r="N157" i="21"/>
  <c r="L157" i="21"/>
  <c r="P157" i="21" s="1"/>
  <c r="K157" i="21"/>
  <c r="I157" i="21"/>
  <c r="G157" i="21"/>
  <c r="O156" i="21"/>
  <c r="W156" i="21"/>
  <c r="X156" i="21" s="1"/>
  <c r="N156" i="21"/>
  <c r="L156" i="21"/>
  <c r="P156" i="21" s="1"/>
  <c r="K156" i="21"/>
  <c r="I156" i="21"/>
  <c r="G156" i="21"/>
  <c r="O155" i="21"/>
  <c r="W155" i="21" s="1"/>
  <c r="X155" i="21" s="1"/>
  <c r="N155" i="21"/>
  <c r="L155" i="21"/>
  <c r="P155" i="21" s="1"/>
  <c r="K155" i="21"/>
  <c r="I155" i="21"/>
  <c r="G155" i="21"/>
  <c r="O154" i="21"/>
  <c r="W154" i="21"/>
  <c r="X154" i="21" s="1"/>
  <c r="N154" i="21"/>
  <c r="L154" i="21"/>
  <c r="P154" i="21"/>
  <c r="K154" i="21"/>
  <c r="I154" i="21"/>
  <c r="G154" i="21"/>
  <c r="O153" i="21"/>
  <c r="W153" i="21" s="1"/>
  <c r="X153" i="21" s="1"/>
  <c r="N153" i="21"/>
  <c r="L153" i="21"/>
  <c r="P153" i="21" s="1"/>
  <c r="K153" i="21"/>
  <c r="I153" i="21"/>
  <c r="G153" i="21"/>
  <c r="O152" i="21"/>
  <c r="W152" i="21" s="1"/>
  <c r="X152" i="21" s="1"/>
  <c r="N152" i="21"/>
  <c r="L152" i="21"/>
  <c r="P152" i="21"/>
  <c r="K152" i="21"/>
  <c r="I152" i="21"/>
  <c r="G152" i="21"/>
  <c r="O151" i="21"/>
  <c r="W151" i="21" s="1"/>
  <c r="X151" i="21" s="1"/>
  <c r="Z154" i="21" s="1"/>
  <c r="N151" i="21"/>
  <c r="L151" i="21"/>
  <c r="P151" i="21" s="1"/>
  <c r="K151" i="21"/>
  <c r="I151" i="21"/>
  <c r="G151" i="21"/>
  <c r="O150" i="21"/>
  <c r="W150" i="21"/>
  <c r="X150" i="21" s="1"/>
  <c r="N150" i="21"/>
  <c r="L150" i="21"/>
  <c r="P150" i="21" s="1"/>
  <c r="K150" i="21"/>
  <c r="I150" i="21"/>
  <c r="G150" i="21"/>
  <c r="O149" i="21"/>
  <c r="W149" i="21" s="1"/>
  <c r="X149" i="21" s="1"/>
  <c r="N149" i="21"/>
  <c r="L149" i="21"/>
  <c r="P149" i="21" s="1"/>
  <c r="Q149" i="21" s="1"/>
  <c r="K149" i="21"/>
  <c r="I149" i="21"/>
  <c r="G149" i="21"/>
  <c r="O148" i="21"/>
  <c r="W148" i="21"/>
  <c r="X148" i="21" s="1"/>
  <c r="Z148" i="21" s="1"/>
  <c r="N148" i="21"/>
  <c r="L148" i="21"/>
  <c r="P148" i="21" s="1"/>
  <c r="K148" i="21"/>
  <c r="I148" i="21"/>
  <c r="G148" i="21"/>
  <c r="O147" i="21"/>
  <c r="W147" i="21" s="1"/>
  <c r="X147" i="21" s="1"/>
  <c r="N147" i="21"/>
  <c r="L147" i="21"/>
  <c r="P147" i="21" s="1"/>
  <c r="Q147" i="21" s="1"/>
  <c r="K147" i="21"/>
  <c r="I147" i="21"/>
  <c r="G147" i="21"/>
  <c r="O146" i="21"/>
  <c r="W146" i="21" s="1"/>
  <c r="X146" i="21" s="1"/>
  <c r="Z147" i="21" s="1"/>
  <c r="N146" i="21"/>
  <c r="L146" i="21"/>
  <c r="P146" i="21"/>
  <c r="K146" i="21"/>
  <c r="I146" i="21"/>
  <c r="G146" i="21"/>
  <c r="O145" i="21"/>
  <c r="W145" i="21" s="1"/>
  <c r="X145" i="21" s="1"/>
  <c r="N145" i="21"/>
  <c r="L145" i="21"/>
  <c r="P145" i="21" s="1"/>
  <c r="K145" i="21"/>
  <c r="I145" i="21"/>
  <c r="G145" i="21"/>
  <c r="O144" i="21"/>
  <c r="N144" i="21"/>
  <c r="L144" i="21"/>
  <c r="P144" i="21" s="1"/>
  <c r="Q144" i="21" s="1"/>
  <c r="K144" i="21"/>
  <c r="I144" i="21"/>
  <c r="G144" i="21"/>
  <c r="O143" i="21"/>
  <c r="W143" i="21" s="1"/>
  <c r="X143" i="21" s="1"/>
  <c r="N143" i="21"/>
  <c r="L143" i="21"/>
  <c r="P143" i="21" s="1"/>
  <c r="K143" i="21"/>
  <c r="I143" i="21"/>
  <c r="G143" i="21"/>
  <c r="O142" i="21"/>
  <c r="W142" i="21"/>
  <c r="X142" i="21" s="1"/>
  <c r="N142" i="21"/>
  <c r="L142" i="21"/>
  <c r="P142" i="21" s="1"/>
  <c r="Q142" i="21" s="1"/>
  <c r="K142" i="21"/>
  <c r="I142" i="21"/>
  <c r="G142" i="21"/>
  <c r="O141" i="21"/>
  <c r="N141" i="21"/>
  <c r="L141" i="21"/>
  <c r="P141" i="21" s="1"/>
  <c r="K141" i="21"/>
  <c r="I141" i="21"/>
  <c r="G141" i="21"/>
  <c r="O140" i="21"/>
  <c r="W140" i="21"/>
  <c r="X140" i="21" s="1"/>
  <c r="N140" i="21"/>
  <c r="L140" i="21"/>
  <c r="P140" i="21" s="1"/>
  <c r="K140" i="21"/>
  <c r="I140" i="21"/>
  <c r="G140" i="21"/>
  <c r="O139" i="21"/>
  <c r="N139" i="21"/>
  <c r="L139" i="21"/>
  <c r="P139" i="21" s="1"/>
  <c r="Q139" i="21" s="1"/>
  <c r="K139" i="21"/>
  <c r="I139" i="21"/>
  <c r="G139" i="21"/>
  <c r="O138" i="21"/>
  <c r="W138" i="21" s="1"/>
  <c r="X138" i="21" s="1"/>
  <c r="N138" i="21"/>
  <c r="L138" i="21"/>
  <c r="P138" i="21" s="1"/>
  <c r="K138" i="21"/>
  <c r="I138" i="21"/>
  <c r="G138" i="21"/>
  <c r="O137" i="21"/>
  <c r="W137" i="21" s="1"/>
  <c r="X137" i="21" s="1"/>
  <c r="N137" i="21"/>
  <c r="L137" i="21"/>
  <c r="P137" i="21" s="1"/>
  <c r="K137" i="21"/>
  <c r="I137" i="21"/>
  <c r="G137" i="21"/>
  <c r="O136" i="21"/>
  <c r="W136" i="21" s="1"/>
  <c r="X136" i="21" s="1"/>
  <c r="N136" i="21"/>
  <c r="L136" i="21"/>
  <c r="P136" i="21"/>
  <c r="Q136" i="21" s="1"/>
  <c r="K136" i="21"/>
  <c r="I136" i="21"/>
  <c r="G136" i="21"/>
  <c r="O135" i="21"/>
  <c r="W135" i="21" s="1"/>
  <c r="X135" i="21" s="1"/>
  <c r="N135" i="21"/>
  <c r="L135" i="21"/>
  <c r="P135" i="21"/>
  <c r="K135" i="21"/>
  <c r="I135" i="21"/>
  <c r="G135" i="21"/>
  <c r="O134" i="21"/>
  <c r="N134" i="21"/>
  <c r="L134" i="21"/>
  <c r="P134" i="21" s="1"/>
  <c r="K134" i="21"/>
  <c r="I134" i="21"/>
  <c r="G134" i="21"/>
  <c r="O133" i="21"/>
  <c r="N133" i="21"/>
  <c r="L133" i="21"/>
  <c r="P133" i="21"/>
  <c r="K133" i="21"/>
  <c r="I133" i="21"/>
  <c r="G133" i="21"/>
  <c r="O132" i="21"/>
  <c r="W132" i="21" s="1"/>
  <c r="X132" i="21" s="1"/>
  <c r="N132" i="21"/>
  <c r="L132" i="21"/>
  <c r="P132" i="21"/>
  <c r="K132" i="21"/>
  <c r="I132" i="21"/>
  <c r="G132" i="21"/>
  <c r="O131" i="21"/>
  <c r="W131" i="21" s="1"/>
  <c r="X131" i="21" s="1"/>
  <c r="N131" i="21"/>
  <c r="L131" i="21"/>
  <c r="P131" i="21"/>
  <c r="K131" i="21"/>
  <c r="I131" i="21"/>
  <c r="G131" i="21"/>
  <c r="O130" i="21"/>
  <c r="W130" i="21" s="1"/>
  <c r="X130" i="21" s="1"/>
  <c r="N130" i="21"/>
  <c r="L130" i="21"/>
  <c r="P130" i="21" s="1"/>
  <c r="K130" i="21"/>
  <c r="I130" i="21"/>
  <c r="G130" i="21"/>
  <c r="O129" i="21"/>
  <c r="W129" i="21" s="1"/>
  <c r="X129" i="21" s="1"/>
  <c r="N129" i="21"/>
  <c r="L129" i="21"/>
  <c r="P129" i="21"/>
  <c r="K129" i="21"/>
  <c r="I129" i="21"/>
  <c r="G129" i="21"/>
  <c r="O128" i="21"/>
  <c r="W128" i="21" s="1"/>
  <c r="X128" i="21" s="1"/>
  <c r="N128" i="21"/>
  <c r="L128" i="21"/>
  <c r="P128" i="21" s="1"/>
  <c r="K128" i="21"/>
  <c r="I128" i="21"/>
  <c r="G128" i="21"/>
  <c r="O127" i="21"/>
  <c r="W127" i="21" s="1"/>
  <c r="X127" i="21" s="1"/>
  <c r="N127" i="21"/>
  <c r="L127" i="21"/>
  <c r="P127" i="21"/>
  <c r="K127" i="21"/>
  <c r="I127" i="21"/>
  <c r="G127" i="21"/>
  <c r="O126" i="21"/>
  <c r="W126" i="21" s="1"/>
  <c r="X126" i="21" s="1"/>
  <c r="N126" i="21"/>
  <c r="L126" i="21"/>
  <c r="P126" i="21" s="1"/>
  <c r="K126" i="21"/>
  <c r="I126" i="21"/>
  <c r="G126" i="21"/>
  <c r="O125" i="21"/>
  <c r="W125" i="21" s="1"/>
  <c r="X125" i="21" s="1"/>
  <c r="N125" i="21"/>
  <c r="L125" i="21"/>
  <c r="P125" i="21" s="1"/>
  <c r="K125" i="21"/>
  <c r="I125" i="21"/>
  <c r="G125" i="21"/>
  <c r="O124" i="21"/>
  <c r="W124" i="21" s="1"/>
  <c r="X124" i="21" s="1"/>
  <c r="N124" i="21"/>
  <c r="L124" i="21"/>
  <c r="P124" i="21" s="1"/>
  <c r="K124" i="21"/>
  <c r="I124" i="21"/>
  <c r="G124" i="21"/>
  <c r="O123" i="21"/>
  <c r="W123" i="21" s="1"/>
  <c r="X123" i="21" s="1"/>
  <c r="N123" i="21"/>
  <c r="L123" i="21"/>
  <c r="P123" i="21"/>
  <c r="K123" i="21"/>
  <c r="I123" i="21"/>
  <c r="G123" i="21"/>
  <c r="O122" i="21"/>
  <c r="W122" i="21" s="1"/>
  <c r="X122" i="21" s="1"/>
  <c r="N122" i="21"/>
  <c r="L122" i="21"/>
  <c r="P122" i="21" s="1"/>
  <c r="K122" i="21"/>
  <c r="I122" i="21"/>
  <c r="G122" i="21"/>
  <c r="O121" i="21"/>
  <c r="W121" i="21" s="1"/>
  <c r="X121" i="21" s="1"/>
  <c r="N121" i="21"/>
  <c r="L121" i="21"/>
  <c r="P121" i="21"/>
  <c r="Q121" i="21" s="1"/>
  <c r="K121" i="21"/>
  <c r="I121" i="21"/>
  <c r="G121" i="21"/>
  <c r="O120" i="21"/>
  <c r="W120" i="21" s="1"/>
  <c r="X120" i="21" s="1"/>
  <c r="N120" i="21"/>
  <c r="L120" i="21"/>
  <c r="P120" i="21" s="1"/>
  <c r="K120" i="21"/>
  <c r="I120" i="21"/>
  <c r="G120" i="21"/>
  <c r="O119" i="21"/>
  <c r="W119" i="21" s="1"/>
  <c r="X119" i="21" s="1"/>
  <c r="N119" i="21"/>
  <c r="L119" i="21"/>
  <c r="P119" i="21" s="1"/>
  <c r="Q119" i="21" s="1"/>
  <c r="K119" i="21"/>
  <c r="I119" i="21"/>
  <c r="G119" i="21"/>
  <c r="O118" i="21"/>
  <c r="W118" i="21" s="1"/>
  <c r="X118" i="21" s="1"/>
  <c r="Z118" i="21" s="1"/>
  <c r="N118" i="21"/>
  <c r="L118" i="21"/>
  <c r="P118" i="21" s="1"/>
  <c r="K118" i="21"/>
  <c r="I118" i="21"/>
  <c r="G118" i="21"/>
  <c r="O117" i="21"/>
  <c r="W117" i="21" s="1"/>
  <c r="X117" i="21" s="1"/>
  <c r="N117" i="21"/>
  <c r="L117" i="21"/>
  <c r="P117" i="21" s="1"/>
  <c r="K117" i="21"/>
  <c r="I117" i="21"/>
  <c r="G117" i="21"/>
  <c r="O116" i="21"/>
  <c r="W116" i="21" s="1"/>
  <c r="X116" i="21" s="1"/>
  <c r="N116" i="21"/>
  <c r="L116" i="21"/>
  <c r="P116" i="21" s="1"/>
  <c r="Q116" i="21" s="1"/>
  <c r="K116" i="21"/>
  <c r="I116" i="21"/>
  <c r="G116" i="21"/>
  <c r="O115" i="21"/>
  <c r="W115" i="21" s="1"/>
  <c r="X115" i="21" s="1"/>
  <c r="N115" i="21"/>
  <c r="L115" i="21"/>
  <c r="P115" i="21" s="1"/>
  <c r="K115" i="21"/>
  <c r="I115" i="21"/>
  <c r="G115" i="21"/>
  <c r="O114" i="21"/>
  <c r="W114" i="21"/>
  <c r="X114" i="21" s="1"/>
  <c r="N114" i="21"/>
  <c r="L114" i="21"/>
  <c r="P114" i="21" s="1"/>
  <c r="Q114" i="21" s="1"/>
  <c r="K114" i="21"/>
  <c r="I114" i="21"/>
  <c r="G114" i="21"/>
  <c r="O113" i="21"/>
  <c r="W113" i="21" s="1"/>
  <c r="X113" i="21" s="1"/>
  <c r="Z114" i="21" s="1"/>
  <c r="N113" i="21"/>
  <c r="L113" i="21"/>
  <c r="P113" i="21" s="1"/>
  <c r="K113" i="21"/>
  <c r="I113" i="21"/>
  <c r="G113" i="21"/>
  <c r="O112" i="21"/>
  <c r="W112" i="21"/>
  <c r="X112" i="21" s="1"/>
  <c r="N112" i="21"/>
  <c r="L112" i="21"/>
  <c r="P112" i="21" s="1"/>
  <c r="K112" i="21"/>
  <c r="I112" i="21"/>
  <c r="G112" i="21"/>
  <c r="O111" i="21"/>
  <c r="W111" i="21" s="1"/>
  <c r="X111" i="21" s="1"/>
  <c r="N111" i="21"/>
  <c r="L111" i="21"/>
  <c r="P111" i="21" s="1"/>
  <c r="Q111" i="21" s="1"/>
  <c r="K111" i="21"/>
  <c r="I111" i="21"/>
  <c r="G111" i="21"/>
  <c r="O110" i="21"/>
  <c r="W110" i="21" s="1"/>
  <c r="X110" i="21" s="1"/>
  <c r="N110" i="21"/>
  <c r="L110" i="21"/>
  <c r="P110" i="21" s="1"/>
  <c r="K110" i="21"/>
  <c r="I110" i="21"/>
  <c r="G110" i="21"/>
  <c r="O109" i="21"/>
  <c r="W109" i="21"/>
  <c r="X109" i="21" s="1"/>
  <c r="N109" i="21"/>
  <c r="L109" i="21"/>
  <c r="P109" i="21" s="1"/>
  <c r="Q109" i="21" s="1"/>
  <c r="K109" i="21"/>
  <c r="I109" i="21"/>
  <c r="G109" i="21"/>
  <c r="O108" i="21"/>
  <c r="W108" i="21" s="1"/>
  <c r="X108" i="21" s="1"/>
  <c r="Z109" i="21" s="1"/>
  <c r="N108" i="21"/>
  <c r="L108" i="21"/>
  <c r="P108" i="21" s="1"/>
  <c r="K108" i="21"/>
  <c r="I108" i="21"/>
  <c r="G108" i="21"/>
  <c r="O107" i="21"/>
  <c r="W107" i="21" s="1"/>
  <c r="X107" i="21" s="1"/>
  <c r="N107" i="21"/>
  <c r="L107" i="21"/>
  <c r="P107" i="21" s="1"/>
  <c r="K107" i="21"/>
  <c r="I107" i="21"/>
  <c r="G107" i="21"/>
  <c r="O106" i="21"/>
  <c r="W106" i="21" s="1"/>
  <c r="X106" i="21" s="1"/>
  <c r="N106" i="21"/>
  <c r="L106" i="21"/>
  <c r="P106" i="21" s="1"/>
  <c r="K106" i="21"/>
  <c r="I106" i="21"/>
  <c r="G106" i="21"/>
  <c r="O105" i="21"/>
  <c r="W105" i="21"/>
  <c r="X105" i="21" s="1"/>
  <c r="N105" i="21"/>
  <c r="L105" i="21"/>
  <c r="P105" i="21" s="1"/>
  <c r="K105" i="21"/>
  <c r="I105" i="21"/>
  <c r="G105" i="21"/>
  <c r="O104" i="21"/>
  <c r="W104" i="21" s="1"/>
  <c r="X104" i="21" s="1"/>
  <c r="N104" i="21"/>
  <c r="L104" i="21"/>
  <c r="P104" i="21" s="1"/>
  <c r="K104" i="21"/>
  <c r="I104" i="21"/>
  <c r="G104" i="21"/>
  <c r="O103" i="21"/>
  <c r="W103" i="21" s="1"/>
  <c r="X103" i="21" s="1"/>
  <c r="N103" i="21"/>
  <c r="L103" i="21"/>
  <c r="P103" i="21" s="1"/>
  <c r="K103" i="21"/>
  <c r="I103" i="21"/>
  <c r="G103" i="21"/>
  <c r="O102" i="21"/>
  <c r="W102" i="21" s="1"/>
  <c r="X102" i="21" s="1"/>
  <c r="N102" i="21"/>
  <c r="L102" i="21"/>
  <c r="P102" i="21" s="1"/>
  <c r="K102" i="21"/>
  <c r="I102" i="21"/>
  <c r="G102" i="21"/>
  <c r="O101" i="21"/>
  <c r="W101" i="21" s="1"/>
  <c r="X101" i="21" s="1"/>
  <c r="N101" i="21"/>
  <c r="L101" i="21"/>
  <c r="P101" i="21" s="1"/>
  <c r="K101" i="21"/>
  <c r="I101" i="21"/>
  <c r="G101" i="21"/>
  <c r="O100" i="21"/>
  <c r="W100" i="21" s="1"/>
  <c r="X100" i="21" s="1"/>
  <c r="N100" i="21"/>
  <c r="L100" i="21"/>
  <c r="P100" i="21" s="1"/>
  <c r="K100" i="21"/>
  <c r="I100" i="21"/>
  <c r="G100" i="21"/>
  <c r="O99" i="21"/>
  <c r="W99" i="21" s="1"/>
  <c r="X99" i="21" s="1"/>
  <c r="N99" i="21"/>
  <c r="L99" i="21"/>
  <c r="P99" i="21" s="1"/>
  <c r="K99" i="21"/>
  <c r="I99" i="21"/>
  <c r="G99" i="21"/>
  <c r="O98" i="21"/>
  <c r="W98" i="21" s="1"/>
  <c r="X98" i="21" s="1"/>
  <c r="N98" i="21"/>
  <c r="L98" i="21"/>
  <c r="P98" i="21" s="1"/>
  <c r="K98" i="21"/>
  <c r="I98" i="21"/>
  <c r="G98" i="21"/>
  <c r="O97" i="21"/>
  <c r="W97" i="21"/>
  <c r="X97" i="21" s="1"/>
  <c r="N97" i="21"/>
  <c r="L97" i="21"/>
  <c r="P97" i="21" s="1"/>
  <c r="K97" i="21"/>
  <c r="I97" i="21"/>
  <c r="G97" i="21"/>
  <c r="O96" i="21"/>
  <c r="W96" i="21" s="1"/>
  <c r="X96" i="21" s="1"/>
  <c r="N96" i="21"/>
  <c r="L96" i="21"/>
  <c r="P96" i="21" s="1"/>
  <c r="Q96" i="21" s="1"/>
  <c r="K96" i="21"/>
  <c r="I96" i="21"/>
  <c r="G96" i="21"/>
  <c r="O95" i="21"/>
  <c r="W95" i="21" s="1"/>
  <c r="X95" i="21" s="1"/>
  <c r="N95" i="21"/>
  <c r="L95" i="21"/>
  <c r="P95" i="21" s="1"/>
  <c r="K95" i="21"/>
  <c r="I95" i="21"/>
  <c r="G95" i="21"/>
  <c r="O94" i="21"/>
  <c r="W94" i="21" s="1"/>
  <c r="X94" i="21" s="1"/>
  <c r="N94" i="21"/>
  <c r="L94" i="21"/>
  <c r="P94" i="21" s="1"/>
  <c r="K94" i="21"/>
  <c r="I94" i="21"/>
  <c r="G94" i="21"/>
  <c r="O93" i="21"/>
  <c r="W93" i="21" s="1"/>
  <c r="X93" i="21" s="1"/>
  <c r="N93" i="21"/>
  <c r="L93" i="21"/>
  <c r="P93" i="21" s="1"/>
  <c r="K93" i="21"/>
  <c r="I93" i="21"/>
  <c r="G93" i="21"/>
  <c r="O92" i="21"/>
  <c r="W92" i="21" s="1"/>
  <c r="X92" i="21" s="1"/>
  <c r="N92" i="21"/>
  <c r="L92" i="21"/>
  <c r="P92" i="21" s="1"/>
  <c r="K92" i="21"/>
  <c r="I92" i="21"/>
  <c r="G92" i="21"/>
  <c r="O91" i="21"/>
  <c r="W91" i="21" s="1"/>
  <c r="X91" i="21" s="1"/>
  <c r="N91" i="21"/>
  <c r="L91" i="21"/>
  <c r="P91" i="21"/>
  <c r="K91" i="21"/>
  <c r="I91" i="21"/>
  <c r="G91" i="21"/>
  <c r="O90" i="21"/>
  <c r="W90" i="21" s="1"/>
  <c r="X90" i="21" s="1"/>
  <c r="N90" i="21"/>
  <c r="L90" i="21"/>
  <c r="P90" i="21" s="1"/>
  <c r="K90" i="21"/>
  <c r="I90" i="21"/>
  <c r="G90" i="21"/>
  <c r="O89" i="21"/>
  <c r="W89" i="21" s="1"/>
  <c r="X89" i="21" s="1"/>
  <c r="N89" i="21"/>
  <c r="L89" i="21"/>
  <c r="P89" i="21" s="1"/>
  <c r="K89" i="21"/>
  <c r="I89" i="21"/>
  <c r="G89" i="21"/>
  <c r="O88" i="21"/>
  <c r="W88" i="21" s="1"/>
  <c r="X88" i="21" s="1"/>
  <c r="N88" i="21"/>
  <c r="L88" i="21"/>
  <c r="P88" i="21" s="1"/>
  <c r="K88" i="21"/>
  <c r="I88" i="21"/>
  <c r="G88" i="21"/>
  <c r="O87" i="21"/>
  <c r="W87" i="21"/>
  <c r="X87" i="21" s="1"/>
  <c r="N87" i="21"/>
  <c r="L87" i="21"/>
  <c r="P87" i="21" s="1"/>
  <c r="K87" i="21"/>
  <c r="I87" i="21"/>
  <c r="G87" i="21"/>
  <c r="O86" i="21"/>
  <c r="W86" i="21" s="1"/>
  <c r="X86" i="21" s="1"/>
  <c r="N86" i="21"/>
  <c r="L86" i="21"/>
  <c r="P86" i="21" s="1"/>
  <c r="Q86" i="21" s="1"/>
  <c r="K86" i="21"/>
  <c r="I86" i="21"/>
  <c r="G86" i="21"/>
  <c r="O85" i="21"/>
  <c r="W85" i="21" s="1"/>
  <c r="X85" i="21" s="1"/>
  <c r="Z88" i="21" s="1"/>
  <c r="N85" i="21"/>
  <c r="L85" i="21"/>
  <c r="P85" i="21" s="1"/>
  <c r="K85" i="21"/>
  <c r="I85" i="21"/>
  <c r="G85" i="21"/>
  <c r="O84" i="21"/>
  <c r="N84" i="21"/>
  <c r="L84" i="21"/>
  <c r="P84" i="21" s="1"/>
  <c r="Q84" i="21" s="1"/>
  <c r="K84" i="21"/>
  <c r="I84" i="21"/>
  <c r="G84" i="21"/>
  <c r="O83" i="21"/>
  <c r="W83" i="21" s="1"/>
  <c r="X83" i="21" s="1"/>
  <c r="N83" i="21"/>
  <c r="L83" i="21"/>
  <c r="P83" i="21" s="1"/>
  <c r="K83" i="21"/>
  <c r="I83" i="21"/>
  <c r="G83" i="21"/>
  <c r="O82" i="21"/>
  <c r="W82" i="21" s="1"/>
  <c r="X82" i="21" s="1"/>
  <c r="N82" i="21"/>
  <c r="L82" i="21"/>
  <c r="P82" i="21" s="1"/>
  <c r="K82" i="21"/>
  <c r="I82" i="21"/>
  <c r="G82" i="21"/>
  <c r="O81" i="21"/>
  <c r="W81" i="21" s="1"/>
  <c r="X81" i="21" s="1"/>
  <c r="Z82" i="21" s="1"/>
  <c r="N81" i="21"/>
  <c r="L81" i="21"/>
  <c r="P81" i="21" s="1"/>
  <c r="K81" i="21"/>
  <c r="I81" i="21"/>
  <c r="G81" i="21"/>
  <c r="O80" i="21"/>
  <c r="W80" i="21" s="1"/>
  <c r="X80" i="21" s="1"/>
  <c r="N80" i="21"/>
  <c r="L80" i="21"/>
  <c r="P80" i="21" s="1"/>
  <c r="Q80" i="21" s="1"/>
  <c r="K80" i="21"/>
  <c r="I80" i="21"/>
  <c r="G80" i="21"/>
  <c r="O79" i="21"/>
  <c r="W79" i="21" s="1"/>
  <c r="X79" i="21" s="1"/>
  <c r="Z80" i="21" s="1"/>
  <c r="N79" i="21"/>
  <c r="L79" i="21"/>
  <c r="P79" i="21" s="1"/>
  <c r="K79" i="21"/>
  <c r="I79" i="21"/>
  <c r="G79" i="21"/>
  <c r="O78" i="21"/>
  <c r="W78" i="21" s="1"/>
  <c r="X78" i="21" s="1"/>
  <c r="N78" i="21"/>
  <c r="L78" i="21"/>
  <c r="P78" i="21" s="1"/>
  <c r="K78" i="21"/>
  <c r="I78" i="21"/>
  <c r="G78" i="21"/>
  <c r="O77" i="21"/>
  <c r="W77" i="21"/>
  <c r="X77" i="21" s="1"/>
  <c r="Z78" i="21" s="1"/>
  <c r="N77" i="21"/>
  <c r="L77" i="21"/>
  <c r="P77" i="21"/>
  <c r="K77" i="21"/>
  <c r="I77" i="21"/>
  <c r="G77" i="21"/>
  <c r="O76" i="21"/>
  <c r="W76" i="21" s="1"/>
  <c r="X76" i="21" s="1"/>
  <c r="N76" i="21"/>
  <c r="L76" i="21"/>
  <c r="P76" i="21" s="1"/>
  <c r="K76" i="21"/>
  <c r="I76" i="21"/>
  <c r="G76" i="21"/>
  <c r="O75" i="21"/>
  <c r="W75" i="21" s="1"/>
  <c r="X75" i="21" s="1"/>
  <c r="N75" i="21"/>
  <c r="L75" i="21"/>
  <c r="P75" i="21"/>
  <c r="K75" i="21"/>
  <c r="I75" i="21"/>
  <c r="G75" i="21"/>
  <c r="O74" i="21"/>
  <c r="W74" i="21" s="1"/>
  <c r="X74" i="21" s="1"/>
  <c r="N74" i="21"/>
  <c r="L74" i="21"/>
  <c r="P74" i="21" s="1"/>
  <c r="K74" i="21"/>
  <c r="I74" i="21"/>
  <c r="G74" i="21"/>
  <c r="O73" i="21"/>
  <c r="W73" i="21"/>
  <c r="X73" i="21" s="1"/>
  <c r="N73" i="21"/>
  <c r="L73" i="21"/>
  <c r="P73" i="21" s="1"/>
  <c r="K73" i="21"/>
  <c r="I73" i="21"/>
  <c r="G73" i="21"/>
  <c r="O72" i="21"/>
  <c r="W72" i="21" s="1"/>
  <c r="X72" i="21" s="1"/>
  <c r="N72" i="21"/>
  <c r="L72" i="21"/>
  <c r="P72" i="21" s="1"/>
  <c r="Q72" i="21" s="1"/>
  <c r="K72" i="21"/>
  <c r="I72" i="21"/>
  <c r="G72" i="21"/>
  <c r="O71" i="21"/>
  <c r="W71" i="21" s="1"/>
  <c r="X71" i="21" s="1"/>
  <c r="N71" i="21"/>
  <c r="L71" i="21"/>
  <c r="P71" i="21"/>
  <c r="K71" i="21"/>
  <c r="I71" i="21"/>
  <c r="G71" i="21"/>
  <c r="O70" i="21"/>
  <c r="W70" i="21" s="1"/>
  <c r="X70" i="21" s="1"/>
  <c r="N70" i="21"/>
  <c r="L70" i="21"/>
  <c r="P70" i="21" s="1"/>
  <c r="Q70" i="21" s="1"/>
  <c r="K70" i="21"/>
  <c r="I70" i="21"/>
  <c r="G70" i="21"/>
  <c r="O69" i="21"/>
  <c r="W69" i="21" s="1"/>
  <c r="X69" i="21" s="1"/>
  <c r="N69" i="21"/>
  <c r="L69" i="21"/>
  <c r="P69" i="21"/>
  <c r="K69" i="21"/>
  <c r="I69" i="21"/>
  <c r="G69" i="21"/>
  <c r="O68" i="21"/>
  <c r="W68" i="21" s="1"/>
  <c r="X68" i="21" s="1"/>
  <c r="N68" i="21"/>
  <c r="L68" i="21"/>
  <c r="P68" i="21"/>
  <c r="K68" i="21"/>
  <c r="I68" i="21"/>
  <c r="G68" i="21"/>
  <c r="O67" i="21"/>
  <c r="W67" i="21" s="1"/>
  <c r="X67" i="21" s="1"/>
  <c r="N67" i="21"/>
  <c r="L67" i="21"/>
  <c r="P67" i="21" s="1"/>
  <c r="K67" i="21"/>
  <c r="I67" i="21"/>
  <c r="G67" i="21"/>
  <c r="O66" i="21"/>
  <c r="Q66" i="21" s="1"/>
  <c r="N66" i="21"/>
  <c r="L66" i="21"/>
  <c r="P66" i="21" s="1"/>
  <c r="K66" i="21"/>
  <c r="I66" i="21"/>
  <c r="G66" i="21"/>
  <c r="O65" i="21"/>
  <c r="N65" i="21"/>
  <c r="L65" i="21"/>
  <c r="P65" i="21" s="1"/>
  <c r="Q65" i="21" s="1"/>
  <c r="K65" i="21"/>
  <c r="I65" i="21"/>
  <c r="G65" i="21"/>
  <c r="O64" i="21"/>
  <c r="W64" i="21" s="1"/>
  <c r="X64" i="21" s="1"/>
  <c r="N64" i="21"/>
  <c r="L64" i="21"/>
  <c r="P64" i="21" s="1"/>
  <c r="K64" i="21"/>
  <c r="I64" i="21"/>
  <c r="G64" i="21"/>
  <c r="O63" i="21"/>
  <c r="W63" i="21" s="1"/>
  <c r="X63" i="21" s="1"/>
  <c r="N63" i="21"/>
  <c r="L63" i="21"/>
  <c r="P63" i="21" s="1"/>
  <c r="Q63" i="21" s="1"/>
  <c r="K63" i="21"/>
  <c r="I63" i="21"/>
  <c r="G63" i="21"/>
  <c r="O62" i="21"/>
  <c r="W62" i="21" s="1"/>
  <c r="X62" i="21" s="1"/>
  <c r="Z64" i="21" s="1"/>
  <c r="N62" i="21"/>
  <c r="L62" i="21"/>
  <c r="P62" i="21" s="1"/>
  <c r="K62" i="21"/>
  <c r="I62" i="21"/>
  <c r="G62" i="21"/>
  <c r="O61" i="21"/>
  <c r="W61" i="21"/>
  <c r="X61" i="21" s="1"/>
  <c r="Z61" i="21" s="1"/>
  <c r="N61" i="21"/>
  <c r="L61" i="21"/>
  <c r="P61" i="21" s="1"/>
  <c r="K61" i="21"/>
  <c r="I61" i="21"/>
  <c r="G61" i="21"/>
  <c r="O60" i="21"/>
  <c r="W60" i="21" s="1"/>
  <c r="X60" i="21" s="1"/>
  <c r="N60" i="21"/>
  <c r="L60" i="21"/>
  <c r="P60" i="21" s="1"/>
  <c r="K60" i="21"/>
  <c r="I60" i="21"/>
  <c r="G60" i="21"/>
  <c r="O59" i="21"/>
  <c r="W59" i="21" s="1"/>
  <c r="X59" i="21" s="1"/>
  <c r="N59" i="21"/>
  <c r="L59" i="21"/>
  <c r="P59" i="21" s="1"/>
  <c r="K59" i="21"/>
  <c r="I59" i="21"/>
  <c r="G59" i="21"/>
  <c r="O58" i="21"/>
  <c r="W58" i="21" s="1"/>
  <c r="X58" i="21" s="1"/>
  <c r="N58" i="21"/>
  <c r="L58" i="21"/>
  <c r="P58" i="21"/>
  <c r="Q58" i="21" s="1"/>
  <c r="K58" i="21"/>
  <c r="I58" i="21"/>
  <c r="G58" i="21"/>
  <c r="O57" i="21"/>
  <c r="W57" i="21" s="1"/>
  <c r="X57" i="21" s="1"/>
  <c r="N57" i="21"/>
  <c r="L57" i="21"/>
  <c r="P57" i="21" s="1"/>
  <c r="K57" i="21"/>
  <c r="I57" i="21"/>
  <c r="G57" i="21"/>
  <c r="O56" i="21"/>
  <c r="W56" i="21" s="1"/>
  <c r="X56" i="21" s="1"/>
  <c r="N56" i="21"/>
  <c r="L56" i="21"/>
  <c r="P56" i="21" s="1"/>
  <c r="Q56" i="21" s="1"/>
  <c r="K56" i="21"/>
  <c r="I56" i="21"/>
  <c r="G56" i="21"/>
  <c r="O55" i="21"/>
  <c r="W55" i="21" s="1"/>
  <c r="X55" i="21" s="1"/>
  <c r="Z55" i="21" s="1"/>
  <c r="N55" i="21"/>
  <c r="L55" i="21"/>
  <c r="P55" i="21" s="1"/>
  <c r="K55" i="21"/>
  <c r="I55" i="21"/>
  <c r="G55" i="21"/>
  <c r="O54" i="21"/>
  <c r="W54" i="21" s="1"/>
  <c r="X54" i="21" s="1"/>
  <c r="N54" i="21"/>
  <c r="L54" i="21"/>
  <c r="P54" i="21" s="1"/>
  <c r="K54" i="21"/>
  <c r="I54" i="21"/>
  <c r="G54" i="21"/>
  <c r="O53" i="21"/>
  <c r="W53" i="21" s="1"/>
  <c r="X53" i="21" s="1"/>
  <c r="N53" i="21"/>
  <c r="L53" i="21"/>
  <c r="P53" i="21" s="1"/>
  <c r="Q53" i="21" s="1"/>
  <c r="K53" i="21"/>
  <c r="I53" i="21"/>
  <c r="G53" i="21"/>
  <c r="O52" i="21"/>
  <c r="N52" i="21"/>
  <c r="L52" i="21"/>
  <c r="P52" i="21" s="1"/>
  <c r="K52" i="21"/>
  <c r="I52" i="21"/>
  <c r="G52" i="21"/>
  <c r="O51" i="21"/>
  <c r="W51" i="21" s="1"/>
  <c r="X51" i="21" s="1"/>
  <c r="N51" i="21"/>
  <c r="L51" i="21"/>
  <c r="P51" i="21" s="1"/>
  <c r="K51" i="21"/>
  <c r="I51" i="21"/>
  <c r="G51" i="21"/>
  <c r="O50" i="21"/>
  <c r="W50" i="21" s="1"/>
  <c r="X50" i="21" s="1"/>
  <c r="N50" i="21"/>
  <c r="L50" i="21"/>
  <c r="P50" i="21" s="1"/>
  <c r="K50" i="21"/>
  <c r="I50" i="21"/>
  <c r="G50" i="21"/>
  <c r="O49" i="21"/>
  <c r="N49" i="21"/>
  <c r="L49" i="21"/>
  <c r="P49" i="21" s="1"/>
  <c r="K49" i="21"/>
  <c r="I49" i="21"/>
  <c r="G49" i="21"/>
  <c r="O48" i="21"/>
  <c r="N48" i="21"/>
  <c r="L48" i="21"/>
  <c r="P48" i="21" s="1"/>
  <c r="K48" i="21"/>
  <c r="I48" i="21"/>
  <c r="G48" i="21"/>
  <c r="O47" i="21"/>
  <c r="W47" i="21" s="1"/>
  <c r="X47" i="21" s="1"/>
  <c r="N47" i="21"/>
  <c r="L47" i="21"/>
  <c r="P47" i="21" s="1"/>
  <c r="Q47" i="21" s="1"/>
  <c r="K47" i="21"/>
  <c r="I47" i="21"/>
  <c r="G47" i="21"/>
  <c r="O46" i="21"/>
  <c r="W46" i="21" s="1"/>
  <c r="X46" i="21" s="1"/>
  <c r="N46" i="21"/>
  <c r="L46" i="21"/>
  <c r="P46" i="21" s="1"/>
  <c r="K46" i="21"/>
  <c r="I46" i="21"/>
  <c r="G46" i="21"/>
  <c r="O45" i="21"/>
  <c r="W45" i="21" s="1"/>
  <c r="X45" i="21" s="1"/>
  <c r="N45" i="21"/>
  <c r="L45" i="21"/>
  <c r="P45" i="21" s="1"/>
  <c r="K45" i="21"/>
  <c r="I45" i="21"/>
  <c r="G45" i="21"/>
  <c r="O44" i="21"/>
  <c r="W44" i="21"/>
  <c r="X44" i="21" s="1"/>
  <c r="N44" i="21"/>
  <c r="L44" i="21"/>
  <c r="P44" i="21" s="1"/>
  <c r="K44" i="21"/>
  <c r="I44" i="21"/>
  <c r="G44" i="21"/>
  <c r="O43" i="21"/>
  <c r="W43" i="21" s="1"/>
  <c r="X43" i="21" s="1"/>
  <c r="N43" i="21"/>
  <c r="L43" i="21"/>
  <c r="P43" i="21" s="1"/>
  <c r="Q43" i="21" s="1"/>
  <c r="K43" i="21"/>
  <c r="I43" i="21"/>
  <c r="G43" i="21"/>
  <c r="O42" i="21"/>
  <c r="W42" i="21" s="1"/>
  <c r="X42" i="21" s="1"/>
  <c r="N42" i="21"/>
  <c r="L42" i="21"/>
  <c r="P42" i="21" s="1"/>
  <c r="K42" i="21"/>
  <c r="I42" i="21"/>
  <c r="G42" i="21"/>
  <c r="O41" i="21"/>
  <c r="W41" i="21" s="1"/>
  <c r="X41" i="21" s="1"/>
  <c r="N41" i="21"/>
  <c r="L41" i="21"/>
  <c r="P41" i="21" s="1"/>
  <c r="K41" i="21"/>
  <c r="I41" i="21"/>
  <c r="G41" i="21"/>
  <c r="O40" i="21"/>
  <c r="W40" i="21" s="1"/>
  <c r="X40" i="21" s="1"/>
  <c r="N40" i="21"/>
  <c r="L40" i="21"/>
  <c r="P40" i="21"/>
  <c r="K40" i="21"/>
  <c r="I40" i="21"/>
  <c r="G40" i="21"/>
  <c r="O39" i="21"/>
  <c r="W39" i="21" s="1"/>
  <c r="X39" i="21" s="1"/>
  <c r="N39" i="21"/>
  <c r="L39" i="21"/>
  <c r="P39" i="21" s="1"/>
  <c r="Q39" i="21" s="1"/>
  <c r="K39" i="21"/>
  <c r="I39" i="21"/>
  <c r="G39" i="21"/>
  <c r="O38" i="21"/>
  <c r="W38" i="21" s="1"/>
  <c r="X38" i="21" s="1"/>
  <c r="N38" i="21"/>
  <c r="L38" i="21"/>
  <c r="P38" i="21" s="1"/>
  <c r="K38" i="21"/>
  <c r="I38" i="21"/>
  <c r="G38" i="21"/>
  <c r="O37" i="21"/>
  <c r="W37" i="21" s="1"/>
  <c r="X37" i="21" s="1"/>
  <c r="Z38" i="21" s="1"/>
  <c r="N37" i="21"/>
  <c r="L37" i="21"/>
  <c r="P37" i="21" s="1"/>
  <c r="K37" i="21"/>
  <c r="I37" i="21"/>
  <c r="G37" i="21"/>
  <c r="O36" i="21"/>
  <c r="W36" i="21" s="1"/>
  <c r="X36" i="21" s="1"/>
  <c r="N36" i="21"/>
  <c r="L36" i="21"/>
  <c r="P36" i="21" s="1"/>
  <c r="K36" i="21"/>
  <c r="I36" i="21"/>
  <c r="G36" i="21"/>
  <c r="O35" i="21"/>
  <c r="W35" i="21" s="1"/>
  <c r="X35" i="21" s="1"/>
  <c r="Z36" i="21" s="1"/>
  <c r="N35" i="21"/>
  <c r="L35" i="21"/>
  <c r="P35" i="21" s="1"/>
  <c r="K35" i="21"/>
  <c r="I35" i="21"/>
  <c r="G35" i="21"/>
  <c r="O34" i="21"/>
  <c r="W34" i="21" s="1"/>
  <c r="X34" i="21" s="1"/>
  <c r="N34" i="21"/>
  <c r="L34" i="21"/>
  <c r="P34" i="21" s="1"/>
  <c r="K34" i="21"/>
  <c r="I34" i="21"/>
  <c r="G34" i="21"/>
  <c r="O33" i="21"/>
  <c r="W33" i="21" s="1"/>
  <c r="X33" i="21" s="1"/>
  <c r="N33" i="21"/>
  <c r="L33" i="21"/>
  <c r="P33" i="21" s="1"/>
  <c r="K33" i="21"/>
  <c r="I33" i="21"/>
  <c r="G33" i="21"/>
  <c r="O32" i="21"/>
  <c r="W32" i="21" s="1"/>
  <c r="X32" i="21" s="1"/>
  <c r="N32" i="21"/>
  <c r="L32" i="21"/>
  <c r="P32" i="21" s="1"/>
  <c r="Q32" i="21" s="1"/>
  <c r="K32" i="21"/>
  <c r="I32" i="21"/>
  <c r="G32" i="21"/>
  <c r="O31" i="21"/>
  <c r="Q31" i="21" s="1"/>
  <c r="W31" i="21"/>
  <c r="X31" i="21" s="1"/>
  <c r="N31" i="21"/>
  <c r="L31" i="21"/>
  <c r="P31" i="21"/>
  <c r="K31" i="21"/>
  <c r="I31" i="21"/>
  <c r="G31" i="21"/>
  <c r="O30" i="21"/>
  <c r="W30" i="21" s="1"/>
  <c r="X30" i="21"/>
  <c r="Z31" i="21" s="1"/>
  <c r="N30" i="21"/>
  <c r="L30" i="21"/>
  <c r="P30" i="21" s="1"/>
  <c r="K30" i="21"/>
  <c r="I30" i="21"/>
  <c r="G30" i="21"/>
  <c r="O29" i="21"/>
  <c r="W29" i="21" s="1"/>
  <c r="X29" i="21" s="1"/>
  <c r="N29" i="21"/>
  <c r="L29" i="21"/>
  <c r="P29" i="21" s="1"/>
  <c r="Q29" i="21" s="1"/>
  <c r="K29" i="21"/>
  <c r="I29" i="21"/>
  <c r="G29" i="21"/>
  <c r="O28" i="21"/>
  <c r="W28" i="21" s="1"/>
  <c r="X28" i="21" s="1"/>
  <c r="N28" i="21"/>
  <c r="L28" i="21"/>
  <c r="P28" i="21" s="1"/>
  <c r="K28" i="21"/>
  <c r="I28" i="21"/>
  <c r="G28" i="21"/>
  <c r="O27" i="21"/>
  <c r="N27" i="21"/>
  <c r="L27" i="21"/>
  <c r="P27" i="21" s="1"/>
  <c r="Q27" i="21" s="1"/>
  <c r="K27" i="21"/>
  <c r="I27" i="21"/>
  <c r="G27" i="21"/>
  <c r="O26" i="21"/>
  <c r="W26" i="21" s="1"/>
  <c r="X26" i="21" s="1"/>
  <c r="N26" i="21"/>
  <c r="L26" i="21"/>
  <c r="P26" i="21" s="1"/>
  <c r="K26" i="21"/>
  <c r="I26" i="21"/>
  <c r="G26" i="21"/>
  <c r="O25" i="21"/>
  <c r="W25" i="21" s="1"/>
  <c r="X25" i="21" s="1"/>
  <c r="N25" i="21"/>
  <c r="L25" i="21"/>
  <c r="P25" i="21" s="1"/>
  <c r="Q25" i="21" s="1"/>
  <c r="K25" i="21"/>
  <c r="I25" i="21"/>
  <c r="G25" i="21"/>
  <c r="O24" i="21"/>
  <c r="W24" i="21" s="1"/>
  <c r="X24" i="21" s="1"/>
  <c r="N24" i="21"/>
  <c r="L24" i="21"/>
  <c r="P24" i="21" s="1"/>
  <c r="K24" i="21"/>
  <c r="I24" i="21"/>
  <c r="G24" i="21"/>
  <c r="O23" i="21"/>
  <c r="W23" i="21" s="1"/>
  <c r="X23" i="21" s="1"/>
  <c r="N23" i="21"/>
  <c r="L23" i="21"/>
  <c r="P23" i="21" s="1"/>
  <c r="Q23" i="21" s="1"/>
  <c r="K23" i="21"/>
  <c r="I23" i="21"/>
  <c r="G23" i="21"/>
  <c r="O22" i="21"/>
  <c r="W22" i="21" s="1"/>
  <c r="X22" i="21" s="1"/>
  <c r="N22" i="21"/>
  <c r="L22" i="21"/>
  <c r="P22" i="21" s="1"/>
  <c r="K22" i="21"/>
  <c r="I22" i="21"/>
  <c r="G22" i="21"/>
  <c r="O21" i="21"/>
  <c r="W21" i="21" s="1"/>
  <c r="X21" i="21" s="1"/>
  <c r="N21" i="21"/>
  <c r="L21" i="21"/>
  <c r="P21" i="21" s="1"/>
  <c r="K21" i="21"/>
  <c r="I21" i="21"/>
  <c r="G21" i="21"/>
  <c r="O20" i="21"/>
  <c r="W20" i="21" s="1"/>
  <c r="X20" i="21" s="1"/>
  <c r="N20" i="21"/>
  <c r="L20" i="21"/>
  <c r="P20" i="21" s="1"/>
  <c r="K20" i="21"/>
  <c r="I20" i="21"/>
  <c r="G20" i="21"/>
  <c r="O19" i="21"/>
  <c r="W19" i="21" s="1"/>
  <c r="X19" i="21" s="1"/>
  <c r="N19" i="21"/>
  <c r="L19" i="21"/>
  <c r="P19" i="21"/>
  <c r="K19" i="21"/>
  <c r="I19" i="21"/>
  <c r="G19" i="21"/>
  <c r="O18" i="21"/>
  <c r="W18" i="21" s="1"/>
  <c r="X18" i="21" s="1"/>
  <c r="N18" i="21"/>
  <c r="L18" i="21"/>
  <c r="P18" i="21" s="1"/>
  <c r="Q18" i="21" s="1"/>
  <c r="K18" i="21"/>
  <c r="I18" i="21"/>
  <c r="G18" i="21"/>
  <c r="O17" i="21"/>
  <c r="W17" i="21" s="1"/>
  <c r="X17" i="21" s="1"/>
  <c r="Z17" i="21" s="1"/>
  <c r="N17" i="21"/>
  <c r="L17" i="21"/>
  <c r="P17" i="21" s="1"/>
  <c r="K17" i="21"/>
  <c r="I17" i="21"/>
  <c r="G17" i="21"/>
  <c r="O16" i="21"/>
  <c r="W16" i="21" s="1"/>
  <c r="X16" i="21" s="1"/>
  <c r="N16" i="21"/>
  <c r="L16" i="21"/>
  <c r="P16" i="21" s="1"/>
  <c r="Q16" i="21" s="1"/>
  <c r="K16" i="21"/>
  <c r="I16" i="21"/>
  <c r="G16" i="21"/>
  <c r="O15" i="21"/>
  <c r="W15" i="21" s="1"/>
  <c r="X15" i="21" s="1"/>
  <c r="N15" i="21"/>
  <c r="L15" i="21"/>
  <c r="P15" i="21" s="1"/>
  <c r="K15" i="21"/>
  <c r="I15" i="21"/>
  <c r="G15" i="21"/>
  <c r="O14" i="21"/>
  <c r="W14" i="21" s="1"/>
  <c r="X14" i="21" s="1"/>
  <c r="N14" i="21"/>
  <c r="L14" i="21"/>
  <c r="P14" i="21" s="1"/>
  <c r="Q14" i="21" s="1"/>
  <c r="K14" i="21"/>
  <c r="I14" i="21"/>
  <c r="G14" i="21"/>
  <c r="O13" i="21"/>
  <c r="W13" i="21" s="1"/>
  <c r="X13" i="21" s="1"/>
  <c r="N13" i="21"/>
  <c r="L13" i="21"/>
  <c r="P13" i="21" s="1"/>
  <c r="K13" i="21"/>
  <c r="I13" i="21"/>
  <c r="G13" i="21"/>
  <c r="O12" i="21"/>
  <c r="W12" i="21" s="1"/>
  <c r="X12" i="21"/>
  <c r="Z12" i="21" s="1"/>
  <c r="N12" i="21"/>
  <c r="L12" i="21"/>
  <c r="P12" i="21" s="1"/>
  <c r="K12" i="21"/>
  <c r="I12" i="21"/>
  <c r="G12" i="21"/>
  <c r="O11" i="21"/>
  <c r="W11" i="21" s="1"/>
  <c r="X11" i="21" s="1"/>
  <c r="N11" i="21"/>
  <c r="L11" i="21"/>
  <c r="P11" i="21" s="1"/>
  <c r="Q11" i="21" s="1"/>
  <c r="K11" i="21"/>
  <c r="I11" i="21"/>
  <c r="G11" i="21"/>
  <c r="O10" i="21"/>
  <c r="W10" i="21" s="1"/>
  <c r="X10" i="21" s="1"/>
  <c r="N10" i="21"/>
  <c r="L10" i="21"/>
  <c r="P10" i="21" s="1"/>
  <c r="K10" i="21"/>
  <c r="I10" i="21"/>
  <c r="G10" i="21"/>
  <c r="O9" i="21"/>
  <c r="W9" i="21" s="1"/>
  <c r="X9" i="21" s="1"/>
  <c r="N9" i="21"/>
  <c r="L9" i="21"/>
  <c r="P9" i="21" s="1"/>
  <c r="Q9" i="21" s="1"/>
  <c r="K9" i="21"/>
  <c r="I9" i="21"/>
  <c r="G9" i="21"/>
  <c r="O8" i="21"/>
  <c r="W8" i="21" s="1"/>
  <c r="X8" i="21" s="1"/>
  <c r="N8" i="21"/>
  <c r="L8" i="21"/>
  <c r="P8" i="21" s="1"/>
  <c r="Q8" i="21" s="1"/>
  <c r="K8" i="21"/>
  <c r="I8" i="21"/>
  <c r="G8" i="21"/>
  <c r="O7" i="21"/>
  <c r="W7" i="21"/>
  <c r="X7" i="21" s="1"/>
  <c r="N7" i="21"/>
  <c r="L7" i="21"/>
  <c r="P7" i="21" s="1"/>
  <c r="K7" i="21"/>
  <c r="I7" i="21"/>
  <c r="G7" i="21"/>
  <c r="O6" i="21"/>
  <c r="W6" i="21" s="1"/>
  <c r="X6" i="21" s="1"/>
  <c r="N6" i="21"/>
  <c r="L6" i="21"/>
  <c r="P6" i="21" s="1"/>
  <c r="Q6" i="21" s="1"/>
  <c r="K6" i="21"/>
  <c r="I6" i="21"/>
  <c r="G6" i="21"/>
  <c r="O5" i="21"/>
  <c r="W5" i="21" s="1"/>
  <c r="X5" i="21" s="1"/>
  <c r="N5" i="21"/>
  <c r="L5" i="21"/>
  <c r="P5" i="21" s="1"/>
  <c r="K5" i="21"/>
  <c r="I5" i="21"/>
  <c r="G5" i="21"/>
  <c r="Z477" i="21"/>
  <c r="Q244" i="21"/>
  <c r="Z303" i="21"/>
  <c r="Q446" i="21"/>
  <c r="Q78" i="21"/>
  <c r="Q129" i="21"/>
  <c r="Q184" i="21"/>
  <c r="Q236" i="21"/>
  <c r="Q314" i="21"/>
  <c r="Q350" i="21"/>
  <c r="Q365" i="21"/>
  <c r="Q402" i="21"/>
  <c r="Q457" i="21"/>
  <c r="Q482" i="21"/>
  <c r="Q484" i="21"/>
  <c r="Q83" i="21"/>
  <c r="Q154" i="21"/>
  <c r="Q34" i="21"/>
  <c r="Q75" i="21"/>
  <c r="Q183" i="21"/>
  <c r="Q194" i="21"/>
  <c r="Q228" i="21"/>
  <c r="Q311" i="21"/>
  <c r="Q318" i="21"/>
  <c r="Q386" i="21"/>
  <c r="Q439" i="21"/>
  <c r="Q442" i="21"/>
  <c r="Z169" i="21"/>
  <c r="Z164" i="21"/>
  <c r="Q263" i="21"/>
  <c r="W263" i="21"/>
  <c r="X263" i="21" s="1"/>
  <c r="Z76" i="21"/>
  <c r="W236" i="21"/>
  <c r="X236" i="21" s="1"/>
  <c r="W84" i="21"/>
  <c r="X84" i="21" s="1"/>
  <c r="Q120" i="21"/>
  <c r="Q168" i="21"/>
  <c r="Q198" i="21"/>
  <c r="W226" i="21"/>
  <c r="X226" i="21" s="1"/>
  <c r="Q227" i="21"/>
  <c r="W229" i="21"/>
  <c r="X229" i="21" s="1"/>
  <c r="Q230" i="21"/>
  <c r="Q255" i="21"/>
  <c r="Q26" i="21"/>
  <c r="Q94" i="21"/>
  <c r="Q98" i="21"/>
  <c r="Q100" i="21"/>
  <c r="Q102" i="21"/>
  <c r="Q104" i="21"/>
  <c r="Q106" i="21"/>
  <c r="Q122" i="21"/>
  <c r="Q124" i="21"/>
  <c r="Q126" i="21"/>
  <c r="Q128" i="21"/>
  <c r="Z143" i="21"/>
  <c r="Q143" i="21"/>
  <c r="Z160" i="21"/>
  <c r="Q161" i="21"/>
  <c r="Q179" i="21"/>
  <c r="Q186" i="21"/>
  <c r="Q202" i="21"/>
  <c r="Q216" i="21"/>
  <c r="Q221" i="21"/>
  <c r="W238" i="21"/>
  <c r="X238" i="21" s="1"/>
  <c r="Q239" i="21"/>
  <c r="Q242" i="21"/>
  <c r="Q257" i="21"/>
  <c r="Q283" i="21"/>
  <c r="Q275" i="21"/>
  <c r="Q280" i="21"/>
  <c r="Q296" i="21"/>
  <c r="Q306" i="21"/>
  <c r="Q309" i="21"/>
  <c r="Q319" i="21"/>
  <c r="Q360" i="21"/>
  <c r="Q368" i="21"/>
  <c r="Q376" i="21"/>
  <c r="Q379" i="21"/>
  <c r="Q392" i="21"/>
  <c r="Q393" i="21"/>
  <c r="Q404" i="21"/>
  <c r="Q409" i="21"/>
  <c r="Q450" i="21"/>
  <c r="Q473" i="21"/>
  <c r="Z488" i="21"/>
  <c r="Q344" i="21"/>
  <c r="Q348" i="21"/>
  <c r="Q353" i="21"/>
  <c r="W376" i="21"/>
  <c r="X376" i="21" s="1"/>
  <c r="Q382" i="21"/>
  <c r="Q390" i="21"/>
  <c r="Q500" i="21"/>
  <c r="Q342" i="21"/>
  <c r="Q431" i="21"/>
  <c r="Q433" i="21"/>
  <c r="Q437" i="21"/>
  <c r="Q299" i="21"/>
  <c r="Q347" i="21"/>
  <c r="W348" i="21"/>
  <c r="X348" i="21" s="1"/>
  <c r="Q357" i="21"/>
  <c r="Q362" i="21"/>
  <c r="Q374" i="21"/>
  <c r="Q389" i="21"/>
  <c r="Q428" i="21"/>
  <c r="W442" i="21"/>
  <c r="X442" i="21" s="1"/>
  <c r="Z443" i="21" s="1"/>
  <c r="W446" i="21"/>
  <c r="X446" i="21" s="1"/>
  <c r="Q458" i="21"/>
  <c r="Q460" i="21"/>
  <c r="Q489" i="21"/>
  <c r="Q491" i="21"/>
  <c r="Q493" i="21"/>
  <c r="Q495" i="21"/>
  <c r="Q497" i="21"/>
  <c r="W500" i="21"/>
  <c r="X500" i="21" s="1"/>
  <c r="Z500" i="21" s="1"/>
  <c r="Q501" i="21"/>
  <c r="Q503" i="21"/>
  <c r="W194" i="22"/>
  <c r="X194" i="22" s="1"/>
  <c r="Q194" i="22"/>
  <c r="Q389" i="22"/>
  <c r="W287" i="22"/>
  <c r="X287" i="22" s="1"/>
  <c r="Q287" i="22"/>
  <c r="W244" i="22"/>
  <c r="X244" i="22" s="1"/>
  <c r="Q244" i="22"/>
  <c r="W396" i="22"/>
  <c r="X396" i="22" s="1"/>
  <c r="Q396" i="22"/>
  <c r="W248" i="22"/>
  <c r="X248" i="22" s="1"/>
  <c r="Q248" i="22"/>
  <c r="Q146" i="22"/>
  <c r="W365" i="22"/>
  <c r="X365" i="22" s="1"/>
  <c r="Q365" i="22"/>
  <c r="W416" i="22"/>
  <c r="X416" i="22" s="1"/>
  <c r="Q416" i="22"/>
  <c r="Q207" i="22"/>
  <c r="Q215" i="22"/>
  <c r="W209" i="22"/>
  <c r="X209" i="22" s="1"/>
  <c r="Q209" i="22"/>
  <c r="W90" i="22"/>
  <c r="X90" i="22" s="1"/>
  <c r="Q90" i="22"/>
  <c r="Q452" i="22"/>
  <c r="W254" i="22"/>
  <c r="X254" i="22" s="1"/>
  <c r="Q254" i="22"/>
  <c r="Q260" i="22"/>
  <c r="Q229" i="22"/>
  <c r="Q419" i="22"/>
  <c r="Q395" i="22"/>
  <c r="W423" i="22"/>
  <c r="X423" i="22" s="1"/>
  <c r="Q423" i="22"/>
  <c r="W445" i="22"/>
  <c r="X445" i="22" s="1"/>
  <c r="Q445" i="22"/>
  <c r="Q101" i="22"/>
  <c r="W471" i="22"/>
  <c r="X471" i="22" s="1"/>
  <c r="Q471" i="22"/>
  <c r="Q460" i="22"/>
  <c r="Q292" i="22"/>
  <c r="Q463" i="22"/>
  <c r="Q346" i="22"/>
  <c r="Q259" i="22"/>
  <c r="Q268" i="22"/>
  <c r="Q98" i="22"/>
  <c r="Q402" i="22"/>
  <c r="Q246" i="22"/>
  <c r="Q374" i="22"/>
  <c r="Q390" i="22"/>
  <c r="Q394" i="22"/>
  <c r="Q35" i="22"/>
  <c r="Q212" i="22"/>
  <c r="Q303" i="22"/>
  <c r="Q12" i="22"/>
  <c r="Q19" i="22"/>
  <c r="Q344" i="22"/>
  <c r="Q329" i="22"/>
  <c r="Q422" i="22"/>
  <c r="Q457" i="22"/>
  <c r="Q32" i="22"/>
  <c r="Q91" i="22"/>
  <c r="Q152" i="22"/>
  <c r="Q198" i="22"/>
  <c r="Q25" i="22"/>
  <c r="Q126" i="22"/>
  <c r="Q195" i="22"/>
  <c r="Q48" i="22"/>
  <c r="Q80" i="22"/>
  <c r="Q251" i="22"/>
  <c r="Q262" i="22"/>
  <c r="Q265" i="22"/>
  <c r="Q285" i="22"/>
  <c r="Q331" i="22"/>
  <c r="Q353" i="22"/>
  <c r="Q434" i="22"/>
  <c r="Q45" i="22"/>
  <c r="Q133" i="22"/>
  <c r="Q78" i="22"/>
  <c r="Q87" i="22"/>
  <c r="Q102" i="22"/>
  <c r="Q164" i="22"/>
  <c r="Q186" i="22"/>
  <c r="Q219" i="22"/>
  <c r="Q381" i="22"/>
  <c r="Q418" i="22"/>
  <c r="Q454" i="22"/>
  <c r="Q15" i="22"/>
  <c r="Q21" i="22"/>
  <c r="Q65" i="22"/>
  <c r="Q129" i="22"/>
  <c r="Q136" i="22"/>
  <c r="Q179" i="22"/>
  <c r="Q201" i="22"/>
  <c r="W207" i="22"/>
  <c r="X207" i="22" s="1"/>
  <c r="Q309" i="22"/>
  <c r="Q386" i="22"/>
  <c r="Q427" i="22"/>
  <c r="W461" i="22"/>
  <c r="X461" i="22" s="1"/>
  <c r="Q461" i="22"/>
  <c r="Q6" i="22"/>
  <c r="W315" i="22"/>
  <c r="X315" i="22" s="1"/>
  <c r="Q315" i="22"/>
  <c r="W70" i="22"/>
  <c r="X70" i="22" s="1"/>
  <c r="Q70" i="22"/>
  <c r="W290" i="22"/>
  <c r="X290" i="22" s="1"/>
  <c r="Q290" i="22"/>
  <c r="Q39" i="22"/>
  <c r="Q58" i="22"/>
  <c r="Q43" i="22"/>
  <c r="Q47" i="22"/>
  <c r="Q50" i="22"/>
  <c r="Q55" i="22"/>
  <c r="Q183" i="22"/>
  <c r="Q13" i="22"/>
  <c r="Q63" i="22"/>
  <c r="Q94" i="22"/>
  <c r="Q171" i="22"/>
  <c r="Q398" i="22"/>
  <c r="W430" i="22"/>
  <c r="X430" i="22" s="1"/>
  <c r="Q430" i="22"/>
  <c r="W452" i="22"/>
  <c r="X452" i="22" s="1"/>
  <c r="Q110" i="22"/>
  <c r="Q111" i="22"/>
  <c r="Q182" i="22"/>
  <c r="Q197" i="22"/>
  <c r="Q199" i="22"/>
  <c r="Q273" i="22"/>
  <c r="Q295" i="22"/>
  <c r="Q297" i="22"/>
  <c r="Q317" i="22"/>
  <c r="Q318" i="22"/>
  <c r="Q356" i="22"/>
  <c r="Q432" i="22"/>
  <c r="Q114" i="22"/>
  <c r="Q116" i="22"/>
  <c r="Q118" i="22"/>
  <c r="Q134" i="22"/>
  <c r="Q143" i="22"/>
  <c r="Q159" i="22"/>
  <c r="Q174" i="22"/>
  <c r="Q181" i="22"/>
  <c r="Q204" i="22"/>
  <c r="Q230" i="22"/>
  <c r="Q236" i="22"/>
  <c r="Q249" i="22"/>
  <c r="Q288" i="22"/>
  <c r="Q294" i="22"/>
  <c r="Q360" i="22"/>
  <c r="Q392" i="22"/>
  <c r="Q401" i="22"/>
  <c r="Q408" i="22"/>
  <c r="Q411" i="22"/>
  <c r="Q440" i="22"/>
  <c r="Q253" i="22"/>
  <c r="Q261" i="22"/>
  <c r="Q320" i="22"/>
  <c r="Q375" i="22"/>
  <c r="Q5" i="22"/>
  <c r="Q7" i="22"/>
  <c r="Q156" i="22"/>
  <c r="Q169" i="22"/>
  <c r="Q176" i="22"/>
  <c r="Q351" i="22"/>
  <c r="W351" i="22"/>
  <c r="X351" i="22" s="1"/>
  <c r="Q113" i="22"/>
  <c r="W113" i="22"/>
  <c r="X113" i="22" s="1"/>
  <c r="Q115" i="22"/>
  <c r="W115" i="22"/>
  <c r="X115" i="22" s="1"/>
  <c r="Q117" i="22"/>
  <c r="W117" i="22"/>
  <c r="X117" i="22" s="1"/>
  <c r="Q119" i="22"/>
  <c r="W119" i="22"/>
  <c r="X119" i="22" s="1"/>
  <c r="Q213" i="22"/>
  <c r="W213" i="22"/>
  <c r="X213" i="22" s="1"/>
  <c r="W215" i="22"/>
  <c r="X215" i="22" s="1"/>
  <c r="Q217" i="22"/>
  <c r="W217" i="22"/>
  <c r="X217" i="22" s="1"/>
  <c r="Q16" i="22"/>
  <c r="Q17" i="22"/>
  <c r="Q24" i="22"/>
  <c r="Q26" i="22"/>
  <c r="Q40" i="22"/>
  <c r="Q51" i="22"/>
  <c r="Q61" i="22"/>
  <c r="W6" i="22"/>
  <c r="X6" i="22" s="1"/>
  <c r="Q11" i="22"/>
  <c r="W15" i="22"/>
  <c r="X15" i="22" s="1"/>
  <c r="Q23" i="22"/>
  <c r="Q33" i="22"/>
  <c r="Q36" i="22"/>
  <c r="W39" i="22"/>
  <c r="X39" i="22" s="1"/>
  <c r="Q44" i="22"/>
  <c r="Q46" i="22"/>
  <c r="Q53" i="22"/>
  <c r="Q59" i="22"/>
  <c r="W59" i="22"/>
  <c r="X59" i="22" s="1"/>
  <c r="Q68" i="22"/>
  <c r="W71" i="22"/>
  <c r="X71" i="22" s="1"/>
  <c r="Q72" i="22"/>
  <c r="W78" i="22"/>
  <c r="X78" i="22" s="1"/>
  <c r="Q81" i="22"/>
  <c r="Q103" i="22"/>
  <c r="W103" i="22"/>
  <c r="X103" i="22" s="1"/>
  <c r="Q139" i="22"/>
  <c r="Q140" i="22"/>
  <c r="W140" i="22"/>
  <c r="X140" i="22" s="1"/>
  <c r="Q184" i="22"/>
  <c r="W184" i="22"/>
  <c r="X184" i="22" s="1"/>
  <c r="Q214" i="22"/>
  <c r="W214" i="22"/>
  <c r="X214" i="22"/>
  <c r="Q216" i="22"/>
  <c r="W216" i="22"/>
  <c r="X216" i="22" s="1"/>
  <c r="Q223" i="22"/>
  <c r="Q225" i="22"/>
  <c r="W225" i="22"/>
  <c r="X225" i="22" s="1"/>
  <c r="Q266" i="22"/>
  <c r="W266" i="22"/>
  <c r="X266" i="22"/>
  <c r="Q73" i="22"/>
  <c r="W73" i="22"/>
  <c r="X73" i="22" s="1"/>
  <c r="W101" i="22"/>
  <c r="X101" i="22" s="1"/>
  <c r="Q211" i="22"/>
  <c r="W211" i="22"/>
  <c r="X211" i="22" s="1"/>
  <c r="Q226" i="22"/>
  <c r="W226" i="22"/>
  <c r="X226" i="22" s="1"/>
  <c r="W313" i="22"/>
  <c r="X313" i="22" s="1"/>
  <c r="Q313" i="22"/>
  <c r="W24" i="22"/>
  <c r="X24" i="22" s="1"/>
  <c r="W26" i="22"/>
  <c r="X26" i="22"/>
  <c r="Q31" i="22"/>
  <c r="Q38" i="22"/>
  <c r="Q41" i="22"/>
  <c r="W51" i="22"/>
  <c r="X51" i="22" s="1"/>
  <c r="Q54" i="22"/>
  <c r="Q82" i="22"/>
  <c r="Q106" i="22"/>
  <c r="Q107" i="22"/>
  <c r="W107" i="22"/>
  <c r="X107" i="22" s="1"/>
  <c r="Q144" i="22"/>
  <c r="W144" i="22"/>
  <c r="X144" i="22"/>
  <c r="W146" i="22"/>
  <c r="X146" i="22" s="1"/>
  <c r="W157" i="22"/>
  <c r="X157" i="22"/>
  <c r="W163" i="22"/>
  <c r="X163" i="22" s="1"/>
  <c r="W170" i="22"/>
  <c r="X170" i="22" s="1"/>
  <c r="Q177" i="22"/>
  <c r="W177" i="22"/>
  <c r="X177" i="22"/>
  <c r="Q188" i="22"/>
  <c r="Q189" i="22"/>
  <c r="W189" i="22"/>
  <c r="X189" i="22" s="1"/>
  <c r="Q190" i="22"/>
  <c r="Q191" i="22"/>
  <c r="W191" i="22"/>
  <c r="X191" i="22" s="1"/>
  <c r="Q206" i="22"/>
  <c r="Q64" i="22"/>
  <c r="Q66" i="22"/>
  <c r="Q84" i="22"/>
  <c r="Q86" i="22"/>
  <c r="Q109" i="22"/>
  <c r="Q121" i="22"/>
  <c r="Q131" i="22"/>
  <c r="Q137" i="22"/>
  <c r="Q141" i="22"/>
  <c r="Q148" i="22"/>
  <c r="Q172" i="22"/>
  <c r="Q180" i="22"/>
  <c r="Q193" i="22"/>
  <c r="Q196" i="22"/>
  <c r="Q221" i="22"/>
  <c r="Q228" i="22"/>
  <c r="Q234" i="22"/>
  <c r="Q238" i="22"/>
  <c r="Q240" i="22"/>
  <c r="Q311" i="22"/>
  <c r="W311" i="22"/>
  <c r="X311" i="22" s="1"/>
  <c r="W443" i="22"/>
  <c r="X443" i="22" s="1"/>
  <c r="Q443" i="22"/>
  <c r="Q469" i="22"/>
  <c r="Q92" i="22"/>
  <c r="Q96" i="22"/>
  <c r="Q100" i="22"/>
  <c r="Q127" i="22"/>
  <c r="Q155" i="22"/>
  <c r="Q162" i="22"/>
  <c r="Q232" i="22"/>
  <c r="Q242" i="22"/>
  <c r="W242" i="22"/>
  <c r="X242" i="22" s="1"/>
  <c r="W324" i="22"/>
  <c r="X324" i="22" s="1"/>
  <c r="Q324" i="22"/>
  <c r="W450" i="22"/>
  <c r="X450" i="22" s="1"/>
  <c r="Q450" i="22"/>
  <c r="Q312" i="22"/>
  <c r="Q337" i="22"/>
  <c r="Q340" i="22"/>
  <c r="Q342" i="22"/>
  <c r="Q372" i="22"/>
  <c r="Q447" i="22"/>
  <c r="Q466" i="22"/>
  <c r="Q250" i="22"/>
  <c r="Q256" i="22"/>
  <c r="Q270" i="22"/>
  <c r="W273" i="22"/>
  <c r="X273" i="22" s="1"/>
  <c r="Q280" i="22"/>
  <c r="Q291" i="22"/>
  <c r="Q293" i="22"/>
  <c r="Q300" i="22"/>
  <c r="Q302" i="22"/>
  <c r="Q306" i="22"/>
  <c r="W318" i="22"/>
  <c r="X318" i="22" s="1"/>
  <c r="Q322" i="22"/>
  <c r="Q327" i="22"/>
  <c r="W347" i="22"/>
  <c r="X347" i="22" s="1"/>
  <c r="W356" i="22"/>
  <c r="X356" i="22" s="1"/>
  <c r="Q359" i="22"/>
  <c r="Q363" i="22"/>
  <c r="Q367" i="22"/>
  <c r="Q369" i="22"/>
  <c r="Q370" i="22"/>
  <c r="Q384" i="22"/>
  <c r="Q391" i="22"/>
  <c r="Q403" i="22"/>
  <c r="Q405" i="22"/>
  <c r="Q409" i="22"/>
  <c r="Q425" i="22"/>
  <c r="Q441" i="22"/>
  <c r="Q455" i="22"/>
  <c r="Q462" i="22"/>
  <c r="Q275" i="22"/>
  <c r="Q277" i="22"/>
  <c r="Q278" i="22"/>
  <c r="Q283" i="22"/>
  <c r="Q334" i="22"/>
  <c r="W340" i="22"/>
  <c r="X340" i="22" s="1"/>
  <c r="W342" i="22"/>
  <c r="X342" i="22" s="1"/>
  <c r="Q350" i="22"/>
  <c r="W372" i="22"/>
  <c r="X372" i="22" s="1"/>
  <c r="Q376" i="22"/>
  <c r="Q397" i="22"/>
  <c r="Q413" i="22"/>
  <c r="Q420" i="22"/>
  <c r="Q429" i="22"/>
  <c r="Q436" i="22"/>
  <c r="Q438" i="22"/>
  <c r="W76" i="22"/>
  <c r="X76" i="22" s="1"/>
  <c r="Q76" i="22"/>
  <c r="W9" i="22"/>
  <c r="X9" i="22" s="1"/>
  <c r="Q9" i="22"/>
  <c r="W42" i="22"/>
  <c r="X42" i="22" s="1"/>
  <c r="Q42" i="22"/>
  <c r="W83" i="22"/>
  <c r="X83" i="22" s="1"/>
  <c r="Q83" i="22"/>
  <c r="W85" i="22"/>
  <c r="X85" i="22"/>
  <c r="Q85" i="22"/>
  <c r="W93" i="22"/>
  <c r="X93" i="22" s="1"/>
  <c r="Q93" i="22"/>
  <c r="W95" i="22"/>
  <c r="X95" i="22" s="1"/>
  <c r="Q95" i="22"/>
  <c r="W97" i="22"/>
  <c r="X97" i="22" s="1"/>
  <c r="Q97" i="22"/>
  <c r="W99" i="22"/>
  <c r="X99" i="22" s="1"/>
  <c r="Q99" i="22"/>
  <c r="W104" i="22"/>
  <c r="X104" i="22" s="1"/>
  <c r="Q104" i="22"/>
  <c r="W108" i="22"/>
  <c r="X108" i="22" s="1"/>
  <c r="Q108" i="22"/>
  <c r="W37" i="22"/>
  <c r="X37" i="22" s="1"/>
  <c r="Q37" i="22"/>
  <c r="W14" i="22"/>
  <c r="X14" i="22" s="1"/>
  <c r="W49" i="22"/>
  <c r="X49" i="22" s="1"/>
  <c r="Q49" i="22"/>
  <c r="W52" i="22"/>
  <c r="X52" i="22" s="1"/>
  <c r="Q52" i="22"/>
  <c r="W112" i="22"/>
  <c r="X112" i="22" s="1"/>
  <c r="W120" i="22"/>
  <c r="X120" i="22" s="1"/>
  <c r="Q120" i="22"/>
  <c r="W122" i="22"/>
  <c r="X122" i="22" s="1"/>
  <c r="Q122" i="22"/>
  <c r="W124" i="22"/>
  <c r="X124" i="22" s="1"/>
  <c r="Q124" i="22"/>
  <c r="W128" i="22"/>
  <c r="X128" i="22" s="1"/>
  <c r="W130" i="22"/>
  <c r="X130" i="22"/>
  <c r="Q130" i="22"/>
  <c r="W34" i="22"/>
  <c r="X34" i="22" s="1"/>
  <c r="W79" i="22"/>
  <c r="X79" i="22" s="1"/>
  <c r="Q79" i="22"/>
  <c r="W18" i="22"/>
  <c r="X18" i="22" s="1"/>
  <c r="Q18" i="22"/>
  <c r="W22" i="22"/>
  <c r="X22" i="22" s="1"/>
  <c r="Q22" i="22"/>
  <c r="W27" i="22"/>
  <c r="X27" i="22" s="1"/>
  <c r="Q27" i="22"/>
  <c r="W29" i="22"/>
  <c r="X29" i="22" s="1"/>
  <c r="Q29" i="22"/>
  <c r="W57" i="22"/>
  <c r="X57" i="22" s="1"/>
  <c r="Q57" i="22"/>
  <c r="W60" i="22"/>
  <c r="X60" i="22"/>
  <c r="W62" i="22"/>
  <c r="X62" i="22" s="1"/>
  <c r="Q62" i="22"/>
  <c r="W67" i="22"/>
  <c r="X67" i="22" s="1"/>
  <c r="Q67" i="22"/>
  <c r="W69" i="22"/>
  <c r="X69" i="22" s="1"/>
  <c r="Q69" i="22"/>
  <c r="W135" i="22"/>
  <c r="X135" i="22" s="1"/>
  <c r="Q135" i="22"/>
  <c r="W138" i="22"/>
  <c r="X138" i="22" s="1"/>
  <c r="W237" i="22"/>
  <c r="X237" i="22" s="1"/>
  <c r="Q237" i="22"/>
  <c r="W284" i="22"/>
  <c r="X284" i="22" s="1"/>
  <c r="Q284" i="22"/>
  <c r="W289" i="22"/>
  <c r="X289" i="22"/>
  <c r="Q289" i="22"/>
  <c r="W298" i="22"/>
  <c r="X298" i="22" s="1"/>
  <c r="Q298" i="22"/>
  <c r="W332" i="22"/>
  <c r="X332" i="22"/>
  <c r="Q332" i="22"/>
  <c r="Q467" i="22"/>
  <c r="W467" i="22"/>
  <c r="X467" i="22"/>
  <c r="W200" i="22"/>
  <c r="X200" i="22" s="1"/>
  <c r="Q200" i="22"/>
  <c r="W247" i="22"/>
  <c r="X247" i="22" s="1"/>
  <c r="Q247" i="22"/>
  <c r="W260" i="22"/>
  <c r="X260" i="22" s="1"/>
  <c r="W264" i="22"/>
  <c r="X264" i="22" s="1"/>
  <c r="Q264" i="22"/>
  <c r="W305" i="22"/>
  <c r="X305" i="22" s="1"/>
  <c r="Q305" i="22"/>
  <c r="W361" i="22"/>
  <c r="X361" i="22" s="1"/>
  <c r="Q361" i="22"/>
  <c r="W208" i="22"/>
  <c r="X208" i="22" s="1"/>
  <c r="Q208" i="22"/>
  <c r="W210" i="22"/>
  <c r="X210" i="22"/>
  <c r="Q210" i="22"/>
  <c r="W222" i="22"/>
  <c r="X222" i="22" s="1"/>
  <c r="Q222" i="22"/>
  <c r="W229" i="22"/>
  <c r="X229" i="22"/>
  <c r="W233" i="22"/>
  <c r="X233" i="22" s="1"/>
  <c r="Q233" i="22"/>
  <c r="W252" i="22"/>
  <c r="X252" i="22" s="1"/>
  <c r="Q252" i="22"/>
  <c r="W257" i="22"/>
  <c r="X257" i="22"/>
  <c r="Q257" i="22"/>
  <c r="Q147" i="22"/>
  <c r="Q149" i="22"/>
  <c r="Q154" i="22"/>
  <c r="Q158" i="22"/>
  <c r="Q161" i="22"/>
  <c r="Q166" i="22"/>
  <c r="Q168" i="22"/>
  <c r="Q173" i="22"/>
  <c r="Q175" i="22"/>
  <c r="Q178" i="22"/>
  <c r="Q185" i="22"/>
  <c r="Q192" i="22"/>
  <c r="W199" i="22"/>
  <c r="X199" i="22" s="1"/>
  <c r="W205" i="22"/>
  <c r="X205" i="22" s="1"/>
  <c r="Q205" i="22"/>
  <c r="W220" i="22"/>
  <c r="X220" i="22"/>
  <c r="Q220" i="22"/>
  <c r="W224" i="22"/>
  <c r="X224" i="22" s="1"/>
  <c r="Q224" i="22"/>
  <c r="W271" i="22"/>
  <c r="X271" i="22" s="1"/>
  <c r="Q271" i="22"/>
  <c r="Q286" i="22"/>
  <c r="W296" i="22"/>
  <c r="X296" i="22" s="1"/>
  <c r="Q296" i="22"/>
  <c r="W301" i="22"/>
  <c r="X301" i="22" s="1"/>
  <c r="Q301" i="22"/>
  <c r="W310" i="22"/>
  <c r="X310" i="22" s="1"/>
  <c r="Q310" i="22"/>
  <c r="W330" i="22"/>
  <c r="X330" i="22" s="1"/>
  <c r="Q330" i="22"/>
  <c r="W338" i="22"/>
  <c r="X338" i="22" s="1"/>
  <c r="Q338" i="22"/>
  <c r="W349" i="22"/>
  <c r="X349" i="22" s="1"/>
  <c r="Q349" i="22"/>
  <c r="W218" i="22"/>
  <c r="X218" i="22"/>
  <c r="Q218" i="22"/>
  <c r="Q239" i="22"/>
  <c r="Q241" i="22"/>
  <c r="Q243" i="22"/>
  <c r="W245" i="22"/>
  <c r="X245" i="22" s="1"/>
  <c r="W269" i="22"/>
  <c r="X269" i="22" s="1"/>
  <c r="Q269" i="22"/>
  <c r="W276" i="22"/>
  <c r="X276" i="22" s="1"/>
  <c r="Q276" i="22"/>
  <c r="W281" i="22"/>
  <c r="X281" i="22" s="1"/>
  <c r="Q281" i="22"/>
  <c r="Q307" i="22"/>
  <c r="W314" i="22"/>
  <c r="X314" i="22" s="1"/>
  <c r="Q314" i="22"/>
  <c r="Q316" i="22"/>
  <c r="W321" i="22"/>
  <c r="X321" i="22" s="1"/>
  <c r="Q321" i="22"/>
  <c r="W325" i="22"/>
  <c r="X325" i="22" s="1"/>
  <c r="Q325" i="22"/>
  <c r="W373" i="22"/>
  <c r="X373" i="22" s="1"/>
  <c r="Q373" i="22"/>
  <c r="W387" i="22"/>
  <c r="X387" i="22"/>
  <c r="Q387" i="22"/>
  <c r="W400" i="22"/>
  <c r="X400" i="22" s="1"/>
  <c r="Q400" i="22"/>
  <c r="Q203" i="22"/>
  <c r="Q227" i="22"/>
  <c r="Q231" i="22"/>
  <c r="Q235" i="22"/>
  <c r="Q255" i="22"/>
  <c r="Q258" i="22"/>
  <c r="Q263" i="22"/>
  <c r="Q267" i="22"/>
  <c r="Q272" i="22"/>
  <c r="Q274" i="22"/>
  <c r="Q282" i="22"/>
  <c r="Q299" i="22"/>
  <c r="Q304" i="22"/>
  <c r="Q308" i="22"/>
  <c r="Q319" i="22"/>
  <c r="Q323" i="22"/>
  <c r="Q326" i="22"/>
  <c r="Q328" i="22"/>
  <c r="W333" i="22"/>
  <c r="X333" i="22" s="1"/>
  <c r="Q333" i="22"/>
  <c r="Q336" i="22"/>
  <c r="W345" i="22"/>
  <c r="X345" i="22" s="1"/>
  <c r="Q345" i="22"/>
  <c r="Q355" i="22"/>
  <c r="Q358" i="22"/>
  <c r="W379" i="22"/>
  <c r="X379" i="22" s="1"/>
  <c r="Q379" i="22"/>
  <c r="Q383" i="22"/>
  <c r="Q393" i="22"/>
  <c r="W393" i="22"/>
  <c r="X393" i="22" s="1"/>
  <c r="Q406" i="22"/>
  <c r="W406" i="22"/>
  <c r="X406" i="22" s="1"/>
  <c r="W354" i="22"/>
  <c r="X354" i="22" s="1"/>
  <c r="Q354" i="22"/>
  <c r="W385" i="22"/>
  <c r="X385" i="22"/>
  <c r="Q385" i="22"/>
  <c r="W389" i="22"/>
  <c r="X389" i="22" s="1"/>
  <c r="W399" i="22"/>
  <c r="X399" i="22" s="1"/>
  <c r="Q399" i="22"/>
  <c r="Q448" i="22"/>
  <c r="W448" i="22"/>
  <c r="X448" i="22" s="1"/>
  <c r="Q453" i="22"/>
  <c r="W453" i="22"/>
  <c r="X453" i="22" s="1"/>
  <c r="Q339" i="22"/>
  <c r="Q341" i="22"/>
  <c r="W343" i="22"/>
  <c r="X343" i="22" s="1"/>
  <c r="Q343" i="22"/>
  <c r="Q362" i="22"/>
  <c r="Q364" i="22"/>
  <c r="Q366" i="22"/>
  <c r="Q368" i="22"/>
  <c r="W395" i="22"/>
  <c r="X395" i="22" s="1"/>
  <c r="W435" i="22"/>
  <c r="X435" i="22" s="1"/>
  <c r="Q435" i="22"/>
  <c r="Q335" i="22"/>
  <c r="Q348" i="22"/>
  <c r="Q352" i="22"/>
  <c r="Q357" i="22"/>
  <c r="Q371" i="22"/>
  <c r="Q377" i="22"/>
  <c r="Q378" i="22"/>
  <c r="Q380" i="22"/>
  <c r="W404" i="22"/>
  <c r="X404" i="22"/>
  <c r="Q404" i="22"/>
  <c r="W431" i="22"/>
  <c r="X431" i="22" s="1"/>
  <c r="Q431" i="22"/>
  <c r="W444" i="22"/>
  <c r="X444" i="22" s="1"/>
  <c r="Q444" i="22"/>
  <c r="W451" i="22"/>
  <c r="X451" i="22" s="1"/>
  <c r="Q451" i="22"/>
  <c r="W442" i="22"/>
  <c r="X442" i="22" s="1"/>
  <c r="Q442" i="22"/>
  <c r="W449" i="22"/>
  <c r="X449" i="22" s="1"/>
  <c r="Q449" i="22"/>
  <c r="Q464" i="22"/>
  <c r="W464" i="22"/>
  <c r="X464" i="22" s="1"/>
  <c r="W470" i="22"/>
  <c r="X470" i="22" s="1"/>
  <c r="Q470" i="22"/>
  <c r="W380" i="22"/>
  <c r="X380" i="22"/>
  <c r="Q382" i="22"/>
  <c r="Q388" i="22"/>
  <c r="W407" i="22"/>
  <c r="X407" i="22"/>
  <c r="Q407" i="22"/>
  <c r="Q433" i="22"/>
  <c r="W433" i="22"/>
  <c r="X433" i="22"/>
  <c r="Q446" i="22"/>
  <c r="W446" i="22"/>
  <c r="X446" i="22" s="1"/>
  <c r="W468" i="22"/>
  <c r="X468" i="22" s="1"/>
  <c r="Q468" i="22"/>
  <c r="Q410" i="22"/>
  <c r="W412" i="22"/>
  <c r="X412" i="22" s="1"/>
  <c r="Q412" i="22"/>
  <c r="W415" i="22"/>
  <c r="X415" i="22" s="1"/>
  <c r="Q415" i="22"/>
  <c r="Q417" i="22"/>
  <c r="Q437" i="22"/>
  <c r="W456" i="22"/>
  <c r="X456" i="22" s="1"/>
  <c r="Q456" i="22"/>
  <c r="W465" i="22"/>
  <c r="X465" i="22" s="1"/>
  <c r="Q465" i="22"/>
  <c r="W410" i="22"/>
  <c r="X410" i="22" s="1"/>
  <c r="W414" i="22"/>
  <c r="X414" i="22" s="1"/>
  <c r="W417" i="22"/>
  <c r="X417" i="22" s="1"/>
  <c r="W419" i="22"/>
  <c r="X419" i="22" s="1"/>
  <c r="Q421" i="22"/>
  <c r="W424" i="22"/>
  <c r="X424" i="22" s="1"/>
  <c r="Q424" i="22"/>
  <c r="W426" i="22"/>
  <c r="X426" i="22" s="1"/>
  <c r="Q426" i="22"/>
  <c r="Q428" i="22"/>
  <c r="W437" i="22"/>
  <c r="X437" i="22" s="1"/>
  <c r="Q439" i="22"/>
  <c r="Q458" i="22"/>
  <c r="W459" i="22"/>
  <c r="X459" i="22" s="1"/>
  <c r="Q459" i="22"/>
  <c r="W193" i="21"/>
  <c r="X193" i="21" s="1"/>
  <c r="Q193" i="21"/>
  <c r="Q30" i="21"/>
  <c r="Q41" i="21"/>
  <c r="Q45" i="21"/>
  <c r="Q51" i="21"/>
  <c r="Q91" i="21"/>
  <c r="W144" i="21"/>
  <c r="X144" i="21" s="1"/>
  <c r="Q145" i="21"/>
  <c r="W251" i="21"/>
  <c r="X251" i="21" s="1"/>
  <c r="Z251" i="21" s="1"/>
  <c r="W254" i="21"/>
  <c r="X254" i="21" s="1"/>
  <c r="Q254" i="21"/>
  <c r="W256" i="21"/>
  <c r="X256" i="21" s="1"/>
  <c r="Q256" i="21"/>
  <c r="W258" i="21"/>
  <c r="X258" i="21" s="1"/>
  <c r="Q258" i="21"/>
  <c r="W260" i="21"/>
  <c r="X260" i="21" s="1"/>
  <c r="Q260" i="21"/>
  <c r="W262" i="21"/>
  <c r="X262" i="21" s="1"/>
  <c r="Z264" i="21" s="1"/>
  <c r="Q262" i="21"/>
  <c r="W266" i="21"/>
  <c r="X266" i="21"/>
  <c r="Q266" i="21"/>
  <c r="W345" i="21"/>
  <c r="X345" i="21" s="1"/>
  <c r="Z346" i="21" s="1"/>
  <c r="Q345" i="21"/>
  <c r="W354" i="21"/>
  <c r="X354" i="21" s="1"/>
  <c r="Q354" i="21"/>
  <c r="W377" i="21"/>
  <c r="X377" i="21" s="1"/>
  <c r="Z378" i="21" s="1"/>
  <c r="Q377" i="21"/>
  <c r="W185" i="21"/>
  <c r="X185" i="21" s="1"/>
  <c r="Q185" i="21"/>
  <c r="W225" i="21"/>
  <c r="X225" i="21" s="1"/>
  <c r="Q225" i="21"/>
  <c r="Q269" i="21"/>
  <c r="Z45" i="21"/>
  <c r="Q52" i="21"/>
  <c r="Q54" i="21"/>
  <c r="Q64" i="21"/>
  <c r="Q71" i="21"/>
  <c r="Q74" i="21"/>
  <c r="Z117" i="21"/>
  <c r="W187" i="21"/>
  <c r="X187" i="21" s="1"/>
  <c r="Q187" i="21"/>
  <c r="W191" i="21"/>
  <c r="X191" i="21" s="1"/>
  <c r="Z191" i="21" s="1"/>
  <c r="W197" i="21"/>
  <c r="X197" i="21" s="1"/>
  <c r="Q197" i="21"/>
  <c r="W240" i="21"/>
  <c r="X240" i="21" s="1"/>
  <c r="Z241" i="21" s="1"/>
  <c r="W248" i="21"/>
  <c r="X248" i="21" s="1"/>
  <c r="Q248" i="21"/>
  <c r="Q288" i="21"/>
  <c r="W288" i="21"/>
  <c r="X288" i="21" s="1"/>
  <c r="W361" i="21"/>
  <c r="X361" i="21" s="1"/>
  <c r="Z361" i="21" s="1"/>
  <c r="Q361" i="21"/>
  <c r="Q271" i="21"/>
  <c r="Q286" i="21"/>
  <c r="W286" i="21"/>
  <c r="X286" i="21"/>
  <c r="Z40" i="21"/>
  <c r="W52" i="21"/>
  <c r="X52" i="21" s="1"/>
  <c r="Z53" i="21" s="1"/>
  <c r="W139" i="21"/>
  <c r="X139" i="21" s="1"/>
  <c r="Q141" i="21"/>
  <c r="W141" i="21"/>
  <c r="X141" i="21" s="1"/>
  <c r="W178" i="21"/>
  <c r="X178" i="21" s="1"/>
  <c r="Z180" i="21" s="1"/>
  <c r="Q178" i="21"/>
  <c r="W182" i="21"/>
  <c r="X182" i="21" s="1"/>
  <c r="W231" i="21"/>
  <c r="X231" i="21" s="1"/>
  <c r="Q231" i="21"/>
  <c r="W243" i="21"/>
  <c r="X243" i="21" s="1"/>
  <c r="Z244" i="21" s="1"/>
  <c r="Q243" i="21"/>
  <c r="W245" i="21"/>
  <c r="X245" i="21" s="1"/>
  <c r="Z246" i="21" s="1"/>
  <c r="Q245" i="21"/>
  <c r="W274" i="21"/>
  <c r="X274" i="21" s="1"/>
  <c r="Q274" i="21"/>
  <c r="W332" i="21"/>
  <c r="X332" i="21"/>
  <c r="Z332" i="21" s="1"/>
  <c r="Q332" i="21"/>
  <c r="W358" i="21"/>
  <c r="X358" i="21" s="1"/>
  <c r="Q358" i="21"/>
  <c r="Z157" i="21"/>
  <c r="Q215" i="21"/>
  <c r="Q287" i="21"/>
  <c r="Q289" i="21"/>
  <c r="Z312" i="21"/>
  <c r="W313" i="21"/>
  <c r="X313" i="21" s="1"/>
  <c r="Z316" i="21" s="1"/>
  <c r="Q313" i="21"/>
  <c r="W317" i="21"/>
  <c r="X317" i="21" s="1"/>
  <c r="Z318" i="21" s="1"/>
  <c r="Q317" i="21"/>
  <c r="W327" i="21"/>
  <c r="X327" i="21" s="1"/>
  <c r="Z327" i="21" s="1"/>
  <c r="Q327" i="21"/>
  <c r="W335" i="21"/>
  <c r="X335" i="21" s="1"/>
  <c r="Z335" i="21" s="1"/>
  <c r="Q335" i="21"/>
  <c r="W364" i="21"/>
  <c r="X364" i="21" s="1"/>
  <c r="Z365" i="21" s="1"/>
  <c r="Q364" i="21"/>
  <c r="W429" i="21"/>
  <c r="X429" i="21" s="1"/>
  <c r="Z429" i="21" s="1"/>
  <c r="Q429" i="21"/>
  <c r="Q152" i="21"/>
  <c r="Q160" i="21"/>
  <c r="Q162" i="21"/>
  <c r="Q164" i="21"/>
  <c r="Q167" i="21"/>
  <c r="Q169" i="21"/>
  <c r="Q174" i="21"/>
  <c r="Q219" i="21"/>
  <c r="Q223" i="21"/>
  <c r="Q246" i="21"/>
  <c r="Q267" i="21"/>
  <c r="Q278" i="21"/>
  <c r="Q279" i="21"/>
  <c r="Q308" i="21"/>
  <c r="W343" i="21"/>
  <c r="X343" i="21" s="1"/>
  <c r="Z344" i="21" s="1"/>
  <c r="Q343" i="21"/>
  <c r="W356" i="21"/>
  <c r="X356" i="21" s="1"/>
  <c r="Q356" i="21"/>
  <c r="Q372" i="21"/>
  <c r="W385" i="21"/>
  <c r="X385" i="21" s="1"/>
  <c r="Q385" i="21"/>
  <c r="Z150" i="21"/>
  <c r="Q203" i="21"/>
  <c r="Q209" i="21"/>
  <c r="Q212" i="21"/>
  <c r="Z214" i="21"/>
  <c r="W215" i="21"/>
  <c r="X215" i="21"/>
  <c r="Z216" i="21" s="1"/>
  <c r="Q217" i="21"/>
  <c r="Q218" i="21"/>
  <c r="Z299" i="21"/>
  <c r="Z308" i="21"/>
  <c r="Z320" i="21"/>
  <c r="W322" i="21"/>
  <c r="X322" i="21" s="1"/>
  <c r="Z323" i="21" s="1"/>
  <c r="Q322" i="21"/>
  <c r="Q324" i="21"/>
  <c r="W325" i="21"/>
  <c r="X325" i="21" s="1"/>
  <c r="Z325" i="21" s="1"/>
  <c r="Q325" i="21"/>
  <c r="W329" i="21"/>
  <c r="X329" i="21"/>
  <c r="Z329" i="21" s="1"/>
  <c r="Q329" i="21"/>
  <c r="Q337" i="21"/>
  <c r="Q339" i="21"/>
  <c r="Q367" i="21"/>
  <c r="W381" i="21"/>
  <c r="X381" i="21" s="1"/>
  <c r="Q381" i="21"/>
  <c r="Q305" i="21"/>
  <c r="Q307" i="21"/>
  <c r="Q312" i="21"/>
  <c r="Q331" i="21"/>
  <c r="Q396" i="21"/>
  <c r="Z403" i="21"/>
  <c r="W440" i="21"/>
  <c r="X440" i="21" s="1"/>
  <c r="Z441" i="21" s="1"/>
  <c r="Q440" i="21"/>
  <c r="Q444" i="21"/>
  <c r="Q448" i="21"/>
  <c r="Q455" i="21"/>
  <c r="Z469" i="21"/>
  <c r="Q485" i="21"/>
  <c r="W490" i="21"/>
  <c r="X490" i="21" s="1"/>
  <c r="Q490" i="21"/>
  <c r="W494" i="21"/>
  <c r="X494" i="21" s="1"/>
  <c r="Z494" i="21" s="1"/>
  <c r="Q494" i="21"/>
  <c r="W498" i="21"/>
  <c r="X498" i="21" s="1"/>
  <c r="Z498" i="21" s="1"/>
  <c r="Q498" i="21"/>
  <c r="Q507" i="21"/>
  <c r="Q295" i="21"/>
  <c r="Z297" i="21"/>
  <c r="Q298" i="21"/>
  <c r="Z301" i="21"/>
  <c r="Z450" i="21"/>
  <c r="W451" i="21"/>
  <c r="X451" i="21" s="1"/>
  <c r="Z451" i="21" s="1"/>
  <c r="Q451" i="21"/>
  <c r="W453" i="21"/>
  <c r="X453" i="21" s="1"/>
  <c r="Z453" i="21" s="1"/>
  <c r="Q453" i="21"/>
  <c r="Z456" i="21"/>
  <c r="W504" i="21"/>
  <c r="X504" i="21" s="1"/>
  <c r="Q504" i="21"/>
  <c r="Z508" i="21"/>
  <c r="W512" i="21"/>
  <c r="X512" i="21" s="1"/>
  <c r="Z512" i="21" s="1"/>
  <c r="Q512" i="21"/>
  <c r="Z417" i="21"/>
  <c r="Q430" i="21"/>
  <c r="Q432" i="21"/>
  <c r="Q434" i="21"/>
  <c r="Q436" i="21"/>
  <c r="W438" i="21"/>
  <c r="X438" i="21" s="1"/>
  <c r="Z439" i="21" s="1"/>
  <c r="Q438" i="21"/>
  <c r="W492" i="21"/>
  <c r="X492" i="21" s="1"/>
  <c r="Q492" i="21"/>
  <c r="W496" i="21"/>
  <c r="X496" i="21" s="1"/>
  <c r="Z496" i="21" s="1"/>
  <c r="Q496" i="21"/>
  <c r="W502" i="21"/>
  <c r="X502" i="21" s="1"/>
  <c r="Z505" i="21" s="1"/>
  <c r="Q502" i="21"/>
  <c r="Q443" i="21"/>
  <c r="Q445" i="21"/>
  <c r="Q447" i="21"/>
  <c r="Q449" i="21"/>
  <c r="Q454" i="21"/>
  <c r="Q456" i="21"/>
  <c r="Q474" i="21"/>
  <c r="Q479" i="21"/>
  <c r="Q488" i="21"/>
  <c r="Q506" i="21"/>
  <c r="Q411" i="21"/>
  <c r="Q414" i="21"/>
  <c r="Q415" i="21"/>
  <c r="Q416" i="21"/>
  <c r="Q417" i="21"/>
  <c r="Z419" i="21"/>
  <c r="Q419" i="21"/>
  <c r="Q420" i="21"/>
  <c r="Q422" i="21"/>
  <c r="Q397" i="21"/>
  <c r="Q401" i="21"/>
  <c r="Q403" i="21"/>
  <c r="Q406" i="21"/>
  <c r="W420" i="21"/>
  <c r="X420" i="21"/>
  <c r="Z421" i="21" s="1"/>
  <c r="Q462" i="21"/>
  <c r="Q464" i="21"/>
  <c r="Q469" i="21"/>
  <c r="Z474" i="21"/>
  <c r="Q476" i="21"/>
  <c r="W479" i="21"/>
  <c r="X479" i="21" s="1"/>
  <c r="Z480" i="21" s="1"/>
  <c r="Q472" i="21"/>
  <c r="Q459" i="21"/>
  <c r="Q461" i="21"/>
  <c r="Q466" i="21"/>
  <c r="Q471" i="21"/>
  <c r="Q478" i="21"/>
  <c r="Q481" i="21"/>
  <c r="Q483" i="21"/>
  <c r="Z400" i="21"/>
  <c r="Z428" i="21"/>
  <c r="Q413" i="21"/>
  <c r="W397" i="21"/>
  <c r="X397" i="21" s="1"/>
  <c r="Z397" i="21" s="1"/>
  <c r="W411" i="21"/>
  <c r="X411" i="21" s="1"/>
  <c r="Z412" i="21" s="1"/>
  <c r="Q398" i="21"/>
  <c r="Q400" i="21"/>
  <c r="Q405" i="21"/>
  <c r="Q408" i="21"/>
  <c r="Q418" i="21"/>
  <c r="Q423" i="21"/>
  <c r="Q425" i="21"/>
  <c r="Q427" i="21"/>
  <c r="Z369" i="21"/>
  <c r="Q284" i="21"/>
  <c r="Z305" i="21"/>
  <c r="W284" i="21"/>
  <c r="X284" i="21"/>
  <c r="Z285" i="21" s="1"/>
  <c r="Q285" i="21"/>
  <c r="Q301" i="21"/>
  <c r="Q302" i="21"/>
  <c r="Q290" i="21"/>
  <c r="Q292" i="21"/>
  <c r="Q297" i="21"/>
  <c r="Q300" i="21"/>
  <c r="Q304" i="21"/>
  <c r="Z72" i="21"/>
  <c r="Q49" i="21"/>
  <c r="Q108" i="21"/>
  <c r="Q205" i="21"/>
  <c r="Q207" i="21"/>
  <c r="Z210" i="21"/>
  <c r="W218" i="21"/>
  <c r="X218" i="21" s="1"/>
  <c r="Z218" i="21" s="1"/>
  <c r="Q208" i="21"/>
  <c r="Q213" i="21"/>
  <c r="Q222" i="21"/>
  <c r="W204" i="21"/>
  <c r="X204" i="21" s="1"/>
  <c r="Z204" i="21" s="1"/>
  <c r="Q210" i="21"/>
  <c r="Z195" i="21"/>
  <c r="Z166" i="21"/>
  <c r="Q156" i="21"/>
  <c r="Q172" i="21"/>
  <c r="Q173" i="21"/>
  <c r="Q155" i="21"/>
  <c r="Q159" i="21"/>
  <c r="Q166" i="21"/>
  <c r="Q171" i="21"/>
  <c r="Q134" i="21"/>
  <c r="Q150" i="21"/>
  <c r="Q131" i="21"/>
  <c r="W134" i="21"/>
  <c r="X134" i="21" s="1"/>
  <c r="Q130" i="21"/>
  <c r="Q135" i="21"/>
  <c r="Q137" i="21"/>
  <c r="Q151" i="21"/>
  <c r="Q153" i="21"/>
  <c r="Z112" i="21"/>
  <c r="Q89" i="21"/>
  <c r="Q118" i="21"/>
  <c r="Q92" i="21"/>
  <c r="Q97" i="21"/>
  <c r="Q99" i="21"/>
  <c r="Q101" i="21"/>
  <c r="Q105" i="21"/>
  <c r="Q110" i="21"/>
  <c r="Q115" i="21"/>
  <c r="Q117" i="21"/>
  <c r="Q125" i="21"/>
  <c r="Q127" i="21"/>
  <c r="W65" i="21"/>
  <c r="X65" i="21" s="1"/>
  <c r="Q77" i="21"/>
  <c r="Q82" i="21"/>
  <c r="Q87" i="21"/>
  <c r="Q60" i="21"/>
  <c r="Q48" i="21"/>
  <c r="W49" i="21"/>
  <c r="X49" i="21" s="1"/>
  <c r="Q50" i="21"/>
  <c r="W48" i="21"/>
  <c r="X48" i="21" s="1"/>
  <c r="Z49" i="21" s="1"/>
  <c r="Q38" i="21"/>
  <c r="W27" i="21"/>
  <c r="X27" i="21" s="1"/>
  <c r="Q36" i="21"/>
  <c r="Q44" i="21"/>
  <c r="Q15" i="21"/>
  <c r="Q20" i="21"/>
  <c r="Q21" i="21"/>
  <c r="Q12" i="21"/>
  <c r="Q5" i="21"/>
  <c r="Q19" i="21"/>
  <c r="Q22" i="21"/>
  <c r="AC51" i="9"/>
  <c r="AC50" i="9"/>
  <c r="P46" i="9"/>
  <c r="Y46" i="9" s="1"/>
  <c r="AA46" i="9" s="1"/>
  <c r="AI46" i="9" s="1"/>
  <c r="O46" i="9"/>
  <c r="M46" i="9"/>
  <c r="Q46" i="9"/>
  <c r="AF46" i="9" s="1"/>
  <c r="L46" i="9"/>
  <c r="J46" i="9"/>
  <c r="H46" i="9"/>
  <c r="P45" i="9"/>
  <c r="Y45" i="9" s="1"/>
  <c r="O45" i="9"/>
  <c r="M45" i="9"/>
  <c r="Q45" i="9" s="1"/>
  <c r="L45" i="9"/>
  <c r="J45" i="9"/>
  <c r="H45" i="9"/>
  <c r="P44" i="9"/>
  <c r="AK44" i="9" s="1"/>
  <c r="O44" i="9"/>
  <c r="M44" i="9"/>
  <c r="Q44" i="9"/>
  <c r="AF44" i="9" s="1"/>
  <c r="L44" i="9"/>
  <c r="J44" i="9"/>
  <c r="H44" i="9"/>
  <c r="P43" i="9"/>
  <c r="AK43" i="9" s="1"/>
  <c r="O43" i="9"/>
  <c r="M43" i="9"/>
  <c r="Q43" i="9" s="1"/>
  <c r="L43" i="9"/>
  <c r="J43" i="9"/>
  <c r="H43" i="9"/>
  <c r="P42" i="9"/>
  <c r="O42" i="9"/>
  <c r="M42" i="9"/>
  <c r="Q42" i="9" s="1"/>
  <c r="AF42" i="9" s="1"/>
  <c r="L42" i="9"/>
  <c r="J42" i="9"/>
  <c r="H42" i="9"/>
  <c r="P41" i="9"/>
  <c r="Y41" i="9" s="1"/>
  <c r="O41" i="9"/>
  <c r="M41" i="9"/>
  <c r="Q41" i="9" s="1"/>
  <c r="L41" i="9"/>
  <c r="J41" i="9"/>
  <c r="H41" i="9"/>
  <c r="P40" i="9"/>
  <c r="AK40" i="9" s="1"/>
  <c r="O40" i="9"/>
  <c r="M40" i="9"/>
  <c r="Q40" i="9" s="1"/>
  <c r="AF40" i="9" s="1"/>
  <c r="L40" i="9"/>
  <c r="J40" i="9"/>
  <c r="H40" i="9"/>
  <c r="P39" i="9"/>
  <c r="AK39" i="9" s="1"/>
  <c r="O39" i="9"/>
  <c r="M39" i="9"/>
  <c r="Q39" i="9" s="1"/>
  <c r="L39" i="9"/>
  <c r="J39" i="9"/>
  <c r="H39" i="9"/>
  <c r="P38" i="9"/>
  <c r="Y38" i="9" s="1"/>
  <c r="O38" i="9"/>
  <c r="M38" i="9"/>
  <c r="Q38" i="9"/>
  <c r="AF38" i="9" s="1"/>
  <c r="L38" i="9"/>
  <c r="J38" i="9"/>
  <c r="H38" i="9"/>
  <c r="P37" i="9"/>
  <c r="AK37" i="9" s="1"/>
  <c r="O37" i="9"/>
  <c r="M37" i="9"/>
  <c r="Q37" i="9" s="1"/>
  <c r="L37" i="9"/>
  <c r="J37" i="9"/>
  <c r="H37" i="9"/>
  <c r="P32" i="9"/>
  <c r="AK32" i="9" s="1"/>
  <c r="O32" i="9"/>
  <c r="M32" i="9"/>
  <c r="Q32" i="9"/>
  <c r="AF32" i="9" s="1"/>
  <c r="L32" i="9"/>
  <c r="J32" i="9"/>
  <c r="H32" i="9"/>
  <c r="P31" i="9"/>
  <c r="Y31" i="9" s="1"/>
  <c r="O31" i="9"/>
  <c r="M31" i="9"/>
  <c r="Q31" i="9"/>
  <c r="AF31" i="9" s="1"/>
  <c r="L31" i="9"/>
  <c r="J31" i="9"/>
  <c r="H31" i="9"/>
  <c r="P30" i="9"/>
  <c r="Y30" i="9" s="1"/>
  <c r="P29" i="9"/>
  <c r="Y29" i="9" s="1"/>
  <c r="AJ29" i="9" s="1"/>
  <c r="P28" i="9"/>
  <c r="AK28" i="9" s="1"/>
  <c r="P27" i="9"/>
  <c r="Y27" i="9" s="1"/>
  <c r="P26" i="9"/>
  <c r="AK26" i="9" s="1"/>
  <c r="P25" i="9"/>
  <c r="Y25" i="9" s="1"/>
  <c r="P24" i="9"/>
  <c r="Y24" i="9" s="1"/>
  <c r="P23" i="9"/>
  <c r="AK23" i="9" s="1"/>
  <c r="P22" i="9"/>
  <c r="AK22" i="9" s="1"/>
  <c r="P21" i="9"/>
  <c r="AK21" i="9" s="1"/>
  <c r="P20" i="9"/>
  <c r="AK20" i="9" s="1"/>
  <c r="P19" i="9"/>
  <c r="Y19" i="9" s="1"/>
  <c r="P18" i="9"/>
  <c r="Y18" i="9" s="1"/>
  <c r="AJ18" i="9" s="1"/>
  <c r="P17" i="9"/>
  <c r="Y17" i="9" s="1"/>
  <c r="P16" i="9"/>
  <c r="Y16" i="9" s="1"/>
  <c r="P15" i="9"/>
  <c r="Y15" i="9" s="1"/>
  <c r="P14" i="9"/>
  <c r="AK14" i="9" s="1"/>
  <c r="P13" i="9"/>
  <c r="AK13" i="9" s="1"/>
  <c r="P12" i="9"/>
  <c r="Y12" i="9" s="1"/>
  <c r="P11" i="9"/>
  <c r="Y11" i="9" s="1"/>
  <c r="P10" i="9"/>
  <c r="Y10" i="9" s="1"/>
  <c r="P9" i="9"/>
  <c r="Y9" i="9" s="1"/>
  <c r="AJ9" i="9" s="1"/>
  <c r="P8" i="9"/>
  <c r="Y8" i="9" s="1"/>
  <c r="P7" i="9"/>
  <c r="Y7" i="9" s="1"/>
  <c r="P6" i="9"/>
  <c r="AK6" i="9" s="1"/>
  <c r="P5" i="9"/>
  <c r="AK5" i="9" s="1"/>
  <c r="O30" i="9"/>
  <c r="O29" i="9"/>
  <c r="O28" i="9"/>
  <c r="O27" i="9"/>
  <c r="O26" i="9"/>
  <c r="O25" i="9"/>
  <c r="O24" i="9"/>
  <c r="O23" i="9"/>
  <c r="O22" i="9"/>
  <c r="O21" i="9"/>
  <c r="O20" i="9"/>
  <c r="O19" i="9"/>
  <c r="O18" i="9"/>
  <c r="O17" i="9"/>
  <c r="O16" i="9"/>
  <c r="O15" i="9"/>
  <c r="O14" i="9"/>
  <c r="O13" i="9"/>
  <c r="O12" i="9"/>
  <c r="O11" i="9"/>
  <c r="O10" i="9"/>
  <c r="O9" i="9"/>
  <c r="O8" i="9"/>
  <c r="O7" i="9"/>
  <c r="O6" i="9"/>
  <c r="O5" i="9"/>
  <c r="M30" i="9"/>
  <c r="Q30" i="9" s="1"/>
  <c r="L30" i="9"/>
  <c r="M29" i="9"/>
  <c r="Q29" i="9" s="1"/>
  <c r="AF29" i="9" s="1"/>
  <c r="L29" i="9"/>
  <c r="M28" i="9"/>
  <c r="Q28" i="9" s="1"/>
  <c r="L28" i="9"/>
  <c r="M27" i="9"/>
  <c r="Q27" i="9" s="1"/>
  <c r="L27" i="9"/>
  <c r="M26" i="9"/>
  <c r="Q26" i="9" s="1"/>
  <c r="L26" i="9"/>
  <c r="M25" i="9"/>
  <c r="Q25" i="9" s="1"/>
  <c r="AF25" i="9" s="1"/>
  <c r="L25" i="9"/>
  <c r="M24" i="9"/>
  <c r="Q24" i="9" s="1"/>
  <c r="L24" i="9"/>
  <c r="M23" i="9"/>
  <c r="Q23" i="9" s="1"/>
  <c r="L23" i="9"/>
  <c r="M22" i="9"/>
  <c r="Q22" i="9" s="1"/>
  <c r="L22" i="9"/>
  <c r="M21" i="9"/>
  <c r="Q21" i="9" s="1"/>
  <c r="L21" i="9"/>
  <c r="M20" i="9"/>
  <c r="Q20" i="9" s="1"/>
  <c r="L20" i="9"/>
  <c r="M19" i="9"/>
  <c r="Q19" i="9" s="1"/>
  <c r="L19" i="9"/>
  <c r="M18" i="9"/>
  <c r="Q18" i="9" s="1"/>
  <c r="L18" i="9"/>
  <c r="M17" i="9"/>
  <c r="Q17" i="9" s="1"/>
  <c r="L17" i="9"/>
  <c r="M16" i="9"/>
  <c r="Q16" i="9" s="1"/>
  <c r="L16" i="9"/>
  <c r="M15" i="9"/>
  <c r="Q15" i="9" s="1"/>
  <c r="L15" i="9"/>
  <c r="M14" i="9"/>
  <c r="Q14" i="9" s="1"/>
  <c r="L14" i="9"/>
  <c r="M13" i="9"/>
  <c r="Q13" i="9" s="1"/>
  <c r="L13" i="9"/>
  <c r="M12" i="9"/>
  <c r="Q12" i="9" s="1"/>
  <c r="L12" i="9"/>
  <c r="M11" i="9"/>
  <c r="Q11" i="9" s="1"/>
  <c r="L11" i="9"/>
  <c r="M10" i="9"/>
  <c r="Q10" i="9" s="1"/>
  <c r="L10" i="9"/>
  <c r="M9" i="9"/>
  <c r="Q9" i="9" s="1"/>
  <c r="L9" i="9"/>
  <c r="M8" i="9"/>
  <c r="Q8" i="9" s="1"/>
  <c r="L8" i="9"/>
  <c r="M7" i="9"/>
  <c r="Q7" i="9" s="1"/>
  <c r="L7" i="9"/>
  <c r="M6" i="9"/>
  <c r="Q6" i="9" s="1"/>
  <c r="AF6" i="9" s="1"/>
  <c r="L6" i="9"/>
  <c r="M5" i="9"/>
  <c r="Q5" i="9" s="1"/>
  <c r="L5" i="9"/>
  <c r="J30" i="9"/>
  <c r="J29" i="9"/>
  <c r="J28" i="9"/>
  <c r="J27" i="9"/>
  <c r="J26" i="9"/>
  <c r="J25" i="9"/>
  <c r="J24" i="9"/>
  <c r="J23" i="9"/>
  <c r="J22" i="9"/>
  <c r="J21" i="9"/>
  <c r="J20" i="9"/>
  <c r="J19" i="9"/>
  <c r="J18" i="9"/>
  <c r="J17" i="9"/>
  <c r="J16" i="9"/>
  <c r="J15" i="9"/>
  <c r="J14" i="9"/>
  <c r="J13" i="9"/>
  <c r="J12" i="9"/>
  <c r="J11" i="9"/>
  <c r="J10" i="9"/>
  <c r="J9" i="9"/>
  <c r="J8" i="9"/>
  <c r="J7" i="9"/>
  <c r="J6" i="9"/>
  <c r="J5" i="9"/>
  <c r="H30" i="9"/>
  <c r="H29" i="9"/>
  <c r="H28" i="9"/>
  <c r="H27" i="9"/>
  <c r="H26" i="9"/>
  <c r="H25" i="9"/>
  <c r="H24" i="9"/>
  <c r="H23" i="9"/>
  <c r="H22" i="9"/>
  <c r="H21" i="9"/>
  <c r="H20" i="9"/>
  <c r="H19" i="9"/>
  <c r="H18" i="9"/>
  <c r="H17" i="9"/>
  <c r="H16" i="9"/>
  <c r="H15" i="9"/>
  <c r="H14" i="9"/>
  <c r="H13" i="9"/>
  <c r="H12" i="9"/>
  <c r="H11" i="9"/>
  <c r="H10" i="9"/>
  <c r="H9" i="9"/>
  <c r="H8" i="9"/>
  <c r="H7" i="9"/>
  <c r="H6" i="9"/>
  <c r="H5" i="9"/>
  <c r="AK24" i="9"/>
  <c r="AK16" i="9"/>
  <c r="AK9" i="9"/>
  <c r="AK12" i="9"/>
  <c r="AK17" i="9"/>
  <c r="Y32" i="9"/>
  <c r="AJ32" i="9" s="1"/>
  <c r="Y39" i="9"/>
  <c r="AJ39" i="9" s="1"/>
  <c r="Y44" i="9"/>
  <c r="AJ44" i="9" s="1"/>
  <c r="Y40" i="9"/>
  <c r="AJ40" i="9" s="1"/>
  <c r="Y6" i="9"/>
  <c r="AJ6" i="9" s="1"/>
  <c r="AK11" i="9"/>
  <c r="AK19" i="9"/>
  <c r="AK27" i="9"/>
  <c r="AK30" i="9"/>
  <c r="Y42" i="9"/>
  <c r="AA42" i="9" s="1"/>
  <c r="AI42" i="9" s="1"/>
  <c r="AK42" i="9"/>
  <c r="AK46" i="9"/>
  <c r="AK41" i="9"/>
  <c r="AA32" i="9"/>
  <c r="AI32" i="9" s="1"/>
  <c r="AA44" i="9"/>
  <c r="AI44" i="9" s="1"/>
  <c r="AA38" i="9" l="1"/>
  <c r="AI38" i="9" s="1"/>
  <c r="AJ38" i="9"/>
  <c r="Z96" i="21"/>
  <c r="AF4" i="25"/>
  <c r="AG4" i="25" s="1"/>
  <c r="R4" i="25"/>
  <c r="AK72" i="33"/>
  <c r="AF72" i="33"/>
  <c r="R72" i="33"/>
  <c r="Q123" i="21"/>
  <c r="Q146" i="21"/>
  <c r="Z248" i="21"/>
  <c r="Q113" i="21"/>
  <c r="Q57" i="21"/>
  <c r="Q62" i="21"/>
  <c r="AF26" i="25"/>
  <c r="R26" i="25"/>
  <c r="AK71" i="33"/>
  <c r="AF71" i="33"/>
  <c r="R71" i="33"/>
  <c r="Z193" i="21"/>
  <c r="Q235" i="21"/>
  <c r="Q192" i="21"/>
  <c r="Q90" i="21"/>
  <c r="AJ42" i="9"/>
  <c r="AA6" i="9"/>
  <c r="AI6" i="9" s="1"/>
  <c r="R44" i="9"/>
  <c r="AG44" i="9" s="1"/>
  <c r="AK38" i="9"/>
  <c r="AK18" i="9"/>
  <c r="R40" i="9"/>
  <c r="AG40" i="9" s="1"/>
  <c r="Y21" i="9"/>
  <c r="AJ21" i="9" s="1"/>
  <c r="Y13" i="9"/>
  <c r="Q17" i="21"/>
  <c r="Q33" i="21"/>
  <c r="Q277" i="21"/>
  <c r="Q95" i="21"/>
  <c r="Q68" i="21"/>
  <c r="Z267" i="21"/>
  <c r="Z145" i="21"/>
  <c r="Q10" i="21"/>
  <c r="W234" i="21"/>
  <c r="X234" i="21" s="1"/>
  <c r="Q59" i="21"/>
  <c r="Q181" i="21"/>
  <c r="Z84" i="21"/>
  <c r="W232" i="21"/>
  <c r="X232" i="21" s="1"/>
  <c r="Q7" i="21"/>
  <c r="Q40" i="21"/>
  <c r="W282" i="21"/>
  <c r="X282" i="21" s="1"/>
  <c r="Z283" i="21" s="1"/>
  <c r="Q282" i="21"/>
  <c r="AF17" i="25"/>
  <c r="R17" i="25"/>
  <c r="Q13" i="21"/>
  <c r="W66" i="21"/>
  <c r="X66" i="21" s="1"/>
  <c r="Z68" i="21" s="1"/>
  <c r="W189" i="21"/>
  <c r="X189" i="21" s="1"/>
  <c r="Z189" i="21" s="1"/>
  <c r="Q88" i="21"/>
  <c r="AK25" i="9"/>
  <c r="Y5" i="9"/>
  <c r="AJ5" i="9" s="1"/>
  <c r="Q24" i="21"/>
  <c r="Q28" i="21"/>
  <c r="Q55" i="21"/>
  <c r="Q85" i="21"/>
  <c r="Q103" i="21"/>
  <c r="Q93" i="21"/>
  <c r="Z183" i="21"/>
  <c r="Q76" i="21"/>
  <c r="Q35" i="21"/>
  <c r="Q157" i="21"/>
  <c r="Q37" i="21"/>
  <c r="Q42" i="21"/>
  <c r="Q132" i="21"/>
  <c r="AF4" i="9"/>
  <c r="R4" i="9"/>
  <c r="AF9" i="25"/>
  <c r="R9" i="25"/>
  <c r="AK77" i="33"/>
  <c r="AF77" i="33"/>
  <c r="AK84" i="33"/>
  <c r="AF84" i="33"/>
  <c r="Q247" i="21"/>
  <c r="Q293" i="21"/>
  <c r="Q334" i="21"/>
  <c r="Z374" i="21"/>
  <c r="Q509" i="21"/>
  <c r="Q20" i="22"/>
  <c r="Q105" i="22"/>
  <c r="Q112" i="22"/>
  <c r="Q123" i="22"/>
  <c r="Q125" i="22"/>
  <c r="Q138" i="22"/>
  <c r="Q163" i="22"/>
  <c r="AB34" i="24"/>
  <c r="AC52" i="24" s="1"/>
  <c r="R10" i="24"/>
  <c r="R17" i="24"/>
  <c r="AB24" i="24"/>
  <c r="AC44" i="24" s="1"/>
  <c r="R16" i="24"/>
  <c r="T12" i="26"/>
  <c r="T17" i="26"/>
  <c r="T32" i="26"/>
  <c r="AF49" i="33"/>
  <c r="AG199" i="74"/>
  <c r="AD98" i="74"/>
  <c r="AA98" i="74"/>
  <c r="AC98" i="74" s="1"/>
  <c r="AF98" i="74" s="1"/>
  <c r="AA119" i="74"/>
  <c r="AC119" i="74" s="1"/>
  <c r="AD119" i="74"/>
  <c r="AA38" i="74"/>
  <c r="AC38" i="74" s="1"/>
  <c r="AD38" i="74"/>
  <c r="Y108" i="74"/>
  <c r="R108" i="74"/>
  <c r="AE108" i="74"/>
  <c r="AE111" i="74"/>
  <c r="Y111" i="74"/>
  <c r="AE115" i="74"/>
  <c r="R115" i="74"/>
  <c r="Y115" i="74"/>
  <c r="AE117" i="74"/>
  <c r="AH117" i="74" s="1"/>
  <c r="R117" i="74"/>
  <c r="Z57" i="21"/>
  <c r="Q140" i="21"/>
  <c r="Z176" i="21"/>
  <c r="Z220" i="21"/>
  <c r="Q220" i="21"/>
  <c r="Q237" i="21"/>
  <c r="Q252" i="21"/>
  <c r="Q261" i="21"/>
  <c r="Q264" i="21"/>
  <c r="Q326" i="21"/>
  <c r="Q336" i="21"/>
  <c r="Q371" i="21"/>
  <c r="Q373" i="21"/>
  <c r="Q383" i="21"/>
  <c r="Q388" i="21"/>
  <c r="Q391" i="21"/>
  <c r="Q394" i="21"/>
  <c r="Q399" i="21"/>
  <c r="Z409" i="21"/>
  <c r="Q435" i="21"/>
  <c r="Z461" i="21"/>
  <c r="Q465" i="21"/>
  <c r="Q511" i="21"/>
  <c r="Q8" i="22"/>
  <c r="Q28" i="22"/>
  <c r="Q60" i="22"/>
  <c r="Q75" i="22"/>
  <c r="Q77" i="22"/>
  <c r="Q88" i="22"/>
  <c r="Q142" i="22"/>
  <c r="Q145" i="22"/>
  <c r="Q157" i="22"/>
  <c r="AB20" i="24"/>
  <c r="R27" i="24"/>
  <c r="AG20" i="25"/>
  <c r="T14" i="26"/>
  <c r="AG98" i="74"/>
  <c r="AF232" i="74"/>
  <c r="AA171" i="74"/>
  <c r="AC171" i="74" s="1"/>
  <c r="AD171" i="74"/>
  <c r="AE3" i="74"/>
  <c r="Y3" i="74"/>
  <c r="AA3" i="74" s="1"/>
  <c r="AC3" i="74" s="1"/>
  <c r="AE11" i="74"/>
  <c r="Y11" i="74"/>
  <c r="Y43" i="74"/>
  <c r="AE43" i="74"/>
  <c r="AE175" i="74"/>
  <c r="Y175" i="74"/>
  <c r="AH193" i="74"/>
  <c r="Q46" i="21"/>
  <c r="Z51" i="21"/>
  <c r="Z59" i="21"/>
  <c r="Q61" i="21"/>
  <c r="Q73" i="21"/>
  <c r="Q79" i="21"/>
  <c r="Q81" i="21"/>
  <c r="Z106" i="21"/>
  <c r="Q107" i="21"/>
  <c r="Q112" i="21"/>
  <c r="Z120" i="21"/>
  <c r="Z128" i="21"/>
  <c r="Z137" i="21"/>
  <c r="Q165" i="21"/>
  <c r="Q200" i="21"/>
  <c r="Q328" i="21"/>
  <c r="Q333" i="21"/>
  <c r="Q338" i="21"/>
  <c r="Q340" i="21"/>
  <c r="Q359" i="21"/>
  <c r="Z437" i="21"/>
  <c r="Q452" i="21"/>
  <c r="Q508" i="21"/>
  <c r="Q10" i="22"/>
  <c r="AF37" i="33"/>
  <c r="Y3" i="33"/>
  <c r="AK7" i="33"/>
  <c r="Y14" i="33"/>
  <c r="AI14" i="33" s="1"/>
  <c r="Y28" i="33"/>
  <c r="AJ93" i="33"/>
  <c r="R94" i="33"/>
  <c r="Y20" i="74"/>
  <c r="AE20" i="74"/>
  <c r="Y28" i="74"/>
  <c r="AE28" i="74"/>
  <c r="AE58" i="74"/>
  <c r="R58" i="74"/>
  <c r="R90" i="74"/>
  <c r="AE90" i="74"/>
  <c r="AH91" i="74" s="1"/>
  <c r="R30" i="24"/>
  <c r="R13" i="25"/>
  <c r="AG13" i="25" s="1"/>
  <c r="Y13" i="25"/>
  <c r="AA75" i="74"/>
  <c r="AC75" i="74" s="1"/>
  <c r="AD75" i="74"/>
  <c r="AD142" i="74"/>
  <c r="AA142" i="74"/>
  <c r="AC142" i="74" s="1"/>
  <c r="AA30" i="74"/>
  <c r="AC30" i="74" s="1"/>
  <c r="AD30" i="74"/>
  <c r="AE57" i="74"/>
  <c r="AH60" i="74" s="1"/>
  <c r="Y57" i="74"/>
  <c r="AE76" i="74"/>
  <c r="Y76" i="74"/>
  <c r="AE130" i="74"/>
  <c r="Y130" i="74"/>
  <c r="AE132" i="74"/>
  <c r="Y132" i="74"/>
  <c r="AE152" i="74"/>
  <c r="Y152" i="74"/>
  <c r="R15" i="74"/>
  <c r="R19" i="74"/>
  <c r="R49" i="74"/>
  <c r="M70" i="74"/>
  <c r="Q70" i="74" s="1"/>
  <c r="R70" i="74" s="1"/>
  <c r="AH75" i="74"/>
  <c r="R74" i="74"/>
  <c r="R126" i="74"/>
  <c r="R152" i="74"/>
  <c r="M227" i="74"/>
  <c r="Q227" i="74" s="1"/>
  <c r="R227" i="74" s="1"/>
  <c r="M231" i="74"/>
  <c r="Q231" i="74" s="1"/>
  <c r="R231" i="74" s="1"/>
  <c r="AH176" i="74"/>
  <c r="AA181" i="74"/>
  <c r="AC181" i="74" s="1"/>
  <c r="AF195" i="74"/>
  <c r="AG189" i="74"/>
  <c r="AE195" i="74"/>
  <c r="AH195" i="74" s="1"/>
  <c r="R22" i="74"/>
  <c r="R30" i="74"/>
  <c r="R37" i="74"/>
  <c r="R45" i="74"/>
  <c r="R109" i="74"/>
  <c r="R111" i="74"/>
  <c r="AH112" i="74"/>
  <c r="R203" i="74"/>
  <c r="R212" i="74"/>
  <c r="Y183" i="74"/>
  <c r="R188" i="74"/>
  <c r="AH189" i="74"/>
  <c r="R183" i="74"/>
  <c r="Y221" i="74"/>
  <c r="Y197" i="74"/>
  <c r="AE186" i="74"/>
  <c r="AH186" i="74" s="1"/>
  <c r="R42" i="74"/>
  <c r="R47" i="74"/>
  <c r="M103" i="74"/>
  <c r="Q103" i="74" s="1"/>
  <c r="R103" i="74" s="1"/>
  <c r="M107" i="74"/>
  <c r="Q107" i="74" s="1"/>
  <c r="M110" i="74"/>
  <c r="Q110" i="74" s="1"/>
  <c r="R149" i="74"/>
  <c r="AJ30" i="9"/>
  <c r="AA30" i="9"/>
  <c r="AI30" i="9" s="1"/>
  <c r="AA27" i="9"/>
  <c r="AI27" i="9" s="1"/>
  <c r="AJ27" i="9"/>
  <c r="AJ31" i="9"/>
  <c r="AA31" i="9"/>
  <c r="AI31" i="9" s="1"/>
  <c r="AJ10" i="9"/>
  <c r="AA10" i="9"/>
  <c r="AI10" i="9" s="1"/>
  <c r="AA45" i="9"/>
  <c r="AI45" i="9" s="1"/>
  <c r="AJ45" i="9"/>
  <c r="AA11" i="9"/>
  <c r="AI11" i="9" s="1"/>
  <c r="AJ11" i="9"/>
  <c r="AA15" i="9"/>
  <c r="AI15" i="9" s="1"/>
  <c r="AJ15" i="9"/>
  <c r="AA19" i="9"/>
  <c r="AI19" i="9" s="1"/>
  <c r="AJ19" i="9"/>
  <c r="AJ8" i="9"/>
  <c r="AA8" i="9"/>
  <c r="AI8" i="9" s="1"/>
  <c r="AA12" i="9"/>
  <c r="AI12" i="9" s="1"/>
  <c r="AJ12" i="9"/>
  <c r="AA16" i="9"/>
  <c r="AI16" i="9" s="1"/>
  <c r="AJ16" i="9"/>
  <c r="AA24" i="9"/>
  <c r="AI24" i="9" s="1"/>
  <c r="AJ24" i="9"/>
  <c r="AJ41" i="9"/>
  <c r="AA41" i="9"/>
  <c r="AI41" i="9" s="1"/>
  <c r="AJ46" i="9"/>
  <c r="AA18" i="9"/>
  <c r="AI18" i="9" s="1"/>
  <c r="Y26" i="9"/>
  <c r="AJ26" i="9" s="1"/>
  <c r="AK10" i="9"/>
  <c r="Z187" i="21"/>
  <c r="Z492" i="21"/>
  <c r="R42" i="9"/>
  <c r="AG42" i="9" s="1"/>
  <c r="R38" i="9"/>
  <c r="AG38" i="9" s="1"/>
  <c r="Z141" i="21"/>
  <c r="AA5" i="9"/>
  <c r="AI5" i="9" s="1"/>
  <c r="AK45" i="9"/>
  <c r="R46" i="9"/>
  <c r="AG46" i="9" s="1"/>
  <c r="R32" i="9"/>
  <c r="AK15" i="9"/>
  <c r="Y22" i="9"/>
  <c r="AK31" i="9"/>
  <c r="Y20" i="9"/>
  <c r="Y28" i="9"/>
  <c r="AJ28" i="9" s="1"/>
  <c r="Y23" i="9"/>
  <c r="Y37" i="9"/>
  <c r="Z289" i="21"/>
  <c r="AA40" i="9"/>
  <c r="AI40" i="9" s="1"/>
  <c r="AA29" i="9"/>
  <c r="AI29" i="9" s="1"/>
  <c r="AK7" i="9"/>
  <c r="Y14" i="9"/>
  <c r="AA14" i="9" s="1"/>
  <c r="AI14" i="9" s="1"/>
  <c r="R31" i="9"/>
  <c r="Y43" i="9"/>
  <c r="AK8" i="9"/>
  <c r="Z385" i="21"/>
  <c r="Z359" i="21"/>
  <c r="Z42" i="21"/>
  <c r="Z295" i="21"/>
  <c r="Z350" i="21"/>
  <c r="Z10" i="21"/>
  <c r="Z21" i="21"/>
  <c r="Q67" i="21"/>
  <c r="Q133" i="21"/>
  <c r="Q138" i="21"/>
  <c r="Q148" i="21"/>
  <c r="Q211" i="21"/>
  <c r="Q341" i="21"/>
  <c r="Q375" i="21"/>
  <c r="Q387" i="21"/>
  <c r="Q395" i="21"/>
  <c r="Z407" i="21"/>
  <c r="Q407" i="21"/>
  <c r="Q412" i="21"/>
  <c r="AF31" i="25"/>
  <c r="R31" i="25"/>
  <c r="AG31" i="25" s="1"/>
  <c r="Z231" i="21"/>
  <c r="Z15" i="21"/>
  <c r="Z34" i="21"/>
  <c r="Q199" i="21"/>
  <c r="Q315" i="21"/>
  <c r="Q321" i="21"/>
  <c r="Z339" i="21"/>
  <c r="Q355" i="21"/>
  <c r="Q369" i="21"/>
  <c r="Q475" i="21"/>
  <c r="AF3" i="9"/>
  <c r="R3" i="9"/>
  <c r="AG3" i="9" s="1"/>
  <c r="Z446" i="21"/>
  <c r="Z19" i="21"/>
  <c r="Z25" i="21"/>
  <c r="Q69" i="21"/>
  <c r="Q196" i="21"/>
  <c r="Q349" i="21"/>
  <c r="Z238" i="21"/>
  <c r="Z28" i="21"/>
  <c r="W133" i="21"/>
  <c r="X133" i="21" s="1"/>
  <c r="Z134" i="21" s="1"/>
  <c r="Q163" i="21"/>
  <c r="Q180" i="21"/>
  <c r="Z207" i="21"/>
  <c r="Z223" i="21"/>
  <c r="Q378" i="21"/>
  <c r="T29" i="26"/>
  <c r="AL52" i="33"/>
  <c r="AE43" i="33"/>
  <c r="AK43" i="33"/>
  <c r="R43" i="33"/>
  <c r="AE45" i="33"/>
  <c r="R45" i="33"/>
  <c r="AE51" i="33"/>
  <c r="AF51" i="33" s="1"/>
  <c r="AK51" i="33"/>
  <c r="AK62" i="33"/>
  <c r="AF62" i="33"/>
  <c r="R62" i="33"/>
  <c r="AJ63" i="33"/>
  <c r="Y63" i="33"/>
  <c r="R63" i="33"/>
  <c r="AF82" i="33"/>
  <c r="AK82" i="33"/>
  <c r="AA83" i="33"/>
  <c r="AH83" i="33" s="1"/>
  <c r="AI83" i="33"/>
  <c r="R84" i="33"/>
  <c r="Y84" i="33"/>
  <c r="AJ84" i="33"/>
  <c r="AK85" i="33"/>
  <c r="AF85" i="33"/>
  <c r="R85" i="33"/>
  <c r="Q414" i="22"/>
  <c r="R13" i="24"/>
  <c r="R18" i="24"/>
  <c r="AB31" i="24"/>
  <c r="R23" i="24"/>
  <c r="R15" i="24"/>
  <c r="AA35" i="26"/>
  <c r="AB35" i="26" s="1"/>
  <c r="T35" i="26"/>
  <c r="AI94" i="33"/>
  <c r="AA94" i="33"/>
  <c r="AH94" i="33" s="1"/>
  <c r="AI75" i="33"/>
  <c r="AA75" i="33"/>
  <c r="AH75" i="33" s="1"/>
  <c r="AK26" i="33"/>
  <c r="R26" i="33"/>
  <c r="AA132" i="74"/>
  <c r="AC132" i="74" s="1"/>
  <c r="AD132" i="74"/>
  <c r="AD118" i="74"/>
  <c r="AG119" i="74" s="1"/>
  <c r="AA118" i="74"/>
  <c r="AC118" i="74" s="1"/>
  <c r="AF119" i="74" s="1"/>
  <c r="AD122" i="74"/>
  <c r="AG123" i="74" s="1"/>
  <c r="AA122" i="74"/>
  <c r="AC122" i="74" s="1"/>
  <c r="AF123" i="74" s="1"/>
  <c r="AA183" i="74"/>
  <c r="AC183" i="74" s="1"/>
  <c r="AD183" i="74"/>
  <c r="AG183" i="74" s="1"/>
  <c r="AA160" i="74"/>
  <c r="AC160" i="74" s="1"/>
  <c r="AF161" i="74" s="1"/>
  <c r="AD160" i="74"/>
  <c r="AG161" i="74" s="1"/>
  <c r="AA207" i="74"/>
  <c r="AC207" i="74" s="1"/>
  <c r="AD207" i="74"/>
  <c r="AG207" i="74" s="1"/>
  <c r="AD210" i="74"/>
  <c r="AG212" i="74" s="1"/>
  <c r="AA210" i="74"/>
  <c r="AC210" i="74" s="1"/>
  <c r="AD193" i="74"/>
  <c r="AG193" i="74" s="1"/>
  <c r="AA193" i="74"/>
  <c r="AC193" i="74" s="1"/>
  <c r="AB12" i="24"/>
  <c r="AC46" i="24" s="1"/>
  <c r="R9" i="24"/>
  <c r="R25" i="24"/>
  <c r="R34" i="24"/>
  <c r="R29" i="24"/>
  <c r="Y3" i="25"/>
  <c r="T20" i="26"/>
  <c r="AD20" i="26"/>
  <c r="AE50" i="26" s="1"/>
  <c r="AI48" i="33"/>
  <c r="AA48" i="33"/>
  <c r="AH48" i="33" s="1"/>
  <c r="AG82" i="33"/>
  <c r="AL82" i="33"/>
  <c r="AL67" i="33"/>
  <c r="AK45" i="33"/>
  <c r="AK64" i="33"/>
  <c r="R13" i="33"/>
  <c r="AK13" i="33"/>
  <c r="Y15" i="33"/>
  <c r="AJ15" i="33"/>
  <c r="R15" i="33"/>
  <c r="AK16" i="33"/>
  <c r="R16" i="33"/>
  <c r="AJ17" i="33"/>
  <c r="Y17" i="33"/>
  <c r="R17" i="33"/>
  <c r="AK18" i="33"/>
  <c r="R18" i="33"/>
  <c r="AE18" i="33"/>
  <c r="Y19" i="33"/>
  <c r="R19" i="33"/>
  <c r="AK20" i="33"/>
  <c r="R20" i="33"/>
  <c r="AE20" i="33"/>
  <c r="AA22" i="33"/>
  <c r="AH22" i="33" s="1"/>
  <c r="AI22" i="33"/>
  <c r="AD55" i="74"/>
  <c r="AA55" i="74"/>
  <c r="AC55" i="74" s="1"/>
  <c r="AD31" i="74"/>
  <c r="AG32" i="74" s="1"/>
  <c r="AA31" i="74"/>
  <c r="AC31" i="74" s="1"/>
  <c r="AB18" i="24"/>
  <c r="AC53" i="24" s="1"/>
  <c r="AB16" i="24"/>
  <c r="AC47" i="24" s="1"/>
  <c r="R3" i="25"/>
  <c r="AG3" i="25" s="1"/>
  <c r="Y17" i="25"/>
  <c r="Y25" i="25"/>
  <c r="AA16" i="26"/>
  <c r="AB16" i="26" s="1"/>
  <c r="T16" i="26"/>
  <c r="AA29" i="26"/>
  <c r="AB29" i="26" s="1"/>
  <c r="AA33" i="26"/>
  <c r="AB33" i="26" s="1"/>
  <c r="T33" i="26"/>
  <c r="AL5" i="33"/>
  <c r="AL25" i="33"/>
  <c r="AF25" i="33"/>
  <c r="AI44" i="33"/>
  <c r="AA44" i="33"/>
  <c r="AH44" i="33" s="1"/>
  <c r="AL69" i="33"/>
  <c r="AI62" i="33"/>
  <c r="AA62" i="33"/>
  <c r="AH62" i="33" s="1"/>
  <c r="Y6" i="33"/>
  <c r="AJ6" i="33"/>
  <c r="R6" i="33"/>
  <c r="AL6" i="33" s="1"/>
  <c r="AI7" i="33"/>
  <c r="AA7" i="33"/>
  <c r="AH7" i="33" s="1"/>
  <c r="Y87" i="33"/>
  <c r="AJ87" i="33"/>
  <c r="R87" i="33"/>
  <c r="AF90" i="33"/>
  <c r="AK90" i="33"/>
  <c r="R92" i="33"/>
  <c r="AF92" i="33"/>
  <c r="AK92" i="33"/>
  <c r="AL94" i="33"/>
  <c r="AK95" i="33"/>
  <c r="AF95" i="33"/>
  <c r="R95" i="33"/>
  <c r="AA138" i="74"/>
  <c r="AC138" i="74" s="1"/>
  <c r="AF138" i="74" s="1"/>
  <c r="AD138" i="74"/>
  <c r="R14" i="74"/>
  <c r="Y14" i="74"/>
  <c r="AE14" i="74"/>
  <c r="AE224" i="74"/>
  <c r="Y224" i="74"/>
  <c r="AE229" i="74"/>
  <c r="R229" i="74"/>
  <c r="Y229" i="74"/>
  <c r="AK4" i="33"/>
  <c r="AE4" i="33"/>
  <c r="AJ7" i="33"/>
  <c r="R7" i="33"/>
  <c r="AE23" i="33"/>
  <c r="AF23" i="33" s="1"/>
  <c r="AK23" i="33"/>
  <c r="AF59" i="33"/>
  <c r="AG59" i="33" s="1"/>
  <c r="AK59" i="33"/>
  <c r="AK61" i="33"/>
  <c r="AF61" i="33"/>
  <c r="AG61" i="33" s="1"/>
  <c r="AK94" i="33"/>
  <c r="AF94" i="33"/>
  <c r="AG94" i="33" s="1"/>
  <c r="AA84" i="74"/>
  <c r="AC84" i="74" s="1"/>
  <c r="AD37" i="74"/>
  <c r="AA37" i="74"/>
  <c r="AC37" i="74" s="1"/>
  <c r="AD218" i="74"/>
  <c r="AA218" i="74"/>
  <c r="AC218" i="74" s="1"/>
  <c r="AA200" i="74"/>
  <c r="AC200" i="74" s="1"/>
  <c r="AF201" i="74" s="1"/>
  <c r="AD200" i="74"/>
  <c r="AG201" i="74" s="1"/>
  <c r="AD73" i="74"/>
  <c r="AG75" i="74" s="1"/>
  <c r="AA73" i="74"/>
  <c r="AC73" i="74" s="1"/>
  <c r="AG173" i="74"/>
  <c r="AE13" i="74"/>
  <c r="R13" i="74"/>
  <c r="Y13" i="74"/>
  <c r="Y17" i="74"/>
  <c r="AE17" i="74"/>
  <c r="R17" i="74"/>
  <c r="Y21" i="74"/>
  <c r="AE21" i="74"/>
  <c r="AE107" i="74"/>
  <c r="AH107" i="74" s="1"/>
  <c r="Y107" i="74"/>
  <c r="Y110" i="74"/>
  <c r="AE110" i="74"/>
  <c r="T9" i="26"/>
  <c r="T13" i="26"/>
  <c r="T15" i="26"/>
  <c r="T19" i="26"/>
  <c r="AG60" i="33"/>
  <c r="AG93" i="33"/>
  <c r="AL42" i="33"/>
  <c r="AL10" i="33"/>
  <c r="AL75" i="33"/>
  <c r="AL31" i="33"/>
  <c r="AL23" i="33"/>
  <c r="R22" i="33"/>
  <c r="AL22" i="33" s="1"/>
  <c r="AF11" i="33"/>
  <c r="AA14" i="33"/>
  <c r="AH14" i="33" s="1"/>
  <c r="R8" i="33"/>
  <c r="AJ58" i="33"/>
  <c r="AE15" i="33"/>
  <c r="AK15" i="33"/>
  <c r="AE46" i="33"/>
  <c r="R46" i="33"/>
  <c r="AK46" i="33"/>
  <c r="AE52" i="33"/>
  <c r="AF52" i="33" s="1"/>
  <c r="AK52" i="33"/>
  <c r="Y53" i="33"/>
  <c r="R53" i="33"/>
  <c r="AK54" i="33"/>
  <c r="R54" i="33"/>
  <c r="R57" i="33"/>
  <c r="AJ57" i="33"/>
  <c r="AF58" i="33"/>
  <c r="AG58" i="33" s="1"/>
  <c r="AK58" i="33"/>
  <c r="AI71" i="33"/>
  <c r="AA71" i="33"/>
  <c r="AH71" i="33" s="1"/>
  <c r="AJ72" i="33"/>
  <c r="Y72" i="33"/>
  <c r="AJ77" i="33"/>
  <c r="R77" i="33"/>
  <c r="Y77" i="33"/>
  <c r="AF78" i="33"/>
  <c r="R78" i="33"/>
  <c r="AK78" i="33"/>
  <c r="AJ88" i="33"/>
  <c r="R88" i="33"/>
  <c r="Y88" i="33"/>
  <c r="AF89" i="33"/>
  <c r="AG89" i="33" s="1"/>
  <c r="AK89" i="33"/>
  <c r="R90" i="33"/>
  <c r="AJ90" i="33"/>
  <c r="AD3" i="74"/>
  <c r="AG6" i="74" s="1"/>
  <c r="AF32" i="74"/>
  <c r="AA146" i="74"/>
  <c r="AC146" i="74" s="1"/>
  <c r="AF147" i="74" s="1"/>
  <c r="AA213" i="74"/>
  <c r="AC213" i="74" s="1"/>
  <c r="AF219" i="74" s="1"/>
  <c r="AF207" i="74"/>
  <c r="AD112" i="74"/>
  <c r="AD131" i="74"/>
  <c r="AA131" i="74"/>
  <c r="AC131" i="74" s="1"/>
  <c r="R93" i="74"/>
  <c r="AD28" i="74"/>
  <c r="AA28" i="74"/>
  <c r="AC28" i="74" s="1"/>
  <c r="Y93" i="74"/>
  <c r="AE12" i="74"/>
  <c r="R12" i="74"/>
  <c r="Y12" i="74"/>
  <c r="R16" i="74"/>
  <c r="Y16" i="74"/>
  <c r="AE16" i="74"/>
  <c r="AH17" i="74" s="1"/>
  <c r="AA20" i="74"/>
  <c r="AC20" i="74" s="1"/>
  <c r="AD20" i="74"/>
  <c r="T23" i="26"/>
  <c r="T26" i="26"/>
  <c r="T28" i="26"/>
  <c r="T31" i="26"/>
  <c r="AA4" i="33"/>
  <c r="AH4" i="33" s="1"/>
  <c r="AG55" i="33"/>
  <c r="AA51" i="33"/>
  <c r="AH51" i="33" s="1"/>
  <c r="R12" i="33"/>
  <c r="AE8" i="33"/>
  <c r="R4" i="33"/>
  <c r="Y60" i="33"/>
  <c r="AK34" i="33"/>
  <c r="AE9" i="33"/>
  <c r="AK9" i="33"/>
  <c r="R9" i="33"/>
  <c r="AK24" i="33"/>
  <c r="R24" i="33"/>
  <c r="AE29" i="33"/>
  <c r="R29" i="33"/>
  <c r="AK29" i="33"/>
  <c r="Y30" i="33"/>
  <c r="AJ30" i="33"/>
  <c r="R30" i="33"/>
  <c r="AE33" i="33"/>
  <c r="AF33" i="33" s="1"/>
  <c r="AK33" i="33"/>
  <c r="Y34" i="33"/>
  <c r="AJ34" i="33"/>
  <c r="AK35" i="33"/>
  <c r="AE35" i="33"/>
  <c r="AF35" i="33" s="1"/>
  <c r="AJ36" i="33"/>
  <c r="R36" i="33"/>
  <c r="AL36" i="33" s="1"/>
  <c r="Y36" i="33"/>
  <c r="R38" i="33"/>
  <c r="AJ38" i="33"/>
  <c r="AE39" i="33"/>
  <c r="AF39" i="33" s="1"/>
  <c r="AK39" i="33"/>
  <c r="AJ40" i="33"/>
  <c r="Y40" i="33"/>
  <c r="R64" i="33"/>
  <c r="Y64" i="33"/>
  <c r="AJ64" i="33"/>
  <c r="AF65" i="33"/>
  <c r="AG65" i="33" s="1"/>
  <c r="AK65" i="33"/>
  <c r="R66" i="33"/>
  <c r="AJ66" i="33"/>
  <c r="AK67" i="33"/>
  <c r="AF67" i="33"/>
  <c r="AG67" i="33" s="1"/>
  <c r="AK69" i="33"/>
  <c r="AF69" i="33"/>
  <c r="AG69" i="33" s="1"/>
  <c r="AJ70" i="33"/>
  <c r="Y70" i="33"/>
  <c r="AF75" i="33"/>
  <c r="AK75" i="33"/>
  <c r="Y76" i="33"/>
  <c r="R76" i="33"/>
  <c r="AK96" i="33"/>
  <c r="AF96" i="33"/>
  <c r="R96" i="33"/>
  <c r="AJ97" i="33"/>
  <c r="R97" i="33"/>
  <c r="Y97" i="33"/>
  <c r="AF81" i="74"/>
  <c r="AG138" i="74"/>
  <c r="AD222" i="74"/>
  <c r="AA182" i="74"/>
  <c r="AC182" i="74" s="1"/>
  <c r="AF183" i="74" s="1"/>
  <c r="Y18" i="74"/>
  <c r="AD102" i="74"/>
  <c r="AA102" i="74"/>
  <c r="AC102" i="74" s="1"/>
  <c r="AD184" i="74"/>
  <c r="AG186" i="74" s="1"/>
  <c r="AA184" i="74"/>
  <c r="AC184" i="74" s="1"/>
  <c r="AA152" i="74"/>
  <c r="AC152" i="74" s="1"/>
  <c r="AD152" i="74"/>
  <c r="Y15" i="74"/>
  <c r="AE15" i="74"/>
  <c r="AE19" i="74"/>
  <c r="Y19" i="74"/>
  <c r="AF173" i="74"/>
  <c r="AF193" i="74"/>
  <c r="AH180" i="74"/>
  <c r="AD202" i="74"/>
  <c r="AG204" i="74" s="1"/>
  <c r="AA202" i="74"/>
  <c r="AC202" i="74" s="1"/>
  <c r="AF204" i="74" s="1"/>
  <c r="AA63" i="74"/>
  <c r="AC63" i="74" s="1"/>
  <c r="AF64" i="74" s="1"/>
  <c r="AH110" i="74"/>
  <c r="AE25" i="74"/>
  <c r="Y25" i="74"/>
  <c r="AE35" i="74"/>
  <c r="R35" i="74"/>
  <c r="AE88" i="74"/>
  <c r="Y88" i="74"/>
  <c r="R107" i="74"/>
  <c r="R110" i="74"/>
  <c r="AE157" i="74"/>
  <c r="AH158" i="74" s="1"/>
  <c r="Y157" i="74"/>
  <c r="R157" i="74"/>
  <c r="AH85" i="74"/>
  <c r="AH219" i="74"/>
  <c r="AA149" i="74"/>
  <c r="AC149" i="74" s="1"/>
  <c r="AF150" i="74" s="1"/>
  <c r="AD149" i="74"/>
  <c r="AG150" i="74" s="1"/>
  <c r="AA120" i="74"/>
  <c r="AC120" i="74" s="1"/>
  <c r="AF121" i="74" s="1"/>
  <c r="AD120" i="74"/>
  <c r="AG121" i="74" s="1"/>
  <c r="AA76" i="74"/>
  <c r="AC76" i="74" s="1"/>
  <c r="AD76" i="74"/>
  <c r="AD34" i="74"/>
  <c r="AG40" i="74" s="1"/>
  <c r="AA34" i="74"/>
  <c r="AC34" i="74" s="1"/>
  <c r="AF40" i="74" s="1"/>
  <c r="AE27" i="74"/>
  <c r="R27" i="74"/>
  <c r="Y27" i="74"/>
  <c r="AE34" i="74"/>
  <c r="R34" i="74"/>
  <c r="Y51" i="74"/>
  <c r="R51" i="74"/>
  <c r="R85" i="74"/>
  <c r="Y85" i="74"/>
  <c r="Y87" i="74"/>
  <c r="AE87" i="74"/>
  <c r="AE128" i="74"/>
  <c r="AH128" i="74" s="1"/>
  <c r="R128" i="74"/>
  <c r="Y128" i="74"/>
  <c r="Y135" i="74"/>
  <c r="R135" i="74"/>
  <c r="AE135" i="74"/>
  <c r="AE68" i="74"/>
  <c r="AH72" i="74" s="1"/>
  <c r="Y68" i="74"/>
  <c r="AE78" i="74"/>
  <c r="AH79" i="74" s="1"/>
  <c r="Y78" i="74"/>
  <c r="AE82" i="74"/>
  <c r="AH83" i="74" s="1"/>
  <c r="Y82" i="74"/>
  <c r="Y99" i="74"/>
  <c r="AE99" i="74"/>
  <c r="AH102" i="74" s="1"/>
  <c r="AE143" i="74"/>
  <c r="AH144" i="74" s="1"/>
  <c r="R143" i="74"/>
  <c r="AE222" i="74"/>
  <c r="R222" i="74"/>
  <c r="AE226" i="74"/>
  <c r="AH232" i="74" s="1"/>
  <c r="Y226" i="74"/>
  <c r="AF186" i="74"/>
  <c r="Y71" i="74"/>
  <c r="AH98" i="74"/>
  <c r="Y125" i="74"/>
  <c r="R224" i="74"/>
  <c r="Y156" i="74"/>
  <c r="Y143" i="74"/>
  <c r="AH13" i="74"/>
  <c r="Y26" i="74"/>
  <c r="AE26" i="74"/>
  <c r="R44" i="74"/>
  <c r="Y52" i="74"/>
  <c r="AE52" i="74"/>
  <c r="AH55" i="74" s="1"/>
  <c r="AE62" i="74"/>
  <c r="AH62" i="74" s="1"/>
  <c r="Y62" i="74"/>
  <c r="AE72" i="74"/>
  <c r="Y72" i="74"/>
  <c r="AE94" i="74"/>
  <c r="AH94" i="74" s="1"/>
  <c r="R94" i="74"/>
  <c r="AE104" i="74"/>
  <c r="AH106" i="74" s="1"/>
  <c r="R104" i="74"/>
  <c r="Y104" i="74"/>
  <c r="AE124" i="74"/>
  <c r="Y124" i="74"/>
  <c r="AE133" i="74"/>
  <c r="Y133" i="74"/>
  <c r="AE151" i="74"/>
  <c r="AH154" i="74" s="1"/>
  <c r="R151" i="74"/>
  <c r="AE167" i="74"/>
  <c r="R167" i="74"/>
  <c r="AE199" i="74"/>
  <c r="AH199" i="74" s="1"/>
  <c r="R199" i="74"/>
  <c r="Y134" i="74"/>
  <c r="Y139" i="74"/>
  <c r="R139" i="74"/>
  <c r="R78" i="74"/>
  <c r="R141" i="74"/>
  <c r="R156" i="74"/>
  <c r="R137" i="74"/>
  <c r="R101" i="74"/>
  <c r="R80" i="74"/>
  <c r="Y154" i="74"/>
  <c r="Y101" i="74"/>
  <c r="R125" i="74"/>
  <c r="AE39" i="74"/>
  <c r="R39" i="74"/>
  <c r="Y47" i="74"/>
  <c r="AE47" i="74"/>
  <c r="AH48" i="74" s="1"/>
  <c r="AE63" i="74"/>
  <c r="AH64" i="74" s="1"/>
  <c r="R63" i="74"/>
  <c r="M68" i="74"/>
  <c r="Q68" i="74" s="1"/>
  <c r="R68" i="74" s="1"/>
  <c r="AE113" i="74"/>
  <c r="AH116" i="74" s="1"/>
  <c r="Y113" i="74"/>
  <c r="R159" i="74"/>
  <c r="AE166" i="74"/>
  <c r="AH168" i="74" s="1"/>
  <c r="Y166" i="74"/>
  <c r="R186" i="74"/>
  <c r="Y205" i="74"/>
  <c r="R205" i="74"/>
  <c r="AH6" i="74"/>
  <c r="R11" i="74"/>
  <c r="R21" i="74"/>
  <c r="R25" i="74"/>
  <c r="R43" i="74"/>
  <c r="R192" i="74"/>
  <c r="R24" i="74"/>
  <c r="R32" i="74"/>
  <c r="R46" i="74"/>
  <c r="R178" i="74"/>
  <c r="R204" i="74"/>
  <c r="AG32" i="9"/>
  <c r="AF8" i="9"/>
  <c r="R8" i="9"/>
  <c r="AF10" i="9"/>
  <c r="R10" i="9"/>
  <c r="AG10" i="9" s="1"/>
  <c r="AF12" i="9"/>
  <c r="R12" i="9"/>
  <c r="R14" i="9"/>
  <c r="AF14" i="9"/>
  <c r="AF16" i="9"/>
  <c r="R16" i="9"/>
  <c r="AG16" i="9" s="1"/>
  <c r="AF18" i="9"/>
  <c r="R18" i="9"/>
  <c r="AG18" i="9" s="1"/>
  <c r="AF20" i="9"/>
  <c r="R20" i="9"/>
  <c r="AG20" i="9" s="1"/>
  <c r="AF22" i="9"/>
  <c r="R22" i="9"/>
  <c r="AG22" i="9" s="1"/>
  <c r="R24" i="9"/>
  <c r="AF24" i="9"/>
  <c r="AF26" i="9"/>
  <c r="R26" i="9"/>
  <c r="AG26" i="9" s="1"/>
  <c r="AF28" i="9"/>
  <c r="R28" i="9"/>
  <c r="AG28" i="9" s="1"/>
  <c r="AF30" i="9"/>
  <c r="R30" i="9"/>
  <c r="AG30" i="9" s="1"/>
  <c r="AA17" i="9"/>
  <c r="AI17" i="9" s="1"/>
  <c r="AJ17" i="9"/>
  <c r="AA25" i="9"/>
  <c r="AI25" i="9" s="1"/>
  <c r="AJ25" i="9"/>
  <c r="R39" i="9"/>
  <c r="AF39" i="9"/>
  <c r="AF43" i="9"/>
  <c r="R43" i="9"/>
  <c r="AG43" i="9" s="1"/>
  <c r="Z261" i="21"/>
  <c r="AA7" i="9"/>
  <c r="AI7" i="9" s="1"/>
  <c r="AJ7" i="9"/>
  <c r="AG31" i="9"/>
  <c r="R5" i="9"/>
  <c r="AF5" i="9"/>
  <c r="R7" i="9"/>
  <c r="AF7" i="9"/>
  <c r="R9" i="9"/>
  <c r="AF9" i="9"/>
  <c r="AF11" i="9"/>
  <c r="R11" i="9"/>
  <c r="AG11" i="9" s="1"/>
  <c r="AF13" i="9"/>
  <c r="R13" i="9"/>
  <c r="AF15" i="9"/>
  <c r="R15" i="9"/>
  <c r="AG15" i="9" s="1"/>
  <c r="AF17" i="9"/>
  <c r="R17" i="9"/>
  <c r="AF19" i="9"/>
  <c r="R19" i="9"/>
  <c r="AG19" i="9" s="1"/>
  <c r="AF21" i="9"/>
  <c r="R21" i="9"/>
  <c r="AF23" i="9"/>
  <c r="R23" i="9"/>
  <c r="AG23" i="9" s="1"/>
  <c r="AF27" i="9"/>
  <c r="R27" i="9"/>
  <c r="AG27" i="9" s="1"/>
  <c r="R29" i="9"/>
  <c r="AG29" i="9" s="1"/>
  <c r="R37" i="9"/>
  <c r="AG37" i="9" s="1"/>
  <c r="AF37" i="9"/>
  <c r="AF41" i="9"/>
  <c r="R41" i="9"/>
  <c r="AF45" i="9"/>
  <c r="R45" i="9"/>
  <c r="Z7" i="21"/>
  <c r="AA39" i="9"/>
  <c r="AI39" i="9" s="1"/>
  <c r="AA21" i="9"/>
  <c r="AI21" i="9" s="1"/>
  <c r="AA9" i="9"/>
  <c r="AI9" i="9" s="1"/>
  <c r="AJ14" i="9"/>
  <c r="R6" i="9"/>
  <c r="AG6" i="9" s="1"/>
  <c r="R25" i="9"/>
  <c r="AG25" i="9" s="1"/>
  <c r="AK29" i="9"/>
  <c r="AA28" i="9"/>
  <c r="AI28" i="9" s="1"/>
  <c r="AA26" i="9"/>
  <c r="AI26" i="9" s="1"/>
  <c r="Z200" i="21"/>
  <c r="W196" i="21"/>
  <c r="X196" i="21" s="1"/>
  <c r="Z197" i="21" s="1"/>
  <c r="Q224" i="21"/>
  <c r="Q226" i="21"/>
  <c r="Q253" i="21"/>
  <c r="W253" i="21"/>
  <c r="X253" i="21" s="1"/>
  <c r="Z253" i="21" s="1"/>
  <c r="Q259" i="21"/>
  <c r="Q352" i="21"/>
  <c r="Z405" i="21"/>
  <c r="Z484" i="21"/>
  <c r="Q176" i="21"/>
  <c r="W211" i="21"/>
  <c r="X211" i="21" s="1"/>
  <c r="Z212" i="21" s="1"/>
  <c r="Q250" i="21"/>
  <c r="W268" i="21"/>
  <c r="X268" i="21" s="1"/>
  <c r="Z270" i="21" s="1"/>
  <c r="Q268" i="21"/>
  <c r="Q273" i="21"/>
  <c r="W273" i="21"/>
  <c r="X273" i="21" s="1"/>
  <c r="Z274" i="21" s="1"/>
  <c r="Q291" i="21"/>
  <c r="Q467" i="21"/>
  <c r="Z433" i="21"/>
  <c r="Q281" i="21"/>
  <c r="W291" i="21"/>
  <c r="X291" i="21" s="1"/>
  <c r="Z293" i="21" s="1"/>
  <c r="Q310" i="21"/>
  <c r="Q323" i="21"/>
  <c r="W341" i="21"/>
  <c r="X341" i="21" s="1"/>
  <c r="Z342" i="21" s="1"/>
  <c r="W352" i="21"/>
  <c r="X352" i="21" s="1"/>
  <c r="Z353" i="21" s="1"/>
  <c r="Q370" i="21"/>
  <c r="W375" i="21"/>
  <c r="X375" i="21" s="1"/>
  <c r="Z376" i="21" s="1"/>
  <c r="W387" i="21"/>
  <c r="X387" i="21" s="1"/>
  <c r="Z387" i="21" s="1"/>
  <c r="W395" i="21"/>
  <c r="X395" i="21" s="1"/>
  <c r="Z395" i="21" s="1"/>
  <c r="Q441" i="21"/>
  <c r="Q463" i="21"/>
  <c r="W465" i="21"/>
  <c r="X465" i="21" s="1"/>
  <c r="Z465" i="21" s="1"/>
  <c r="W467" i="21"/>
  <c r="X467" i="21" s="1"/>
  <c r="Z467" i="21" s="1"/>
  <c r="Q470" i="21"/>
  <c r="Q480" i="21"/>
  <c r="Q486" i="21"/>
  <c r="Q499" i="21"/>
  <c r="W355" i="21"/>
  <c r="X355" i="21" s="1"/>
  <c r="Z355" i="21" s="1"/>
  <c r="R18" i="25"/>
  <c r="AF18" i="25"/>
  <c r="R32" i="25"/>
  <c r="AG32" i="25" s="1"/>
  <c r="AF32" i="25"/>
  <c r="AF38" i="25"/>
  <c r="R38" i="25"/>
  <c r="AD13" i="26"/>
  <c r="AE45" i="26" s="1"/>
  <c r="AD30" i="26"/>
  <c r="AE41" i="26" s="1"/>
  <c r="AF6" i="25"/>
  <c r="R6" i="25"/>
  <c r="AF11" i="25"/>
  <c r="R11" i="25"/>
  <c r="R14" i="25"/>
  <c r="AF14" i="25"/>
  <c r="AF23" i="25"/>
  <c r="R23" i="25"/>
  <c r="R34" i="25"/>
  <c r="AF34" i="25"/>
  <c r="AA39" i="25"/>
  <c r="AI39" i="25" s="1"/>
  <c r="AJ39" i="25"/>
  <c r="R40" i="25"/>
  <c r="AF40" i="25"/>
  <c r="AD35" i="26"/>
  <c r="AE51" i="26" s="1"/>
  <c r="AJ3" i="9"/>
  <c r="AA3" i="9"/>
  <c r="AI3" i="9" s="1"/>
  <c r="AB29" i="24"/>
  <c r="AC49" i="24" s="1"/>
  <c r="AF5" i="25"/>
  <c r="R5" i="25"/>
  <c r="AF8" i="25"/>
  <c r="R8" i="25"/>
  <c r="AF16" i="25"/>
  <c r="R16" i="25"/>
  <c r="AF22" i="25"/>
  <c r="R22" i="25"/>
  <c r="R25" i="25"/>
  <c r="AG25" i="25" s="1"/>
  <c r="AF25" i="25"/>
  <c r="R33" i="25"/>
  <c r="AG33" i="25" s="1"/>
  <c r="AF33" i="25"/>
  <c r="AJ35" i="25"/>
  <c r="AA35" i="25"/>
  <c r="AI35" i="25" s="1"/>
  <c r="AF36" i="25"/>
  <c r="R36" i="25"/>
  <c r="AD16" i="26"/>
  <c r="AE46" i="26" s="1"/>
  <c r="AD18" i="26"/>
  <c r="AE52" i="26" s="1"/>
  <c r="AD22" i="26"/>
  <c r="AE42" i="26" s="1"/>
  <c r="AD28" i="26"/>
  <c r="AE48" i="26" s="1"/>
  <c r="AA4" i="9"/>
  <c r="AI4" i="9" s="1"/>
  <c r="AJ4" i="9"/>
  <c r="AC54" i="24"/>
  <c r="AF7" i="25"/>
  <c r="R7" i="25"/>
  <c r="AJ9" i="25"/>
  <c r="AA9" i="25"/>
  <c r="AI9" i="25" s="1"/>
  <c r="R10" i="25"/>
  <c r="AF10" i="25"/>
  <c r="R12" i="25"/>
  <c r="AF12" i="25"/>
  <c r="AK48" i="33"/>
  <c r="AE48" i="33"/>
  <c r="AF48" i="33" s="1"/>
  <c r="AF6" i="74"/>
  <c r="AF75" i="74"/>
  <c r="AK14" i="33"/>
  <c r="AE14" i="33"/>
  <c r="AF14" i="33" s="1"/>
  <c r="AK22" i="33"/>
  <c r="AE22" i="33"/>
  <c r="AF22" i="33" s="1"/>
  <c r="AK36" i="33"/>
  <c r="AE36" i="33"/>
  <c r="AF36" i="33" s="1"/>
  <c r="AK40" i="33"/>
  <c r="AE40" i="33"/>
  <c r="AF40" i="33" s="1"/>
  <c r="AK32" i="33"/>
  <c r="AE32" i="33"/>
  <c r="AF32" i="33" s="1"/>
  <c r="AF212" i="74"/>
  <c r="AE6" i="33"/>
  <c r="AF6" i="33" s="1"/>
  <c r="R7" i="74"/>
  <c r="Y7" i="74"/>
  <c r="R48" i="74"/>
  <c r="AH125" i="74"/>
  <c r="Y86" i="74"/>
  <c r="R195" i="74"/>
  <c r="R88" i="74"/>
  <c r="Y177" i="74"/>
  <c r="R211" i="74"/>
  <c r="R87" i="74"/>
  <c r="R118" i="74"/>
  <c r="AH89" i="74" l="1"/>
  <c r="AD130" i="74"/>
  <c r="AG135" i="74" s="1"/>
  <c r="AA130" i="74"/>
  <c r="AC130" i="74" s="1"/>
  <c r="AA57" i="74"/>
  <c r="AC57" i="74" s="1"/>
  <c r="AF60" i="74" s="1"/>
  <c r="AD57" i="74"/>
  <c r="AG60" i="74" s="1"/>
  <c r="AA28" i="33"/>
  <c r="AH28" i="33" s="1"/>
  <c r="AI28" i="33"/>
  <c r="AA115" i="74"/>
  <c r="AC115" i="74" s="1"/>
  <c r="AD115" i="74"/>
  <c r="AG17" i="25"/>
  <c r="AJ13" i="9"/>
  <c r="AA13" i="9"/>
  <c r="AI13" i="9" s="1"/>
  <c r="AL71" i="33"/>
  <c r="AG71" i="33"/>
  <c r="AL72" i="33"/>
  <c r="AG72" i="33"/>
  <c r="AG10" i="25"/>
  <c r="AA197" i="74"/>
  <c r="AC197" i="74" s="1"/>
  <c r="AF197" i="74" s="1"/>
  <c r="AD197" i="74"/>
  <c r="AG197" i="74" s="1"/>
  <c r="AJ13" i="25"/>
  <c r="AA13" i="25"/>
  <c r="AI13" i="25" s="1"/>
  <c r="AD43" i="74"/>
  <c r="AA43" i="74"/>
  <c r="AC43" i="74" s="1"/>
  <c r="AG9" i="25"/>
  <c r="AG40" i="25"/>
  <c r="AG34" i="25"/>
  <c r="AG14" i="25"/>
  <c r="AD221" i="74"/>
  <c r="AA221" i="74"/>
  <c r="AC221" i="74" s="1"/>
  <c r="AF223" i="74" s="1"/>
  <c r="AD175" i="74"/>
  <c r="AG176" i="74" s="1"/>
  <c r="AA175" i="74"/>
  <c r="AC175" i="74" s="1"/>
  <c r="AF176" i="74" s="1"/>
  <c r="AA11" i="74"/>
  <c r="AC11" i="74" s="1"/>
  <c r="AD11" i="74"/>
  <c r="AG21" i="9"/>
  <c r="AG17" i="9"/>
  <c r="AG13" i="9"/>
  <c r="AG12" i="9"/>
  <c r="AH135" i="74"/>
  <c r="AH30" i="74"/>
  <c r="AI3" i="33"/>
  <c r="AA3" i="33"/>
  <c r="AH3" i="33" s="1"/>
  <c r="AA111" i="74"/>
  <c r="AC111" i="74" s="1"/>
  <c r="AF112" i="74" s="1"/>
  <c r="AD111" i="74"/>
  <c r="AG112" i="74" s="1"/>
  <c r="AA108" i="74"/>
  <c r="AC108" i="74" s="1"/>
  <c r="AD108" i="74"/>
  <c r="AG4" i="9"/>
  <c r="AG26" i="25"/>
  <c r="AG12" i="25"/>
  <c r="AG8" i="9"/>
  <c r="AA113" i="74"/>
  <c r="AC113" i="74" s="1"/>
  <c r="AF116" i="74" s="1"/>
  <c r="AD113" i="74"/>
  <c r="AG116" i="74" s="1"/>
  <c r="AA134" i="74"/>
  <c r="AC134" i="74" s="1"/>
  <c r="AD134" i="74"/>
  <c r="AD72" i="74"/>
  <c r="AA72" i="74"/>
  <c r="AC72" i="74" s="1"/>
  <c r="AA26" i="74"/>
  <c r="AC26" i="74" s="1"/>
  <c r="AD26" i="74"/>
  <c r="AH226" i="74"/>
  <c r="AD99" i="74"/>
  <c r="AA99" i="74"/>
  <c r="AC99" i="74" s="1"/>
  <c r="AD85" i="74"/>
  <c r="AG85" i="74" s="1"/>
  <c r="AA85" i="74"/>
  <c r="AC85" i="74" s="1"/>
  <c r="AD51" i="74"/>
  <c r="AA51" i="74"/>
  <c r="AC51" i="74" s="1"/>
  <c r="AA157" i="74"/>
  <c r="AC157" i="74" s="1"/>
  <c r="AF158" i="74" s="1"/>
  <c r="AD157" i="74"/>
  <c r="AG158" i="74" s="1"/>
  <c r="AA88" i="74"/>
  <c r="AC88" i="74" s="1"/>
  <c r="AD88" i="74"/>
  <c r="AD25" i="74"/>
  <c r="AA25" i="74"/>
  <c r="AC25" i="74" s="1"/>
  <c r="AA15" i="74"/>
  <c r="AC15" i="74" s="1"/>
  <c r="AF15" i="74" s="1"/>
  <c r="AD15" i="74"/>
  <c r="AG97" i="33"/>
  <c r="AL97" i="33"/>
  <c r="AG66" i="33"/>
  <c r="AL66" i="33"/>
  <c r="AI64" i="33"/>
  <c r="AA64" i="33"/>
  <c r="AH64" i="33" s="1"/>
  <c r="AA36" i="33"/>
  <c r="AH36" i="33" s="1"/>
  <c r="AI36" i="33"/>
  <c r="AL12" i="33"/>
  <c r="AF12" i="33"/>
  <c r="AI88" i="33"/>
  <c r="AA88" i="33"/>
  <c r="AH88" i="33" s="1"/>
  <c r="AG78" i="33"/>
  <c r="AL78" i="33"/>
  <c r="AG57" i="33"/>
  <c r="AL57" i="33"/>
  <c r="AA53" i="33"/>
  <c r="AH53" i="33" s="1"/>
  <c r="AI53" i="33"/>
  <c r="AF46" i="33"/>
  <c r="AL46" i="33"/>
  <c r="AD17" i="74"/>
  <c r="AA17" i="74"/>
  <c r="AC17" i="74" s="1"/>
  <c r="AF85" i="74"/>
  <c r="AD14" i="74"/>
  <c r="AG15" i="74" s="1"/>
  <c r="AA14" i="74"/>
  <c r="AC14" i="74" s="1"/>
  <c r="AG87" i="33"/>
  <c r="AL87" i="33"/>
  <c r="AL19" i="33"/>
  <c r="AF19" i="33"/>
  <c r="AL16" i="33"/>
  <c r="AF16" i="33"/>
  <c r="AI15" i="33"/>
  <c r="AA15" i="33"/>
  <c r="AH15" i="33" s="1"/>
  <c r="AL85" i="33"/>
  <c r="AG85" i="33"/>
  <c r="AA84" i="33"/>
  <c r="AH84" i="33" s="1"/>
  <c r="AI84" i="33"/>
  <c r="AF43" i="33"/>
  <c r="AL43" i="33"/>
  <c r="AJ20" i="9"/>
  <c r="AA20" i="9"/>
  <c r="AI20" i="9" s="1"/>
  <c r="AD166" i="74"/>
  <c r="AG168" i="74" s="1"/>
  <c r="AA166" i="74"/>
  <c r="AC166" i="74" s="1"/>
  <c r="AF168" i="74" s="1"/>
  <c r="AD124" i="74"/>
  <c r="AA124" i="74"/>
  <c r="AC124" i="74" s="1"/>
  <c r="AD52" i="74"/>
  <c r="AA52" i="74"/>
  <c r="AC52" i="74" s="1"/>
  <c r="AD125" i="74"/>
  <c r="AA125" i="74"/>
  <c r="AC125" i="74" s="1"/>
  <c r="AF125" i="74" s="1"/>
  <c r="AD226" i="74"/>
  <c r="AA226" i="74"/>
  <c r="AC226" i="74" s="1"/>
  <c r="AA82" i="74"/>
  <c r="AC82" i="74" s="1"/>
  <c r="AF83" i="74" s="1"/>
  <c r="AD82" i="74"/>
  <c r="AG83" i="74" s="1"/>
  <c r="AD68" i="74"/>
  <c r="AA68" i="74"/>
  <c r="AC68" i="74" s="1"/>
  <c r="AF72" i="74" s="1"/>
  <c r="AD135" i="74"/>
  <c r="AA135" i="74"/>
  <c r="AC135" i="74" s="1"/>
  <c r="AA19" i="74"/>
  <c r="AC19" i="74" s="1"/>
  <c r="AD19" i="74"/>
  <c r="AG76" i="33"/>
  <c r="AL76" i="33"/>
  <c r="AI70" i="33"/>
  <c r="AA70" i="33"/>
  <c r="AH70" i="33" s="1"/>
  <c r="AL64" i="33"/>
  <c r="AG64" i="33"/>
  <c r="AL30" i="33"/>
  <c r="AF30" i="33"/>
  <c r="AF29" i="33"/>
  <c r="AL29" i="33"/>
  <c r="AF9" i="33"/>
  <c r="AL9" i="33"/>
  <c r="AI60" i="33"/>
  <c r="AA60" i="33"/>
  <c r="AH60" i="33" s="1"/>
  <c r="AD12" i="74"/>
  <c r="AA12" i="74"/>
  <c r="AC12" i="74" s="1"/>
  <c r="AD93" i="74"/>
  <c r="AG94" i="74" s="1"/>
  <c r="AA93" i="74"/>
  <c r="AC93" i="74" s="1"/>
  <c r="AF94" i="74" s="1"/>
  <c r="AL90" i="33"/>
  <c r="AG90" i="33"/>
  <c r="AL88" i="33"/>
  <c r="AG88" i="33"/>
  <c r="AI72" i="33"/>
  <c r="AA72" i="33"/>
  <c r="AH72" i="33" s="1"/>
  <c r="AL54" i="33"/>
  <c r="AG54" i="33"/>
  <c r="AL8" i="33"/>
  <c r="AF8" i="33"/>
  <c r="AD110" i="74"/>
  <c r="AA110" i="74"/>
  <c r="AC110" i="74" s="1"/>
  <c r="AF110" i="74" s="1"/>
  <c r="AD21" i="74"/>
  <c r="AA21" i="74"/>
  <c r="AC21" i="74" s="1"/>
  <c r="AD13" i="74"/>
  <c r="AA13" i="74"/>
  <c r="AC13" i="74" s="1"/>
  <c r="AD224" i="74"/>
  <c r="AA224" i="74"/>
  <c r="AC224" i="74" s="1"/>
  <c r="AG92" i="33"/>
  <c r="AL92" i="33"/>
  <c r="AA19" i="33"/>
  <c r="AH19" i="33" s="1"/>
  <c r="AI19" i="33"/>
  <c r="AL17" i="33"/>
  <c r="AF17" i="33"/>
  <c r="AJ3" i="25"/>
  <c r="AA3" i="25"/>
  <c r="AI3" i="25" s="1"/>
  <c r="AL84" i="33"/>
  <c r="AG84" i="33"/>
  <c r="AL62" i="33"/>
  <c r="AG62" i="33"/>
  <c r="AA37" i="9"/>
  <c r="AI37" i="9" s="1"/>
  <c r="AJ37" i="9"/>
  <c r="AD47" i="74"/>
  <c r="AG48" i="74" s="1"/>
  <c r="AA47" i="74"/>
  <c r="AC47" i="74" s="1"/>
  <c r="AF48" i="74" s="1"/>
  <c r="AA101" i="74"/>
  <c r="AC101" i="74" s="1"/>
  <c r="AD101" i="74"/>
  <c r="AA62" i="74"/>
  <c r="AC62" i="74" s="1"/>
  <c r="AF62" i="74" s="1"/>
  <c r="AD62" i="74"/>
  <c r="AG62" i="74" s="1"/>
  <c r="AA143" i="74"/>
  <c r="AC143" i="74" s="1"/>
  <c r="AF144" i="74" s="1"/>
  <c r="AD143" i="74"/>
  <c r="AG144" i="74" s="1"/>
  <c r="AH40" i="74"/>
  <c r="AL96" i="33"/>
  <c r="AG96" i="33"/>
  <c r="AA76" i="33"/>
  <c r="AH76" i="33" s="1"/>
  <c r="AI76" i="33"/>
  <c r="AA40" i="33"/>
  <c r="AH40" i="33" s="1"/>
  <c r="AI40" i="33"/>
  <c r="AI34" i="33"/>
  <c r="AA34" i="33"/>
  <c r="AH34" i="33" s="1"/>
  <c r="AL4" i="33"/>
  <c r="AF4" i="33"/>
  <c r="AA77" i="33"/>
  <c r="AH77" i="33" s="1"/>
  <c r="AI77" i="33"/>
  <c r="AD107" i="74"/>
  <c r="AG107" i="74" s="1"/>
  <c r="AA107" i="74"/>
  <c r="AC107" i="74" s="1"/>
  <c r="AF107" i="74" s="1"/>
  <c r="AG223" i="74"/>
  <c r="AL7" i="33"/>
  <c r="AF7" i="33"/>
  <c r="AA229" i="74"/>
  <c r="AC229" i="74" s="1"/>
  <c r="AF229" i="74" s="1"/>
  <c r="AD229" i="74"/>
  <c r="AH229" i="74"/>
  <c r="AL95" i="33"/>
  <c r="AG95" i="33"/>
  <c r="AI87" i="33"/>
  <c r="AA87" i="33"/>
  <c r="AH87" i="33" s="1"/>
  <c r="AJ25" i="25"/>
  <c r="AA25" i="25"/>
  <c r="AI25" i="25" s="1"/>
  <c r="AL20" i="33"/>
  <c r="AF20" i="33"/>
  <c r="AI17" i="33"/>
  <c r="AA17" i="33"/>
  <c r="AH17" i="33" s="1"/>
  <c r="AF15" i="33"/>
  <c r="AL15" i="33"/>
  <c r="AL13" i="33"/>
  <c r="AF13" i="33"/>
  <c r="AG219" i="74"/>
  <c r="AG63" i="33"/>
  <c r="AL63" i="33"/>
  <c r="AL45" i="33"/>
  <c r="AF45" i="33"/>
  <c r="AJ43" i="9"/>
  <c r="AA43" i="9"/>
  <c r="AI43" i="9" s="1"/>
  <c r="AA23" i="9"/>
  <c r="AI23" i="9" s="1"/>
  <c r="AJ23" i="9"/>
  <c r="AJ22" i="9"/>
  <c r="AA22" i="9"/>
  <c r="AI22" i="9" s="1"/>
  <c r="AG18" i="25"/>
  <c r="AA205" i="74"/>
  <c r="AC205" i="74" s="1"/>
  <c r="AF205" i="74" s="1"/>
  <c r="AD205" i="74"/>
  <c r="AG205" i="74" s="1"/>
  <c r="AD154" i="74"/>
  <c r="AG154" i="74" s="1"/>
  <c r="AA154" i="74"/>
  <c r="AC154" i="74" s="1"/>
  <c r="AF154" i="74" s="1"/>
  <c r="AD139" i="74"/>
  <c r="AG141" i="74" s="1"/>
  <c r="AA139" i="74"/>
  <c r="AC139" i="74" s="1"/>
  <c r="AF141" i="74" s="1"/>
  <c r="AD133" i="74"/>
  <c r="AA133" i="74"/>
  <c r="AC133" i="74" s="1"/>
  <c r="AD104" i="74"/>
  <c r="AG106" i="74" s="1"/>
  <c r="AA104" i="74"/>
  <c r="AC104" i="74" s="1"/>
  <c r="AF106" i="74" s="1"/>
  <c r="AD156" i="74"/>
  <c r="AG156" i="74" s="1"/>
  <c r="AA156" i="74"/>
  <c r="AC156" i="74" s="1"/>
  <c r="AF156" i="74" s="1"/>
  <c r="AA71" i="74"/>
  <c r="AC71" i="74" s="1"/>
  <c r="AD71" i="74"/>
  <c r="AD78" i="74"/>
  <c r="AG79" i="74" s="1"/>
  <c r="AA78" i="74"/>
  <c r="AC78" i="74" s="1"/>
  <c r="AF79" i="74" s="1"/>
  <c r="AD128" i="74"/>
  <c r="AG128" i="74" s="1"/>
  <c r="AA128" i="74"/>
  <c r="AC128" i="74" s="1"/>
  <c r="AF128" i="74" s="1"/>
  <c r="AD87" i="74"/>
  <c r="AG89" i="74" s="1"/>
  <c r="AA87" i="74"/>
  <c r="AC87" i="74" s="1"/>
  <c r="AA27" i="74"/>
  <c r="AC27" i="74" s="1"/>
  <c r="AD27" i="74"/>
  <c r="AD18" i="74"/>
  <c r="AA18" i="74"/>
  <c r="AC18" i="74" s="1"/>
  <c r="AI97" i="33"/>
  <c r="AA97" i="33"/>
  <c r="AH97" i="33" s="1"/>
  <c r="AF38" i="33"/>
  <c r="AL38" i="33"/>
  <c r="AI30" i="33"/>
  <c r="AA30" i="33"/>
  <c r="AH30" i="33" s="1"/>
  <c r="AL24" i="33"/>
  <c r="AF24" i="33"/>
  <c r="AA16" i="74"/>
  <c r="AC16" i="74" s="1"/>
  <c r="AF17" i="74" s="1"/>
  <c r="AD16" i="74"/>
  <c r="AG17" i="74" s="1"/>
  <c r="AG77" i="33"/>
  <c r="AL77" i="33"/>
  <c r="AG53" i="33"/>
  <c r="AL53" i="33"/>
  <c r="AH15" i="74"/>
  <c r="AA6" i="33"/>
  <c r="AH6" i="33" s="1"/>
  <c r="AI6" i="33"/>
  <c r="AJ17" i="25"/>
  <c r="AA17" i="25"/>
  <c r="AI17" i="25" s="1"/>
  <c r="AF18" i="33"/>
  <c r="AL18" i="33"/>
  <c r="AH223" i="74"/>
  <c r="AF26" i="33"/>
  <c r="AL26" i="33"/>
  <c r="AI63" i="33"/>
  <c r="AA63" i="33"/>
  <c r="AH63" i="33" s="1"/>
  <c r="AD7" i="74"/>
  <c r="AG8" i="74" s="1"/>
  <c r="AA7" i="74"/>
  <c r="AC7" i="74" s="1"/>
  <c r="AF8" i="74" s="1"/>
  <c r="AG36" i="25"/>
  <c r="AG22" i="25"/>
  <c r="AG8" i="25"/>
  <c r="AG6" i="25"/>
  <c r="AG38" i="25"/>
  <c r="AG41" i="9"/>
  <c r="AG7" i="9"/>
  <c r="AG14" i="9"/>
  <c r="AD86" i="74"/>
  <c r="AG86" i="74" s="1"/>
  <c r="AA86" i="74"/>
  <c r="AC86" i="74" s="1"/>
  <c r="AF86" i="74" s="1"/>
  <c r="AD177" i="74"/>
  <c r="AG180" i="74" s="1"/>
  <c r="AA177" i="74"/>
  <c r="AC177" i="74" s="1"/>
  <c r="AF180" i="74" s="1"/>
  <c r="AG7" i="25"/>
  <c r="AG16" i="25"/>
  <c r="AG5" i="25"/>
  <c r="AG23" i="25"/>
  <c r="AG11" i="25"/>
  <c r="AE53" i="26"/>
  <c r="AG45" i="9"/>
  <c r="AG9" i="9"/>
  <c r="AG5" i="9"/>
  <c r="AG39" i="9"/>
  <c r="AG24" i="9"/>
  <c r="AG232" i="74" l="1"/>
  <c r="AF30" i="74"/>
  <c r="AF135" i="74"/>
  <c r="AG110" i="74"/>
  <c r="AF102" i="74"/>
  <c r="AF55" i="74"/>
  <c r="AG30" i="74"/>
  <c r="AG72" i="74"/>
  <c r="AG55" i="74"/>
  <c r="AG102" i="74"/>
  <c r="AF89" i="74"/>
  <c r="AF226" i="74"/>
  <c r="AF13" i="74"/>
  <c r="AG226" i="74"/>
  <c r="AG229" i="74"/>
  <c r="AG13" i="74"/>
  <c r="AG125" i="74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3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</futureMetadata>
  <valueMetadata count="3">
    <bk>
      <rc t="1" v="0"/>
    </bk>
    <bk>
      <rc t="1" v="1"/>
    </bk>
    <bk>
      <rc t="1" v="2"/>
    </bk>
  </valueMetadata>
</metadata>
</file>

<file path=xl/sharedStrings.xml><?xml version="1.0" encoding="utf-8"?>
<sst xmlns="http://schemas.openxmlformats.org/spreadsheetml/2006/main" count="47741" uniqueCount="697">
  <si>
    <t xml:space="preserve">FECHA: </t>
  </si>
  <si>
    <t xml:space="preserve"> </t>
  </si>
  <si>
    <t>FECHA</t>
  </si>
  <si>
    <t>CONDUCTOR VEHICULAR</t>
  </si>
  <si>
    <t>AREA CENTRO CTO</t>
  </si>
  <si>
    <t>RUTA</t>
  </si>
  <si>
    <t>KM DOMICILIO</t>
  </si>
  <si>
    <t>KM INICIO DE RUTA</t>
  </si>
  <si>
    <t>KM LLEGADA DE RUTA</t>
  </si>
  <si>
    <t>KM TERMINO DE RUTA</t>
  </si>
  <si>
    <t>KM DE RESGUARDO</t>
  </si>
  <si>
    <t>TOTAL DE KM</t>
  </si>
  <si>
    <t>KM DE RUTA</t>
  </si>
  <si>
    <t>DIFERENCIA DE KM</t>
  </si>
  <si>
    <t>VEHICULO GCS / PLACAS</t>
  </si>
  <si>
    <t>TIPO DE MOTOR</t>
  </si>
  <si>
    <t>MODELO</t>
  </si>
  <si>
    <t>MOTIVO DE TRASLADO</t>
  </si>
  <si>
    <t>FACT RENDI X LITRO URVAN</t>
  </si>
  <si>
    <t>LITROS DE CONSUMO</t>
  </si>
  <si>
    <t>IMPORTE COMBUSTIBLE</t>
  </si>
  <si>
    <t>OBSERVACIONES</t>
  </si>
  <si>
    <t>TOTAL DE IMPORTE</t>
  </si>
  <si>
    <t>TOTAL DE LITROS</t>
  </si>
  <si>
    <t>TOTAL DE KILOMETROS</t>
  </si>
  <si>
    <t>EDUARDO BERNALDEZ</t>
  </si>
  <si>
    <t>TRANSPORTE</t>
  </si>
  <si>
    <t>NBU-2452</t>
  </si>
  <si>
    <t>SPARK CHEVROLET</t>
  </si>
  <si>
    <t>GASOLINA</t>
  </si>
  <si>
    <t>RUTAS FIJAS DE TRANSPORTE</t>
  </si>
  <si>
    <t>RESGUARDO COL CENTRO</t>
  </si>
  <si>
    <t>SAN CAYETANO-PARQUE 2000 DOW (TARDE)</t>
  </si>
  <si>
    <t>ATARASQUILLO 1- PARQUE 2000 DOW (MAÑANA)</t>
  </si>
  <si>
    <t>SAN CAYETANO-PARQUE 2000 DOW(MAÑANA)</t>
  </si>
  <si>
    <t>RUFINO OROCIO</t>
  </si>
  <si>
    <t>XONACATLAN-PARQUE 2000 DOW (TARDE)</t>
  </si>
  <si>
    <t>NEJ-5466</t>
  </si>
  <si>
    <t>VERSA NISSAN</t>
  </si>
  <si>
    <t>RESGUARDO EN CASA DEL CHOFER, PACHUCA # 3, SANTIAGO MILTEPEC, TOLUCA, EDO.MEX, 50020</t>
  </si>
  <si>
    <t>ATARASQUILLO 1-PARQUE 200 DOW (TARDE)</t>
  </si>
  <si>
    <t>ZINACANTEPEC-PARQUE 200 DOW (MAÑANA)</t>
  </si>
  <si>
    <t>J. ANTONIO GARCIA</t>
  </si>
  <si>
    <t>SAN CRISTOBAL-PARQUE 2000 DOW(TARDE)</t>
  </si>
  <si>
    <t>NFS-4033</t>
  </si>
  <si>
    <t>BEAT CHEVROLET</t>
  </si>
  <si>
    <t>RESGUADO METEPEC</t>
  </si>
  <si>
    <t>xONACATLAN -PARQUE 2000 DOW (MAÑANA)</t>
  </si>
  <si>
    <t>BENITO ZEPEDA</t>
  </si>
  <si>
    <t>MAQUINITA - PARQUE EXPORTEC ALPLA (TARDE)</t>
  </si>
  <si>
    <t>NCD-2001</t>
  </si>
  <si>
    <t>URVAN NISSAN</t>
  </si>
  <si>
    <t>RESGUARDO SANTA CRUZ ATZACAPOTZALTONGO</t>
  </si>
  <si>
    <t>MAQUINITA - PARQUE EXPORTEC ALPLA (MAÑANA)</t>
  </si>
  <si>
    <t>OFICINA-RESGUARDO</t>
  </si>
  <si>
    <t>FERNADO VALDEZ</t>
  </si>
  <si>
    <t>MARIANO ESCOBEDO-PARQUE EXPORTEC ALPLA (TARDE)</t>
  </si>
  <si>
    <t>NUX-2256</t>
  </si>
  <si>
    <t>RESGUARDO C.F.E.</t>
  </si>
  <si>
    <t>MARIANO ESCOBEDO - PARQUE EXPORTEC ALPLA(MAÑANA)</t>
  </si>
  <si>
    <t>RICARDO GAYTAN</t>
  </si>
  <si>
    <t>RINCONADA DEL VALLE-PARQUE EXPORTEC ALPLA (TARDE)</t>
  </si>
  <si>
    <t>NBS-6259</t>
  </si>
  <si>
    <t>RESGURDO SAN PEDRO TOTOLTEPEC</t>
  </si>
  <si>
    <t>RINCONADA DEL VALLE-PARQUE EXPORTEC ALPLA (MAÑANA)</t>
  </si>
  <si>
    <t>RESGUARDO SAN PEDRO TOTOLTEPEC</t>
  </si>
  <si>
    <t>NMG-3487</t>
  </si>
  <si>
    <t>RESGUARDO METEPEC</t>
  </si>
  <si>
    <t>LUIS ALANIS</t>
  </si>
  <si>
    <t>SAN MATEO ATENCO-PARQUE EXPORTEC ALPLA (MAÑANA)</t>
  </si>
  <si>
    <t>NUX-3535</t>
  </si>
  <si>
    <t>SAN MATEO ATENCO-PARQUE EXPORTEC ALPLA RUTA  (TARDE)</t>
  </si>
  <si>
    <t>RODOLFO FUENTE</t>
  </si>
  <si>
    <t>COMERCIAL</t>
  </si>
  <si>
    <t>OFICINA-AGENCIA KIA (DEJAR CAMIONETA DEL ING.)</t>
  </si>
  <si>
    <t>NPL-8379</t>
  </si>
  <si>
    <t>YARIS TOYOTA</t>
  </si>
  <si>
    <t>RESGUADO SAN MATEO ATENCO</t>
  </si>
  <si>
    <t>ZINACANTEPEC-PARQUE 2000 DOW(TARDE)</t>
  </si>
  <si>
    <t>SAN CRISTOBAL-PARQUE 2000 DOW(MAÑANA)</t>
  </si>
  <si>
    <t>BODEGA AURRERA STA MARIA TOTOLTEPEC-FEMSA PILARES ALPLA (MAÑANA)</t>
  </si>
  <si>
    <t>TOTAL</t>
  </si>
  <si>
    <t>UNIDAD</t>
  </si>
  <si>
    <t>IMPORTE</t>
  </si>
  <si>
    <t>MYA-3884</t>
  </si>
  <si>
    <t>NUX-2246</t>
  </si>
  <si>
    <t>Km</t>
  </si>
  <si>
    <t xml:space="preserve">Km </t>
  </si>
  <si>
    <t>Recorridos Dom - Ruta</t>
  </si>
  <si>
    <t>Recorridos Ruta-Llegada R.</t>
  </si>
  <si>
    <t>Recorridos Llegada R.-T. Ruta</t>
  </si>
  <si>
    <t>Recorridos Ruta</t>
  </si>
  <si>
    <t>Recorridos Fin de ruta - Resg.</t>
  </si>
  <si>
    <t>VILLAS SANTIN-PARQUE 2000 DOW (TARDE)</t>
  </si>
  <si>
    <t>COL CENTRO- PARQUE 2000 DOW (TARDE)</t>
  </si>
  <si>
    <t>VILLAS SANTIN-PARQUE 2000 DOW(MAÑANA)</t>
  </si>
  <si>
    <t>BODEGA AURRERA-FEMSA PILARES ALPLA (TARDE)</t>
  </si>
  <si>
    <t>SAN MATEO OTZACATIPAN-PARQUE 2000 DOW(TARDE)</t>
  </si>
  <si>
    <t>VILLAS SANTIN-PARQUE 2000 DOW(TARDE)</t>
  </si>
  <si>
    <t>COL CENTRO- PARQUE 2000 DOW (MAÑANA)</t>
  </si>
  <si>
    <t>ATARASQUILLO 2-FEMSA PILARES ALPLA (MAÑANA)</t>
  </si>
  <si>
    <t>SAN CRISTOBAL-PARQUE 2000 DOW (MAÑANA)</t>
  </si>
  <si>
    <t>BODEGA AURRERA-FEMSA PILARES ALPLA (MAÑANA)</t>
  </si>
  <si>
    <t>SAN CAYETANO-PARQUE 2000 DOW(TARDE)</t>
  </si>
  <si>
    <t>ATARASQUILLO 2-PARQUE 200 DOW (TARDE)</t>
  </si>
  <si>
    <t>HACIENDA DEL VALLE-PARQUE 2000 DOW(MAÑANA)</t>
  </si>
  <si>
    <t>ATARASQUILLO 2 -PARQUE 2000 DOW (MAÑANA)</t>
  </si>
  <si>
    <t>PILARES-PARQUE 2000 DOW (MAÑANA)</t>
  </si>
  <si>
    <t>OFICINA-TALLER(REPARACION)-RESGUARDO</t>
  </si>
  <si>
    <t>DOW</t>
  </si>
  <si>
    <t>Total</t>
  </si>
  <si>
    <t>ALPLA</t>
  </si>
  <si>
    <t>SAN CAYETANO- PARQUE 2000 DOW (TARDE)</t>
  </si>
  <si>
    <t>VILLAS SANTIN- PARQUE 2000 DOW (TARDE)</t>
  </si>
  <si>
    <t>SAN CAYETANO- PARQUE 2000 DOW (MAÑANA)</t>
  </si>
  <si>
    <t>XONACATALAN-PARQUE 200 DOW (TARDE)</t>
  </si>
  <si>
    <t>SAN CRISTOBAL-PARQUE 200 DOW (TARDE)</t>
  </si>
  <si>
    <t>SAN CRISTOBAL-PARQUE 200 DOW (MAÑANA)</t>
  </si>
  <si>
    <t>SAN CAYETANO-PARQUE 200 DOW (MAÑANA)</t>
  </si>
  <si>
    <t>SAN CAYETANO-PARQUE 200 DOW (TARDE)</t>
  </si>
  <si>
    <t>COL CENTRO-PARQUE 200 DOW (TARDE)</t>
  </si>
  <si>
    <t>ZINACANTEPEC-PARQUE 2000 DOW(MAÑANA)</t>
  </si>
  <si>
    <t>BODEGA AURREA-FEMSA PILARES ALPLA (TARDE)</t>
  </si>
  <si>
    <t>PILARES -PARQUE 2000 DOW (MAÑANA)</t>
  </si>
  <si>
    <t>MARIANO ESCOBEDO - PARQUE EXPORTEC ALPLA(MAÑANA)-OFICINA</t>
  </si>
  <si>
    <t>RESGUARDO - OFICINA</t>
  </si>
  <si>
    <t>INDRA</t>
  </si>
  <si>
    <t>MZJ-4356</t>
  </si>
  <si>
    <t>RESGUARDO AV. GOBERNADORES</t>
  </si>
  <si>
    <t>ATARASQUILLO 1-PARQUE 2000 DOW(MAÑANA)</t>
  </si>
  <si>
    <t>ATARASQUILLO 1-PARQUE 2000 DOW(TARDE)</t>
  </si>
  <si>
    <t>VILLAS SANTIN- PARQUE 2000 DOW (MAÑANA)</t>
  </si>
  <si>
    <t>SAN CRISTOBAL- PARQUE 2000 DOW (TARDE)</t>
  </si>
  <si>
    <t>ATARASQUILLO 1- PARQUE 2000 DOW (TARDE)</t>
  </si>
  <si>
    <t>ATARASQUILLO-PARQUE 2000 DOW (MAÑANA)</t>
  </si>
  <si>
    <t>PILARES -PARQUE 2000 DOW (TARDE)</t>
  </si>
  <si>
    <t>XONACATLAN -PARQUE 2000 DOW (TARDE)</t>
  </si>
  <si>
    <t>XONACATLAN -PARQUE 2000 DOW (MAÑANA)</t>
  </si>
  <si>
    <t>san cayetano-PARQUE 2000 DOW (MAÑANA)</t>
  </si>
  <si>
    <t>ATARASQUILLO 2-PARQUE 2000 DOW (TARDE)</t>
  </si>
  <si>
    <t>SAN CRISTOBAL -PARQUE 2000 DOW (TARDE)</t>
  </si>
  <si>
    <t>OFICINA-RESGUARDO(TALLER SERVICIO)</t>
  </si>
  <si>
    <t>CALIXTLAHUACA-PARQUE 2000 DOW(TARDE)</t>
  </si>
  <si>
    <t>SAN CAYETANO-PARQUE 2000 DOW (MAÑANA)</t>
  </si>
  <si>
    <t>CALIXTLAHUACA-PARQUE 2000 DOW (MAÑANA)</t>
  </si>
  <si>
    <t>RESGUARDO-OFICINA</t>
  </si>
  <si>
    <t>Ruta 1 Integral</t>
  </si>
  <si>
    <t>Ruta 2 Sn Mateo Otzacatipan</t>
  </si>
  <si>
    <t>Ruta 3 Atarasquillo</t>
  </si>
  <si>
    <t>Ruta 4 San Cayetano</t>
  </si>
  <si>
    <t>Ruta 5 San Cristóbal Huichochitlan</t>
  </si>
  <si>
    <t>Ruta 7 Villa Santin</t>
  </si>
  <si>
    <t>Ruta 8 Zinacantepec</t>
  </si>
  <si>
    <t>Ruta 9 San Mateo Otzacatipan</t>
  </si>
  <si>
    <t>Ruta 10 Xonacatlan</t>
  </si>
  <si>
    <t>Ruta 11 Pilares</t>
  </si>
  <si>
    <t xml:space="preserve">Ruta 12 Calixtlahuaca </t>
  </si>
  <si>
    <t>Ruta 13 Col. Centro</t>
  </si>
  <si>
    <t xml:space="preserve">Entrada </t>
  </si>
  <si>
    <t>Salida</t>
  </si>
  <si>
    <t>Km recorridos Dom - Ruta</t>
  </si>
  <si>
    <t>Km recorridos Ruta-Llegada R.</t>
  </si>
  <si>
    <t>Km recorridos llegada R.-T. Ruta</t>
  </si>
  <si>
    <t>Km recorridos Ruta</t>
  </si>
  <si>
    <t>Km recorridos Fin de ruta - Resg.</t>
  </si>
  <si>
    <t>PLACAS</t>
  </si>
  <si>
    <t>VEHÍCULO QUALITY</t>
  </si>
  <si>
    <t>UBICACIÓN DE RESGUARDO</t>
  </si>
  <si>
    <t>JUSTIFICACIÓN DE DIFERENCIA</t>
  </si>
  <si>
    <t>CLIENTE</t>
  </si>
  <si>
    <t>PRECIO DE COMBUSTIBLE</t>
  </si>
  <si>
    <t>NOMBRE DE LA RUTA</t>
  </si>
  <si>
    <t>DIF. RUTA</t>
  </si>
  <si>
    <t>DIF. RESGUARDOS</t>
  </si>
  <si>
    <t>Ruta 14 Atarasquillo 2 (Carlos Segura)</t>
  </si>
  <si>
    <t>Ruta 10 Xonacatlan 2 (Sergio Mendoza)</t>
  </si>
  <si>
    <t>Ruta 2 Mariano Escobedo – Alpla Centro Técnico</t>
  </si>
  <si>
    <t>KM  COTIZACIÓN</t>
  </si>
  <si>
    <t>KM RESGUARDO</t>
  </si>
  <si>
    <t>RECORRIDOS ADICIONALES A RUTA</t>
  </si>
  <si>
    <t>ATARSQUILLO 1-PARQUE 2000 DOW (MAÑANA)</t>
  </si>
  <si>
    <t>FERMIN</t>
  </si>
  <si>
    <t>OFICINA-RESGUARDO (TALLER REPARACION)</t>
  </si>
  <si>
    <t>SAN CRISTOBAL-PARQUE 2000 DOW (TARDE)</t>
  </si>
  <si>
    <t>ZINACANTEPEC-PARQUE 2000 DOW (MAÑANA)</t>
  </si>
  <si>
    <t>ATARASQUILLO 1-PARQUE 2000 DOW (MAÑANA)</t>
  </si>
  <si>
    <t>ATARASQUILLO 2-PARQUE 2000 DOW(TARDE)</t>
  </si>
  <si>
    <t>TALLER REPARACION</t>
  </si>
  <si>
    <t>ATARASQUILLO 1 -PARQUE 2000 DOW (TARDE)</t>
  </si>
  <si>
    <t>ATARASQUILLO 1-PAARQUE 2000 DOW (MAÑANA)</t>
  </si>
  <si>
    <t>COL CENTRO-PARQUE 2000 DOW(MAÑANA)</t>
  </si>
  <si>
    <t>ATARASQUILLO 1-PAARQUE 2000 DOW (TARDE)</t>
  </si>
  <si>
    <t>XONACATLAN-PARQUE 2000 DOW(MAÑANA)</t>
  </si>
  <si>
    <t>ZINACANTEPEC-PARQUE 2000 DOW (TARDE)</t>
  </si>
  <si>
    <t>ATARASQUILLO 2 -PARQUE 2000 DOW (TARDE)</t>
  </si>
  <si>
    <t>OFICINA-RESGUARDO(DEJAR CAMIONETA CASA LIC. ADRIANA)</t>
  </si>
  <si>
    <t>XONACATLAN-PARQUE 2000 DOW(TARDE)</t>
  </si>
  <si>
    <t>CALIXTLAHUACA-PARQUE 2000 DOW (TARDE)</t>
  </si>
  <si>
    <t>PILARES-PARQUE 2000 DOW (TARDE)</t>
  </si>
  <si>
    <t>RESGUARDO - OFICINA(COLOCACION DE GPS)</t>
  </si>
  <si>
    <t>OFICINA-RESGUARDO (VERIFICACION)</t>
  </si>
  <si>
    <t>COL CENTRO-PARQUE 2000 DOW (TARDE)</t>
  </si>
  <si>
    <t>ATARASQUILLO 1-PARQUE 2000 DOW (TARDE)</t>
  </si>
  <si>
    <t>ATARASQUILLO 1 -PARQUE 2000 DOW (MAÑANA)</t>
  </si>
  <si>
    <t>SAN MATEO OTZACATIPAN-PARQUE 2000 DOW (MAÑANA)</t>
  </si>
  <si>
    <t>SAN MATEO OTZACATIPAN-PARQUE 2000 DOW (TARDE)</t>
  </si>
  <si>
    <t>OFICINA-RESGUARDO.</t>
  </si>
  <si>
    <t>LEONARDO</t>
  </si>
  <si>
    <t>OPERACIONES</t>
  </si>
  <si>
    <t>FACIL LERMA-OFICINA</t>
  </si>
  <si>
    <t>BODEGA AURRERA-FEMSA PILARES ALPLA(TARDE)</t>
  </si>
  <si>
    <t>VILLAS SANTIN-PARQUE 2000 DOW (MAÑANA)</t>
  </si>
  <si>
    <t>HACIENDA DEL VALLE-PARQUE 2000 DOW(TARDE)</t>
  </si>
  <si>
    <t>SAN MATEO OTZACATIPAN-PARQUE 2000 DOW(MAÑANA)</t>
  </si>
  <si>
    <t>ATARSQUILLO 1-PARQUE 2000 DOW(TARDE)</t>
  </si>
  <si>
    <t>BODEGA AURRERA-FEMSA DOW (MAÑANA)</t>
  </si>
  <si>
    <t>OMAR TRAVESI</t>
  </si>
  <si>
    <t xml:space="preserve">OFICINA-RESGUARDO </t>
  </si>
  <si>
    <t>TEOLOYUCAN,TEPOZOTLAN</t>
  </si>
  <si>
    <t>JOSE MANUEL ARRATIA</t>
  </si>
  <si>
    <t>FACIL SANTIAGO TIAGUISTENCO</t>
  </si>
  <si>
    <t>24/085/21</t>
  </si>
  <si>
    <t>APOYO A SINIESTRO</t>
  </si>
  <si>
    <t>NUX-3476</t>
  </si>
  <si>
    <t>TSURU NISSAN</t>
  </si>
  <si>
    <t>XONACATLAN 1-PARQUE 2000 DOW(TARDE)</t>
  </si>
  <si>
    <t>XONACATLAN 2-PARQUE 2000 DOW(TARDE)</t>
  </si>
  <si>
    <t>COL CENTRO-PARQUE 2000 DOW(TARDE)</t>
  </si>
  <si>
    <t>PROYECTO RECLUTAMIENTO CUAUTITLAN</t>
  </si>
  <si>
    <t>RESGUARDO BOSQUES DE TARANGO</t>
  </si>
  <si>
    <t>LUIS ABARCA</t>
  </si>
  <si>
    <t>INCIDENCIAS FACIL,CHUPA CHUPS</t>
  </si>
  <si>
    <t>ACAHUALCO-PARQUE 2000 DOW (TARDE)</t>
  </si>
  <si>
    <t>ACAHUALCO-PARQUE 2000 DOW (MAÑANA)</t>
  </si>
  <si>
    <t>ENCARGO DE LA LIC. ADRIANA</t>
  </si>
  <si>
    <t>XONACATLAN 1-PARQUE 2000 DOW(MAÑANA)</t>
  </si>
  <si>
    <t>Dispersión 28/05/2021</t>
  </si>
  <si>
    <t xml:space="preserve"> 24/05/2021</t>
  </si>
  <si>
    <t>VILLA SANTIN-PARQUE 2000 DOW (MAÑANA)</t>
  </si>
  <si>
    <t>ARIEL PEREZ</t>
  </si>
  <si>
    <t>Ruta 1  Maquinita – Alpla T2000</t>
  </si>
  <si>
    <t>Ruta 3 San Mateo Atenco - Alpla Centro Técnico</t>
  </si>
  <si>
    <t>Ruta 4 Rinconada del Valle - Alpla Centro Técnico</t>
  </si>
  <si>
    <t>Ruta 5 Bodega Aurrera - Femsa Pilares</t>
  </si>
  <si>
    <t>Acahualco</t>
  </si>
  <si>
    <t>Km conductores</t>
  </si>
  <si>
    <t>Andres</t>
  </si>
  <si>
    <t>Jessica</t>
  </si>
  <si>
    <t>Carlos Segura</t>
  </si>
  <si>
    <t>Sergio Mendoza</t>
  </si>
  <si>
    <t>Jonathan</t>
  </si>
  <si>
    <t>Jose</t>
  </si>
  <si>
    <t>Edith Gonzalez</t>
  </si>
  <si>
    <t>Maria Ayala</t>
  </si>
  <si>
    <t>Jaqueline</t>
  </si>
  <si>
    <t>Javier Jiménez</t>
  </si>
  <si>
    <t>San Luis-Colinas del Sol-San Cristobal-Dow</t>
  </si>
  <si>
    <t>Daniel Gomez</t>
  </si>
  <si>
    <t>Usuario</t>
  </si>
  <si>
    <t>Real Hacienda</t>
  </si>
  <si>
    <t>Nancy Contreras</t>
  </si>
  <si>
    <t>Guadalupe</t>
  </si>
  <si>
    <t>EDUARDO</t>
  </si>
  <si>
    <t>RODOLFO</t>
  </si>
  <si>
    <t>RUFINO</t>
  </si>
  <si>
    <t>JOSE</t>
  </si>
  <si>
    <t>JOSE/ RUFINO</t>
  </si>
  <si>
    <t>RUFINO, SIEMPRE Y CUANDO NO SALGA SAN CAYENTANO</t>
  </si>
  <si>
    <t>Observaciones</t>
  </si>
  <si>
    <t>EDUARDO / RODOLFO / JOSE / RUFINO</t>
  </si>
  <si>
    <t>LA PUEDE HACER FERMIN</t>
  </si>
  <si>
    <t>Ruta 6 Zinacantepec (SLM)</t>
  </si>
  <si>
    <t xml:space="preserve">Dirección ubicación </t>
  </si>
  <si>
    <t>SAN MATEO OXTOTITLAN</t>
  </si>
  <si>
    <t>SAN MATEO ATENCO</t>
  </si>
  <si>
    <t>SANTIAGO MILTEPEC</t>
  </si>
  <si>
    <t>RUFINO , SOLO ENTRADA</t>
  </si>
  <si>
    <t>Ruta 2 Sn Mateo Otzacatipan (DOW)</t>
  </si>
  <si>
    <t>-</t>
  </si>
  <si>
    <t>OFICINA</t>
  </si>
  <si>
    <t>OFICINA (REVISIÓN KILOMETRAJES)</t>
  </si>
  <si>
    <t>Ruta 10 Xonacatlan, Ruta 10 Xonacatlan 2 (Sergio Mendoza)</t>
  </si>
  <si>
    <t>ENTRADA</t>
  </si>
  <si>
    <t>SALIDA</t>
  </si>
  <si>
    <t xml:space="preserve">entra el viernes </t>
  </si>
  <si>
    <t>LA PUEDE HACER FERMIN / PUEDE SER CUBIRTA POR JOSE UNA O DOS VECES A LA SEMANA</t>
  </si>
  <si>
    <t>Magdalena y Flavia</t>
  </si>
  <si>
    <t>IZALLI 5</t>
  </si>
  <si>
    <t>IZCALLI 5 (JOSE) / RUFINO</t>
  </si>
  <si>
    <t>FACTOR DE RENDIMIENTO</t>
  </si>
  <si>
    <t>CONSUMO (LITROS)</t>
  </si>
  <si>
    <t>TOTAL $</t>
  </si>
  <si>
    <t>LITROS</t>
  </si>
  <si>
    <t>KILOMETROS</t>
  </si>
  <si>
    <t>MOTIVO DE DIFERENCIA</t>
  </si>
  <si>
    <t xml:space="preserve">PRECIO </t>
  </si>
  <si>
    <t>• Maquinita</t>
  </si>
  <si>
    <t>• Oxxo La Crespa</t>
  </si>
  <si>
    <t>• Bodega Aurrera S.M.T.</t>
  </si>
  <si>
    <t>• Kiosco de San Pedro T.</t>
  </si>
  <si>
    <t>• Centro Técnico Alpla</t>
  </si>
  <si>
    <t>• Alpla T2000</t>
  </si>
  <si>
    <t>Ruta 1 Maquinita – Alpla T2000</t>
  </si>
  <si>
    <t>• Mariano Escobedo</t>
  </si>
  <si>
    <t>• IEEM Tollocan</t>
  </si>
  <si>
    <t>• Pilares jardín</t>
  </si>
  <si>
    <t>• Bodega Aurrera SMT</t>
  </si>
  <si>
    <t>• Alpla Centro Técnico</t>
  </si>
  <si>
    <t>Ruta 3 San Mateo Atenco – Alpla Centro Técnico</t>
  </si>
  <si>
    <t>• Puente San Mateo A.</t>
  </si>
  <si>
    <t>• Plaza Sendero</t>
  </si>
  <si>
    <t>• Blvd Aeropuerto / Cerrillo</t>
  </si>
  <si>
    <t>• Rinconada del Valle</t>
  </si>
  <si>
    <t>• Toluca Esq. La Y</t>
  </si>
  <si>
    <t>• Las partidas esq. El árbol</t>
  </si>
  <si>
    <t>Ruta 4 Rinconada del Valle – Alpla Centro Técnico</t>
  </si>
  <si>
    <t>• FEMSA Pilares</t>
  </si>
  <si>
    <t>Ruta 5 Bodega Aurrera SMT – Femsa Pilares</t>
  </si>
  <si>
    <t>Ruta 13 Col. Centro (SM)</t>
  </si>
  <si>
    <t>Ruta 6 Zinacantepec (SLM) / Acahualco</t>
  </si>
  <si>
    <t>OXTOTITLAN</t>
  </si>
  <si>
    <t xml:space="preserve">Ruta 6 Zinacantepec (SLM) / Acahualco </t>
  </si>
  <si>
    <t>$ RUTA</t>
  </si>
  <si>
    <t>$ RESGUARDOS</t>
  </si>
  <si>
    <t>RESGUARDO EN CASA DEL CHOFER, PACHUCA # 3, SANTIAGO MILTEPEC,</t>
  </si>
  <si>
    <t>Ruta 4 San Cayetano/Ruta 7 Villa Santin</t>
  </si>
  <si>
    <t>LEONARDO DELGADO</t>
  </si>
  <si>
    <t>RECLUTAMIENTO INTERCARTON</t>
  </si>
  <si>
    <t>Acahualco/Ruta 6 Zinacantepec (SLM)</t>
  </si>
  <si>
    <t>Ruta 13 Col. Centro (SM) / Ruta 6 Zinacantepec (SLM)</t>
  </si>
  <si>
    <t>ELENA</t>
  </si>
  <si>
    <t>1 TURNO SALTILLO-DERRAMADERO</t>
  </si>
  <si>
    <t>NFW-9108</t>
  </si>
  <si>
    <t>2 TURNO SALTILLO-DERRAMADERO</t>
  </si>
  <si>
    <t>3 TURNO SALTILLO-DERRAMADERO</t>
  </si>
  <si>
    <t>MARTIN</t>
  </si>
  <si>
    <t>1-DFR-01</t>
  </si>
  <si>
    <t>FACIL</t>
  </si>
  <si>
    <t>RESGUARDO EN CASA D.F.</t>
  </si>
  <si>
    <t>RESGUARDO EN CASA DEL CHOFER SANTIAGO MILTEPEC,</t>
  </si>
  <si>
    <t>RESGUARDO EN CASA DEL CHOFER,, SANTIAGO MILTEPEC,</t>
  </si>
  <si>
    <t>Ruta 10 Xonacatlan/Ruta 10 Xonacatlan 2 (Sergio Mendoza)</t>
  </si>
  <si>
    <t>FERMIN AGUILAR</t>
  </si>
  <si>
    <t>RESGURDO METEPEC</t>
  </si>
  <si>
    <t>Ruta 10 Xonacatlan/Ruta 10 Xonacatlan 2 (Sergio Mendoza</t>
  </si>
  <si>
    <t>Ruta 10 Xonacatlan 2 (Sergio Mendoza</t>
  </si>
  <si>
    <t>NUX-2332</t>
  </si>
  <si>
    <t>Ruta 1  Maquinita – Alpla T2000-OFICINA-RESGUARDO</t>
  </si>
  <si>
    <t>OFICINA-RESGURDO</t>
  </si>
  <si>
    <t>AUXILIO VIAL A SANTIAGO TIANGUISTENCO-OFICINA-REGUARDO</t>
  </si>
  <si>
    <t>JUNIOR</t>
  </si>
  <si>
    <t>NYJ-7857</t>
  </si>
  <si>
    <t>CALIXTLAHUACA 2</t>
  </si>
  <si>
    <t>RESGUARDO-TALLER</t>
  </si>
  <si>
    <t>COL. CENTRO 2</t>
  </si>
  <si>
    <t>Acahualco/Ruta 6 Zinacantepec (SLM</t>
  </si>
  <si>
    <t>GUARDIA NACIONAL</t>
  </si>
  <si>
    <t xml:space="preserve">2 TURNO RUTA DE ESCOBEDO </t>
  </si>
  <si>
    <t>3 TURNO RUTA DE ESCOBEDO</t>
  </si>
  <si>
    <t>1 TURNO RUTA DE ESCOBEDO</t>
  </si>
  <si>
    <t>Ruta 6 Zinacantepec (SLM/Ruta 9 San Mateo Otzacatipan</t>
  </si>
  <si>
    <t>RECLUTAMIENTO CAMPO</t>
  </si>
  <si>
    <t>ALAMEDA</t>
  </si>
  <si>
    <t>SAMUEL</t>
  </si>
  <si>
    <t>Servicio talle/Ruta 5 San Cristóbal Huichochitlan</t>
  </si>
  <si>
    <t>RESGUARDO-oFICINA</t>
  </si>
  <si>
    <t>Ruta 6 Zinacantepec (SLM</t>
  </si>
  <si>
    <t>COL. CENTRO 2/Ruta 6 Zinacantepec (SLM</t>
  </si>
  <si>
    <t>RECLUTAMINENTO PERSONAL EN CAMPO</t>
  </si>
  <si>
    <t>ENCARGO DEL ING. JESUS</t>
  </si>
  <si>
    <t>Ruta 2 Sn Mateo Otzacatipan/Ruta 14 Atarasquillo 2 (Carlos Segura)</t>
  </si>
  <si>
    <t>TALLER REPARACION-RESGUARDO</t>
  </si>
  <si>
    <t>Ruta 4 San Cayetano/COL. CENTRO</t>
  </si>
  <si>
    <t>COL. CENTRO /Ruta 6 Zinacantepec (SLM</t>
  </si>
  <si>
    <t>Ruta 10 Xonacatlan/Ruta 7 Villa Santin</t>
  </si>
  <si>
    <t>RECLUTAMIENTO ALAMEDA</t>
  </si>
  <si>
    <t>RECLUTAMIENTO GUARDIA NACIONAL</t>
  </si>
  <si>
    <t>ENTREGA CONTRATOS FACIL,ZF,MEREK</t>
  </si>
  <si>
    <t>OFICINA-TALLER REPARACION-OFICINA-RESGUARDO</t>
  </si>
  <si>
    <t>Ruta 5 San Cristóbal Huichochitlan/Ruta 7 Villa Santin</t>
  </si>
  <si>
    <t>COL. CENTRO 2.</t>
  </si>
  <si>
    <t>RECOGER TRABAJADORES</t>
  </si>
  <si>
    <t>RETIRAR DINEROY PAGO LIMP.</t>
  </si>
  <si>
    <t>LLEVAR CANDIDATOS A LABORATORIOS</t>
  </si>
  <si>
    <t>LLEVAR PERSONAL CONTRATADO PAGO DE NOMINA</t>
  </si>
  <si>
    <t>importe</t>
  </si>
  <si>
    <t>litros</t>
  </si>
  <si>
    <t>kilometros</t>
  </si>
  <si>
    <t>Etiquetas de fila</t>
  </si>
  <si>
    <t>Total general</t>
  </si>
  <si>
    <t>Suma de importe2</t>
  </si>
  <si>
    <t>Etiquetas de columna</t>
  </si>
  <si>
    <t>ESCOBEDO</t>
  </si>
  <si>
    <t>OF SALTILLO</t>
  </si>
  <si>
    <t>ALAMEDA CENTRO</t>
  </si>
  <si>
    <t>ENTREGA CONTRATOS FACIL,ZF,MERK</t>
  </si>
  <si>
    <t>OF METEPEC</t>
  </si>
  <si>
    <t>Ruta 3 Atarasquillo/Ruta 14 Atarasquillo 2 (Carlos Segura)</t>
  </si>
  <si>
    <t>Acahualco/COL CENTRO 2</t>
  </si>
  <si>
    <t>Ruta 10 Xonacatlan/Real Hacienda</t>
  </si>
  <si>
    <t>Ruta 10 Xonacatlan/COL.CENTRO 2</t>
  </si>
  <si>
    <t>VISITA FACIL</t>
  </si>
  <si>
    <t>COL CENTRO 2/Ruta 6 Zinacantepec (SLM</t>
  </si>
  <si>
    <t>CANDIDATOS A LABORATORIO</t>
  </si>
  <si>
    <t>CONSILACION DE TRABAJO</t>
  </si>
  <si>
    <t>TRANSLADO A CANDIDATOS</t>
  </si>
  <si>
    <t>CONTRATO HITCHINER,SIGWERK,VALEO</t>
  </si>
  <si>
    <t>Ruta 6 Zinacantepec (SLM/Real Hacienda</t>
  </si>
  <si>
    <t>Ruta 6 Zinacantepec (SLM/COL CENTRO 2</t>
  </si>
  <si>
    <t>REGRESO DE VACUNA</t>
  </si>
  <si>
    <t>CANDIDATOS PARA CONTRATOS</t>
  </si>
  <si>
    <t>OFICINA MET</t>
  </si>
  <si>
    <t>VIAJE ESPECIAL DE DOW TOLUCA-TLAXCALA-TOLUCA</t>
  </si>
  <si>
    <t xml:space="preserve">Calixtlahuaca 2 </t>
  </si>
  <si>
    <t>COMPRA DE REFACCIONES</t>
  </si>
  <si>
    <t>RUTA DE DOW HOTEL-DOW</t>
  </si>
  <si>
    <t>RECIBOS DE NOMINA,FINIQUITOS ZF-PARQUE 2000</t>
  </si>
  <si>
    <t>COL CENTRO 2</t>
  </si>
  <si>
    <t>Ruta 6 Zinacantepec (SLM)/COL CENTRO 2</t>
  </si>
  <si>
    <t>RECOGER CAMIONETA EN DOMICILIO DEL CHOFER</t>
  </si>
  <si>
    <t>LLEVAR SPARK AL TALLER REGRESO A OFICINA</t>
  </si>
  <si>
    <t>LLEVAR CANDIDATOS A DOMICILIO</t>
  </si>
  <si>
    <t>DISPERSIÓN</t>
  </si>
  <si>
    <t>81-RD-4L</t>
  </si>
  <si>
    <t>Área: Transporte</t>
  </si>
  <si>
    <t>FORMATO 
CONTROL DE KM Y COMBUSTIBLE</t>
  </si>
  <si>
    <t>Fecha:</t>
  </si>
  <si>
    <t>DIRECCIÓN</t>
  </si>
  <si>
    <t>Compras</t>
  </si>
  <si>
    <t xml:space="preserve">compras/ posteo </t>
  </si>
  <si>
    <t>compras</t>
  </si>
  <si>
    <t>BANCO</t>
  </si>
  <si>
    <t>TALLER</t>
  </si>
  <si>
    <t>COMPRAS</t>
  </si>
  <si>
    <t>POSTEO</t>
  </si>
  <si>
    <t>COMPRAS Y POSTEO</t>
  </si>
  <si>
    <t>CHEVY</t>
  </si>
  <si>
    <t>NUX2300</t>
  </si>
  <si>
    <t>CHEVY NUX-2309</t>
  </si>
  <si>
    <t>CONSUMIDO</t>
  </si>
  <si>
    <t>SOLICITADO</t>
  </si>
  <si>
    <t>#REF!</t>
  </si>
  <si>
    <t>RICARDO</t>
  </si>
  <si>
    <t>XONA - OFICINA</t>
  </si>
  <si>
    <t>XONA - ALPLA</t>
  </si>
  <si>
    <t>RESGUARDO</t>
  </si>
  <si>
    <t>RESGUADO COL. SAN PEDRO S.MATEO</t>
  </si>
  <si>
    <t>IEEM-ALPLA</t>
  </si>
  <si>
    <t>ALPLA-IEEM</t>
  </si>
  <si>
    <t>SNTE Y ENCINOS</t>
  </si>
  <si>
    <t>SERV EDGAR</t>
  </si>
  <si>
    <t>SANTIAGO-T2000</t>
  </si>
  <si>
    <t>T2000</t>
  </si>
  <si>
    <t>SERVICIO FACIL</t>
  </si>
  <si>
    <t>SERV AIFA</t>
  </si>
  <si>
    <t>ALPLA-XONA</t>
  </si>
  <si>
    <t>NUX2246</t>
  </si>
  <si>
    <t>BENITO</t>
  </si>
  <si>
    <t>MAQUINITA-ALPLA</t>
  </si>
  <si>
    <t>ALPLA-MAQUINITA</t>
  </si>
  <si>
    <t>ADRIAN</t>
  </si>
  <si>
    <t>ALPLA-STA MARIA</t>
  </si>
  <si>
    <t>STA MARIA-ALPLA</t>
  </si>
  <si>
    <t>XONA-ALPLA</t>
  </si>
  <si>
    <t>LERMA-ALPLA</t>
  </si>
  <si>
    <t>ALPLA-LERMA</t>
  </si>
  <si>
    <t>NUX3535</t>
  </si>
  <si>
    <t>URVAN</t>
  </si>
  <si>
    <t>LPR359A</t>
  </si>
  <si>
    <t>BULMARO</t>
  </si>
  <si>
    <t>ALPLA- STA MAT</t>
  </si>
  <si>
    <t>OFIC-T2000</t>
  </si>
  <si>
    <t>MARIO</t>
  </si>
  <si>
    <t>LG886A</t>
  </si>
  <si>
    <t>RESGUARDO COL. BARBARROSA SAN MIGUEL ZINACANTEPEC</t>
  </si>
  <si>
    <t>835RP7</t>
  </si>
  <si>
    <t>SPRINTER</t>
  </si>
  <si>
    <t>DIESEL</t>
  </si>
  <si>
    <t>AXEL TORRES</t>
  </si>
  <si>
    <t>ARIADNA GARCIA</t>
  </si>
  <si>
    <t>KAREN ESCOBAR</t>
  </si>
  <si>
    <t>LUZ MARÍA</t>
  </si>
  <si>
    <t>BANI</t>
  </si>
  <si>
    <t>PALOMA FLORES</t>
  </si>
  <si>
    <t>ESE</t>
  </si>
  <si>
    <t>RECLUTAMIENTO</t>
  </si>
  <si>
    <t>ESE TSYS</t>
  </si>
  <si>
    <t>VALES/FINIQUITO</t>
  </si>
  <si>
    <t>TALER</t>
  </si>
  <si>
    <t>CLASE DE MANEJO</t>
  </si>
  <si>
    <t>FINANZAS</t>
  </si>
  <si>
    <t>NYJ7857</t>
  </si>
  <si>
    <t>SPARK</t>
  </si>
  <si>
    <t>ARIADNA</t>
  </si>
  <si>
    <t>ANA KAREN</t>
  </si>
  <si>
    <t xml:space="preserve">ARIADNA </t>
  </si>
  <si>
    <t xml:space="preserve">BANI </t>
  </si>
  <si>
    <t>AXEL</t>
  </si>
  <si>
    <t>GABRIELA REYES</t>
  </si>
  <si>
    <t>COMERIAL</t>
  </si>
  <si>
    <t>ese</t>
  </si>
  <si>
    <t>COM</t>
  </si>
  <si>
    <t>CONTRATACIÒN</t>
  </si>
  <si>
    <t>ENTREGA SNTE</t>
  </si>
  <si>
    <t>ENTREGA DE TARJETAS VALES</t>
  </si>
  <si>
    <t>ENTREGA CCM</t>
  </si>
  <si>
    <t>MENSAJERÍA</t>
  </si>
  <si>
    <t>OPERCIONES</t>
  </si>
  <si>
    <t>DUXELES</t>
  </si>
  <si>
    <t>STPS</t>
  </si>
  <si>
    <t>SOLI. EDGAR</t>
  </si>
  <si>
    <t>RENVACIÓN DE CONTRATO</t>
  </si>
  <si>
    <t>SUA</t>
  </si>
  <si>
    <t>TELEVISA CONTRATACION</t>
  </si>
  <si>
    <t xml:space="preserve">COMPRAS </t>
  </si>
  <si>
    <t>COMPAS Y POSTEO</t>
  </si>
  <si>
    <t>SAN MIGUEL ALMOLOYAN</t>
  </si>
  <si>
    <t>CDMX</t>
  </si>
  <si>
    <t>SIGWERK</t>
  </si>
  <si>
    <t>INM</t>
  </si>
  <si>
    <t>PCA1724</t>
  </si>
  <si>
    <t>SPARK PCA-1724</t>
  </si>
  <si>
    <t>04/07/0204</t>
  </si>
  <si>
    <t>ARIADNA GARCÌA</t>
  </si>
  <si>
    <t>LUZ MARÌA MONTERO</t>
  </si>
  <si>
    <t>ENTREGA DE UNIFORMES</t>
  </si>
  <si>
    <t>RENOV. DE CONTRATO</t>
  </si>
  <si>
    <t>AEROPUERTO RECUTAMIENTO</t>
  </si>
  <si>
    <t>EXPORTEC</t>
  </si>
  <si>
    <t>SAN ANGEL</t>
  </si>
  <si>
    <t>ESE CAPULUHUAC</t>
  </si>
  <si>
    <t>BA GLASS</t>
  </si>
  <si>
    <t>PDH3207</t>
  </si>
  <si>
    <t>PDH3208</t>
  </si>
  <si>
    <t>PDH3209</t>
  </si>
  <si>
    <t>PDH3210</t>
  </si>
  <si>
    <t>PDH3211</t>
  </si>
  <si>
    <t>PDH3212</t>
  </si>
  <si>
    <t>PDH3213</t>
  </si>
  <si>
    <t>PDH3214</t>
  </si>
  <si>
    <t>PDH3215</t>
  </si>
  <si>
    <t>PDH3216</t>
  </si>
  <si>
    <t>PDH3217</t>
  </si>
  <si>
    <t>PDH3218</t>
  </si>
  <si>
    <t>PDH3219</t>
  </si>
  <si>
    <t>PDH3220</t>
  </si>
  <si>
    <t>PDH3221</t>
  </si>
  <si>
    <t>PDH3222</t>
  </si>
  <si>
    <t>PDH3223</t>
  </si>
  <si>
    <t>PDH3224</t>
  </si>
  <si>
    <t>SPARK PDH-3207</t>
  </si>
  <si>
    <t>$5OO</t>
  </si>
  <si>
    <t>Ruta 3 Xonacatlan-Alpla</t>
  </si>
  <si>
    <t>LGY247A</t>
  </si>
  <si>
    <t>VERSA</t>
  </si>
  <si>
    <t>DAVID/RODOLFO</t>
  </si>
  <si>
    <t>HUEHUETOCA/CDMX</t>
  </si>
  <si>
    <t>ALPLA-OFICINA</t>
  </si>
  <si>
    <t>EDGAR</t>
  </si>
  <si>
    <t>AEROPUERTO</t>
  </si>
  <si>
    <t>XONACATLAN-ALPLA</t>
  </si>
  <si>
    <t>ALPLA-EXPORTEC</t>
  </si>
  <si>
    <t>RCW623D</t>
  </si>
  <si>
    <t>RUTA EXPORTEC</t>
  </si>
  <si>
    <t>SERVICIO EXPORTEC</t>
  </si>
  <si>
    <t>SATIAGO-T2000</t>
  </si>
  <si>
    <t>T2000-SANTIAGO</t>
  </si>
  <si>
    <t>QS</t>
  </si>
  <si>
    <t>NISSAN TOLLOCAN</t>
  </si>
  <si>
    <t>SERVICIO NISSAN</t>
  </si>
  <si>
    <t>OFICINA-TOLUCA 2000</t>
  </si>
  <si>
    <t>PLACA</t>
  </si>
  <si>
    <t>LGR886A</t>
  </si>
  <si>
    <t>81RD4L</t>
  </si>
  <si>
    <t>FECHA DE SOLICITUD</t>
  </si>
  <si>
    <t>EXPORTEC-LERMA</t>
  </si>
  <si>
    <t>ALPLA-XONACATLAN</t>
  </si>
  <si>
    <t>LGY274A</t>
  </si>
  <si>
    <t>RECLUTAMIENTO TELEVISA</t>
  </si>
  <si>
    <t>TRÁMITES</t>
  </si>
  <si>
    <t>DIRECCION</t>
  </si>
  <si>
    <t>6RCW23</t>
  </si>
  <si>
    <t>RECLU</t>
  </si>
  <si>
    <t>ESTUDIOS SOCIOECONOMICOS</t>
  </si>
  <si>
    <t>ALPLA-FEMSA</t>
  </si>
  <si>
    <t>NUX2353</t>
  </si>
  <si>
    <t>IMER-ALPLA</t>
  </si>
  <si>
    <t>BANY</t>
  </si>
  <si>
    <t>ALPLA-IMER</t>
  </si>
  <si>
    <t>MVW091B</t>
  </si>
  <si>
    <t>HECTOR ROMERO</t>
  </si>
  <si>
    <t>PRUEBAS DE MANEJO</t>
  </si>
  <si>
    <t>RECLUTAMIENTO SEG</t>
  </si>
  <si>
    <t>RECLUTAMIENTO CHRYSLER</t>
  </si>
  <si>
    <t>OFICINA-SERVICIO PANADERIA</t>
  </si>
  <si>
    <t>SIX FLAGS</t>
  </si>
  <si>
    <t>CARGA DE COMBUSTIBLE</t>
  </si>
  <si>
    <t>SERVICIO PANADERIA</t>
  </si>
  <si>
    <t>VIAJE CONVIVIO</t>
  </si>
  <si>
    <t>VIAJE AJUSCO</t>
  </si>
  <si>
    <t>VIAJE PANADERIA</t>
  </si>
  <si>
    <t>RECLUTAMIENTO STELLANTIS</t>
  </si>
  <si>
    <t>RECLUTAMIENTO HITCHINER</t>
  </si>
  <si>
    <t>LUIS ANGEL JIMENEZ</t>
  </si>
  <si>
    <t>VARIOS</t>
  </si>
  <si>
    <t>RECLUTAMIENTO EKAZER</t>
  </si>
  <si>
    <t>SALIDA DE RESGUARDO</t>
  </si>
  <si>
    <t>LUIS ANGEL ENRIQUEZ</t>
  </si>
  <si>
    <t>ADRIAN OVANDO</t>
  </si>
  <si>
    <t>FEMSA-ALPLA</t>
  </si>
  <si>
    <t>OFICINAS-RESGUARDO</t>
  </si>
  <si>
    <t>AGENCIA- CASA DEL INGENIERO</t>
  </si>
  <si>
    <t>NGT379B</t>
  </si>
  <si>
    <t>SALIDA DE AGENCIA</t>
  </si>
  <si>
    <t>TELEVISA</t>
  </si>
  <si>
    <t>XONA-ALPLA-OFICINAS</t>
  </si>
  <si>
    <t>LERMA</t>
  </si>
  <si>
    <t>IVAN CRUZ</t>
  </si>
  <si>
    <t>CALIDAD</t>
  </si>
  <si>
    <t>PROTECCION CIVIL</t>
  </si>
  <si>
    <t>MAT BROSS</t>
  </si>
  <si>
    <t>MARIO EDGAR</t>
  </si>
  <si>
    <t>SALIDA A RUTA POR KM</t>
  </si>
  <si>
    <t>MNH366B</t>
  </si>
  <si>
    <t>VERIFICACION</t>
  </si>
  <si>
    <t>SEG AUTOMOTIVE</t>
  </si>
  <si>
    <t>TOLUCA 2000 A PARQUE INDUSTRIAL DOÑA ROSA</t>
  </si>
  <si>
    <t>PARQUE INDUSTRIAL DOÑA ROSA A TOLUCA 2000</t>
  </si>
  <si>
    <t>TALACHA</t>
  </si>
  <si>
    <t>PROTECCIN CIVIL</t>
  </si>
  <si>
    <t>DAVID SILVESTRE</t>
  </si>
  <si>
    <t>MANTENIMIENTO</t>
  </si>
  <si>
    <t>TOLUCA 2000</t>
  </si>
  <si>
    <t>EDGAR GONZALEZ</t>
  </si>
  <si>
    <t>T2000-ALPLA</t>
  </si>
  <si>
    <t>ALPLA-T2000</t>
  </si>
  <si>
    <t>MIGRACION</t>
  </si>
  <si>
    <t>SEG</t>
  </si>
  <si>
    <t>RUTA SEG</t>
  </si>
  <si>
    <t>REMOLQUE TOLUCA 2000</t>
  </si>
  <si>
    <t>REMOLQUE</t>
  </si>
  <si>
    <t>RICARDO RODRIGUEZ</t>
  </si>
  <si>
    <t>OFICINAS-TALLER</t>
  </si>
  <si>
    <t>XONA-PARQUE INDUSTRIAL DOÑA ROSA</t>
  </si>
  <si>
    <t>MUNICIPIO DE METEPEC</t>
  </si>
  <si>
    <t xml:space="preserve">LICENCIA </t>
  </si>
  <si>
    <t>07/04/025</t>
  </si>
  <si>
    <t>.</t>
  </si>
  <si>
    <t>10//04/2025</t>
  </si>
  <si>
    <t>ESTACIONAMIENTO- RESGUARDO</t>
  </si>
  <si>
    <t>PARQUE INDUSTRILA DOÑA ROSA- T2000</t>
  </si>
  <si>
    <t>STGO TIANGUISTENCO-T2000</t>
  </si>
  <si>
    <t>RESGUARDO EN ESTACIONAMIENTO</t>
  </si>
  <si>
    <t>ALPLA-CACNCHAS</t>
  </si>
  <si>
    <t>CANCHAS-MAQUINITA</t>
  </si>
  <si>
    <t>ALPLA-CANCHAS</t>
  </si>
  <si>
    <t>CANCHAS-IEEM</t>
  </si>
  <si>
    <t>T2000-PARQUE INDUSTRIAL DOÑA ROSA</t>
  </si>
  <si>
    <t>1604/2025</t>
  </si>
  <si>
    <t>INTERNO</t>
  </si>
  <si>
    <t>PARQUE INDUSTRIAL DOÑA ROSA</t>
  </si>
  <si>
    <t>T2000-SANTIAGO TIANGUISTENCO</t>
  </si>
  <si>
    <t>PARQUE INDUSTRIALDOÑA ROSA-T2000</t>
  </si>
  <si>
    <t>25/0/2025</t>
  </si>
  <si>
    <t>VIAJE ESPECIAL SANTA LUCIA</t>
  </si>
  <si>
    <t>LUZ MONTERO</t>
  </si>
  <si>
    <t>ATLACOMULCO</t>
  </si>
  <si>
    <t>EXTERNO</t>
  </si>
  <si>
    <t>EL ORO-TOLUCA</t>
  </si>
  <si>
    <t>ALPLA-LAS ESTACAS MORELOS</t>
  </si>
  <si>
    <t>LAS ESTACAS MORELOS-ALPLA-IEEM</t>
  </si>
  <si>
    <t>LAS ESTACAS MORELOS-ALPLA-STA MARIA</t>
  </si>
  <si>
    <t>ALPLA-SEG-T2000</t>
  </si>
  <si>
    <t>LAS ESTACAS MORELOS-ALPLA</t>
  </si>
  <si>
    <t>ALPLA-SEG</t>
  </si>
  <si>
    <t>FEMSA-LAS ESTACAS</t>
  </si>
  <si>
    <t>LAS ESTACAS-ALPLA</t>
  </si>
  <si>
    <t>RECLUTAMITENTO</t>
  </si>
  <si>
    <t>STA MARIA-NAUCALPAN</t>
  </si>
  <si>
    <t>LUCIO CALIXTO</t>
  </si>
  <si>
    <t>NAUCALPAN-STA MARIA</t>
  </si>
  <si>
    <t>PARQUE INDUSTRIAL DOÑA ROSA-T2000</t>
  </si>
  <si>
    <t>T2000-PARQUE INDUSTROAL DOÑA ROSA</t>
  </si>
  <si>
    <t>SERVICIO TALLER MECANICO</t>
  </si>
  <si>
    <t>SANTIAGO TIANGUISTENCO-T2000</t>
  </si>
  <si>
    <t>SANTIAGO GOMEZ</t>
  </si>
  <si>
    <t>RESGUARDO-OFICINA-RESGUARDO</t>
  </si>
  <si>
    <t>REVISION TALLER MECANICO</t>
  </si>
  <si>
    <t>CONCILIACION</t>
  </si>
  <si>
    <t xml:space="preserve">TALLER </t>
  </si>
  <si>
    <t>HR SALIDA</t>
  </si>
  <si>
    <t>HR INICIO</t>
  </si>
  <si>
    <t>HR TERMINO</t>
  </si>
  <si>
    <t>TIEMPO DE VIAJE</t>
  </si>
  <si>
    <t>HR RESGUARDO</t>
  </si>
  <si>
    <r>
      <t xml:space="preserve">Código: </t>
    </r>
    <r>
      <rPr>
        <b/>
        <sz val="8"/>
        <color theme="1"/>
        <rFont val="Calibri"/>
        <family val="2"/>
        <scheme val="minor"/>
      </rPr>
      <t>F8PNO-TRA-01.01</t>
    </r>
  </si>
  <si>
    <r>
      <t xml:space="preserve">Área: </t>
    </r>
    <r>
      <rPr>
        <b/>
        <sz val="8"/>
        <color theme="1"/>
        <rFont val="Calibri"/>
        <family val="2"/>
        <scheme val="minor"/>
      </rPr>
      <t>Transporte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</si>
</sst>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6" formatCode="&quot;$&quot;#,##0;[Red]\-&quot;$&quot;#,##0"/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_-;\-* #,##0.0_-;_-* &quot;-&quot;??_-;_-@_-"/>
    <numFmt numFmtId="165" formatCode="_-&quot;$&quot;* #,##0_-;\-&quot;$&quot;* #,##0_-;_-&quot;$&quot;* &quot;-&quot;??_-;_-@_-"/>
    <numFmt numFmtId="166" formatCode="[$-F800]dddd\,\ mmmm\ dd\,\ yyyy"/>
    <numFmt numFmtId="167" formatCode="h:mm:ss;@"/>
    <numFmt numFmtId="168" formatCode="hh:mm:ss;@"/>
  </numFmts>
  <fonts count="4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Futura Lt BT"/>
      <family val="2"/>
    </font>
    <font>
      <b/>
      <sz val="12"/>
      <color theme="1"/>
      <name val="Futura Lt BT"/>
      <family val="2"/>
    </font>
    <font>
      <b/>
      <sz val="22"/>
      <color theme="1"/>
      <name val="Vijaya"/>
      <family val="2"/>
    </font>
    <font>
      <b/>
      <sz val="16"/>
      <color theme="1"/>
      <name val="Futura Lt BT"/>
      <family val="2"/>
    </font>
    <font>
      <b/>
      <sz val="12"/>
      <color theme="0"/>
      <name val="Futura Lt BT"/>
      <family val="2"/>
    </font>
    <font>
      <sz val="12"/>
      <name val="Futura Lt BT"/>
      <family val="2"/>
    </font>
    <font>
      <b/>
      <sz val="12"/>
      <name val="Futura Lt BT"/>
      <family val="2"/>
    </font>
    <font>
      <sz val="9"/>
      <color theme="1"/>
      <name val="Futura Lt BT"/>
      <family val="2"/>
    </font>
    <font>
      <sz val="11"/>
      <name val="Futura Lt BT"/>
      <family val="2"/>
    </font>
    <font>
      <sz val="9"/>
      <name val="Futura Lt BT"/>
      <family val="2"/>
    </font>
    <font>
      <sz val="16"/>
      <color theme="1"/>
      <name val="Futura Lt BT"/>
      <family val="2"/>
    </font>
    <font>
      <b/>
      <sz val="12"/>
      <color rgb="FFFF0000"/>
      <name val="Futura Lt BT"/>
      <family val="2"/>
    </font>
    <font>
      <sz val="8"/>
      <color theme="1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8"/>
      <name val="Futura Lt BT"/>
      <family val="2"/>
    </font>
    <font>
      <sz val="8"/>
      <name val="Futura Lt BT"/>
      <family val="2"/>
    </font>
    <font>
      <b/>
      <sz val="8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1"/>
      <name val="Futura Lt BT"/>
      <family val="2"/>
    </font>
    <font>
      <b/>
      <sz val="8"/>
      <color theme="1"/>
      <name val="Futura Lt BT"/>
      <family val="2"/>
    </font>
    <font>
      <b/>
      <sz val="8"/>
      <color theme="0"/>
      <name val="Futura Lt BT"/>
      <family val="2"/>
    </font>
    <font>
      <b/>
      <sz val="8"/>
      <color rgb="FFFF0000"/>
      <name val="Futura Lt BT"/>
      <family val="2"/>
    </font>
    <font>
      <sz val="8"/>
      <color theme="0"/>
      <name val="Futura Lt BT"/>
      <family val="2"/>
    </font>
    <font>
      <b/>
      <sz val="11"/>
      <name val="Futura Lt BT"/>
      <family val="2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6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FF0000"/>
      <name val="Futura Lt BT"/>
      <family val="2"/>
    </font>
    <font>
      <sz val="6"/>
      <color rgb="FFFF000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33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57B17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-0.249977111117893"/>
        <bgColor auto="1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AFA3D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theme="4" tint="0.79998168889431442"/>
      </patternFill>
    </fill>
  </fills>
  <borders count="11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205">
    <xf numFmtId="0" fontId="0" fillId="0" borderId="0" xfId="0"/>
    <xf numFmtId="0" fontId="2" fillId="0" borderId="0" xfId="0" applyFont="1" applyAlignment="1">
      <alignment horizontal="center"/>
    </xf>
    <xf numFmtId="49" fontId="3" fillId="0" borderId="0" xfId="0" applyNumberFormat="1" applyFont="1" applyAlignment="1">
      <alignment horizontal="center"/>
    </xf>
    <xf numFmtId="164" fontId="2" fillId="0" borderId="0" xfId="1" applyNumberFormat="1" applyFont="1" applyAlignment="1">
      <alignment horizontal="center"/>
    </xf>
    <xf numFmtId="43" fontId="2" fillId="0" borderId="0" xfId="1" applyFont="1" applyAlignment="1">
      <alignment horizontal="center"/>
    </xf>
    <xf numFmtId="4" fontId="3" fillId="0" borderId="0" xfId="2" applyNumberFormat="1" applyFont="1" applyAlignment="1">
      <alignment horizontal="center"/>
    </xf>
    <xf numFmtId="165" fontId="3" fillId="0" borderId="0" xfId="2" applyNumberFormat="1" applyFont="1" applyAlignment="1">
      <alignment horizontal="center"/>
    </xf>
    <xf numFmtId="2" fontId="2" fillId="0" borderId="0" xfId="0" applyNumberFormat="1" applyFont="1" applyAlignment="1">
      <alignment horizontal="center"/>
    </xf>
    <xf numFmtId="43" fontId="2" fillId="0" borderId="0" xfId="1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164" fontId="5" fillId="0" borderId="0" xfId="1" applyNumberFormat="1" applyFont="1" applyBorder="1" applyAlignment="1">
      <alignment horizontal="center" vertical="center" wrapText="1"/>
    </xf>
    <xf numFmtId="166" fontId="5" fillId="0" borderId="0" xfId="0" applyNumberFormat="1" applyFont="1" applyAlignment="1">
      <alignment horizontal="center" vertical="center" wrapText="1"/>
    </xf>
    <xf numFmtId="165" fontId="3" fillId="0" borderId="0" xfId="2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4" fontId="3" fillId="0" borderId="0" xfId="2" applyNumberFormat="1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/>
    </xf>
    <xf numFmtId="0" fontId="7" fillId="4" borderId="0" xfId="0" applyFont="1" applyFill="1" applyAlignment="1">
      <alignment horizontal="center"/>
    </xf>
    <xf numFmtId="0" fontId="7" fillId="0" borderId="17" xfId="0" applyFont="1" applyBorder="1" applyAlignment="1">
      <alignment horizontal="center"/>
    </xf>
    <xf numFmtId="43" fontId="7" fillId="4" borderId="0" xfId="1" applyFont="1" applyFill="1" applyBorder="1" applyAlignment="1">
      <alignment horizontal="center"/>
    </xf>
    <xf numFmtId="0" fontId="6" fillId="3" borderId="13" xfId="0" applyFont="1" applyFill="1" applyBorder="1" applyAlignment="1">
      <alignment horizontal="center" vertical="center" wrapText="1"/>
    </xf>
    <xf numFmtId="2" fontId="8" fillId="2" borderId="1" xfId="2" applyNumberFormat="1" applyFont="1" applyFill="1" applyBorder="1" applyAlignment="1">
      <alignment horizontal="center"/>
    </xf>
    <xf numFmtId="0" fontId="3" fillId="0" borderId="0" xfId="0" applyFont="1" applyAlignment="1">
      <alignment horizontal="left"/>
    </xf>
    <xf numFmtId="0" fontId="3" fillId="9" borderId="1" xfId="0" applyFont="1" applyFill="1" applyBorder="1" applyAlignment="1">
      <alignment horizontal="center"/>
    </xf>
    <xf numFmtId="165" fontId="3" fillId="9" borderId="12" xfId="0" applyNumberFormat="1" applyFont="1" applyFill="1" applyBorder="1" applyAlignment="1">
      <alignment horizontal="right"/>
    </xf>
    <xf numFmtId="0" fontId="3" fillId="10" borderId="13" xfId="0" applyFont="1" applyFill="1" applyBorder="1" applyAlignment="1">
      <alignment horizontal="center"/>
    </xf>
    <xf numFmtId="165" fontId="3" fillId="10" borderId="12" xfId="0" applyNumberFormat="1" applyFont="1" applyFill="1" applyBorder="1" applyAlignment="1">
      <alignment horizontal="right"/>
    </xf>
    <xf numFmtId="0" fontId="3" fillId="11" borderId="13" xfId="0" applyFont="1" applyFill="1" applyBorder="1" applyAlignment="1">
      <alignment horizontal="center"/>
    </xf>
    <xf numFmtId="165" fontId="3" fillId="11" borderId="12" xfId="0" applyNumberFormat="1" applyFont="1" applyFill="1" applyBorder="1" applyAlignment="1">
      <alignment horizontal="right"/>
    </xf>
    <xf numFmtId="0" fontId="3" fillId="12" borderId="13" xfId="0" applyFont="1" applyFill="1" applyBorder="1" applyAlignment="1">
      <alignment horizontal="center"/>
    </xf>
    <xf numFmtId="165" fontId="3" fillId="12" borderId="12" xfId="0" applyNumberFormat="1" applyFont="1" applyFill="1" applyBorder="1" applyAlignment="1">
      <alignment horizontal="right"/>
    </xf>
    <xf numFmtId="0" fontId="3" fillId="13" borderId="13" xfId="0" applyFont="1" applyFill="1" applyBorder="1" applyAlignment="1">
      <alignment horizontal="center"/>
    </xf>
    <xf numFmtId="165" fontId="3" fillId="13" borderId="12" xfId="0" applyNumberFormat="1" applyFont="1" applyFill="1" applyBorder="1" applyAlignment="1">
      <alignment horizontal="right"/>
    </xf>
    <xf numFmtId="0" fontId="3" fillId="8" borderId="13" xfId="0" applyFont="1" applyFill="1" applyBorder="1" applyAlignment="1">
      <alignment horizontal="center"/>
    </xf>
    <xf numFmtId="165" fontId="3" fillId="8" borderId="12" xfId="0" applyNumberFormat="1" applyFont="1" applyFill="1" applyBorder="1" applyAlignment="1">
      <alignment horizontal="right"/>
    </xf>
    <xf numFmtId="0" fontId="6" fillId="14" borderId="13" xfId="0" applyFont="1" applyFill="1" applyBorder="1" applyAlignment="1">
      <alignment horizontal="center"/>
    </xf>
    <xf numFmtId="165" fontId="6" fillId="14" borderId="12" xfId="0" applyNumberFormat="1" applyFont="1" applyFill="1" applyBorder="1" applyAlignment="1">
      <alignment horizontal="right"/>
    </xf>
    <xf numFmtId="0" fontId="3" fillId="15" borderId="1" xfId="0" applyFont="1" applyFill="1" applyBorder="1" applyAlignment="1">
      <alignment horizontal="center"/>
    </xf>
    <xf numFmtId="3" fontId="2" fillId="15" borderId="4" xfId="0" applyNumberFormat="1" applyFont="1" applyFill="1" applyBorder="1" applyAlignment="1">
      <alignment horizontal="right"/>
    </xf>
    <xf numFmtId="0" fontId="6" fillId="16" borderId="13" xfId="0" applyFont="1" applyFill="1" applyBorder="1" applyAlignment="1">
      <alignment horizontal="center"/>
    </xf>
    <xf numFmtId="165" fontId="6" fillId="16" borderId="12" xfId="0" applyNumberFormat="1" applyFont="1" applyFill="1" applyBorder="1" applyAlignment="1">
      <alignment horizontal="right"/>
    </xf>
    <xf numFmtId="165" fontId="6" fillId="3" borderId="14" xfId="2" applyNumberFormat="1" applyFont="1" applyFill="1" applyBorder="1" applyAlignment="1">
      <alignment horizontal="right" vertical="center" wrapText="1"/>
    </xf>
    <xf numFmtId="166" fontId="4" fillId="0" borderId="0" xfId="0" applyNumberFormat="1" applyFont="1" applyAlignment="1">
      <alignment horizontal="center" vertical="center" wrapText="1"/>
    </xf>
    <xf numFmtId="164" fontId="13" fillId="7" borderId="10" xfId="1" applyNumberFormat="1" applyFont="1" applyFill="1" applyBorder="1" applyAlignment="1">
      <alignment horizontal="center" vertical="center" wrapText="1"/>
    </xf>
    <xf numFmtId="164" fontId="13" fillId="7" borderId="15" xfId="1" applyNumberFormat="1" applyFont="1" applyFill="1" applyBorder="1" applyAlignment="1">
      <alignment horizontal="center" vertical="center" wrapText="1"/>
    </xf>
    <xf numFmtId="0" fontId="3" fillId="9" borderId="0" xfId="0" applyFont="1" applyFill="1" applyAlignment="1">
      <alignment horizontal="center"/>
    </xf>
    <xf numFmtId="0" fontId="3" fillId="11" borderId="0" xfId="0" applyFont="1" applyFill="1" applyAlignment="1">
      <alignment horizontal="center"/>
    </xf>
    <xf numFmtId="0" fontId="3" fillId="10" borderId="0" xfId="0" applyFont="1" applyFill="1" applyAlignment="1">
      <alignment horizontal="center"/>
    </xf>
    <xf numFmtId="0" fontId="3" fillId="8" borderId="0" xfId="0" applyFont="1" applyFill="1" applyAlignment="1">
      <alignment horizontal="center"/>
    </xf>
    <xf numFmtId="0" fontId="6" fillId="14" borderId="0" xfId="0" applyFont="1" applyFill="1" applyAlignment="1">
      <alignment horizontal="center"/>
    </xf>
    <xf numFmtId="0" fontId="6" fillId="16" borderId="0" xfId="0" applyFont="1" applyFill="1" applyAlignment="1">
      <alignment horizontal="center"/>
    </xf>
    <xf numFmtId="165" fontId="8" fillId="5" borderId="4" xfId="2" applyNumberFormat="1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10" fillId="4" borderId="0" xfId="0" applyFont="1" applyFill="1" applyAlignment="1">
      <alignment horizontal="center"/>
    </xf>
    <xf numFmtId="4" fontId="7" fillId="0" borderId="0" xfId="1" applyNumberFormat="1" applyFont="1" applyFill="1" applyBorder="1" applyAlignment="1">
      <alignment horizontal="center"/>
    </xf>
    <xf numFmtId="4" fontId="7" fillId="7" borderId="0" xfId="1" applyNumberFormat="1" applyFont="1" applyFill="1" applyBorder="1" applyAlignment="1">
      <alignment horizontal="center"/>
    </xf>
    <xf numFmtId="4" fontId="7" fillId="4" borderId="0" xfId="1" applyNumberFormat="1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4" fontId="8" fillId="4" borderId="0" xfId="2" applyNumberFormat="1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14" fontId="7" fillId="0" borderId="25" xfId="0" applyNumberFormat="1" applyFont="1" applyBorder="1" applyAlignment="1">
      <alignment horizontal="center"/>
    </xf>
    <xf numFmtId="0" fontId="10" fillId="4" borderId="17" xfId="0" applyFont="1" applyFill="1" applyBorder="1" applyAlignment="1">
      <alignment horizontal="center"/>
    </xf>
    <xf numFmtId="4" fontId="7" fillId="0" borderId="17" xfId="1" applyNumberFormat="1" applyFont="1" applyFill="1" applyBorder="1" applyAlignment="1">
      <alignment horizontal="center"/>
    </xf>
    <xf numFmtId="4" fontId="7" fillId="7" borderId="17" xfId="1" applyNumberFormat="1" applyFont="1" applyFill="1" applyBorder="1" applyAlignment="1">
      <alignment horizontal="center"/>
    </xf>
    <xf numFmtId="4" fontId="7" fillId="4" borderId="17" xfId="1" applyNumberFormat="1" applyFont="1" applyFill="1" applyBorder="1" applyAlignment="1">
      <alignment horizontal="center"/>
    </xf>
    <xf numFmtId="0" fontId="8" fillId="0" borderId="17" xfId="0" applyFont="1" applyBorder="1" applyAlignment="1">
      <alignment horizontal="center"/>
    </xf>
    <xf numFmtId="0" fontId="7" fillId="4" borderId="17" xfId="0" applyFont="1" applyFill="1" applyBorder="1" applyAlignment="1">
      <alignment horizontal="center"/>
    </xf>
    <xf numFmtId="43" fontId="7" fillId="4" borderId="17" xfId="1" applyFont="1" applyFill="1" applyBorder="1" applyAlignment="1">
      <alignment horizontal="center"/>
    </xf>
    <xf numFmtId="4" fontId="8" fillId="4" borderId="17" xfId="2" applyNumberFormat="1" applyFont="1" applyFill="1" applyBorder="1" applyAlignment="1">
      <alignment horizontal="center"/>
    </xf>
    <xf numFmtId="4" fontId="9" fillId="0" borderId="9" xfId="2" applyNumberFormat="1" applyFont="1" applyBorder="1" applyAlignment="1">
      <alignment horizontal="center"/>
    </xf>
    <xf numFmtId="14" fontId="7" fillId="0" borderId="18" xfId="0" applyNumberFormat="1" applyFont="1" applyBorder="1" applyAlignment="1">
      <alignment horizontal="center"/>
    </xf>
    <xf numFmtId="4" fontId="9" fillId="0" borderId="14" xfId="2" applyNumberFormat="1" applyFont="1" applyBorder="1" applyAlignment="1">
      <alignment horizontal="center"/>
    </xf>
    <xf numFmtId="4" fontId="11" fillId="4" borderId="14" xfId="2" applyNumberFormat="1" applyFont="1" applyFill="1" applyBorder="1" applyAlignment="1">
      <alignment horizontal="center"/>
    </xf>
    <xf numFmtId="14" fontId="7" fillId="0" borderId="22" xfId="0" applyNumberFormat="1" applyFont="1" applyBorder="1" applyAlignment="1">
      <alignment horizontal="center"/>
    </xf>
    <xf numFmtId="0" fontId="7" fillId="0" borderId="21" xfId="0" applyFont="1" applyBorder="1" applyAlignment="1">
      <alignment horizontal="center"/>
    </xf>
    <xf numFmtId="0" fontId="10" fillId="4" borderId="21" xfId="0" applyFont="1" applyFill="1" applyBorder="1" applyAlignment="1">
      <alignment horizontal="center"/>
    </xf>
    <xf numFmtId="4" fontId="7" fillId="0" borderId="21" xfId="1" applyNumberFormat="1" applyFont="1" applyFill="1" applyBorder="1" applyAlignment="1">
      <alignment horizontal="center"/>
    </xf>
    <xf numFmtId="4" fontId="7" fillId="7" borderId="21" xfId="1" applyNumberFormat="1" applyFont="1" applyFill="1" applyBorder="1" applyAlignment="1">
      <alignment horizontal="center"/>
    </xf>
    <xf numFmtId="4" fontId="7" fillId="4" borderId="21" xfId="1" applyNumberFormat="1" applyFont="1" applyFill="1" applyBorder="1" applyAlignment="1">
      <alignment horizontal="center"/>
    </xf>
    <xf numFmtId="0" fontId="6" fillId="16" borderId="21" xfId="0" applyFont="1" applyFill="1" applyBorder="1" applyAlignment="1">
      <alignment horizontal="center"/>
    </xf>
    <xf numFmtId="0" fontId="8" fillId="0" borderId="21" xfId="0" applyFont="1" applyBorder="1" applyAlignment="1">
      <alignment horizontal="center"/>
    </xf>
    <xf numFmtId="0" fontId="7" fillId="4" borderId="21" xfId="0" applyFont="1" applyFill="1" applyBorder="1" applyAlignment="1">
      <alignment horizontal="center"/>
    </xf>
    <xf numFmtId="43" fontId="7" fillId="4" borderId="21" xfId="1" applyFont="1" applyFill="1" applyBorder="1" applyAlignment="1">
      <alignment horizontal="center"/>
    </xf>
    <xf numFmtId="4" fontId="8" fillId="4" borderId="21" xfId="2" applyNumberFormat="1" applyFont="1" applyFill="1" applyBorder="1" applyAlignment="1">
      <alignment horizontal="center"/>
    </xf>
    <xf numFmtId="4" fontId="11" fillId="4" borderId="12" xfId="2" applyNumberFormat="1" applyFont="1" applyFill="1" applyBorder="1" applyAlignment="1">
      <alignment horizontal="center"/>
    </xf>
    <xf numFmtId="0" fontId="6" fillId="14" borderId="21" xfId="0" applyFont="1" applyFill="1" applyBorder="1" applyAlignment="1">
      <alignment horizontal="center"/>
    </xf>
    <xf numFmtId="0" fontId="3" fillId="8" borderId="21" xfId="0" applyFont="1" applyFill="1" applyBorder="1" applyAlignment="1">
      <alignment horizontal="center"/>
    </xf>
    <xf numFmtId="0" fontId="3" fillId="12" borderId="21" xfId="0" applyFont="1" applyFill="1" applyBorder="1" applyAlignment="1">
      <alignment horizontal="center"/>
    </xf>
    <xf numFmtId="0" fontId="2" fillId="0" borderId="21" xfId="0" applyFont="1" applyBorder="1" applyAlignment="1">
      <alignment horizontal="center"/>
    </xf>
    <xf numFmtId="4" fontId="9" fillId="0" borderId="12" xfId="2" applyNumberFormat="1" applyFont="1" applyBorder="1" applyAlignment="1">
      <alignment horizontal="center"/>
    </xf>
    <xf numFmtId="0" fontId="3" fillId="11" borderId="21" xfId="0" applyFont="1" applyFill="1" applyBorder="1" applyAlignment="1">
      <alignment horizontal="center"/>
    </xf>
    <xf numFmtId="0" fontId="3" fillId="9" borderId="21" xfId="0" applyFont="1" applyFill="1" applyBorder="1" applyAlignment="1">
      <alignment horizontal="center"/>
    </xf>
    <xf numFmtId="2" fontId="8" fillId="6" borderId="4" xfId="2" applyNumberFormat="1" applyFont="1" applyFill="1" applyBorder="1" applyAlignment="1">
      <alignment horizontal="center"/>
    </xf>
    <xf numFmtId="4" fontId="8" fillId="0" borderId="17" xfId="1" applyNumberFormat="1" applyFont="1" applyFill="1" applyBorder="1" applyAlignment="1">
      <alignment horizontal="center"/>
    </xf>
    <xf numFmtId="4" fontId="8" fillId="0" borderId="21" xfId="1" applyNumberFormat="1" applyFont="1" applyFill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8" fillId="0" borderId="30" xfId="0" applyFont="1" applyBorder="1" applyAlignment="1">
      <alignment horizontal="center"/>
    </xf>
    <xf numFmtId="0" fontId="7" fillId="4" borderId="30" xfId="0" applyFont="1" applyFill="1" applyBorder="1" applyAlignment="1">
      <alignment horizontal="center"/>
    </xf>
    <xf numFmtId="43" fontId="7" fillId="4" borderId="30" xfId="1" applyFont="1" applyFill="1" applyBorder="1" applyAlignment="1">
      <alignment horizontal="center"/>
    </xf>
    <xf numFmtId="4" fontId="8" fillId="4" borderId="29" xfId="2" applyNumberFormat="1" applyFont="1" applyFill="1" applyBorder="1" applyAlignment="1">
      <alignment horizontal="center"/>
    </xf>
    <xf numFmtId="14" fontId="7" fillId="0" borderId="33" xfId="0" applyNumberFormat="1" applyFont="1" applyBorder="1" applyAlignment="1">
      <alignment horizontal="center"/>
    </xf>
    <xf numFmtId="0" fontId="7" fillId="0" borderId="31" xfId="0" applyFont="1" applyBorder="1" applyAlignment="1">
      <alignment horizontal="center"/>
    </xf>
    <xf numFmtId="0" fontId="10" fillId="4" borderId="29" xfId="0" applyFont="1" applyFill="1" applyBorder="1" applyAlignment="1">
      <alignment horizontal="center"/>
    </xf>
    <xf numFmtId="0" fontId="8" fillId="0" borderId="31" xfId="0" applyFont="1" applyBorder="1" applyAlignment="1">
      <alignment horizontal="center"/>
    </xf>
    <xf numFmtId="43" fontId="7" fillId="4" borderId="32" xfId="1" applyFont="1" applyFill="1" applyBorder="1" applyAlignment="1">
      <alignment horizontal="center"/>
    </xf>
    <xf numFmtId="43" fontId="7" fillId="4" borderId="29" xfId="1" applyFont="1" applyFill="1" applyBorder="1" applyAlignment="1">
      <alignment horizontal="center"/>
    </xf>
    <xf numFmtId="4" fontId="8" fillId="4" borderId="32" xfId="2" applyNumberFormat="1" applyFont="1" applyFill="1" applyBorder="1" applyAlignment="1">
      <alignment horizontal="center"/>
    </xf>
    <xf numFmtId="0" fontId="7" fillId="0" borderId="35" xfId="0" applyFont="1" applyBorder="1" applyAlignment="1">
      <alignment horizontal="center"/>
    </xf>
    <xf numFmtId="0" fontId="8" fillId="0" borderId="35" xfId="0" applyFont="1" applyBorder="1" applyAlignment="1">
      <alignment horizontal="center"/>
    </xf>
    <xf numFmtId="0" fontId="8" fillId="0" borderId="27" xfId="0" applyFont="1" applyBorder="1" applyAlignment="1">
      <alignment horizontal="center"/>
    </xf>
    <xf numFmtId="0" fontId="7" fillId="4" borderId="27" xfId="0" applyFont="1" applyFill="1" applyBorder="1" applyAlignment="1">
      <alignment horizontal="center"/>
    </xf>
    <xf numFmtId="43" fontId="7" fillId="4" borderId="35" xfId="1" applyFont="1" applyFill="1" applyBorder="1" applyAlignment="1">
      <alignment horizontal="center"/>
    </xf>
    <xf numFmtId="4" fontId="8" fillId="4" borderId="35" xfId="2" applyNumberFormat="1" applyFont="1" applyFill="1" applyBorder="1" applyAlignment="1">
      <alignment horizontal="center"/>
    </xf>
    <xf numFmtId="14" fontId="7" fillId="0" borderId="36" xfId="0" applyNumberFormat="1" applyFont="1" applyBorder="1" applyAlignment="1">
      <alignment horizontal="center"/>
    </xf>
    <xf numFmtId="0" fontId="7" fillId="0" borderId="29" xfId="0" applyFont="1" applyBorder="1" applyAlignment="1">
      <alignment horizontal="center"/>
    </xf>
    <xf numFmtId="0" fontId="8" fillId="0" borderId="29" xfId="0" applyFont="1" applyBorder="1" applyAlignment="1">
      <alignment horizontal="center"/>
    </xf>
    <xf numFmtId="4" fontId="11" fillId="4" borderId="37" xfId="2" applyNumberFormat="1" applyFont="1" applyFill="1" applyBorder="1" applyAlignment="1">
      <alignment horizontal="center"/>
    </xf>
    <xf numFmtId="4" fontId="11" fillId="4" borderId="38" xfId="2" applyNumberFormat="1" applyFont="1" applyFill="1" applyBorder="1" applyAlignment="1">
      <alignment horizontal="center"/>
    </xf>
    <xf numFmtId="0" fontId="7" fillId="0" borderId="27" xfId="0" applyFont="1" applyBorder="1" applyAlignment="1">
      <alignment horizontal="center"/>
    </xf>
    <xf numFmtId="0" fontId="7" fillId="4" borderId="35" xfId="0" applyFont="1" applyFill="1" applyBorder="1" applyAlignment="1">
      <alignment horizontal="center"/>
    </xf>
    <xf numFmtId="0" fontId="7" fillId="4" borderId="29" xfId="0" applyFont="1" applyFill="1" applyBorder="1" applyAlignment="1">
      <alignment horizontal="center"/>
    </xf>
    <xf numFmtId="4" fontId="8" fillId="4" borderId="30" xfId="2" applyNumberFormat="1" applyFont="1" applyFill="1" applyBorder="1" applyAlignment="1">
      <alignment horizontal="center"/>
    </xf>
    <xf numFmtId="14" fontId="7" fillId="0" borderId="26" xfId="0" applyNumberFormat="1" applyFont="1" applyBorder="1" applyAlignment="1">
      <alignment horizontal="center"/>
    </xf>
    <xf numFmtId="43" fontId="7" fillId="4" borderId="27" xfId="1" applyFont="1" applyFill="1" applyBorder="1" applyAlignment="1">
      <alignment horizontal="center"/>
    </xf>
    <xf numFmtId="0" fontId="7" fillId="0" borderId="11" xfId="0" applyFont="1" applyBorder="1" applyAlignment="1">
      <alignment horizontal="center"/>
    </xf>
    <xf numFmtId="0" fontId="7" fillId="4" borderId="11" xfId="0" applyFont="1" applyFill="1" applyBorder="1" applyAlignment="1">
      <alignment horizontal="center"/>
    </xf>
    <xf numFmtId="43" fontId="7" fillId="4" borderId="11" xfId="1" applyFont="1" applyFill="1" applyBorder="1" applyAlignment="1">
      <alignment horizontal="center"/>
    </xf>
    <xf numFmtId="4" fontId="11" fillId="0" borderId="38" xfId="2" applyNumberFormat="1" applyFont="1" applyFill="1" applyBorder="1" applyAlignment="1">
      <alignment horizontal="center"/>
    </xf>
    <xf numFmtId="4" fontId="9" fillId="0" borderId="40" xfId="2" applyNumberFormat="1" applyFont="1" applyBorder="1" applyAlignment="1">
      <alignment horizontal="center"/>
    </xf>
    <xf numFmtId="0" fontId="10" fillId="4" borderId="27" xfId="0" applyFont="1" applyFill="1" applyBorder="1" applyAlignment="1">
      <alignment horizontal="center"/>
    </xf>
    <xf numFmtId="4" fontId="9" fillId="0" borderId="41" xfId="2" applyNumberFormat="1" applyFont="1" applyBorder="1" applyAlignment="1">
      <alignment horizontal="center"/>
    </xf>
    <xf numFmtId="4" fontId="7" fillId="0" borderId="30" xfId="1" applyNumberFormat="1" applyFont="1" applyFill="1" applyBorder="1" applyAlignment="1">
      <alignment horizontal="center"/>
    </xf>
    <xf numFmtId="4" fontId="7" fillId="4" borderId="30" xfId="1" applyNumberFormat="1" applyFont="1" applyFill="1" applyBorder="1" applyAlignment="1">
      <alignment horizontal="center"/>
    </xf>
    <xf numFmtId="4" fontId="7" fillId="0" borderId="31" xfId="1" applyNumberFormat="1" applyFont="1" applyFill="1" applyBorder="1" applyAlignment="1">
      <alignment horizontal="center"/>
    </xf>
    <xf numFmtId="4" fontId="7" fillId="4" borderId="31" xfId="1" applyNumberFormat="1" applyFont="1" applyFill="1" applyBorder="1" applyAlignment="1">
      <alignment horizontal="center"/>
    </xf>
    <xf numFmtId="4" fontId="7" fillId="0" borderId="35" xfId="1" applyNumberFormat="1" applyFont="1" applyFill="1" applyBorder="1" applyAlignment="1">
      <alignment horizontal="center"/>
    </xf>
    <xf numFmtId="4" fontId="7" fillId="4" borderId="35" xfId="1" applyNumberFormat="1" applyFont="1" applyFill="1" applyBorder="1" applyAlignment="1">
      <alignment horizontal="center"/>
    </xf>
    <xf numFmtId="4" fontId="7" fillId="4" borderId="27" xfId="1" applyNumberFormat="1" applyFont="1" applyFill="1" applyBorder="1" applyAlignment="1">
      <alignment horizontal="center"/>
    </xf>
    <xf numFmtId="4" fontId="7" fillId="0" borderId="27" xfId="1" applyNumberFormat="1" applyFont="1" applyFill="1" applyBorder="1" applyAlignment="1">
      <alignment horizontal="center"/>
    </xf>
    <xf numFmtId="4" fontId="7" fillId="0" borderId="29" xfId="1" applyNumberFormat="1" applyFont="1" applyFill="1" applyBorder="1" applyAlignment="1">
      <alignment horizontal="center"/>
    </xf>
    <xf numFmtId="4" fontId="7" fillId="4" borderId="29" xfId="1" applyNumberFormat="1" applyFont="1" applyFill="1" applyBorder="1" applyAlignment="1">
      <alignment horizontal="center"/>
    </xf>
    <xf numFmtId="4" fontId="7" fillId="4" borderId="11" xfId="1" applyNumberFormat="1" applyFont="1" applyFill="1" applyBorder="1" applyAlignment="1">
      <alignment horizontal="center"/>
    </xf>
    <xf numFmtId="165" fontId="8" fillId="5" borderId="1" xfId="2" applyNumberFormat="1" applyFont="1" applyFill="1" applyBorder="1" applyAlignment="1">
      <alignment horizontal="center"/>
    </xf>
    <xf numFmtId="4" fontId="11" fillId="0" borderId="41" xfId="2" applyNumberFormat="1" applyFont="1" applyFill="1" applyBorder="1" applyAlignment="1">
      <alignment horizontal="center"/>
    </xf>
    <xf numFmtId="4" fontId="7" fillId="7" borderId="6" xfId="1" applyNumberFormat="1" applyFont="1" applyFill="1" applyBorder="1" applyAlignment="1">
      <alignment horizontal="center"/>
    </xf>
    <xf numFmtId="4" fontId="7" fillId="7" borderId="31" xfId="1" applyNumberFormat="1" applyFont="1" applyFill="1" applyBorder="1" applyAlignment="1">
      <alignment horizontal="center"/>
    </xf>
    <xf numFmtId="4" fontId="7" fillId="7" borderId="35" xfId="1" applyNumberFormat="1" applyFont="1" applyFill="1" applyBorder="1" applyAlignment="1">
      <alignment horizontal="center"/>
    </xf>
    <xf numFmtId="4" fontId="7" fillId="7" borderId="29" xfId="1" applyNumberFormat="1" applyFont="1" applyFill="1" applyBorder="1" applyAlignment="1">
      <alignment horizontal="center"/>
    </xf>
    <xf numFmtId="4" fontId="7" fillId="7" borderId="27" xfId="1" applyNumberFormat="1" applyFont="1" applyFill="1" applyBorder="1" applyAlignment="1">
      <alignment horizontal="center"/>
    </xf>
    <xf numFmtId="4" fontId="7" fillId="7" borderId="30" xfId="1" applyNumberFormat="1" applyFont="1" applyFill="1" applyBorder="1" applyAlignment="1">
      <alignment horizontal="center"/>
    </xf>
    <xf numFmtId="4" fontId="7" fillId="7" borderId="11" xfId="1" applyNumberFormat="1" applyFont="1" applyFill="1" applyBorder="1" applyAlignment="1">
      <alignment horizontal="center"/>
    </xf>
    <xf numFmtId="4" fontId="7" fillId="7" borderId="32" xfId="1" applyNumberFormat="1" applyFont="1" applyFill="1" applyBorder="1" applyAlignment="1">
      <alignment horizontal="center"/>
    </xf>
    <xf numFmtId="4" fontId="8" fillId="0" borderId="29" xfId="1" applyNumberFormat="1" applyFont="1" applyFill="1" applyBorder="1" applyAlignment="1">
      <alignment horizontal="center"/>
    </xf>
    <xf numFmtId="0" fontId="2" fillId="0" borderId="17" xfId="0" applyFont="1" applyBorder="1" applyAlignment="1">
      <alignment horizontal="center"/>
    </xf>
    <xf numFmtId="4" fontId="8" fillId="0" borderId="27" xfId="1" applyNumberFormat="1" applyFont="1" applyFill="1" applyBorder="1" applyAlignment="1">
      <alignment horizontal="center"/>
    </xf>
    <xf numFmtId="0" fontId="8" fillId="18" borderId="1" xfId="0" applyFont="1" applyFill="1" applyBorder="1" applyAlignment="1">
      <alignment horizontal="center"/>
    </xf>
    <xf numFmtId="165" fontId="8" fillId="18" borderId="1" xfId="0" applyNumberFormat="1" applyFont="1" applyFill="1" applyBorder="1" applyAlignment="1">
      <alignment horizontal="right"/>
    </xf>
    <xf numFmtId="0" fontId="14" fillId="0" borderId="0" xfId="0" applyFont="1"/>
    <xf numFmtId="0" fontId="15" fillId="19" borderId="42" xfId="0" applyFont="1" applyFill="1" applyBorder="1" applyAlignment="1">
      <alignment horizontal="center" vertical="center" wrapText="1"/>
    </xf>
    <xf numFmtId="0" fontId="15" fillId="16" borderId="42" xfId="0" applyFont="1" applyFill="1" applyBorder="1" applyAlignment="1">
      <alignment horizontal="center" vertical="center" wrapText="1"/>
    </xf>
    <xf numFmtId="0" fontId="16" fillId="7" borderId="42" xfId="0" applyFont="1" applyFill="1" applyBorder="1" applyAlignment="1">
      <alignment horizontal="center" vertical="center" wrapText="1"/>
    </xf>
    <xf numFmtId="0" fontId="14" fillId="0" borderId="42" xfId="0" applyFont="1" applyBorder="1"/>
    <xf numFmtId="0" fontId="14" fillId="0" borderId="42" xfId="0" applyFont="1" applyBorder="1" applyAlignment="1">
      <alignment horizontal="center" vertical="center"/>
    </xf>
    <xf numFmtId="0" fontId="14" fillId="0" borderId="42" xfId="0" applyFont="1" applyBorder="1" applyAlignment="1">
      <alignment horizontal="center"/>
    </xf>
    <xf numFmtId="0" fontId="14" fillId="7" borderId="42" xfId="0" applyFont="1" applyFill="1" applyBorder="1" applyAlignment="1">
      <alignment horizontal="center" vertical="center"/>
    </xf>
    <xf numFmtId="0" fontId="14" fillId="7" borderId="42" xfId="0" applyFont="1" applyFill="1" applyBorder="1"/>
    <xf numFmtId="0" fontId="14" fillId="7" borderId="42" xfId="0" applyFont="1" applyFill="1" applyBorder="1" applyAlignment="1">
      <alignment horizontal="center"/>
    </xf>
    <xf numFmtId="0" fontId="15" fillId="19" borderId="43" xfId="0" applyFont="1" applyFill="1" applyBorder="1" applyAlignment="1">
      <alignment horizontal="center" vertical="center" wrapText="1"/>
    </xf>
    <xf numFmtId="14" fontId="14" fillId="20" borderId="42" xfId="0" applyNumberFormat="1" applyFont="1" applyFill="1" applyBorder="1"/>
    <xf numFmtId="0" fontId="14" fillId="20" borderId="42" xfId="0" applyFont="1" applyFill="1" applyBorder="1" applyAlignment="1">
      <alignment horizontal="center" vertical="center"/>
    </xf>
    <xf numFmtId="0" fontId="14" fillId="20" borderId="42" xfId="0" applyFont="1" applyFill="1" applyBorder="1"/>
    <xf numFmtId="0" fontId="17" fillId="20" borderId="42" xfId="0" applyFont="1" applyFill="1" applyBorder="1" applyAlignment="1">
      <alignment horizontal="center"/>
    </xf>
    <xf numFmtId="0" fontId="18" fillId="20" borderId="42" xfId="0" applyFont="1" applyFill="1" applyBorder="1" applyAlignment="1">
      <alignment horizontal="center"/>
    </xf>
    <xf numFmtId="0" fontId="19" fillId="0" borderId="42" xfId="0" applyFont="1" applyBorder="1" applyAlignment="1">
      <alignment horizontal="center" vertical="center"/>
    </xf>
    <xf numFmtId="0" fontId="15" fillId="21" borderId="42" xfId="0" applyFont="1" applyFill="1" applyBorder="1" applyAlignment="1">
      <alignment horizontal="center" vertical="center" wrapText="1"/>
    </xf>
    <xf numFmtId="0" fontId="20" fillId="21" borderId="42" xfId="0" applyFont="1" applyFill="1" applyBorder="1"/>
    <xf numFmtId="0" fontId="20" fillId="21" borderId="42" xfId="0" applyFont="1" applyFill="1" applyBorder="1" applyAlignment="1">
      <alignment horizontal="center" vertical="center"/>
    </xf>
    <xf numFmtId="4" fontId="20" fillId="21" borderId="42" xfId="0" applyNumberFormat="1" applyFont="1" applyFill="1" applyBorder="1"/>
    <xf numFmtId="0" fontId="2" fillId="0" borderId="29" xfId="0" applyFont="1" applyBorder="1" applyAlignment="1">
      <alignment horizontal="center"/>
    </xf>
    <xf numFmtId="14" fontId="7" fillId="0" borderId="19" xfId="0" applyNumberFormat="1" applyFont="1" applyBorder="1" applyAlignment="1">
      <alignment horizontal="center"/>
    </xf>
    <xf numFmtId="0" fontId="7" fillId="4" borderId="31" xfId="0" applyFont="1" applyFill="1" applyBorder="1" applyAlignment="1">
      <alignment horizontal="center"/>
    </xf>
    <xf numFmtId="43" fontId="7" fillId="4" borderId="31" xfId="1" applyFont="1" applyFill="1" applyBorder="1" applyAlignment="1">
      <alignment horizontal="center"/>
    </xf>
    <xf numFmtId="4" fontId="8" fillId="4" borderId="31" xfId="2" applyNumberFormat="1" applyFont="1" applyFill="1" applyBorder="1" applyAlignment="1">
      <alignment horizontal="center"/>
    </xf>
    <xf numFmtId="4" fontId="11" fillId="4" borderId="40" xfId="2" applyNumberFormat="1" applyFont="1" applyFill="1" applyBorder="1" applyAlignment="1">
      <alignment horizontal="center"/>
    </xf>
    <xf numFmtId="0" fontId="10" fillId="4" borderId="30" xfId="0" applyFont="1" applyFill="1" applyBorder="1" applyAlignment="1">
      <alignment horizontal="center"/>
    </xf>
    <xf numFmtId="4" fontId="9" fillId="0" borderId="24" xfId="2" applyNumberFormat="1" applyFont="1" applyBorder="1" applyAlignment="1">
      <alignment horizontal="center"/>
    </xf>
    <xf numFmtId="4" fontId="7" fillId="0" borderId="11" xfId="1" applyNumberFormat="1" applyFont="1" applyFill="1" applyBorder="1" applyAlignment="1">
      <alignment horizontal="center"/>
    </xf>
    <xf numFmtId="0" fontId="8" fillId="22" borderId="1" xfId="0" applyFont="1" applyFill="1" applyBorder="1" applyAlignment="1">
      <alignment horizontal="center"/>
    </xf>
    <xf numFmtId="0" fontId="6" fillId="23" borderId="0" xfId="0" applyFont="1" applyFill="1" applyAlignment="1">
      <alignment horizontal="center"/>
    </xf>
    <xf numFmtId="0" fontId="6" fillId="23" borderId="21" xfId="0" applyFont="1" applyFill="1" applyBorder="1" applyAlignment="1">
      <alignment horizontal="center"/>
    </xf>
    <xf numFmtId="0" fontId="6" fillId="23" borderId="1" xfId="0" applyFont="1" applyFill="1" applyBorder="1" applyAlignment="1">
      <alignment horizontal="center"/>
    </xf>
    <xf numFmtId="165" fontId="6" fillId="23" borderId="1" xfId="0" applyNumberFormat="1" applyFont="1" applyFill="1" applyBorder="1" applyAlignment="1">
      <alignment horizontal="center"/>
    </xf>
    <xf numFmtId="0" fontId="8" fillId="18" borderId="31" xfId="0" applyFont="1" applyFill="1" applyBorder="1" applyAlignment="1">
      <alignment horizontal="center"/>
    </xf>
    <xf numFmtId="165" fontId="7" fillId="22" borderId="1" xfId="0" applyNumberFormat="1" applyFont="1" applyFill="1" applyBorder="1" applyAlignment="1">
      <alignment horizontal="center"/>
    </xf>
    <xf numFmtId="14" fontId="7" fillId="0" borderId="28" xfId="0" applyNumberFormat="1" applyFont="1" applyBorder="1" applyAlignment="1">
      <alignment horizontal="center"/>
    </xf>
    <xf numFmtId="0" fontId="7" fillId="0" borderId="30" xfId="0" applyFont="1" applyBorder="1" applyAlignment="1">
      <alignment horizontal="center"/>
    </xf>
    <xf numFmtId="4" fontId="11" fillId="4" borderId="16" xfId="2" applyNumberFormat="1" applyFont="1" applyFill="1" applyBorder="1" applyAlignment="1">
      <alignment horizontal="center"/>
    </xf>
    <xf numFmtId="0" fontId="2" fillId="0" borderId="31" xfId="0" applyFont="1" applyBorder="1" applyAlignment="1">
      <alignment horizontal="center"/>
    </xf>
    <xf numFmtId="4" fontId="8" fillId="0" borderId="30" xfId="1" applyNumberFormat="1" applyFont="1" applyFill="1" applyBorder="1" applyAlignment="1">
      <alignment horizontal="center"/>
    </xf>
    <xf numFmtId="0" fontId="3" fillId="12" borderId="17" xfId="0" applyFont="1" applyFill="1" applyBorder="1" applyAlignment="1">
      <alignment horizontal="center"/>
    </xf>
    <xf numFmtId="165" fontId="2" fillId="13" borderId="12" xfId="0" applyNumberFormat="1" applyFont="1" applyFill="1" applyBorder="1" applyAlignment="1">
      <alignment horizontal="right"/>
    </xf>
    <xf numFmtId="0" fontId="21" fillId="7" borderId="42" xfId="0" applyFont="1" applyFill="1" applyBorder="1" applyAlignment="1">
      <alignment horizontal="center" vertical="center" wrapText="1"/>
    </xf>
    <xf numFmtId="0" fontId="8" fillId="18" borderId="11" xfId="0" applyFont="1" applyFill="1" applyBorder="1" applyAlignment="1">
      <alignment horizontal="center"/>
    </xf>
    <xf numFmtId="0" fontId="3" fillId="9" borderId="17" xfId="0" applyFont="1" applyFill="1" applyBorder="1" applyAlignment="1">
      <alignment horizontal="center"/>
    </xf>
    <xf numFmtId="43" fontId="7" fillId="0" borderId="17" xfId="1" applyFont="1" applyFill="1" applyBorder="1" applyAlignment="1">
      <alignment horizontal="center"/>
    </xf>
    <xf numFmtId="4" fontId="8" fillId="0" borderId="17" xfId="2" applyNumberFormat="1" applyFont="1" applyFill="1" applyBorder="1" applyAlignment="1">
      <alignment horizontal="center"/>
    </xf>
    <xf numFmtId="4" fontId="11" fillId="0" borderId="9" xfId="2" applyNumberFormat="1" applyFont="1" applyFill="1" applyBorder="1" applyAlignment="1">
      <alignment horizontal="center"/>
    </xf>
    <xf numFmtId="4" fontId="8" fillId="0" borderId="31" xfId="1" applyNumberFormat="1" applyFont="1" applyFill="1" applyBorder="1" applyAlignment="1">
      <alignment horizontal="center"/>
    </xf>
    <xf numFmtId="0" fontId="22" fillId="0" borderId="0" xfId="0" applyFont="1" applyAlignment="1">
      <alignment horizontal="center"/>
    </xf>
    <xf numFmtId="164" fontId="25" fillId="7" borderId="10" xfId="1" applyNumberFormat="1" applyFont="1" applyFill="1" applyBorder="1" applyAlignment="1">
      <alignment horizontal="center" vertical="center" wrapText="1"/>
    </xf>
    <xf numFmtId="164" fontId="25" fillId="7" borderId="15" xfId="1" applyNumberFormat="1" applyFont="1" applyFill="1" applyBorder="1" applyAlignment="1">
      <alignment horizontal="center" vertical="center" wrapText="1"/>
    </xf>
    <xf numFmtId="14" fontId="22" fillId="0" borderId="25" xfId="0" applyNumberFormat="1" applyFont="1" applyBorder="1" applyAlignment="1">
      <alignment horizontal="center"/>
    </xf>
    <xf numFmtId="0" fontId="22" fillId="0" borderId="17" xfId="0" applyFont="1" applyBorder="1" applyAlignment="1">
      <alignment horizontal="center"/>
    </xf>
    <xf numFmtId="4" fontId="17" fillId="0" borderId="17" xfId="1" applyNumberFormat="1" applyFont="1" applyFill="1" applyBorder="1" applyAlignment="1">
      <alignment horizontal="center"/>
    </xf>
    <xf numFmtId="4" fontId="18" fillId="0" borderId="17" xfId="1" applyNumberFormat="1" applyFont="1" applyFill="1" applyBorder="1" applyAlignment="1">
      <alignment horizontal="center"/>
    </xf>
    <xf numFmtId="4" fontId="18" fillId="7" borderId="17" xfId="1" applyNumberFormat="1" applyFont="1" applyFill="1" applyBorder="1" applyAlignment="1">
      <alignment horizontal="center"/>
    </xf>
    <xf numFmtId="4" fontId="18" fillId="4" borderId="17" xfId="1" applyNumberFormat="1" applyFont="1" applyFill="1" applyBorder="1" applyAlignment="1">
      <alignment horizontal="center"/>
    </xf>
    <xf numFmtId="4" fontId="22" fillId="7" borderId="17" xfId="1" applyNumberFormat="1" applyFont="1" applyFill="1" applyBorder="1" applyAlignment="1">
      <alignment horizontal="center"/>
    </xf>
    <xf numFmtId="0" fontId="23" fillId="13" borderId="17" xfId="0" applyFont="1" applyFill="1" applyBorder="1" applyAlignment="1">
      <alignment horizontal="center"/>
    </xf>
    <xf numFmtId="0" fontId="17" fillId="0" borderId="17" xfId="0" applyFont="1" applyBorder="1" applyAlignment="1">
      <alignment horizontal="center"/>
    </xf>
    <xf numFmtId="0" fontId="18" fillId="4" borderId="17" xfId="0" applyFont="1" applyFill="1" applyBorder="1" applyAlignment="1">
      <alignment horizontal="center"/>
    </xf>
    <xf numFmtId="43" fontId="18" fillId="4" borderId="17" xfId="1" applyFont="1" applyFill="1" applyBorder="1" applyAlignment="1">
      <alignment horizontal="center"/>
    </xf>
    <xf numFmtId="4" fontId="18" fillId="4" borderId="17" xfId="2" applyNumberFormat="1" applyFont="1" applyFill="1" applyBorder="1" applyAlignment="1">
      <alignment horizontal="center"/>
    </xf>
    <xf numFmtId="4" fontId="22" fillId="0" borderId="9" xfId="2" applyNumberFormat="1" applyFont="1" applyBorder="1" applyAlignment="1">
      <alignment horizontal="center"/>
    </xf>
    <xf numFmtId="14" fontId="18" fillId="0" borderId="22" xfId="0" applyNumberFormat="1" applyFont="1" applyBorder="1" applyAlignment="1">
      <alignment horizontal="center"/>
    </xf>
    <xf numFmtId="0" fontId="18" fillId="0" borderId="21" xfId="0" applyFont="1" applyBorder="1" applyAlignment="1">
      <alignment horizontal="center"/>
    </xf>
    <xf numFmtId="0" fontId="18" fillId="4" borderId="21" xfId="0" applyFont="1" applyFill="1" applyBorder="1" applyAlignment="1">
      <alignment horizontal="center"/>
    </xf>
    <xf numFmtId="4" fontId="18" fillId="0" borderId="21" xfId="1" applyNumberFormat="1" applyFont="1" applyFill="1" applyBorder="1" applyAlignment="1">
      <alignment horizontal="center"/>
    </xf>
    <xf numFmtId="4" fontId="18" fillId="7" borderId="21" xfId="1" applyNumberFormat="1" applyFont="1" applyFill="1" applyBorder="1" applyAlignment="1">
      <alignment horizontal="center"/>
    </xf>
    <xf numFmtId="4" fontId="17" fillId="0" borderId="21" xfId="1" applyNumberFormat="1" applyFont="1" applyFill="1" applyBorder="1" applyAlignment="1">
      <alignment horizontal="center"/>
    </xf>
    <xf numFmtId="4" fontId="18" fillId="4" borderId="21" xfId="1" applyNumberFormat="1" applyFont="1" applyFill="1" applyBorder="1" applyAlignment="1">
      <alignment horizontal="center"/>
    </xf>
    <xf numFmtId="0" fontId="23" fillId="13" borderId="21" xfId="0" applyFont="1" applyFill="1" applyBorder="1" applyAlignment="1">
      <alignment horizontal="center"/>
    </xf>
    <xf numFmtId="0" fontId="17" fillId="0" borderId="21" xfId="0" applyFont="1" applyBorder="1" applyAlignment="1">
      <alignment horizontal="center"/>
    </xf>
    <xf numFmtId="43" fontId="18" fillId="4" borderId="21" xfId="1" applyFont="1" applyFill="1" applyBorder="1" applyAlignment="1">
      <alignment horizontal="center"/>
    </xf>
    <xf numFmtId="4" fontId="18" fillId="4" borderId="21" xfId="2" applyNumberFormat="1" applyFont="1" applyFill="1" applyBorder="1" applyAlignment="1">
      <alignment horizontal="center"/>
    </xf>
    <xf numFmtId="4" fontId="22" fillId="0" borderId="12" xfId="2" applyNumberFormat="1" applyFont="1" applyBorder="1" applyAlignment="1">
      <alignment horizontal="center"/>
    </xf>
    <xf numFmtId="165" fontId="17" fillId="5" borderId="4" xfId="2" applyNumberFormat="1" applyFont="1" applyFill="1" applyBorder="1" applyAlignment="1">
      <alignment horizontal="center"/>
    </xf>
    <xf numFmtId="2" fontId="17" fillId="2" borderId="1" xfId="2" applyNumberFormat="1" applyFont="1" applyFill="1" applyBorder="1" applyAlignment="1">
      <alignment horizontal="center"/>
    </xf>
    <xf numFmtId="2" fontId="17" fillId="6" borderId="4" xfId="2" applyNumberFormat="1" applyFont="1" applyFill="1" applyBorder="1" applyAlignment="1">
      <alignment horizontal="center"/>
    </xf>
    <xf numFmtId="14" fontId="18" fillId="0" borderId="18" xfId="0" applyNumberFormat="1" applyFont="1" applyBorder="1" applyAlignment="1">
      <alignment horizontal="center"/>
    </xf>
    <xf numFmtId="0" fontId="18" fillId="0" borderId="0" xfId="0" applyFont="1" applyAlignment="1">
      <alignment horizontal="center"/>
    </xf>
    <xf numFmtId="0" fontId="18" fillId="4" borderId="0" xfId="0" applyFont="1" applyFill="1" applyAlignment="1">
      <alignment horizontal="center"/>
    </xf>
    <xf numFmtId="4" fontId="17" fillId="0" borderId="0" xfId="1" applyNumberFormat="1" applyFont="1" applyFill="1" applyBorder="1" applyAlignment="1">
      <alignment horizontal="center"/>
    </xf>
    <xf numFmtId="4" fontId="18" fillId="0" borderId="0" xfId="1" applyNumberFormat="1" applyFont="1" applyFill="1" applyBorder="1" applyAlignment="1">
      <alignment horizontal="center"/>
    </xf>
    <xf numFmtId="4" fontId="18" fillId="7" borderId="0" xfId="1" applyNumberFormat="1" applyFont="1" applyFill="1" applyBorder="1" applyAlignment="1">
      <alignment horizontal="center"/>
    </xf>
    <xf numFmtId="4" fontId="18" fillId="4" borderId="0" xfId="1" applyNumberFormat="1" applyFont="1" applyFill="1" applyBorder="1" applyAlignment="1">
      <alignment horizontal="center"/>
    </xf>
    <xf numFmtId="0" fontId="23" fillId="9" borderId="0" xfId="0" applyFont="1" applyFill="1" applyAlignment="1">
      <alignment horizontal="center"/>
    </xf>
    <xf numFmtId="0" fontId="17" fillId="0" borderId="0" xfId="0" applyFont="1" applyAlignment="1">
      <alignment horizontal="center"/>
    </xf>
    <xf numFmtId="43" fontId="18" fillId="4" borderId="0" xfId="1" applyFont="1" applyFill="1" applyBorder="1" applyAlignment="1">
      <alignment horizontal="center"/>
    </xf>
    <xf numFmtId="4" fontId="17" fillId="4" borderId="0" xfId="2" applyNumberFormat="1" applyFont="1" applyFill="1" applyBorder="1" applyAlignment="1">
      <alignment horizontal="center"/>
    </xf>
    <xf numFmtId="4" fontId="18" fillId="4" borderId="14" xfId="2" applyNumberFormat="1" applyFont="1" applyFill="1" applyBorder="1" applyAlignment="1">
      <alignment horizontal="center"/>
    </xf>
    <xf numFmtId="0" fontId="23" fillId="9" borderId="21" xfId="0" applyFont="1" applyFill="1" applyBorder="1" applyAlignment="1">
      <alignment horizontal="center"/>
    </xf>
    <xf numFmtId="4" fontId="17" fillId="4" borderId="21" xfId="2" applyNumberFormat="1" applyFont="1" applyFill="1" applyBorder="1" applyAlignment="1">
      <alignment horizontal="center"/>
    </xf>
    <xf numFmtId="4" fontId="18" fillId="4" borderId="12" xfId="2" applyNumberFormat="1" applyFont="1" applyFill="1" applyBorder="1" applyAlignment="1">
      <alignment horizontal="center"/>
    </xf>
    <xf numFmtId="0" fontId="23" fillId="11" borderId="0" xfId="0" applyFont="1" applyFill="1" applyAlignment="1">
      <alignment horizontal="center"/>
    </xf>
    <xf numFmtId="0" fontId="22" fillId="0" borderId="21" xfId="0" applyFont="1" applyBorder="1" applyAlignment="1">
      <alignment horizontal="center"/>
    </xf>
    <xf numFmtId="0" fontId="23" fillId="11" borderId="21" xfId="0" applyFont="1" applyFill="1" applyBorder="1" applyAlignment="1">
      <alignment horizontal="center"/>
    </xf>
    <xf numFmtId="0" fontId="23" fillId="10" borderId="0" xfId="0" applyFont="1" applyFill="1" applyAlignment="1">
      <alignment horizontal="center"/>
    </xf>
    <xf numFmtId="4" fontId="18" fillId="4" borderId="0" xfId="2" applyNumberFormat="1" applyFont="1" applyFill="1" applyBorder="1" applyAlignment="1">
      <alignment horizontal="center"/>
    </xf>
    <xf numFmtId="4" fontId="22" fillId="0" borderId="14" xfId="2" applyNumberFormat="1" applyFont="1" applyBorder="1" applyAlignment="1">
      <alignment horizontal="center"/>
    </xf>
    <xf numFmtId="0" fontId="23" fillId="10" borderId="21" xfId="0" applyFont="1" applyFill="1" applyBorder="1" applyAlignment="1">
      <alignment horizontal="center"/>
    </xf>
    <xf numFmtId="0" fontId="23" fillId="12" borderId="0" xfId="0" applyFont="1" applyFill="1" applyAlignment="1">
      <alignment horizontal="center"/>
    </xf>
    <xf numFmtId="43" fontId="18" fillId="0" borderId="0" xfId="1" applyFont="1" applyFill="1" applyBorder="1" applyAlignment="1">
      <alignment horizontal="center"/>
    </xf>
    <xf numFmtId="4" fontId="18" fillId="0" borderId="0" xfId="2" applyNumberFormat="1" applyFont="1" applyFill="1" applyBorder="1" applyAlignment="1">
      <alignment horizontal="center"/>
    </xf>
    <xf numFmtId="4" fontId="18" fillId="0" borderId="14" xfId="2" applyNumberFormat="1" applyFont="1" applyFill="1" applyBorder="1" applyAlignment="1">
      <alignment horizontal="center"/>
    </xf>
    <xf numFmtId="0" fontId="23" fillId="12" borderId="21" xfId="0" applyFont="1" applyFill="1" applyBorder="1" applyAlignment="1">
      <alignment horizontal="center"/>
    </xf>
    <xf numFmtId="0" fontId="23" fillId="8" borderId="0" xfId="0" applyFont="1" applyFill="1" applyAlignment="1">
      <alignment horizontal="center"/>
    </xf>
    <xf numFmtId="0" fontId="23" fillId="8" borderId="21" xfId="0" applyFont="1" applyFill="1" applyBorder="1" applyAlignment="1">
      <alignment horizontal="center"/>
    </xf>
    <xf numFmtId="4" fontId="18" fillId="0" borderId="12" xfId="2" applyNumberFormat="1" applyFont="1" applyFill="1" applyBorder="1" applyAlignment="1">
      <alignment horizontal="center"/>
    </xf>
    <xf numFmtId="0" fontId="17" fillId="18" borderId="0" xfId="0" applyFont="1" applyFill="1" applyAlignment="1">
      <alignment horizontal="center"/>
    </xf>
    <xf numFmtId="0" fontId="17" fillId="18" borderId="21" xfId="0" applyFont="1" applyFill="1" applyBorder="1" applyAlignment="1">
      <alignment horizontal="center"/>
    </xf>
    <xf numFmtId="0" fontId="17" fillId="22" borderId="0" xfId="0" applyFont="1" applyFill="1" applyAlignment="1">
      <alignment horizontal="center"/>
    </xf>
    <xf numFmtId="0" fontId="17" fillId="22" borderId="21" xfId="0" applyFont="1" applyFill="1" applyBorder="1" applyAlignment="1">
      <alignment horizontal="center"/>
    </xf>
    <xf numFmtId="0" fontId="24" fillId="14" borderId="0" xfId="0" applyFont="1" applyFill="1" applyAlignment="1">
      <alignment horizontal="center"/>
    </xf>
    <xf numFmtId="0" fontId="24" fillId="14" borderId="21" xfId="0" applyFont="1" applyFill="1" applyBorder="1" applyAlignment="1">
      <alignment horizontal="center"/>
    </xf>
    <xf numFmtId="0" fontId="24" fillId="16" borderId="0" xfId="0" applyFont="1" applyFill="1" applyAlignment="1">
      <alignment horizontal="center"/>
    </xf>
    <xf numFmtId="0" fontId="24" fillId="16" borderId="21" xfId="0" applyFont="1" applyFill="1" applyBorder="1" applyAlignment="1">
      <alignment horizontal="center"/>
    </xf>
    <xf numFmtId="0" fontId="23" fillId="0" borderId="0" xfId="0" applyFont="1" applyAlignment="1">
      <alignment horizontal="center"/>
    </xf>
    <xf numFmtId="0" fontId="23" fillId="8" borderId="13" xfId="0" applyFont="1" applyFill="1" applyBorder="1" applyAlignment="1">
      <alignment horizontal="center"/>
    </xf>
    <xf numFmtId="0" fontId="23" fillId="13" borderId="13" xfId="0" applyFont="1" applyFill="1" applyBorder="1" applyAlignment="1">
      <alignment horizontal="center"/>
    </xf>
    <xf numFmtId="0" fontId="23" fillId="9" borderId="1" xfId="0" applyFont="1" applyFill="1" applyBorder="1" applyAlignment="1">
      <alignment horizontal="center"/>
    </xf>
    <xf numFmtId="0" fontId="17" fillId="22" borderId="1" xfId="0" applyFont="1" applyFill="1" applyBorder="1" applyAlignment="1">
      <alignment horizontal="center"/>
    </xf>
    <xf numFmtId="0" fontId="24" fillId="3" borderId="8" xfId="0" applyFont="1" applyFill="1" applyBorder="1" applyAlignment="1">
      <alignment horizontal="center" vertical="center" wrapText="1"/>
    </xf>
    <xf numFmtId="0" fontId="24" fillId="3" borderId="7" xfId="0" applyFont="1" applyFill="1" applyBorder="1" applyAlignment="1">
      <alignment horizontal="center" vertical="center" wrapText="1"/>
    </xf>
    <xf numFmtId="0" fontId="24" fillId="3" borderId="5" xfId="0" applyFont="1" applyFill="1" applyBorder="1" applyAlignment="1">
      <alignment horizontal="center" vertical="center" wrapText="1"/>
    </xf>
    <xf numFmtId="0" fontId="24" fillId="3" borderId="6" xfId="0" applyFont="1" applyFill="1" applyBorder="1" applyAlignment="1">
      <alignment horizontal="center" vertical="center" wrapText="1"/>
    </xf>
    <xf numFmtId="164" fontId="24" fillId="3" borderId="6" xfId="1" applyNumberFormat="1" applyFont="1" applyFill="1" applyBorder="1" applyAlignment="1">
      <alignment horizontal="center" vertical="center" wrapText="1"/>
    </xf>
    <xf numFmtId="164" fontId="24" fillId="3" borderId="17" xfId="1" applyNumberFormat="1" applyFont="1" applyFill="1" applyBorder="1" applyAlignment="1">
      <alignment horizontal="center" vertical="center" wrapText="1"/>
    </xf>
    <xf numFmtId="4" fontId="24" fillId="3" borderId="16" xfId="2" applyNumberFormat="1" applyFont="1" applyFill="1" applyBorder="1" applyAlignment="1">
      <alignment horizontal="center" vertical="center" wrapText="1"/>
    </xf>
    <xf numFmtId="4" fontId="24" fillId="3" borderId="9" xfId="2" applyNumberFormat="1" applyFont="1" applyFill="1" applyBorder="1" applyAlignment="1">
      <alignment horizontal="center" vertical="center" wrapText="1"/>
    </xf>
    <xf numFmtId="2" fontId="24" fillId="3" borderId="10" xfId="2" applyNumberFormat="1" applyFont="1" applyFill="1" applyBorder="1" applyAlignment="1">
      <alignment horizontal="center" vertical="center" wrapText="1"/>
    </xf>
    <xf numFmtId="43" fontId="24" fillId="3" borderId="6" xfId="1" applyFont="1" applyFill="1" applyBorder="1" applyAlignment="1">
      <alignment horizontal="center" vertical="center" wrapText="1"/>
    </xf>
    <xf numFmtId="4" fontId="24" fillId="3" borderId="6" xfId="2" applyNumberFormat="1" applyFont="1" applyFill="1" applyBorder="1" applyAlignment="1">
      <alignment horizontal="center" vertical="center" wrapText="1"/>
    </xf>
    <xf numFmtId="4" fontId="25" fillId="0" borderId="17" xfId="1" applyNumberFormat="1" applyFont="1" applyFill="1" applyBorder="1" applyAlignment="1">
      <alignment horizontal="center"/>
    </xf>
    <xf numFmtId="4" fontId="17" fillId="4" borderId="17" xfId="2" applyNumberFormat="1" applyFont="1" applyFill="1" applyBorder="1" applyAlignment="1">
      <alignment horizontal="center"/>
    </xf>
    <xf numFmtId="4" fontId="17" fillId="0" borderId="0" xfId="2" applyNumberFormat="1" applyFont="1" applyFill="1" applyBorder="1" applyAlignment="1">
      <alignment horizontal="center"/>
    </xf>
    <xf numFmtId="0" fontId="24" fillId="23" borderId="0" xfId="0" applyFont="1" applyFill="1" applyAlignment="1">
      <alignment horizontal="center"/>
    </xf>
    <xf numFmtId="0" fontId="24" fillId="23" borderId="21" xfId="0" applyFont="1" applyFill="1" applyBorder="1" applyAlignment="1">
      <alignment horizontal="center"/>
    </xf>
    <xf numFmtId="0" fontId="17" fillId="24" borderId="0" xfId="0" applyFont="1" applyFill="1" applyAlignment="1">
      <alignment horizontal="center"/>
    </xf>
    <xf numFmtId="0" fontId="17" fillId="24" borderId="21" xfId="0" applyFont="1" applyFill="1" applyBorder="1" applyAlignment="1">
      <alignment horizontal="center"/>
    </xf>
    <xf numFmtId="14" fontId="18" fillId="0" borderId="55" xfId="0" applyNumberFormat="1" applyFont="1" applyBorder="1" applyAlignment="1">
      <alignment horizontal="center"/>
    </xf>
    <xf numFmtId="0" fontId="18" fillId="0" borderId="53" xfId="0" applyFont="1" applyBorder="1" applyAlignment="1">
      <alignment horizontal="center"/>
    </xf>
    <xf numFmtId="0" fontId="18" fillId="4" borderId="53" xfId="0" applyFont="1" applyFill="1" applyBorder="1" applyAlignment="1">
      <alignment horizontal="center"/>
    </xf>
    <xf numFmtId="4" fontId="17" fillId="0" borderId="53" xfId="1" applyNumberFormat="1" applyFont="1" applyFill="1" applyBorder="1" applyAlignment="1">
      <alignment horizontal="center"/>
    </xf>
    <xf numFmtId="4" fontId="18" fillId="0" borderId="53" xfId="1" applyNumberFormat="1" applyFont="1" applyFill="1" applyBorder="1" applyAlignment="1">
      <alignment horizontal="center"/>
    </xf>
    <xf numFmtId="4" fontId="18" fillId="7" borderId="53" xfId="1" applyNumberFormat="1" applyFont="1" applyFill="1" applyBorder="1" applyAlignment="1">
      <alignment horizontal="center"/>
    </xf>
    <xf numFmtId="4" fontId="18" fillId="4" borderId="53" xfId="1" applyNumberFormat="1" applyFont="1" applyFill="1" applyBorder="1" applyAlignment="1">
      <alignment horizontal="center"/>
    </xf>
    <xf numFmtId="0" fontId="23" fillId="13" borderId="3" xfId="0" applyFont="1" applyFill="1" applyBorder="1" applyAlignment="1">
      <alignment horizontal="center"/>
    </xf>
    <xf numFmtId="0" fontId="17" fillId="0" borderId="53" xfId="0" applyFont="1" applyBorder="1" applyAlignment="1">
      <alignment horizontal="center"/>
    </xf>
    <xf numFmtId="43" fontId="18" fillId="4" borderId="53" xfId="1" applyFont="1" applyFill="1" applyBorder="1" applyAlignment="1">
      <alignment horizontal="center"/>
    </xf>
    <xf numFmtId="4" fontId="17" fillId="4" borderId="53" xfId="2" applyNumberFormat="1" applyFont="1" applyFill="1" applyBorder="1" applyAlignment="1">
      <alignment horizontal="center"/>
    </xf>
    <xf numFmtId="4" fontId="22" fillId="0" borderId="54" xfId="2" applyNumberFormat="1" applyFont="1" applyBorder="1" applyAlignment="1">
      <alignment horizontal="center"/>
    </xf>
    <xf numFmtId="14" fontId="18" fillId="0" borderId="36" xfId="0" applyNumberFormat="1" applyFont="1" applyBorder="1" applyAlignment="1">
      <alignment horizontal="center"/>
    </xf>
    <xf numFmtId="0" fontId="18" fillId="0" borderId="29" xfId="0" applyFont="1" applyBorder="1" applyAlignment="1">
      <alignment horizontal="center"/>
    </xf>
    <xf numFmtId="0" fontId="18" fillId="4" borderId="29" xfId="0" applyFont="1" applyFill="1" applyBorder="1" applyAlignment="1">
      <alignment horizontal="center"/>
    </xf>
    <xf numFmtId="4" fontId="17" fillId="0" borderId="11" xfId="1" applyNumberFormat="1" applyFont="1" applyFill="1" applyBorder="1" applyAlignment="1">
      <alignment horizontal="center"/>
    </xf>
    <xf numFmtId="4" fontId="18" fillId="0" borderId="29" xfId="1" applyNumberFormat="1" applyFont="1" applyFill="1" applyBorder="1" applyAlignment="1">
      <alignment horizontal="center"/>
    </xf>
    <xf numFmtId="4" fontId="18" fillId="7" borderId="29" xfId="1" applyNumberFormat="1" applyFont="1" applyFill="1" applyBorder="1" applyAlignment="1">
      <alignment horizontal="center"/>
    </xf>
    <xf numFmtId="4" fontId="18" fillId="7" borderId="11" xfId="1" applyNumberFormat="1" applyFont="1" applyFill="1" applyBorder="1" applyAlignment="1">
      <alignment horizontal="center"/>
    </xf>
    <xf numFmtId="4" fontId="18" fillId="4" borderId="11" xfId="1" applyNumberFormat="1" applyFont="1" applyFill="1" applyBorder="1" applyAlignment="1">
      <alignment horizontal="center"/>
    </xf>
    <xf numFmtId="0" fontId="17" fillId="0" borderId="29" xfId="0" applyFont="1" applyBorder="1" applyAlignment="1">
      <alignment horizontal="center"/>
    </xf>
    <xf numFmtId="0" fontId="17" fillId="0" borderId="11" xfId="0" applyFont="1" applyBorder="1" applyAlignment="1">
      <alignment horizontal="center"/>
    </xf>
    <xf numFmtId="0" fontId="18" fillId="4" borderId="11" xfId="0" applyFont="1" applyFill="1" applyBorder="1" applyAlignment="1">
      <alignment horizontal="center"/>
    </xf>
    <xf numFmtId="43" fontId="18" fillId="4" borderId="11" xfId="1" applyFont="1" applyFill="1" applyBorder="1" applyAlignment="1">
      <alignment horizontal="center"/>
    </xf>
    <xf numFmtId="4" fontId="17" fillId="4" borderId="11" xfId="2" applyNumberFormat="1" applyFont="1" applyFill="1" applyBorder="1" applyAlignment="1">
      <alignment horizontal="center"/>
    </xf>
    <xf numFmtId="4" fontId="18" fillId="4" borderId="24" xfId="2" applyNumberFormat="1" applyFont="1" applyFill="1" applyBorder="1" applyAlignment="1">
      <alignment horizontal="center"/>
    </xf>
    <xf numFmtId="0" fontId="18" fillId="4" borderId="32" xfId="0" applyFont="1" applyFill="1" applyBorder="1" applyAlignment="1">
      <alignment horizontal="center"/>
    </xf>
    <xf numFmtId="4" fontId="18" fillId="0" borderId="32" xfId="1" applyNumberFormat="1" applyFont="1" applyFill="1" applyBorder="1" applyAlignment="1">
      <alignment horizontal="center"/>
    </xf>
    <xf numFmtId="4" fontId="18" fillId="7" borderId="32" xfId="1" applyNumberFormat="1" applyFont="1" applyFill="1" applyBorder="1" applyAlignment="1">
      <alignment horizontal="center"/>
    </xf>
    <xf numFmtId="4" fontId="18" fillId="4" borderId="32" xfId="1" applyNumberFormat="1" applyFont="1" applyFill="1" applyBorder="1" applyAlignment="1">
      <alignment horizontal="center"/>
    </xf>
    <xf numFmtId="0" fontId="17" fillId="0" borderId="32" xfId="0" applyFont="1" applyBorder="1" applyAlignment="1">
      <alignment horizontal="center"/>
    </xf>
    <xf numFmtId="43" fontId="18" fillId="4" borderId="32" xfId="1" applyFont="1" applyFill="1" applyBorder="1" applyAlignment="1">
      <alignment horizontal="center"/>
    </xf>
    <xf numFmtId="4" fontId="17" fillId="4" borderId="32" xfId="2" applyNumberFormat="1" applyFont="1" applyFill="1" applyBorder="1" applyAlignment="1">
      <alignment horizontal="center"/>
    </xf>
    <xf numFmtId="4" fontId="18" fillId="4" borderId="37" xfId="2" applyNumberFormat="1" applyFont="1" applyFill="1" applyBorder="1" applyAlignment="1">
      <alignment horizontal="center"/>
    </xf>
    <xf numFmtId="14" fontId="18" fillId="0" borderId="26" xfId="0" applyNumberFormat="1" applyFont="1" applyBorder="1" applyAlignment="1">
      <alignment horizontal="center"/>
    </xf>
    <xf numFmtId="0" fontId="18" fillId="0" borderId="35" xfId="0" applyFont="1" applyBorder="1" applyAlignment="1">
      <alignment horizontal="center"/>
    </xf>
    <xf numFmtId="0" fontId="18" fillId="4" borderId="35" xfId="0" applyFont="1" applyFill="1" applyBorder="1" applyAlignment="1">
      <alignment horizontal="center"/>
    </xf>
    <xf numFmtId="4" fontId="18" fillId="0" borderId="35" xfId="1" applyNumberFormat="1" applyFont="1" applyFill="1" applyBorder="1" applyAlignment="1">
      <alignment horizontal="center"/>
    </xf>
    <xf numFmtId="4" fontId="18" fillId="0" borderId="27" xfId="1" applyNumberFormat="1" applyFont="1" applyFill="1" applyBorder="1" applyAlignment="1">
      <alignment horizontal="center"/>
    </xf>
    <xf numFmtId="4" fontId="18" fillId="7" borderId="27" xfId="1" applyNumberFormat="1" applyFont="1" applyFill="1" applyBorder="1" applyAlignment="1">
      <alignment horizontal="center"/>
    </xf>
    <xf numFmtId="4" fontId="17" fillId="0" borderId="35" xfId="1" applyNumberFormat="1" applyFont="1" applyFill="1" applyBorder="1" applyAlignment="1">
      <alignment horizontal="center"/>
    </xf>
    <xf numFmtId="4" fontId="18" fillId="7" borderId="35" xfId="1" applyNumberFormat="1" applyFont="1" applyFill="1" applyBorder="1" applyAlignment="1">
      <alignment horizontal="center"/>
    </xf>
    <xf numFmtId="4" fontId="18" fillId="4" borderId="35" xfId="1" applyNumberFormat="1" applyFont="1" applyFill="1" applyBorder="1" applyAlignment="1">
      <alignment horizontal="center"/>
    </xf>
    <xf numFmtId="0" fontId="17" fillId="0" borderId="35" xfId="0" applyFont="1" applyBorder="1" applyAlignment="1">
      <alignment horizontal="center"/>
    </xf>
    <xf numFmtId="43" fontId="18" fillId="4" borderId="35" xfId="1" applyFont="1" applyFill="1" applyBorder="1" applyAlignment="1">
      <alignment horizontal="center"/>
    </xf>
    <xf numFmtId="43" fontId="18" fillId="4" borderId="46" xfId="1" applyFont="1" applyFill="1" applyBorder="1" applyAlignment="1">
      <alignment horizontal="center"/>
    </xf>
    <xf numFmtId="4" fontId="17" fillId="4" borderId="46" xfId="2" applyNumberFormat="1" applyFont="1" applyFill="1" applyBorder="1" applyAlignment="1">
      <alignment horizontal="center"/>
    </xf>
    <xf numFmtId="4" fontId="18" fillId="4" borderId="38" xfId="2" applyNumberFormat="1" applyFont="1" applyFill="1" applyBorder="1" applyAlignment="1">
      <alignment horizontal="center"/>
    </xf>
    <xf numFmtId="4" fontId="17" fillId="0" borderId="29" xfId="1" applyNumberFormat="1" applyFont="1" applyFill="1" applyBorder="1" applyAlignment="1">
      <alignment horizontal="center"/>
    </xf>
    <xf numFmtId="4" fontId="18" fillId="4" borderId="29" xfId="1" applyNumberFormat="1" applyFont="1" applyFill="1" applyBorder="1" applyAlignment="1">
      <alignment horizontal="center"/>
    </xf>
    <xf numFmtId="43" fontId="18" fillId="4" borderId="29" xfId="1" applyFont="1" applyFill="1" applyBorder="1" applyAlignment="1">
      <alignment horizontal="center"/>
    </xf>
    <xf numFmtId="4" fontId="17" fillId="4" borderId="29" xfId="2" applyNumberFormat="1" applyFont="1" applyFill="1" applyBorder="1" applyAlignment="1">
      <alignment horizontal="center"/>
    </xf>
    <xf numFmtId="4" fontId="18" fillId="4" borderId="41" xfId="2" applyNumberFormat="1" applyFont="1" applyFill="1" applyBorder="1" applyAlignment="1">
      <alignment horizontal="center"/>
    </xf>
    <xf numFmtId="14" fontId="18" fillId="0" borderId="33" xfId="0" applyNumberFormat="1" applyFont="1" applyBorder="1" applyAlignment="1">
      <alignment horizontal="center"/>
    </xf>
    <xf numFmtId="0" fontId="18" fillId="0" borderId="31" xfId="0" applyFont="1" applyBorder="1" applyAlignment="1">
      <alignment horizontal="center"/>
    </xf>
    <xf numFmtId="0" fontId="18" fillId="0" borderId="32" xfId="0" applyFont="1" applyBorder="1" applyAlignment="1">
      <alignment horizontal="center"/>
    </xf>
    <xf numFmtId="0" fontId="18" fillId="4" borderId="31" xfId="0" applyFont="1" applyFill="1" applyBorder="1" applyAlignment="1">
      <alignment horizontal="center"/>
    </xf>
    <xf numFmtId="4" fontId="18" fillId="0" borderId="31" xfId="1" applyNumberFormat="1" applyFont="1" applyFill="1" applyBorder="1" applyAlignment="1">
      <alignment horizontal="center"/>
    </xf>
    <xf numFmtId="4" fontId="18" fillId="7" borderId="31" xfId="1" applyNumberFormat="1" applyFont="1" applyFill="1" applyBorder="1" applyAlignment="1">
      <alignment horizontal="center"/>
    </xf>
    <xf numFmtId="4" fontId="18" fillId="4" borderId="31" xfId="1" applyNumberFormat="1" applyFont="1" applyFill="1" applyBorder="1" applyAlignment="1">
      <alignment horizontal="center"/>
    </xf>
    <xf numFmtId="0" fontId="17" fillId="0" borderId="31" xfId="0" applyFont="1" applyBorder="1" applyAlignment="1">
      <alignment horizontal="center"/>
    </xf>
    <xf numFmtId="43" fontId="18" fillId="4" borderId="31" xfId="1" applyFont="1" applyFill="1" applyBorder="1" applyAlignment="1">
      <alignment horizontal="center"/>
    </xf>
    <xf numFmtId="4" fontId="17" fillId="4" borderId="31" xfId="2" applyNumberFormat="1" applyFont="1" applyFill="1" applyBorder="1" applyAlignment="1">
      <alignment horizontal="center"/>
    </xf>
    <xf numFmtId="4" fontId="18" fillId="4" borderId="40" xfId="2" applyNumberFormat="1" applyFont="1" applyFill="1" applyBorder="1" applyAlignment="1">
      <alignment horizontal="center"/>
    </xf>
    <xf numFmtId="14" fontId="18" fillId="0" borderId="34" xfId="0" applyNumberFormat="1" applyFont="1" applyBorder="1" applyAlignment="1">
      <alignment horizontal="center"/>
    </xf>
    <xf numFmtId="0" fontId="18" fillId="0" borderId="27" xfId="0" applyFont="1" applyBorder="1" applyAlignment="1">
      <alignment horizontal="center"/>
    </xf>
    <xf numFmtId="0" fontId="22" fillId="0" borderId="35" xfId="0" applyFont="1" applyBorder="1" applyAlignment="1">
      <alignment horizontal="center"/>
    </xf>
    <xf numFmtId="4" fontId="17" fillId="4" borderId="35" xfId="2" applyNumberFormat="1" applyFont="1" applyFill="1" applyBorder="1" applyAlignment="1">
      <alignment horizontal="center"/>
    </xf>
    <xf numFmtId="4" fontId="22" fillId="0" borderId="41" xfId="2" applyNumberFormat="1" applyFont="1" applyBorder="1" applyAlignment="1">
      <alignment horizontal="center"/>
    </xf>
    <xf numFmtId="4" fontId="22" fillId="0" borderId="38" xfId="2" applyNumberFormat="1" applyFont="1" applyBorder="1" applyAlignment="1">
      <alignment horizontal="center"/>
    </xf>
    <xf numFmtId="43" fontId="18" fillId="0" borderId="29" xfId="1" applyFont="1" applyFill="1" applyBorder="1" applyAlignment="1">
      <alignment horizontal="center"/>
    </xf>
    <xf numFmtId="43" fontId="18" fillId="0" borderId="11" xfId="1" applyFont="1" applyFill="1" applyBorder="1" applyAlignment="1">
      <alignment horizontal="center"/>
    </xf>
    <xf numFmtId="4" fontId="17" fillId="0" borderId="29" xfId="2" applyNumberFormat="1" applyFont="1" applyFill="1" applyBorder="1" applyAlignment="1">
      <alignment horizontal="center"/>
    </xf>
    <xf numFmtId="4" fontId="18" fillId="0" borderId="41" xfId="2" applyNumberFormat="1" applyFont="1" applyFill="1" applyBorder="1" applyAlignment="1">
      <alignment horizontal="center"/>
    </xf>
    <xf numFmtId="0" fontId="18" fillId="4" borderId="27" xfId="0" applyFont="1" applyFill="1" applyBorder="1" applyAlignment="1">
      <alignment horizontal="center"/>
    </xf>
    <xf numFmtId="0" fontId="18" fillId="0" borderId="11" xfId="0" applyFont="1" applyBorder="1" applyAlignment="1">
      <alignment horizontal="center"/>
    </xf>
    <xf numFmtId="4" fontId="17" fillId="0" borderId="27" xfId="1" applyNumberFormat="1" applyFont="1" applyFill="1" applyBorder="1" applyAlignment="1">
      <alignment horizontal="center"/>
    </xf>
    <xf numFmtId="4" fontId="18" fillId="0" borderId="38" xfId="2" applyNumberFormat="1" applyFont="1" applyFill="1" applyBorder="1" applyAlignment="1">
      <alignment horizontal="center"/>
    </xf>
    <xf numFmtId="0" fontId="22" fillId="0" borderId="56" xfId="0" applyFont="1" applyBorder="1" applyAlignment="1">
      <alignment horizontal="center"/>
    </xf>
    <xf numFmtId="0" fontId="17" fillId="18" borderId="29" xfId="0" applyFont="1" applyFill="1" applyBorder="1" applyAlignment="1">
      <alignment horizontal="center"/>
    </xf>
    <xf numFmtId="0" fontId="22" fillId="0" borderId="32" xfId="0" applyFont="1" applyBorder="1" applyAlignment="1">
      <alignment horizontal="center"/>
    </xf>
    <xf numFmtId="0" fontId="17" fillId="18" borderId="31" xfId="0" applyFont="1" applyFill="1" applyBorder="1" applyAlignment="1">
      <alignment horizontal="center"/>
    </xf>
    <xf numFmtId="4" fontId="22" fillId="0" borderId="40" xfId="2" applyNumberFormat="1" applyFont="1" applyBorder="1" applyAlignment="1">
      <alignment horizontal="center"/>
    </xf>
    <xf numFmtId="0" fontId="17" fillId="18" borderId="35" xfId="0" applyFont="1" applyFill="1" applyBorder="1" applyAlignment="1">
      <alignment horizontal="center"/>
    </xf>
    <xf numFmtId="43" fontId="18" fillId="4" borderId="27" xfId="1" applyFont="1" applyFill="1" applyBorder="1" applyAlignment="1">
      <alignment horizontal="center"/>
    </xf>
    <xf numFmtId="0" fontId="22" fillId="0" borderId="29" xfId="0" applyFont="1" applyBorder="1" applyAlignment="1">
      <alignment horizontal="center"/>
    </xf>
    <xf numFmtId="4" fontId="18" fillId="0" borderId="11" xfId="1" applyNumberFormat="1" applyFont="1" applyFill="1" applyBorder="1" applyAlignment="1">
      <alignment horizontal="center"/>
    </xf>
    <xf numFmtId="4" fontId="22" fillId="0" borderId="24" xfId="2" applyNumberFormat="1" applyFont="1" applyBorder="1" applyAlignment="1">
      <alignment horizontal="center"/>
    </xf>
    <xf numFmtId="14" fontId="18" fillId="0" borderId="50" xfId="0" applyNumberFormat="1" applyFont="1" applyBorder="1" applyAlignment="1">
      <alignment horizontal="center"/>
    </xf>
    <xf numFmtId="4" fontId="25" fillId="0" borderId="32" xfId="1" applyNumberFormat="1" applyFont="1" applyFill="1" applyBorder="1" applyAlignment="1">
      <alignment horizontal="center"/>
    </xf>
    <xf numFmtId="4" fontId="25" fillId="0" borderId="31" xfId="1" applyNumberFormat="1" applyFont="1" applyFill="1" applyBorder="1" applyAlignment="1">
      <alignment horizontal="center"/>
    </xf>
    <xf numFmtId="14" fontId="18" fillId="0" borderId="51" xfId="0" applyNumberFormat="1" applyFont="1" applyBorder="1" applyAlignment="1">
      <alignment horizontal="center"/>
    </xf>
    <xf numFmtId="0" fontId="22" fillId="0" borderId="27" xfId="0" applyFont="1" applyBorder="1" applyAlignment="1">
      <alignment horizontal="center"/>
    </xf>
    <xf numFmtId="4" fontId="18" fillId="4" borderId="27" xfId="1" applyNumberFormat="1" applyFont="1" applyFill="1" applyBorder="1" applyAlignment="1">
      <alignment horizontal="center"/>
    </xf>
    <xf numFmtId="0" fontId="17" fillId="0" borderId="27" xfId="0" applyFont="1" applyBorder="1" applyAlignment="1">
      <alignment horizontal="center"/>
    </xf>
    <xf numFmtId="4" fontId="17" fillId="4" borderId="27" xfId="2" applyNumberFormat="1" applyFont="1" applyFill="1" applyBorder="1" applyAlignment="1">
      <alignment horizontal="center"/>
    </xf>
    <xf numFmtId="4" fontId="18" fillId="0" borderId="52" xfId="2" applyNumberFormat="1" applyFont="1" applyFill="1" applyBorder="1" applyAlignment="1">
      <alignment horizontal="center"/>
    </xf>
    <xf numFmtId="14" fontId="18" fillId="0" borderId="28" xfId="0" applyNumberFormat="1" applyFont="1" applyBorder="1" applyAlignment="1">
      <alignment horizontal="center"/>
    </xf>
    <xf numFmtId="0" fontId="18" fillId="0" borderId="30" xfId="0" applyFont="1" applyBorder="1" applyAlignment="1">
      <alignment horizontal="center"/>
    </xf>
    <xf numFmtId="0" fontId="18" fillId="4" borderId="30" xfId="0" applyFont="1" applyFill="1" applyBorder="1" applyAlignment="1">
      <alignment horizontal="center"/>
    </xf>
    <xf numFmtId="4" fontId="17" fillId="0" borderId="6" xfId="1" applyNumberFormat="1" applyFont="1" applyFill="1" applyBorder="1" applyAlignment="1">
      <alignment horizontal="center"/>
    </xf>
    <xf numFmtId="4" fontId="18" fillId="0" borderId="30" xfId="1" applyNumberFormat="1" applyFont="1" applyFill="1" applyBorder="1" applyAlignment="1">
      <alignment horizontal="center"/>
    </xf>
    <xf numFmtId="4" fontId="18" fillId="7" borderId="30" xfId="1" applyNumberFormat="1" applyFont="1" applyFill="1" applyBorder="1" applyAlignment="1">
      <alignment horizontal="center"/>
    </xf>
    <xf numFmtId="4" fontId="18" fillId="7" borderId="6" xfId="1" applyNumberFormat="1" applyFont="1" applyFill="1" applyBorder="1" applyAlignment="1">
      <alignment horizontal="center"/>
    </xf>
    <xf numFmtId="4" fontId="18" fillId="4" borderId="6" xfId="1" applyNumberFormat="1" applyFont="1" applyFill="1" applyBorder="1" applyAlignment="1">
      <alignment horizontal="center"/>
    </xf>
    <xf numFmtId="0" fontId="17" fillId="0" borderId="30" xfId="0" applyFont="1" applyBorder="1" applyAlignment="1">
      <alignment horizontal="center"/>
    </xf>
    <xf numFmtId="0" fontId="17" fillId="0" borderId="6" xfId="0" applyFont="1" applyBorder="1" applyAlignment="1">
      <alignment horizontal="center"/>
    </xf>
    <xf numFmtId="0" fontId="18" fillId="4" borderId="6" xfId="0" applyFont="1" applyFill="1" applyBorder="1" applyAlignment="1">
      <alignment horizontal="center"/>
    </xf>
    <xf numFmtId="43" fontId="18" fillId="4" borderId="6" xfId="1" applyFont="1" applyFill="1" applyBorder="1" applyAlignment="1">
      <alignment horizontal="center"/>
    </xf>
    <xf numFmtId="4" fontId="17" fillId="4" borderId="6" xfId="2" applyNumberFormat="1" applyFont="1" applyFill="1" applyBorder="1" applyAlignment="1">
      <alignment horizontal="center"/>
    </xf>
    <xf numFmtId="4" fontId="18" fillId="4" borderId="16" xfId="2" applyNumberFormat="1" applyFont="1" applyFill="1" applyBorder="1" applyAlignment="1">
      <alignment horizontal="center"/>
    </xf>
    <xf numFmtId="4" fontId="25" fillId="0" borderId="35" xfId="1" applyNumberFormat="1" applyFont="1" applyFill="1" applyBorder="1" applyAlignment="1">
      <alignment horizontal="center"/>
    </xf>
    <xf numFmtId="0" fontId="22" fillId="0" borderId="31" xfId="0" applyFont="1" applyBorder="1" applyAlignment="1">
      <alignment horizontal="center"/>
    </xf>
    <xf numFmtId="4" fontId="17" fillId="0" borderId="31" xfId="1" applyNumberFormat="1" applyFont="1" applyFill="1" applyBorder="1" applyAlignment="1">
      <alignment horizontal="center"/>
    </xf>
    <xf numFmtId="4" fontId="17" fillId="0" borderId="30" xfId="1" applyNumberFormat="1" applyFont="1" applyFill="1" applyBorder="1" applyAlignment="1">
      <alignment horizontal="center"/>
    </xf>
    <xf numFmtId="0" fontId="23" fillId="12" borderId="17" xfId="0" applyFont="1" applyFill="1" applyBorder="1" applyAlignment="1">
      <alignment horizontal="center"/>
    </xf>
    <xf numFmtId="43" fontId="18" fillId="0" borderId="30" xfId="1" applyFont="1" applyFill="1" applyBorder="1" applyAlignment="1">
      <alignment horizontal="center"/>
    </xf>
    <xf numFmtId="43" fontId="18" fillId="0" borderId="6" xfId="1" applyFont="1" applyFill="1" applyBorder="1" applyAlignment="1">
      <alignment horizontal="center"/>
    </xf>
    <xf numFmtId="4" fontId="17" fillId="0" borderId="30" xfId="2" applyNumberFormat="1" applyFont="1" applyFill="1" applyBorder="1" applyAlignment="1">
      <alignment horizontal="center"/>
    </xf>
    <xf numFmtId="4" fontId="18" fillId="0" borderId="39" xfId="2" applyNumberFormat="1" applyFont="1" applyFill="1" applyBorder="1" applyAlignment="1">
      <alignment horizontal="center"/>
    </xf>
    <xf numFmtId="0" fontId="22" fillId="0" borderId="57" xfId="0" applyFont="1" applyBorder="1" applyAlignment="1">
      <alignment horizontal="center"/>
    </xf>
    <xf numFmtId="0" fontId="17" fillId="24" borderId="53" xfId="0" applyFont="1" applyFill="1" applyBorder="1" applyAlignment="1">
      <alignment horizontal="center"/>
    </xf>
    <xf numFmtId="4" fontId="18" fillId="0" borderId="54" xfId="2" applyNumberFormat="1" applyFont="1" applyFill="1" applyBorder="1" applyAlignment="1">
      <alignment horizontal="center"/>
    </xf>
    <xf numFmtId="0" fontId="23" fillId="0" borderId="29" xfId="0" applyFont="1" applyBorder="1" applyAlignment="1">
      <alignment horizontal="center"/>
    </xf>
    <xf numFmtId="0" fontId="23" fillId="0" borderId="11" xfId="0" applyFont="1" applyBorder="1" applyAlignment="1">
      <alignment horizontal="center"/>
    </xf>
    <xf numFmtId="0" fontId="23" fillId="9" borderId="17" xfId="0" applyFont="1" applyFill="1" applyBorder="1" applyAlignment="1">
      <alignment horizontal="center"/>
    </xf>
    <xf numFmtId="165" fontId="17" fillId="5" borderId="1" xfId="2" applyNumberFormat="1" applyFont="1" applyFill="1" applyBorder="1" applyAlignment="1">
      <alignment horizontal="center"/>
    </xf>
    <xf numFmtId="14" fontId="18" fillId="0" borderId="25" xfId="0" applyNumberFormat="1" applyFont="1" applyBorder="1" applyAlignment="1">
      <alignment horizontal="center"/>
    </xf>
    <xf numFmtId="0" fontId="18" fillId="0" borderId="17" xfId="0" applyFont="1" applyBorder="1" applyAlignment="1">
      <alignment horizontal="center"/>
    </xf>
    <xf numFmtId="43" fontId="18" fillId="0" borderId="17" xfId="1" applyFont="1" applyFill="1" applyBorder="1" applyAlignment="1">
      <alignment horizontal="center"/>
    </xf>
    <xf numFmtId="4" fontId="17" fillId="0" borderId="17" xfId="2" applyNumberFormat="1" applyFont="1" applyFill="1" applyBorder="1" applyAlignment="1">
      <alignment horizontal="center"/>
    </xf>
    <xf numFmtId="4" fontId="18" fillId="0" borderId="9" xfId="2" applyNumberFormat="1" applyFont="1" applyFill="1" applyBorder="1" applyAlignment="1">
      <alignment horizontal="center"/>
    </xf>
    <xf numFmtId="14" fontId="18" fillId="0" borderId="19" xfId="0" applyNumberFormat="1" applyFont="1" applyBorder="1" applyAlignment="1">
      <alignment horizontal="center"/>
    </xf>
    <xf numFmtId="0" fontId="17" fillId="18" borderId="11" xfId="0" applyFont="1" applyFill="1" applyBorder="1" applyAlignment="1">
      <alignment horizontal="center"/>
    </xf>
    <xf numFmtId="0" fontId="17" fillId="24" borderId="27" xfId="0" applyFont="1" applyFill="1" applyBorder="1" applyAlignment="1">
      <alignment horizontal="center"/>
    </xf>
    <xf numFmtId="4" fontId="18" fillId="4" borderId="30" xfId="1" applyNumberFormat="1" applyFont="1" applyFill="1" applyBorder="1" applyAlignment="1">
      <alignment horizontal="center"/>
    </xf>
    <xf numFmtId="43" fontId="18" fillId="4" borderId="30" xfId="1" applyFont="1" applyFill="1" applyBorder="1" applyAlignment="1">
      <alignment horizontal="center"/>
    </xf>
    <xf numFmtId="4" fontId="17" fillId="4" borderId="30" xfId="2" applyNumberFormat="1" applyFont="1" applyFill="1" applyBorder="1" applyAlignment="1">
      <alignment horizontal="center"/>
    </xf>
    <xf numFmtId="0" fontId="23" fillId="13" borderId="0" xfId="0" applyFont="1" applyFill="1" applyAlignment="1">
      <alignment horizontal="center"/>
    </xf>
    <xf numFmtId="2" fontId="17" fillId="6" borderId="1" xfId="2" applyNumberFormat="1" applyFont="1" applyFill="1" applyBorder="1" applyAlignment="1">
      <alignment horizontal="center"/>
    </xf>
    <xf numFmtId="14" fontId="22" fillId="0" borderId="28" xfId="0" applyNumberFormat="1" applyFont="1" applyBorder="1" applyAlignment="1">
      <alignment horizontal="center"/>
    </xf>
    <xf numFmtId="0" fontId="22" fillId="0" borderId="30" xfId="0" applyFont="1" applyBorder="1" applyAlignment="1">
      <alignment horizontal="center"/>
    </xf>
    <xf numFmtId="4" fontId="18" fillId="0" borderId="6" xfId="1" applyNumberFormat="1" applyFont="1" applyFill="1" applyBorder="1" applyAlignment="1">
      <alignment horizontal="center"/>
    </xf>
    <xf numFmtId="4" fontId="22" fillId="7" borderId="30" xfId="1" applyNumberFormat="1" applyFont="1" applyFill="1" applyBorder="1" applyAlignment="1">
      <alignment horizontal="center"/>
    </xf>
    <xf numFmtId="4" fontId="22" fillId="0" borderId="39" xfId="2" applyNumberFormat="1" applyFont="1" applyBorder="1" applyAlignment="1">
      <alignment horizontal="center"/>
    </xf>
    <xf numFmtId="4" fontId="18" fillId="4" borderId="35" xfId="2" applyNumberFormat="1" applyFont="1" applyFill="1" applyBorder="1" applyAlignment="1">
      <alignment horizontal="center"/>
    </xf>
    <xf numFmtId="4" fontId="18" fillId="4" borderId="29" xfId="2" applyNumberFormat="1" applyFont="1" applyFill="1" applyBorder="1" applyAlignment="1">
      <alignment horizontal="center"/>
    </xf>
    <xf numFmtId="4" fontId="18" fillId="0" borderId="11" xfId="2" applyNumberFormat="1" applyFont="1" applyFill="1" applyBorder="1" applyAlignment="1">
      <alignment horizontal="center"/>
    </xf>
    <xf numFmtId="4" fontId="25" fillId="0" borderId="0" xfId="1" applyNumberFormat="1" applyFont="1" applyFill="1" applyBorder="1" applyAlignment="1">
      <alignment horizontal="center"/>
    </xf>
    <xf numFmtId="14" fontId="18" fillId="0" borderId="5" xfId="0" applyNumberFormat="1" applyFont="1" applyBorder="1" applyAlignment="1">
      <alignment horizontal="center"/>
    </xf>
    <xf numFmtId="0" fontId="18" fillId="0" borderId="6" xfId="0" applyFont="1" applyBorder="1" applyAlignment="1">
      <alignment horizontal="center"/>
    </xf>
    <xf numFmtId="4" fontId="18" fillId="7" borderId="45" xfId="1" applyNumberFormat="1" applyFont="1" applyFill="1" applyBorder="1" applyAlignment="1">
      <alignment horizontal="center"/>
    </xf>
    <xf numFmtId="0" fontId="17" fillId="0" borderId="7" xfId="0" applyFont="1" applyBorder="1" applyAlignment="1">
      <alignment horizontal="center"/>
    </xf>
    <xf numFmtId="4" fontId="22" fillId="0" borderId="16" xfId="2" applyNumberFormat="1" applyFont="1" applyBorder="1" applyAlignment="1">
      <alignment horizontal="center"/>
    </xf>
    <xf numFmtId="4" fontId="18" fillId="7" borderId="47" xfId="1" applyNumberFormat="1" applyFont="1" applyFill="1" applyBorder="1" applyAlignment="1">
      <alignment horizontal="center"/>
    </xf>
    <xf numFmtId="0" fontId="17" fillId="0" borderId="48" xfId="0" applyFont="1" applyBorder="1" applyAlignment="1">
      <alignment horizontal="center"/>
    </xf>
    <xf numFmtId="4" fontId="18" fillId="7" borderId="44" xfId="1" applyNumberFormat="1" applyFont="1" applyFill="1" applyBorder="1" applyAlignment="1">
      <alignment horizontal="center"/>
    </xf>
    <xf numFmtId="0" fontId="17" fillId="0" borderId="49" xfId="0" applyFont="1" applyBorder="1" applyAlignment="1">
      <alignment horizontal="center"/>
    </xf>
    <xf numFmtId="4" fontId="18" fillId="0" borderId="29" xfId="2" applyNumberFormat="1" applyFont="1" applyFill="1" applyBorder="1" applyAlignment="1">
      <alignment horizontal="center"/>
    </xf>
    <xf numFmtId="4" fontId="18" fillId="4" borderId="32" xfId="2" applyNumberFormat="1" applyFont="1" applyFill="1" applyBorder="1" applyAlignment="1">
      <alignment horizontal="center"/>
    </xf>
    <xf numFmtId="4" fontId="18" fillId="0" borderId="37" xfId="2" applyNumberFormat="1" applyFont="1" applyFill="1" applyBorder="1" applyAlignment="1">
      <alignment horizontal="center"/>
    </xf>
    <xf numFmtId="4" fontId="18" fillId="4" borderId="27" xfId="2" applyNumberFormat="1" applyFont="1" applyFill="1" applyBorder="1" applyAlignment="1">
      <alignment horizontal="center"/>
    </xf>
    <xf numFmtId="0" fontId="22" fillId="0" borderId="0" xfId="0" applyFont="1"/>
    <xf numFmtId="14" fontId="18" fillId="0" borderId="42" xfId="0" applyNumberFormat="1" applyFont="1" applyBorder="1" applyAlignment="1">
      <alignment horizontal="center"/>
    </xf>
    <xf numFmtId="0" fontId="18" fillId="0" borderId="42" xfId="0" applyFont="1" applyBorder="1" applyAlignment="1">
      <alignment horizontal="center"/>
    </xf>
    <xf numFmtId="0" fontId="18" fillId="4" borderId="42" xfId="0" applyFont="1" applyFill="1" applyBorder="1" applyAlignment="1">
      <alignment horizontal="center"/>
    </xf>
    <xf numFmtId="4" fontId="17" fillId="0" borderId="42" xfId="1" applyNumberFormat="1" applyFont="1" applyFill="1" applyBorder="1" applyAlignment="1">
      <alignment horizontal="center"/>
    </xf>
    <xf numFmtId="4" fontId="18" fillId="0" borderId="42" xfId="1" applyNumberFormat="1" applyFont="1" applyFill="1" applyBorder="1" applyAlignment="1">
      <alignment horizontal="center"/>
    </xf>
    <xf numFmtId="4" fontId="18" fillId="7" borderId="42" xfId="1" applyNumberFormat="1" applyFont="1" applyFill="1" applyBorder="1" applyAlignment="1">
      <alignment horizontal="center"/>
    </xf>
    <xf numFmtId="4" fontId="18" fillId="4" borderId="42" xfId="1" applyNumberFormat="1" applyFont="1" applyFill="1" applyBorder="1" applyAlignment="1">
      <alignment horizontal="center"/>
    </xf>
    <xf numFmtId="0" fontId="23" fillId="13" borderId="42" xfId="0" applyFont="1" applyFill="1" applyBorder="1" applyAlignment="1">
      <alignment horizontal="center"/>
    </xf>
    <xf numFmtId="0" fontId="17" fillId="0" borderId="42" xfId="0" applyFont="1" applyBorder="1" applyAlignment="1">
      <alignment horizontal="center"/>
    </xf>
    <xf numFmtId="43" fontId="18" fillId="4" borderId="42" xfId="1" applyFont="1" applyFill="1" applyBorder="1" applyAlignment="1">
      <alignment horizontal="center"/>
    </xf>
    <xf numFmtId="4" fontId="17" fillId="4" borderId="42" xfId="2" applyNumberFormat="1" applyFont="1" applyFill="1" applyBorder="1" applyAlignment="1">
      <alignment horizontal="center"/>
    </xf>
    <xf numFmtId="4" fontId="22" fillId="0" borderId="42" xfId="2" applyNumberFormat="1" applyFont="1" applyBorder="1" applyAlignment="1">
      <alignment horizontal="center"/>
    </xf>
    <xf numFmtId="0" fontId="23" fillId="9" borderId="42" xfId="0" applyFont="1" applyFill="1" applyBorder="1" applyAlignment="1">
      <alignment horizontal="center"/>
    </xf>
    <xf numFmtId="4" fontId="18" fillId="4" borderId="42" xfId="2" applyNumberFormat="1" applyFont="1" applyFill="1" applyBorder="1" applyAlignment="1">
      <alignment horizontal="center"/>
    </xf>
    <xf numFmtId="0" fontId="23" fillId="11" borderId="42" xfId="0" applyFont="1" applyFill="1" applyBorder="1" applyAlignment="1">
      <alignment horizontal="center"/>
    </xf>
    <xf numFmtId="0" fontId="23" fillId="10" borderId="42" xfId="0" applyFont="1" applyFill="1" applyBorder="1" applyAlignment="1">
      <alignment horizontal="center"/>
    </xf>
    <xf numFmtId="0" fontId="22" fillId="0" borderId="42" xfId="0" applyFont="1" applyBorder="1" applyAlignment="1">
      <alignment horizontal="center"/>
    </xf>
    <xf numFmtId="0" fontId="23" fillId="12" borderId="42" xfId="0" applyFont="1" applyFill="1" applyBorder="1" applyAlignment="1">
      <alignment horizontal="center"/>
    </xf>
    <xf numFmtId="43" fontId="18" fillId="0" borderId="42" xfId="1" applyFont="1" applyFill="1" applyBorder="1" applyAlignment="1">
      <alignment horizontal="center"/>
    </xf>
    <xf numFmtId="4" fontId="18" fillId="0" borderId="42" xfId="2" applyNumberFormat="1" applyFont="1" applyFill="1" applyBorder="1" applyAlignment="1">
      <alignment horizontal="center"/>
    </xf>
    <xf numFmtId="0" fontId="23" fillId="8" borderId="42" xfId="0" applyFont="1" applyFill="1" applyBorder="1" applyAlignment="1">
      <alignment horizontal="center"/>
    </xf>
    <xf numFmtId="0" fontId="24" fillId="14" borderId="42" xfId="0" applyFont="1" applyFill="1" applyBorder="1" applyAlignment="1">
      <alignment horizontal="center"/>
    </xf>
    <xf numFmtId="0" fontId="24" fillId="16" borderId="42" xfId="0" applyFont="1" applyFill="1" applyBorder="1" applyAlignment="1">
      <alignment horizontal="center"/>
    </xf>
    <xf numFmtId="14" fontId="22" fillId="0" borderId="42" xfId="0" applyNumberFormat="1" applyFont="1" applyBorder="1" applyAlignment="1">
      <alignment horizontal="center"/>
    </xf>
    <xf numFmtId="4" fontId="22" fillId="7" borderId="42" xfId="1" applyNumberFormat="1" applyFont="1" applyFill="1" applyBorder="1" applyAlignment="1">
      <alignment horizontal="center"/>
    </xf>
    <xf numFmtId="0" fontId="17" fillId="18" borderId="42" xfId="0" applyFont="1" applyFill="1" applyBorder="1" applyAlignment="1">
      <alignment horizontal="center"/>
    </xf>
    <xf numFmtId="4" fontId="25" fillId="0" borderId="42" xfId="1" applyNumberFormat="1" applyFont="1" applyFill="1" applyBorder="1" applyAlignment="1">
      <alignment horizontal="center"/>
    </xf>
    <xf numFmtId="0" fontId="17" fillId="22" borderId="42" xfId="0" applyFont="1" applyFill="1" applyBorder="1" applyAlignment="1">
      <alignment horizontal="center"/>
    </xf>
    <xf numFmtId="4" fontId="17" fillId="0" borderId="42" xfId="2" applyNumberFormat="1" applyFont="1" applyFill="1" applyBorder="1" applyAlignment="1">
      <alignment horizontal="center"/>
    </xf>
    <xf numFmtId="0" fontId="24" fillId="23" borderId="42" xfId="0" applyFont="1" applyFill="1" applyBorder="1" applyAlignment="1">
      <alignment horizontal="center"/>
    </xf>
    <xf numFmtId="0" fontId="17" fillId="24" borderId="42" xfId="0" applyFont="1" applyFill="1" applyBorder="1" applyAlignment="1">
      <alignment horizontal="center"/>
    </xf>
    <xf numFmtId="0" fontId="23" fillId="0" borderId="42" xfId="0" applyFont="1" applyBorder="1" applyAlignment="1">
      <alignment horizontal="center"/>
    </xf>
    <xf numFmtId="0" fontId="22" fillId="0" borderId="0" xfId="0" applyFont="1" applyAlignment="1">
      <alignment wrapText="1"/>
    </xf>
    <xf numFmtId="4" fontId="22" fillId="0" borderId="42" xfId="2" applyNumberFormat="1" applyFont="1" applyBorder="1" applyAlignment="1">
      <alignment horizontal="center" wrapText="1"/>
    </xf>
    <xf numFmtId="4" fontId="26" fillId="21" borderId="42" xfId="1" applyNumberFormat="1" applyFont="1" applyFill="1" applyBorder="1" applyAlignment="1">
      <alignment horizontal="center"/>
    </xf>
    <xf numFmtId="2" fontId="6" fillId="3" borderId="10" xfId="2" applyNumberFormat="1" applyFont="1" applyFill="1" applyBorder="1" applyAlignment="1">
      <alignment horizontal="center" vertical="center" wrapText="1"/>
    </xf>
    <xf numFmtId="0" fontId="14" fillId="0" borderId="42" xfId="0" applyFont="1" applyBorder="1" applyAlignment="1">
      <alignment horizontal="center" vertical="center" wrapText="1"/>
    </xf>
    <xf numFmtId="4" fontId="20" fillId="21" borderId="42" xfId="0" applyNumberFormat="1" applyFont="1" applyFill="1" applyBorder="1" applyAlignment="1">
      <alignment horizontal="center" vertical="center"/>
    </xf>
    <xf numFmtId="4" fontId="15" fillId="21" borderId="42" xfId="0" applyNumberFormat="1" applyFont="1" applyFill="1" applyBorder="1"/>
    <xf numFmtId="4" fontId="15" fillId="21" borderId="42" xfId="0" applyNumberFormat="1" applyFont="1" applyFill="1" applyBorder="1" applyAlignment="1">
      <alignment horizontal="right"/>
    </xf>
    <xf numFmtId="0" fontId="21" fillId="0" borderId="42" xfId="0" applyFont="1" applyBorder="1" applyAlignment="1">
      <alignment horizontal="center" vertical="center"/>
    </xf>
    <xf numFmtId="4" fontId="14" fillId="20" borderId="42" xfId="0" applyNumberFormat="1" applyFont="1" applyFill="1" applyBorder="1"/>
    <xf numFmtId="0" fontId="19" fillId="0" borderId="42" xfId="0" applyFont="1" applyBorder="1"/>
    <xf numFmtId="0" fontId="19" fillId="0" borderId="42" xfId="0" applyFont="1" applyBorder="1" applyAlignment="1">
      <alignment wrapText="1"/>
    </xf>
    <xf numFmtId="0" fontId="3" fillId="11" borderId="17" xfId="0" applyFont="1" applyFill="1" applyBorder="1" applyAlignment="1">
      <alignment horizontal="center"/>
    </xf>
    <xf numFmtId="4" fontId="11" fillId="4" borderId="39" xfId="2" applyNumberFormat="1" applyFont="1" applyFill="1" applyBorder="1" applyAlignment="1">
      <alignment horizontal="center"/>
    </xf>
    <xf numFmtId="4" fontId="11" fillId="4" borderId="9" xfId="2" applyNumberFormat="1" applyFont="1" applyFill="1" applyBorder="1" applyAlignment="1">
      <alignment horizontal="center"/>
    </xf>
    <xf numFmtId="0" fontId="6" fillId="16" borderId="17" xfId="0" applyFont="1" applyFill="1" applyBorder="1" applyAlignment="1">
      <alignment horizontal="center"/>
    </xf>
    <xf numFmtId="0" fontId="3" fillId="0" borderId="30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6" fillId="23" borderId="17" xfId="0" applyFont="1" applyFill="1" applyBorder="1" applyAlignment="1">
      <alignment horizontal="center"/>
    </xf>
    <xf numFmtId="165" fontId="2" fillId="12" borderId="12" xfId="0" applyNumberFormat="1" applyFont="1" applyFill="1" applyBorder="1" applyAlignment="1">
      <alignment horizontal="right"/>
    </xf>
    <xf numFmtId="0" fontId="6" fillId="3" borderId="7" xfId="0" applyFont="1" applyFill="1" applyBorder="1" applyAlignment="1">
      <alignment horizontal="center" vertical="center" wrapText="1"/>
    </xf>
    <xf numFmtId="0" fontId="6" fillId="3" borderId="20" xfId="0" applyFont="1" applyFill="1" applyBorder="1" applyAlignment="1">
      <alignment horizontal="center" vertical="center" wrapText="1"/>
    </xf>
    <xf numFmtId="0" fontId="3" fillId="0" borderId="17" xfId="0" applyFont="1" applyBorder="1" applyAlignment="1">
      <alignment horizontal="center"/>
    </xf>
    <xf numFmtId="14" fontId="2" fillId="0" borderId="22" xfId="0" applyNumberFormat="1" applyFont="1" applyBorder="1" applyAlignment="1">
      <alignment horizontal="center"/>
    </xf>
    <xf numFmtId="4" fontId="7" fillId="4" borderId="9" xfId="2" applyNumberFormat="1" applyFont="1" applyFill="1" applyBorder="1" applyAlignment="1">
      <alignment horizontal="center"/>
    </xf>
    <xf numFmtId="4" fontId="7" fillId="4" borderId="14" xfId="2" applyNumberFormat="1" applyFont="1" applyFill="1" applyBorder="1" applyAlignment="1">
      <alignment horizontal="center"/>
    </xf>
    <xf numFmtId="4" fontId="7" fillId="4" borderId="12" xfId="2" applyNumberFormat="1" applyFont="1" applyFill="1" applyBorder="1" applyAlignment="1">
      <alignment horizontal="center"/>
    </xf>
    <xf numFmtId="0" fontId="28" fillId="0" borderId="0" xfId="0" applyFont="1" applyAlignment="1">
      <alignment horizontal="center" vertical="center"/>
    </xf>
    <xf numFmtId="0" fontId="28" fillId="0" borderId="2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27" fillId="4" borderId="17" xfId="0" applyFont="1" applyFill="1" applyBorder="1" applyAlignment="1">
      <alignment horizontal="center"/>
    </xf>
    <xf numFmtId="4" fontId="13" fillId="0" borderId="29" xfId="1" applyNumberFormat="1" applyFont="1" applyFill="1" applyBorder="1" applyAlignment="1">
      <alignment horizontal="center"/>
    </xf>
    <xf numFmtId="0" fontId="8" fillId="4" borderId="0" xfId="0" applyFont="1" applyFill="1" applyAlignment="1">
      <alignment horizontal="center"/>
    </xf>
    <xf numFmtId="0" fontId="8" fillId="4" borderId="0" xfId="0" applyFont="1" applyFill="1" applyAlignment="1">
      <alignment horizontal="center" wrapText="1"/>
    </xf>
    <xf numFmtId="0" fontId="8" fillId="4" borderId="21" xfId="0" applyFont="1" applyFill="1" applyBorder="1" applyAlignment="1">
      <alignment horizontal="center"/>
    </xf>
    <xf numFmtId="0" fontId="8" fillId="4" borderId="17" xfId="0" applyFont="1" applyFill="1" applyBorder="1" applyAlignment="1">
      <alignment horizontal="center"/>
    </xf>
    <xf numFmtId="0" fontId="8" fillId="4" borderId="29" xfId="0" applyFont="1" applyFill="1" applyBorder="1" applyAlignment="1">
      <alignment horizontal="center"/>
    </xf>
    <xf numFmtId="0" fontId="3" fillId="0" borderId="31" xfId="0" applyFont="1" applyBorder="1" applyAlignment="1">
      <alignment horizontal="center"/>
    </xf>
    <xf numFmtId="0" fontId="27" fillId="4" borderId="30" xfId="0" applyFont="1" applyFill="1" applyBorder="1" applyAlignment="1">
      <alignment horizontal="center"/>
    </xf>
    <xf numFmtId="0" fontId="27" fillId="4" borderId="11" xfId="0" applyFont="1" applyFill="1" applyBorder="1" applyAlignment="1">
      <alignment horizontal="center"/>
    </xf>
    <xf numFmtId="0" fontId="27" fillId="4" borderId="0" xfId="0" applyFont="1" applyFill="1" applyAlignment="1">
      <alignment horizontal="center"/>
    </xf>
    <xf numFmtId="0" fontId="27" fillId="4" borderId="21" xfId="0" applyFont="1" applyFill="1" applyBorder="1" applyAlignment="1">
      <alignment horizontal="center"/>
    </xf>
    <xf numFmtId="165" fontId="8" fillId="21" borderId="1" xfId="2" applyNumberFormat="1" applyFont="1" applyFill="1" applyBorder="1" applyAlignment="1">
      <alignment horizontal="center"/>
    </xf>
    <xf numFmtId="4" fontId="14" fillId="20" borderId="42" xfId="0" applyNumberFormat="1" applyFont="1" applyFill="1" applyBorder="1" applyAlignment="1">
      <alignment horizontal="center"/>
    </xf>
    <xf numFmtId="0" fontId="17" fillId="20" borderId="43" xfId="0" applyFont="1" applyFill="1" applyBorder="1" applyAlignment="1">
      <alignment horizontal="center"/>
    </xf>
    <xf numFmtId="4" fontId="14" fillId="7" borderId="42" xfId="0" applyNumberFormat="1" applyFont="1" applyFill="1" applyBorder="1" applyAlignment="1">
      <alignment horizontal="center" vertical="center"/>
    </xf>
    <xf numFmtId="4" fontId="14" fillId="0" borderId="42" xfId="0" applyNumberFormat="1" applyFont="1" applyBorder="1" applyAlignment="1">
      <alignment horizontal="center" vertical="center"/>
    </xf>
    <xf numFmtId="4" fontId="14" fillId="7" borderId="42" xfId="0" applyNumberFormat="1" applyFont="1" applyFill="1" applyBorder="1" applyAlignment="1">
      <alignment horizontal="center"/>
    </xf>
    <xf numFmtId="4" fontId="14" fillId="0" borderId="42" xfId="0" applyNumberFormat="1" applyFont="1" applyBorder="1"/>
    <xf numFmtId="0" fontId="14" fillId="20" borderId="43" xfId="0" applyFont="1" applyFill="1" applyBorder="1" applyAlignment="1">
      <alignment horizontal="center" vertical="center"/>
    </xf>
    <xf numFmtId="0" fontId="18" fillId="20" borderId="43" xfId="0" applyFont="1" applyFill="1" applyBorder="1" applyAlignment="1">
      <alignment horizontal="center"/>
    </xf>
    <xf numFmtId="0" fontId="14" fillId="7" borderId="43" xfId="0" applyFont="1" applyFill="1" applyBorder="1"/>
    <xf numFmtId="14" fontId="14" fillId="20" borderId="58" xfId="0" applyNumberFormat="1" applyFont="1" applyFill="1" applyBorder="1"/>
    <xf numFmtId="0" fontId="14" fillId="20" borderId="59" xfId="0" applyFont="1" applyFill="1" applyBorder="1" applyAlignment="1">
      <alignment horizontal="center" vertical="center"/>
    </xf>
    <xf numFmtId="4" fontId="14" fillId="20" borderId="59" xfId="0" applyNumberFormat="1" applyFont="1" applyFill="1" applyBorder="1" applyAlignment="1">
      <alignment horizontal="center"/>
    </xf>
    <xf numFmtId="4" fontId="14" fillId="7" borderId="59" xfId="0" applyNumberFormat="1" applyFont="1" applyFill="1" applyBorder="1" applyAlignment="1">
      <alignment horizontal="center" vertical="center"/>
    </xf>
    <xf numFmtId="4" fontId="14" fillId="0" borderId="59" xfId="0" applyNumberFormat="1" applyFont="1" applyBorder="1" applyAlignment="1">
      <alignment horizontal="center" vertical="center"/>
    </xf>
    <xf numFmtId="4" fontId="14" fillId="7" borderId="59" xfId="0" applyNumberFormat="1" applyFont="1" applyFill="1" applyBorder="1" applyAlignment="1">
      <alignment horizontal="center"/>
    </xf>
    <xf numFmtId="0" fontId="23" fillId="9" borderId="59" xfId="0" applyFont="1" applyFill="1" applyBorder="1" applyAlignment="1">
      <alignment horizontal="center"/>
    </xf>
    <xf numFmtId="0" fontId="17" fillId="20" borderId="59" xfId="0" applyFont="1" applyFill="1" applyBorder="1" applyAlignment="1">
      <alignment horizontal="center"/>
    </xf>
    <xf numFmtId="0" fontId="18" fillId="20" borderId="59" xfId="0" applyFont="1" applyFill="1" applyBorder="1" applyAlignment="1">
      <alignment horizontal="center"/>
    </xf>
    <xf numFmtId="4" fontId="14" fillId="0" borderId="59" xfId="0" applyNumberFormat="1" applyFont="1" applyBorder="1"/>
    <xf numFmtId="0" fontId="14" fillId="7" borderId="59" xfId="0" applyFont="1" applyFill="1" applyBorder="1"/>
    <xf numFmtId="0" fontId="20" fillId="21" borderId="59" xfId="0" applyFont="1" applyFill="1" applyBorder="1"/>
    <xf numFmtId="4" fontId="20" fillId="21" borderId="59" xfId="0" applyNumberFormat="1" applyFont="1" applyFill="1" applyBorder="1" applyAlignment="1">
      <alignment horizontal="center" vertical="center"/>
    </xf>
    <xf numFmtId="4" fontId="14" fillId="0" borderId="60" xfId="0" applyNumberFormat="1" applyFont="1" applyBorder="1"/>
    <xf numFmtId="14" fontId="14" fillId="20" borderId="61" xfId="0" applyNumberFormat="1" applyFont="1" applyFill="1" applyBorder="1"/>
    <xf numFmtId="4" fontId="14" fillId="0" borderId="62" xfId="0" applyNumberFormat="1" applyFont="1" applyBorder="1"/>
    <xf numFmtId="14" fontId="14" fillId="20" borderId="63" xfId="0" applyNumberFormat="1" applyFont="1" applyFill="1" applyBorder="1"/>
    <xf numFmtId="0" fontId="14" fillId="20" borderId="64" xfId="0" applyFont="1" applyFill="1" applyBorder="1" applyAlignment="1">
      <alignment horizontal="center" vertical="center"/>
    </xf>
    <xf numFmtId="4" fontId="14" fillId="20" borderId="64" xfId="0" applyNumberFormat="1" applyFont="1" applyFill="1" applyBorder="1" applyAlignment="1">
      <alignment horizontal="center"/>
    </xf>
    <xf numFmtId="4" fontId="14" fillId="7" borderId="64" xfId="0" applyNumberFormat="1" applyFont="1" applyFill="1" applyBorder="1" applyAlignment="1">
      <alignment horizontal="center" vertical="center"/>
    </xf>
    <xf numFmtId="4" fontId="14" fillId="0" borderId="64" xfId="0" applyNumberFormat="1" applyFont="1" applyBorder="1" applyAlignment="1">
      <alignment horizontal="center" vertical="center"/>
    </xf>
    <xf numFmtId="4" fontId="14" fillId="7" borderId="64" xfId="0" applyNumberFormat="1" applyFont="1" applyFill="1" applyBorder="1" applyAlignment="1">
      <alignment horizontal="center"/>
    </xf>
    <xf numFmtId="0" fontId="23" fillId="9" borderId="64" xfId="0" applyFont="1" applyFill="1" applyBorder="1" applyAlignment="1">
      <alignment horizontal="center"/>
    </xf>
    <xf numFmtId="0" fontId="17" fillId="20" borderId="64" xfId="0" applyFont="1" applyFill="1" applyBorder="1" applyAlignment="1">
      <alignment horizontal="center"/>
    </xf>
    <xf numFmtId="0" fontId="18" fillId="20" borderId="64" xfId="0" applyFont="1" applyFill="1" applyBorder="1" applyAlignment="1">
      <alignment horizontal="center"/>
    </xf>
    <xf numFmtId="4" fontId="14" fillId="0" borderId="64" xfId="0" applyNumberFormat="1" applyFont="1" applyBorder="1"/>
    <xf numFmtId="0" fontId="14" fillId="7" borderId="64" xfId="0" applyFont="1" applyFill="1" applyBorder="1"/>
    <xf numFmtId="0" fontId="20" fillId="21" borderId="64" xfId="0" applyFont="1" applyFill="1" applyBorder="1"/>
    <xf numFmtId="4" fontId="14" fillId="0" borderId="65" xfId="0" applyNumberFormat="1" applyFont="1" applyBorder="1"/>
    <xf numFmtId="0" fontId="23" fillId="11" borderId="59" xfId="0" applyFont="1" applyFill="1" applyBorder="1" applyAlignment="1">
      <alignment horizontal="center"/>
    </xf>
    <xf numFmtId="0" fontId="23" fillId="11" borderId="64" xfId="0" applyFont="1" applyFill="1" applyBorder="1" applyAlignment="1">
      <alignment horizontal="center"/>
    </xf>
    <xf numFmtId="0" fontId="23" fillId="10" borderId="59" xfId="0" applyFont="1" applyFill="1" applyBorder="1" applyAlignment="1">
      <alignment horizontal="center"/>
    </xf>
    <xf numFmtId="0" fontId="23" fillId="10" borderId="64" xfId="0" applyFont="1" applyFill="1" applyBorder="1" applyAlignment="1">
      <alignment horizontal="center"/>
    </xf>
    <xf numFmtId="0" fontId="23" fillId="12" borderId="59" xfId="0" applyFont="1" applyFill="1" applyBorder="1" applyAlignment="1">
      <alignment horizontal="center"/>
    </xf>
    <xf numFmtId="0" fontId="23" fillId="12" borderId="64" xfId="0" applyFont="1" applyFill="1" applyBorder="1" applyAlignment="1">
      <alignment horizontal="center"/>
    </xf>
    <xf numFmtId="4" fontId="20" fillId="21" borderId="64" xfId="0" applyNumberFormat="1" applyFont="1" applyFill="1" applyBorder="1" applyAlignment="1">
      <alignment horizontal="center" vertical="center"/>
    </xf>
    <xf numFmtId="0" fontId="23" fillId="8" borderId="59" xfId="0" applyFont="1" applyFill="1" applyBorder="1" applyAlignment="1">
      <alignment horizontal="center"/>
    </xf>
    <xf numFmtId="0" fontId="23" fillId="8" borderId="64" xfId="0" applyFont="1" applyFill="1" applyBorder="1" applyAlignment="1">
      <alignment horizontal="center"/>
    </xf>
    <xf numFmtId="0" fontId="17" fillId="18" borderId="59" xfId="0" applyFont="1" applyFill="1" applyBorder="1" applyAlignment="1">
      <alignment horizontal="center"/>
    </xf>
    <xf numFmtId="0" fontId="17" fillId="18" borderId="64" xfId="0" applyFont="1" applyFill="1" applyBorder="1" applyAlignment="1">
      <alignment horizontal="center"/>
    </xf>
    <xf numFmtId="0" fontId="24" fillId="23" borderId="59" xfId="0" applyFont="1" applyFill="1" applyBorder="1" applyAlignment="1">
      <alignment horizontal="center"/>
    </xf>
    <xf numFmtId="0" fontId="24" fillId="23" borderId="64" xfId="0" applyFont="1" applyFill="1" applyBorder="1" applyAlignment="1">
      <alignment horizontal="center"/>
    </xf>
    <xf numFmtId="0" fontId="24" fillId="14" borderId="59" xfId="0" applyFont="1" applyFill="1" applyBorder="1" applyAlignment="1">
      <alignment horizontal="center"/>
    </xf>
    <xf numFmtId="0" fontId="24" fillId="14" borderId="64" xfId="0" applyFont="1" applyFill="1" applyBorder="1" applyAlignment="1">
      <alignment horizontal="center"/>
    </xf>
    <xf numFmtId="0" fontId="24" fillId="16" borderId="64" xfId="0" applyFont="1" applyFill="1" applyBorder="1" applyAlignment="1">
      <alignment horizontal="center"/>
    </xf>
    <xf numFmtId="4" fontId="14" fillId="7" borderId="67" xfId="0" applyNumberFormat="1" applyFont="1" applyFill="1" applyBorder="1" applyAlignment="1">
      <alignment horizontal="center" vertical="center"/>
    </xf>
    <xf numFmtId="4" fontId="14" fillId="0" borderId="67" xfId="0" applyNumberFormat="1" applyFont="1" applyBorder="1" applyAlignment="1">
      <alignment horizontal="center" vertical="center"/>
    </xf>
    <xf numFmtId="4" fontId="14" fillId="7" borderId="67" xfId="0" applyNumberFormat="1" applyFont="1" applyFill="1" applyBorder="1" applyAlignment="1">
      <alignment horizontal="center"/>
    </xf>
    <xf numFmtId="4" fontId="14" fillId="0" borderId="67" xfId="0" applyNumberFormat="1" applyFont="1" applyBorder="1"/>
    <xf numFmtId="0" fontId="14" fillId="7" borderId="67" xfId="0" applyFont="1" applyFill="1" applyBorder="1"/>
    <xf numFmtId="4" fontId="14" fillId="0" borderId="68" xfId="0" applyNumberFormat="1" applyFont="1" applyBorder="1"/>
    <xf numFmtId="0" fontId="19" fillId="20" borderId="59" xfId="0" applyFont="1" applyFill="1" applyBorder="1" applyAlignment="1">
      <alignment horizontal="center" vertical="center"/>
    </xf>
    <xf numFmtId="0" fontId="20" fillId="21" borderId="42" xfId="0" applyFont="1" applyFill="1" applyBorder="1" applyAlignment="1">
      <alignment horizontal="center"/>
    </xf>
    <xf numFmtId="0" fontId="20" fillId="21" borderId="59" xfId="0" applyFont="1" applyFill="1" applyBorder="1" applyAlignment="1">
      <alignment horizontal="center"/>
    </xf>
    <xf numFmtId="0" fontId="30" fillId="20" borderId="42" xfId="0" applyFont="1" applyFill="1" applyBorder="1"/>
    <xf numFmtId="0" fontId="30" fillId="20" borderId="64" xfId="0" applyFont="1" applyFill="1" applyBorder="1"/>
    <xf numFmtId="0" fontId="30" fillId="20" borderId="59" xfId="0" applyFont="1" applyFill="1" applyBorder="1"/>
    <xf numFmtId="20" fontId="0" fillId="0" borderId="0" xfId="0" applyNumberFormat="1"/>
    <xf numFmtId="4" fontId="0" fillId="0" borderId="0" xfId="0" applyNumberFormat="1"/>
    <xf numFmtId="4" fontId="31" fillId="25" borderId="42" xfId="0" applyNumberFormat="1" applyFont="1" applyFill="1" applyBorder="1"/>
    <xf numFmtId="4" fontId="15" fillId="21" borderId="42" xfId="0" applyNumberFormat="1" applyFont="1" applyFill="1" applyBorder="1" applyAlignment="1">
      <alignment horizontal="center"/>
    </xf>
    <xf numFmtId="4" fontId="15" fillId="21" borderId="64" xfId="0" applyNumberFormat="1" applyFont="1" applyFill="1" applyBorder="1" applyAlignment="1">
      <alignment horizontal="center"/>
    </xf>
    <xf numFmtId="0" fontId="20" fillId="21" borderId="64" xfId="0" applyFont="1" applyFill="1" applyBorder="1" applyAlignment="1">
      <alignment horizontal="center"/>
    </xf>
    <xf numFmtId="4" fontId="15" fillId="21" borderId="59" xfId="0" applyNumberFormat="1" applyFont="1" applyFill="1" applyBorder="1" applyAlignment="1">
      <alignment horizontal="center"/>
    </xf>
    <xf numFmtId="0" fontId="0" fillId="0" borderId="0" xfId="0" applyAlignment="1">
      <alignment wrapText="1"/>
    </xf>
    <xf numFmtId="4" fontId="29" fillId="0" borderId="0" xfId="0" applyNumberFormat="1" applyFont="1"/>
    <xf numFmtId="0" fontId="19" fillId="20" borderId="69" xfId="0" applyFont="1" applyFill="1" applyBorder="1" applyAlignment="1">
      <alignment horizontal="center" vertical="center"/>
    </xf>
    <xf numFmtId="0" fontId="19" fillId="20" borderId="70" xfId="0" applyFont="1" applyFill="1" applyBorder="1" applyAlignment="1">
      <alignment horizontal="center" vertical="center"/>
    </xf>
    <xf numFmtId="0" fontId="19" fillId="20" borderId="71" xfId="0" applyFont="1" applyFill="1" applyBorder="1" applyAlignment="1">
      <alignment horizontal="center" vertical="center"/>
    </xf>
    <xf numFmtId="4" fontId="14" fillId="20" borderId="72" xfId="0" applyNumberFormat="1" applyFont="1" applyFill="1" applyBorder="1" applyAlignment="1">
      <alignment horizontal="center"/>
    </xf>
    <xf numFmtId="4" fontId="14" fillId="20" borderId="73" xfId="0" applyNumberFormat="1" applyFont="1" applyFill="1" applyBorder="1" applyAlignment="1">
      <alignment horizontal="center"/>
    </xf>
    <xf numFmtId="4" fontId="14" fillId="20" borderId="74" xfId="0" applyNumberFormat="1" applyFont="1" applyFill="1" applyBorder="1" applyAlignment="1">
      <alignment horizontal="center"/>
    </xf>
    <xf numFmtId="0" fontId="15" fillId="21" borderId="75" xfId="0" applyFont="1" applyFill="1" applyBorder="1" applyAlignment="1">
      <alignment horizontal="center"/>
    </xf>
    <xf numFmtId="0" fontId="15" fillId="21" borderId="76" xfId="0" applyFont="1" applyFill="1" applyBorder="1" applyAlignment="1">
      <alignment horizontal="center"/>
    </xf>
    <xf numFmtId="0" fontId="19" fillId="25" borderId="77" xfId="0" applyFont="1" applyFill="1" applyBorder="1" applyAlignment="1">
      <alignment horizontal="center"/>
    </xf>
    <xf numFmtId="0" fontId="19" fillId="25" borderId="76" xfId="0" applyFont="1" applyFill="1" applyBorder="1" applyAlignment="1">
      <alignment horizontal="center"/>
    </xf>
    <xf numFmtId="4" fontId="19" fillId="20" borderId="64" xfId="0" applyNumberFormat="1" applyFont="1" applyFill="1" applyBorder="1" applyAlignment="1">
      <alignment horizontal="center"/>
    </xf>
    <xf numFmtId="4" fontId="19" fillId="20" borderId="72" xfId="0" applyNumberFormat="1" applyFont="1" applyFill="1" applyBorder="1" applyAlignment="1">
      <alignment horizontal="center"/>
    </xf>
    <xf numFmtId="4" fontId="19" fillId="20" borderId="74" xfId="0" applyNumberFormat="1" applyFont="1" applyFill="1" applyBorder="1" applyAlignment="1">
      <alignment horizontal="center"/>
    </xf>
    <xf numFmtId="4" fontId="20" fillId="21" borderId="42" xfId="0" applyNumberFormat="1" applyFont="1" applyFill="1" applyBorder="1" applyAlignment="1">
      <alignment horizontal="center"/>
    </xf>
    <xf numFmtId="4" fontId="20" fillId="21" borderId="59" xfId="0" applyNumberFormat="1" applyFont="1" applyFill="1" applyBorder="1" applyAlignment="1">
      <alignment horizontal="center"/>
    </xf>
    <xf numFmtId="4" fontId="20" fillId="21" borderId="64" xfId="0" applyNumberFormat="1" applyFont="1" applyFill="1" applyBorder="1" applyAlignment="1">
      <alignment horizontal="center"/>
    </xf>
    <xf numFmtId="0" fontId="30" fillId="20" borderId="42" xfId="0" applyFont="1" applyFill="1" applyBorder="1" applyAlignment="1">
      <alignment wrapText="1"/>
    </xf>
    <xf numFmtId="0" fontId="30" fillId="20" borderId="59" xfId="0" applyFont="1" applyFill="1" applyBorder="1" applyAlignment="1">
      <alignment wrapText="1"/>
    </xf>
    <xf numFmtId="0" fontId="30" fillId="20" borderId="64" xfId="0" applyFont="1" applyFill="1" applyBorder="1" applyAlignment="1">
      <alignment wrapText="1"/>
    </xf>
    <xf numFmtId="4" fontId="19" fillId="20" borderId="59" xfId="0" applyNumberFormat="1" applyFont="1" applyFill="1" applyBorder="1" applyAlignment="1">
      <alignment horizontal="center"/>
    </xf>
    <xf numFmtId="14" fontId="14" fillId="20" borderId="78" xfId="0" applyNumberFormat="1" applyFont="1" applyFill="1" applyBorder="1"/>
    <xf numFmtId="0" fontId="14" fillId="20" borderId="79" xfId="0" applyFont="1" applyFill="1" applyBorder="1" applyAlignment="1">
      <alignment horizontal="center" vertical="center"/>
    </xf>
    <xf numFmtId="0" fontId="19" fillId="20" borderId="80" xfId="0" applyFont="1" applyFill="1" applyBorder="1" applyAlignment="1">
      <alignment horizontal="center" vertical="center"/>
    </xf>
    <xf numFmtId="0" fontId="15" fillId="21" borderId="81" xfId="0" applyFont="1" applyFill="1" applyBorder="1" applyAlignment="1">
      <alignment horizontal="center"/>
    </xf>
    <xf numFmtId="4" fontId="19" fillId="20" borderId="82" xfId="0" applyNumberFormat="1" applyFont="1" applyFill="1" applyBorder="1" applyAlignment="1">
      <alignment horizontal="center"/>
    </xf>
    <xf numFmtId="4" fontId="14" fillId="20" borderId="79" xfId="0" applyNumberFormat="1" applyFont="1" applyFill="1" applyBorder="1" applyAlignment="1">
      <alignment horizontal="center"/>
    </xf>
    <xf numFmtId="4" fontId="14" fillId="7" borderId="79" xfId="0" applyNumberFormat="1" applyFont="1" applyFill="1" applyBorder="1" applyAlignment="1">
      <alignment horizontal="center" vertical="center"/>
    </xf>
    <xf numFmtId="4" fontId="14" fillId="0" borderId="79" xfId="0" applyNumberFormat="1" applyFont="1" applyBorder="1" applyAlignment="1">
      <alignment horizontal="center" vertical="center"/>
    </xf>
    <xf numFmtId="4" fontId="14" fillId="7" borderId="79" xfId="0" applyNumberFormat="1" applyFont="1" applyFill="1" applyBorder="1" applyAlignment="1">
      <alignment horizontal="center"/>
    </xf>
    <xf numFmtId="0" fontId="23" fillId="10" borderId="79" xfId="0" applyFont="1" applyFill="1" applyBorder="1" applyAlignment="1">
      <alignment horizontal="center"/>
    </xf>
    <xf numFmtId="0" fontId="17" fillId="20" borderId="79" xfId="0" applyFont="1" applyFill="1" applyBorder="1" applyAlignment="1">
      <alignment horizontal="center"/>
    </xf>
    <xf numFmtId="0" fontId="18" fillId="20" borderId="79" xfId="0" applyFont="1" applyFill="1" applyBorder="1" applyAlignment="1">
      <alignment horizontal="center"/>
    </xf>
    <xf numFmtId="4" fontId="14" fillId="0" borderId="79" xfId="0" applyNumberFormat="1" applyFont="1" applyBorder="1"/>
    <xf numFmtId="0" fontId="14" fillId="7" borderId="79" xfId="0" applyFont="1" applyFill="1" applyBorder="1"/>
    <xf numFmtId="0" fontId="30" fillId="20" borderId="79" xfId="0" applyFont="1" applyFill="1" applyBorder="1" applyAlignment="1">
      <alignment wrapText="1"/>
    </xf>
    <xf numFmtId="4" fontId="15" fillId="21" borderId="79" xfId="0" applyNumberFormat="1" applyFont="1" applyFill="1" applyBorder="1" applyAlignment="1">
      <alignment horizontal="center"/>
    </xf>
    <xf numFmtId="4" fontId="20" fillId="21" borderId="79" xfId="0" applyNumberFormat="1" applyFont="1" applyFill="1" applyBorder="1" applyAlignment="1">
      <alignment horizontal="center" vertical="center"/>
    </xf>
    <xf numFmtId="4" fontId="14" fillId="0" borderId="83" xfId="0" applyNumberFormat="1" applyFont="1" applyBorder="1"/>
    <xf numFmtId="0" fontId="19" fillId="20" borderId="42" xfId="0" applyFont="1" applyFill="1" applyBorder="1" applyAlignment="1">
      <alignment horizontal="center" vertical="center"/>
    </xf>
    <xf numFmtId="0" fontId="19" fillId="20" borderId="64" xfId="0" applyFont="1" applyFill="1" applyBorder="1" applyAlignment="1">
      <alignment horizontal="center" vertical="center"/>
    </xf>
    <xf numFmtId="0" fontId="19" fillId="25" borderId="1" xfId="0" applyFont="1" applyFill="1" applyBorder="1" applyAlignment="1">
      <alignment horizontal="center"/>
    </xf>
    <xf numFmtId="0" fontId="15" fillId="16" borderId="43" xfId="0" applyFont="1" applyFill="1" applyBorder="1" applyAlignment="1">
      <alignment horizontal="center" vertical="center" wrapText="1"/>
    </xf>
    <xf numFmtId="0" fontId="16" fillId="7" borderId="43" xfId="0" applyFont="1" applyFill="1" applyBorder="1" applyAlignment="1">
      <alignment horizontal="center" vertical="center" wrapText="1"/>
    </xf>
    <xf numFmtId="0" fontId="15" fillId="21" borderId="13" xfId="0" applyFont="1" applyFill="1" applyBorder="1" applyAlignment="1">
      <alignment horizontal="center"/>
    </xf>
    <xf numFmtId="0" fontId="23" fillId="11" borderId="79" xfId="0" applyFont="1" applyFill="1" applyBorder="1" applyAlignment="1">
      <alignment horizontal="center"/>
    </xf>
    <xf numFmtId="4" fontId="14" fillId="20" borderId="82" xfId="0" applyNumberFormat="1" applyFont="1" applyFill="1" applyBorder="1" applyAlignment="1">
      <alignment horizontal="center"/>
    </xf>
    <xf numFmtId="0" fontId="15" fillId="21" borderId="1" xfId="0" applyFont="1" applyFill="1" applyBorder="1" applyAlignment="1">
      <alignment horizontal="center"/>
    </xf>
    <xf numFmtId="14" fontId="14" fillId="20" borderId="84" xfId="0" applyNumberFormat="1" applyFont="1" applyFill="1" applyBorder="1"/>
    <xf numFmtId="0" fontId="19" fillId="20" borderId="85" xfId="0" applyFont="1" applyFill="1" applyBorder="1" applyAlignment="1">
      <alignment horizontal="center" vertical="center"/>
    </xf>
    <xf numFmtId="4" fontId="14" fillId="20" borderId="87" xfId="0" applyNumberFormat="1" applyFont="1" applyFill="1" applyBorder="1" applyAlignment="1">
      <alignment horizontal="center"/>
    </xf>
    <xf numFmtId="4" fontId="14" fillId="20" borderId="43" xfId="0" applyNumberFormat="1" applyFont="1" applyFill="1" applyBorder="1" applyAlignment="1">
      <alignment horizontal="center"/>
    </xf>
    <xf numFmtId="4" fontId="14" fillId="7" borderId="43" xfId="0" applyNumberFormat="1" applyFont="1" applyFill="1" applyBorder="1" applyAlignment="1">
      <alignment horizontal="center" vertical="center"/>
    </xf>
    <xf numFmtId="4" fontId="14" fillId="0" borderId="43" xfId="0" applyNumberFormat="1" applyFont="1" applyBorder="1" applyAlignment="1">
      <alignment horizontal="center" vertical="center"/>
    </xf>
    <xf numFmtId="4" fontId="14" fillId="7" borderId="43" xfId="0" applyNumberFormat="1" applyFont="1" applyFill="1" applyBorder="1" applyAlignment="1">
      <alignment horizontal="center"/>
    </xf>
    <xf numFmtId="4" fontId="14" fillId="0" borderId="43" xfId="0" applyNumberFormat="1" applyFont="1" applyBorder="1"/>
    <xf numFmtId="4" fontId="15" fillId="21" borderId="43" xfId="0" applyNumberFormat="1" applyFont="1" applyFill="1" applyBorder="1" applyAlignment="1">
      <alignment horizontal="center"/>
    </xf>
    <xf numFmtId="4" fontId="20" fillId="21" borderId="43" xfId="0" applyNumberFormat="1" applyFont="1" applyFill="1" applyBorder="1" applyAlignment="1">
      <alignment horizontal="center" vertical="center"/>
    </xf>
    <xf numFmtId="4" fontId="14" fillId="0" borderId="88" xfId="0" applyNumberFormat="1" applyFont="1" applyBorder="1"/>
    <xf numFmtId="0" fontId="19" fillId="25" borderId="86" xfId="0" applyFont="1" applyFill="1" applyBorder="1" applyAlignment="1">
      <alignment horizontal="center"/>
    </xf>
    <xf numFmtId="0" fontId="23" fillId="8" borderId="43" xfId="0" applyFont="1" applyFill="1" applyBorder="1" applyAlignment="1">
      <alignment horizontal="center"/>
    </xf>
    <xf numFmtId="0" fontId="30" fillId="20" borderId="43" xfId="0" applyFont="1" applyFill="1" applyBorder="1" applyAlignment="1">
      <alignment wrapText="1"/>
    </xf>
    <xf numFmtId="0" fontId="24" fillId="23" borderId="79" xfId="0" applyFont="1" applyFill="1" applyBorder="1" applyAlignment="1">
      <alignment horizontal="center"/>
    </xf>
    <xf numFmtId="0" fontId="15" fillId="21" borderId="59" xfId="0" applyFont="1" applyFill="1" applyBorder="1" applyAlignment="1">
      <alignment horizontal="center"/>
    </xf>
    <xf numFmtId="0" fontId="19" fillId="25" borderId="64" xfId="0" applyFont="1" applyFill="1" applyBorder="1" applyAlignment="1">
      <alignment horizontal="center"/>
    </xf>
    <xf numFmtId="4" fontId="19" fillId="20" borderId="43" xfId="0" applyNumberFormat="1" applyFont="1" applyFill="1" applyBorder="1" applyAlignment="1">
      <alignment horizontal="center"/>
    </xf>
    <xf numFmtId="0" fontId="23" fillId="9" borderId="43" xfId="0" applyFont="1" applyFill="1" applyBorder="1" applyAlignment="1">
      <alignment horizontal="center"/>
    </xf>
    <xf numFmtId="0" fontId="16" fillId="0" borderId="42" xfId="0" applyFont="1" applyBorder="1" applyAlignment="1">
      <alignment horizontal="center" vertical="center"/>
    </xf>
    <xf numFmtId="0" fontId="19" fillId="0" borderId="42" xfId="0" applyFont="1" applyBorder="1" applyAlignment="1">
      <alignment horizontal="center" vertical="center" wrapText="1"/>
    </xf>
    <xf numFmtId="14" fontId="14" fillId="17" borderId="58" xfId="0" applyNumberFormat="1" applyFont="1" applyFill="1" applyBorder="1"/>
    <xf numFmtId="0" fontId="14" fillId="17" borderId="59" xfId="0" applyFont="1" applyFill="1" applyBorder="1" applyAlignment="1">
      <alignment horizontal="center" vertical="center"/>
    </xf>
    <xf numFmtId="4" fontId="14" fillId="17" borderId="59" xfId="0" applyNumberFormat="1" applyFont="1" applyFill="1" applyBorder="1" applyAlignment="1">
      <alignment horizontal="center"/>
    </xf>
    <xf numFmtId="0" fontId="17" fillId="17" borderId="59" xfId="0" applyFont="1" applyFill="1" applyBorder="1" applyAlignment="1">
      <alignment horizontal="center"/>
    </xf>
    <xf numFmtId="0" fontId="18" fillId="17" borderId="59" xfId="0" applyFont="1" applyFill="1" applyBorder="1" applyAlignment="1">
      <alignment horizontal="center"/>
    </xf>
    <xf numFmtId="0" fontId="30" fillId="17" borderId="59" xfId="0" applyFont="1" applyFill="1" applyBorder="1" applyAlignment="1">
      <alignment wrapText="1"/>
    </xf>
    <xf numFmtId="14" fontId="14" fillId="17" borderId="63" xfId="0" applyNumberFormat="1" applyFont="1" applyFill="1" applyBorder="1"/>
    <xf numFmtId="0" fontId="14" fillId="17" borderId="64" xfId="0" applyFont="1" applyFill="1" applyBorder="1" applyAlignment="1">
      <alignment horizontal="center" vertical="center"/>
    </xf>
    <xf numFmtId="4" fontId="14" fillId="17" borderId="64" xfId="0" applyNumberFormat="1" applyFont="1" applyFill="1" applyBorder="1" applyAlignment="1">
      <alignment horizontal="center"/>
    </xf>
    <xf numFmtId="0" fontId="17" fillId="17" borderId="64" xfId="0" applyFont="1" applyFill="1" applyBorder="1" applyAlignment="1">
      <alignment horizontal="center"/>
    </xf>
    <xf numFmtId="0" fontId="18" fillId="17" borderId="64" xfId="0" applyFont="1" applyFill="1" applyBorder="1" applyAlignment="1">
      <alignment horizontal="center"/>
    </xf>
    <xf numFmtId="0" fontId="30" fillId="17" borderId="64" xfId="0" applyFont="1" applyFill="1" applyBorder="1" applyAlignment="1">
      <alignment wrapText="1"/>
    </xf>
    <xf numFmtId="14" fontId="14" fillId="17" borderId="78" xfId="0" applyNumberFormat="1" applyFont="1" applyFill="1" applyBorder="1"/>
    <xf numFmtId="0" fontId="14" fillId="17" borderId="79" xfId="0" applyFont="1" applyFill="1" applyBorder="1" applyAlignment="1">
      <alignment horizontal="center" vertical="center"/>
    </xf>
    <xf numFmtId="4" fontId="19" fillId="17" borderId="82" xfId="0" applyNumberFormat="1" applyFont="1" applyFill="1" applyBorder="1" applyAlignment="1">
      <alignment horizontal="center"/>
    </xf>
    <xf numFmtId="4" fontId="14" fillId="17" borderId="79" xfId="0" applyNumberFormat="1" applyFont="1" applyFill="1" applyBorder="1" applyAlignment="1">
      <alignment horizontal="center"/>
    </xf>
    <xf numFmtId="0" fontId="18" fillId="17" borderId="79" xfId="0" applyFont="1" applyFill="1" applyBorder="1" applyAlignment="1">
      <alignment horizontal="center"/>
    </xf>
    <xf numFmtId="0" fontId="30" fillId="17" borderId="79" xfId="0" applyFont="1" applyFill="1" applyBorder="1" applyAlignment="1">
      <alignment wrapText="1"/>
    </xf>
    <xf numFmtId="4" fontId="14" fillId="17" borderId="72" xfId="0" applyNumberFormat="1" applyFont="1" applyFill="1" applyBorder="1" applyAlignment="1">
      <alignment horizontal="center"/>
    </xf>
    <xf numFmtId="14" fontId="14" fillId="17" borderId="90" xfId="0" applyNumberFormat="1" applyFont="1" applyFill="1" applyBorder="1"/>
    <xf numFmtId="0" fontId="14" fillId="17" borderId="89" xfId="0" applyFont="1" applyFill="1" applyBorder="1" applyAlignment="1">
      <alignment horizontal="center" vertical="center"/>
    </xf>
    <xf numFmtId="0" fontId="19" fillId="25" borderId="13" xfId="0" applyFont="1" applyFill="1" applyBorder="1" applyAlignment="1">
      <alignment horizontal="center"/>
    </xf>
    <xf numFmtId="4" fontId="14" fillId="7" borderId="89" xfId="0" applyNumberFormat="1" applyFont="1" applyFill="1" applyBorder="1" applyAlignment="1">
      <alignment horizontal="center" vertical="center"/>
    </xf>
    <xf numFmtId="4" fontId="14" fillId="0" borderId="89" xfId="0" applyNumberFormat="1" applyFont="1" applyBorder="1" applyAlignment="1">
      <alignment horizontal="center" vertical="center"/>
    </xf>
    <xf numFmtId="4" fontId="14" fillId="7" borderId="89" xfId="0" applyNumberFormat="1" applyFont="1" applyFill="1" applyBorder="1" applyAlignment="1">
      <alignment horizontal="center"/>
    </xf>
    <xf numFmtId="0" fontId="18" fillId="17" borderId="89" xfId="0" applyFont="1" applyFill="1" applyBorder="1" applyAlignment="1">
      <alignment horizontal="center"/>
    </xf>
    <xf numFmtId="4" fontId="14" fillId="17" borderId="89" xfId="0" applyNumberFormat="1" applyFont="1" applyFill="1" applyBorder="1" applyAlignment="1">
      <alignment horizontal="center"/>
    </xf>
    <xf numFmtId="4" fontId="14" fillId="0" borderId="89" xfId="0" applyNumberFormat="1" applyFont="1" applyBorder="1"/>
    <xf numFmtId="0" fontId="14" fillId="7" borderId="89" xfId="0" applyFont="1" applyFill="1" applyBorder="1"/>
    <xf numFmtId="0" fontId="30" fillId="17" borderId="89" xfId="0" applyFont="1" applyFill="1" applyBorder="1" applyAlignment="1">
      <alignment wrapText="1"/>
    </xf>
    <xf numFmtId="4" fontId="14" fillId="0" borderId="92" xfId="0" applyNumberFormat="1" applyFont="1" applyBorder="1"/>
    <xf numFmtId="4" fontId="14" fillId="17" borderId="73" xfId="0" applyNumberFormat="1" applyFont="1" applyFill="1" applyBorder="1" applyAlignment="1">
      <alignment horizontal="center"/>
    </xf>
    <xf numFmtId="4" fontId="19" fillId="17" borderId="74" xfId="0" applyNumberFormat="1" applyFont="1" applyFill="1" applyBorder="1" applyAlignment="1">
      <alignment horizontal="center"/>
    </xf>
    <xf numFmtId="4" fontId="14" fillId="17" borderId="61" xfId="0" applyNumberFormat="1" applyFont="1" applyFill="1" applyBorder="1" applyAlignment="1">
      <alignment horizontal="center"/>
    </xf>
    <xf numFmtId="4" fontId="14" fillId="17" borderId="93" xfId="0" applyNumberFormat="1" applyFont="1" applyFill="1" applyBorder="1" applyAlignment="1">
      <alignment horizontal="center"/>
    </xf>
    <xf numFmtId="4" fontId="19" fillId="17" borderId="72" xfId="0" applyNumberFormat="1" applyFont="1" applyFill="1" applyBorder="1" applyAlignment="1">
      <alignment horizontal="center"/>
    </xf>
    <xf numFmtId="14" fontId="14" fillId="17" borderId="66" xfId="0" applyNumberFormat="1" applyFont="1" applyFill="1" applyBorder="1"/>
    <xf numFmtId="0" fontId="14" fillId="17" borderId="67" xfId="0" applyFont="1" applyFill="1" applyBorder="1" applyAlignment="1">
      <alignment horizontal="center" vertical="center"/>
    </xf>
    <xf numFmtId="4" fontId="14" fillId="17" borderId="67" xfId="0" applyNumberFormat="1" applyFont="1" applyFill="1" applyBorder="1" applyAlignment="1">
      <alignment horizontal="center"/>
    </xf>
    <xf numFmtId="0" fontId="17" fillId="17" borderId="67" xfId="0" applyFont="1" applyFill="1" applyBorder="1" applyAlignment="1">
      <alignment horizontal="center"/>
    </xf>
    <xf numFmtId="0" fontId="18" fillId="17" borderId="67" xfId="0" applyFont="1" applyFill="1" applyBorder="1" applyAlignment="1">
      <alignment horizontal="center"/>
    </xf>
    <xf numFmtId="0" fontId="30" fillId="17" borderId="67" xfId="0" applyFont="1" applyFill="1" applyBorder="1" applyAlignment="1">
      <alignment wrapText="1"/>
    </xf>
    <xf numFmtId="0" fontId="19" fillId="17" borderId="42" xfId="0" applyFont="1" applyFill="1" applyBorder="1" applyAlignment="1">
      <alignment horizontal="center" vertical="center"/>
    </xf>
    <xf numFmtId="0" fontId="19" fillId="17" borderId="80" xfId="0" applyFont="1" applyFill="1" applyBorder="1" applyAlignment="1">
      <alignment horizontal="center" vertical="center"/>
    </xf>
    <xf numFmtId="0" fontId="19" fillId="17" borderId="91" xfId="0" applyFont="1" applyFill="1" applyBorder="1" applyAlignment="1">
      <alignment horizontal="center" vertical="center"/>
    </xf>
    <xf numFmtId="0" fontId="19" fillId="17" borderId="71" xfId="0" applyFont="1" applyFill="1" applyBorder="1" applyAlignment="1">
      <alignment horizontal="center" vertical="center"/>
    </xf>
    <xf numFmtId="0" fontId="19" fillId="17" borderId="70" xfId="0" applyFont="1" applyFill="1" applyBorder="1" applyAlignment="1">
      <alignment horizontal="center" vertical="center"/>
    </xf>
    <xf numFmtId="0" fontId="19" fillId="17" borderId="69" xfId="0" applyFont="1" applyFill="1" applyBorder="1" applyAlignment="1">
      <alignment horizontal="center" vertical="center"/>
    </xf>
    <xf numFmtId="14" fontId="14" fillId="17" borderId="84" xfId="0" applyNumberFormat="1" applyFont="1" applyFill="1" applyBorder="1"/>
    <xf numFmtId="0" fontId="14" fillId="17" borderId="43" xfId="0" applyFont="1" applyFill="1" applyBorder="1" applyAlignment="1">
      <alignment horizontal="center" vertical="center"/>
    </xf>
    <xf numFmtId="0" fontId="19" fillId="17" borderId="88" xfId="0" applyFont="1" applyFill="1" applyBorder="1" applyAlignment="1">
      <alignment horizontal="center" vertical="center"/>
    </xf>
    <xf numFmtId="0" fontId="19" fillId="25" borderId="10" xfId="0" applyFont="1" applyFill="1" applyBorder="1" applyAlignment="1">
      <alignment horizontal="center"/>
    </xf>
    <xf numFmtId="4" fontId="14" fillId="17" borderId="87" xfId="0" applyNumberFormat="1" applyFont="1" applyFill="1" applyBorder="1" applyAlignment="1">
      <alignment horizontal="center"/>
    </xf>
    <xf numFmtId="4" fontId="14" fillId="17" borderId="43" xfId="0" applyNumberFormat="1" applyFont="1" applyFill="1" applyBorder="1" applyAlignment="1">
      <alignment horizontal="center"/>
    </xf>
    <xf numFmtId="0" fontId="23" fillId="11" borderId="43" xfId="0" applyFont="1" applyFill="1" applyBorder="1" applyAlignment="1">
      <alignment horizontal="center"/>
    </xf>
    <xf numFmtId="0" fontId="17" fillId="17" borderId="43" xfId="0" applyFont="1" applyFill="1" applyBorder="1" applyAlignment="1">
      <alignment horizontal="center"/>
    </xf>
    <xf numFmtId="0" fontId="18" fillId="17" borderId="43" xfId="0" applyFont="1" applyFill="1" applyBorder="1" applyAlignment="1">
      <alignment horizontal="center"/>
    </xf>
    <xf numFmtId="0" fontId="30" fillId="17" borderId="43" xfId="0" applyFont="1" applyFill="1" applyBorder="1" applyAlignment="1">
      <alignment wrapText="1"/>
    </xf>
    <xf numFmtId="4" fontId="19" fillId="17" borderId="64" xfId="0" applyNumberFormat="1" applyFont="1" applyFill="1" applyBorder="1" applyAlignment="1">
      <alignment horizontal="center"/>
    </xf>
    <xf numFmtId="4" fontId="19" fillId="17" borderId="89" xfId="0" applyNumberFormat="1" applyFont="1" applyFill="1" applyBorder="1" applyAlignment="1">
      <alignment horizontal="center"/>
    </xf>
    <xf numFmtId="4" fontId="14" fillId="17" borderId="82" xfId="0" applyNumberFormat="1" applyFont="1" applyFill="1" applyBorder="1" applyAlignment="1">
      <alignment horizontal="center"/>
    </xf>
    <xf numFmtId="4" fontId="19" fillId="17" borderId="43" xfId="0" applyNumberFormat="1" applyFont="1" applyFill="1" applyBorder="1" applyAlignment="1">
      <alignment horizontal="center"/>
    </xf>
    <xf numFmtId="0" fontId="19" fillId="17" borderId="94" xfId="0" applyFont="1" applyFill="1" applyBorder="1" applyAlignment="1">
      <alignment horizontal="center" vertical="center"/>
    </xf>
    <xf numFmtId="4" fontId="19" fillId="17" borderId="95" xfId="0" applyNumberFormat="1" applyFont="1" applyFill="1" applyBorder="1" applyAlignment="1">
      <alignment horizontal="center"/>
    </xf>
    <xf numFmtId="4" fontId="14" fillId="17" borderId="95" xfId="0" applyNumberFormat="1" applyFont="1" applyFill="1" applyBorder="1" applyAlignment="1">
      <alignment horizontal="center"/>
    </xf>
    <xf numFmtId="0" fontId="17" fillId="18" borderId="67" xfId="0" applyFont="1" applyFill="1" applyBorder="1" applyAlignment="1">
      <alignment horizontal="center"/>
    </xf>
    <xf numFmtId="4" fontId="14" fillId="17" borderId="74" xfId="0" applyNumberFormat="1" applyFont="1" applyFill="1" applyBorder="1" applyAlignment="1">
      <alignment horizontal="center"/>
    </xf>
    <xf numFmtId="0" fontId="24" fillId="16" borderId="59" xfId="0" applyFont="1" applyFill="1" applyBorder="1" applyAlignment="1">
      <alignment horizontal="center"/>
    </xf>
    <xf numFmtId="165" fontId="18" fillId="5" borderId="4" xfId="2" applyNumberFormat="1" applyFont="1" applyFill="1" applyBorder="1" applyAlignment="1">
      <alignment horizontal="center"/>
    </xf>
    <xf numFmtId="0" fontId="19" fillId="17" borderId="60" xfId="0" applyFont="1" applyFill="1" applyBorder="1" applyAlignment="1">
      <alignment horizontal="center" vertical="center"/>
    </xf>
    <xf numFmtId="0" fontId="19" fillId="17" borderId="83" xfId="0" applyFont="1" applyFill="1" applyBorder="1" applyAlignment="1">
      <alignment horizontal="center" vertical="center"/>
    </xf>
    <xf numFmtId="0" fontId="19" fillId="17" borderId="85" xfId="0" applyFont="1" applyFill="1" applyBorder="1" applyAlignment="1">
      <alignment horizontal="center" vertical="center"/>
    </xf>
    <xf numFmtId="4" fontId="19" fillId="17" borderId="58" xfId="0" applyNumberFormat="1" applyFont="1" applyFill="1" applyBorder="1" applyAlignment="1">
      <alignment horizontal="center"/>
    </xf>
    <xf numFmtId="0" fontId="14" fillId="20" borderId="71" xfId="0" applyFont="1" applyFill="1" applyBorder="1" applyAlignment="1">
      <alignment horizontal="center" vertical="center"/>
    </xf>
    <xf numFmtId="0" fontId="24" fillId="14" borderId="79" xfId="0" applyFont="1" applyFill="1" applyBorder="1" applyAlignment="1">
      <alignment horizontal="center"/>
    </xf>
    <xf numFmtId="0" fontId="19" fillId="25" borderId="75" xfId="0" applyFont="1" applyFill="1" applyBorder="1" applyAlignment="1">
      <alignment horizontal="center"/>
    </xf>
    <xf numFmtId="0" fontId="24" fillId="26" borderId="42" xfId="0" applyFont="1" applyFill="1" applyBorder="1" applyAlignment="1">
      <alignment horizontal="center"/>
    </xf>
    <xf numFmtId="0" fontId="24" fillId="27" borderId="42" xfId="0" applyFont="1" applyFill="1" applyBorder="1" applyAlignment="1">
      <alignment horizontal="center"/>
    </xf>
    <xf numFmtId="0" fontId="24" fillId="27" borderId="59" xfId="0" applyFont="1" applyFill="1" applyBorder="1" applyAlignment="1">
      <alignment horizontal="center"/>
    </xf>
    <xf numFmtId="0" fontId="24" fillId="27" borderId="64" xfId="0" applyFont="1" applyFill="1" applyBorder="1" applyAlignment="1">
      <alignment horizontal="center"/>
    </xf>
    <xf numFmtId="0" fontId="24" fillId="16" borderId="43" xfId="0" applyFont="1" applyFill="1" applyBorder="1" applyAlignment="1">
      <alignment horizontal="center"/>
    </xf>
    <xf numFmtId="0" fontId="24" fillId="26" borderId="59" xfId="0" applyFont="1" applyFill="1" applyBorder="1" applyAlignment="1">
      <alignment horizontal="center"/>
    </xf>
    <xf numFmtId="0" fontId="24" fillId="26" borderId="64" xfId="0" applyFont="1" applyFill="1" applyBorder="1" applyAlignment="1">
      <alignment horizontal="center"/>
    </xf>
    <xf numFmtId="14" fontId="14" fillId="17" borderId="61" xfId="0" applyNumberFormat="1" applyFont="1" applyFill="1" applyBorder="1"/>
    <xf numFmtId="0" fontId="14" fillId="17" borderId="42" xfId="0" applyFont="1" applyFill="1" applyBorder="1" applyAlignment="1">
      <alignment horizontal="center" vertical="center"/>
    </xf>
    <xf numFmtId="0" fontId="19" fillId="17" borderId="62" xfId="0" applyFont="1" applyFill="1" applyBorder="1" applyAlignment="1">
      <alignment horizontal="center" vertical="center"/>
    </xf>
    <xf numFmtId="4" fontId="19" fillId="17" borderId="42" xfId="0" applyNumberFormat="1" applyFont="1" applyFill="1" applyBorder="1" applyAlignment="1">
      <alignment horizontal="center"/>
    </xf>
    <xf numFmtId="4" fontId="14" fillId="17" borderId="42" xfId="0" applyNumberFormat="1" applyFont="1" applyFill="1" applyBorder="1" applyAlignment="1">
      <alignment horizontal="center"/>
    </xf>
    <xf numFmtId="0" fontId="17" fillId="17" borderId="42" xfId="0" applyFont="1" applyFill="1" applyBorder="1" applyAlignment="1">
      <alignment horizontal="center"/>
    </xf>
    <xf numFmtId="0" fontId="18" fillId="17" borderId="42" xfId="0" applyFont="1" applyFill="1" applyBorder="1" applyAlignment="1">
      <alignment horizontal="center"/>
    </xf>
    <xf numFmtId="0" fontId="30" fillId="17" borderId="42" xfId="0" applyFont="1" applyFill="1" applyBorder="1" applyAlignment="1">
      <alignment wrapText="1"/>
    </xf>
    <xf numFmtId="0" fontId="17" fillId="17" borderId="89" xfId="0" applyFont="1" applyFill="1" applyBorder="1" applyAlignment="1">
      <alignment horizontal="center"/>
    </xf>
    <xf numFmtId="0" fontId="17" fillId="17" borderId="79" xfId="0" applyFont="1" applyFill="1" applyBorder="1" applyAlignment="1">
      <alignment horizontal="center"/>
    </xf>
    <xf numFmtId="0" fontId="19" fillId="17" borderId="65" xfId="0" applyFont="1" applyFill="1" applyBorder="1" applyAlignment="1">
      <alignment horizontal="center" vertical="center"/>
    </xf>
    <xf numFmtId="0" fontId="24" fillId="27" borderId="79" xfId="0" applyFont="1" applyFill="1" applyBorder="1" applyAlignment="1">
      <alignment horizontal="center"/>
    </xf>
    <xf numFmtId="0" fontId="23" fillId="22" borderId="59" xfId="0" applyFont="1" applyFill="1" applyBorder="1" applyAlignment="1">
      <alignment horizontal="center"/>
    </xf>
    <xf numFmtId="4" fontId="14" fillId="7" borderId="59" xfId="0" applyNumberFormat="1" applyFont="1" applyFill="1" applyBorder="1"/>
    <xf numFmtId="4" fontId="14" fillId="7" borderId="64" xfId="0" applyNumberFormat="1" applyFont="1" applyFill="1" applyBorder="1"/>
    <xf numFmtId="0" fontId="23" fillId="22" borderId="42" xfId="0" applyFont="1" applyFill="1" applyBorder="1" applyAlignment="1">
      <alignment horizontal="center"/>
    </xf>
    <xf numFmtId="0" fontId="23" fillId="22" borderId="89" xfId="0" applyFont="1" applyFill="1" applyBorder="1" applyAlignment="1">
      <alignment horizontal="center"/>
    </xf>
    <xf numFmtId="0" fontId="24" fillId="16" borderId="79" xfId="0" applyFont="1" applyFill="1" applyBorder="1" applyAlignment="1">
      <alignment horizontal="center"/>
    </xf>
    <xf numFmtId="0" fontId="23" fillId="8" borderId="67" xfId="0" applyFont="1" applyFill="1" applyBorder="1" applyAlignment="1">
      <alignment horizontal="center"/>
    </xf>
    <xf numFmtId="4" fontId="14" fillId="17" borderId="63" xfId="0" applyNumberFormat="1" applyFont="1" applyFill="1" applyBorder="1" applyAlignment="1">
      <alignment horizontal="center"/>
    </xf>
    <xf numFmtId="0" fontId="23" fillId="8" borderId="79" xfId="0" applyFont="1" applyFill="1" applyBorder="1" applyAlignment="1">
      <alignment horizontal="center"/>
    </xf>
    <xf numFmtId="0" fontId="24" fillId="28" borderId="42" xfId="0" applyFont="1" applyFill="1" applyBorder="1" applyAlignment="1">
      <alignment horizontal="center"/>
    </xf>
    <xf numFmtId="0" fontId="24" fillId="28" borderId="79" xfId="0" applyFont="1" applyFill="1" applyBorder="1" applyAlignment="1">
      <alignment horizontal="center"/>
    </xf>
    <xf numFmtId="4" fontId="19" fillId="17" borderId="67" xfId="0" applyNumberFormat="1" applyFont="1" applyFill="1" applyBorder="1" applyAlignment="1">
      <alignment horizontal="center"/>
    </xf>
    <xf numFmtId="0" fontId="17" fillId="8" borderId="13" xfId="0" applyFont="1" applyFill="1" applyBorder="1" applyAlignment="1">
      <alignment horizontal="center"/>
    </xf>
    <xf numFmtId="0" fontId="19" fillId="25" borderId="15" xfId="0" applyFont="1" applyFill="1" applyBorder="1" applyAlignment="1">
      <alignment horizontal="center"/>
    </xf>
    <xf numFmtId="0" fontId="23" fillId="29" borderId="79" xfId="0" applyFont="1" applyFill="1" applyBorder="1" applyAlignment="1">
      <alignment horizontal="center"/>
    </xf>
    <xf numFmtId="0" fontId="23" fillId="29" borderId="64" xfId="0" applyFont="1" applyFill="1" applyBorder="1" applyAlignment="1">
      <alignment horizontal="center"/>
    </xf>
    <xf numFmtId="0" fontId="19" fillId="17" borderId="96" xfId="0" applyFont="1" applyFill="1" applyBorder="1" applyAlignment="1">
      <alignment horizontal="center" vertical="center"/>
    </xf>
    <xf numFmtId="0" fontId="19" fillId="25" borderId="9" xfId="0" applyFont="1" applyFill="1" applyBorder="1" applyAlignment="1">
      <alignment horizontal="center"/>
    </xf>
    <xf numFmtId="0" fontId="19" fillId="25" borderId="97" xfId="0" applyFont="1" applyFill="1" applyBorder="1" applyAlignment="1">
      <alignment horizontal="center"/>
    </xf>
    <xf numFmtId="165" fontId="18" fillId="0" borderId="0" xfId="2" applyNumberFormat="1" applyFont="1" applyFill="1" applyBorder="1" applyAlignment="1">
      <alignment horizontal="center"/>
    </xf>
    <xf numFmtId="2" fontId="17" fillId="0" borderId="0" xfId="2" applyNumberFormat="1" applyFont="1" applyFill="1" applyBorder="1" applyAlignment="1">
      <alignment horizontal="center"/>
    </xf>
    <xf numFmtId="0" fontId="19" fillId="17" borderId="68" xfId="0" applyFont="1" applyFill="1" applyBorder="1" applyAlignment="1">
      <alignment horizontal="center" vertical="center"/>
    </xf>
    <xf numFmtId="0" fontId="19" fillId="25" borderId="4" xfId="0" applyFont="1" applyFill="1" applyBorder="1" applyAlignment="1">
      <alignment horizontal="center"/>
    </xf>
    <xf numFmtId="0" fontId="24" fillId="28" borderId="59" xfId="0" applyFont="1" applyFill="1" applyBorder="1" applyAlignment="1">
      <alignment horizontal="center"/>
    </xf>
    <xf numFmtId="0" fontId="19" fillId="25" borderId="100" xfId="0" applyFont="1" applyFill="1" applyBorder="1" applyAlignment="1">
      <alignment horizontal="center"/>
    </xf>
    <xf numFmtId="14" fontId="14" fillId="17" borderId="87" xfId="0" applyNumberFormat="1" applyFont="1" applyFill="1" applyBorder="1"/>
    <xf numFmtId="14" fontId="14" fillId="17" borderId="73" xfId="0" applyNumberFormat="1" applyFont="1" applyFill="1" applyBorder="1"/>
    <xf numFmtId="14" fontId="14" fillId="17" borderId="98" xfId="0" applyNumberFormat="1" applyFont="1" applyFill="1" applyBorder="1"/>
    <xf numFmtId="0" fontId="14" fillId="17" borderId="99" xfId="0" applyFont="1" applyFill="1" applyBorder="1" applyAlignment="1">
      <alignment horizontal="center" vertical="center"/>
    </xf>
    <xf numFmtId="0" fontId="23" fillId="30" borderId="99" xfId="0" applyFont="1" applyFill="1" applyBorder="1" applyAlignment="1">
      <alignment horizontal="center"/>
    </xf>
    <xf numFmtId="0" fontId="23" fillId="30" borderId="43" xfId="0" applyFont="1" applyFill="1" applyBorder="1" applyAlignment="1">
      <alignment horizontal="center"/>
    </xf>
    <xf numFmtId="0" fontId="23" fillId="30" borderId="64" xfId="0" applyFont="1" applyFill="1" applyBorder="1" applyAlignment="1">
      <alignment horizontal="center"/>
    </xf>
    <xf numFmtId="0" fontId="17" fillId="17" borderId="99" xfId="0" applyFont="1" applyFill="1" applyBorder="1" applyAlignment="1">
      <alignment horizontal="center"/>
    </xf>
    <xf numFmtId="0" fontId="19" fillId="17" borderId="101" xfId="0" applyFont="1" applyFill="1" applyBorder="1" applyAlignment="1">
      <alignment horizontal="center" vertical="center"/>
    </xf>
    <xf numFmtId="0" fontId="19" fillId="25" borderId="14" xfId="0" applyFont="1" applyFill="1" applyBorder="1" applyAlignment="1">
      <alignment horizontal="center"/>
    </xf>
    <xf numFmtId="0" fontId="23" fillId="31" borderId="59" xfId="0" applyFont="1" applyFill="1" applyBorder="1" applyAlignment="1">
      <alignment horizontal="center"/>
    </xf>
    <xf numFmtId="0" fontId="23" fillId="31" borderId="64" xfId="0" applyFont="1" applyFill="1" applyBorder="1" applyAlignment="1">
      <alignment horizontal="center"/>
    </xf>
    <xf numFmtId="0" fontId="15" fillId="0" borderId="75" xfId="0" applyFont="1" applyBorder="1" applyAlignment="1">
      <alignment horizontal="center"/>
    </xf>
    <xf numFmtId="0" fontId="15" fillId="21" borderId="10" xfId="0" applyFont="1" applyFill="1" applyBorder="1" applyAlignment="1">
      <alignment horizontal="center"/>
    </xf>
    <xf numFmtId="4" fontId="14" fillId="17" borderId="98" xfId="0" applyNumberFormat="1" applyFont="1" applyFill="1" applyBorder="1" applyAlignment="1">
      <alignment horizontal="center"/>
    </xf>
    <xf numFmtId="4" fontId="14" fillId="7" borderId="99" xfId="0" applyNumberFormat="1" applyFont="1" applyFill="1" applyBorder="1" applyAlignment="1">
      <alignment horizontal="center" vertical="center"/>
    </xf>
    <xf numFmtId="4" fontId="14" fillId="17" borderId="99" xfId="0" applyNumberFormat="1" applyFont="1" applyFill="1" applyBorder="1" applyAlignment="1">
      <alignment horizontal="center"/>
    </xf>
    <xf numFmtId="4" fontId="14" fillId="0" borderId="99" xfId="0" applyNumberFormat="1" applyFont="1" applyBorder="1" applyAlignment="1">
      <alignment horizontal="center" vertical="center"/>
    </xf>
    <xf numFmtId="0" fontId="24" fillId="28" borderId="64" xfId="0" applyFont="1" applyFill="1" applyBorder="1" applyAlignment="1">
      <alignment horizontal="center"/>
    </xf>
    <xf numFmtId="14" fontId="14" fillId="17" borderId="102" xfId="0" applyNumberFormat="1" applyFont="1" applyFill="1" applyBorder="1"/>
    <xf numFmtId="0" fontId="23" fillId="9" borderId="67" xfId="0" applyFont="1" applyFill="1" applyBorder="1" applyAlignment="1">
      <alignment horizontal="center"/>
    </xf>
    <xf numFmtId="165" fontId="18" fillId="5" borderId="0" xfId="2" applyNumberFormat="1" applyFont="1" applyFill="1" applyBorder="1" applyAlignment="1">
      <alignment horizontal="center"/>
    </xf>
    <xf numFmtId="2" fontId="17" fillId="2" borderId="0" xfId="2" applyNumberFormat="1" applyFont="1" applyFill="1" applyBorder="1" applyAlignment="1">
      <alignment horizontal="center"/>
    </xf>
    <xf numFmtId="165" fontId="18" fillId="5" borderId="25" xfId="2" applyNumberFormat="1" applyFont="1" applyFill="1" applyBorder="1" applyAlignment="1">
      <alignment horizontal="center"/>
    </xf>
    <xf numFmtId="0" fontId="24" fillId="27" borderId="43" xfId="0" applyFont="1" applyFill="1" applyBorder="1" applyAlignment="1">
      <alignment horizontal="center"/>
    </xf>
    <xf numFmtId="0" fontId="15" fillId="21" borderId="15" xfId="0" applyFont="1" applyFill="1" applyBorder="1" applyAlignment="1">
      <alignment horizontal="center"/>
    </xf>
    <xf numFmtId="14" fontId="14" fillId="17" borderId="103" xfId="0" applyNumberFormat="1" applyFont="1" applyFill="1" applyBorder="1"/>
    <xf numFmtId="0" fontId="14" fillId="17" borderId="104" xfId="0" applyFont="1" applyFill="1" applyBorder="1" applyAlignment="1">
      <alignment horizontal="center" vertical="center"/>
    </xf>
    <xf numFmtId="4" fontId="14" fillId="17" borderId="105" xfId="0" applyNumberFormat="1" applyFont="1" applyFill="1" applyBorder="1" applyAlignment="1">
      <alignment horizontal="center"/>
    </xf>
    <xf numFmtId="4" fontId="14" fillId="7" borderId="104" xfId="0" applyNumberFormat="1" applyFont="1" applyFill="1" applyBorder="1" applyAlignment="1">
      <alignment horizontal="center" vertical="center"/>
    </xf>
    <xf numFmtId="4" fontId="14" fillId="17" borderId="104" xfId="0" applyNumberFormat="1" applyFont="1" applyFill="1" applyBorder="1" applyAlignment="1">
      <alignment horizontal="center"/>
    </xf>
    <xf numFmtId="4" fontId="14" fillId="0" borderId="104" xfId="0" applyNumberFormat="1" applyFont="1" applyBorder="1" applyAlignment="1">
      <alignment horizontal="center" vertical="center"/>
    </xf>
    <xf numFmtId="0" fontId="23" fillId="30" borderId="104" xfId="0" applyFont="1" applyFill="1" applyBorder="1" applyAlignment="1">
      <alignment horizontal="center"/>
    </xf>
    <xf numFmtId="0" fontId="24" fillId="23" borderId="43" xfId="0" applyFont="1" applyFill="1" applyBorder="1" applyAlignment="1">
      <alignment horizontal="center"/>
    </xf>
    <xf numFmtId="0" fontId="24" fillId="23" borderId="89" xfId="0" applyFont="1" applyFill="1" applyBorder="1" applyAlignment="1">
      <alignment horizontal="center"/>
    </xf>
    <xf numFmtId="14" fontId="14" fillId="17" borderId="42" xfId="0" applyNumberFormat="1" applyFont="1" applyFill="1" applyBorder="1"/>
    <xf numFmtId="0" fontId="19" fillId="25" borderId="42" xfId="0" applyFont="1" applyFill="1" applyBorder="1" applyAlignment="1">
      <alignment horizontal="center"/>
    </xf>
    <xf numFmtId="0" fontId="15" fillId="21" borderId="42" xfId="0" applyFont="1" applyFill="1" applyBorder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43" fontId="0" fillId="15" borderId="0" xfId="0" applyNumberFormat="1" applyFill="1"/>
    <xf numFmtId="4" fontId="14" fillId="32" borderId="42" xfId="0" applyNumberFormat="1" applyFont="1" applyFill="1" applyBorder="1" applyAlignment="1">
      <alignment horizontal="center" vertical="center"/>
    </xf>
    <xf numFmtId="0" fontId="19" fillId="25" borderId="81" xfId="0" applyFont="1" applyFill="1" applyBorder="1" applyAlignment="1">
      <alignment horizontal="center"/>
    </xf>
    <xf numFmtId="0" fontId="23" fillId="29" borderId="67" xfId="0" applyFont="1" applyFill="1" applyBorder="1" applyAlignment="1">
      <alignment horizontal="center"/>
    </xf>
    <xf numFmtId="4" fontId="14" fillId="32" borderId="43" xfId="0" applyNumberFormat="1" applyFont="1" applyFill="1" applyBorder="1" applyAlignment="1">
      <alignment horizontal="center" vertical="center"/>
    </xf>
    <xf numFmtId="4" fontId="14" fillId="32" borderId="79" xfId="0" applyNumberFormat="1" applyFont="1" applyFill="1" applyBorder="1" applyAlignment="1">
      <alignment horizontal="center" vertical="center"/>
    </xf>
    <xf numFmtId="0" fontId="30" fillId="32" borderId="59" xfId="0" applyFont="1" applyFill="1" applyBorder="1" applyAlignment="1">
      <alignment wrapText="1"/>
    </xf>
    <xf numFmtId="0" fontId="30" fillId="32" borderId="42" xfId="0" applyFont="1" applyFill="1" applyBorder="1" applyAlignment="1">
      <alignment wrapText="1"/>
    </xf>
    <xf numFmtId="0" fontId="30" fillId="32" borderId="64" xfId="0" applyFont="1" applyFill="1" applyBorder="1" applyAlignment="1">
      <alignment wrapText="1"/>
    </xf>
    <xf numFmtId="0" fontId="30" fillId="32" borderId="79" xfId="0" applyFont="1" applyFill="1" applyBorder="1" applyAlignment="1">
      <alignment wrapText="1"/>
    </xf>
    <xf numFmtId="4" fontId="14" fillId="27" borderId="42" xfId="0" applyNumberFormat="1" applyFont="1" applyFill="1" applyBorder="1" applyAlignment="1">
      <alignment horizontal="center"/>
    </xf>
    <xf numFmtId="4" fontId="14" fillId="27" borderId="64" xfId="0" applyNumberFormat="1" applyFont="1" applyFill="1" applyBorder="1" applyAlignment="1">
      <alignment horizontal="center"/>
    </xf>
    <xf numFmtId="4" fontId="19" fillId="27" borderId="74" xfId="0" applyNumberFormat="1" applyFont="1" applyFill="1" applyBorder="1" applyAlignment="1">
      <alignment horizontal="center"/>
    </xf>
    <xf numFmtId="4" fontId="19" fillId="27" borderId="42" xfId="0" applyNumberFormat="1" applyFont="1" applyFill="1" applyBorder="1" applyAlignment="1">
      <alignment horizontal="center"/>
    </xf>
    <xf numFmtId="4" fontId="19" fillId="27" borderId="58" xfId="0" applyNumberFormat="1" applyFont="1" applyFill="1" applyBorder="1" applyAlignment="1">
      <alignment horizontal="center"/>
    </xf>
    <xf numFmtId="4" fontId="14" fillId="27" borderId="79" xfId="0" applyNumberFormat="1" applyFont="1" applyFill="1" applyBorder="1" applyAlignment="1">
      <alignment horizontal="center"/>
    </xf>
    <xf numFmtId="14" fontId="21" fillId="17" borderId="58" xfId="0" applyNumberFormat="1" applyFont="1" applyFill="1" applyBorder="1"/>
    <xf numFmtId="0" fontId="21" fillId="17" borderId="59" xfId="0" applyFont="1" applyFill="1" applyBorder="1" applyAlignment="1">
      <alignment horizontal="center" vertical="center"/>
    </xf>
    <xf numFmtId="0" fontId="16" fillId="17" borderId="71" xfId="0" applyFont="1" applyFill="1" applyBorder="1" applyAlignment="1">
      <alignment horizontal="center" vertical="center"/>
    </xf>
    <xf numFmtId="0" fontId="16" fillId="25" borderId="77" xfId="0" applyFont="1" applyFill="1" applyBorder="1" applyAlignment="1">
      <alignment horizontal="center"/>
    </xf>
    <xf numFmtId="4" fontId="16" fillId="17" borderId="74" xfId="0" applyNumberFormat="1" applyFont="1" applyFill="1" applyBorder="1" applyAlignment="1">
      <alignment horizontal="center"/>
    </xf>
    <xf numFmtId="4" fontId="21" fillId="17" borderId="59" xfId="0" applyNumberFormat="1" applyFont="1" applyFill="1" applyBorder="1" applyAlignment="1">
      <alignment horizontal="center"/>
    </xf>
    <xf numFmtId="4" fontId="21" fillId="7" borderId="59" xfId="0" applyNumberFormat="1" applyFont="1" applyFill="1" applyBorder="1" applyAlignment="1">
      <alignment horizontal="center" vertical="center"/>
    </xf>
    <xf numFmtId="4" fontId="21" fillId="0" borderId="59" xfId="0" applyNumberFormat="1" applyFont="1" applyBorder="1" applyAlignment="1">
      <alignment horizontal="center" vertical="center"/>
    </xf>
    <xf numFmtId="4" fontId="21" fillId="7" borderId="59" xfId="0" applyNumberFormat="1" applyFont="1" applyFill="1" applyBorder="1" applyAlignment="1">
      <alignment horizontal="center"/>
    </xf>
    <xf numFmtId="0" fontId="25" fillId="22" borderId="59" xfId="0" applyFont="1" applyFill="1" applyBorder="1" applyAlignment="1">
      <alignment horizontal="center"/>
    </xf>
    <xf numFmtId="0" fontId="25" fillId="17" borderId="42" xfId="0" applyFont="1" applyFill="1" applyBorder="1" applyAlignment="1">
      <alignment horizontal="center"/>
    </xf>
    <xf numFmtId="0" fontId="32" fillId="17" borderId="42" xfId="0" applyFont="1" applyFill="1" applyBorder="1" applyAlignment="1">
      <alignment horizontal="center"/>
    </xf>
    <xf numFmtId="4" fontId="21" fillId="17" borderId="42" xfId="0" applyNumberFormat="1" applyFont="1" applyFill="1" applyBorder="1" applyAlignment="1">
      <alignment horizontal="center"/>
    </xf>
    <xf numFmtId="4" fontId="21" fillId="0" borderId="42" xfId="0" applyNumberFormat="1" applyFont="1" applyBorder="1"/>
    <xf numFmtId="0" fontId="21" fillId="7" borderId="42" xfId="0" applyFont="1" applyFill="1" applyBorder="1"/>
    <xf numFmtId="0" fontId="33" fillId="17" borderId="42" xfId="0" applyFont="1" applyFill="1" applyBorder="1" applyAlignment="1">
      <alignment wrapText="1"/>
    </xf>
    <xf numFmtId="4" fontId="21" fillId="0" borderId="62" xfId="0" applyNumberFormat="1" applyFont="1" applyBorder="1"/>
    <xf numFmtId="0" fontId="21" fillId="0" borderId="0" xfId="0" applyFont="1"/>
    <xf numFmtId="4" fontId="19" fillId="27" borderId="72" xfId="0" applyNumberFormat="1" applyFont="1" applyFill="1" applyBorder="1" applyAlignment="1">
      <alignment horizontal="center"/>
    </xf>
    <xf numFmtId="4" fontId="19" fillId="27" borderId="82" xfId="0" applyNumberFormat="1" applyFont="1" applyFill="1" applyBorder="1" applyAlignment="1">
      <alignment horizontal="center"/>
    </xf>
    <xf numFmtId="4" fontId="19" fillId="27" borderId="61" xfId="0" applyNumberFormat="1" applyFont="1" applyFill="1" applyBorder="1" applyAlignment="1">
      <alignment horizontal="center"/>
    </xf>
    <xf numFmtId="4" fontId="14" fillId="27" borderId="43" xfId="0" applyNumberFormat="1" applyFont="1" applyFill="1" applyBorder="1" applyAlignment="1">
      <alignment horizontal="center"/>
    </xf>
    <xf numFmtId="4" fontId="19" fillId="27" borderId="95" xfId="0" applyNumberFormat="1" applyFont="1" applyFill="1" applyBorder="1" applyAlignment="1">
      <alignment horizontal="center"/>
    </xf>
    <xf numFmtId="0" fontId="24" fillId="23" borderId="67" xfId="0" applyFont="1" applyFill="1" applyBorder="1" applyAlignment="1">
      <alignment horizontal="center"/>
    </xf>
    <xf numFmtId="165" fontId="18" fillId="0" borderId="25" xfId="2" applyNumberFormat="1" applyFont="1" applyFill="1" applyBorder="1" applyAlignment="1">
      <alignment horizontal="center"/>
    </xf>
    <xf numFmtId="0" fontId="14" fillId="17" borderId="62" xfId="0" applyFont="1" applyFill="1" applyBorder="1" applyAlignment="1">
      <alignment horizontal="center" vertical="center"/>
    </xf>
    <xf numFmtId="0" fontId="20" fillId="21" borderId="13" xfId="0" applyFont="1" applyFill="1" applyBorder="1" applyAlignment="1">
      <alignment horizontal="center"/>
    </xf>
    <xf numFmtId="0" fontId="22" fillId="9" borderId="42" xfId="0" applyFont="1" applyFill="1" applyBorder="1" applyAlignment="1">
      <alignment horizontal="center"/>
    </xf>
    <xf numFmtId="0" fontId="14" fillId="17" borderId="65" xfId="0" applyFont="1" applyFill="1" applyBorder="1" applyAlignment="1">
      <alignment horizontal="center" vertical="center"/>
    </xf>
    <xf numFmtId="0" fontId="14" fillId="25" borderId="1" xfId="0" applyFont="1" applyFill="1" applyBorder="1" applyAlignment="1">
      <alignment horizontal="center"/>
    </xf>
    <xf numFmtId="2" fontId="18" fillId="2" borderId="1" xfId="2" applyNumberFormat="1" applyFont="1" applyFill="1" applyBorder="1" applyAlignment="1">
      <alignment horizontal="center"/>
    </xf>
    <xf numFmtId="0" fontId="14" fillId="17" borderId="80" xfId="0" applyFont="1" applyFill="1" applyBorder="1" applyAlignment="1">
      <alignment horizontal="center" vertical="center"/>
    </xf>
    <xf numFmtId="0" fontId="22" fillId="11" borderId="59" xfId="0" applyFont="1" applyFill="1" applyBorder="1" applyAlignment="1">
      <alignment horizontal="center"/>
    </xf>
    <xf numFmtId="0" fontId="14" fillId="17" borderId="69" xfId="0" applyFont="1" applyFill="1" applyBorder="1" applyAlignment="1">
      <alignment horizontal="center" vertical="center"/>
    </xf>
    <xf numFmtId="0" fontId="22" fillId="11" borderId="42" xfId="0" applyFont="1" applyFill="1" applyBorder="1" applyAlignment="1">
      <alignment horizontal="center"/>
    </xf>
    <xf numFmtId="0" fontId="14" fillId="25" borderId="75" xfId="0" applyFont="1" applyFill="1" applyBorder="1" applyAlignment="1">
      <alignment horizontal="center"/>
    </xf>
    <xf numFmtId="0" fontId="14" fillId="25" borderId="10" xfId="0" applyFont="1" applyFill="1" applyBorder="1" applyAlignment="1">
      <alignment horizontal="center"/>
    </xf>
    <xf numFmtId="0" fontId="22" fillId="11" borderId="43" xfId="0" applyFont="1" applyFill="1" applyBorder="1" applyAlignment="1">
      <alignment horizontal="center"/>
    </xf>
    <xf numFmtId="0" fontId="14" fillId="17" borderId="60" xfId="0" applyFont="1" applyFill="1" applyBorder="1" applyAlignment="1">
      <alignment horizontal="center" vertical="center"/>
    </xf>
    <xf numFmtId="0" fontId="20" fillId="21" borderId="75" xfId="0" applyFont="1" applyFill="1" applyBorder="1" applyAlignment="1">
      <alignment horizontal="center"/>
    </xf>
    <xf numFmtId="0" fontId="22" fillId="10" borderId="59" xfId="0" applyFont="1" applyFill="1" applyBorder="1" applyAlignment="1">
      <alignment horizontal="center"/>
    </xf>
    <xf numFmtId="0" fontId="22" fillId="10" borderId="79" xfId="0" applyFont="1" applyFill="1" applyBorder="1" applyAlignment="1">
      <alignment horizontal="center"/>
    </xf>
    <xf numFmtId="0" fontId="14" fillId="17" borderId="71" xfId="0" applyFont="1" applyFill="1" applyBorder="1" applyAlignment="1">
      <alignment horizontal="center" vertical="center"/>
    </xf>
    <xf numFmtId="0" fontId="22" fillId="12" borderId="59" xfId="0" applyFont="1" applyFill="1" applyBorder="1" applyAlignment="1">
      <alignment horizontal="center"/>
    </xf>
    <xf numFmtId="0" fontId="14" fillId="17" borderId="70" xfId="0" applyFont="1" applyFill="1" applyBorder="1" applyAlignment="1">
      <alignment horizontal="center" vertical="center"/>
    </xf>
    <xf numFmtId="0" fontId="14" fillId="25" borderId="77" xfId="0" applyFont="1" applyFill="1" applyBorder="1" applyAlignment="1">
      <alignment horizontal="center"/>
    </xf>
    <xf numFmtId="0" fontId="22" fillId="12" borderId="64" xfId="0" applyFont="1" applyFill="1" applyBorder="1" applyAlignment="1">
      <alignment horizontal="center"/>
    </xf>
    <xf numFmtId="0" fontId="14" fillId="7" borderId="71" xfId="0" applyFont="1" applyFill="1" applyBorder="1" applyAlignment="1">
      <alignment horizontal="center" vertical="center"/>
    </xf>
    <xf numFmtId="0" fontId="22" fillId="22" borderId="59" xfId="0" applyFont="1" applyFill="1" applyBorder="1" applyAlignment="1">
      <alignment horizontal="center"/>
    </xf>
    <xf numFmtId="0" fontId="22" fillId="22" borderId="42" xfId="0" applyFont="1" applyFill="1" applyBorder="1" applyAlignment="1">
      <alignment horizontal="center"/>
    </xf>
    <xf numFmtId="0" fontId="22" fillId="31" borderId="59" xfId="0" applyFont="1" applyFill="1" applyBorder="1" applyAlignment="1">
      <alignment horizontal="center"/>
    </xf>
    <xf numFmtId="0" fontId="22" fillId="31" borderId="64" xfId="0" applyFont="1" applyFill="1" applyBorder="1" applyAlignment="1">
      <alignment horizontal="center"/>
    </xf>
    <xf numFmtId="0" fontId="18" fillId="18" borderId="42" xfId="0" applyFont="1" applyFill="1" applyBorder="1" applyAlignment="1">
      <alignment horizontal="center"/>
    </xf>
    <xf numFmtId="0" fontId="20" fillId="21" borderId="81" xfId="0" applyFont="1" applyFill="1" applyBorder="1" applyAlignment="1">
      <alignment horizontal="center"/>
    </xf>
    <xf numFmtId="0" fontId="26" fillId="14" borderId="79" xfId="0" applyFont="1" applyFill="1" applyBorder="1" applyAlignment="1">
      <alignment horizontal="center"/>
    </xf>
    <xf numFmtId="0" fontId="26" fillId="14" borderId="64" xfId="0" applyFont="1" applyFill="1" applyBorder="1" applyAlignment="1">
      <alignment horizontal="center"/>
    </xf>
    <xf numFmtId="0" fontId="20" fillId="21" borderId="1" xfId="0" applyFont="1" applyFill="1" applyBorder="1" applyAlignment="1">
      <alignment horizontal="center"/>
    </xf>
    <xf numFmtId="0" fontId="22" fillId="8" borderId="59" xfId="0" applyFont="1" applyFill="1" applyBorder="1" applyAlignment="1">
      <alignment horizontal="center"/>
    </xf>
    <xf numFmtId="0" fontId="22" fillId="8" borderId="42" xfId="0" applyFont="1" applyFill="1" applyBorder="1" applyAlignment="1">
      <alignment horizontal="center"/>
    </xf>
    <xf numFmtId="0" fontId="22" fillId="8" borderId="64" xfId="0" applyFont="1" applyFill="1" applyBorder="1" applyAlignment="1">
      <alignment horizontal="center"/>
    </xf>
    <xf numFmtId="0" fontId="26" fillId="16" borderId="42" xfId="0" applyFont="1" applyFill="1" applyBorder="1" applyAlignment="1">
      <alignment horizontal="center"/>
    </xf>
    <xf numFmtId="0" fontId="26" fillId="16" borderId="64" xfId="0" applyFont="1" applyFill="1" applyBorder="1" applyAlignment="1">
      <alignment horizontal="center"/>
    </xf>
    <xf numFmtId="0" fontId="26" fillId="26" borderId="42" xfId="0" applyFont="1" applyFill="1" applyBorder="1" applyAlignment="1">
      <alignment horizontal="center"/>
    </xf>
    <xf numFmtId="0" fontId="26" fillId="27" borderId="42" xfId="0" applyFont="1" applyFill="1" applyBorder="1" applyAlignment="1">
      <alignment horizontal="center"/>
    </xf>
    <xf numFmtId="0" fontId="26" fillId="28" borderId="42" xfId="0" applyFont="1" applyFill="1" applyBorder="1" applyAlignment="1">
      <alignment horizontal="center"/>
    </xf>
    <xf numFmtId="0" fontId="14" fillId="17" borderId="96" xfId="0" applyFont="1" applyFill="1" applyBorder="1" applyAlignment="1">
      <alignment horizontal="center" vertical="center"/>
    </xf>
    <xf numFmtId="0" fontId="14" fillId="25" borderId="9" xfId="0" applyFont="1" applyFill="1" applyBorder="1" applyAlignment="1">
      <alignment horizontal="center"/>
    </xf>
    <xf numFmtId="0" fontId="22" fillId="30" borderId="99" xfId="0" applyFont="1" applyFill="1" applyBorder="1" applyAlignment="1">
      <alignment horizontal="center"/>
    </xf>
    <xf numFmtId="0" fontId="14" fillId="17" borderId="88" xfId="0" applyFont="1" applyFill="1" applyBorder="1" applyAlignment="1">
      <alignment horizontal="center" vertical="center"/>
    </xf>
    <xf numFmtId="0" fontId="14" fillId="25" borderId="97" xfId="0" applyFont="1" applyFill="1" applyBorder="1" applyAlignment="1">
      <alignment horizontal="center"/>
    </xf>
    <xf numFmtId="0" fontId="22" fillId="30" borderId="43" xfId="0" applyFont="1" applyFill="1" applyBorder="1" applyAlignment="1">
      <alignment horizontal="center"/>
    </xf>
    <xf numFmtId="0" fontId="22" fillId="30" borderId="64" xfId="0" applyFont="1" applyFill="1" applyBorder="1" applyAlignment="1">
      <alignment horizontal="center"/>
    </xf>
    <xf numFmtId="2" fontId="18" fillId="0" borderId="0" xfId="2" applyNumberFormat="1" applyFont="1" applyFill="1" applyBorder="1" applyAlignment="1">
      <alignment horizontal="center"/>
    </xf>
    <xf numFmtId="4" fontId="19" fillId="27" borderId="43" xfId="0" applyNumberFormat="1" applyFont="1" applyFill="1" applyBorder="1" applyAlignment="1">
      <alignment horizontal="center"/>
    </xf>
    <xf numFmtId="4" fontId="14" fillId="27" borderId="74" xfId="0" applyNumberFormat="1" applyFont="1" applyFill="1" applyBorder="1" applyAlignment="1">
      <alignment horizontal="center"/>
    </xf>
    <xf numFmtId="4" fontId="19" fillId="27" borderId="64" xfId="0" applyNumberFormat="1" applyFont="1" applyFill="1" applyBorder="1" applyAlignment="1">
      <alignment horizontal="center"/>
    </xf>
    <xf numFmtId="4" fontId="19" fillId="27" borderId="67" xfId="0" applyNumberFormat="1" applyFont="1" applyFill="1" applyBorder="1" applyAlignment="1">
      <alignment horizontal="center"/>
    </xf>
    <xf numFmtId="4" fontId="14" fillId="0" borderId="74" xfId="0" applyNumberFormat="1" applyFont="1" applyBorder="1"/>
    <xf numFmtId="0" fontId="14" fillId="25" borderId="86" xfId="0" applyFont="1" applyFill="1" applyBorder="1" applyAlignment="1">
      <alignment horizontal="center"/>
    </xf>
    <xf numFmtId="0" fontId="18" fillId="18" borderId="43" xfId="0" applyFont="1" applyFill="1" applyBorder="1" applyAlignment="1">
      <alignment horizontal="center"/>
    </xf>
    <xf numFmtId="0" fontId="14" fillId="17" borderId="68" xfId="0" applyFont="1" applyFill="1" applyBorder="1" applyAlignment="1">
      <alignment horizontal="center" vertical="center"/>
    </xf>
    <xf numFmtId="0" fontId="26" fillId="23" borderId="67" xfId="0" applyFont="1" applyFill="1" applyBorder="1" applyAlignment="1">
      <alignment horizontal="center"/>
    </xf>
    <xf numFmtId="0" fontId="0" fillId="0" borderId="0" xfId="0" applyAlignment="1">
      <alignment horizontal="center"/>
    </xf>
    <xf numFmtId="44" fontId="0" fillId="0" borderId="0" xfId="2" applyFont="1" applyFill="1" applyAlignment="1">
      <alignment horizontal="center"/>
    </xf>
    <xf numFmtId="0" fontId="0" fillId="0" borderId="42" xfId="0" applyBorder="1" applyAlignment="1">
      <alignment horizontal="center"/>
    </xf>
    <xf numFmtId="44" fontId="0" fillId="0" borderId="42" xfId="2" applyFont="1" applyFill="1" applyBorder="1" applyAlignment="1">
      <alignment horizontal="center"/>
    </xf>
    <xf numFmtId="44" fontId="0" fillId="0" borderId="0" xfId="2" applyFont="1"/>
    <xf numFmtId="0" fontId="0" fillId="0" borderId="72" xfId="0" applyBorder="1" applyAlignment="1">
      <alignment horizontal="center"/>
    </xf>
    <xf numFmtId="14" fontId="0" fillId="0" borderId="69" xfId="0" applyNumberFormat="1" applyBorder="1" applyAlignment="1">
      <alignment horizontal="center"/>
    </xf>
    <xf numFmtId="0" fontId="35" fillId="35" borderId="82" xfId="0" applyFont="1" applyFill="1" applyBorder="1" applyAlignment="1">
      <alignment horizontal="center"/>
    </xf>
    <xf numFmtId="0" fontId="35" fillId="35" borderId="79" xfId="0" applyFont="1" applyFill="1" applyBorder="1" applyAlignment="1">
      <alignment horizontal="center"/>
    </xf>
    <xf numFmtId="44" fontId="35" fillId="35" borderId="79" xfId="2" applyFont="1" applyFill="1" applyBorder="1" applyAlignment="1">
      <alignment horizontal="center"/>
    </xf>
    <xf numFmtId="0" fontId="35" fillId="35" borderId="80" xfId="0" applyFont="1" applyFill="1" applyBorder="1" applyAlignment="1">
      <alignment horizontal="center"/>
    </xf>
    <xf numFmtId="0" fontId="0" fillId="0" borderId="87" xfId="0" applyBorder="1" applyAlignment="1">
      <alignment horizontal="center"/>
    </xf>
    <xf numFmtId="0" fontId="0" fillId="0" borderId="43" xfId="0" applyBorder="1" applyAlignment="1">
      <alignment horizontal="center"/>
    </xf>
    <xf numFmtId="44" fontId="0" fillId="0" borderId="43" xfId="2" applyFont="1" applyFill="1" applyBorder="1" applyAlignment="1">
      <alignment horizontal="center"/>
    </xf>
    <xf numFmtId="14" fontId="0" fillId="0" borderId="85" xfId="0" applyNumberFormat="1" applyBorder="1" applyAlignment="1">
      <alignment horizontal="center"/>
    </xf>
    <xf numFmtId="166" fontId="28" fillId="0" borderId="42" xfId="0" applyNumberFormat="1" applyFont="1" applyBorder="1" applyAlignment="1">
      <alignment horizontal="center" vertical="center" wrapText="1"/>
    </xf>
    <xf numFmtId="166" fontId="28" fillId="0" borderId="0" xfId="0" applyNumberFormat="1" applyFont="1" applyAlignment="1">
      <alignment horizontal="center" vertical="center" wrapText="1"/>
    </xf>
    <xf numFmtId="0" fontId="14" fillId="0" borderId="0" xfId="0" applyFont="1" applyAlignment="1">
      <alignment horizontal="center"/>
    </xf>
    <xf numFmtId="2" fontId="14" fillId="0" borderId="0" xfId="0" applyNumberFormat="1" applyFont="1" applyAlignment="1">
      <alignment horizontal="center"/>
    </xf>
    <xf numFmtId="44" fontId="14" fillId="0" borderId="0" xfId="2" applyFont="1"/>
    <xf numFmtId="0" fontId="14" fillId="0" borderId="0" xfId="0" applyFont="1" applyAlignment="1">
      <alignment wrapText="1"/>
    </xf>
    <xf numFmtId="44" fontId="14" fillId="0" borderId="0" xfId="2" applyFont="1" applyAlignment="1">
      <alignment horizontal="center"/>
    </xf>
    <xf numFmtId="2" fontId="15" fillId="19" borderId="42" xfId="0" applyNumberFormat="1" applyFont="1" applyFill="1" applyBorder="1" applyAlignment="1">
      <alignment horizontal="center" vertical="center" wrapText="1"/>
    </xf>
    <xf numFmtId="44" fontId="16" fillId="7" borderId="42" xfId="2" applyFont="1" applyFill="1" applyBorder="1" applyAlignment="1">
      <alignment horizontal="center" vertical="center" wrapText="1"/>
    </xf>
    <xf numFmtId="44" fontId="15" fillId="19" borderId="42" xfId="2" applyFont="1" applyFill="1" applyBorder="1" applyAlignment="1">
      <alignment horizontal="center" vertical="center" wrapText="1"/>
    </xf>
    <xf numFmtId="44" fontId="15" fillId="19" borderId="87" xfId="2" applyFont="1" applyFill="1" applyBorder="1" applyAlignment="1">
      <alignment horizontal="center" vertical="center" wrapText="1"/>
    </xf>
    <xf numFmtId="14" fontId="14" fillId="4" borderId="42" xfId="0" applyNumberFormat="1" applyFont="1" applyFill="1" applyBorder="1" applyAlignment="1">
      <alignment horizontal="center"/>
    </xf>
    <xf numFmtId="0" fontId="14" fillId="4" borderId="42" xfId="0" applyFont="1" applyFill="1" applyBorder="1" applyAlignment="1">
      <alignment horizontal="center" vertical="center"/>
    </xf>
    <xf numFmtId="0" fontId="14" fillId="4" borderId="42" xfId="0" applyFont="1" applyFill="1" applyBorder="1" applyAlignment="1">
      <alignment horizontal="left" vertical="center"/>
    </xf>
    <xf numFmtId="0" fontId="19" fillId="0" borderId="42" xfId="0" applyFont="1" applyBorder="1" applyAlignment="1">
      <alignment horizontal="center"/>
    </xf>
    <xf numFmtId="3" fontId="14" fillId="4" borderId="42" xfId="0" applyNumberFormat="1" applyFont="1" applyFill="1" applyBorder="1" applyAlignment="1">
      <alignment horizontal="center"/>
    </xf>
    <xf numFmtId="3" fontId="14" fillId="7" borderId="42" xfId="0" applyNumberFormat="1" applyFont="1" applyFill="1" applyBorder="1" applyAlignment="1">
      <alignment horizontal="center" vertical="center"/>
    </xf>
    <xf numFmtId="0" fontId="34" fillId="4" borderId="42" xfId="0" applyFont="1" applyFill="1" applyBorder="1" applyAlignment="1">
      <alignment horizontal="center"/>
    </xf>
    <xf numFmtId="2" fontId="14" fillId="4" borderId="42" xfId="0" applyNumberFormat="1" applyFont="1" applyFill="1" applyBorder="1" applyAlignment="1">
      <alignment horizontal="center"/>
    </xf>
    <xf numFmtId="4" fontId="14" fillId="4" borderId="42" xfId="0" applyNumberFormat="1" applyFont="1" applyFill="1" applyBorder="1" applyAlignment="1">
      <alignment horizontal="center"/>
    </xf>
    <xf numFmtId="44" fontId="21" fillId="7" borderId="42" xfId="2" applyFont="1" applyFill="1" applyBorder="1"/>
    <xf numFmtId="44" fontId="14" fillId="0" borderId="42" xfId="2" applyFont="1" applyBorder="1"/>
    <xf numFmtId="0" fontId="39" fillId="4" borderId="42" xfId="0" applyFont="1" applyFill="1" applyBorder="1" applyAlignment="1">
      <alignment horizontal="center" wrapText="1"/>
    </xf>
    <xf numFmtId="4" fontId="14" fillId="0" borderId="42" xfId="0" applyNumberFormat="1" applyFont="1" applyBorder="1" applyAlignment="1">
      <alignment horizontal="center"/>
    </xf>
    <xf numFmtId="44" fontId="14" fillId="4" borderId="0" xfId="2" applyFont="1" applyFill="1" applyAlignment="1">
      <alignment horizontal="center"/>
    </xf>
    <xf numFmtId="44" fontId="31" fillId="4" borderId="0" xfId="2" applyFont="1" applyFill="1" applyBorder="1" applyAlignment="1">
      <alignment horizontal="center"/>
    </xf>
    <xf numFmtId="2" fontId="31" fillId="4" borderId="0" xfId="2" applyNumberFormat="1" applyFont="1" applyFill="1" applyBorder="1" applyAlignment="1">
      <alignment horizontal="center"/>
    </xf>
    <xf numFmtId="4" fontId="14" fillId="0" borderId="69" xfId="0" applyNumberFormat="1" applyFont="1" applyBorder="1" applyAlignment="1">
      <alignment horizontal="center"/>
    </xf>
    <xf numFmtId="44" fontId="34" fillId="4" borderId="106" xfId="2" applyFont="1" applyFill="1" applyBorder="1" applyAlignment="1">
      <alignment horizontal="center"/>
    </xf>
    <xf numFmtId="44" fontId="34" fillId="0" borderId="106" xfId="2" applyFont="1" applyFill="1" applyBorder="1" applyAlignment="1">
      <alignment horizontal="center"/>
    </xf>
    <xf numFmtId="44" fontId="31" fillId="0" borderId="0" xfId="2" applyFont="1" applyFill="1" applyBorder="1" applyAlignment="1">
      <alignment horizontal="center"/>
    </xf>
    <xf numFmtId="2" fontId="31" fillId="0" borderId="0" xfId="2" applyNumberFormat="1" applyFont="1" applyFill="1" applyBorder="1" applyAlignment="1">
      <alignment horizontal="center"/>
    </xf>
    <xf numFmtId="44" fontId="14" fillId="0" borderId="106" xfId="2" applyFont="1" applyFill="1" applyBorder="1" applyAlignment="1">
      <alignment horizontal="center"/>
    </xf>
    <xf numFmtId="44" fontId="14" fillId="0" borderId="0" xfId="2" applyFont="1" applyFill="1" applyBorder="1"/>
    <xf numFmtId="44" fontId="31" fillId="0" borderId="106" xfId="2" applyFont="1" applyFill="1" applyBorder="1" applyAlignment="1">
      <alignment horizontal="center"/>
    </xf>
    <xf numFmtId="165" fontId="31" fillId="0" borderId="0" xfId="2" applyNumberFormat="1" applyFont="1" applyFill="1" applyBorder="1" applyAlignment="1">
      <alignment horizontal="center"/>
    </xf>
    <xf numFmtId="14" fontId="31" fillId="0" borderId="0" xfId="2" applyNumberFormat="1" applyFont="1" applyFill="1" applyBorder="1" applyAlignment="1">
      <alignment horizontal="center"/>
    </xf>
    <xf numFmtId="0" fontId="14" fillId="4" borderId="42" xfId="0" applyFont="1" applyFill="1" applyBorder="1" applyAlignment="1">
      <alignment horizontal="center"/>
    </xf>
    <xf numFmtId="0" fontId="14" fillId="4" borderId="42" xfId="0" applyFont="1" applyFill="1" applyBorder="1" applyAlignment="1">
      <alignment horizontal="left"/>
    </xf>
    <xf numFmtId="44" fontId="31" fillId="7" borderId="106" xfId="2" applyFont="1" applyFill="1" applyBorder="1" applyAlignment="1">
      <alignment horizontal="center"/>
    </xf>
    <xf numFmtId="44" fontId="31" fillId="7" borderId="0" xfId="2" applyFont="1" applyFill="1" applyBorder="1" applyAlignment="1">
      <alignment horizontal="center"/>
    </xf>
    <xf numFmtId="14" fontId="31" fillId="7" borderId="0" xfId="2" applyNumberFormat="1" applyFont="1" applyFill="1" applyBorder="1" applyAlignment="1">
      <alignment horizontal="center"/>
    </xf>
    <xf numFmtId="2" fontId="31" fillId="7" borderId="0" xfId="2" applyNumberFormat="1" applyFont="1" applyFill="1" applyBorder="1" applyAlignment="1">
      <alignment horizontal="center"/>
    </xf>
    <xf numFmtId="44" fontId="19" fillId="0" borderId="106" xfId="2" applyFont="1" applyFill="1" applyBorder="1" applyAlignment="1">
      <alignment horizontal="center"/>
    </xf>
    <xf numFmtId="14" fontId="14" fillId="0" borderId="42" xfId="0" applyNumberFormat="1" applyFont="1" applyBorder="1" applyAlignment="1">
      <alignment horizontal="center"/>
    </xf>
    <xf numFmtId="3" fontId="14" fillId="0" borderId="42" xfId="0" applyNumberFormat="1" applyFont="1" applyBorder="1" applyAlignment="1">
      <alignment horizontal="center"/>
    </xf>
    <xf numFmtId="2" fontId="14" fillId="0" borderId="42" xfId="0" applyNumberFormat="1" applyFont="1" applyBorder="1" applyAlignment="1">
      <alignment horizontal="center"/>
    </xf>
    <xf numFmtId="44" fontId="14" fillId="0" borderId="0" xfId="2" applyFont="1" applyBorder="1" applyAlignment="1">
      <alignment horizontal="center"/>
    </xf>
    <xf numFmtId="44" fontId="14" fillId="0" borderId="0" xfId="2" applyFont="1" applyBorder="1"/>
    <xf numFmtId="14" fontId="14" fillId="0" borderId="0" xfId="0" applyNumberFormat="1" applyFont="1" applyAlignment="1">
      <alignment horizontal="center"/>
    </xf>
    <xf numFmtId="0" fontId="35" fillId="35" borderId="42" xfId="0" applyFont="1" applyFill="1" applyBorder="1" applyAlignment="1">
      <alignment horizontal="center"/>
    </xf>
    <xf numFmtId="44" fontId="35" fillId="35" borderId="42" xfId="2" applyFont="1" applyFill="1" applyBorder="1" applyAlignment="1">
      <alignment horizontal="center"/>
    </xf>
    <xf numFmtId="44" fontId="14" fillId="0" borderId="42" xfId="2" applyFont="1" applyBorder="1" applyAlignment="1">
      <alignment horizontal="center"/>
    </xf>
    <xf numFmtId="44" fontId="0" fillId="0" borderId="0" xfId="2" applyFont="1" applyFill="1" applyBorder="1" applyAlignment="1">
      <alignment horizontal="center"/>
    </xf>
    <xf numFmtId="14" fontId="0" fillId="0" borderId="0" xfId="0" applyNumberFormat="1" applyAlignment="1">
      <alignment horizontal="center"/>
    </xf>
    <xf numFmtId="0" fontId="0" fillId="37" borderId="42" xfId="0" applyFill="1" applyBorder="1" applyAlignment="1">
      <alignment horizontal="center"/>
    </xf>
    <xf numFmtId="44" fontId="0" fillId="37" borderId="42" xfId="2" applyFont="1" applyFill="1" applyBorder="1" applyAlignment="1">
      <alignment horizontal="center"/>
    </xf>
    <xf numFmtId="14" fontId="0" fillId="37" borderId="42" xfId="0" applyNumberFormat="1" applyFill="1" applyBorder="1" applyAlignment="1">
      <alignment horizontal="center"/>
    </xf>
    <xf numFmtId="0" fontId="0" fillId="7" borderId="42" xfId="0" applyFill="1" applyBorder="1" applyAlignment="1">
      <alignment horizontal="center"/>
    </xf>
    <xf numFmtId="44" fontId="0" fillId="7" borderId="42" xfId="2" applyFont="1" applyFill="1" applyBorder="1" applyAlignment="1">
      <alignment horizontal="center"/>
    </xf>
    <xf numFmtId="14" fontId="0" fillId="7" borderId="42" xfId="0" applyNumberFormat="1" applyFill="1" applyBorder="1" applyAlignment="1">
      <alignment horizontal="center"/>
    </xf>
    <xf numFmtId="167" fontId="14" fillId="0" borderId="0" xfId="0" applyNumberFormat="1" applyFont="1" applyAlignment="1">
      <alignment horizontal="center"/>
    </xf>
    <xf numFmtId="167" fontId="15" fillId="16" borderId="42" xfId="0" applyNumberFormat="1" applyFont="1" applyFill="1" applyBorder="1" applyAlignment="1">
      <alignment horizontal="center" vertical="center" wrapText="1"/>
    </xf>
    <xf numFmtId="167" fontId="14" fillId="4" borderId="42" xfId="0" applyNumberFormat="1" applyFont="1" applyFill="1" applyBorder="1" applyAlignment="1">
      <alignment horizontal="center"/>
    </xf>
    <xf numFmtId="167" fontId="14" fillId="0" borderId="42" xfId="0" applyNumberFormat="1" applyFont="1" applyBorder="1" applyAlignment="1">
      <alignment horizontal="center"/>
    </xf>
    <xf numFmtId="167" fontId="15" fillId="19" borderId="42" xfId="0" applyNumberFormat="1" applyFont="1" applyFill="1" applyBorder="1" applyAlignment="1">
      <alignment horizontal="center" vertical="center" wrapText="1"/>
    </xf>
    <xf numFmtId="168" fontId="14" fillId="0" borderId="0" xfId="0" applyNumberFormat="1" applyFont="1"/>
    <xf numFmtId="168" fontId="15" fillId="19" borderId="42" xfId="0" applyNumberFormat="1" applyFont="1" applyFill="1" applyBorder="1" applyAlignment="1">
      <alignment horizontal="center" vertical="center" wrapText="1"/>
    </xf>
    <xf numFmtId="168" fontId="14" fillId="0" borderId="42" xfId="0" applyNumberFormat="1" applyFont="1" applyBorder="1" applyAlignment="1">
      <alignment horizontal="center" vertical="center"/>
    </xf>
    <xf numFmtId="0" fontId="14" fillId="0" borderId="42" xfId="0" applyFont="1" applyBorder="1" applyAlignment="1">
      <alignment horizontal="left" vertical="center"/>
    </xf>
    <xf numFmtId="166" fontId="19" fillId="0" borderId="42" xfId="0" applyNumberFormat="1" applyFont="1" applyBorder="1" applyAlignment="1">
      <alignment horizontal="center" vertical="center" wrapText="1"/>
    </xf>
    <xf numFmtId="166" fontId="19" fillId="0" borderId="0" xfId="0" applyNumberFormat="1" applyFont="1" applyAlignment="1">
      <alignment horizontal="center" vertical="center" wrapText="1"/>
    </xf>
    <xf numFmtId="14" fontId="14" fillId="0" borderId="0" xfId="0" applyNumberFormat="1" applyFont="1"/>
    <xf numFmtId="0" fontId="15" fillId="19" borderId="87" xfId="0" applyFont="1" applyFill="1" applyBorder="1" applyAlignment="1">
      <alignment horizontal="center" vertical="center" wrapText="1"/>
    </xf>
    <xf numFmtId="0" fontId="19" fillId="4" borderId="42" xfId="0" applyFont="1" applyFill="1" applyBorder="1" applyAlignment="1">
      <alignment horizontal="center"/>
    </xf>
    <xf numFmtId="0" fontId="14" fillId="4" borderId="42" xfId="0" applyFont="1" applyFill="1" applyBorder="1" applyAlignment="1">
      <alignment horizontal="center" wrapText="1"/>
    </xf>
    <xf numFmtId="0" fontId="14" fillId="4" borderId="0" xfId="0" applyFont="1" applyFill="1" applyAlignment="1">
      <alignment horizontal="center"/>
    </xf>
    <xf numFmtId="14" fontId="31" fillId="4" borderId="0" xfId="2" applyNumberFormat="1" applyFont="1" applyFill="1" applyBorder="1" applyAlignment="1">
      <alignment horizontal="center"/>
    </xf>
    <xf numFmtId="0" fontId="15" fillId="4" borderId="42" xfId="0" applyFont="1" applyFill="1" applyBorder="1" applyAlignment="1">
      <alignment horizontal="center"/>
    </xf>
    <xf numFmtId="165" fontId="34" fillId="4" borderId="106" xfId="2" applyNumberFormat="1" applyFont="1" applyFill="1" applyBorder="1" applyAlignment="1">
      <alignment horizontal="center"/>
    </xf>
    <xf numFmtId="44" fontId="19" fillId="0" borderId="106" xfId="2" applyFont="1" applyBorder="1" applyAlignment="1">
      <alignment horizontal="center" wrapText="1"/>
    </xf>
    <xf numFmtId="44" fontId="19" fillId="0" borderId="0" xfId="2" applyFont="1" applyBorder="1" applyAlignment="1">
      <alignment horizontal="center" wrapText="1"/>
    </xf>
    <xf numFmtId="14" fontId="19" fillId="0" borderId="0" xfId="0" applyNumberFormat="1" applyFont="1" applyAlignment="1">
      <alignment horizontal="center" wrapText="1"/>
    </xf>
    <xf numFmtId="165" fontId="34" fillId="0" borderId="106" xfId="2" applyNumberFormat="1" applyFont="1" applyFill="1" applyBorder="1" applyAlignment="1">
      <alignment horizontal="center"/>
    </xf>
    <xf numFmtId="0" fontId="14" fillId="0" borderId="106" xfId="0" applyFont="1" applyBorder="1" applyAlignment="1">
      <alignment horizontal="center"/>
    </xf>
    <xf numFmtId="165" fontId="31" fillId="0" borderId="106" xfId="2" applyNumberFormat="1" applyFont="1" applyFill="1" applyBorder="1" applyAlignment="1">
      <alignment horizontal="center"/>
    </xf>
    <xf numFmtId="165" fontId="31" fillId="0" borderId="106" xfId="0" applyNumberFormat="1" applyFont="1" applyBorder="1" applyAlignment="1">
      <alignment horizontal="center"/>
    </xf>
    <xf numFmtId="165" fontId="19" fillId="0" borderId="106" xfId="0" applyNumberFormat="1" applyFont="1" applyBorder="1" applyAlignment="1">
      <alignment horizontal="center"/>
    </xf>
    <xf numFmtId="3" fontId="14" fillId="0" borderId="0" xfId="0" applyNumberFormat="1" applyFont="1" applyAlignment="1">
      <alignment horizontal="center"/>
    </xf>
    <xf numFmtId="3" fontId="15" fillId="16" borderId="43" xfId="0" applyNumberFormat="1" applyFont="1" applyFill="1" applyBorder="1" applyAlignment="1">
      <alignment horizontal="center" vertical="center" wrapText="1"/>
    </xf>
    <xf numFmtId="44" fontId="15" fillId="19" borderId="43" xfId="2" applyFont="1" applyFill="1" applyBorder="1" applyAlignment="1">
      <alignment horizontal="center" vertical="center" wrapText="1"/>
    </xf>
    <xf numFmtId="0" fontId="34" fillId="0" borderId="42" xfId="0" applyFont="1" applyBorder="1" applyAlignment="1">
      <alignment horizontal="center"/>
    </xf>
    <xf numFmtId="4" fontId="34" fillId="0" borderId="42" xfId="0" applyNumberFormat="1" applyFont="1" applyBorder="1" applyAlignment="1">
      <alignment horizontal="center"/>
    </xf>
    <xf numFmtId="8" fontId="21" fillId="7" borderId="42" xfId="0" applyNumberFormat="1" applyFont="1" applyFill="1" applyBorder="1"/>
    <xf numFmtId="0" fontId="15" fillId="0" borderId="42" xfId="0" applyFont="1" applyBorder="1" applyAlignment="1">
      <alignment horizontal="center"/>
    </xf>
    <xf numFmtId="3" fontId="14" fillId="0" borderId="42" xfId="0" applyNumberFormat="1" applyFont="1" applyBorder="1" applyAlignment="1">
      <alignment horizontal="center" wrapText="1"/>
    </xf>
    <xf numFmtId="44" fontId="14" fillId="4" borderId="0" xfId="2" applyFont="1" applyFill="1"/>
    <xf numFmtId="14" fontId="14" fillId="4" borderId="0" xfId="0" applyNumberFormat="1" applyFont="1" applyFill="1"/>
    <xf numFmtId="44" fontId="14" fillId="7" borderId="0" xfId="2" applyFont="1" applyFill="1"/>
    <xf numFmtId="14" fontId="14" fillId="7" borderId="0" xfId="0" applyNumberFormat="1" applyFont="1" applyFill="1"/>
    <xf numFmtId="44" fontId="19" fillId="7" borderId="0" xfId="2" applyFont="1" applyFill="1" applyAlignment="1">
      <alignment horizontal="center"/>
    </xf>
    <xf numFmtId="14" fontId="19" fillId="7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 vertical="center" wrapText="1"/>
    </xf>
    <xf numFmtId="0" fontId="14" fillId="0" borderId="42" xfId="0" applyFont="1" applyBorder="1" applyAlignment="1">
      <alignment wrapText="1"/>
    </xf>
    <xf numFmtId="44" fontId="14" fillId="4" borderId="0" xfId="2" applyFont="1" applyFill="1" applyBorder="1" applyAlignment="1">
      <alignment wrapText="1"/>
    </xf>
    <xf numFmtId="14" fontId="14" fillId="4" borderId="0" xfId="0" applyNumberFormat="1" applyFont="1" applyFill="1" applyAlignment="1">
      <alignment wrapText="1"/>
    </xf>
    <xf numFmtId="44" fontId="19" fillId="7" borderId="0" xfId="2" applyFont="1" applyFill="1" applyBorder="1" applyAlignment="1">
      <alignment horizontal="right" wrapText="1"/>
    </xf>
    <xf numFmtId="14" fontId="19" fillId="7" borderId="0" xfId="0" applyNumberFormat="1" applyFont="1" applyFill="1" applyAlignment="1">
      <alignment horizontal="right" wrapText="1"/>
    </xf>
    <xf numFmtId="44" fontId="14" fillId="7" borderId="0" xfId="2" applyFont="1" applyFill="1" applyBorder="1" applyAlignment="1">
      <alignment wrapText="1"/>
    </xf>
    <xf numFmtId="14" fontId="14" fillId="7" borderId="0" xfId="0" applyNumberFormat="1" applyFont="1" applyFill="1" applyAlignment="1">
      <alignment horizontal="right" wrapText="1"/>
    </xf>
    <xf numFmtId="44" fontId="19" fillId="4" borderId="0" xfId="2" applyFont="1" applyFill="1" applyBorder="1" applyAlignment="1">
      <alignment horizontal="right" wrapText="1"/>
    </xf>
    <xf numFmtId="14" fontId="19" fillId="4" borderId="0" xfId="0" applyNumberFormat="1" applyFont="1" applyFill="1" applyAlignment="1">
      <alignment horizontal="right" wrapText="1"/>
    </xf>
    <xf numFmtId="44" fontId="19" fillId="7" borderId="0" xfId="2" applyFont="1" applyFill="1" applyBorder="1" applyAlignment="1">
      <alignment horizontal="center" wrapText="1"/>
    </xf>
    <xf numFmtId="14" fontId="14" fillId="7" borderId="0" xfId="0" applyNumberFormat="1" applyFont="1" applyFill="1" applyAlignment="1">
      <alignment wrapText="1"/>
    </xf>
    <xf numFmtId="44" fontId="19" fillId="4" borderId="0" xfId="2" applyFont="1" applyFill="1" applyBorder="1" applyAlignment="1">
      <alignment horizontal="center" wrapText="1"/>
    </xf>
    <xf numFmtId="14" fontId="14" fillId="4" borderId="0" xfId="0" applyNumberFormat="1" applyFont="1" applyFill="1" applyAlignment="1">
      <alignment horizontal="right" wrapText="1"/>
    </xf>
    <xf numFmtId="44" fontId="14" fillId="4" borderId="0" xfId="2" applyFont="1" applyFill="1" applyBorder="1" applyAlignment="1">
      <alignment horizontal="center" wrapText="1"/>
    </xf>
    <xf numFmtId="14" fontId="14" fillId="4" borderId="0" xfId="0" applyNumberFormat="1" applyFont="1" applyFill="1" applyAlignment="1">
      <alignment horizontal="center" wrapText="1"/>
    </xf>
    <xf numFmtId="14" fontId="19" fillId="7" borderId="0" xfId="0" applyNumberFormat="1" applyFont="1" applyFill="1" applyAlignment="1">
      <alignment horizontal="center" wrapText="1"/>
    </xf>
    <xf numFmtId="44" fontId="14" fillId="7" borderId="0" xfId="2" applyFont="1" applyFill="1" applyBorder="1" applyAlignment="1">
      <alignment horizontal="center" wrapText="1"/>
    </xf>
    <xf numFmtId="14" fontId="14" fillId="7" borderId="0" xfId="0" applyNumberFormat="1" applyFont="1" applyFill="1" applyAlignment="1">
      <alignment horizontal="center" wrapText="1"/>
    </xf>
    <xf numFmtId="14" fontId="19" fillId="4" borderId="0" xfId="0" applyNumberFormat="1" applyFont="1" applyFill="1" applyAlignment="1">
      <alignment horizontal="center" wrapText="1"/>
    </xf>
    <xf numFmtId="0" fontId="14" fillId="0" borderId="42" xfId="0" applyFont="1" applyBorder="1" applyAlignment="1">
      <alignment vertical="center" wrapText="1"/>
    </xf>
    <xf numFmtId="44" fontId="19" fillId="4" borderId="0" xfId="2" applyFont="1" applyFill="1" applyBorder="1" applyAlignment="1">
      <alignment horizontal="center" vertical="center" wrapText="1"/>
    </xf>
    <xf numFmtId="14" fontId="19" fillId="4" borderId="0" xfId="0" applyNumberFormat="1" applyFont="1" applyFill="1" applyAlignment="1">
      <alignment horizontal="center" vertical="center" wrapText="1"/>
    </xf>
    <xf numFmtId="44" fontId="19" fillId="7" borderId="0" xfId="2" applyFont="1" applyFill="1" applyBorder="1" applyAlignment="1">
      <alignment horizontal="center" vertical="center" wrapText="1"/>
    </xf>
    <xf numFmtId="14" fontId="19" fillId="7" borderId="0" xfId="0" applyNumberFormat="1" applyFont="1" applyFill="1" applyAlignment="1">
      <alignment horizontal="center" vertical="center" wrapText="1"/>
    </xf>
    <xf numFmtId="44" fontId="14" fillId="7" borderId="0" xfId="2" applyFont="1" applyFill="1" applyBorder="1" applyAlignment="1">
      <alignment horizontal="center" vertical="center" wrapText="1"/>
    </xf>
    <xf numFmtId="14" fontId="14" fillId="7" borderId="0" xfId="0" applyNumberFormat="1" applyFont="1" applyFill="1" applyAlignment="1">
      <alignment horizontal="center" vertical="center" wrapText="1"/>
    </xf>
    <xf numFmtId="44" fontId="14" fillId="0" borderId="0" xfId="2" applyFont="1" applyFill="1" applyBorder="1" applyAlignment="1">
      <alignment wrapText="1"/>
    </xf>
    <xf numFmtId="44" fontId="19" fillId="0" borderId="0" xfId="2" applyFont="1" applyFill="1" applyBorder="1" applyAlignment="1">
      <alignment horizontal="right" wrapText="1"/>
    </xf>
    <xf numFmtId="0" fontId="19" fillId="0" borderId="0" xfId="0" applyFont="1" applyAlignment="1">
      <alignment horizontal="right" wrapText="1"/>
    </xf>
    <xf numFmtId="44" fontId="14" fillId="0" borderId="0" xfId="2" applyFont="1" applyBorder="1" applyAlignment="1">
      <alignment wrapText="1"/>
    </xf>
    <xf numFmtId="44" fontId="19" fillId="0" borderId="0" xfId="2" applyFont="1" applyBorder="1" applyAlignment="1">
      <alignment horizontal="right" wrapText="1"/>
    </xf>
    <xf numFmtId="44" fontId="14" fillId="0" borderId="0" xfId="2" applyFont="1" applyFill="1" applyBorder="1" applyAlignment="1">
      <alignment horizontal="center" wrapText="1"/>
    </xf>
    <xf numFmtId="0" fontId="14" fillId="0" borderId="0" xfId="0" applyFont="1" applyAlignment="1">
      <alignment horizontal="center" wrapText="1"/>
    </xf>
    <xf numFmtId="44" fontId="19" fillId="0" borderId="0" xfId="2" applyFont="1" applyFill="1" applyBorder="1" applyAlignment="1">
      <alignment horizontal="center" wrapText="1"/>
    </xf>
    <xf numFmtId="0" fontId="19" fillId="0" borderId="0" xfId="0" applyFont="1" applyAlignment="1">
      <alignment horizontal="center" wrapText="1"/>
    </xf>
    <xf numFmtId="14" fontId="14" fillId="0" borderId="0" xfId="0" applyNumberFormat="1" applyFont="1" applyAlignment="1">
      <alignment horizontal="center" wrapText="1"/>
    </xf>
    <xf numFmtId="44" fontId="19" fillId="0" borderId="0" xfId="2" applyFont="1" applyBorder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19" fillId="4" borderId="0" xfId="0" applyFont="1" applyFill="1" applyAlignment="1">
      <alignment horizontal="center" vertical="center" wrapText="1"/>
    </xf>
    <xf numFmtId="14" fontId="14" fillId="0" borderId="42" xfId="0" applyNumberFormat="1" applyFont="1" applyBorder="1"/>
    <xf numFmtId="0" fontId="14" fillId="0" borderId="42" xfId="0" applyFont="1" applyBorder="1" applyAlignment="1">
      <alignment horizontal="left"/>
    </xf>
    <xf numFmtId="0" fontId="31" fillId="0" borderId="42" xfId="0" applyFont="1" applyBorder="1" applyAlignment="1">
      <alignment horizontal="center"/>
    </xf>
    <xf numFmtId="44" fontId="14" fillId="7" borderId="0" xfId="2" applyFont="1" applyFill="1" applyAlignment="1">
      <alignment horizontal="center"/>
    </xf>
    <xf numFmtId="0" fontId="14" fillId="0" borderId="0" xfId="0" applyFont="1" applyAlignment="1">
      <alignment horizontal="left"/>
    </xf>
    <xf numFmtId="166" fontId="14" fillId="0" borderId="0" xfId="0" applyNumberFormat="1" applyFont="1" applyAlignment="1">
      <alignment horizontal="left" vertical="center" wrapText="1"/>
    </xf>
    <xf numFmtId="44" fontId="14" fillId="0" borderId="106" xfId="2" applyFont="1" applyBorder="1" applyAlignment="1">
      <alignment horizontal="center" wrapText="1"/>
    </xf>
    <xf numFmtId="44" fontId="14" fillId="0" borderId="0" xfId="2" applyFont="1" applyBorder="1" applyAlignment="1">
      <alignment horizontal="center" wrapText="1"/>
    </xf>
    <xf numFmtId="44" fontId="14" fillId="33" borderId="106" xfId="2" applyFont="1" applyFill="1" applyBorder="1" applyAlignment="1">
      <alignment horizontal="center" wrapText="1"/>
    </xf>
    <xf numFmtId="44" fontId="14" fillId="7" borderId="106" xfId="2" applyFont="1" applyFill="1" applyBorder="1" applyAlignment="1">
      <alignment horizontal="center" wrapText="1"/>
    </xf>
    <xf numFmtId="44" fontId="19" fillId="7" borderId="106" xfId="2" applyFont="1" applyFill="1" applyBorder="1" applyAlignment="1">
      <alignment horizontal="center" wrapText="1"/>
    </xf>
    <xf numFmtId="44" fontId="19" fillId="4" borderId="106" xfId="2" applyFont="1" applyFill="1" applyBorder="1" applyAlignment="1">
      <alignment horizontal="center" wrapText="1"/>
    </xf>
    <xf numFmtId="0" fontId="19" fillId="4" borderId="0" xfId="0" applyFont="1" applyFill="1" applyAlignment="1">
      <alignment horizontal="center" wrapText="1"/>
    </xf>
    <xf numFmtId="44" fontId="34" fillId="4" borderId="0" xfId="2" applyFont="1" applyFill="1" applyBorder="1" applyAlignment="1">
      <alignment horizontal="center"/>
    </xf>
    <xf numFmtId="44" fontId="14" fillId="4" borderId="0" xfId="2" applyFont="1" applyFill="1" applyBorder="1"/>
    <xf numFmtId="0" fontId="14" fillId="4" borderId="0" xfId="0" applyFont="1" applyFill="1"/>
    <xf numFmtId="165" fontId="31" fillId="4" borderId="0" xfId="2" applyNumberFormat="1" applyFont="1" applyFill="1" applyBorder="1" applyAlignment="1">
      <alignment horizontal="center"/>
    </xf>
    <xf numFmtId="44" fontId="31" fillId="4" borderId="42" xfId="2" applyFont="1" applyFill="1" applyBorder="1" applyAlignment="1">
      <alignment horizontal="center"/>
    </xf>
    <xf numFmtId="2" fontId="31" fillId="4" borderId="42" xfId="2" applyNumberFormat="1" applyFont="1" applyFill="1" applyBorder="1" applyAlignment="1">
      <alignment horizontal="center"/>
    </xf>
    <xf numFmtId="44" fontId="31" fillId="7" borderId="42" xfId="2" applyFont="1" applyFill="1" applyBorder="1" applyAlignment="1">
      <alignment horizontal="center"/>
    </xf>
    <xf numFmtId="14" fontId="31" fillId="7" borderId="42" xfId="2" applyNumberFormat="1" applyFont="1" applyFill="1" applyBorder="1" applyAlignment="1">
      <alignment horizontal="center"/>
    </xf>
    <xf numFmtId="44" fontId="31" fillId="4" borderId="0" xfId="2" applyFont="1" applyFill="1" applyAlignment="1">
      <alignment horizontal="center"/>
    </xf>
    <xf numFmtId="44" fontId="19" fillId="4" borderId="0" xfId="2" applyFont="1" applyFill="1" applyAlignment="1">
      <alignment horizontal="center"/>
    </xf>
    <xf numFmtId="4" fontId="14" fillId="36" borderId="42" xfId="0" applyNumberFormat="1" applyFont="1" applyFill="1" applyBorder="1" applyAlignment="1">
      <alignment horizontal="center"/>
    </xf>
    <xf numFmtId="44" fontId="31" fillId="7" borderId="72" xfId="2" applyFont="1" applyFill="1" applyBorder="1" applyAlignment="1">
      <alignment horizontal="center"/>
    </xf>
    <xf numFmtId="0" fontId="19" fillId="0" borderId="106" xfId="0" applyFont="1" applyBorder="1" applyAlignment="1">
      <alignment horizontal="right" wrapText="1"/>
    </xf>
    <xf numFmtId="44" fontId="19" fillId="0" borderId="0" xfId="2" applyFont="1" applyAlignment="1">
      <alignment horizontal="right" wrapText="1"/>
    </xf>
    <xf numFmtId="6" fontId="19" fillId="7" borderId="106" xfId="0" applyNumberFormat="1" applyFont="1" applyFill="1" applyBorder="1" applyAlignment="1">
      <alignment horizontal="center" wrapText="1"/>
    </xf>
    <xf numFmtId="44" fontId="14" fillId="7" borderId="0" xfId="2" applyFont="1" applyFill="1" applyAlignment="1">
      <alignment horizontal="center" wrapText="1"/>
    </xf>
    <xf numFmtId="0" fontId="14" fillId="0" borderId="106" xfId="0" applyFont="1" applyBorder="1" applyAlignment="1">
      <alignment wrapText="1"/>
    </xf>
    <xf numFmtId="44" fontId="14" fillId="0" borderId="0" xfId="2" applyFont="1" applyAlignment="1">
      <alignment wrapText="1"/>
    </xf>
    <xf numFmtId="44" fontId="19" fillId="7" borderId="0" xfId="2" applyFont="1" applyFill="1" applyAlignment="1">
      <alignment horizontal="center" wrapText="1"/>
    </xf>
    <xf numFmtId="44" fontId="19" fillId="7" borderId="106" xfId="0" applyNumberFormat="1" applyFont="1" applyFill="1" applyBorder="1" applyAlignment="1">
      <alignment horizontal="center" wrapText="1"/>
    </xf>
    <xf numFmtId="44" fontId="31" fillId="4" borderId="106" xfId="2" applyFont="1" applyFill="1" applyBorder="1" applyAlignment="1">
      <alignment horizontal="center"/>
    </xf>
    <xf numFmtId="44" fontId="14" fillId="4" borderId="106" xfId="2" applyFont="1" applyFill="1" applyBorder="1" applyAlignment="1">
      <alignment horizontal="center"/>
    </xf>
    <xf numFmtId="44" fontId="19" fillId="0" borderId="106" xfId="2" applyFont="1" applyBorder="1" applyAlignment="1">
      <alignment horizontal="right" wrapText="1"/>
    </xf>
    <xf numFmtId="44" fontId="14" fillId="0" borderId="106" xfId="2" applyFont="1" applyBorder="1" applyAlignment="1">
      <alignment wrapText="1"/>
    </xf>
    <xf numFmtId="0" fontId="19" fillId="7" borderId="0" xfId="0" applyFont="1" applyFill="1" applyAlignment="1">
      <alignment horizontal="center" wrapText="1"/>
    </xf>
    <xf numFmtId="44" fontId="19" fillId="0" borderId="106" xfId="2" applyFont="1" applyFill="1" applyBorder="1" applyAlignment="1">
      <alignment horizontal="right" wrapText="1"/>
    </xf>
    <xf numFmtId="44" fontId="14" fillId="0" borderId="106" xfId="2" applyFont="1" applyFill="1" applyBorder="1" applyAlignment="1">
      <alignment wrapText="1"/>
    </xf>
    <xf numFmtId="44" fontId="19" fillId="0" borderId="106" xfId="2" applyFont="1" applyFill="1" applyBorder="1" applyAlignment="1">
      <alignment horizontal="center" wrapText="1"/>
    </xf>
    <xf numFmtId="44" fontId="14" fillId="0" borderId="106" xfId="2" applyFont="1" applyFill="1" applyBorder="1" applyAlignment="1">
      <alignment horizontal="center" wrapText="1"/>
    </xf>
    <xf numFmtId="44" fontId="14" fillId="0" borderId="0" xfId="2" applyFont="1" applyFill="1" applyAlignment="1">
      <alignment horizontal="center"/>
    </xf>
    <xf numFmtId="44" fontId="14" fillId="0" borderId="0" xfId="2" applyFont="1" applyFill="1"/>
    <xf numFmtId="4" fontId="6" fillId="3" borderId="16" xfId="2" applyNumberFormat="1" applyFont="1" applyFill="1" applyBorder="1" applyAlignment="1">
      <alignment horizontal="center" vertical="center" wrapText="1"/>
    </xf>
    <xf numFmtId="4" fontId="6" fillId="3" borderId="24" xfId="2" applyNumberFormat="1" applyFont="1" applyFill="1" applyBorder="1" applyAlignment="1">
      <alignment horizontal="center" vertical="center" wrapText="1"/>
    </xf>
    <xf numFmtId="4" fontId="6" fillId="3" borderId="9" xfId="2" applyNumberFormat="1" applyFont="1" applyFill="1" applyBorder="1" applyAlignment="1">
      <alignment horizontal="center" vertical="center" wrapText="1"/>
    </xf>
    <xf numFmtId="4" fontId="6" fillId="3" borderId="12" xfId="2" applyNumberFormat="1" applyFont="1" applyFill="1" applyBorder="1" applyAlignment="1">
      <alignment horizontal="center" vertical="center" wrapText="1"/>
    </xf>
    <xf numFmtId="2" fontId="6" fillId="3" borderId="10" xfId="2" applyNumberFormat="1" applyFont="1" applyFill="1" applyBorder="1" applyAlignment="1">
      <alignment horizontal="center" vertical="center" wrapText="1"/>
    </xf>
    <xf numFmtId="2" fontId="6" fillId="3" borderId="13" xfId="2" applyNumberFormat="1" applyFont="1" applyFill="1" applyBorder="1" applyAlignment="1">
      <alignment horizontal="center" vertical="center" wrapText="1"/>
    </xf>
    <xf numFmtId="0" fontId="6" fillId="3" borderId="6" xfId="0" applyFont="1" applyFill="1" applyBorder="1" applyAlignment="1">
      <alignment horizontal="center" vertical="center" wrapText="1"/>
    </xf>
    <xf numFmtId="0" fontId="6" fillId="3" borderId="11" xfId="0" applyFont="1" applyFill="1" applyBorder="1" applyAlignment="1">
      <alignment horizontal="center" vertical="center" wrapText="1"/>
    </xf>
    <xf numFmtId="43" fontId="6" fillId="3" borderId="6" xfId="1" applyFont="1" applyFill="1" applyBorder="1" applyAlignment="1">
      <alignment horizontal="center" vertical="center" wrapText="1"/>
    </xf>
    <xf numFmtId="43" fontId="6" fillId="3" borderId="11" xfId="1" applyFont="1" applyFill="1" applyBorder="1" applyAlignment="1">
      <alignment horizontal="center" vertical="center" wrapText="1"/>
    </xf>
    <xf numFmtId="4" fontId="6" fillId="3" borderId="6" xfId="2" applyNumberFormat="1" applyFont="1" applyFill="1" applyBorder="1" applyAlignment="1">
      <alignment horizontal="center" vertical="center" wrapText="1"/>
    </xf>
    <xf numFmtId="4" fontId="6" fillId="3" borderId="11" xfId="2" applyNumberFormat="1" applyFont="1" applyFill="1" applyBorder="1" applyAlignment="1">
      <alignment horizontal="center" vertical="center" wrapText="1"/>
    </xf>
    <xf numFmtId="0" fontId="6" fillId="3" borderId="8" xfId="0" applyFont="1" applyFill="1" applyBorder="1" applyAlignment="1">
      <alignment horizontal="center" vertical="center" wrapText="1"/>
    </xf>
    <xf numFmtId="0" fontId="6" fillId="3" borderId="7" xfId="0" applyFont="1" applyFill="1" applyBorder="1" applyAlignment="1">
      <alignment horizontal="center" vertical="center" wrapText="1"/>
    </xf>
    <xf numFmtId="0" fontId="6" fillId="3" borderId="23" xfId="0" applyFont="1" applyFill="1" applyBorder="1" applyAlignment="1">
      <alignment horizontal="center" vertical="center" wrapText="1"/>
    </xf>
    <xf numFmtId="0" fontId="6" fillId="3" borderId="20" xfId="0" applyFont="1" applyFill="1" applyBorder="1" applyAlignment="1">
      <alignment horizontal="center" vertical="center" wrapText="1"/>
    </xf>
    <xf numFmtId="166" fontId="4" fillId="0" borderId="2" xfId="0" applyNumberFormat="1" applyFont="1" applyBorder="1" applyAlignment="1">
      <alignment horizontal="center" vertical="center" wrapText="1"/>
    </xf>
    <xf numFmtId="166" fontId="4" fillId="0" borderId="3" xfId="0" applyNumberFormat="1" applyFont="1" applyBorder="1" applyAlignment="1">
      <alignment horizontal="center" vertical="center" wrapText="1"/>
    </xf>
    <xf numFmtId="166" fontId="4" fillId="0" borderId="4" xfId="0" applyNumberFormat="1" applyFont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 wrapText="1"/>
    </xf>
    <xf numFmtId="0" fontId="6" fillId="3" borderId="19" xfId="0" applyFont="1" applyFill="1" applyBorder="1" applyAlignment="1">
      <alignment horizontal="center" vertical="center" wrapText="1"/>
    </xf>
    <xf numFmtId="164" fontId="6" fillId="3" borderId="6" xfId="1" applyNumberFormat="1" applyFont="1" applyFill="1" applyBorder="1" applyAlignment="1">
      <alignment horizontal="center" vertical="center" wrapText="1"/>
    </xf>
    <xf numFmtId="164" fontId="6" fillId="3" borderId="11" xfId="1" applyNumberFormat="1" applyFont="1" applyFill="1" applyBorder="1" applyAlignment="1">
      <alignment horizontal="center" vertical="center" wrapText="1"/>
    </xf>
    <xf numFmtId="164" fontId="6" fillId="3" borderId="17" xfId="1" applyNumberFormat="1" applyFont="1" applyFill="1" applyBorder="1" applyAlignment="1">
      <alignment horizontal="center" vertical="center" wrapText="1"/>
    </xf>
    <xf numFmtId="164" fontId="6" fillId="3" borderId="0" xfId="1" applyNumberFormat="1" applyFont="1" applyFill="1" applyBorder="1" applyAlignment="1">
      <alignment horizontal="center" vertical="center" wrapText="1"/>
    </xf>
    <xf numFmtId="0" fontId="36" fillId="0" borderId="42" xfId="0" applyFont="1" applyBorder="1" applyAlignment="1">
      <alignment horizontal="center" vertical="center" wrapText="1"/>
    </xf>
    <xf numFmtId="0" fontId="37" fillId="0" borderId="42" xfId="0" applyFont="1" applyBorder="1" applyAlignment="1">
      <alignment horizontal="center" vertical="center" wrapText="1"/>
    </xf>
    <xf numFmtId="0" fontId="38" fillId="0" borderId="42" xfId="0" applyFont="1" applyBorder="1" applyAlignment="1">
      <alignment horizontal="left" vertical="center"/>
    </xf>
    <xf numFmtId="0" fontId="14" fillId="0" borderId="42" xfId="0" applyFont="1" applyBorder="1" applyAlignment="1">
      <alignment horizontal="center"/>
    </xf>
    <xf numFmtId="0" fontId="14" fillId="0" borderId="42" xfId="0" applyFont="1" applyBorder="1" applyAlignment="1">
      <alignment horizontal="center" vertical="center" wrapText="1"/>
    </xf>
    <xf numFmtId="0" fontId="19" fillId="0" borderId="42" xfId="0" applyFont="1" applyBorder="1" applyAlignment="1">
      <alignment horizontal="center" vertical="center" wrapText="1"/>
    </xf>
    <xf numFmtId="0" fontId="14" fillId="0" borderId="42" xfId="0" applyFont="1" applyBorder="1" applyAlignment="1">
      <alignment horizontal="left" vertical="center"/>
    </xf>
    <xf numFmtId="0" fontId="19" fillId="34" borderId="106" xfId="0" applyFont="1" applyFill="1" applyBorder="1" applyAlignment="1">
      <alignment horizontal="center" wrapText="1"/>
    </xf>
    <xf numFmtId="0" fontId="19" fillId="34" borderId="0" xfId="0" applyFont="1" applyFill="1" applyAlignment="1">
      <alignment horizontal="center" wrapText="1"/>
    </xf>
    <xf numFmtId="0" fontId="19" fillId="0" borderId="106" xfId="0" applyFont="1" applyBorder="1" applyAlignment="1">
      <alignment horizontal="center" wrapText="1"/>
    </xf>
    <xf numFmtId="0" fontId="19" fillId="0" borderId="0" xfId="0" applyFont="1" applyAlignment="1">
      <alignment horizontal="center" wrapText="1"/>
    </xf>
    <xf numFmtId="0" fontId="14" fillId="0" borderId="42" xfId="0" applyFont="1" applyBorder="1" applyAlignment="1">
      <alignment horizontal="center" vertical="center"/>
    </xf>
    <xf numFmtId="0" fontId="14" fillId="0" borderId="85" xfId="0" applyFont="1" applyBorder="1" applyAlignment="1">
      <alignment horizontal="center" vertical="center"/>
    </xf>
    <xf numFmtId="0" fontId="14" fillId="0" borderId="87" xfId="0" applyFont="1" applyBorder="1" applyAlignment="1">
      <alignment horizontal="center" vertical="center"/>
    </xf>
    <xf numFmtId="0" fontId="14" fillId="0" borderId="80" xfId="0" applyFont="1" applyBorder="1" applyAlignment="1">
      <alignment horizontal="center" vertical="center"/>
    </xf>
    <xf numFmtId="0" fontId="14" fillId="0" borderId="82" xfId="0" applyFont="1" applyBorder="1" applyAlignment="1">
      <alignment horizontal="center" vertical="center"/>
    </xf>
    <xf numFmtId="0" fontId="14" fillId="0" borderId="69" xfId="0" applyFont="1" applyBorder="1" applyAlignment="1">
      <alignment horizontal="center"/>
    </xf>
    <xf numFmtId="0" fontId="14" fillId="0" borderId="109" xfId="0" applyFont="1" applyBorder="1" applyAlignment="1">
      <alignment horizontal="center"/>
    </xf>
    <xf numFmtId="0" fontId="14" fillId="0" borderId="72" xfId="0" applyFont="1" applyBorder="1" applyAlignment="1">
      <alignment horizontal="center"/>
    </xf>
    <xf numFmtId="0" fontId="19" fillId="0" borderId="42" xfId="0" applyFont="1" applyBorder="1" applyAlignment="1">
      <alignment vertical="center" wrapText="1"/>
    </xf>
    <xf numFmtId="0" fontId="40" fillId="0" borderId="85" xfId="0" applyFont="1" applyBorder="1" applyAlignment="1">
      <alignment horizontal="center" vertical="center" wrapText="1"/>
    </xf>
    <xf numFmtId="0" fontId="40" fillId="0" borderId="107" xfId="0" applyFont="1" applyBorder="1" applyAlignment="1">
      <alignment horizontal="center" vertical="center" wrapText="1"/>
    </xf>
    <xf numFmtId="0" fontId="40" fillId="0" borderId="87" xfId="0" applyFont="1" applyBorder="1" applyAlignment="1">
      <alignment horizontal="center" vertical="center" wrapText="1"/>
    </xf>
    <xf numFmtId="0" fontId="40" fillId="0" borderId="106" xfId="0" applyFont="1" applyBorder="1" applyAlignment="1">
      <alignment horizontal="center" vertical="center" wrapText="1"/>
    </xf>
    <xf numFmtId="0" fontId="40" fillId="0" borderId="0" xfId="0" applyFont="1" applyBorder="1" applyAlignment="1">
      <alignment horizontal="center" vertical="center" wrapText="1"/>
    </xf>
    <xf numFmtId="0" fontId="40" fillId="0" borderId="98" xfId="0" applyFont="1" applyBorder="1" applyAlignment="1">
      <alignment horizontal="center" vertical="center" wrapText="1"/>
    </xf>
    <xf numFmtId="0" fontId="40" fillId="0" borderId="80" xfId="0" applyFont="1" applyBorder="1" applyAlignment="1">
      <alignment horizontal="center" vertical="center" wrapText="1"/>
    </xf>
    <xf numFmtId="0" fontId="40" fillId="0" borderId="108" xfId="0" applyFont="1" applyBorder="1" applyAlignment="1">
      <alignment horizontal="center" vertical="center" wrapText="1"/>
    </xf>
    <xf numFmtId="0" fontId="40" fillId="0" borderId="82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/>
    </xf>
    <xf numFmtId="0" fontId="40" fillId="0" borderId="107" xfId="0" applyFont="1" applyBorder="1" applyAlignment="1">
      <alignment vertical="center" wrapText="1"/>
    </xf>
    <xf numFmtId="0" fontId="40" fillId="0" borderId="87" xfId="0" applyFont="1" applyBorder="1" applyAlignment="1">
      <alignment vertical="center" wrapText="1"/>
    </xf>
    <xf numFmtId="0" fontId="40" fillId="0" borderId="0" xfId="0" applyFont="1" applyBorder="1" applyAlignment="1">
      <alignment vertical="center" wrapText="1"/>
    </xf>
    <xf numFmtId="0" fontId="40" fillId="0" borderId="98" xfId="0" applyFont="1" applyBorder="1" applyAlignment="1">
      <alignment vertical="center" wrapText="1"/>
    </xf>
    <xf numFmtId="0" fontId="40" fillId="0" borderId="108" xfId="0" applyFont="1" applyBorder="1" applyAlignment="1">
      <alignment vertical="center" wrapText="1"/>
    </xf>
    <xf numFmtId="0" fontId="40" fillId="0" borderId="82" xfId="0" applyFont="1" applyBorder="1" applyAlignment="1">
      <alignment vertical="center" wrapText="1"/>
    </xf>
    <xf numFmtId="0" fontId="14" fillId="0" borderId="0" xfId="0" applyFont="1" applyBorder="1" applyAlignment="1">
      <alignment horizontal="center" vertical="center"/>
    </xf>
    <xf numFmtId="0" fontId="40" fillId="0" borderId="42" xfId="0" applyFont="1" applyBorder="1" applyAlignment="1">
      <alignment horizontal="center" vertical="center" wrapText="1"/>
    </xf>
    <xf numFmtId="0" fontId="41" fillId="0" borderId="42" xfId="0" applyFont="1" applyBorder="1" applyAlignment="1">
      <alignment horizontal="center" vertical="center" wrapText="1"/>
    </xf>
  </cellXfs>
  <cellStyles count="4">
    <cellStyle name="Millares" xfId="1" builtinId="3"/>
    <cellStyle name="Moneda" xfId="2" builtinId="4"/>
    <cellStyle name="Moneda 2" xfId="3" xr:uid="{00000000-0005-0000-0000-000002000000}"/>
    <cellStyle name="Normal" xfId="0" builtinId="0"/>
  </cellStyles>
  <dxfs count="3041"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rgb="FFFFFF00"/>
        </patternFill>
      </fill>
    </dxf>
    <dxf>
      <fill>
        <patternFill patternType="mediumGray">
          <fgColor theme="0"/>
          <bgColor rgb="FFFF0000"/>
        </patternFill>
      </fill>
    </dxf>
    <dxf>
      <fill>
        <patternFill patternType="mediumGray">
          <fgColor theme="0"/>
          <bgColor rgb="FF92D050"/>
        </patternFill>
      </fill>
    </dxf>
    <dxf>
      <fill>
        <patternFill patternType="mediumGray">
          <fgColor theme="0"/>
          <bgColor rgb="FF00B0F0"/>
        </patternFill>
      </fill>
    </dxf>
    <dxf>
      <fill>
        <patternFill patternType="mediumGray">
          <fgColor theme="0"/>
          <bgColor rgb="FFFFC000"/>
        </patternFill>
      </fill>
    </dxf>
    <dxf>
      <fill>
        <patternFill patternType="mediumGray">
          <fgColor theme="0"/>
          <bgColor rgb="FF00FFFF"/>
        </patternFill>
      </fill>
    </dxf>
    <dxf>
      <fill>
        <patternFill patternType="mediumGray">
          <fgColor theme="0"/>
          <bgColor rgb="FF00FF99"/>
        </patternFill>
      </fill>
    </dxf>
    <dxf>
      <fill>
        <patternFill patternType="mediumGray">
          <fgColor theme="0"/>
          <bgColor rgb="FFFF99FF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rgb="FFFFFF00"/>
        </patternFill>
      </fill>
    </dxf>
    <dxf>
      <fill>
        <patternFill patternType="mediumGray">
          <fgColor theme="0"/>
          <bgColor rgb="FFFF0000"/>
        </patternFill>
      </fill>
    </dxf>
    <dxf>
      <fill>
        <patternFill patternType="mediumGray">
          <fgColor theme="0"/>
          <bgColor rgb="FF92D050"/>
        </patternFill>
      </fill>
    </dxf>
    <dxf>
      <fill>
        <patternFill patternType="mediumGray">
          <fgColor theme="0"/>
          <bgColor rgb="FF00B0F0"/>
        </patternFill>
      </fill>
    </dxf>
    <dxf>
      <fill>
        <patternFill patternType="mediumGray">
          <fgColor theme="0"/>
          <bgColor rgb="FFFFC000"/>
        </patternFill>
      </fill>
    </dxf>
    <dxf>
      <fill>
        <patternFill patternType="mediumGray">
          <fgColor theme="0"/>
          <bgColor rgb="FF00FFFF"/>
        </patternFill>
      </fill>
    </dxf>
    <dxf>
      <fill>
        <patternFill patternType="mediumGray">
          <fgColor theme="0"/>
          <bgColor rgb="FF00FF99"/>
        </patternFill>
      </fill>
    </dxf>
    <dxf>
      <fill>
        <patternFill patternType="mediumGray">
          <fgColor theme="0"/>
          <bgColor rgb="FFFF99FF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rgb="FFFFFF00"/>
        </patternFill>
      </fill>
    </dxf>
    <dxf>
      <fill>
        <patternFill patternType="mediumGray">
          <fgColor theme="0"/>
          <bgColor rgb="FFFF0000"/>
        </patternFill>
      </fill>
    </dxf>
    <dxf>
      <fill>
        <patternFill patternType="mediumGray">
          <fgColor theme="0"/>
          <bgColor rgb="FF92D050"/>
        </patternFill>
      </fill>
    </dxf>
    <dxf>
      <fill>
        <patternFill patternType="mediumGray">
          <fgColor theme="0"/>
          <bgColor rgb="FF00B0F0"/>
        </patternFill>
      </fill>
    </dxf>
    <dxf>
      <fill>
        <patternFill patternType="mediumGray">
          <fgColor theme="0"/>
          <bgColor rgb="FFFFC000"/>
        </patternFill>
      </fill>
    </dxf>
    <dxf>
      <fill>
        <patternFill patternType="mediumGray">
          <fgColor theme="0"/>
          <bgColor rgb="FF00FFFF"/>
        </patternFill>
      </fill>
    </dxf>
    <dxf>
      <fill>
        <patternFill patternType="mediumGray">
          <fgColor theme="0"/>
          <bgColor rgb="FF00FF99"/>
        </patternFill>
      </fill>
    </dxf>
    <dxf>
      <fill>
        <patternFill patternType="mediumGray">
          <fgColor theme="0"/>
          <bgColor rgb="FFFF99FF"/>
        </patternFill>
      </fill>
    </dxf>
    <dxf>
      <fill>
        <patternFill patternType="mediumGray">
          <fgColor theme="0"/>
          <bgColor rgb="FFFFFF00"/>
        </patternFill>
      </fill>
    </dxf>
    <dxf>
      <fill>
        <patternFill patternType="mediumGray">
          <fgColor theme="0"/>
          <bgColor rgb="FFFF0000"/>
        </patternFill>
      </fill>
    </dxf>
    <dxf>
      <fill>
        <patternFill patternType="mediumGray">
          <fgColor theme="0"/>
          <bgColor rgb="FF92D050"/>
        </patternFill>
      </fill>
    </dxf>
    <dxf>
      <fill>
        <patternFill patternType="mediumGray">
          <fgColor theme="0"/>
          <bgColor rgb="FF00B0F0"/>
        </patternFill>
      </fill>
    </dxf>
    <dxf>
      <fill>
        <patternFill patternType="mediumGray">
          <fgColor theme="0"/>
          <bgColor rgb="FFFFC000"/>
        </patternFill>
      </fill>
    </dxf>
    <dxf>
      <fill>
        <patternFill patternType="mediumGray">
          <fgColor theme="0"/>
          <bgColor rgb="FF00FFFF"/>
        </patternFill>
      </fill>
    </dxf>
    <dxf>
      <fill>
        <patternFill patternType="mediumGray">
          <fgColor theme="0"/>
          <bgColor rgb="FF00FF99"/>
        </patternFill>
      </fill>
    </dxf>
    <dxf>
      <fill>
        <patternFill patternType="mediumGray">
          <fgColor theme="0"/>
          <bgColor rgb="FFFF99FF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rgb="FFFFFF00"/>
        </patternFill>
      </fill>
    </dxf>
    <dxf>
      <fill>
        <patternFill patternType="mediumGray">
          <fgColor theme="0"/>
          <bgColor rgb="FFFF0000"/>
        </patternFill>
      </fill>
    </dxf>
    <dxf>
      <fill>
        <patternFill patternType="mediumGray">
          <fgColor theme="0"/>
          <bgColor rgb="FF92D050"/>
        </patternFill>
      </fill>
    </dxf>
    <dxf>
      <fill>
        <patternFill patternType="mediumGray">
          <fgColor theme="0"/>
          <bgColor rgb="FF00B0F0"/>
        </patternFill>
      </fill>
    </dxf>
    <dxf>
      <fill>
        <patternFill patternType="mediumGray">
          <fgColor theme="0"/>
          <bgColor rgb="FFFFC000"/>
        </patternFill>
      </fill>
    </dxf>
    <dxf>
      <fill>
        <patternFill patternType="mediumGray">
          <fgColor theme="0"/>
          <bgColor rgb="FF00FFFF"/>
        </patternFill>
      </fill>
    </dxf>
    <dxf>
      <fill>
        <patternFill patternType="mediumGray">
          <fgColor theme="0"/>
          <bgColor rgb="FF00FF99"/>
        </patternFill>
      </fill>
    </dxf>
    <dxf>
      <fill>
        <patternFill patternType="mediumGray">
          <fgColor theme="0"/>
          <bgColor rgb="FFFF99FF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rgb="FFFFFF00"/>
        </patternFill>
      </fill>
    </dxf>
    <dxf>
      <fill>
        <patternFill patternType="mediumGray">
          <fgColor theme="0"/>
          <bgColor rgb="FFFF0000"/>
        </patternFill>
      </fill>
    </dxf>
    <dxf>
      <fill>
        <patternFill patternType="mediumGray">
          <fgColor theme="0"/>
          <bgColor rgb="FF92D050"/>
        </patternFill>
      </fill>
    </dxf>
    <dxf>
      <fill>
        <patternFill patternType="mediumGray">
          <fgColor theme="0"/>
          <bgColor rgb="FF00B0F0"/>
        </patternFill>
      </fill>
    </dxf>
    <dxf>
      <fill>
        <patternFill patternType="mediumGray">
          <fgColor theme="0"/>
          <bgColor rgb="FFFFC000"/>
        </patternFill>
      </fill>
    </dxf>
    <dxf>
      <fill>
        <patternFill patternType="mediumGray">
          <fgColor theme="0"/>
          <bgColor rgb="FF00FFFF"/>
        </patternFill>
      </fill>
    </dxf>
    <dxf>
      <fill>
        <patternFill patternType="mediumGray">
          <fgColor theme="0"/>
          <bgColor rgb="FF00FF99"/>
        </patternFill>
      </fill>
    </dxf>
    <dxf>
      <fill>
        <patternFill patternType="mediumGray">
          <fgColor theme="0"/>
          <bgColor rgb="FFFF99FF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rgb="FFFFFF00"/>
        </patternFill>
      </fill>
    </dxf>
    <dxf>
      <fill>
        <patternFill patternType="mediumGray">
          <fgColor theme="0"/>
          <bgColor rgb="FFFF0000"/>
        </patternFill>
      </fill>
    </dxf>
    <dxf>
      <fill>
        <patternFill patternType="mediumGray">
          <fgColor theme="0"/>
          <bgColor rgb="FF92D050"/>
        </patternFill>
      </fill>
    </dxf>
    <dxf>
      <fill>
        <patternFill patternType="mediumGray">
          <fgColor theme="0"/>
          <bgColor rgb="FF00B0F0"/>
        </patternFill>
      </fill>
    </dxf>
    <dxf>
      <fill>
        <patternFill patternType="mediumGray">
          <fgColor theme="0"/>
          <bgColor rgb="FFFFC000"/>
        </patternFill>
      </fill>
    </dxf>
    <dxf>
      <fill>
        <patternFill patternType="mediumGray">
          <fgColor theme="0"/>
          <bgColor rgb="FF00FFFF"/>
        </patternFill>
      </fill>
    </dxf>
    <dxf>
      <fill>
        <patternFill patternType="mediumGray">
          <fgColor theme="0"/>
          <bgColor rgb="FF00FF99"/>
        </patternFill>
      </fill>
    </dxf>
    <dxf>
      <fill>
        <patternFill patternType="mediumGray">
          <fgColor theme="0"/>
          <bgColor rgb="FFFF99FF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rgb="FFFFFF00"/>
        </patternFill>
      </fill>
    </dxf>
    <dxf>
      <fill>
        <patternFill patternType="mediumGray">
          <fgColor theme="0"/>
          <bgColor rgb="FFFF0000"/>
        </patternFill>
      </fill>
    </dxf>
    <dxf>
      <fill>
        <patternFill patternType="mediumGray">
          <fgColor theme="0"/>
          <bgColor rgb="FF92D050"/>
        </patternFill>
      </fill>
    </dxf>
    <dxf>
      <fill>
        <patternFill patternType="mediumGray">
          <fgColor theme="0"/>
          <bgColor rgb="FF00B0F0"/>
        </patternFill>
      </fill>
    </dxf>
    <dxf>
      <fill>
        <patternFill patternType="mediumGray">
          <fgColor theme="0"/>
          <bgColor rgb="FFFFC000"/>
        </patternFill>
      </fill>
    </dxf>
    <dxf>
      <fill>
        <patternFill patternType="mediumGray">
          <fgColor theme="0"/>
          <bgColor rgb="FF00FFFF"/>
        </patternFill>
      </fill>
    </dxf>
    <dxf>
      <fill>
        <patternFill patternType="mediumGray">
          <fgColor theme="0"/>
          <bgColor rgb="FF00FF99"/>
        </patternFill>
      </fill>
    </dxf>
    <dxf>
      <fill>
        <patternFill patternType="mediumGray">
          <fgColor theme="0"/>
          <bgColor rgb="FFFF99FF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rgb="FFFFFF00"/>
        </patternFill>
      </fill>
    </dxf>
    <dxf>
      <fill>
        <patternFill patternType="mediumGray">
          <fgColor theme="0"/>
          <bgColor rgb="FFFF0000"/>
        </patternFill>
      </fill>
    </dxf>
    <dxf>
      <fill>
        <patternFill patternType="mediumGray">
          <fgColor theme="0"/>
          <bgColor rgb="FF92D050"/>
        </patternFill>
      </fill>
    </dxf>
    <dxf>
      <fill>
        <patternFill patternType="mediumGray">
          <fgColor theme="0"/>
          <bgColor rgb="FF00B0F0"/>
        </patternFill>
      </fill>
    </dxf>
    <dxf>
      <fill>
        <patternFill patternType="mediumGray">
          <fgColor theme="0"/>
          <bgColor rgb="FFFFC000"/>
        </patternFill>
      </fill>
    </dxf>
    <dxf>
      <fill>
        <patternFill patternType="mediumGray">
          <fgColor theme="0"/>
          <bgColor rgb="FF00FFFF"/>
        </patternFill>
      </fill>
    </dxf>
    <dxf>
      <fill>
        <patternFill patternType="mediumGray">
          <fgColor theme="0"/>
          <bgColor rgb="FF00FF99"/>
        </patternFill>
      </fill>
    </dxf>
    <dxf>
      <fill>
        <patternFill patternType="mediumGray">
          <fgColor theme="0"/>
          <bgColor rgb="FFFF99FF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rgb="FFFFFF00"/>
        </patternFill>
      </fill>
    </dxf>
    <dxf>
      <fill>
        <patternFill patternType="mediumGray">
          <fgColor theme="0"/>
          <bgColor rgb="FFFF0000"/>
        </patternFill>
      </fill>
    </dxf>
    <dxf>
      <fill>
        <patternFill patternType="mediumGray">
          <fgColor theme="0"/>
          <bgColor rgb="FF92D050"/>
        </patternFill>
      </fill>
    </dxf>
    <dxf>
      <fill>
        <patternFill patternType="mediumGray">
          <fgColor theme="0"/>
          <bgColor rgb="FF00B0F0"/>
        </patternFill>
      </fill>
    </dxf>
    <dxf>
      <fill>
        <patternFill patternType="mediumGray">
          <fgColor theme="0"/>
          <bgColor rgb="FFFFC000"/>
        </patternFill>
      </fill>
    </dxf>
    <dxf>
      <fill>
        <patternFill patternType="mediumGray">
          <fgColor theme="0"/>
          <bgColor rgb="FF00FFFF"/>
        </patternFill>
      </fill>
    </dxf>
    <dxf>
      <fill>
        <patternFill patternType="mediumGray">
          <fgColor theme="0"/>
          <bgColor rgb="FF00FF99"/>
        </patternFill>
      </fill>
    </dxf>
    <dxf>
      <fill>
        <patternFill patternType="mediumGray">
          <fgColor theme="0"/>
          <bgColor rgb="FFFF99FF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rgb="FFFFFF00"/>
        </patternFill>
      </fill>
    </dxf>
    <dxf>
      <fill>
        <patternFill patternType="mediumGray">
          <fgColor theme="0"/>
          <bgColor rgb="FFFF0000"/>
        </patternFill>
      </fill>
    </dxf>
    <dxf>
      <fill>
        <patternFill patternType="mediumGray">
          <fgColor theme="0"/>
          <bgColor rgb="FF92D050"/>
        </patternFill>
      </fill>
    </dxf>
    <dxf>
      <fill>
        <patternFill patternType="mediumGray">
          <fgColor theme="0"/>
          <bgColor rgb="FF00B0F0"/>
        </patternFill>
      </fill>
    </dxf>
    <dxf>
      <fill>
        <patternFill patternType="mediumGray">
          <fgColor theme="0"/>
          <bgColor rgb="FFFFC000"/>
        </patternFill>
      </fill>
    </dxf>
    <dxf>
      <fill>
        <patternFill patternType="mediumGray">
          <fgColor theme="0"/>
          <bgColor rgb="FF00FFFF"/>
        </patternFill>
      </fill>
    </dxf>
    <dxf>
      <fill>
        <patternFill patternType="mediumGray">
          <fgColor theme="0"/>
          <bgColor rgb="FF00FF99"/>
        </patternFill>
      </fill>
    </dxf>
    <dxf>
      <fill>
        <patternFill patternType="mediumGray">
          <fgColor theme="0"/>
          <bgColor rgb="FFFF99FF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rgb="FFFFFF00"/>
        </patternFill>
      </fill>
    </dxf>
    <dxf>
      <fill>
        <patternFill patternType="mediumGray">
          <fgColor theme="0"/>
          <bgColor rgb="FFFF0000"/>
        </patternFill>
      </fill>
    </dxf>
    <dxf>
      <fill>
        <patternFill patternType="mediumGray">
          <fgColor theme="0"/>
          <bgColor rgb="FF92D050"/>
        </patternFill>
      </fill>
    </dxf>
    <dxf>
      <fill>
        <patternFill patternType="mediumGray">
          <fgColor theme="0"/>
          <bgColor rgb="FF00B0F0"/>
        </patternFill>
      </fill>
    </dxf>
    <dxf>
      <fill>
        <patternFill patternType="mediumGray">
          <fgColor theme="0"/>
          <bgColor rgb="FFFFC000"/>
        </patternFill>
      </fill>
    </dxf>
    <dxf>
      <fill>
        <patternFill patternType="mediumGray">
          <fgColor theme="0"/>
          <bgColor rgb="FF00FFFF"/>
        </patternFill>
      </fill>
    </dxf>
    <dxf>
      <fill>
        <patternFill patternType="mediumGray">
          <fgColor theme="0"/>
          <bgColor rgb="FF00FF99"/>
        </patternFill>
      </fill>
    </dxf>
    <dxf>
      <fill>
        <patternFill patternType="mediumGray">
          <fgColor theme="0"/>
          <bgColor rgb="FFFF99FF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rgb="FFFFFF00"/>
        </patternFill>
      </fill>
    </dxf>
    <dxf>
      <fill>
        <patternFill patternType="mediumGray">
          <fgColor theme="0"/>
          <bgColor rgb="FFFF0000"/>
        </patternFill>
      </fill>
    </dxf>
    <dxf>
      <fill>
        <patternFill patternType="mediumGray">
          <fgColor theme="0"/>
          <bgColor rgb="FF92D050"/>
        </patternFill>
      </fill>
    </dxf>
    <dxf>
      <fill>
        <patternFill patternType="mediumGray">
          <fgColor theme="0"/>
          <bgColor rgb="FF00B0F0"/>
        </patternFill>
      </fill>
    </dxf>
    <dxf>
      <fill>
        <patternFill patternType="mediumGray">
          <fgColor theme="0"/>
          <bgColor rgb="FFFFC000"/>
        </patternFill>
      </fill>
    </dxf>
    <dxf>
      <fill>
        <patternFill patternType="mediumGray">
          <fgColor theme="0"/>
          <bgColor rgb="FF00FFFF"/>
        </patternFill>
      </fill>
    </dxf>
    <dxf>
      <fill>
        <patternFill patternType="mediumGray">
          <fgColor theme="0"/>
          <bgColor rgb="FF00FF99"/>
        </patternFill>
      </fill>
    </dxf>
    <dxf>
      <fill>
        <patternFill patternType="mediumGray">
          <fgColor theme="0"/>
          <bgColor rgb="FFFF99FF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rgb="FFFFFF00"/>
        </patternFill>
      </fill>
    </dxf>
    <dxf>
      <fill>
        <patternFill patternType="mediumGray">
          <fgColor theme="0"/>
          <bgColor rgb="FFFF0000"/>
        </patternFill>
      </fill>
    </dxf>
    <dxf>
      <fill>
        <patternFill patternType="mediumGray">
          <fgColor theme="0"/>
          <bgColor rgb="FF92D050"/>
        </patternFill>
      </fill>
    </dxf>
    <dxf>
      <fill>
        <patternFill patternType="mediumGray">
          <fgColor theme="0"/>
          <bgColor rgb="FF00B0F0"/>
        </patternFill>
      </fill>
    </dxf>
    <dxf>
      <fill>
        <patternFill patternType="mediumGray">
          <fgColor theme="0"/>
          <bgColor rgb="FFFFC000"/>
        </patternFill>
      </fill>
    </dxf>
    <dxf>
      <fill>
        <patternFill patternType="mediumGray">
          <fgColor theme="0"/>
          <bgColor rgb="FF00FFFF"/>
        </patternFill>
      </fill>
    </dxf>
    <dxf>
      <fill>
        <patternFill patternType="mediumGray">
          <fgColor theme="0"/>
          <bgColor rgb="FF00FF99"/>
        </patternFill>
      </fill>
    </dxf>
    <dxf>
      <fill>
        <patternFill patternType="mediumGray">
          <fgColor theme="0"/>
          <bgColor rgb="FFFF99FF"/>
        </patternFill>
      </fill>
    </dxf>
    <dxf>
      <fill>
        <patternFill patternType="mediumGray">
          <fgColor theme="0"/>
          <bgColor rgb="FFFFFF00"/>
        </patternFill>
      </fill>
    </dxf>
    <dxf>
      <fill>
        <patternFill patternType="mediumGray">
          <fgColor theme="0"/>
          <bgColor rgb="FFFF0000"/>
        </patternFill>
      </fill>
    </dxf>
    <dxf>
      <fill>
        <patternFill patternType="mediumGray">
          <fgColor theme="0"/>
          <bgColor rgb="FF92D050"/>
        </patternFill>
      </fill>
    </dxf>
    <dxf>
      <fill>
        <patternFill patternType="mediumGray">
          <fgColor theme="0"/>
          <bgColor rgb="FF00B0F0"/>
        </patternFill>
      </fill>
    </dxf>
    <dxf>
      <fill>
        <patternFill patternType="mediumGray">
          <fgColor theme="0"/>
          <bgColor rgb="FFFFC000"/>
        </patternFill>
      </fill>
    </dxf>
    <dxf>
      <fill>
        <patternFill patternType="mediumGray">
          <fgColor theme="0"/>
          <bgColor rgb="FF00FFFF"/>
        </patternFill>
      </fill>
    </dxf>
    <dxf>
      <fill>
        <patternFill patternType="mediumGray">
          <fgColor theme="0"/>
          <bgColor rgb="FF00FF99"/>
        </patternFill>
      </fill>
    </dxf>
    <dxf>
      <fill>
        <patternFill patternType="mediumGray">
          <fgColor theme="0"/>
          <bgColor rgb="FFFF99FF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rgb="FFFFFF00"/>
        </patternFill>
      </fill>
    </dxf>
    <dxf>
      <fill>
        <patternFill patternType="mediumGray">
          <fgColor theme="0"/>
          <bgColor rgb="FFFF0000"/>
        </patternFill>
      </fill>
    </dxf>
    <dxf>
      <fill>
        <patternFill patternType="mediumGray">
          <fgColor theme="0"/>
          <bgColor rgb="FF92D050"/>
        </patternFill>
      </fill>
    </dxf>
    <dxf>
      <fill>
        <patternFill patternType="mediumGray">
          <fgColor theme="0"/>
          <bgColor rgb="FF00B0F0"/>
        </patternFill>
      </fill>
    </dxf>
    <dxf>
      <fill>
        <patternFill patternType="mediumGray">
          <fgColor theme="0"/>
          <bgColor rgb="FFFFC000"/>
        </patternFill>
      </fill>
    </dxf>
    <dxf>
      <fill>
        <patternFill patternType="mediumGray">
          <fgColor theme="0"/>
          <bgColor rgb="FF00FFFF"/>
        </patternFill>
      </fill>
    </dxf>
    <dxf>
      <fill>
        <patternFill patternType="mediumGray">
          <fgColor theme="0"/>
          <bgColor rgb="FF00FF99"/>
        </patternFill>
      </fill>
    </dxf>
    <dxf>
      <fill>
        <patternFill patternType="mediumGray">
          <fgColor theme="0"/>
          <bgColor rgb="FFFF99FF"/>
        </patternFill>
      </fill>
    </dxf>
    <dxf>
      <fill>
        <patternFill patternType="mediumGray">
          <fgColor theme="0"/>
          <bgColor rgb="FFFFFF00"/>
        </patternFill>
      </fill>
    </dxf>
    <dxf>
      <fill>
        <patternFill patternType="mediumGray">
          <fgColor theme="0"/>
          <bgColor rgb="FFFF0000"/>
        </patternFill>
      </fill>
    </dxf>
    <dxf>
      <fill>
        <patternFill patternType="mediumGray">
          <fgColor theme="0"/>
          <bgColor rgb="FF92D050"/>
        </patternFill>
      </fill>
    </dxf>
    <dxf>
      <fill>
        <patternFill patternType="mediumGray">
          <fgColor theme="0"/>
          <bgColor rgb="FF00B0F0"/>
        </patternFill>
      </fill>
    </dxf>
    <dxf>
      <fill>
        <patternFill patternType="mediumGray">
          <fgColor theme="0"/>
          <bgColor rgb="FFFFC000"/>
        </patternFill>
      </fill>
    </dxf>
    <dxf>
      <fill>
        <patternFill patternType="mediumGray">
          <fgColor theme="0"/>
          <bgColor rgb="FF00FFFF"/>
        </patternFill>
      </fill>
    </dxf>
    <dxf>
      <fill>
        <patternFill patternType="mediumGray">
          <fgColor theme="0"/>
          <bgColor rgb="FF00FF99"/>
        </patternFill>
      </fill>
    </dxf>
    <dxf>
      <fill>
        <patternFill patternType="mediumGray">
          <fgColor theme="0"/>
          <bgColor rgb="FFFF99FF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rgb="FFFFFF00"/>
        </patternFill>
      </fill>
    </dxf>
    <dxf>
      <fill>
        <patternFill patternType="mediumGray">
          <fgColor theme="0"/>
          <bgColor rgb="FFFF0000"/>
        </patternFill>
      </fill>
    </dxf>
    <dxf>
      <fill>
        <patternFill patternType="mediumGray">
          <fgColor theme="0"/>
          <bgColor rgb="FF92D050"/>
        </patternFill>
      </fill>
    </dxf>
    <dxf>
      <fill>
        <patternFill patternType="mediumGray">
          <fgColor theme="0"/>
          <bgColor rgb="FF00B0F0"/>
        </patternFill>
      </fill>
    </dxf>
    <dxf>
      <fill>
        <patternFill patternType="mediumGray">
          <fgColor theme="0"/>
          <bgColor rgb="FFFFC000"/>
        </patternFill>
      </fill>
    </dxf>
    <dxf>
      <fill>
        <patternFill patternType="mediumGray">
          <fgColor theme="0"/>
          <bgColor rgb="FF00FFFF"/>
        </patternFill>
      </fill>
    </dxf>
    <dxf>
      <fill>
        <patternFill patternType="mediumGray">
          <fgColor theme="0"/>
          <bgColor rgb="FF00FF99"/>
        </patternFill>
      </fill>
    </dxf>
    <dxf>
      <fill>
        <patternFill patternType="mediumGray">
          <fgColor theme="0"/>
          <bgColor rgb="FFFF99FF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rgb="FFFFFF00"/>
        </patternFill>
      </fill>
    </dxf>
    <dxf>
      <fill>
        <patternFill patternType="mediumGray">
          <fgColor theme="0"/>
          <bgColor rgb="FFFF0000"/>
        </patternFill>
      </fill>
    </dxf>
    <dxf>
      <fill>
        <patternFill patternType="mediumGray">
          <fgColor theme="0"/>
          <bgColor rgb="FF92D050"/>
        </patternFill>
      </fill>
    </dxf>
    <dxf>
      <fill>
        <patternFill patternType="mediumGray">
          <fgColor theme="0"/>
          <bgColor rgb="FF00B0F0"/>
        </patternFill>
      </fill>
    </dxf>
    <dxf>
      <fill>
        <patternFill patternType="mediumGray">
          <fgColor theme="0"/>
          <bgColor rgb="FFFFC000"/>
        </patternFill>
      </fill>
    </dxf>
    <dxf>
      <fill>
        <patternFill patternType="mediumGray">
          <fgColor theme="0"/>
          <bgColor rgb="FF00FFFF"/>
        </patternFill>
      </fill>
    </dxf>
    <dxf>
      <fill>
        <patternFill patternType="mediumGray">
          <fgColor theme="0"/>
          <bgColor rgb="FF00FF99"/>
        </patternFill>
      </fill>
    </dxf>
    <dxf>
      <fill>
        <patternFill patternType="mediumGray">
          <fgColor theme="0"/>
          <bgColor rgb="FFFF99FF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rgb="FFFFFF00"/>
        </patternFill>
      </fill>
    </dxf>
    <dxf>
      <fill>
        <patternFill patternType="mediumGray">
          <fgColor theme="0"/>
          <bgColor rgb="FFFF0000"/>
        </patternFill>
      </fill>
    </dxf>
    <dxf>
      <fill>
        <patternFill patternType="mediumGray">
          <fgColor theme="0"/>
          <bgColor rgb="FF92D050"/>
        </patternFill>
      </fill>
    </dxf>
    <dxf>
      <fill>
        <patternFill patternType="mediumGray">
          <fgColor theme="0"/>
          <bgColor rgb="FF00B0F0"/>
        </patternFill>
      </fill>
    </dxf>
    <dxf>
      <fill>
        <patternFill patternType="mediumGray">
          <fgColor theme="0"/>
          <bgColor rgb="FFFFC000"/>
        </patternFill>
      </fill>
    </dxf>
    <dxf>
      <fill>
        <patternFill patternType="mediumGray">
          <fgColor theme="0"/>
          <bgColor rgb="FF00FFFF"/>
        </patternFill>
      </fill>
    </dxf>
    <dxf>
      <fill>
        <patternFill patternType="mediumGray">
          <fgColor theme="0"/>
          <bgColor rgb="FF00FF99"/>
        </patternFill>
      </fill>
    </dxf>
    <dxf>
      <fill>
        <patternFill patternType="mediumGray">
          <fgColor theme="0"/>
          <bgColor rgb="FFFF99FF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rgb="FFFFFF00"/>
        </patternFill>
      </fill>
    </dxf>
    <dxf>
      <fill>
        <patternFill patternType="mediumGray">
          <fgColor theme="0"/>
          <bgColor rgb="FFFF0000"/>
        </patternFill>
      </fill>
    </dxf>
    <dxf>
      <fill>
        <patternFill patternType="mediumGray">
          <fgColor theme="0"/>
          <bgColor rgb="FF92D050"/>
        </patternFill>
      </fill>
    </dxf>
    <dxf>
      <fill>
        <patternFill patternType="mediumGray">
          <fgColor theme="0"/>
          <bgColor rgb="FF00B0F0"/>
        </patternFill>
      </fill>
    </dxf>
    <dxf>
      <fill>
        <patternFill patternType="mediumGray">
          <fgColor theme="0"/>
          <bgColor rgb="FFFFC000"/>
        </patternFill>
      </fill>
    </dxf>
    <dxf>
      <fill>
        <patternFill patternType="mediumGray">
          <fgColor theme="0"/>
          <bgColor rgb="FF00FFFF"/>
        </patternFill>
      </fill>
    </dxf>
    <dxf>
      <fill>
        <patternFill patternType="mediumGray">
          <fgColor theme="0"/>
          <bgColor rgb="FF00FF99"/>
        </patternFill>
      </fill>
    </dxf>
    <dxf>
      <fill>
        <patternFill patternType="mediumGray">
          <fgColor theme="0"/>
          <bgColor rgb="FFFF99FF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rgb="FFFFFF00"/>
        </patternFill>
      </fill>
    </dxf>
    <dxf>
      <fill>
        <patternFill patternType="mediumGray">
          <fgColor theme="0"/>
          <bgColor rgb="FFFF0000"/>
        </patternFill>
      </fill>
    </dxf>
    <dxf>
      <fill>
        <patternFill patternType="mediumGray">
          <fgColor theme="0"/>
          <bgColor rgb="FF92D050"/>
        </patternFill>
      </fill>
    </dxf>
    <dxf>
      <fill>
        <patternFill patternType="mediumGray">
          <fgColor theme="0"/>
          <bgColor rgb="FF00B0F0"/>
        </patternFill>
      </fill>
    </dxf>
    <dxf>
      <fill>
        <patternFill patternType="mediumGray">
          <fgColor theme="0"/>
          <bgColor rgb="FFFFC000"/>
        </patternFill>
      </fill>
    </dxf>
    <dxf>
      <fill>
        <patternFill patternType="mediumGray">
          <fgColor theme="0"/>
          <bgColor rgb="FF00FFFF"/>
        </patternFill>
      </fill>
    </dxf>
    <dxf>
      <fill>
        <patternFill patternType="mediumGray">
          <fgColor theme="0"/>
          <bgColor rgb="FF00FF99"/>
        </patternFill>
      </fill>
    </dxf>
    <dxf>
      <fill>
        <patternFill patternType="mediumGray">
          <fgColor theme="0"/>
          <bgColor rgb="FFFF99FF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rgb="FFFFFF00"/>
        </patternFill>
      </fill>
    </dxf>
    <dxf>
      <fill>
        <patternFill patternType="mediumGray">
          <fgColor theme="0"/>
          <bgColor rgb="FFFF0000"/>
        </patternFill>
      </fill>
    </dxf>
    <dxf>
      <fill>
        <patternFill patternType="mediumGray">
          <fgColor theme="0"/>
          <bgColor rgb="FF92D050"/>
        </patternFill>
      </fill>
    </dxf>
    <dxf>
      <fill>
        <patternFill patternType="mediumGray">
          <fgColor theme="0"/>
          <bgColor rgb="FF00B0F0"/>
        </patternFill>
      </fill>
    </dxf>
    <dxf>
      <fill>
        <patternFill patternType="mediumGray">
          <fgColor theme="0"/>
          <bgColor rgb="FFFFC000"/>
        </patternFill>
      </fill>
    </dxf>
    <dxf>
      <fill>
        <patternFill patternType="mediumGray">
          <fgColor theme="0"/>
          <bgColor rgb="FF00FFFF"/>
        </patternFill>
      </fill>
    </dxf>
    <dxf>
      <fill>
        <patternFill patternType="mediumGray">
          <fgColor theme="0"/>
          <bgColor rgb="FF00FF99"/>
        </patternFill>
      </fill>
    </dxf>
    <dxf>
      <fill>
        <patternFill patternType="mediumGray">
          <fgColor theme="0"/>
          <bgColor rgb="FFFF99FF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rgb="FFFFFF00"/>
        </patternFill>
      </fill>
    </dxf>
    <dxf>
      <fill>
        <patternFill patternType="mediumGray">
          <fgColor theme="0"/>
          <bgColor rgb="FFFF0000"/>
        </patternFill>
      </fill>
    </dxf>
    <dxf>
      <fill>
        <patternFill patternType="mediumGray">
          <fgColor theme="0"/>
          <bgColor rgb="FF92D050"/>
        </patternFill>
      </fill>
    </dxf>
    <dxf>
      <fill>
        <patternFill patternType="mediumGray">
          <fgColor theme="0"/>
          <bgColor rgb="FF00B0F0"/>
        </patternFill>
      </fill>
    </dxf>
    <dxf>
      <fill>
        <patternFill patternType="mediumGray">
          <fgColor theme="0"/>
          <bgColor rgb="FFFFC000"/>
        </patternFill>
      </fill>
    </dxf>
    <dxf>
      <fill>
        <patternFill patternType="mediumGray">
          <fgColor theme="0"/>
          <bgColor rgb="FF00FFFF"/>
        </patternFill>
      </fill>
    </dxf>
    <dxf>
      <fill>
        <patternFill patternType="mediumGray">
          <fgColor theme="0"/>
          <bgColor rgb="FF00FF99"/>
        </patternFill>
      </fill>
    </dxf>
    <dxf>
      <fill>
        <patternFill patternType="mediumGray">
          <fgColor theme="0"/>
          <bgColor rgb="FFFF99FF"/>
        </patternFill>
      </fill>
    </dxf>
    <dxf>
      <fill>
        <patternFill patternType="mediumGray">
          <fgColor theme="0"/>
          <bgColor rgb="FFFFFF00"/>
        </patternFill>
      </fill>
    </dxf>
    <dxf>
      <fill>
        <patternFill patternType="mediumGray">
          <fgColor theme="0"/>
          <bgColor rgb="FFFF0000"/>
        </patternFill>
      </fill>
    </dxf>
    <dxf>
      <fill>
        <patternFill patternType="mediumGray">
          <fgColor theme="0"/>
          <bgColor rgb="FF92D050"/>
        </patternFill>
      </fill>
    </dxf>
    <dxf>
      <fill>
        <patternFill patternType="mediumGray">
          <fgColor theme="0"/>
          <bgColor rgb="FF00B0F0"/>
        </patternFill>
      </fill>
    </dxf>
    <dxf>
      <fill>
        <patternFill patternType="mediumGray">
          <fgColor theme="0"/>
          <bgColor rgb="FFFFC000"/>
        </patternFill>
      </fill>
    </dxf>
    <dxf>
      <fill>
        <patternFill patternType="mediumGray">
          <fgColor theme="0"/>
          <bgColor rgb="FF00FFFF"/>
        </patternFill>
      </fill>
    </dxf>
    <dxf>
      <fill>
        <patternFill patternType="mediumGray">
          <fgColor theme="0"/>
          <bgColor rgb="FF00FF99"/>
        </patternFill>
      </fill>
    </dxf>
    <dxf>
      <fill>
        <patternFill patternType="mediumGray">
          <fgColor theme="0"/>
          <bgColor rgb="FFFF99FF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rgb="FFFFFF00"/>
        </patternFill>
      </fill>
    </dxf>
    <dxf>
      <fill>
        <patternFill patternType="mediumGray">
          <fgColor theme="0"/>
          <bgColor rgb="FFFF0000"/>
        </patternFill>
      </fill>
    </dxf>
    <dxf>
      <fill>
        <patternFill patternType="mediumGray">
          <fgColor theme="0"/>
          <bgColor rgb="FF92D050"/>
        </patternFill>
      </fill>
    </dxf>
    <dxf>
      <fill>
        <patternFill patternType="mediumGray">
          <fgColor theme="0"/>
          <bgColor rgb="FF00B0F0"/>
        </patternFill>
      </fill>
    </dxf>
    <dxf>
      <fill>
        <patternFill patternType="mediumGray">
          <fgColor theme="0"/>
          <bgColor rgb="FFFFC000"/>
        </patternFill>
      </fill>
    </dxf>
    <dxf>
      <fill>
        <patternFill patternType="mediumGray">
          <fgColor theme="0"/>
          <bgColor rgb="FF00FFFF"/>
        </patternFill>
      </fill>
    </dxf>
    <dxf>
      <fill>
        <patternFill patternType="mediumGray">
          <fgColor theme="0"/>
          <bgColor rgb="FF00FF99"/>
        </patternFill>
      </fill>
    </dxf>
    <dxf>
      <fill>
        <patternFill patternType="mediumGray">
          <fgColor theme="0"/>
          <bgColor rgb="FFFF99FF"/>
        </patternFill>
      </fill>
    </dxf>
    <dxf>
      <fill>
        <patternFill patternType="mediumGray">
          <fgColor theme="0"/>
          <bgColor rgb="FFFFFF00"/>
        </patternFill>
      </fill>
    </dxf>
    <dxf>
      <fill>
        <patternFill patternType="mediumGray">
          <fgColor theme="0"/>
          <bgColor rgb="FFFF0000"/>
        </patternFill>
      </fill>
    </dxf>
    <dxf>
      <fill>
        <patternFill patternType="mediumGray">
          <fgColor theme="0"/>
          <bgColor rgb="FF92D050"/>
        </patternFill>
      </fill>
    </dxf>
    <dxf>
      <fill>
        <patternFill patternType="mediumGray">
          <fgColor theme="0"/>
          <bgColor rgb="FF00B0F0"/>
        </patternFill>
      </fill>
    </dxf>
    <dxf>
      <fill>
        <patternFill patternType="mediumGray">
          <fgColor theme="0"/>
          <bgColor rgb="FFFFC000"/>
        </patternFill>
      </fill>
    </dxf>
    <dxf>
      <fill>
        <patternFill patternType="mediumGray">
          <fgColor theme="0"/>
          <bgColor rgb="FF00FFFF"/>
        </patternFill>
      </fill>
    </dxf>
    <dxf>
      <fill>
        <patternFill patternType="mediumGray">
          <fgColor theme="0"/>
          <bgColor rgb="FF00FF99"/>
        </patternFill>
      </fill>
    </dxf>
    <dxf>
      <fill>
        <patternFill patternType="mediumGray">
          <fgColor theme="0"/>
          <bgColor rgb="FFFF99FF"/>
        </patternFill>
      </fill>
    </dxf>
    <dxf>
      <fill>
        <patternFill patternType="mediumGray">
          <fgColor theme="0"/>
          <bgColor rgb="FFFFFF00"/>
        </patternFill>
      </fill>
    </dxf>
    <dxf>
      <fill>
        <patternFill patternType="mediumGray">
          <fgColor theme="0"/>
          <bgColor rgb="FFFF0000"/>
        </patternFill>
      </fill>
    </dxf>
    <dxf>
      <fill>
        <patternFill patternType="mediumGray">
          <fgColor theme="0"/>
          <bgColor rgb="FF92D050"/>
        </patternFill>
      </fill>
    </dxf>
    <dxf>
      <fill>
        <patternFill patternType="mediumGray">
          <fgColor theme="0"/>
          <bgColor rgb="FF00B0F0"/>
        </patternFill>
      </fill>
    </dxf>
    <dxf>
      <fill>
        <patternFill patternType="mediumGray">
          <fgColor theme="0"/>
          <bgColor rgb="FFFFC000"/>
        </patternFill>
      </fill>
    </dxf>
    <dxf>
      <fill>
        <patternFill patternType="mediumGray">
          <fgColor theme="0"/>
          <bgColor rgb="FF00FFFF"/>
        </patternFill>
      </fill>
    </dxf>
    <dxf>
      <fill>
        <patternFill patternType="mediumGray">
          <fgColor theme="0"/>
          <bgColor rgb="FF00FF99"/>
        </patternFill>
      </fill>
    </dxf>
    <dxf>
      <fill>
        <patternFill patternType="mediumGray">
          <fgColor theme="0"/>
          <bgColor rgb="FFFF99FF"/>
        </patternFill>
      </fill>
    </dxf>
    <dxf>
      <fill>
        <patternFill patternType="mediumGray">
          <fgColor theme="0"/>
          <bgColor rgb="FFFFFF00"/>
        </patternFill>
      </fill>
    </dxf>
    <dxf>
      <fill>
        <patternFill patternType="mediumGray">
          <fgColor theme="0"/>
          <bgColor rgb="FFFF0000"/>
        </patternFill>
      </fill>
    </dxf>
    <dxf>
      <fill>
        <patternFill patternType="mediumGray">
          <fgColor theme="0"/>
          <bgColor rgb="FF92D050"/>
        </patternFill>
      </fill>
    </dxf>
    <dxf>
      <fill>
        <patternFill patternType="mediumGray">
          <fgColor theme="0"/>
          <bgColor rgb="FF00B0F0"/>
        </patternFill>
      </fill>
    </dxf>
    <dxf>
      <fill>
        <patternFill patternType="mediumGray">
          <fgColor theme="0"/>
          <bgColor rgb="FFFFC000"/>
        </patternFill>
      </fill>
    </dxf>
    <dxf>
      <fill>
        <patternFill patternType="mediumGray">
          <fgColor theme="0"/>
          <bgColor rgb="FF00FFFF"/>
        </patternFill>
      </fill>
    </dxf>
    <dxf>
      <fill>
        <patternFill patternType="mediumGray">
          <fgColor theme="0"/>
          <bgColor rgb="FF00FF99"/>
        </patternFill>
      </fill>
    </dxf>
    <dxf>
      <fill>
        <patternFill patternType="mediumGray">
          <fgColor theme="0"/>
          <bgColor rgb="FFFF99FF"/>
        </patternFill>
      </fill>
    </dxf>
    <dxf>
      <fill>
        <patternFill patternType="mediumGray">
          <fgColor theme="0"/>
          <bgColor rgb="FFFFFF00"/>
        </patternFill>
      </fill>
    </dxf>
    <dxf>
      <fill>
        <patternFill patternType="mediumGray">
          <fgColor theme="0"/>
          <bgColor rgb="FFFF0000"/>
        </patternFill>
      </fill>
    </dxf>
    <dxf>
      <fill>
        <patternFill patternType="mediumGray">
          <fgColor theme="0"/>
          <bgColor rgb="FF92D050"/>
        </patternFill>
      </fill>
    </dxf>
    <dxf>
      <fill>
        <patternFill patternType="mediumGray">
          <fgColor theme="0"/>
          <bgColor rgb="FF00B0F0"/>
        </patternFill>
      </fill>
    </dxf>
    <dxf>
      <fill>
        <patternFill patternType="mediumGray">
          <fgColor theme="0"/>
          <bgColor rgb="FFFFC000"/>
        </patternFill>
      </fill>
    </dxf>
    <dxf>
      <fill>
        <patternFill patternType="mediumGray">
          <fgColor theme="0"/>
          <bgColor rgb="FF00FFFF"/>
        </patternFill>
      </fill>
    </dxf>
    <dxf>
      <fill>
        <patternFill patternType="mediumGray">
          <fgColor theme="0"/>
          <bgColor rgb="FF00FF99"/>
        </patternFill>
      </fill>
    </dxf>
    <dxf>
      <fill>
        <patternFill patternType="mediumGray">
          <fgColor theme="0"/>
          <bgColor rgb="FFFF99FF"/>
        </patternFill>
      </fill>
    </dxf>
    <dxf>
      <fill>
        <patternFill patternType="mediumGray">
          <fgColor theme="0"/>
          <bgColor rgb="FFFFFF00"/>
        </patternFill>
      </fill>
    </dxf>
    <dxf>
      <fill>
        <patternFill patternType="mediumGray">
          <fgColor theme="0"/>
          <bgColor rgb="FFFF0000"/>
        </patternFill>
      </fill>
    </dxf>
    <dxf>
      <fill>
        <patternFill patternType="mediumGray">
          <fgColor theme="0"/>
          <bgColor rgb="FF92D050"/>
        </patternFill>
      </fill>
    </dxf>
    <dxf>
      <fill>
        <patternFill patternType="mediumGray">
          <fgColor theme="0"/>
          <bgColor rgb="FF00B0F0"/>
        </patternFill>
      </fill>
    </dxf>
    <dxf>
      <fill>
        <patternFill patternType="mediumGray">
          <fgColor theme="0"/>
          <bgColor rgb="FFFFC000"/>
        </patternFill>
      </fill>
    </dxf>
    <dxf>
      <fill>
        <patternFill patternType="mediumGray">
          <fgColor theme="0"/>
          <bgColor rgb="FF00FFFF"/>
        </patternFill>
      </fill>
    </dxf>
    <dxf>
      <fill>
        <patternFill patternType="mediumGray">
          <fgColor theme="0"/>
          <bgColor rgb="FF00FF99"/>
        </patternFill>
      </fill>
    </dxf>
    <dxf>
      <fill>
        <patternFill patternType="mediumGray">
          <fgColor theme="0"/>
          <bgColor rgb="FFFF99FF"/>
        </patternFill>
      </fill>
    </dxf>
    <dxf>
      <fill>
        <patternFill patternType="mediumGray">
          <fgColor theme="0"/>
          <bgColor rgb="FFFFFF00"/>
        </patternFill>
      </fill>
    </dxf>
    <dxf>
      <fill>
        <patternFill patternType="mediumGray">
          <fgColor theme="0"/>
          <bgColor rgb="FFFF0000"/>
        </patternFill>
      </fill>
    </dxf>
    <dxf>
      <fill>
        <patternFill patternType="mediumGray">
          <fgColor theme="0"/>
          <bgColor rgb="FF92D050"/>
        </patternFill>
      </fill>
    </dxf>
    <dxf>
      <fill>
        <patternFill patternType="mediumGray">
          <fgColor theme="0"/>
          <bgColor rgb="FF00B0F0"/>
        </patternFill>
      </fill>
    </dxf>
    <dxf>
      <fill>
        <patternFill patternType="mediumGray">
          <fgColor theme="0"/>
          <bgColor rgb="FFFFC000"/>
        </patternFill>
      </fill>
    </dxf>
    <dxf>
      <fill>
        <patternFill patternType="mediumGray">
          <fgColor theme="0"/>
          <bgColor rgb="FF00FFFF"/>
        </patternFill>
      </fill>
    </dxf>
    <dxf>
      <fill>
        <patternFill patternType="mediumGray">
          <fgColor theme="0"/>
          <bgColor rgb="FF00FF99"/>
        </patternFill>
      </fill>
    </dxf>
    <dxf>
      <fill>
        <patternFill patternType="mediumGray">
          <fgColor theme="0"/>
          <bgColor rgb="FFFF99FF"/>
        </patternFill>
      </fill>
    </dxf>
    <dxf>
      <fill>
        <patternFill patternType="mediumGray">
          <fgColor theme="0"/>
          <bgColor rgb="FFFFFF00"/>
        </patternFill>
      </fill>
    </dxf>
    <dxf>
      <fill>
        <patternFill patternType="mediumGray">
          <fgColor theme="0"/>
          <bgColor rgb="FFFF0000"/>
        </patternFill>
      </fill>
    </dxf>
    <dxf>
      <fill>
        <patternFill patternType="mediumGray">
          <fgColor theme="0"/>
          <bgColor rgb="FF92D050"/>
        </patternFill>
      </fill>
    </dxf>
    <dxf>
      <fill>
        <patternFill patternType="mediumGray">
          <fgColor theme="0"/>
          <bgColor rgb="FF00B0F0"/>
        </patternFill>
      </fill>
    </dxf>
    <dxf>
      <fill>
        <patternFill patternType="mediumGray">
          <fgColor theme="0"/>
          <bgColor rgb="FFFFC000"/>
        </patternFill>
      </fill>
    </dxf>
    <dxf>
      <fill>
        <patternFill patternType="mediumGray">
          <fgColor theme="0"/>
          <bgColor rgb="FF00FFFF"/>
        </patternFill>
      </fill>
    </dxf>
    <dxf>
      <fill>
        <patternFill patternType="mediumGray">
          <fgColor theme="0"/>
          <bgColor rgb="FF00FF99"/>
        </patternFill>
      </fill>
    </dxf>
    <dxf>
      <fill>
        <patternFill patternType="mediumGray">
          <fgColor theme="0"/>
          <bgColor rgb="FFFF99FF"/>
        </patternFill>
      </fill>
    </dxf>
    <dxf>
      <fill>
        <patternFill patternType="mediumGray">
          <fgColor theme="0"/>
          <bgColor rgb="FFFFFF00"/>
        </patternFill>
      </fill>
    </dxf>
    <dxf>
      <fill>
        <patternFill patternType="mediumGray">
          <fgColor theme="0"/>
          <bgColor rgb="FFFF0000"/>
        </patternFill>
      </fill>
    </dxf>
    <dxf>
      <fill>
        <patternFill patternType="mediumGray">
          <fgColor theme="0"/>
          <bgColor rgb="FF92D050"/>
        </patternFill>
      </fill>
    </dxf>
    <dxf>
      <fill>
        <patternFill patternType="mediumGray">
          <fgColor theme="0"/>
          <bgColor rgb="FF00B0F0"/>
        </patternFill>
      </fill>
    </dxf>
    <dxf>
      <fill>
        <patternFill patternType="mediumGray">
          <fgColor theme="0"/>
          <bgColor rgb="FFFFC000"/>
        </patternFill>
      </fill>
    </dxf>
    <dxf>
      <fill>
        <patternFill patternType="mediumGray">
          <fgColor theme="0"/>
          <bgColor rgb="FF00FFFF"/>
        </patternFill>
      </fill>
    </dxf>
    <dxf>
      <fill>
        <patternFill patternType="mediumGray">
          <fgColor theme="0"/>
          <bgColor rgb="FF00FF99"/>
        </patternFill>
      </fill>
    </dxf>
    <dxf>
      <fill>
        <patternFill patternType="mediumGray">
          <fgColor theme="0"/>
          <bgColor rgb="FFFF99FF"/>
        </patternFill>
      </fill>
    </dxf>
    <dxf>
      <fill>
        <patternFill patternType="mediumGray">
          <fgColor theme="0"/>
          <bgColor rgb="FFFFFF00"/>
        </patternFill>
      </fill>
    </dxf>
    <dxf>
      <fill>
        <patternFill patternType="mediumGray">
          <fgColor theme="0"/>
          <bgColor rgb="FFFF0000"/>
        </patternFill>
      </fill>
    </dxf>
    <dxf>
      <fill>
        <patternFill patternType="mediumGray">
          <fgColor theme="0"/>
          <bgColor rgb="FF92D050"/>
        </patternFill>
      </fill>
    </dxf>
    <dxf>
      <fill>
        <patternFill patternType="mediumGray">
          <fgColor theme="0"/>
          <bgColor rgb="FF00B0F0"/>
        </patternFill>
      </fill>
    </dxf>
    <dxf>
      <fill>
        <patternFill patternType="mediumGray">
          <fgColor theme="0"/>
          <bgColor rgb="FFFFC000"/>
        </patternFill>
      </fill>
    </dxf>
    <dxf>
      <fill>
        <patternFill patternType="mediumGray">
          <fgColor theme="0"/>
          <bgColor rgb="FF00FFFF"/>
        </patternFill>
      </fill>
    </dxf>
    <dxf>
      <fill>
        <patternFill patternType="mediumGray">
          <fgColor theme="0"/>
          <bgColor rgb="FF00FF99"/>
        </patternFill>
      </fill>
    </dxf>
    <dxf>
      <fill>
        <patternFill patternType="mediumGray">
          <fgColor theme="0"/>
          <bgColor rgb="FFFF99FF"/>
        </patternFill>
      </fill>
    </dxf>
    <dxf>
      <fill>
        <patternFill patternType="mediumGray">
          <fgColor theme="0"/>
          <bgColor rgb="FFFFFF00"/>
        </patternFill>
      </fill>
    </dxf>
    <dxf>
      <fill>
        <patternFill patternType="mediumGray">
          <fgColor theme="0"/>
          <bgColor rgb="FFFF0000"/>
        </patternFill>
      </fill>
    </dxf>
    <dxf>
      <fill>
        <patternFill patternType="mediumGray">
          <fgColor theme="0"/>
          <bgColor rgb="FF92D050"/>
        </patternFill>
      </fill>
    </dxf>
    <dxf>
      <fill>
        <patternFill patternType="mediumGray">
          <fgColor theme="0"/>
          <bgColor rgb="FF00B0F0"/>
        </patternFill>
      </fill>
    </dxf>
    <dxf>
      <fill>
        <patternFill patternType="mediumGray">
          <fgColor theme="0"/>
          <bgColor rgb="FFFFC000"/>
        </patternFill>
      </fill>
    </dxf>
    <dxf>
      <fill>
        <patternFill patternType="mediumGray">
          <fgColor theme="0"/>
          <bgColor rgb="FF00FFFF"/>
        </patternFill>
      </fill>
    </dxf>
    <dxf>
      <fill>
        <patternFill patternType="mediumGray">
          <fgColor theme="0"/>
          <bgColor rgb="FF00FF99"/>
        </patternFill>
      </fill>
    </dxf>
    <dxf>
      <fill>
        <patternFill patternType="mediumGray">
          <fgColor theme="0"/>
          <bgColor rgb="FFFF99FF"/>
        </patternFill>
      </fill>
    </dxf>
    <dxf>
      <fill>
        <patternFill patternType="mediumGray">
          <fgColor theme="0"/>
          <bgColor rgb="FFFFFF00"/>
        </patternFill>
      </fill>
    </dxf>
    <dxf>
      <fill>
        <patternFill patternType="mediumGray">
          <fgColor theme="0"/>
          <bgColor rgb="FFFF0000"/>
        </patternFill>
      </fill>
    </dxf>
    <dxf>
      <fill>
        <patternFill patternType="mediumGray">
          <fgColor theme="0"/>
          <bgColor rgb="FF92D050"/>
        </patternFill>
      </fill>
    </dxf>
    <dxf>
      <fill>
        <patternFill patternType="mediumGray">
          <fgColor theme="0"/>
          <bgColor rgb="FF00B0F0"/>
        </patternFill>
      </fill>
    </dxf>
    <dxf>
      <fill>
        <patternFill patternType="mediumGray">
          <fgColor theme="0"/>
          <bgColor rgb="FFFFC000"/>
        </patternFill>
      </fill>
    </dxf>
    <dxf>
      <fill>
        <patternFill patternType="mediumGray">
          <fgColor theme="0"/>
          <bgColor rgb="FF00FFFF"/>
        </patternFill>
      </fill>
    </dxf>
    <dxf>
      <fill>
        <patternFill patternType="mediumGray">
          <fgColor theme="0"/>
          <bgColor rgb="FF00FF99"/>
        </patternFill>
      </fill>
    </dxf>
    <dxf>
      <fill>
        <patternFill patternType="mediumGray">
          <fgColor theme="0"/>
          <bgColor rgb="FFFF99FF"/>
        </patternFill>
      </fill>
    </dxf>
    <dxf>
      <fill>
        <patternFill patternType="mediumGray">
          <fgColor theme="0"/>
          <bgColor rgb="FFFFFF00"/>
        </patternFill>
      </fill>
    </dxf>
    <dxf>
      <fill>
        <patternFill patternType="mediumGray">
          <fgColor theme="0"/>
          <bgColor rgb="FFFF0000"/>
        </patternFill>
      </fill>
    </dxf>
    <dxf>
      <fill>
        <patternFill patternType="mediumGray">
          <fgColor theme="0"/>
          <bgColor rgb="FF92D050"/>
        </patternFill>
      </fill>
    </dxf>
    <dxf>
      <fill>
        <patternFill patternType="mediumGray">
          <fgColor theme="0"/>
          <bgColor rgb="FF00B0F0"/>
        </patternFill>
      </fill>
    </dxf>
    <dxf>
      <fill>
        <patternFill patternType="mediumGray">
          <fgColor theme="0"/>
          <bgColor rgb="FFFFC000"/>
        </patternFill>
      </fill>
    </dxf>
    <dxf>
      <fill>
        <patternFill patternType="mediumGray">
          <fgColor theme="0"/>
          <bgColor rgb="FF00FFFF"/>
        </patternFill>
      </fill>
    </dxf>
    <dxf>
      <fill>
        <patternFill patternType="mediumGray">
          <fgColor theme="0"/>
          <bgColor rgb="FF00FF99"/>
        </patternFill>
      </fill>
    </dxf>
    <dxf>
      <fill>
        <patternFill patternType="mediumGray">
          <fgColor theme="0"/>
          <bgColor rgb="FFFF99FF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rgb="FFFFFF00"/>
        </patternFill>
      </fill>
    </dxf>
    <dxf>
      <fill>
        <patternFill patternType="mediumGray">
          <fgColor theme="0"/>
          <bgColor rgb="FFFF0000"/>
        </patternFill>
      </fill>
    </dxf>
    <dxf>
      <fill>
        <patternFill patternType="mediumGray">
          <fgColor theme="0"/>
          <bgColor rgb="FF92D050"/>
        </patternFill>
      </fill>
    </dxf>
    <dxf>
      <fill>
        <patternFill patternType="mediumGray">
          <fgColor theme="0"/>
          <bgColor rgb="FF00B0F0"/>
        </patternFill>
      </fill>
    </dxf>
    <dxf>
      <fill>
        <patternFill patternType="mediumGray">
          <fgColor theme="0"/>
          <bgColor rgb="FFFFC000"/>
        </patternFill>
      </fill>
    </dxf>
    <dxf>
      <fill>
        <patternFill patternType="mediumGray">
          <fgColor theme="0"/>
          <bgColor rgb="FF00FFFF"/>
        </patternFill>
      </fill>
    </dxf>
    <dxf>
      <fill>
        <patternFill patternType="mediumGray">
          <fgColor theme="0"/>
          <bgColor rgb="FF00FF99"/>
        </patternFill>
      </fill>
    </dxf>
    <dxf>
      <fill>
        <patternFill patternType="mediumGray">
          <fgColor theme="0"/>
          <bgColor rgb="FFFF99FF"/>
        </patternFill>
      </fill>
    </dxf>
    <dxf>
      <fill>
        <patternFill patternType="mediumGray">
          <fgColor theme="0"/>
          <bgColor rgb="FFFFFF00"/>
        </patternFill>
      </fill>
    </dxf>
    <dxf>
      <fill>
        <patternFill patternType="mediumGray">
          <fgColor theme="0"/>
          <bgColor rgb="FFFF0000"/>
        </patternFill>
      </fill>
    </dxf>
    <dxf>
      <fill>
        <patternFill patternType="mediumGray">
          <fgColor theme="0"/>
          <bgColor rgb="FF92D050"/>
        </patternFill>
      </fill>
    </dxf>
    <dxf>
      <fill>
        <patternFill patternType="mediumGray">
          <fgColor theme="0"/>
          <bgColor rgb="FF00B0F0"/>
        </patternFill>
      </fill>
    </dxf>
    <dxf>
      <fill>
        <patternFill patternType="mediumGray">
          <fgColor theme="0"/>
          <bgColor rgb="FFFFC000"/>
        </patternFill>
      </fill>
    </dxf>
    <dxf>
      <fill>
        <patternFill patternType="mediumGray">
          <fgColor theme="0"/>
          <bgColor rgb="FF00FFFF"/>
        </patternFill>
      </fill>
    </dxf>
    <dxf>
      <fill>
        <patternFill patternType="mediumGray">
          <fgColor theme="0"/>
          <bgColor rgb="FF00FF99"/>
        </patternFill>
      </fill>
    </dxf>
    <dxf>
      <fill>
        <patternFill patternType="mediumGray">
          <fgColor theme="0"/>
          <bgColor rgb="FFFF99FF"/>
        </patternFill>
      </fill>
    </dxf>
    <dxf>
      <fill>
        <patternFill patternType="mediumGray">
          <fgColor theme="0"/>
          <bgColor rgb="FFFFFF00"/>
        </patternFill>
      </fill>
    </dxf>
    <dxf>
      <fill>
        <patternFill patternType="mediumGray">
          <fgColor theme="0"/>
          <bgColor rgb="FFFF0000"/>
        </patternFill>
      </fill>
    </dxf>
    <dxf>
      <fill>
        <patternFill patternType="mediumGray">
          <fgColor theme="0"/>
          <bgColor rgb="FF92D050"/>
        </patternFill>
      </fill>
    </dxf>
    <dxf>
      <fill>
        <patternFill patternType="mediumGray">
          <fgColor theme="0"/>
          <bgColor rgb="FF00B0F0"/>
        </patternFill>
      </fill>
    </dxf>
    <dxf>
      <fill>
        <patternFill patternType="mediumGray">
          <fgColor theme="0"/>
          <bgColor rgb="FFFFC000"/>
        </patternFill>
      </fill>
    </dxf>
    <dxf>
      <fill>
        <patternFill patternType="mediumGray">
          <fgColor theme="0"/>
          <bgColor rgb="FF00FFFF"/>
        </patternFill>
      </fill>
    </dxf>
    <dxf>
      <fill>
        <patternFill patternType="mediumGray">
          <fgColor theme="0"/>
          <bgColor rgb="FF00FF99"/>
        </patternFill>
      </fill>
    </dxf>
    <dxf>
      <fill>
        <patternFill patternType="mediumGray">
          <fgColor theme="0"/>
          <bgColor rgb="FFFF99FF"/>
        </patternFill>
      </fill>
    </dxf>
    <dxf>
      <fill>
        <patternFill patternType="mediumGray">
          <fgColor theme="0"/>
          <bgColor rgb="FFFFFF00"/>
        </patternFill>
      </fill>
    </dxf>
    <dxf>
      <fill>
        <patternFill patternType="mediumGray">
          <fgColor theme="0"/>
          <bgColor rgb="FFFF0000"/>
        </patternFill>
      </fill>
    </dxf>
    <dxf>
      <fill>
        <patternFill patternType="mediumGray">
          <fgColor theme="0"/>
          <bgColor rgb="FF92D050"/>
        </patternFill>
      </fill>
    </dxf>
    <dxf>
      <fill>
        <patternFill patternType="mediumGray">
          <fgColor theme="0"/>
          <bgColor rgb="FF00B0F0"/>
        </patternFill>
      </fill>
    </dxf>
    <dxf>
      <fill>
        <patternFill patternType="mediumGray">
          <fgColor theme="0"/>
          <bgColor rgb="FFFFC000"/>
        </patternFill>
      </fill>
    </dxf>
    <dxf>
      <fill>
        <patternFill patternType="mediumGray">
          <fgColor theme="0"/>
          <bgColor rgb="FF00FFFF"/>
        </patternFill>
      </fill>
    </dxf>
    <dxf>
      <fill>
        <patternFill patternType="mediumGray">
          <fgColor theme="0"/>
          <bgColor rgb="FF00FF99"/>
        </patternFill>
      </fill>
    </dxf>
    <dxf>
      <fill>
        <patternFill patternType="mediumGray">
          <fgColor theme="0"/>
          <bgColor rgb="FFFF99FF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rgb="FFFFFF00"/>
        </patternFill>
      </fill>
    </dxf>
    <dxf>
      <fill>
        <patternFill patternType="mediumGray">
          <fgColor theme="0"/>
          <bgColor rgb="FFFF0000"/>
        </patternFill>
      </fill>
    </dxf>
    <dxf>
      <fill>
        <patternFill patternType="mediumGray">
          <fgColor theme="0"/>
          <bgColor rgb="FF92D050"/>
        </patternFill>
      </fill>
    </dxf>
    <dxf>
      <fill>
        <patternFill patternType="mediumGray">
          <fgColor theme="0"/>
          <bgColor rgb="FF00B0F0"/>
        </patternFill>
      </fill>
    </dxf>
    <dxf>
      <fill>
        <patternFill patternType="mediumGray">
          <fgColor theme="0"/>
          <bgColor rgb="FFFFC000"/>
        </patternFill>
      </fill>
    </dxf>
    <dxf>
      <fill>
        <patternFill patternType="mediumGray">
          <fgColor theme="0"/>
          <bgColor rgb="FF00FFFF"/>
        </patternFill>
      </fill>
    </dxf>
    <dxf>
      <fill>
        <patternFill patternType="mediumGray">
          <fgColor theme="0"/>
          <bgColor rgb="FF00FF99"/>
        </patternFill>
      </fill>
    </dxf>
    <dxf>
      <fill>
        <patternFill patternType="mediumGray">
          <fgColor theme="0"/>
          <bgColor rgb="FFFF99FF"/>
        </patternFill>
      </fill>
    </dxf>
    <dxf>
      <fill>
        <patternFill patternType="mediumGray">
          <fgColor theme="0"/>
          <bgColor rgb="FFFFFF00"/>
        </patternFill>
      </fill>
    </dxf>
    <dxf>
      <fill>
        <patternFill patternType="mediumGray">
          <fgColor theme="0"/>
          <bgColor rgb="FFFF0000"/>
        </patternFill>
      </fill>
    </dxf>
    <dxf>
      <fill>
        <patternFill patternType="mediumGray">
          <fgColor theme="0"/>
          <bgColor rgb="FF92D050"/>
        </patternFill>
      </fill>
    </dxf>
    <dxf>
      <fill>
        <patternFill patternType="mediumGray">
          <fgColor theme="0"/>
          <bgColor rgb="FF00B0F0"/>
        </patternFill>
      </fill>
    </dxf>
    <dxf>
      <fill>
        <patternFill patternType="mediumGray">
          <fgColor theme="0"/>
          <bgColor rgb="FFFFC000"/>
        </patternFill>
      </fill>
    </dxf>
    <dxf>
      <fill>
        <patternFill patternType="mediumGray">
          <fgColor theme="0"/>
          <bgColor rgb="FF00FFFF"/>
        </patternFill>
      </fill>
    </dxf>
    <dxf>
      <fill>
        <patternFill patternType="mediumGray">
          <fgColor theme="0"/>
          <bgColor rgb="FF00FF99"/>
        </patternFill>
      </fill>
    </dxf>
    <dxf>
      <fill>
        <patternFill patternType="mediumGray">
          <fgColor theme="0"/>
          <bgColor rgb="FFFF99FF"/>
        </patternFill>
      </fill>
    </dxf>
    <dxf>
      <fill>
        <patternFill patternType="mediumGray">
          <fgColor theme="0"/>
          <bgColor rgb="FFFFFF00"/>
        </patternFill>
      </fill>
    </dxf>
    <dxf>
      <fill>
        <patternFill patternType="mediumGray">
          <fgColor theme="0"/>
          <bgColor rgb="FFFF0000"/>
        </patternFill>
      </fill>
    </dxf>
    <dxf>
      <fill>
        <patternFill patternType="mediumGray">
          <fgColor theme="0"/>
          <bgColor rgb="FF92D050"/>
        </patternFill>
      </fill>
    </dxf>
    <dxf>
      <fill>
        <patternFill patternType="mediumGray">
          <fgColor theme="0"/>
          <bgColor rgb="FF00B0F0"/>
        </patternFill>
      </fill>
    </dxf>
    <dxf>
      <fill>
        <patternFill patternType="mediumGray">
          <fgColor theme="0"/>
          <bgColor rgb="FFFFC000"/>
        </patternFill>
      </fill>
    </dxf>
    <dxf>
      <fill>
        <patternFill patternType="mediumGray">
          <fgColor theme="0"/>
          <bgColor rgb="FF00FFFF"/>
        </patternFill>
      </fill>
    </dxf>
    <dxf>
      <fill>
        <patternFill patternType="mediumGray">
          <fgColor theme="0"/>
          <bgColor rgb="FF00FF99"/>
        </patternFill>
      </fill>
    </dxf>
    <dxf>
      <fill>
        <patternFill patternType="mediumGray">
          <fgColor theme="0"/>
          <bgColor rgb="FFFF99FF"/>
        </patternFill>
      </fill>
    </dxf>
    <dxf>
      <fill>
        <patternFill patternType="mediumGray">
          <fgColor theme="0"/>
          <bgColor rgb="FFFFFF00"/>
        </patternFill>
      </fill>
    </dxf>
    <dxf>
      <fill>
        <patternFill patternType="mediumGray">
          <fgColor theme="0"/>
          <bgColor rgb="FFFF0000"/>
        </patternFill>
      </fill>
    </dxf>
    <dxf>
      <fill>
        <patternFill patternType="mediumGray">
          <fgColor theme="0"/>
          <bgColor rgb="FF92D050"/>
        </patternFill>
      </fill>
    </dxf>
    <dxf>
      <fill>
        <patternFill patternType="mediumGray">
          <fgColor theme="0"/>
          <bgColor rgb="FF00B0F0"/>
        </patternFill>
      </fill>
    </dxf>
    <dxf>
      <fill>
        <patternFill patternType="mediumGray">
          <fgColor theme="0"/>
          <bgColor rgb="FFFFC000"/>
        </patternFill>
      </fill>
    </dxf>
    <dxf>
      <fill>
        <patternFill patternType="mediumGray">
          <fgColor theme="0"/>
          <bgColor rgb="FF00FFFF"/>
        </patternFill>
      </fill>
    </dxf>
    <dxf>
      <fill>
        <patternFill patternType="mediumGray">
          <fgColor theme="0"/>
          <bgColor rgb="FF00FF99"/>
        </patternFill>
      </fill>
    </dxf>
    <dxf>
      <fill>
        <patternFill patternType="mediumGray">
          <fgColor theme="0"/>
          <bgColor rgb="FFFF99FF"/>
        </patternFill>
      </fill>
    </dxf>
    <dxf>
      <fill>
        <patternFill patternType="mediumGray">
          <fgColor theme="0"/>
          <bgColor rgb="FFFFFF00"/>
        </patternFill>
      </fill>
    </dxf>
    <dxf>
      <fill>
        <patternFill patternType="mediumGray">
          <fgColor theme="0"/>
          <bgColor rgb="FFFF0000"/>
        </patternFill>
      </fill>
    </dxf>
    <dxf>
      <fill>
        <patternFill patternType="mediumGray">
          <fgColor theme="0"/>
          <bgColor rgb="FF92D050"/>
        </patternFill>
      </fill>
    </dxf>
    <dxf>
      <fill>
        <patternFill patternType="mediumGray">
          <fgColor theme="0"/>
          <bgColor rgb="FF00B0F0"/>
        </patternFill>
      </fill>
    </dxf>
    <dxf>
      <fill>
        <patternFill patternType="mediumGray">
          <fgColor theme="0"/>
          <bgColor rgb="FFFFC000"/>
        </patternFill>
      </fill>
    </dxf>
    <dxf>
      <fill>
        <patternFill patternType="mediumGray">
          <fgColor theme="0"/>
          <bgColor rgb="FF00FFFF"/>
        </patternFill>
      </fill>
    </dxf>
    <dxf>
      <fill>
        <patternFill patternType="mediumGray">
          <fgColor theme="0"/>
          <bgColor rgb="FF00FF99"/>
        </patternFill>
      </fill>
    </dxf>
    <dxf>
      <fill>
        <patternFill patternType="mediumGray">
          <fgColor theme="0"/>
          <bgColor rgb="FFFF99FF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rgb="FFFFFF00"/>
        </patternFill>
      </fill>
    </dxf>
    <dxf>
      <fill>
        <patternFill patternType="mediumGray">
          <fgColor theme="0"/>
          <bgColor rgb="FFFF0000"/>
        </patternFill>
      </fill>
    </dxf>
    <dxf>
      <fill>
        <patternFill patternType="mediumGray">
          <fgColor theme="0"/>
          <bgColor rgb="FF92D050"/>
        </patternFill>
      </fill>
    </dxf>
    <dxf>
      <fill>
        <patternFill patternType="mediumGray">
          <fgColor theme="0"/>
          <bgColor rgb="FF00B0F0"/>
        </patternFill>
      </fill>
    </dxf>
    <dxf>
      <fill>
        <patternFill patternType="mediumGray">
          <fgColor theme="0"/>
          <bgColor rgb="FFFFC000"/>
        </patternFill>
      </fill>
    </dxf>
    <dxf>
      <fill>
        <patternFill patternType="mediumGray">
          <fgColor theme="0"/>
          <bgColor rgb="FF00FFFF"/>
        </patternFill>
      </fill>
    </dxf>
    <dxf>
      <fill>
        <patternFill patternType="mediumGray">
          <fgColor theme="0"/>
          <bgColor rgb="FF00FF99"/>
        </patternFill>
      </fill>
    </dxf>
    <dxf>
      <fill>
        <patternFill patternType="mediumGray">
          <fgColor theme="0"/>
          <bgColor rgb="FFFF99FF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rgb="FFFFFF00"/>
        </patternFill>
      </fill>
    </dxf>
    <dxf>
      <fill>
        <patternFill patternType="mediumGray">
          <fgColor theme="0"/>
          <bgColor rgb="FFFF0000"/>
        </patternFill>
      </fill>
    </dxf>
    <dxf>
      <fill>
        <patternFill patternType="mediumGray">
          <fgColor theme="0"/>
          <bgColor rgb="FF92D050"/>
        </patternFill>
      </fill>
    </dxf>
    <dxf>
      <fill>
        <patternFill patternType="mediumGray">
          <fgColor theme="0"/>
          <bgColor rgb="FF00B0F0"/>
        </patternFill>
      </fill>
    </dxf>
    <dxf>
      <fill>
        <patternFill patternType="mediumGray">
          <fgColor theme="0"/>
          <bgColor rgb="FFFFC000"/>
        </patternFill>
      </fill>
    </dxf>
    <dxf>
      <fill>
        <patternFill patternType="mediumGray">
          <fgColor theme="0"/>
          <bgColor rgb="FF00FFFF"/>
        </patternFill>
      </fill>
    </dxf>
    <dxf>
      <fill>
        <patternFill patternType="mediumGray">
          <fgColor theme="0"/>
          <bgColor rgb="FF00FF99"/>
        </patternFill>
      </fill>
    </dxf>
    <dxf>
      <fill>
        <patternFill patternType="mediumGray">
          <fgColor theme="0"/>
          <bgColor rgb="FFFF99FF"/>
        </patternFill>
      </fill>
    </dxf>
    <dxf>
      <fill>
        <patternFill patternType="mediumGray">
          <fgColor theme="0"/>
          <bgColor rgb="FFFFFF00"/>
        </patternFill>
      </fill>
    </dxf>
    <dxf>
      <fill>
        <patternFill patternType="mediumGray">
          <fgColor theme="0"/>
          <bgColor rgb="FFFF0000"/>
        </patternFill>
      </fill>
    </dxf>
    <dxf>
      <fill>
        <patternFill patternType="mediumGray">
          <fgColor theme="0"/>
          <bgColor rgb="FF92D050"/>
        </patternFill>
      </fill>
    </dxf>
    <dxf>
      <fill>
        <patternFill patternType="mediumGray">
          <fgColor theme="0"/>
          <bgColor rgb="FF00B0F0"/>
        </patternFill>
      </fill>
    </dxf>
    <dxf>
      <fill>
        <patternFill patternType="mediumGray">
          <fgColor theme="0"/>
          <bgColor rgb="FFFFC000"/>
        </patternFill>
      </fill>
    </dxf>
    <dxf>
      <fill>
        <patternFill patternType="mediumGray">
          <fgColor theme="0"/>
          <bgColor rgb="FF00FFFF"/>
        </patternFill>
      </fill>
    </dxf>
    <dxf>
      <fill>
        <patternFill patternType="mediumGray">
          <fgColor theme="0"/>
          <bgColor rgb="FF00FF99"/>
        </patternFill>
      </fill>
    </dxf>
    <dxf>
      <fill>
        <patternFill patternType="mediumGray">
          <fgColor theme="0"/>
          <bgColor rgb="FFFF99FF"/>
        </patternFill>
      </fill>
    </dxf>
    <dxf>
      <fill>
        <patternFill patternType="mediumGray">
          <fgColor theme="0"/>
          <bgColor rgb="FFFFFF00"/>
        </patternFill>
      </fill>
    </dxf>
    <dxf>
      <fill>
        <patternFill patternType="mediumGray">
          <fgColor theme="0"/>
          <bgColor rgb="FFFF0000"/>
        </patternFill>
      </fill>
    </dxf>
    <dxf>
      <fill>
        <patternFill patternType="mediumGray">
          <fgColor theme="0"/>
          <bgColor rgb="FF92D050"/>
        </patternFill>
      </fill>
    </dxf>
    <dxf>
      <fill>
        <patternFill patternType="mediumGray">
          <fgColor theme="0"/>
          <bgColor rgb="FF00B0F0"/>
        </patternFill>
      </fill>
    </dxf>
    <dxf>
      <fill>
        <patternFill patternType="mediumGray">
          <fgColor theme="0"/>
          <bgColor rgb="FFFFC000"/>
        </patternFill>
      </fill>
    </dxf>
    <dxf>
      <fill>
        <patternFill patternType="mediumGray">
          <fgColor theme="0"/>
          <bgColor rgb="FF00FFFF"/>
        </patternFill>
      </fill>
    </dxf>
    <dxf>
      <fill>
        <patternFill patternType="mediumGray">
          <fgColor theme="0"/>
          <bgColor rgb="FF00FF99"/>
        </patternFill>
      </fill>
    </dxf>
    <dxf>
      <fill>
        <patternFill patternType="mediumGray">
          <fgColor theme="0"/>
          <bgColor rgb="FFFF99FF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rgb="FFFFFF00"/>
        </patternFill>
      </fill>
    </dxf>
    <dxf>
      <fill>
        <patternFill patternType="mediumGray">
          <fgColor theme="0"/>
          <bgColor rgb="FFFF0000"/>
        </patternFill>
      </fill>
    </dxf>
    <dxf>
      <fill>
        <patternFill patternType="mediumGray">
          <fgColor theme="0"/>
          <bgColor rgb="FF92D050"/>
        </patternFill>
      </fill>
    </dxf>
    <dxf>
      <fill>
        <patternFill patternType="mediumGray">
          <fgColor theme="0"/>
          <bgColor rgb="FF00B0F0"/>
        </patternFill>
      </fill>
    </dxf>
    <dxf>
      <fill>
        <patternFill patternType="mediumGray">
          <fgColor theme="0"/>
          <bgColor rgb="FFFFC000"/>
        </patternFill>
      </fill>
    </dxf>
    <dxf>
      <fill>
        <patternFill patternType="mediumGray">
          <fgColor theme="0"/>
          <bgColor rgb="FF00FFFF"/>
        </patternFill>
      </fill>
    </dxf>
    <dxf>
      <fill>
        <patternFill patternType="mediumGray">
          <fgColor theme="0"/>
          <bgColor rgb="FF00FF99"/>
        </patternFill>
      </fill>
    </dxf>
    <dxf>
      <fill>
        <patternFill patternType="mediumGray">
          <fgColor theme="0"/>
          <bgColor rgb="FFFF99FF"/>
        </patternFill>
      </fill>
    </dxf>
    <dxf>
      <fill>
        <patternFill patternType="mediumGray">
          <fgColor theme="0"/>
          <bgColor rgb="FFFFFF00"/>
        </patternFill>
      </fill>
    </dxf>
    <dxf>
      <fill>
        <patternFill patternType="mediumGray">
          <fgColor theme="0"/>
          <bgColor rgb="FFFF0000"/>
        </patternFill>
      </fill>
    </dxf>
    <dxf>
      <fill>
        <patternFill patternType="mediumGray">
          <fgColor theme="0"/>
          <bgColor rgb="FF92D050"/>
        </patternFill>
      </fill>
    </dxf>
    <dxf>
      <fill>
        <patternFill patternType="mediumGray">
          <fgColor theme="0"/>
          <bgColor rgb="FF00B0F0"/>
        </patternFill>
      </fill>
    </dxf>
    <dxf>
      <fill>
        <patternFill patternType="mediumGray">
          <fgColor theme="0"/>
          <bgColor rgb="FFFFC000"/>
        </patternFill>
      </fill>
    </dxf>
    <dxf>
      <fill>
        <patternFill patternType="mediumGray">
          <fgColor theme="0"/>
          <bgColor rgb="FF00FFFF"/>
        </patternFill>
      </fill>
    </dxf>
    <dxf>
      <fill>
        <patternFill patternType="mediumGray">
          <fgColor theme="0"/>
          <bgColor rgb="FF00FF99"/>
        </patternFill>
      </fill>
    </dxf>
    <dxf>
      <fill>
        <patternFill patternType="mediumGray">
          <fgColor theme="0"/>
          <bgColor rgb="FFFF99FF"/>
        </patternFill>
      </fill>
    </dxf>
    <dxf>
      <fill>
        <patternFill patternType="mediumGray">
          <fgColor theme="0"/>
          <bgColor rgb="FFFFFF00"/>
        </patternFill>
      </fill>
    </dxf>
    <dxf>
      <fill>
        <patternFill patternType="mediumGray">
          <fgColor theme="0"/>
          <bgColor rgb="FFFF0000"/>
        </patternFill>
      </fill>
    </dxf>
    <dxf>
      <fill>
        <patternFill patternType="mediumGray">
          <fgColor theme="0"/>
          <bgColor rgb="FF92D050"/>
        </patternFill>
      </fill>
    </dxf>
    <dxf>
      <fill>
        <patternFill patternType="mediumGray">
          <fgColor theme="0"/>
          <bgColor rgb="FF00B0F0"/>
        </patternFill>
      </fill>
    </dxf>
    <dxf>
      <fill>
        <patternFill patternType="mediumGray">
          <fgColor theme="0"/>
          <bgColor rgb="FFFFC000"/>
        </patternFill>
      </fill>
    </dxf>
    <dxf>
      <fill>
        <patternFill patternType="mediumGray">
          <fgColor theme="0"/>
          <bgColor rgb="FF00FFFF"/>
        </patternFill>
      </fill>
    </dxf>
    <dxf>
      <fill>
        <patternFill patternType="mediumGray">
          <fgColor theme="0"/>
          <bgColor rgb="FF00FF99"/>
        </patternFill>
      </fill>
    </dxf>
    <dxf>
      <fill>
        <patternFill patternType="mediumGray">
          <fgColor theme="0"/>
          <bgColor rgb="FFFF99FF"/>
        </patternFill>
      </fill>
    </dxf>
    <dxf>
      <fill>
        <patternFill patternType="mediumGray">
          <fgColor theme="0"/>
          <bgColor rgb="FFFFFF00"/>
        </patternFill>
      </fill>
    </dxf>
    <dxf>
      <fill>
        <patternFill patternType="mediumGray">
          <fgColor theme="0"/>
          <bgColor rgb="FFFF0000"/>
        </patternFill>
      </fill>
    </dxf>
    <dxf>
      <fill>
        <patternFill patternType="mediumGray">
          <fgColor theme="0"/>
          <bgColor rgb="FF92D050"/>
        </patternFill>
      </fill>
    </dxf>
    <dxf>
      <fill>
        <patternFill patternType="mediumGray">
          <fgColor theme="0"/>
          <bgColor rgb="FF00B0F0"/>
        </patternFill>
      </fill>
    </dxf>
    <dxf>
      <fill>
        <patternFill patternType="mediumGray">
          <fgColor theme="0"/>
          <bgColor rgb="FFFFC000"/>
        </patternFill>
      </fill>
    </dxf>
    <dxf>
      <fill>
        <patternFill patternType="mediumGray">
          <fgColor theme="0"/>
          <bgColor rgb="FF00FFFF"/>
        </patternFill>
      </fill>
    </dxf>
    <dxf>
      <fill>
        <patternFill patternType="mediumGray">
          <fgColor theme="0"/>
          <bgColor rgb="FF00FF99"/>
        </patternFill>
      </fill>
    </dxf>
    <dxf>
      <fill>
        <patternFill patternType="mediumGray">
          <fgColor theme="0"/>
          <bgColor rgb="FFFF99FF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rgb="FFFFFF00"/>
        </patternFill>
      </fill>
    </dxf>
    <dxf>
      <fill>
        <patternFill patternType="mediumGray">
          <fgColor theme="0"/>
          <bgColor rgb="FFFF0000"/>
        </patternFill>
      </fill>
    </dxf>
    <dxf>
      <fill>
        <patternFill patternType="mediumGray">
          <fgColor theme="0"/>
          <bgColor rgb="FF92D050"/>
        </patternFill>
      </fill>
    </dxf>
    <dxf>
      <fill>
        <patternFill patternType="mediumGray">
          <fgColor theme="0"/>
          <bgColor rgb="FF00B0F0"/>
        </patternFill>
      </fill>
    </dxf>
    <dxf>
      <fill>
        <patternFill patternType="mediumGray">
          <fgColor theme="0"/>
          <bgColor rgb="FFFFC000"/>
        </patternFill>
      </fill>
    </dxf>
    <dxf>
      <fill>
        <patternFill patternType="mediumGray">
          <fgColor theme="0"/>
          <bgColor rgb="FF00FFFF"/>
        </patternFill>
      </fill>
    </dxf>
    <dxf>
      <fill>
        <patternFill patternType="mediumGray">
          <fgColor theme="0"/>
          <bgColor rgb="FF00FF99"/>
        </patternFill>
      </fill>
    </dxf>
    <dxf>
      <fill>
        <patternFill patternType="mediumGray">
          <fgColor theme="0"/>
          <bgColor rgb="FFFF99FF"/>
        </patternFill>
      </fill>
    </dxf>
    <dxf>
      <fill>
        <patternFill patternType="mediumGray">
          <fgColor theme="0"/>
          <bgColor rgb="FFFFFF00"/>
        </patternFill>
      </fill>
    </dxf>
    <dxf>
      <fill>
        <patternFill patternType="mediumGray">
          <fgColor theme="0"/>
          <bgColor rgb="FFFF0000"/>
        </patternFill>
      </fill>
    </dxf>
    <dxf>
      <fill>
        <patternFill patternType="mediumGray">
          <fgColor theme="0"/>
          <bgColor rgb="FF92D050"/>
        </patternFill>
      </fill>
    </dxf>
    <dxf>
      <fill>
        <patternFill patternType="mediumGray">
          <fgColor theme="0"/>
          <bgColor rgb="FF00B0F0"/>
        </patternFill>
      </fill>
    </dxf>
    <dxf>
      <fill>
        <patternFill patternType="mediumGray">
          <fgColor theme="0"/>
          <bgColor rgb="FFFFC000"/>
        </patternFill>
      </fill>
    </dxf>
    <dxf>
      <fill>
        <patternFill patternType="mediumGray">
          <fgColor theme="0"/>
          <bgColor rgb="FF00FFFF"/>
        </patternFill>
      </fill>
    </dxf>
    <dxf>
      <fill>
        <patternFill patternType="mediumGray">
          <fgColor theme="0"/>
          <bgColor rgb="FF00FF99"/>
        </patternFill>
      </fill>
    </dxf>
    <dxf>
      <fill>
        <patternFill patternType="mediumGray">
          <fgColor theme="0"/>
          <bgColor rgb="FFFF99FF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rgb="FFFFFF00"/>
        </patternFill>
      </fill>
    </dxf>
    <dxf>
      <fill>
        <patternFill patternType="mediumGray">
          <fgColor theme="0"/>
          <bgColor rgb="FFFF0000"/>
        </patternFill>
      </fill>
    </dxf>
    <dxf>
      <fill>
        <patternFill patternType="mediumGray">
          <fgColor theme="0"/>
          <bgColor rgb="FF92D050"/>
        </patternFill>
      </fill>
    </dxf>
    <dxf>
      <fill>
        <patternFill patternType="mediumGray">
          <fgColor theme="0"/>
          <bgColor rgb="FF00B0F0"/>
        </patternFill>
      </fill>
    </dxf>
    <dxf>
      <fill>
        <patternFill patternType="mediumGray">
          <fgColor theme="0"/>
          <bgColor rgb="FFFFC000"/>
        </patternFill>
      </fill>
    </dxf>
    <dxf>
      <fill>
        <patternFill patternType="mediumGray">
          <fgColor theme="0"/>
          <bgColor rgb="FF00FFFF"/>
        </patternFill>
      </fill>
    </dxf>
    <dxf>
      <fill>
        <patternFill patternType="mediumGray">
          <fgColor theme="0"/>
          <bgColor rgb="FF00FF99"/>
        </patternFill>
      </fill>
    </dxf>
    <dxf>
      <fill>
        <patternFill patternType="mediumGray">
          <fgColor theme="0"/>
          <bgColor rgb="FFFF99FF"/>
        </patternFill>
      </fill>
    </dxf>
    <dxf>
      <fill>
        <patternFill patternType="mediumGray">
          <fgColor theme="0"/>
          <bgColor rgb="FFFFFF00"/>
        </patternFill>
      </fill>
    </dxf>
    <dxf>
      <fill>
        <patternFill patternType="mediumGray">
          <fgColor theme="0"/>
          <bgColor rgb="FFFF0000"/>
        </patternFill>
      </fill>
    </dxf>
    <dxf>
      <fill>
        <patternFill patternType="mediumGray">
          <fgColor theme="0"/>
          <bgColor rgb="FF92D050"/>
        </patternFill>
      </fill>
    </dxf>
    <dxf>
      <fill>
        <patternFill patternType="mediumGray">
          <fgColor theme="0"/>
          <bgColor rgb="FF00B0F0"/>
        </patternFill>
      </fill>
    </dxf>
    <dxf>
      <fill>
        <patternFill patternType="mediumGray">
          <fgColor theme="0"/>
          <bgColor rgb="FFFFC000"/>
        </patternFill>
      </fill>
    </dxf>
    <dxf>
      <fill>
        <patternFill patternType="mediumGray">
          <fgColor theme="0"/>
          <bgColor rgb="FF00FFFF"/>
        </patternFill>
      </fill>
    </dxf>
    <dxf>
      <fill>
        <patternFill patternType="mediumGray">
          <fgColor theme="0"/>
          <bgColor rgb="FF00FF99"/>
        </patternFill>
      </fill>
    </dxf>
    <dxf>
      <fill>
        <patternFill patternType="mediumGray">
          <fgColor theme="0"/>
          <bgColor rgb="FFFF99FF"/>
        </patternFill>
      </fill>
    </dxf>
    <dxf>
      <fill>
        <patternFill patternType="mediumGray">
          <fgColor theme="0"/>
          <bgColor rgb="FFFFFF00"/>
        </patternFill>
      </fill>
    </dxf>
    <dxf>
      <fill>
        <patternFill patternType="mediumGray">
          <fgColor theme="0"/>
          <bgColor rgb="FFFF0000"/>
        </patternFill>
      </fill>
    </dxf>
    <dxf>
      <fill>
        <patternFill patternType="mediumGray">
          <fgColor theme="0"/>
          <bgColor rgb="FF92D050"/>
        </patternFill>
      </fill>
    </dxf>
    <dxf>
      <fill>
        <patternFill patternType="mediumGray">
          <fgColor theme="0"/>
          <bgColor rgb="FF00B0F0"/>
        </patternFill>
      </fill>
    </dxf>
    <dxf>
      <fill>
        <patternFill patternType="mediumGray">
          <fgColor theme="0"/>
          <bgColor rgb="FFFFC000"/>
        </patternFill>
      </fill>
    </dxf>
    <dxf>
      <fill>
        <patternFill patternType="mediumGray">
          <fgColor theme="0"/>
          <bgColor rgb="FF00FFFF"/>
        </patternFill>
      </fill>
    </dxf>
    <dxf>
      <fill>
        <patternFill patternType="mediumGray">
          <fgColor theme="0"/>
          <bgColor rgb="FF00FF99"/>
        </patternFill>
      </fill>
    </dxf>
    <dxf>
      <fill>
        <patternFill patternType="mediumGray">
          <fgColor theme="0"/>
          <bgColor rgb="FFFF99FF"/>
        </patternFill>
      </fill>
    </dxf>
    <dxf>
      <fill>
        <patternFill patternType="mediumGray">
          <fgColor theme="0"/>
          <bgColor rgb="FFFFFF00"/>
        </patternFill>
      </fill>
    </dxf>
    <dxf>
      <fill>
        <patternFill patternType="mediumGray">
          <fgColor theme="0"/>
          <bgColor rgb="FFFF0000"/>
        </patternFill>
      </fill>
    </dxf>
    <dxf>
      <fill>
        <patternFill patternType="mediumGray">
          <fgColor theme="0"/>
          <bgColor rgb="FF92D050"/>
        </patternFill>
      </fill>
    </dxf>
    <dxf>
      <fill>
        <patternFill patternType="mediumGray">
          <fgColor theme="0"/>
          <bgColor rgb="FF00B0F0"/>
        </patternFill>
      </fill>
    </dxf>
    <dxf>
      <fill>
        <patternFill patternType="mediumGray">
          <fgColor theme="0"/>
          <bgColor rgb="FFFFC000"/>
        </patternFill>
      </fill>
    </dxf>
    <dxf>
      <fill>
        <patternFill patternType="mediumGray">
          <fgColor theme="0"/>
          <bgColor rgb="FF00FFFF"/>
        </patternFill>
      </fill>
    </dxf>
    <dxf>
      <fill>
        <patternFill patternType="mediumGray">
          <fgColor theme="0"/>
          <bgColor rgb="FF00FF99"/>
        </patternFill>
      </fill>
    </dxf>
    <dxf>
      <fill>
        <patternFill patternType="mediumGray">
          <fgColor theme="0"/>
          <bgColor rgb="FFFF99FF"/>
        </patternFill>
      </fill>
    </dxf>
    <dxf>
      <fill>
        <patternFill patternType="mediumGray">
          <fgColor theme="0"/>
          <bgColor rgb="FFFFFF00"/>
        </patternFill>
      </fill>
    </dxf>
    <dxf>
      <fill>
        <patternFill patternType="mediumGray">
          <fgColor theme="0"/>
          <bgColor rgb="FFFF0000"/>
        </patternFill>
      </fill>
    </dxf>
    <dxf>
      <fill>
        <patternFill patternType="mediumGray">
          <fgColor theme="0"/>
          <bgColor rgb="FF92D050"/>
        </patternFill>
      </fill>
    </dxf>
    <dxf>
      <fill>
        <patternFill patternType="mediumGray">
          <fgColor theme="0"/>
          <bgColor rgb="FF00B0F0"/>
        </patternFill>
      </fill>
    </dxf>
    <dxf>
      <fill>
        <patternFill patternType="mediumGray">
          <fgColor theme="0"/>
          <bgColor rgb="FFFFC000"/>
        </patternFill>
      </fill>
    </dxf>
    <dxf>
      <fill>
        <patternFill patternType="mediumGray">
          <fgColor theme="0"/>
          <bgColor rgb="FF00FFFF"/>
        </patternFill>
      </fill>
    </dxf>
    <dxf>
      <fill>
        <patternFill patternType="mediumGray">
          <fgColor theme="0"/>
          <bgColor rgb="FF00FF99"/>
        </patternFill>
      </fill>
    </dxf>
    <dxf>
      <fill>
        <patternFill patternType="mediumGray">
          <fgColor theme="0"/>
          <bgColor rgb="FFFF99FF"/>
        </patternFill>
      </fill>
    </dxf>
    <dxf>
      <fill>
        <patternFill patternType="mediumGray">
          <fgColor theme="0"/>
          <bgColor rgb="FFFFFF00"/>
        </patternFill>
      </fill>
    </dxf>
    <dxf>
      <fill>
        <patternFill patternType="mediumGray">
          <fgColor theme="0"/>
          <bgColor rgb="FFFF0000"/>
        </patternFill>
      </fill>
    </dxf>
    <dxf>
      <fill>
        <patternFill patternType="mediumGray">
          <fgColor theme="0"/>
          <bgColor rgb="FF92D050"/>
        </patternFill>
      </fill>
    </dxf>
    <dxf>
      <fill>
        <patternFill patternType="mediumGray">
          <fgColor theme="0"/>
          <bgColor rgb="FF00B0F0"/>
        </patternFill>
      </fill>
    </dxf>
    <dxf>
      <fill>
        <patternFill patternType="mediumGray">
          <fgColor theme="0"/>
          <bgColor rgb="FFFFC000"/>
        </patternFill>
      </fill>
    </dxf>
    <dxf>
      <fill>
        <patternFill patternType="mediumGray">
          <fgColor theme="0"/>
          <bgColor rgb="FF00FFFF"/>
        </patternFill>
      </fill>
    </dxf>
    <dxf>
      <fill>
        <patternFill patternType="mediumGray">
          <fgColor theme="0"/>
          <bgColor rgb="FF00FF99"/>
        </patternFill>
      </fill>
    </dxf>
    <dxf>
      <fill>
        <patternFill patternType="mediumGray">
          <fgColor theme="0"/>
          <bgColor rgb="FFFF99FF"/>
        </patternFill>
      </fill>
    </dxf>
    <dxf>
      <fill>
        <patternFill patternType="mediumGray">
          <fgColor theme="0"/>
          <bgColor rgb="FFFFFF00"/>
        </patternFill>
      </fill>
    </dxf>
    <dxf>
      <fill>
        <patternFill patternType="mediumGray">
          <fgColor theme="0"/>
          <bgColor rgb="FFFF0000"/>
        </patternFill>
      </fill>
    </dxf>
    <dxf>
      <fill>
        <patternFill patternType="mediumGray">
          <fgColor theme="0"/>
          <bgColor rgb="FF92D050"/>
        </patternFill>
      </fill>
    </dxf>
    <dxf>
      <fill>
        <patternFill patternType="mediumGray">
          <fgColor theme="0"/>
          <bgColor rgb="FF00B0F0"/>
        </patternFill>
      </fill>
    </dxf>
    <dxf>
      <fill>
        <patternFill patternType="mediumGray">
          <fgColor theme="0"/>
          <bgColor rgb="FFFFC000"/>
        </patternFill>
      </fill>
    </dxf>
    <dxf>
      <fill>
        <patternFill patternType="mediumGray">
          <fgColor theme="0"/>
          <bgColor rgb="FF00FFFF"/>
        </patternFill>
      </fill>
    </dxf>
    <dxf>
      <fill>
        <patternFill patternType="mediumGray">
          <fgColor theme="0"/>
          <bgColor rgb="FF00FF99"/>
        </patternFill>
      </fill>
    </dxf>
    <dxf>
      <fill>
        <patternFill patternType="mediumGray">
          <fgColor theme="0"/>
          <bgColor rgb="FFFF99FF"/>
        </patternFill>
      </fill>
    </dxf>
    <dxf>
      <fill>
        <patternFill patternType="mediumGray">
          <fgColor theme="0"/>
          <bgColor rgb="FFFFFF00"/>
        </patternFill>
      </fill>
    </dxf>
    <dxf>
      <fill>
        <patternFill patternType="mediumGray">
          <fgColor theme="0"/>
          <bgColor rgb="FFFF0000"/>
        </patternFill>
      </fill>
    </dxf>
    <dxf>
      <fill>
        <patternFill patternType="mediumGray">
          <fgColor theme="0"/>
          <bgColor rgb="FF92D050"/>
        </patternFill>
      </fill>
    </dxf>
    <dxf>
      <fill>
        <patternFill patternType="mediumGray">
          <fgColor theme="0"/>
          <bgColor rgb="FF00B0F0"/>
        </patternFill>
      </fill>
    </dxf>
    <dxf>
      <fill>
        <patternFill patternType="mediumGray">
          <fgColor theme="0"/>
          <bgColor rgb="FFFFC000"/>
        </patternFill>
      </fill>
    </dxf>
    <dxf>
      <fill>
        <patternFill patternType="mediumGray">
          <fgColor theme="0"/>
          <bgColor rgb="FF00FFFF"/>
        </patternFill>
      </fill>
    </dxf>
    <dxf>
      <fill>
        <patternFill patternType="mediumGray">
          <fgColor theme="0"/>
          <bgColor rgb="FF00FF99"/>
        </patternFill>
      </fill>
    </dxf>
    <dxf>
      <fill>
        <patternFill patternType="mediumGray">
          <fgColor theme="0"/>
          <bgColor rgb="FFFF99FF"/>
        </patternFill>
      </fill>
    </dxf>
    <dxf>
      <fill>
        <patternFill patternType="mediumGray">
          <fgColor theme="0"/>
          <bgColor rgb="FFFFFF00"/>
        </patternFill>
      </fill>
    </dxf>
    <dxf>
      <fill>
        <patternFill patternType="mediumGray">
          <fgColor theme="0"/>
          <bgColor rgb="FFFF0000"/>
        </patternFill>
      </fill>
    </dxf>
    <dxf>
      <fill>
        <patternFill patternType="mediumGray">
          <fgColor theme="0"/>
          <bgColor rgb="FF92D050"/>
        </patternFill>
      </fill>
    </dxf>
    <dxf>
      <fill>
        <patternFill patternType="mediumGray">
          <fgColor theme="0"/>
          <bgColor rgb="FF00B0F0"/>
        </patternFill>
      </fill>
    </dxf>
    <dxf>
      <fill>
        <patternFill patternType="mediumGray">
          <fgColor theme="0"/>
          <bgColor rgb="FFFFC000"/>
        </patternFill>
      </fill>
    </dxf>
    <dxf>
      <fill>
        <patternFill patternType="mediumGray">
          <fgColor theme="0"/>
          <bgColor rgb="FF00FFFF"/>
        </patternFill>
      </fill>
    </dxf>
    <dxf>
      <fill>
        <patternFill patternType="mediumGray">
          <fgColor theme="0"/>
          <bgColor rgb="FF00FF99"/>
        </patternFill>
      </fill>
    </dxf>
    <dxf>
      <fill>
        <patternFill patternType="mediumGray">
          <fgColor theme="0"/>
          <bgColor rgb="FFFF99FF"/>
        </patternFill>
      </fill>
    </dxf>
    <dxf>
      <fill>
        <patternFill patternType="mediumGray">
          <fgColor theme="0"/>
          <bgColor rgb="FFFFFF00"/>
        </patternFill>
      </fill>
    </dxf>
    <dxf>
      <fill>
        <patternFill patternType="mediumGray">
          <fgColor theme="0"/>
          <bgColor rgb="FFFF0000"/>
        </patternFill>
      </fill>
    </dxf>
    <dxf>
      <fill>
        <patternFill patternType="mediumGray">
          <fgColor theme="0"/>
          <bgColor rgb="FF92D050"/>
        </patternFill>
      </fill>
    </dxf>
    <dxf>
      <fill>
        <patternFill patternType="mediumGray">
          <fgColor theme="0"/>
          <bgColor rgb="FF00B0F0"/>
        </patternFill>
      </fill>
    </dxf>
    <dxf>
      <fill>
        <patternFill patternType="mediumGray">
          <fgColor theme="0"/>
          <bgColor rgb="FFFFC000"/>
        </patternFill>
      </fill>
    </dxf>
    <dxf>
      <fill>
        <patternFill patternType="mediumGray">
          <fgColor theme="0"/>
          <bgColor rgb="FF00FFFF"/>
        </patternFill>
      </fill>
    </dxf>
    <dxf>
      <fill>
        <patternFill patternType="mediumGray">
          <fgColor theme="0"/>
          <bgColor rgb="FF00FF99"/>
        </patternFill>
      </fill>
    </dxf>
    <dxf>
      <fill>
        <patternFill patternType="mediumGray">
          <fgColor theme="0"/>
          <bgColor rgb="FFFF99FF"/>
        </patternFill>
      </fill>
    </dxf>
    <dxf>
      <fill>
        <patternFill patternType="mediumGray">
          <fgColor theme="0"/>
          <bgColor rgb="FFFFFF00"/>
        </patternFill>
      </fill>
    </dxf>
    <dxf>
      <fill>
        <patternFill patternType="mediumGray">
          <fgColor theme="0"/>
          <bgColor rgb="FFFF0000"/>
        </patternFill>
      </fill>
    </dxf>
    <dxf>
      <fill>
        <patternFill patternType="mediumGray">
          <fgColor theme="0"/>
          <bgColor rgb="FF92D050"/>
        </patternFill>
      </fill>
    </dxf>
    <dxf>
      <fill>
        <patternFill patternType="mediumGray">
          <fgColor theme="0"/>
          <bgColor rgb="FF00B0F0"/>
        </patternFill>
      </fill>
    </dxf>
    <dxf>
      <fill>
        <patternFill patternType="mediumGray">
          <fgColor theme="0"/>
          <bgColor rgb="FFFFC000"/>
        </patternFill>
      </fill>
    </dxf>
    <dxf>
      <fill>
        <patternFill patternType="mediumGray">
          <fgColor theme="0"/>
          <bgColor rgb="FF00FFFF"/>
        </patternFill>
      </fill>
    </dxf>
    <dxf>
      <fill>
        <patternFill patternType="mediumGray">
          <fgColor theme="0"/>
          <bgColor rgb="FF00FF99"/>
        </patternFill>
      </fill>
    </dxf>
    <dxf>
      <fill>
        <patternFill patternType="mediumGray">
          <fgColor theme="0"/>
          <bgColor rgb="FFFF99FF"/>
        </patternFill>
      </fill>
    </dxf>
    <dxf>
      <fill>
        <patternFill patternType="mediumGray">
          <fgColor theme="0"/>
          <bgColor rgb="FFFFFF00"/>
        </patternFill>
      </fill>
    </dxf>
    <dxf>
      <fill>
        <patternFill patternType="mediumGray">
          <fgColor theme="0"/>
          <bgColor rgb="FFFF0000"/>
        </patternFill>
      </fill>
    </dxf>
    <dxf>
      <fill>
        <patternFill patternType="mediumGray">
          <fgColor theme="0"/>
          <bgColor rgb="FF92D050"/>
        </patternFill>
      </fill>
    </dxf>
    <dxf>
      <fill>
        <patternFill patternType="mediumGray">
          <fgColor theme="0"/>
          <bgColor rgb="FF00B0F0"/>
        </patternFill>
      </fill>
    </dxf>
    <dxf>
      <fill>
        <patternFill patternType="mediumGray">
          <fgColor theme="0"/>
          <bgColor rgb="FFFFC000"/>
        </patternFill>
      </fill>
    </dxf>
    <dxf>
      <fill>
        <patternFill patternType="mediumGray">
          <fgColor theme="0"/>
          <bgColor rgb="FF00FFFF"/>
        </patternFill>
      </fill>
    </dxf>
    <dxf>
      <fill>
        <patternFill patternType="mediumGray">
          <fgColor theme="0"/>
          <bgColor rgb="FF00FF99"/>
        </patternFill>
      </fill>
    </dxf>
    <dxf>
      <fill>
        <patternFill patternType="mediumGray">
          <fgColor theme="0"/>
          <bgColor rgb="FFFF99FF"/>
        </patternFill>
      </fill>
    </dxf>
    <dxf>
      <fill>
        <patternFill patternType="mediumGray">
          <fgColor theme="0"/>
          <bgColor rgb="FFFFFF00"/>
        </patternFill>
      </fill>
    </dxf>
    <dxf>
      <fill>
        <patternFill patternType="mediumGray">
          <fgColor theme="0"/>
          <bgColor rgb="FFFF0000"/>
        </patternFill>
      </fill>
    </dxf>
    <dxf>
      <fill>
        <patternFill patternType="mediumGray">
          <fgColor theme="0"/>
          <bgColor rgb="FF92D050"/>
        </patternFill>
      </fill>
    </dxf>
    <dxf>
      <fill>
        <patternFill patternType="mediumGray">
          <fgColor theme="0"/>
          <bgColor rgb="FF00B0F0"/>
        </patternFill>
      </fill>
    </dxf>
    <dxf>
      <fill>
        <patternFill patternType="mediumGray">
          <fgColor theme="0"/>
          <bgColor rgb="FFFFC000"/>
        </patternFill>
      </fill>
    </dxf>
    <dxf>
      <fill>
        <patternFill patternType="mediumGray">
          <fgColor theme="0"/>
          <bgColor rgb="FF00FFFF"/>
        </patternFill>
      </fill>
    </dxf>
    <dxf>
      <fill>
        <patternFill patternType="mediumGray">
          <fgColor theme="0"/>
          <bgColor rgb="FF00FF99"/>
        </patternFill>
      </fill>
    </dxf>
    <dxf>
      <fill>
        <patternFill patternType="mediumGray">
          <fgColor theme="0"/>
          <bgColor rgb="FFFF99FF"/>
        </patternFill>
      </fill>
    </dxf>
    <dxf>
      <fill>
        <patternFill patternType="mediumGray">
          <fgColor theme="0"/>
          <bgColor rgb="FFFFFF00"/>
        </patternFill>
      </fill>
    </dxf>
    <dxf>
      <fill>
        <patternFill patternType="mediumGray">
          <fgColor theme="0"/>
          <bgColor rgb="FFFF0000"/>
        </patternFill>
      </fill>
    </dxf>
    <dxf>
      <fill>
        <patternFill patternType="mediumGray">
          <fgColor theme="0"/>
          <bgColor rgb="FF92D050"/>
        </patternFill>
      </fill>
    </dxf>
    <dxf>
      <fill>
        <patternFill patternType="mediumGray">
          <fgColor theme="0"/>
          <bgColor rgb="FF00B0F0"/>
        </patternFill>
      </fill>
    </dxf>
    <dxf>
      <fill>
        <patternFill patternType="mediumGray">
          <fgColor theme="0"/>
          <bgColor rgb="FFFFC000"/>
        </patternFill>
      </fill>
    </dxf>
    <dxf>
      <fill>
        <patternFill patternType="mediumGray">
          <fgColor theme="0"/>
          <bgColor rgb="FF00FFFF"/>
        </patternFill>
      </fill>
    </dxf>
    <dxf>
      <fill>
        <patternFill patternType="mediumGray">
          <fgColor theme="0"/>
          <bgColor rgb="FF00FF99"/>
        </patternFill>
      </fill>
    </dxf>
    <dxf>
      <fill>
        <patternFill patternType="mediumGray">
          <fgColor theme="0"/>
          <bgColor rgb="FFFF99FF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rgb="FFFFFF00"/>
        </patternFill>
      </fill>
    </dxf>
    <dxf>
      <fill>
        <patternFill patternType="mediumGray">
          <fgColor theme="0"/>
          <bgColor rgb="FFFF0000"/>
        </patternFill>
      </fill>
    </dxf>
    <dxf>
      <fill>
        <patternFill patternType="mediumGray">
          <fgColor theme="0"/>
          <bgColor rgb="FF92D050"/>
        </patternFill>
      </fill>
    </dxf>
    <dxf>
      <fill>
        <patternFill patternType="mediumGray">
          <fgColor theme="0"/>
          <bgColor rgb="FF00B0F0"/>
        </patternFill>
      </fill>
    </dxf>
    <dxf>
      <fill>
        <patternFill patternType="mediumGray">
          <fgColor theme="0"/>
          <bgColor rgb="FFFFC000"/>
        </patternFill>
      </fill>
    </dxf>
    <dxf>
      <fill>
        <patternFill patternType="mediumGray">
          <fgColor theme="0"/>
          <bgColor rgb="FF00FFFF"/>
        </patternFill>
      </fill>
    </dxf>
    <dxf>
      <fill>
        <patternFill patternType="mediumGray">
          <fgColor theme="0"/>
          <bgColor rgb="FF00FF99"/>
        </patternFill>
      </fill>
    </dxf>
    <dxf>
      <fill>
        <patternFill patternType="mediumGray">
          <fgColor theme="0"/>
          <bgColor rgb="FFFF99FF"/>
        </patternFill>
      </fill>
    </dxf>
    <dxf>
      <fill>
        <patternFill patternType="mediumGray">
          <fgColor theme="0"/>
          <bgColor rgb="FFFFFF00"/>
        </patternFill>
      </fill>
    </dxf>
    <dxf>
      <fill>
        <patternFill patternType="mediumGray">
          <fgColor theme="0"/>
          <bgColor rgb="FFFF0000"/>
        </patternFill>
      </fill>
    </dxf>
    <dxf>
      <fill>
        <patternFill patternType="mediumGray">
          <fgColor theme="0"/>
          <bgColor rgb="FF92D050"/>
        </patternFill>
      </fill>
    </dxf>
    <dxf>
      <fill>
        <patternFill patternType="mediumGray">
          <fgColor theme="0"/>
          <bgColor rgb="FF00B0F0"/>
        </patternFill>
      </fill>
    </dxf>
    <dxf>
      <fill>
        <patternFill patternType="mediumGray">
          <fgColor theme="0"/>
          <bgColor rgb="FFFFC000"/>
        </patternFill>
      </fill>
    </dxf>
    <dxf>
      <fill>
        <patternFill patternType="mediumGray">
          <fgColor theme="0"/>
          <bgColor rgb="FF00FFFF"/>
        </patternFill>
      </fill>
    </dxf>
    <dxf>
      <fill>
        <patternFill patternType="mediumGray">
          <fgColor theme="0"/>
          <bgColor rgb="FF00FF99"/>
        </patternFill>
      </fill>
    </dxf>
    <dxf>
      <fill>
        <patternFill patternType="mediumGray">
          <fgColor theme="0"/>
          <bgColor rgb="FFFF99FF"/>
        </patternFill>
      </fill>
    </dxf>
    <dxf>
      <fill>
        <patternFill patternType="mediumGray">
          <fgColor theme="0"/>
          <bgColor rgb="FFFFFF00"/>
        </patternFill>
      </fill>
    </dxf>
    <dxf>
      <fill>
        <patternFill patternType="mediumGray">
          <fgColor theme="0"/>
          <bgColor rgb="FFFF0000"/>
        </patternFill>
      </fill>
    </dxf>
    <dxf>
      <fill>
        <patternFill patternType="mediumGray">
          <fgColor theme="0"/>
          <bgColor rgb="FF92D050"/>
        </patternFill>
      </fill>
    </dxf>
    <dxf>
      <fill>
        <patternFill patternType="mediumGray">
          <fgColor theme="0"/>
          <bgColor rgb="FF00B0F0"/>
        </patternFill>
      </fill>
    </dxf>
    <dxf>
      <fill>
        <patternFill patternType="mediumGray">
          <fgColor theme="0"/>
          <bgColor rgb="FFFFC000"/>
        </patternFill>
      </fill>
    </dxf>
    <dxf>
      <fill>
        <patternFill patternType="mediumGray">
          <fgColor theme="0"/>
          <bgColor rgb="FF00FFFF"/>
        </patternFill>
      </fill>
    </dxf>
    <dxf>
      <fill>
        <patternFill patternType="mediumGray">
          <fgColor theme="0"/>
          <bgColor rgb="FF00FF99"/>
        </patternFill>
      </fill>
    </dxf>
    <dxf>
      <fill>
        <patternFill patternType="mediumGray">
          <fgColor theme="0"/>
          <bgColor rgb="FFFF99FF"/>
        </patternFill>
      </fill>
    </dxf>
    <dxf>
      <fill>
        <patternFill patternType="mediumGray">
          <fgColor theme="0"/>
          <bgColor rgb="FFFFFF00"/>
        </patternFill>
      </fill>
    </dxf>
    <dxf>
      <fill>
        <patternFill patternType="mediumGray">
          <fgColor theme="0"/>
          <bgColor rgb="FFFF0000"/>
        </patternFill>
      </fill>
    </dxf>
    <dxf>
      <fill>
        <patternFill patternType="mediumGray">
          <fgColor theme="0"/>
          <bgColor rgb="FF92D050"/>
        </patternFill>
      </fill>
    </dxf>
    <dxf>
      <fill>
        <patternFill patternType="mediumGray">
          <fgColor theme="0"/>
          <bgColor rgb="FF00B0F0"/>
        </patternFill>
      </fill>
    </dxf>
    <dxf>
      <fill>
        <patternFill patternType="mediumGray">
          <fgColor theme="0"/>
          <bgColor rgb="FFFFC000"/>
        </patternFill>
      </fill>
    </dxf>
    <dxf>
      <fill>
        <patternFill patternType="mediumGray">
          <fgColor theme="0"/>
          <bgColor rgb="FF00FFFF"/>
        </patternFill>
      </fill>
    </dxf>
    <dxf>
      <fill>
        <patternFill patternType="mediumGray">
          <fgColor theme="0"/>
          <bgColor rgb="FF00FF99"/>
        </patternFill>
      </fill>
    </dxf>
    <dxf>
      <fill>
        <patternFill patternType="mediumGray">
          <fgColor theme="0"/>
          <bgColor rgb="FFFF99FF"/>
        </patternFill>
      </fill>
    </dxf>
    <dxf>
      <fill>
        <patternFill patternType="mediumGray">
          <fgColor theme="0"/>
          <bgColor rgb="FFFFFF00"/>
        </patternFill>
      </fill>
    </dxf>
    <dxf>
      <fill>
        <patternFill patternType="mediumGray">
          <fgColor theme="0"/>
          <bgColor rgb="FFFF0000"/>
        </patternFill>
      </fill>
    </dxf>
    <dxf>
      <fill>
        <patternFill patternType="mediumGray">
          <fgColor theme="0"/>
          <bgColor rgb="FF92D050"/>
        </patternFill>
      </fill>
    </dxf>
    <dxf>
      <fill>
        <patternFill patternType="mediumGray">
          <fgColor theme="0"/>
          <bgColor rgb="FF00B0F0"/>
        </patternFill>
      </fill>
    </dxf>
    <dxf>
      <fill>
        <patternFill patternType="mediumGray">
          <fgColor theme="0"/>
          <bgColor rgb="FFFFC000"/>
        </patternFill>
      </fill>
    </dxf>
    <dxf>
      <fill>
        <patternFill patternType="mediumGray">
          <fgColor theme="0"/>
          <bgColor rgb="FF00FFFF"/>
        </patternFill>
      </fill>
    </dxf>
    <dxf>
      <fill>
        <patternFill patternType="mediumGray">
          <fgColor theme="0"/>
          <bgColor rgb="FF00FF99"/>
        </patternFill>
      </fill>
    </dxf>
    <dxf>
      <fill>
        <patternFill patternType="mediumGray">
          <fgColor theme="0"/>
          <bgColor rgb="FFFF99FF"/>
        </patternFill>
      </fill>
    </dxf>
    <dxf>
      <fill>
        <patternFill patternType="mediumGray">
          <fgColor theme="0"/>
          <bgColor rgb="FFFFFF00"/>
        </patternFill>
      </fill>
    </dxf>
    <dxf>
      <fill>
        <patternFill patternType="mediumGray">
          <fgColor theme="0"/>
          <bgColor rgb="FFFF0000"/>
        </patternFill>
      </fill>
    </dxf>
    <dxf>
      <fill>
        <patternFill patternType="mediumGray">
          <fgColor theme="0"/>
          <bgColor rgb="FF92D050"/>
        </patternFill>
      </fill>
    </dxf>
    <dxf>
      <fill>
        <patternFill patternType="mediumGray">
          <fgColor theme="0"/>
          <bgColor rgb="FF00B0F0"/>
        </patternFill>
      </fill>
    </dxf>
    <dxf>
      <fill>
        <patternFill patternType="mediumGray">
          <fgColor theme="0"/>
          <bgColor rgb="FFFFC000"/>
        </patternFill>
      </fill>
    </dxf>
    <dxf>
      <fill>
        <patternFill patternType="mediumGray">
          <fgColor theme="0"/>
          <bgColor rgb="FF00FFFF"/>
        </patternFill>
      </fill>
    </dxf>
    <dxf>
      <fill>
        <patternFill patternType="mediumGray">
          <fgColor theme="0"/>
          <bgColor rgb="FF00FF99"/>
        </patternFill>
      </fill>
    </dxf>
    <dxf>
      <fill>
        <patternFill patternType="mediumGray">
          <fgColor theme="0"/>
          <bgColor rgb="FFFF99FF"/>
        </patternFill>
      </fill>
    </dxf>
    <dxf>
      <fill>
        <patternFill patternType="mediumGray">
          <fgColor theme="0"/>
          <bgColor rgb="FFFFFF00"/>
        </patternFill>
      </fill>
    </dxf>
    <dxf>
      <fill>
        <patternFill patternType="mediumGray">
          <fgColor theme="0"/>
          <bgColor rgb="FFFF0000"/>
        </patternFill>
      </fill>
    </dxf>
    <dxf>
      <fill>
        <patternFill patternType="mediumGray">
          <fgColor theme="0"/>
          <bgColor rgb="FF92D050"/>
        </patternFill>
      </fill>
    </dxf>
    <dxf>
      <fill>
        <patternFill patternType="mediumGray">
          <fgColor theme="0"/>
          <bgColor rgb="FF00B0F0"/>
        </patternFill>
      </fill>
    </dxf>
    <dxf>
      <fill>
        <patternFill patternType="mediumGray">
          <fgColor theme="0"/>
          <bgColor rgb="FFFFC000"/>
        </patternFill>
      </fill>
    </dxf>
    <dxf>
      <fill>
        <patternFill patternType="mediumGray">
          <fgColor theme="0"/>
          <bgColor rgb="FF00FFFF"/>
        </patternFill>
      </fill>
    </dxf>
    <dxf>
      <fill>
        <patternFill patternType="mediumGray">
          <fgColor theme="0"/>
          <bgColor rgb="FF00FF99"/>
        </patternFill>
      </fill>
    </dxf>
    <dxf>
      <fill>
        <patternFill patternType="mediumGray">
          <fgColor theme="0"/>
          <bgColor rgb="FFFF99FF"/>
        </patternFill>
      </fill>
    </dxf>
    <dxf>
      <fill>
        <patternFill patternType="mediumGray">
          <fgColor theme="0"/>
          <bgColor rgb="FFFFFF00"/>
        </patternFill>
      </fill>
    </dxf>
    <dxf>
      <fill>
        <patternFill patternType="mediumGray">
          <fgColor theme="0"/>
          <bgColor rgb="FFFF0000"/>
        </patternFill>
      </fill>
    </dxf>
    <dxf>
      <fill>
        <patternFill patternType="mediumGray">
          <fgColor theme="0"/>
          <bgColor rgb="FF92D050"/>
        </patternFill>
      </fill>
    </dxf>
    <dxf>
      <fill>
        <patternFill patternType="mediumGray">
          <fgColor theme="0"/>
          <bgColor rgb="FF00B0F0"/>
        </patternFill>
      </fill>
    </dxf>
    <dxf>
      <fill>
        <patternFill patternType="mediumGray">
          <fgColor theme="0"/>
          <bgColor rgb="FFFFC000"/>
        </patternFill>
      </fill>
    </dxf>
    <dxf>
      <fill>
        <patternFill patternType="mediumGray">
          <fgColor theme="0"/>
          <bgColor rgb="FF00FFFF"/>
        </patternFill>
      </fill>
    </dxf>
    <dxf>
      <fill>
        <patternFill patternType="mediumGray">
          <fgColor theme="0"/>
          <bgColor rgb="FF00FF99"/>
        </patternFill>
      </fill>
    </dxf>
    <dxf>
      <fill>
        <patternFill patternType="mediumGray">
          <fgColor theme="0"/>
          <bgColor rgb="FFFF99FF"/>
        </patternFill>
      </fill>
    </dxf>
    <dxf>
      <fill>
        <patternFill patternType="mediumGray">
          <fgColor theme="0"/>
          <bgColor rgb="FFFFFF00"/>
        </patternFill>
      </fill>
    </dxf>
    <dxf>
      <fill>
        <patternFill patternType="mediumGray">
          <fgColor theme="0"/>
          <bgColor rgb="FFFF0000"/>
        </patternFill>
      </fill>
    </dxf>
    <dxf>
      <fill>
        <patternFill patternType="mediumGray">
          <fgColor theme="0"/>
          <bgColor rgb="FF92D050"/>
        </patternFill>
      </fill>
    </dxf>
    <dxf>
      <fill>
        <patternFill patternType="mediumGray">
          <fgColor theme="0"/>
          <bgColor rgb="FF00B0F0"/>
        </patternFill>
      </fill>
    </dxf>
    <dxf>
      <fill>
        <patternFill patternType="mediumGray">
          <fgColor theme="0"/>
          <bgColor rgb="FFFFC000"/>
        </patternFill>
      </fill>
    </dxf>
    <dxf>
      <fill>
        <patternFill patternType="mediumGray">
          <fgColor theme="0"/>
          <bgColor rgb="FF00FFFF"/>
        </patternFill>
      </fill>
    </dxf>
    <dxf>
      <fill>
        <patternFill patternType="mediumGray">
          <fgColor theme="0"/>
          <bgColor rgb="FF00FF99"/>
        </patternFill>
      </fill>
    </dxf>
    <dxf>
      <fill>
        <patternFill patternType="mediumGray">
          <fgColor theme="0"/>
          <bgColor rgb="FFFF99FF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rgb="FFFFFF00"/>
        </patternFill>
      </fill>
    </dxf>
    <dxf>
      <fill>
        <patternFill patternType="mediumGray">
          <fgColor theme="0"/>
          <bgColor rgb="FFFF0000"/>
        </patternFill>
      </fill>
    </dxf>
    <dxf>
      <fill>
        <patternFill patternType="mediumGray">
          <fgColor theme="0"/>
          <bgColor rgb="FF92D050"/>
        </patternFill>
      </fill>
    </dxf>
    <dxf>
      <fill>
        <patternFill patternType="mediumGray">
          <fgColor theme="0"/>
          <bgColor rgb="FF00B0F0"/>
        </patternFill>
      </fill>
    </dxf>
    <dxf>
      <fill>
        <patternFill patternType="mediumGray">
          <fgColor theme="0"/>
          <bgColor rgb="FFFFC000"/>
        </patternFill>
      </fill>
    </dxf>
    <dxf>
      <fill>
        <patternFill patternType="mediumGray">
          <fgColor theme="0"/>
          <bgColor rgb="FF00FFFF"/>
        </patternFill>
      </fill>
    </dxf>
    <dxf>
      <fill>
        <patternFill patternType="mediumGray">
          <fgColor theme="0"/>
          <bgColor rgb="FF00FF99"/>
        </patternFill>
      </fill>
    </dxf>
    <dxf>
      <fill>
        <patternFill patternType="mediumGray">
          <fgColor theme="0"/>
          <bgColor rgb="FFFF99FF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fill>
        <patternFill patternType="mediumGray">
          <fgColor theme="0"/>
          <bgColor theme="8" tint="0.79998168889431442"/>
        </patternFill>
      </fill>
    </dxf>
    <dxf>
      <fill>
        <patternFill patternType="mediumGray">
          <fgColor theme="0"/>
          <bgColor rgb="FFCC00CC"/>
        </patternFill>
      </fill>
    </dxf>
    <dxf>
      <numFmt numFmtId="19" formatCode="dd/mm/yyyy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solid">
          <bgColor theme="2" tint="-0.249977111117893"/>
        </patternFill>
      </fill>
    </dxf>
    <dxf>
      <numFmt numFmtId="35" formatCode="_-* #,##0.00_-;\-* #,##0.00_-;_-* &quot;-&quot;??_-;_-@_-"/>
    </dxf>
  </dxfs>
  <tableStyles count="0" defaultTableStyle="TableStyleMedium2" defaultPivotStyle="PivotStyleMedium9"/>
  <colors>
    <mruColors>
      <color rgb="FFFF3300"/>
      <color rgb="FF00FFFF"/>
      <color rgb="FF0AFA3D"/>
      <color rgb="FFD2FED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microsoft.com/office/2017/06/relationships/rdRichValueStructure" Target="richData/rdrichvaluestructure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microsoft.com/office/2017/06/relationships/rdRichValue" Target="richData/rdrichvalue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microsoft.com/office/2022/10/relationships/richValueRel" Target="richData/richValueRel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pivotCacheDefinition" Target="pivotCache/pivotCacheDefinition1.xml"/><Relationship Id="rId30" Type="http://schemas.openxmlformats.org/officeDocument/2006/relationships/sharedStrings" Target="sharedStrings.xml"/><Relationship Id="rId35" Type="http://schemas.microsoft.com/office/2017/06/relationships/rdRichValueTypes" Target="richData/rdRichValueType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464343</xdr:colOff>
      <xdr:row>0</xdr:row>
      <xdr:rowOff>59531</xdr:rowOff>
    </xdr:from>
    <xdr:to>
      <xdr:col>2</xdr:col>
      <xdr:colOff>795337</xdr:colOff>
      <xdr:row>5</xdr:row>
      <xdr:rowOff>47625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993" y="59531"/>
          <a:ext cx="1353344" cy="114379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448468</xdr:colOff>
      <xdr:row>0</xdr:row>
      <xdr:rowOff>11906</xdr:rowOff>
    </xdr:from>
    <xdr:to>
      <xdr:col>2</xdr:col>
      <xdr:colOff>855662</xdr:colOff>
      <xdr:row>5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468" y="11906"/>
          <a:ext cx="1502569" cy="1131094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microsoft.com/office/2006/relationships/xlExternalLinkPath/xlPathMissing" Target="CONTROL%20DE%20COMB.DIC.%2022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or" refreshedDate="44390.427341203707" createdVersion="7" refreshedVersion="7" minRefreshableVersion="3" recordCount="241" xr:uid="{00000000-000A-0000-FFFF-FFFF00000000}">
  <cacheSource type="worksheet">
    <worksheetSource ref="A1:AE242" sheet="TABLA" r:id="rId2"/>
  </cacheSource>
  <cacheFields count="31">
    <cacheField name="FECHA" numFmtId="14">
      <sharedItems containsNonDate="0" containsDate="1" containsString="0" containsBlank="1" minDate="2021-06-05T00:00:00" maxDate="2021-09-11T00:00:00"/>
    </cacheField>
    <cacheField name="CONDUCTOR VEHICULAR" numFmtId="0">
      <sharedItems containsBlank="1"/>
    </cacheField>
    <cacheField name="CLIENTE" numFmtId="0">
      <sharedItems containsBlank="1" count="10">
        <s v="DOW"/>
        <s v="OF METEPEC"/>
        <s v="ALPLA"/>
        <s v="FACIL"/>
        <s v="OF SALTILLO"/>
        <s v="ESCOBEDO"/>
        <m u="1"/>
        <s v="OFICINA" u="1"/>
        <s v="EXTRA" u="1"/>
        <s v="OFICINAS" u="1"/>
      </sharedItems>
    </cacheField>
    <cacheField name="NOMBRE DE LA RUTA" numFmtId="0">
      <sharedItems/>
    </cacheField>
    <cacheField name="RUTA" numFmtId="0">
      <sharedItems containsBlank="1"/>
    </cacheField>
    <cacheField name="KM DOMICILIO" numFmtId="4">
      <sharedItems containsSemiMixedTypes="0" containsString="0" containsNumber="1" containsInteger="1" minValue="9728" maxValue="332208"/>
    </cacheField>
    <cacheField name="KM INICIO DE RUTA" numFmtId="4">
      <sharedItems containsSemiMixedTypes="0" containsString="0" containsNumber="1" containsInteger="1" minValue="9731" maxValue="332208"/>
    </cacheField>
    <cacheField name="Km recorridos Dom - Ruta" numFmtId="4">
      <sharedItems containsSemiMixedTypes="0" containsString="0" containsNumber="1" containsInteger="1" minValue="0" maxValue="53"/>
    </cacheField>
    <cacheField name="KM LLEGADA DE RUTA" numFmtId="4">
      <sharedItems containsSemiMixedTypes="0" containsString="0" containsNumber="1" containsInteger="1" minValue="9731" maxValue="332208"/>
    </cacheField>
    <cacheField name="Km recorridos Ruta-Llegada R." numFmtId="4">
      <sharedItems containsSemiMixedTypes="0" containsString="0" containsNumber="1" containsInteger="1" minValue="0" maxValue="0"/>
    </cacheField>
    <cacheField name="KM TERMINO DE RUTA" numFmtId="4">
      <sharedItems containsSemiMixedTypes="0" containsString="0" containsNumber="1" containsInteger="1" minValue="9736" maxValue="332333"/>
    </cacheField>
    <cacheField name="Km recorridos llegada R.-T. Ruta" numFmtId="4">
      <sharedItems containsSemiMixedTypes="0" containsString="0" containsNumber="1" containsInteger="1" minValue="0" maxValue="125"/>
    </cacheField>
    <cacheField name="Km recorridos Ruta" numFmtId="4">
      <sharedItems containsSemiMixedTypes="0" containsString="0" containsNumber="1" containsInteger="1" minValue="0" maxValue="125"/>
    </cacheField>
    <cacheField name="KM DE RESGUARDO" numFmtId="4">
      <sharedItems containsSemiMixedTypes="0" containsString="0" containsNumber="1" containsInteger="1" minValue="9748" maxValue="332343"/>
    </cacheField>
    <cacheField name="Km recorridos Fin de ruta - Resg." numFmtId="4">
      <sharedItems containsSemiMixedTypes="0" containsString="0" containsNumber="1" containsInteger="1" minValue="-1" maxValue="107"/>
    </cacheField>
    <cacheField name="TOTAL DE KM" numFmtId="4">
      <sharedItems containsSemiMixedTypes="0" containsString="0" containsNumber="1" containsInteger="1" minValue="2" maxValue="164"/>
    </cacheField>
    <cacheField name="KM DE RUTA" numFmtId="4">
      <sharedItems containsSemiMixedTypes="0" containsString="0" containsNumber="1" containsInteger="1" minValue="0" maxValue="125"/>
    </cacheField>
    <cacheField name="DIFERENCIA DE KM" numFmtId="4">
      <sharedItems containsSemiMixedTypes="0" containsString="0" containsNumber="1" containsInteger="1" minValue="-9" maxValue="109"/>
    </cacheField>
    <cacheField name="PLACAS" numFmtId="0">
      <sharedItems count="17">
        <s v="NBU-2452"/>
        <s v="NFS-4033"/>
        <s v="NUX-2246"/>
        <s v="NUX-2256"/>
        <s v="NEJ-5466"/>
        <s v="NBS-6259"/>
        <s v="NUX-3476"/>
        <s v="NUX-3535"/>
        <s v="MYA-3884"/>
        <s v="NMG-3487"/>
        <s v="NPL-8379"/>
        <s v="NFW-9108"/>
        <s v="1-DFR-01"/>
        <s v="NUX-2332"/>
        <s v="NCD-2001"/>
        <s v="NYJ-7857"/>
        <s v="MZJ-4356"/>
      </sharedItems>
    </cacheField>
    <cacheField name="VEHÍCULO QUALITY" numFmtId="0">
      <sharedItems/>
    </cacheField>
    <cacheField name="TIPO DE MOTOR" numFmtId="0">
      <sharedItems/>
    </cacheField>
    <cacheField name="MODELO" numFmtId="0">
      <sharedItems containsSemiMixedTypes="0" containsString="0" containsNumber="1" containsInteger="1" minValue="2009" maxValue="2019"/>
    </cacheField>
    <cacheField name="MOTIVO DE TRASLADO" numFmtId="0">
      <sharedItems/>
    </cacheField>
    <cacheField name="FACTOR DE RENDIMIENTO" numFmtId="4">
      <sharedItems containsSemiMixedTypes="0" containsString="0" containsNumber="1" minValue="7" maxValue="15.5"/>
    </cacheField>
    <cacheField name="CONSUMO (LITROS)" numFmtId="4">
      <sharedItems containsSemiMixedTypes="0" containsString="0" containsNumber="1" minValue="0.14285714285714285" maxValue="23.428571428571427"/>
    </cacheField>
    <cacheField name="PRECIO " numFmtId="0">
      <sharedItems containsSemiMixedTypes="0" containsString="0" containsNumber="1" minValue="19.45" maxValue="21.99"/>
    </cacheField>
    <cacheField name="IMPORTE" numFmtId="4">
      <sharedItems containsSemiMixedTypes="0" containsString="0" containsNumber="1" minValue="3.1128571428571425" maxValue="458.96571428571423"/>
    </cacheField>
    <cacheField name="UBICACIÓN DE RESGUARDO" numFmtId="0">
      <sharedItems containsBlank="1"/>
    </cacheField>
    <cacheField name="importe2" numFmtId="0">
      <sharedItems containsString="0" containsBlank="1" containsNumber="1" minValue="42.835714285714282" maxValue="2166.0942857142854"/>
    </cacheField>
    <cacheField name="litros" numFmtId="0">
      <sharedItems containsString="0" containsBlank="1" containsNumber="1" minValue="2.1428571428571428" maxValue="110.57142857142857"/>
    </cacheField>
    <cacheField name="kilometros" numFmtId="0">
      <sharedItems containsString="0" containsBlank="1" containsNumber="1" containsInteger="1" minValue="30" maxValue="77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1">
  <r>
    <d v="2021-07-05T00:00:00"/>
    <s v="LEONARDO"/>
    <x v="0"/>
    <s v="CALIXTLAHUACA 2"/>
    <m/>
    <n v="106044"/>
    <n v="106071"/>
    <n v="27"/>
    <n v="106071"/>
    <n v="0"/>
    <n v="106091"/>
    <n v="20"/>
    <n v="20"/>
    <n v="106104"/>
    <n v="13"/>
    <n v="60"/>
    <n v="20"/>
    <n v="40"/>
    <x v="0"/>
    <s v="SPARK CHEVROLET"/>
    <s v="GASOLINA"/>
    <n v="2016"/>
    <s v="RUTAS FIJAS DE TRANSPORTE"/>
    <n v="14"/>
    <n v="4.2857142857142856"/>
    <n v="20.29"/>
    <n v="86.957142857142856"/>
    <s v="RESGUARDO EN CASA D.F."/>
    <m/>
    <m/>
    <m/>
  </r>
  <r>
    <d v="2021-07-06T00:00:00"/>
    <s v="LEONARDO"/>
    <x v="1"/>
    <s v="RESGUARDO-OFICINA"/>
    <s v="ENTRADA"/>
    <n v="106104"/>
    <n v="106104"/>
    <n v="0"/>
    <n v="106104"/>
    <n v="0"/>
    <n v="106104"/>
    <n v="0"/>
    <n v="0"/>
    <n v="106124"/>
    <n v="20"/>
    <n v="20"/>
    <n v="0"/>
    <n v="20"/>
    <x v="0"/>
    <s v="SPARK CHEVROLET"/>
    <s v="GASOLINA"/>
    <n v="2016"/>
    <s v="RUTAS FIJAS DE TRANSPORTE"/>
    <n v="14"/>
    <n v="1.4285714285714286"/>
    <n v="20.29"/>
    <n v="28.985714285714284"/>
    <s v="RESGUARDO EN CASA D.F."/>
    <n v="115.94285714285714"/>
    <n v="5.7142857142857144"/>
    <n v="80"/>
  </r>
  <r>
    <d v="2021-07-05T00:00:00"/>
    <s v="J. ANTONIO GARCIA"/>
    <x v="0"/>
    <s v="Ruta 5 San Cristóbal Huichochitlan"/>
    <s v="SALIDA"/>
    <n v="47330"/>
    <n v="47352"/>
    <n v="22"/>
    <n v="47352"/>
    <n v="0"/>
    <n v="47366"/>
    <n v="14"/>
    <n v="14"/>
    <n v="47366"/>
    <n v="0"/>
    <n v="36"/>
    <n v="14"/>
    <n v="22"/>
    <x v="1"/>
    <s v="BEAT CHEVROLET"/>
    <s v="GASOLINA"/>
    <n v="2018"/>
    <s v="RUTAS FIJAS DE TRANSPORTE"/>
    <n v="15.5"/>
    <n v="2.3225806451612905"/>
    <n v="19.63"/>
    <n v="45.59225806451613"/>
    <s v="RESGUADO METEPEC"/>
    <m/>
    <m/>
    <m/>
  </r>
  <r>
    <d v="2021-07-05T00:00:00"/>
    <s v="J. ANTONIO GARCIA"/>
    <x v="0"/>
    <s v="Ruta 11 Pilares"/>
    <s v="SALIDA"/>
    <n v="47366"/>
    <n v="47380"/>
    <n v="14"/>
    <n v="47380"/>
    <n v="0"/>
    <n v="47401"/>
    <n v="21"/>
    <n v="21"/>
    <n v="47406"/>
    <n v="5"/>
    <n v="40"/>
    <n v="21"/>
    <n v="19"/>
    <x v="1"/>
    <s v="BEAT CHEVROLET"/>
    <s v="GASOLINA"/>
    <n v="2018"/>
    <s v="RUTAS FIJAS DE TRANSPORTE"/>
    <n v="15.5"/>
    <n v="2.5806451612903225"/>
    <n v="19.63"/>
    <n v="50.658064516129031"/>
    <s v="RESGUADO METEPEC"/>
    <m/>
    <m/>
    <m/>
  </r>
  <r>
    <d v="2021-07-06T00:00:00"/>
    <s v="J. ANTONIO GARCIA"/>
    <x v="0"/>
    <s v="Ruta 5 San Cristóbal Huichochitlan"/>
    <s v="ENTRADA"/>
    <n v="47406"/>
    <n v="47421"/>
    <n v="15"/>
    <n v="47421"/>
    <n v="0"/>
    <n v="47435"/>
    <n v="14"/>
    <n v="14"/>
    <n v="47435"/>
    <n v="0"/>
    <n v="29"/>
    <n v="14"/>
    <n v="15"/>
    <x v="1"/>
    <s v="BEAT CHEVROLET"/>
    <s v="GASOLINA"/>
    <n v="2018"/>
    <s v="RUTAS FIJAS DE TRANSPORTE"/>
    <n v="15.5"/>
    <n v="1.8709677419354838"/>
    <n v="19.63"/>
    <n v="36.727096774193548"/>
    <s v="RESGUADO METEPEC"/>
    <m/>
    <m/>
    <m/>
  </r>
  <r>
    <d v="2021-07-06T00:00:00"/>
    <s v="J. ANTONIO GARCIA"/>
    <x v="0"/>
    <s v="Ruta 11 Pilares"/>
    <s v="ENTRADA"/>
    <n v="47435"/>
    <n v="47456"/>
    <n v="21"/>
    <n v="47456"/>
    <n v="0"/>
    <n v="47477"/>
    <n v="21"/>
    <n v="21"/>
    <n v="47497"/>
    <n v="20"/>
    <n v="62"/>
    <n v="21"/>
    <n v="41"/>
    <x v="1"/>
    <s v="BEAT CHEVROLET"/>
    <s v="GASOLINA"/>
    <n v="2018"/>
    <s v="RUTAS FIJAS DE TRANSPORTE"/>
    <n v="15.5"/>
    <n v="4"/>
    <n v="19.63"/>
    <n v="78.52"/>
    <s v="RESGUADO METEPEC"/>
    <n v="211.49741935483871"/>
    <n v="10.774193548387096"/>
    <n v="167"/>
  </r>
  <r>
    <d v="2021-07-05T00:00:00"/>
    <s v="BENITO ZEPEDA"/>
    <x v="2"/>
    <s v="Ruta 1  Maquinita – Alpla T2000"/>
    <s v="SALIDA"/>
    <n v="221941"/>
    <n v="221947"/>
    <n v="6"/>
    <n v="221947"/>
    <n v="0"/>
    <n v="221971"/>
    <n v="24"/>
    <n v="24"/>
    <n v="221974"/>
    <n v="3"/>
    <n v="33"/>
    <n v="24"/>
    <n v="9"/>
    <x v="2"/>
    <s v="URVAN NISSAN"/>
    <s v="GASOLINA"/>
    <n v="2014"/>
    <s v="RUTAS FIJAS DE TRANSPORTE"/>
    <n v="7"/>
    <n v="4.7142857142857144"/>
    <n v="21.93"/>
    <n v="103.38428571428571"/>
    <s v="RESGUARDO SANTA CRUZ ATZACAPOTZALTONGO"/>
    <m/>
    <m/>
    <m/>
  </r>
  <r>
    <d v="2021-07-06T00:00:00"/>
    <s v="BENITO ZEPEDA"/>
    <x v="2"/>
    <s v="Ruta 1  Maquinita – Alpla T2000-OFICINA-RESGUARDO"/>
    <s v="ENTRADA"/>
    <n v="221974"/>
    <n v="221976"/>
    <n v="2"/>
    <n v="221976"/>
    <n v="0"/>
    <n v="221998"/>
    <n v="22"/>
    <n v="22"/>
    <n v="222014"/>
    <n v="16"/>
    <n v="40"/>
    <n v="22"/>
    <n v="18"/>
    <x v="2"/>
    <s v="URVAN NISSAN"/>
    <s v="GASOLINA"/>
    <n v="2014"/>
    <s v="RUTAS FIJAS DE TRANSPORTE"/>
    <n v="7"/>
    <n v="5.7142857142857144"/>
    <n v="21.93"/>
    <n v="125.31428571428572"/>
    <s v="RESGUARDO SANTA CRUZ ATZACAPOTZALTONGO"/>
    <n v="228.69857142857143"/>
    <n v="10.428571428571429"/>
    <n v="73"/>
  </r>
  <r>
    <d v="2021-07-05T00:00:00"/>
    <s v="FERNADO VALDEZ"/>
    <x v="2"/>
    <s v="Ruta 2 Mariano Escobedo – Alpla Centro Técnico"/>
    <s v="SALIDA"/>
    <n v="114572"/>
    <n v="114588"/>
    <n v="16"/>
    <n v="114588"/>
    <n v="0"/>
    <n v="114603"/>
    <n v="15"/>
    <n v="15"/>
    <n v="114607"/>
    <n v="4"/>
    <n v="35"/>
    <n v="15"/>
    <n v="20"/>
    <x v="3"/>
    <s v="URVAN NISSAN"/>
    <s v="GASOLINA"/>
    <n v="2014"/>
    <s v="RUTAS FIJAS DE TRANSPORTE"/>
    <n v="7"/>
    <n v="5"/>
    <n v="21"/>
    <n v="105"/>
    <s v="RESGUARDO C.F.E."/>
    <m/>
    <m/>
    <m/>
  </r>
  <r>
    <d v="2021-07-06T00:00:00"/>
    <s v="FERNADO VALDEZ"/>
    <x v="2"/>
    <s v="Ruta 2 Mariano Escobedo – Alpla Centro Técnico"/>
    <s v="ENTRADA"/>
    <n v="114607"/>
    <n v="114611"/>
    <n v="4"/>
    <n v="114611"/>
    <n v="0"/>
    <n v="114633"/>
    <n v="22"/>
    <n v="22"/>
    <n v="114649"/>
    <n v="16"/>
    <n v="42"/>
    <n v="22"/>
    <n v="20"/>
    <x v="3"/>
    <s v="URVAN NISSAN"/>
    <s v="GASOLINA"/>
    <n v="2014"/>
    <s v="RUTAS FIJAS DE TRANSPORTE"/>
    <n v="7"/>
    <n v="6"/>
    <n v="21"/>
    <n v="126"/>
    <s v="RESGUARDO C.F.E."/>
    <n v="231"/>
    <n v="11"/>
    <n v="77"/>
  </r>
  <r>
    <d v="2021-06-05T00:00:00"/>
    <s v="INDRA"/>
    <x v="0"/>
    <s v="Ruta 14 Atarasquillo 2 (Carlos Segura)"/>
    <s v="ENTRADA"/>
    <n v="62737"/>
    <n v="62769"/>
    <n v="32"/>
    <n v="62769"/>
    <n v="0"/>
    <n v="62786"/>
    <n v="17"/>
    <n v="17"/>
    <n v="62814"/>
    <n v="28"/>
    <n v="77"/>
    <n v="17"/>
    <n v="60"/>
    <x v="4"/>
    <s v="VERSA NISSAN"/>
    <s v="GASOLINA"/>
    <n v="2017"/>
    <s v="RUTAS FIJAS DE TRANSPORTE"/>
    <n v="14"/>
    <n v="5.5"/>
    <n v="19.89"/>
    <n v="109.39500000000001"/>
    <s v="RESGUARDO EN CASA DEL CHOFER SANTIAGO MILTEPEC,"/>
    <m/>
    <m/>
    <m/>
  </r>
  <r>
    <d v="2021-07-06T00:00:00"/>
    <s v="INDRA"/>
    <x v="0"/>
    <s v="Ruta 14 Atarasquillo 2 (Carlos Segura)"/>
    <s v="SALIDA"/>
    <n v="62814"/>
    <n v="62834"/>
    <n v="20"/>
    <n v="62834"/>
    <n v="0"/>
    <n v="62858"/>
    <n v="24"/>
    <n v="24"/>
    <n v="62884"/>
    <n v="26"/>
    <n v="70"/>
    <n v="24"/>
    <n v="46"/>
    <x v="4"/>
    <s v="VERSA NISSAN"/>
    <s v="GASOLINA"/>
    <n v="2017"/>
    <s v="RUTAS FIJAS DE TRANSPORTE"/>
    <n v="14"/>
    <n v="5"/>
    <n v="19.89"/>
    <n v="99.45"/>
    <s v="RESGUARDO EN CASA DEL CHOFER,, SANTIAGO MILTEPEC,"/>
    <n v="208.84500000000003"/>
    <n v="10.5"/>
    <n v="147"/>
  </r>
  <r>
    <d v="2021-06-05T00:00:00"/>
    <s v="RICARDO GAYTAN"/>
    <x v="2"/>
    <s v="Ruta 4 Rinconada del Valle - Alpla Centro Técnico"/>
    <s v="SALIDA"/>
    <n v="177704"/>
    <n v="177712"/>
    <n v="8"/>
    <n v="177712"/>
    <n v="0"/>
    <n v="177724"/>
    <n v="12"/>
    <n v="12"/>
    <n v="177735"/>
    <n v="11"/>
    <n v="31"/>
    <n v="12"/>
    <n v="19"/>
    <x v="5"/>
    <s v="URVAN NISSAN"/>
    <s v="GASOLINA"/>
    <n v="2017"/>
    <s v="RUTAS FIJAS DE TRANSPORTE"/>
    <n v="7"/>
    <n v="4.4285714285714288"/>
    <n v="19.989999999999998"/>
    <n v="88.527142857142849"/>
    <s v="RESGURDO SAN PEDRO TOTOLTEPEC"/>
    <m/>
    <m/>
    <m/>
  </r>
  <r>
    <d v="2021-07-06T00:00:00"/>
    <s v="RICARDO GAYTAN"/>
    <x v="2"/>
    <s v="Ruta 4 Rinconada del Valle - Alpla Centro Técnico"/>
    <s v="ENTRADA"/>
    <n v="177735"/>
    <n v="177747"/>
    <n v="12"/>
    <n v="177747"/>
    <n v="0"/>
    <n v="177759"/>
    <n v="12"/>
    <n v="12"/>
    <n v="177768"/>
    <n v="9"/>
    <n v="33"/>
    <n v="12"/>
    <n v="21"/>
    <x v="5"/>
    <s v="URVAN NISSAN"/>
    <s v="GASOLINA"/>
    <n v="2017"/>
    <s v="RUTAS FIJAS DE TRANSPORTE"/>
    <n v="7"/>
    <n v="4.7142857142857144"/>
    <n v="19.989999999999998"/>
    <n v="94.238571428571419"/>
    <s v="RESGUARDO SAN PEDRO TOTOLTEPEC"/>
    <n v="182.76571428571427"/>
    <n v="9.1428571428571423"/>
    <n v="64"/>
  </r>
  <r>
    <d v="2021-07-05T00:00:00"/>
    <s v="RUFINO OROCIO"/>
    <x v="0"/>
    <s v="Ruta 4 San Cayetano/Ruta 7 Villa Santin"/>
    <s v="ENTRADA"/>
    <n v="186819"/>
    <n v="186836"/>
    <n v="17"/>
    <n v="186836"/>
    <n v="0"/>
    <n v="186863"/>
    <n v="27"/>
    <n v="27"/>
    <n v="186867"/>
    <n v="4"/>
    <n v="48"/>
    <n v="27"/>
    <n v="21"/>
    <x v="6"/>
    <s v="TSURU NISSAN"/>
    <s v="GASOLINA"/>
    <n v="2010"/>
    <s v="RUTAS FIJAS DE TRANSPORTE"/>
    <n v="8.8000000000000007"/>
    <n v="5.4545454545454541"/>
    <n v="19.989999999999998"/>
    <n v="109.03636363636362"/>
    <s v="OXTOTITLAN"/>
    <m/>
    <m/>
    <m/>
  </r>
  <r>
    <d v="2021-07-05T00:00:00"/>
    <s v="RUFINO OROCIO"/>
    <x v="0"/>
    <s v="Ruta 13 Col. Centro (SM)"/>
    <s v="SALIDA"/>
    <n v="186867"/>
    <n v="186867"/>
    <n v="0"/>
    <n v="186867"/>
    <n v="0"/>
    <n v="186875"/>
    <n v="8"/>
    <n v="8"/>
    <n v="186901"/>
    <n v="26"/>
    <n v="34"/>
    <n v="8"/>
    <n v="26"/>
    <x v="6"/>
    <s v="TSURU NISSAN"/>
    <s v="GASOLINA"/>
    <n v="2010"/>
    <s v="RUTAS FIJAS DE TRANSPORTE"/>
    <n v="8.8000000000000007"/>
    <n v="3.8636363636363633"/>
    <n v="19.989999999999998"/>
    <n v="77.234090909090895"/>
    <s v="OXTOTITLAN"/>
    <m/>
    <m/>
    <m/>
  </r>
  <r>
    <d v="2021-07-06T00:00:00"/>
    <s v="RUFINO OROCIO"/>
    <x v="0"/>
    <s v="Ruta 13 Col. Centro (SM)"/>
    <s v="ENTRADA"/>
    <n v="186901"/>
    <n v="186926"/>
    <n v="25"/>
    <n v="186926"/>
    <n v="0"/>
    <n v="186934"/>
    <n v="8"/>
    <n v="8"/>
    <n v="186934"/>
    <n v="0"/>
    <n v="33"/>
    <n v="8"/>
    <n v="25"/>
    <x v="6"/>
    <s v="TSURU NISSAN"/>
    <s v="GASOLINA"/>
    <n v="2010"/>
    <s v="RUTAS FIJAS DE TRANSPORTE"/>
    <n v="8.8000000000000007"/>
    <n v="3.7499999999999996"/>
    <n v="19.989999999999998"/>
    <n v="74.962499999999991"/>
    <s v="OXTOTITLAN"/>
    <m/>
    <m/>
    <m/>
  </r>
  <r>
    <d v="2021-07-06T00:00:00"/>
    <s v="RUFINO OROCIO"/>
    <x v="0"/>
    <s v="Ruta 4 San Cayetano/Ruta 7 Villa Santin"/>
    <s v="SALIDA"/>
    <n v="186934"/>
    <n v="186938"/>
    <n v="4"/>
    <n v="186938"/>
    <n v="0"/>
    <n v="186960"/>
    <n v="22"/>
    <n v="22"/>
    <n v="186975"/>
    <n v="15"/>
    <n v="41"/>
    <n v="22"/>
    <n v="19"/>
    <x v="6"/>
    <s v="TSURU NISSAN"/>
    <s v="GASOLINA"/>
    <n v="2010"/>
    <s v="RUTAS FIJAS DE TRANSPORTE"/>
    <n v="8.8000000000000007"/>
    <n v="4.6590909090909083"/>
    <n v="19.989999999999998"/>
    <n v="93.135227272727249"/>
    <s v="OXTOTITLAN"/>
    <n v="354.36818181818177"/>
    <n v="17.727272727272727"/>
    <n v="156"/>
  </r>
  <r>
    <d v="2021-07-05T00:00:00"/>
    <s v="LUIS ALANIS"/>
    <x v="2"/>
    <s v="Ruta 3 San Mateo Atenco - Alpla Centro Técnico"/>
    <s v="SALIDA"/>
    <n v="235030"/>
    <n v="235043"/>
    <n v="13"/>
    <n v="235043"/>
    <n v="0"/>
    <n v="235055"/>
    <n v="12"/>
    <n v="12"/>
    <n v="235065"/>
    <n v="10"/>
    <n v="35"/>
    <n v="12"/>
    <n v="23"/>
    <x v="7"/>
    <s v="URVAN NISSAN"/>
    <s v="GASOLINA"/>
    <n v="2016"/>
    <s v="RUTAS FIJAS DE TRANSPORTE"/>
    <n v="7"/>
    <n v="5"/>
    <n v="19.989999999999998"/>
    <n v="99.949999999999989"/>
    <s v="RESGUARDO METEPEC"/>
    <m/>
    <m/>
    <m/>
  </r>
  <r>
    <d v="2021-07-06T00:00:00"/>
    <s v="LUIS ALANIS"/>
    <x v="2"/>
    <s v="Ruta 3 San Mateo Atenco - Alpla Centro Técnico"/>
    <s v="ENTRADA"/>
    <n v="235065"/>
    <n v="235074"/>
    <n v="9"/>
    <n v="235074"/>
    <n v="0"/>
    <n v="235084"/>
    <n v="10"/>
    <n v="10"/>
    <n v="235099"/>
    <n v="15"/>
    <n v="34"/>
    <n v="10"/>
    <n v="24"/>
    <x v="7"/>
    <s v="URVAN NISSAN"/>
    <s v="GASOLINA"/>
    <n v="2016"/>
    <s v="RUTAS FIJAS DE TRANSPORTE"/>
    <n v="7"/>
    <n v="4.8571428571428568"/>
    <n v="19.989999999999998"/>
    <n v="97.094285714285704"/>
    <s v="RESGUARDO METEPEC"/>
    <n v="197.04428571428571"/>
    <n v="9.8571428571428577"/>
    <n v="69"/>
  </r>
  <r>
    <d v="2021-07-05T00:00:00"/>
    <s v="EDUARDO BERNALDEZ"/>
    <x v="0"/>
    <s v="RESGUARDO-TALLER"/>
    <m/>
    <n v="108052"/>
    <n v="108052"/>
    <n v="0"/>
    <n v="108052"/>
    <n v="0"/>
    <n v="108052"/>
    <n v="0"/>
    <n v="0"/>
    <n v="108074"/>
    <n v="22"/>
    <n v="22"/>
    <n v="0"/>
    <n v="22"/>
    <x v="8"/>
    <s v="SPARK CHEVROLET"/>
    <s v="GASOLINA"/>
    <n v="2015"/>
    <s v="RUTAS FIJAS DE TRANSPORTE"/>
    <n v="14"/>
    <n v="1.5714285714285714"/>
    <n v="21.39"/>
    <n v="33.612857142857145"/>
    <s v="RESGURDO METEPEC"/>
    <m/>
    <m/>
    <m/>
  </r>
  <r>
    <d v="2021-07-05T00:00:00"/>
    <s v="EDUARDO BERNALDEZ"/>
    <x v="0"/>
    <s v="Ruta 6 Zinacantepec (SLM)"/>
    <s v="SALIDA"/>
    <n v="108074"/>
    <n v="108089"/>
    <n v="15"/>
    <n v="108089"/>
    <n v="0"/>
    <n v="108112"/>
    <n v="23"/>
    <n v="23"/>
    <n v="108112"/>
    <n v="0"/>
    <n v="38"/>
    <n v="23"/>
    <n v="15"/>
    <x v="8"/>
    <s v="SPARK CHEVROLET"/>
    <s v="GASOLINA"/>
    <n v="2015"/>
    <s v="RUTAS FIJAS DE TRANSPORTE"/>
    <n v="14"/>
    <n v="2.7142857142857144"/>
    <n v="21.39"/>
    <n v="58.058571428571433"/>
    <s v="RESGUARDO METEPEC"/>
    <m/>
    <m/>
    <m/>
  </r>
  <r>
    <d v="2021-07-05T00:00:00"/>
    <s v="EDUARDO BERNALDEZ"/>
    <x v="0"/>
    <s v="COL. CENTRO 2"/>
    <s v="ENTRADA"/>
    <n v="108112"/>
    <n v="108124"/>
    <n v="12"/>
    <n v="108124"/>
    <n v="0"/>
    <n v="108145"/>
    <n v="21"/>
    <n v="21"/>
    <n v="108165"/>
    <n v="20"/>
    <n v="53"/>
    <n v="21"/>
    <n v="32"/>
    <x v="8"/>
    <s v="SPARK CHEVROLET"/>
    <s v="GASOLINA"/>
    <n v="2015"/>
    <s v="RUTAS FIJAS DE TRANSPORTE"/>
    <n v="14"/>
    <n v="3.7857142857142856"/>
    <n v="21.39"/>
    <n v="80.976428571428571"/>
    <s v="RESGUARDO METEPEC"/>
    <m/>
    <m/>
    <m/>
  </r>
  <r>
    <d v="2021-07-06T00:00:00"/>
    <s v="EDUARDO BERNALDEZ"/>
    <x v="0"/>
    <s v="Acahualco/Ruta 6 Zinacantepec (SLM"/>
    <s v="ENTRADA"/>
    <n v="108165"/>
    <n v="108178"/>
    <n v="13"/>
    <n v="108178"/>
    <n v="0"/>
    <n v="108216"/>
    <n v="38"/>
    <n v="38"/>
    <n v="108216"/>
    <n v="0"/>
    <n v="51"/>
    <n v="38"/>
    <n v="13"/>
    <x v="8"/>
    <s v="SPARK CHEVROLET"/>
    <s v="GASOLINA"/>
    <n v="2015"/>
    <s v="RUTAS FIJAS DE TRANSPORTE"/>
    <n v="14"/>
    <n v="3.6428571428571428"/>
    <n v="21.39"/>
    <n v="77.920714285714283"/>
    <s v="RESGUARDO METEPEC"/>
    <m/>
    <m/>
    <m/>
  </r>
  <r>
    <d v="2021-07-06T00:00:00"/>
    <s v="EDUARDO BERNALDEZ"/>
    <x v="0"/>
    <s v="COL. CENTRO 2"/>
    <s v="SALIDA"/>
    <n v="108216"/>
    <n v="108216"/>
    <n v="0"/>
    <n v="108216"/>
    <n v="0"/>
    <n v="108229"/>
    <n v="13"/>
    <n v="13"/>
    <n v="108234"/>
    <n v="5"/>
    <n v="18"/>
    <n v="13"/>
    <n v="5"/>
    <x v="8"/>
    <s v="SPARK CHEVROLET"/>
    <s v="GASOLINA"/>
    <n v="2015"/>
    <s v="RUTAS FIJAS DE TRANSPORTE"/>
    <n v="14"/>
    <n v="1.2857142857142858"/>
    <n v="21.39"/>
    <n v="27.501428571428573"/>
    <s v="RESGUARDO METEPEC"/>
    <n v="278.07"/>
    <n v="13"/>
    <n v="182"/>
  </r>
  <r>
    <d v="2021-07-05T00:00:00"/>
    <s v="FERMIN AGUILAR"/>
    <x v="1"/>
    <s v="AUXILIO VIAL A SANTIAGO TIANGUISTENCO-OFICINA-REGUARDO"/>
    <s v="SALIDA"/>
    <n v="9728"/>
    <n v="9731"/>
    <n v="3"/>
    <n v="9731"/>
    <n v="0"/>
    <n v="9736"/>
    <n v="5"/>
    <n v="5"/>
    <n v="9748"/>
    <n v="12"/>
    <n v="20"/>
    <n v="5"/>
    <n v="15"/>
    <x v="9"/>
    <s v="URVAN NISSAN"/>
    <s v="GASOLINA"/>
    <n v="2019"/>
    <s v="RUTAS FIJAS DE TRANSPORTE"/>
    <n v="7"/>
    <n v="2.8571428571428572"/>
    <n v="21.83"/>
    <n v="62.371428571428567"/>
    <s v="RESGURDO METEPEC"/>
    <m/>
    <m/>
    <m/>
  </r>
  <r>
    <d v="2021-07-06T00:00:00"/>
    <s v="FERMIN AGUILAR"/>
    <x v="2"/>
    <s v="Ruta 5 Bodega Aurrera - Femsa Pilares"/>
    <s v="ENTRADA"/>
    <n v="9748"/>
    <n v="9762"/>
    <n v="14"/>
    <n v="9762"/>
    <n v="0"/>
    <n v="9766"/>
    <n v="4"/>
    <n v="4"/>
    <n v="9771"/>
    <n v="5"/>
    <n v="23"/>
    <n v="4"/>
    <n v="19"/>
    <x v="9"/>
    <s v="URVAN NISSAN"/>
    <s v="GASOLINA"/>
    <n v="2019"/>
    <s v="RUTAS FIJAS DE TRANSPORTE"/>
    <n v="7"/>
    <n v="3.2857142857142856"/>
    <n v="21.83"/>
    <n v="71.727142857142852"/>
    <s v="RESGUARDO METEPEC"/>
    <n v="134.0985714285714"/>
    <n v="6.1428571428571423"/>
    <n v="43"/>
  </r>
  <r>
    <d v="2021-07-05T00:00:00"/>
    <s v="RODOLFO FUENTE"/>
    <x v="0"/>
    <s v="OFICINA-RESGURDO"/>
    <s v="OFICINA"/>
    <n v="98682"/>
    <n v="98682"/>
    <n v="0"/>
    <n v="98682"/>
    <n v="0"/>
    <n v="98682"/>
    <n v="0"/>
    <n v="0"/>
    <n v="98696"/>
    <n v="14"/>
    <n v="14"/>
    <n v="0"/>
    <n v="14"/>
    <x v="10"/>
    <s v="YARIS TOYOTA"/>
    <s v="GASOLINA"/>
    <n v="2009"/>
    <s v="RUTAS FIJAS DE TRANSPORTE"/>
    <n v="10"/>
    <n v="1.4"/>
    <n v="19.489999999999998"/>
    <n v="27.285999999999998"/>
    <s v="RESGUADO SAN MATEO ATENCO"/>
    <m/>
    <m/>
    <m/>
  </r>
  <r>
    <d v="2021-07-05T00:00:00"/>
    <s v="RODOLFO FUENTE"/>
    <x v="0"/>
    <s v="Ruta 10 Xonacatlan/Ruta 10 Xonacatlan 2 (Sergio Mendoza"/>
    <s v="SALIDA"/>
    <n v="98696"/>
    <n v="98724"/>
    <n v="28"/>
    <n v="98724"/>
    <n v="0"/>
    <n v="98741"/>
    <n v="17"/>
    <n v="17"/>
    <n v="98758"/>
    <n v="17"/>
    <n v="62"/>
    <n v="17"/>
    <n v="45"/>
    <x v="10"/>
    <s v="YARIS TOYOTA"/>
    <s v="GASOLINA"/>
    <n v="2009"/>
    <s v="RUTAS FIJAS DE TRANSPORTE"/>
    <n v="10"/>
    <n v="6.2"/>
    <n v="19.489999999999998"/>
    <n v="120.83799999999999"/>
    <s v="RESGUADO SAN MATEO ATENCO"/>
    <m/>
    <m/>
    <m/>
  </r>
  <r>
    <d v="2021-07-05T00:00:00"/>
    <s v="RODOLFO FUENTE"/>
    <x v="0"/>
    <s v="Ruta 9 San Mateo Otzacatipan"/>
    <s v="SALIDA"/>
    <n v="98758"/>
    <n v="98758"/>
    <n v="0"/>
    <n v="98758"/>
    <n v="0"/>
    <n v="98768"/>
    <n v="10"/>
    <n v="10"/>
    <n v="98796"/>
    <n v="28"/>
    <n v="38"/>
    <n v="10"/>
    <n v="28"/>
    <x v="10"/>
    <s v="YARIS TOYOTA"/>
    <s v="GASOLINA"/>
    <n v="2009"/>
    <s v="RUTAS FIJAS DE TRANSPORTE"/>
    <n v="10"/>
    <n v="3.8"/>
    <n v="19.489999999999998"/>
    <n v="74.061999999999998"/>
    <s v="RESGUADO SAN MATEO ATENCO"/>
    <m/>
    <m/>
    <m/>
  </r>
  <r>
    <d v="2021-07-06T00:00:00"/>
    <s v="RODOLFO FUENTE"/>
    <x v="0"/>
    <s v="Ruta 10 Xonacatlan/Ruta 10 Xonacatlan 2 (Sergio Mendoza"/>
    <s v="SALIDA"/>
    <n v="98796"/>
    <n v="98831"/>
    <n v="35"/>
    <n v="98831"/>
    <n v="0"/>
    <n v="98848"/>
    <n v="17"/>
    <n v="17"/>
    <n v="98848"/>
    <n v="0"/>
    <n v="52"/>
    <n v="17"/>
    <n v="35"/>
    <x v="10"/>
    <s v="YARIS TOYOTA"/>
    <s v="GASOLINA"/>
    <n v="2009"/>
    <s v="RUTAS FIJAS DE TRANSPORTE"/>
    <n v="10"/>
    <n v="5.2"/>
    <n v="19.489999999999998"/>
    <n v="101.348"/>
    <s v="RESGUADO SAN MATEO ATENCO"/>
    <m/>
    <m/>
    <m/>
  </r>
  <r>
    <d v="2021-07-06T00:00:00"/>
    <s v="RODOLFO FUENTE"/>
    <x v="0"/>
    <s v="Ruta 9 San Mateo Otzacatipan"/>
    <s v="ENTRADA"/>
    <n v="98848"/>
    <n v="98858"/>
    <n v="10"/>
    <n v="98858"/>
    <n v="0"/>
    <n v="98867"/>
    <n v="9"/>
    <n v="9"/>
    <n v="98895"/>
    <n v="28"/>
    <n v="47"/>
    <n v="9"/>
    <n v="38"/>
    <x v="10"/>
    <s v="YARIS TOYOTA"/>
    <s v="GASOLINA"/>
    <n v="2009"/>
    <s v="RUTAS FIJAS DE TRANSPORTE"/>
    <n v="10"/>
    <n v="4.7"/>
    <n v="19.489999999999998"/>
    <n v="91.602999999999994"/>
    <s v="RESGUADO SAN MATEO ATENCO"/>
    <n v="415.137"/>
    <n v="21.299999999999997"/>
    <n v="213"/>
  </r>
  <r>
    <d v="2021-07-05T00:00:00"/>
    <s v="JUNIOR"/>
    <x v="3"/>
    <s v="1 TURNO SALTILLO-DERRAMADERO"/>
    <s v="ENTRADA"/>
    <n v="182512"/>
    <n v="182517"/>
    <n v="5"/>
    <n v="182517"/>
    <n v="0"/>
    <n v="182610"/>
    <n v="93"/>
    <n v="93"/>
    <n v="182615"/>
    <n v="5"/>
    <n v="103"/>
    <n v="93"/>
    <n v="10"/>
    <x v="11"/>
    <s v="URVAN NISSAN"/>
    <s v="GASOLINA"/>
    <n v="2019"/>
    <s v="RUTAS FIJAS DE TRANSPORTE"/>
    <n v="7"/>
    <n v="14.714285714285714"/>
    <n v="19.989999999999998"/>
    <n v="294.13857142857137"/>
    <m/>
    <m/>
    <m/>
    <m/>
  </r>
  <r>
    <d v="2021-07-05T00:00:00"/>
    <s v="JUNIOR"/>
    <x v="3"/>
    <s v="2 TURNO SALTILLO-DERRAMADERO"/>
    <s v="ENTRADA"/>
    <n v="182615"/>
    <n v="182661"/>
    <n v="46"/>
    <n v="182661"/>
    <n v="0"/>
    <n v="182753"/>
    <n v="92"/>
    <n v="92"/>
    <n v="182752"/>
    <n v="-1"/>
    <n v="137"/>
    <n v="92"/>
    <n v="45"/>
    <x v="11"/>
    <s v="URVAN NISSAN"/>
    <s v="GASOLINA"/>
    <n v="2019"/>
    <s v="RUTAS FIJAS DE TRANSPORTE"/>
    <n v="7"/>
    <n v="19.571428571428573"/>
    <n v="19.989999999999998"/>
    <n v="391.23285714285714"/>
    <m/>
    <m/>
    <m/>
    <m/>
  </r>
  <r>
    <d v="2021-07-05T00:00:00"/>
    <s v="JUNIOR"/>
    <x v="3"/>
    <s v="3 TURNO SALTILLO-DERRAMADERO"/>
    <s v="ENTRADA"/>
    <n v="182752"/>
    <n v="182763"/>
    <n v="11"/>
    <n v="182763"/>
    <n v="0"/>
    <n v="182856"/>
    <n v="93"/>
    <n v="93"/>
    <n v="182861"/>
    <n v="5"/>
    <n v="109"/>
    <n v="93"/>
    <n v="16"/>
    <x v="11"/>
    <s v="URVAN NISSAN"/>
    <s v="GASOLINA"/>
    <n v="2019"/>
    <s v="RUTAS FIJAS DE TRANSPORTE"/>
    <n v="7"/>
    <n v="15.571428571428571"/>
    <n v="19.989999999999998"/>
    <n v="311.27285714285711"/>
    <m/>
    <m/>
    <m/>
    <m/>
  </r>
  <r>
    <d v="2021-07-06T00:00:00"/>
    <s v="JUNIOR"/>
    <x v="3"/>
    <s v="1 TURNO SALTILLO-DERRAMADERO"/>
    <s v="ENTRADA"/>
    <n v="182861"/>
    <n v="182906"/>
    <n v="45"/>
    <n v="182906"/>
    <n v="0"/>
    <n v="182999"/>
    <n v="93"/>
    <n v="93"/>
    <n v="183004"/>
    <n v="5"/>
    <n v="143"/>
    <n v="93"/>
    <n v="50"/>
    <x v="11"/>
    <s v="URVAN NISSAN"/>
    <s v="GASOLINA"/>
    <n v="2019"/>
    <s v="RUTAS FIJAS DE TRANSPORTE"/>
    <n v="7"/>
    <n v="20.428571428571427"/>
    <n v="19.989999999999998"/>
    <n v="408.36714285714277"/>
    <m/>
    <n v="1405.0114285714285"/>
    <n v="70.285714285714278"/>
    <n v="492"/>
  </r>
  <r>
    <d v="2021-07-05T00:00:00"/>
    <s v="MARTIN"/>
    <x v="3"/>
    <s v="1 TURNO SALTILLO-DERRAMADERO"/>
    <s v="ENTRADA"/>
    <n v="330311"/>
    <n v="330317"/>
    <n v="6"/>
    <n v="330317"/>
    <n v="0"/>
    <n v="330406"/>
    <n v="89"/>
    <n v="89"/>
    <n v="330410"/>
    <n v="4"/>
    <n v="99"/>
    <n v="89"/>
    <n v="10"/>
    <x v="12"/>
    <s v="URVAN NISSAN"/>
    <s v="GASOLINA"/>
    <n v="2017"/>
    <s v="RUTAS FIJAS DE TRANSPORTE"/>
    <n v="7"/>
    <n v="14.142857142857142"/>
    <n v="20.190000000000001"/>
    <n v="285.54428571428571"/>
    <m/>
    <m/>
    <m/>
    <m/>
  </r>
  <r>
    <d v="2021-07-05T00:00:00"/>
    <s v="MARTIN"/>
    <x v="3"/>
    <s v="2 TURNO SALTILLO-DERRAMADERO"/>
    <s v="ENTRADA"/>
    <n v="330410"/>
    <n v="330412"/>
    <n v="2"/>
    <n v="330412"/>
    <n v="0"/>
    <n v="330495"/>
    <n v="83"/>
    <n v="83"/>
    <n v="330501"/>
    <n v="6"/>
    <n v="91"/>
    <n v="83"/>
    <n v="8"/>
    <x v="12"/>
    <s v="URVAN NISSAN"/>
    <s v="GASOLINA"/>
    <n v="2017"/>
    <s v="RUTAS FIJAS DE TRANSPORTE"/>
    <n v="7"/>
    <n v="13"/>
    <n v="20.190000000000001"/>
    <n v="262.47000000000003"/>
    <m/>
    <m/>
    <m/>
    <m/>
  </r>
  <r>
    <d v="2021-07-05T00:00:00"/>
    <s v="MARTIN"/>
    <x v="3"/>
    <s v="3 TURNO SALTILLO-DERRAMADERO"/>
    <s v="ENTRADA"/>
    <n v="330501"/>
    <n v="330509"/>
    <n v="8"/>
    <n v="330509"/>
    <n v="0"/>
    <n v="330620"/>
    <n v="111"/>
    <n v="111"/>
    <n v="330626"/>
    <n v="6"/>
    <n v="125"/>
    <n v="111"/>
    <n v="14"/>
    <x v="12"/>
    <s v="URVAN NISSAN"/>
    <s v="GASOLINA"/>
    <n v="2017"/>
    <s v="RUTAS FIJAS DE TRANSPORTE"/>
    <n v="7"/>
    <n v="17.857142857142858"/>
    <n v="20.190000000000001"/>
    <n v="360.53571428571433"/>
    <m/>
    <m/>
    <m/>
    <m/>
  </r>
  <r>
    <d v="2021-07-06T00:00:00"/>
    <s v="MARTIN"/>
    <x v="3"/>
    <s v="1 TURNO SALTILLO-DERRAMADERO"/>
    <s v="ENTRADA"/>
    <n v="330626"/>
    <n v="330632"/>
    <n v="6"/>
    <n v="330632"/>
    <n v="0"/>
    <n v="330721"/>
    <n v="89"/>
    <n v="89"/>
    <n v="330730"/>
    <n v="9"/>
    <n v="104"/>
    <n v="89"/>
    <n v="15"/>
    <x v="12"/>
    <s v="URVAN NISSAN"/>
    <s v="GASOLINA"/>
    <n v="2017"/>
    <s v="RUTAS FIJAS DE TRANSPORTE"/>
    <n v="7"/>
    <n v="14.857142857142858"/>
    <n v="20.190000000000001"/>
    <n v="299.96571428571434"/>
    <m/>
    <n v="1208.5157142857145"/>
    <n v="59.857142857142861"/>
    <n v="419"/>
  </r>
  <r>
    <d v="2021-07-05T00:00:00"/>
    <s v="ELENA"/>
    <x v="4"/>
    <s v="ALAMEDA CENTRO"/>
    <s v="ENTRADA"/>
    <n v="238437"/>
    <n v="238437"/>
    <n v="0"/>
    <n v="238437"/>
    <n v="0"/>
    <n v="238437"/>
    <n v="0"/>
    <n v="0"/>
    <n v="238455"/>
    <n v="18"/>
    <n v="18"/>
    <n v="0"/>
    <n v="18"/>
    <x v="13"/>
    <s v="URVAN NISSAN"/>
    <s v="GASOLINA"/>
    <n v="2012"/>
    <s v="RUTAS FIJAS DE TRANSPORTE"/>
    <n v="7"/>
    <n v="2.5714285714285716"/>
    <n v="19.98"/>
    <n v="51.377142857142864"/>
    <m/>
    <m/>
    <m/>
    <m/>
  </r>
  <r>
    <d v="2021-07-05T00:00:00"/>
    <s v="ELENA"/>
    <x v="4"/>
    <s v="GUARDIA NACIONAL"/>
    <s v="ENTRADA"/>
    <n v="238455"/>
    <n v="238455"/>
    <n v="0"/>
    <n v="238455"/>
    <n v="0"/>
    <n v="238455"/>
    <n v="0"/>
    <n v="0"/>
    <n v="238490"/>
    <n v="35"/>
    <n v="35"/>
    <n v="0"/>
    <n v="35"/>
    <x v="13"/>
    <s v="URVAN NISSAN"/>
    <s v="GASOLINA"/>
    <n v="2012"/>
    <s v="RUTAS FIJAS DE TRANSPORTE"/>
    <n v="7"/>
    <n v="5"/>
    <n v="19.98"/>
    <n v="99.9"/>
    <m/>
    <n v="151.27714285714288"/>
    <n v="7.5714285714285712"/>
    <n v="53"/>
  </r>
  <r>
    <d v="2021-07-05T00:00:00"/>
    <m/>
    <x v="5"/>
    <s v="2 TURNO RUTA DE ESCOBEDO "/>
    <m/>
    <n v="62466"/>
    <n v="62466"/>
    <n v="0"/>
    <n v="62466"/>
    <n v="0"/>
    <n v="62466"/>
    <n v="0"/>
    <n v="0"/>
    <n v="62518"/>
    <n v="52"/>
    <n v="52"/>
    <n v="0"/>
    <n v="52"/>
    <x v="14"/>
    <s v="URVAN NISSAN"/>
    <s v="GASOLINA"/>
    <n v="2018"/>
    <s v="RUTAS FIJAS DE TRANSPORTE"/>
    <n v="7"/>
    <n v="7.4285714285714288"/>
    <n v="21.79"/>
    <n v="161.86857142857141"/>
    <m/>
    <m/>
    <m/>
    <m/>
  </r>
  <r>
    <d v="2021-07-05T00:00:00"/>
    <m/>
    <x v="5"/>
    <s v="3 TURNO RUTA DE ESCOBEDO"/>
    <m/>
    <n v="62518"/>
    <n v="62518"/>
    <n v="0"/>
    <n v="62518"/>
    <n v="0"/>
    <n v="62518"/>
    <n v="0"/>
    <n v="0"/>
    <n v="62579"/>
    <n v="61"/>
    <n v="61"/>
    <n v="0"/>
    <n v="61"/>
    <x v="14"/>
    <s v="URVAN NISSAN"/>
    <s v="GASOLINA"/>
    <n v="2018"/>
    <s v="RUTAS FIJAS DE TRANSPORTE"/>
    <n v="7"/>
    <n v="8.7142857142857135"/>
    <n v="21.79"/>
    <n v="189.88428571428568"/>
    <m/>
    <m/>
    <m/>
    <m/>
  </r>
  <r>
    <d v="2021-07-06T00:00:00"/>
    <m/>
    <x v="5"/>
    <s v="1 TURNO RUTA DE ESCOBEDO"/>
    <m/>
    <n v="62579"/>
    <n v="62579"/>
    <n v="0"/>
    <n v="62579"/>
    <n v="0"/>
    <n v="62579"/>
    <n v="0"/>
    <n v="0"/>
    <n v="62638"/>
    <n v="59"/>
    <n v="59"/>
    <n v="0"/>
    <n v="59"/>
    <x v="14"/>
    <s v="URVAN NISSAN"/>
    <s v="GASOLINA"/>
    <n v="2018"/>
    <s v="RUTAS FIJAS DE TRANSPORTE"/>
    <n v="7"/>
    <n v="8.4285714285714288"/>
    <n v="21.79"/>
    <n v="183.65857142857143"/>
    <m/>
    <n v="535.41142857142859"/>
    <n v="24.571428571428569"/>
    <n v="172"/>
  </r>
  <r>
    <d v="2021-07-06T00:00:00"/>
    <s v="ARIEL PEREZ"/>
    <x v="1"/>
    <s v="RECLUTAMIENTO INTERCARTON"/>
    <m/>
    <n v="106124"/>
    <n v="106124"/>
    <n v="0"/>
    <n v="106124"/>
    <n v="0"/>
    <n v="106124"/>
    <n v="0"/>
    <n v="0"/>
    <n v="106145"/>
    <n v="21"/>
    <n v="21"/>
    <n v="0"/>
    <n v="21"/>
    <x v="0"/>
    <s v="SPARK CHEVROLET"/>
    <s v="GASOLINA"/>
    <n v="2016"/>
    <s v="RUTAS FIJAS DE TRANSPORTE"/>
    <n v="14"/>
    <n v="1.5"/>
    <n v="20.29"/>
    <n v="30.434999999999999"/>
    <s v="RESGUARDO EN CASA D.F."/>
    <m/>
    <m/>
    <m/>
  </r>
  <r>
    <d v="2021-07-06T00:00:00"/>
    <s v="FERMIN AGUILAR"/>
    <x v="2"/>
    <s v="Ruta 5 Bodega Aurrera - Femsa Pilares"/>
    <s v="ENTRADA"/>
    <n v="106145"/>
    <n v="106148"/>
    <n v="3"/>
    <n v="106148"/>
    <n v="0"/>
    <n v="106154"/>
    <n v="6"/>
    <n v="6"/>
    <n v="106166"/>
    <n v="12"/>
    <n v="21"/>
    <n v="6"/>
    <n v="15"/>
    <x v="0"/>
    <s v="SPARK CHEVROLET"/>
    <s v="GASOLINA"/>
    <n v="2016"/>
    <s v="RUTAS FIJAS DE TRANSPORTE"/>
    <n v="14"/>
    <n v="1.5"/>
    <n v="20.29"/>
    <n v="30.434999999999999"/>
    <s v="RESGUARDO EN CASA D.F."/>
    <m/>
    <m/>
    <m/>
  </r>
  <r>
    <d v="2021-07-07T00:00:00"/>
    <s v="FERMIN AGUILAR"/>
    <x v="1"/>
    <s v="RESGUARDO-OFICINA"/>
    <s v="ENTRADA"/>
    <n v="106166"/>
    <n v="106166"/>
    <n v="0"/>
    <n v="106166"/>
    <n v="0"/>
    <n v="106166"/>
    <n v="0"/>
    <n v="0"/>
    <n v="106171"/>
    <n v="5"/>
    <n v="5"/>
    <n v="0"/>
    <n v="5"/>
    <x v="0"/>
    <s v="SPARK CHEVROLET"/>
    <s v="GASOLINA"/>
    <n v="2016"/>
    <s v="RUTAS FIJAS DE TRANSPORTE"/>
    <n v="14"/>
    <n v="0.35714285714285715"/>
    <n v="20.29"/>
    <n v="7.246428571428571"/>
    <s v="RESGUARDO EN CASA D.F."/>
    <n v="68.116428571428571"/>
    <n v="3.3571428571428572"/>
    <n v="47"/>
  </r>
  <r>
    <d v="2021-07-06T00:00:00"/>
    <s v="J. ANTONIO GARCIA"/>
    <x v="0"/>
    <s v="Ruta 5 San Cristóbal Huichochitlan"/>
    <s v="SALIDA"/>
    <n v="47497"/>
    <n v="47517"/>
    <n v="20"/>
    <n v="47517"/>
    <n v="0"/>
    <n v="47531"/>
    <n v="14"/>
    <n v="14"/>
    <n v="47531"/>
    <n v="0"/>
    <n v="34"/>
    <n v="14"/>
    <n v="20"/>
    <x v="1"/>
    <s v="BEAT CHEVROLET"/>
    <s v="GASOLINA"/>
    <n v="2018"/>
    <s v="RUTAS FIJAS DE TRANSPORTE"/>
    <n v="15.5"/>
    <n v="2.193548387096774"/>
    <n v="19.63"/>
    <n v="43.059354838709673"/>
    <s v="RESGUADO METEPEC"/>
    <m/>
    <m/>
    <m/>
  </r>
  <r>
    <d v="2021-07-06T00:00:00"/>
    <s v="J. ANTONIO GARCIA"/>
    <x v="0"/>
    <s v="Ruta 11 Pilares"/>
    <s v="SALIDA"/>
    <n v="47531"/>
    <n v="47545"/>
    <n v="14"/>
    <n v="47545"/>
    <n v="0"/>
    <n v="47566"/>
    <n v="21"/>
    <n v="21"/>
    <n v="47571"/>
    <n v="5"/>
    <n v="40"/>
    <n v="21"/>
    <n v="19"/>
    <x v="1"/>
    <s v="BEAT CHEVROLET"/>
    <s v="GASOLINA"/>
    <n v="2018"/>
    <s v="RUTAS FIJAS DE TRANSPORTE"/>
    <n v="15.5"/>
    <n v="2.5806451612903225"/>
    <n v="19.63"/>
    <n v="50.658064516129031"/>
    <s v="RESGUADO METEPEC"/>
    <m/>
    <m/>
    <m/>
  </r>
  <r>
    <d v="2021-07-07T00:00:00"/>
    <s v="J. ANTONIO GARCIA"/>
    <x v="0"/>
    <s v="Ruta 5 San Cristóbal Huichochitlan"/>
    <s v="ENTRADA"/>
    <n v="47571"/>
    <n v="47584"/>
    <n v="13"/>
    <n v="47584"/>
    <n v="0"/>
    <n v="47598"/>
    <n v="14"/>
    <n v="14"/>
    <n v="47618"/>
    <n v="20"/>
    <n v="47"/>
    <n v="14"/>
    <n v="33"/>
    <x v="1"/>
    <s v="BEAT CHEVROLET"/>
    <s v="GASOLINA"/>
    <n v="2018"/>
    <s v="RUTAS FIJAS DE TRANSPORTE"/>
    <n v="15.5"/>
    <n v="3.032258064516129"/>
    <n v="19.63"/>
    <n v="59.523225806451606"/>
    <s v="RESGUADO METEPEC"/>
    <n v="153.24064516129033"/>
    <n v="7.8064516129032251"/>
    <n v="121"/>
  </r>
  <r>
    <d v="2021-07-06T00:00:00"/>
    <s v="BENITO ZEPEDA"/>
    <x v="2"/>
    <s v="Ruta 1  Maquinita – Alpla T2000"/>
    <s v="SALIDA"/>
    <n v="222014"/>
    <n v="222029"/>
    <n v="15"/>
    <n v="222029"/>
    <n v="0"/>
    <n v="222053"/>
    <n v="24"/>
    <n v="24"/>
    <n v="222056"/>
    <n v="3"/>
    <n v="42"/>
    <n v="24"/>
    <n v="18"/>
    <x v="2"/>
    <s v="URVAN NISSAN"/>
    <s v="GASOLINA"/>
    <n v="2014"/>
    <s v="RUTAS FIJAS DE TRANSPORTE"/>
    <n v="7"/>
    <n v="6"/>
    <n v="21.93"/>
    <n v="131.57999999999998"/>
    <s v="RESGUARDO SANTA CRUZ ATZACAPOTZALTONGO"/>
    <m/>
    <m/>
    <m/>
  </r>
  <r>
    <d v="2021-07-07T00:00:00"/>
    <s v="BENITO ZEPEDA"/>
    <x v="2"/>
    <s v="Ruta 1  Maquinita – Alpla T2000-OFICINA-RESGUARDO"/>
    <s v="ENTRADA"/>
    <n v="222056"/>
    <n v="222059"/>
    <n v="3"/>
    <n v="222059"/>
    <n v="0"/>
    <n v="222073"/>
    <n v="14"/>
    <n v="14"/>
    <n v="222078"/>
    <n v="5"/>
    <n v="22"/>
    <n v="14"/>
    <n v="8"/>
    <x v="2"/>
    <s v="URVAN NISSAN"/>
    <s v="GASOLINA"/>
    <n v="2014"/>
    <s v="RUTAS FIJAS DE TRANSPORTE"/>
    <n v="7"/>
    <n v="3.1428571428571428"/>
    <n v="21.93"/>
    <n v="68.92285714285714"/>
    <s v="RESGUARDO SANTA CRUZ ATZACAPOTZALTONGO"/>
    <n v="200.50285714285712"/>
    <n v="9.1428571428571423"/>
    <n v="64"/>
  </r>
  <r>
    <d v="2021-07-06T00:00:00"/>
    <s v="FERNADO VALDEZ"/>
    <x v="2"/>
    <s v="Ruta 2 Mariano Escobedo – Alpla Centro Técnico"/>
    <s v="SALIDA"/>
    <n v="114649"/>
    <n v="114669"/>
    <n v="20"/>
    <n v="114669"/>
    <n v="0"/>
    <n v="114681"/>
    <n v="12"/>
    <n v="12"/>
    <n v="114685"/>
    <n v="4"/>
    <n v="36"/>
    <n v="12"/>
    <n v="24"/>
    <x v="3"/>
    <s v="URVAN NISSAN"/>
    <s v="GASOLINA"/>
    <n v="2014"/>
    <s v="RUTAS FIJAS DE TRANSPORTE"/>
    <n v="7"/>
    <n v="5.1428571428571432"/>
    <n v="21.83"/>
    <n v="112.26857142857143"/>
    <s v="RESGUARDO C.F.E."/>
    <m/>
    <m/>
    <m/>
  </r>
  <r>
    <d v="2021-07-07T00:00:00"/>
    <s v="FERNADO VALDEZ"/>
    <x v="2"/>
    <s v="Ruta 2 Mariano Escobedo – Alpla Centro Técnico"/>
    <s v="ENTRADA"/>
    <n v="114685"/>
    <n v="114689"/>
    <n v="4"/>
    <n v="114689"/>
    <n v="0"/>
    <n v="114711"/>
    <n v="22"/>
    <n v="22"/>
    <n v="114729"/>
    <n v="18"/>
    <n v="44"/>
    <n v="22"/>
    <n v="22"/>
    <x v="3"/>
    <s v="URVAN NISSAN"/>
    <s v="GASOLINA"/>
    <n v="2014"/>
    <s v="RUTAS FIJAS DE TRANSPORTE"/>
    <n v="7"/>
    <n v="6.2857142857142856"/>
    <n v="21.83"/>
    <n v="137.21714285714285"/>
    <s v="RESGUARDO C.F.E."/>
    <n v="249.48571428571427"/>
    <n v="11.428571428571429"/>
    <n v="80"/>
  </r>
  <r>
    <d v="2021-07-06T00:00:00"/>
    <s v="INDRA"/>
    <x v="0"/>
    <s v="Ruta 14 Atarasquillo 2 (Carlos Segura)"/>
    <s v="ENTRADA"/>
    <n v="62884"/>
    <n v="62903"/>
    <n v="19"/>
    <n v="62903"/>
    <n v="0"/>
    <n v="62921"/>
    <n v="18"/>
    <n v="18"/>
    <n v="62948"/>
    <n v="27"/>
    <n v="64"/>
    <n v="18"/>
    <n v="46"/>
    <x v="4"/>
    <s v="VERSA NISSAN"/>
    <s v="GASOLINA"/>
    <n v="2017"/>
    <s v="RUTAS FIJAS DE TRANSPORTE"/>
    <n v="14"/>
    <n v="4.5714285714285712"/>
    <n v="19.89"/>
    <n v="90.925714285714278"/>
    <s v="RESGUARDO EN CASA DEL CHOFER SANTIAGO MILTEPEC,"/>
    <m/>
    <m/>
    <m/>
  </r>
  <r>
    <d v="2021-07-07T00:00:00"/>
    <s v="INDRA"/>
    <x v="0"/>
    <s v="Ruta 14 Atarasquillo 2 (Carlos Segura)"/>
    <s v="SALIDA"/>
    <n v="62948"/>
    <n v="62973"/>
    <n v="25"/>
    <n v="62973"/>
    <n v="0"/>
    <n v="62991"/>
    <n v="18"/>
    <n v="18"/>
    <n v="63011"/>
    <n v="20"/>
    <n v="63"/>
    <n v="18"/>
    <n v="45"/>
    <x v="4"/>
    <s v="VERSA NISSAN"/>
    <s v="GASOLINA"/>
    <n v="2017"/>
    <s v="RUTAS FIJAS DE TRANSPORTE"/>
    <n v="14"/>
    <n v="4.5"/>
    <n v="19.89"/>
    <n v="89.504999999999995"/>
    <s v="RESGUARDO EN CASA DEL CHOFER,, SANTIAGO MILTEPEC,"/>
    <n v="180.43071428571426"/>
    <n v="9.0714285714285712"/>
    <n v="127"/>
  </r>
  <r>
    <d v="2021-07-06T00:00:00"/>
    <s v="RICARDO GAYTAN"/>
    <x v="2"/>
    <s v="Ruta 4 Rinconada del Valle - Alpla Centro Técnico"/>
    <s v="SALIDA"/>
    <n v="177768"/>
    <n v="177776"/>
    <n v="8"/>
    <n v="177776"/>
    <n v="0"/>
    <n v="177788"/>
    <n v="12"/>
    <n v="12"/>
    <n v="177799"/>
    <n v="11"/>
    <n v="31"/>
    <n v="12"/>
    <n v="19"/>
    <x v="5"/>
    <s v="URVAN NISSAN"/>
    <s v="GASOLINA"/>
    <n v="2017"/>
    <s v="RUTAS FIJAS DE TRANSPORTE"/>
    <n v="7"/>
    <n v="4.4285714285714288"/>
    <n v="19.989999999999998"/>
    <n v="88.527142857142849"/>
    <s v="RESGURDO SAN PEDRO TOTOLTEPEC"/>
    <m/>
    <m/>
    <m/>
  </r>
  <r>
    <d v="2021-07-07T00:00:00"/>
    <s v="RICARDO GAYTAN"/>
    <x v="2"/>
    <s v="Ruta 4 Rinconada del Valle - Alpla Centro Técnico"/>
    <s v="ENTRADA"/>
    <n v="177799"/>
    <n v="177811"/>
    <n v="12"/>
    <n v="177811"/>
    <n v="0"/>
    <n v="177823"/>
    <n v="12"/>
    <n v="12"/>
    <n v="177831"/>
    <n v="8"/>
    <n v="32"/>
    <n v="12"/>
    <n v="20"/>
    <x v="5"/>
    <s v="URVAN NISSAN"/>
    <s v="GASOLINA"/>
    <n v="2017"/>
    <s v="RUTAS FIJAS DE TRANSPORTE"/>
    <n v="7"/>
    <n v="4.5714285714285712"/>
    <n v="19.989999999999998"/>
    <n v="91.382857142857134"/>
    <s v="RESGUARDO SAN PEDRO TOTOLTEPEC"/>
    <n v="179.90999999999997"/>
    <n v="9"/>
    <n v="63"/>
  </r>
  <r>
    <d v="2021-07-06T00:00:00"/>
    <s v="RUFINO OROCIO"/>
    <x v="0"/>
    <s v="OFICINA-RESGUARDO"/>
    <m/>
    <n v="186975"/>
    <n v="186975"/>
    <n v="0"/>
    <n v="186975"/>
    <n v="0"/>
    <n v="186975"/>
    <n v="0"/>
    <n v="0"/>
    <n v="187003"/>
    <n v="28"/>
    <n v="28"/>
    <n v="0"/>
    <n v="28"/>
    <x v="6"/>
    <s v="TSURU NISSAN"/>
    <s v="GASOLINA"/>
    <n v="2010"/>
    <s v="RUTAS FIJAS DE TRANSPORTE"/>
    <n v="8.8000000000000007"/>
    <n v="3.1818181818181817"/>
    <n v="19.989999999999998"/>
    <n v="63.604545454545445"/>
    <s v="OXTOTITLAN"/>
    <m/>
    <m/>
    <m/>
  </r>
  <r>
    <d v="2021-07-06T00:00:00"/>
    <s v="RUFINO OROCIO"/>
    <x v="0"/>
    <s v="Ruta 4 San Cayetano/Ruta 7 Villa Santin"/>
    <s v="ENTRADA"/>
    <n v="187003"/>
    <n v="187020"/>
    <n v="17"/>
    <n v="187020"/>
    <n v="0"/>
    <n v="187048"/>
    <n v="28"/>
    <n v="28"/>
    <n v="187052"/>
    <n v="4"/>
    <n v="49"/>
    <n v="28"/>
    <n v="21"/>
    <x v="6"/>
    <s v="TSURU NISSAN"/>
    <s v="GASOLINA"/>
    <n v="2010"/>
    <s v="RUTAS FIJAS DE TRANSPORTE"/>
    <n v="8.8000000000000007"/>
    <n v="5.5681818181818175"/>
    <n v="19.989999999999998"/>
    <n v="111.30795454545452"/>
    <s v="OXTOTITLAN"/>
    <m/>
    <m/>
    <m/>
  </r>
  <r>
    <d v="2021-07-06T00:00:00"/>
    <s v="RUFINO OROCIO"/>
    <x v="0"/>
    <s v="Acahualco"/>
    <s v="SALIDA"/>
    <n v="187052"/>
    <n v="187052"/>
    <n v="0"/>
    <n v="187052"/>
    <n v="0"/>
    <n v="187104"/>
    <n v="52"/>
    <n v="52"/>
    <n v="187123"/>
    <n v="19"/>
    <n v="71"/>
    <n v="52"/>
    <n v="19"/>
    <x v="6"/>
    <s v="TSURU NISSAN"/>
    <s v="GASOLINA"/>
    <n v="2010"/>
    <s v="RUTAS FIJAS DE TRANSPORTE"/>
    <n v="8.8000000000000007"/>
    <n v="8.0681818181818183"/>
    <n v="19.989999999999998"/>
    <n v="161.28295454545454"/>
    <s v="OXTOTITLAN"/>
    <m/>
    <m/>
    <m/>
  </r>
  <r>
    <d v="2021-07-07T00:00:00"/>
    <s v="RUFINO OROCIO"/>
    <x v="0"/>
    <s v="Ruta 13 Col. Centro (SM)"/>
    <s v="ENTRADA"/>
    <n v="187123"/>
    <n v="187127"/>
    <n v="4"/>
    <n v="187127"/>
    <n v="0"/>
    <n v="187142"/>
    <n v="15"/>
    <n v="15"/>
    <n v="187148"/>
    <n v="6"/>
    <n v="25"/>
    <n v="15"/>
    <n v="10"/>
    <x v="6"/>
    <s v="TSURU NISSAN"/>
    <s v="GASOLINA"/>
    <n v="2010"/>
    <s v="RUTAS FIJAS DE TRANSPORTE"/>
    <n v="8.8000000000000007"/>
    <n v="2.8409090909090908"/>
    <n v="19.989999999999998"/>
    <n v="56.78977272727272"/>
    <s v="OXTOTITLAN"/>
    <m/>
    <m/>
    <m/>
  </r>
  <r>
    <d v="2021-07-07T00:00:00"/>
    <s v="RUFINO OROCIO"/>
    <x v="0"/>
    <s v="Ruta 4 San Cayetano/Ruta 7 Villa Santin"/>
    <s v="SALIDA"/>
    <n v="187148"/>
    <n v="187152"/>
    <n v="4"/>
    <n v="187152"/>
    <n v="0"/>
    <n v="187171"/>
    <n v="19"/>
    <n v="19"/>
    <n v="187189"/>
    <n v="18"/>
    <n v="41"/>
    <n v="19"/>
    <n v="22"/>
    <x v="6"/>
    <s v="TSURU NISSAN"/>
    <s v="GASOLINA"/>
    <n v="2010"/>
    <s v="RUTAS FIJAS DE TRANSPORTE"/>
    <n v="8.8000000000000007"/>
    <n v="4.6590909090909083"/>
    <n v="19.989999999999998"/>
    <n v="93.135227272727249"/>
    <s v="OXTOTITLAN"/>
    <n v="486.12045454545449"/>
    <n v="24.31818181818182"/>
    <n v="214"/>
  </r>
  <r>
    <d v="2021-07-06T00:00:00"/>
    <s v="LUIS ALANIS"/>
    <x v="2"/>
    <s v="Ruta 3 San Mateo Atenco - Alpla Centro Técnico"/>
    <s v="SALIDA"/>
    <n v="235099"/>
    <n v="235113"/>
    <n v="14"/>
    <n v="235113"/>
    <n v="0"/>
    <n v="235126"/>
    <n v="13"/>
    <n v="13"/>
    <n v="235134"/>
    <n v="8"/>
    <n v="35"/>
    <n v="13"/>
    <n v="22"/>
    <x v="7"/>
    <s v="URVAN NISSAN"/>
    <s v="GASOLINA"/>
    <n v="2016"/>
    <s v="RUTAS FIJAS DE TRANSPORTE"/>
    <n v="7"/>
    <n v="5"/>
    <n v="19.989999999999998"/>
    <n v="99.949999999999989"/>
    <s v="RESGUARDO METEPEC"/>
    <m/>
    <m/>
    <m/>
  </r>
  <r>
    <d v="2021-07-07T00:00:00"/>
    <s v="LUIS ALANIS"/>
    <x v="2"/>
    <s v="Ruta 3 San Mateo Atenco - Alpla Centro Técnico"/>
    <s v="ENTRADA"/>
    <n v="235134"/>
    <n v="235143"/>
    <n v="9"/>
    <n v="235143"/>
    <n v="0"/>
    <n v="235154"/>
    <n v="11"/>
    <n v="11"/>
    <n v="235169"/>
    <n v="15"/>
    <n v="35"/>
    <n v="11"/>
    <n v="24"/>
    <x v="7"/>
    <s v="URVAN NISSAN"/>
    <s v="GASOLINA"/>
    <n v="2016"/>
    <s v="RUTAS FIJAS DE TRANSPORTE"/>
    <n v="7"/>
    <n v="5"/>
    <n v="19.989999999999998"/>
    <n v="99.949999999999989"/>
    <s v="RESGUARDO METEPEC"/>
    <n v="199.89999999999998"/>
    <n v="10"/>
    <n v="70"/>
  </r>
  <r>
    <d v="2021-07-06T00:00:00"/>
    <s v="EDUARDO BERNALDEZ"/>
    <x v="0"/>
    <s v="Ruta 6 Zinacantepec (SLM/Ruta 9 San Mateo Otzacatipan"/>
    <s v="SALIDA"/>
    <n v="108234"/>
    <n v="108254"/>
    <n v="20"/>
    <n v="108254"/>
    <n v="0"/>
    <n v="108290"/>
    <n v="36"/>
    <n v="36"/>
    <n v="108301"/>
    <n v="11"/>
    <n v="67"/>
    <n v="36"/>
    <n v="31"/>
    <x v="8"/>
    <s v="SPARK CHEVROLET"/>
    <s v="GASOLINA"/>
    <n v="2015"/>
    <s v="RUTAS FIJAS DE TRANSPORTE"/>
    <n v="14"/>
    <n v="4.7857142857142856"/>
    <n v="21.89"/>
    <n v="104.75928571428571"/>
    <s v="RESGUARDO METEPEC"/>
    <m/>
    <m/>
    <m/>
  </r>
  <r>
    <d v="2021-07-07T00:00:00"/>
    <s v="EDUARDO BERNALDEZ"/>
    <x v="0"/>
    <s v="Acahualco/Ruta 6 Zinacantepec (SLM"/>
    <s v="ENTRADA"/>
    <n v="108301"/>
    <n v="108320"/>
    <n v="19"/>
    <n v="108320"/>
    <n v="0"/>
    <n v="108356"/>
    <n v="36"/>
    <n v="36"/>
    <n v="108376"/>
    <n v="20"/>
    <n v="75"/>
    <n v="36"/>
    <n v="39"/>
    <x v="8"/>
    <s v="SPARK CHEVROLET"/>
    <s v="GASOLINA"/>
    <n v="2015"/>
    <s v="RUTAS FIJAS DE TRANSPORTE"/>
    <n v="14"/>
    <n v="5.3571428571428568"/>
    <n v="21.89"/>
    <n v="117.26785714285714"/>
    <s v="RESGUARDO METEPEC"/>
    <n v="222.02714285714285"/>
    <n v="10.142857142857142"/>
    <n v="142"/>
  </r>
  <r>
    <d v="2021-07-06T00:00:00"/>
    <s v="RODOLFO FUENTE"/>
    <x v="0"/>
    <s v="Ruta 10 Xonacatlan 2 (Sergio Mendoza"/>
    <s v="SALIDA"/>
    <n v="98895"/>
    <n v="98924"/>
    <n v="29"/>
    <n v="98924"/>
    <n v="0"/>
    <n v="98941"/>
    <n v="17"/>
    <n v="17"/>
    <n v="98958"/>
    <n v="17"/>
    <n v="63"/>
    <n v="17"/>
    <n v="46"/>
    <x v="10"/>
    <s v="YARIS TOYOTA"/>
    <s v="GASOLINA"/>
    <n v="2009"/>
    <s v="RUTAS FIJAS DE TRANSPORTE"/>
    <n v="10"/>
    <n v="6.3"/>
    <n v="19.63"/>
    <n v="123.669"/>
    <s v="RESGUADO SAN MATEO ATENCO"/>
    <m/>
    <m/>
    <m/>
  </r>
  <r>
    <d v="2021-07-06T00:00:00"/>
    <s v="RODOLFO FUENTE"/>
    <x v="0"/>
    <s v="Ruta 13 Col. Centro (SM)"/>
    <s v="SALIDA"/>
    <n v="98958"/>
    <n v="98958"/>
    <n v="0"/>
    <n v="98958"/>
    <n v="0"/>
    <n v="98965"/>
    <n v="7"/>
    <n v="7"/>
    <n v="98972"/>
    <n v="7"/>
    <n v="14"/>
    <n v="7"/>
    <n v="7"/>
    <x v="10"/>
    <s v="YARIS TOYOTA"/>
    <s v="GASOLINA"/>
    <n v="2009"/>
    <s v="RUTAS FIJAS DE TRANSPORTE"/>
    <n v="10"/>
    <n v="1.4"/>
    <n v="19.63"/>
    <n v="27.481999999999996"/>
    <s v="RESGUADO SAN MATEO ATENCO"/>
    <m/>
    <m/>
    <m/>
  </r>
  <r>
    <d v="2021-07-06T00:00:00"/>
    <s v="RODOLFO FUENTE"/>
    <x v="0"/>
    <s v="Ruta 10 Xonacatlan"/>
    <s v="SALIDA"/>
    <n v="98972"/>
    <n v="98972"/>
    <n v="0"/>
    <n v="98972"/>
    <n v="0"/>
    <n v="98989"/>
    <n v="17"/>
    <n v="17"/>
    <n v="99022"/>
    <n v="33"/>
    <n v="50"/>
    <n v="17"/>
    <n v="33"/>
    <x v="10"/>
    <s v="YARIS TOYOTA"/>
    <s v="GASOLINA"/>
    <n v="2009"/>
    <s v="RUTAS FIJAS DE TRANSPORTE"/>
    <n v="10"/>
    <n v="5"/>
    <n v="19.63"/>
    <n v="98.149999999999991"/>
    <s v="RESGUADO SAN MATEO ATENCO"/>
    <m/>
    <m/>
    <m/>
  </r>
  <r>
    <d v="2021-07-07T00:00:00"/>
    <s v="RODOLFO FUENTE"/>
    <x v="0"/>
    <s v="Ruta 10 Xonacatlan"/>
    <s v="ENTRADA"/>
    <n v="99022"/>
    <n v="99056"/>
    <n v="34"/>
    <n v="99056"/>
    <n v="0"/>
    <n v="99073"/>
    <n v="17"/>
    <n v="17"/>
    <n v="99073"/>
    <n v="0"/>
    <n v="51"/>
    <n v="17"/>
    <n v="34"/>
    <x v="10"/>
    <s v="YARIS TOYOTA"/>
    <s v="GASOLINA"/>
    <n v="2009"/>
    <s v="RUTAS FIJAS DE TRANSPORTE"/>
    <n v="10"/>
    <n v="5.0999999999999996"/>
    <n v="19.63"/>
    <n v="100.11299999999999"/>
    <s v="RESGUADO SAN MATEO ATENCO"/>
    <m/>
    <m/>
    <m/>
  </r>
  <r>
    <d v="2021-07-07T00:00:00"/>
    <s v="RODOLFO FUENTE"/>
    <x v="0"/>
    <s v="Ruta 9 San Mateo Otzacatipan"/>
    <s v="ENTRADA"/>
    <n v="99073"/>
    <n v="99083"/>
    <n v="10"/>
    <n v="99083"/>
    <n v="0"/>
    <n v="99092"/>
    <n v="17"/>
    <n v="17"/>
    <n v="99120"/>
    <n v="28"/>
    <n v="47"/>
    <n v="17"/>
    <n v="30"/>
    <x v="10"/>
    <s v="YARIS TOYOTA"/>
    <s v="GASOLINA"/>
    <n v="2009"/>
    <s v="RUTAS FIJAS DE TRANSPORTE"/>
    <n v="10"/>
    <n v="4.7"/>
    <n v="19.63"/>
    <n v="92.260999999999996"/>
    <s v="RESGUADO SAN MATEO ATENCO"/>
    <n v="441.67499999999995"/>
    <n v="22.499999999999996"/>
    <n v="225"/>
  </r>
  <r>
    <d v="2021-07-06T00:00:00"/>
    <s v="JUNIOR"/>
    <x v="3"/>
    <s v="1 TURNO SALTILLO-DERRAMADERO"/>
    <s v="ENTRADA"/>
    <n v="183004"/>
    <n v="183010"/>
    <n v="6"/>
    <n v="183010"/>
    <n v="0"/>
    <n v="183103"/>
    <n v="17"/>
    <n v="17"/>
    <n v="183111"/>
    <n v="8"/>
    <n v="107"/>
    <n v="17"/>
    <n v="90"/>
    <x v="11"/>
    <s v="URVAN NISSAN"/>
    <s v="GASOLINA"/>
    <n v="2019"/>
    <s v="RUTAS FIJAS DE TRANSPORTE"/>
    <n v="7"/>
    <n v="15.285714285714286"/>
    <n v="20.79"/>
    <n v="317.79000000000002"/>
    <m/>
    <m/>
    <m/>
    <m/>
  </r>
  <r>
    <d v="2021-07-06T00:00:00"/>
    <s v="JUNIOR"/>
    <x v="3"/>
    <s v="2 TURNO SALTILLO-DERRAMADERO"/>
    <s v="ENTRADA"/>
    <n v="183111"/>
    <n v="183115"/>
    <n v="4"/>
    <n v="183115"/>
    <n v="0"/>
    <n v="183200"/>
    <n v="17"/>
    <n v="17"/>
    <n v="183207"/>
    <n v="7"/>
    <n v="96"/>
    <n v="17"/>
    <n v="79"/>
    <x v="11"/>
    <s v="URVAN NISSAN"/>
    <s v="GASOLINA"/>
    <n v="2019"/>
    <s v="RUTAS FIJAS DE TRANSPORTE"/>
    <n v="7"/>
    <n v="13.714285714285714"/>
    <n v="20.79"/>
    <n v="285.11999999999995"/>
    <m/>
    <m/>
    <m/>
    <m/>
  </r>
  <r>
    <d v="2021-07-07T00:00:00"/>
    <s v="JUNIOR"/>
    <x v="3"/>
    <s v="3 TURNO SALTILLO-DERRAMADERO"/>
    <s v="ENTRADA"/>
    <n v="183207"/>
    <n v="183213"/>
    <n v="6"/>
    <n v="183213"/>
    <n v="0"/>
    <n v="183301"/>
    <n v="17"/>
    <n v="17"/>
    <n v="183307"/>
    <n v="6"/>
    <n v="100"/>
    <n v="17"/>
    <n v="83"/>
    <x v="11"/>
    <s v="URVAN NISSAN"/>
    <s v="GASOLINA"/>
    <n v="2019"/>
    <s v="RUTAS FIJAS DE TRANSPORTE"/>
    <n v="7"/>
    <n v="14.285714285714286"/>
    <n v="20.79"/>
    <n v="297"/>
    <m/>
    <n v="1627.9099999999999"/>
    <n v="43.285714285714285"/>
    <n v="303"/>
  </r>
  <r>
    <d v="2021-07-06T00:00:00"/>
    <s v="MARTIN"/>
    <x v="3"/>
    <s v="1 TURNO SALTILLO-DERRAMADERO"/>
    <s v="ENTRADA"/>
    <n v="330730"/>
    <n v="330736"/>
    <n v="6"/>
    <n v="330736"/>
    <n v="0"/>
    <n v="330823"/>
    <n v="17"/>
    <n v="17"/>
    <n v="330832"/>
    <n v="9"/>
    <n v="102"/>
    <n v="17"/>
    <n v="85"/>
    <x v="12"/>
    <s v="URVAN NISSAN"/>
    <s v="GASOLINA"/>
    <n v="2017"/>
    <s v="RUTAS FIJAS DE TRANSPORTE"/>
    <n v="7"/>
    <n v="14.571428571428571"/>
    <n v="20.190000000000001"/>
    <n v="294.19714285714286"/>
    <m/>
    <m/>
    <m/>
    <m/>
  </r>
  <r>
    <d v="2021-07-06T00:00:00"/>
    <s v="MARTIN"/>
    <x v="3"/>
    <s v="2 TURNO SALTILLO-DERRAMADERO"/>
    <s v="ENTRADA"/>
    <n v="330832"/>
    <n v="330838"/>
    <n v="6"/>
    <n v="330838"/>
    <n v="0"/>
    <n v="330949"/>
    <n v="17"/>
    <n v="17"/>
    <n v="330958"/>
    <n v="9"/>
    <n v="126"/>
    <n v="17"/>
    <n v="109"/>
    <x v="12"/>
    <s v="URVAN NISSAN"/>
    <s v="GASOLINA"/>
    <n v="2017"/>
    <s v="RUTAS FIJAS DE TRANSPORTE"/>
    <n v="7"/>
    <n v="18"/>
    <n v="20.190000000000001"/>
    <n v="363.42"/>
    <m/>
    <m/>
    <m/>
    <m/>
  </r>
  <r>
    <d v="2021-07-07T00:00:00"/>
    <s v="MARTIN"/>
    <x v="3"/>
    <s v="3 TURNO SALTILLO-DERRAMADERO"/>
    <s v="ENTRADA"/>
    <n v="330958"/>
    <n v="330966"/>
    <n v="8"/>
    <n v="330966"/>
    <n v="0"/>
    <n v="331055"/>
    <n v="17"/>
    <n v="17"/>
    <n v="331064"/>
    <n v="9"/>
    <n v="106"/>
    <n v="17"/>
    <n v="89"/>
    <x v="12"/>
    <s v="URVAN NISSAN"/>
    <s v="GASOLINA"/>
    <n v="2017"/>
    <s v="RUTAS FIJAS DE TRANSPORTE"/>
    <n v="7"/>
    <n v="15.142857142857142"/>
    <n v="20.190000000000001"/>
    <n v="305.7342857142857"/>
    <m/>
    <n v="1703.3514285714291"/>
    <n v="47.714285714285708"/>
    <n v="334"/>
  </r>
  <r>
    <d v="2021-07-06T00:00:00"/>
    <s v="ELENA"/>
    <x v="4"/>
    <s v="RECLUTAMIENTO CAMPO"/>
    <s v="ENTRADA"/>
    <n v="238490"/>
    <n v="238490"/>
    <n v="0"/>
    <n v="238490"/>
    <n v="0"/>
    <n v="238490"/>
    <n v="17"/>
    <n v="17"/>
    <n v="238510"/>
    <n v="20"/>
    <n v="20"/>
    <n v="17"/>
    <n v="3"/>
    <x v="13"/>
    <s v="URVAN NISSAN"/>
    <s v="GASOLINA"/>
    <n v="2012"/>
    <s v="RUTAS FIJAS DE TRANSPORTE"/>
    <n v="7"/>
    <n v="2.8571428571428572"/>
    <n v="19.98"/>
    <n v="57.085714285714289"/>
    <m/>
    <m/>
    <m/>
    <m/>
  </r>
  <r>
    <d v="2021-07-06T00:00:00"/>
    <s v="ELENA"/>
    <x v="4"/>
    <s v="GUARDIA NACIONAL"/>
    <s v="ENTRADA"/>
    <n v="238510"/>
    <n v="238510"/>
    <n v="0"/>
    <n v="238510"/>
    <n v="0"/>
    <n v="238510"/>
    <n v="17"/>
    <n v="17"/>
    <n v="238560"/>
    <n v="50"/>
    <n v="50"/>
    <n v="17"/>
    <n v="33"/>
    <x v="13"/>
    <s v="URVAN NISSAN"/>
    <s v="GASOLINA"/>
    <n v="2012"/>
    <s v="RUTAS FIJAS DE TRANSPORTE"/>
    <n v="7"/>
    <n v="7.1428571428571432"/>
    <n v="19.98"/>
    <n v="142.71428571428572"/>
    <m/>
    <m/>
    <m/>
    <m/>
  </r>
  <r>
    <d v="2021-07-06T00:00:00"/>
    <s v="ELENA"/>
    <x v="4"/>
    <s v="ALAMEDA"/>
    <s v="ENTRADA"/>
    <n v="238560"/>
    <n v="238560"/>
    <n v="0"/>
    <n v="238560"/>
    <n v="0"/>
    <n v="238560"/>
    <n v="17"/>
    <n v="17"/>
    <n v="238568"/>
    <n v="8"/>
    <n v="8"/>
    <n v="17"/>
    <n v="-9"/>
    <x v="13"/>
    <s v="URVAN NISSAN"/>
    <s v="GASOLINA"/>
    <n v="2012"/>
    <s v="RUTAS FIJAS DE TRANSPORTE"/>
    <n v="7"/>
    <n v="1.1428571428571428"/>
    <n v="19.98"/>
    <n v="22.834285714285713"/>
    <m/>
    <n v="222.63428571428574"/>
    <n v="11.142857142857142"/>
    <n v="78"/>
  </r>
  <r>
    <d v="2021-07-06T00:00:00"/>
    <s v="SAMUEL"/>
    <x v="5"/>
    <s v="2 TURNO RUTA DE ESCOBEDO "/>
    <s v="ENTRADA"/>
    <n v="62638"/>
    <n v="62638"/>
    <n v="0"/>
    <n v="62638"/>
    <n v="0"/>
    <n v="62638"/>
    <n v="17"/>
    <n v="17"/>
    <n v="62707"/>
    <n v="69"/>
    <n v="69"/>
    <n v="17"/>
    <n v="52"/>
    <x v="14"/>
    <s v="URVAN NISSAN"/>
    <s v="GASOLINA"/>
    <n v="2018"/>
    <s v="RUTAS FIJAS DE TRANSPORTE"/>
    <n v="7"/>
    <n v="9.8571428571428577"/>
    <n v="21.89"/>
    <n v="215.77285714285716"/>
    <m/>
    <m/>
    <m/>
    <m/>
  </r>
  <r>
    <d v="2021-07-06T00:00:00"/>
    <s v="SAMUEL"/>
    <x v="5"/>
    <s v="3 TURNO RUTA DE ESCOBEDO"/>
    <s v="ENTRADA"/>
    <n v="62707"/>
    <n v="62707"/>
    <n v="0"/>
    <n v="62707"/>
    <n v="0"/>
    <n v="62707"/>
    <n v="0"/>
    <n v="0"/>
    <n v="62773"/>
    <n v="66"/>
    <n v="66"/>
    <n v="0"/>
    <n v="66"/>
    <x v="14"/>
    <s v="URVAN NISSAN"/>
    <s v="GASOLINA"/>
    <n v="2018"/>
    <s v="RUTAS FIJAS DE TRANSPORTE"/>
    <n v="7"/>
    <n v="9.4285714285714288"/>
    <n v="21.89"/>
    <n v="206.39142857142858"/>
    <m/>
    <m/>
    <m/>
    <m/>
  </r>
  <r>
    <d v="2021-07-07T00:00:00"/>
    <s v="SAMUEL"/>
    <x v="5"/>
    <s v="1 TURNO RUTA DE ESCOBEDO"/>
    <s v="ENTRADA"/>
    <n v="62773"/>
    <n v="62773"/>
    <n v="0"/>
    <n v="62773"/>
    <n v="0"/>
    <n v="62773"/>
    <n v="0"/>
    <n v="0"/>
    <n v="62837"/>
    <n v="64"/>
    <n v="64"/>
    <n v="0"/>
    <n v="64"/>
    <x v="14"/>
    <s v="URVAN NISSAN"/>
    <s v="GASOLINA"/>
    <n v="2018"/>
    <s v="RUTAS FIJAS DE TRANSPORTE"/>
    <n v="7"/>
    <n v="9.1428571428571423"/>
    <n v="21.89"/>
    <n v="200.13714285714286"/>
    <m/>
    <n v="1226.3014285714289"/>
    <n v="28.428571428571427"/>
    <n v="199"/>
  </r>
  <r>
    <d v="2021-07-08T00:00:00"/>
    <s v="FERMIN AGUILAR"/>
    <x v="2"/>
    <s v="Ruta 5 Bodega Aurrera - Femsa Pilares"/>
    <s v="ENTRADA"/>
    <n v="106171"/>
    <n v="106175"/>
    <n v="4"/>
    <n v="106175"/>
    <n v="0"/>
    <n v="106180"/>
    <n v="5"/>
    <n v="5"/>
    <n v="106201"/>
    <n v="21"/>
    <n v="30"/>
    <n v="5"/>
    <n v="25"/>
    <x v="0"/>
    <s v="SPARK CHEVROLET"/>
    <s v="GASOLINA"/>
    <n v="2016"/>
    <s v="RUTAS FIJAS DE TRANSPORTE"/>
    <n v="14"/>
    <n v="2.1428571428571428"/>
    <n v="19.989999999999998"/>
    <n v="42.835714285714282"/>
    <s v="RESGUARDO EN CASA D.F."/>
    <n v="42.835714285714282"/>
    <n v="2.1428571428571428"/>
    <n v="30"/>
  </r>
  <r>
    <d v="2021-07-07T00:00:00"/>
    <s v="J. ANTONIO GARCIA"/>
    <x v="0"/>
    <s v="Servicio talle/Ruta 5 San Cristóbal Huichochitlan"/>
    <s v="SALIDA"/>
    <n v="47618"/>
    <n v="47671"/>
    <n v="53"/>
    <n v="47671"/>
    <n v="0"/>
    <n v="47685"/>
    <n v="14"/>
    <n v="14"/>
    <n v="47721"/>
    <n v="36"/>
    <n v="103"/>
    <n v="14"/>
    <n v="89"/>
    <x v="1"/>
    <s v="BEAT CHEVROLET"/>
    <s v="GASOLINA"/>
    <n v="2018"/>
    <s v="RUTAS FIJAS DE TRANSPORTE"/>
    <n v="15.5"/>
    <n v="6.645161290322581"/>
    <n v="19.59"/>
    <n v="130.17870967741936"/>
    <s v="RESGUADO METEPEC"/>
    <m/>
    <m/>
    <m/>
  </r>
  <r>
    <d v="2021-07-08T00:00:00"/>
    <s v="J. ANTONIO GARCIA"/>
    <x v="0"/>
    <s v="Ruta 5 San Cristóbal Huichochitlan"/>
    <s v="ENTRADA"/>
    <n v="47721"/>
    <n v="47735"/>
    <n v="14"/>
    <n v="47735"/>
    <n v="0"/>
    <n v="47749"/>
    <n v="14"/>
    <n v="14"/>
    <n v="47749"/>
    <n v="0"/>
    <n v="28"/>
    <n v="14"/>
    <n v="14"/>
    <x v="1"/>
    <s v="BEAT CHEVROLET"/>
    <s v="GASOLINA"/>
    <n v="2018"/>
    <s v="RUTAS FIJAS DE TRANSPORTE"/>
    <n v="15.5"/>
    <n v="1.8064516129032258"/>
    <n v="19.59"/>
    <n v="35.388387096774196"/>
    <s v="RESGUADO METEPEC"/>
    <m/>
    <m/>
    <m/>
  </r>
  <r>
    <d v="2021-07-08T00:00:00"/>
    <s v="J. ANTONIO GARCIA"/>
    <x v="0"/>
    <s v="Ruta 11 Pilares"/>
    <s v="ENTRADA"/>
    <n v="47749"/>
    <n v="47770"/>
    <n v="21"/>
    <n v="47770"/>
    <n v="0"/>
    <n v="47790"/>
    <n v="20"/>
    <n v="20"/>
    <n v="47808"/>
    <n v="18"/>
    <n v="59"/>
    <n v="20"/>
    <n v="39"/>
    <x v="1"/>
    <s v="BEAT CHEVROLET"/>
    <s v="GASOLINA"/>
    <n v="2018"/>
    <s v="RUTAS FIJAS DE TRANSPORTE"/>
    <n v="15.5"/>
    <n v="3.806451612903226"/>
    <n v="19.59"/>
    <n v="74.568387096774202"/>
    <s v="RESGUADO METEPEC"/>
    <n v="240.13548387096773"/>
    <n v="12.258064516129032"/>
    <n v="190"/>
  </r>
  <r>
    <d v="2021-07-07T00:00:00"/>
    <s v="BENITO ZEPEDA"/>
    <x v="2"/>
    <s v="Ruta 1  Maquinita – Alpla T2000"/>
    <s v="SALIDA"/>
    <n v="222078"/>
    <n v="222084"/>
    <n v="6"/>
    <n v="222084"/>
    <n v="0"/>
    <n v="222100"/>
    <n v="16"/>
    <n v="16"/>
    <n v="222103"/>
    <n v="3"/>
    <n v="25"/>
    <n v="16"/>
    <n v="9"/>
    <x v="2"/>
    <s v="URVAN NISSAN"/>
    <s v="GASOLINA"/>
    <n v="2014"/>
    <s v="RUTAS FIJAS DE TRANSPORTE"/>
    <n v="7"/>
    <n v="3.5714285714285716"/>
    <n v="21.99"/>
    <n v="78.535714285714278"/>
    <s v="RESGUARDO SANTA CRUZ ATZACAPOTZALTONGO"/>
    <m/>
    <m/>
    <m/>
  </r>
  <r>
    <d v="2021-07-08T00:00:00"/>
    <s v="BENITO ZEPEDA"/>
    <x v="2"/>
    <s v="Ruta 1  Maquinita – Alpla T2000-OFICINA-RESGUARDO"/>
    <s v="ENTRADA"/>
    <n v="222103"/>
    <n v="222106"/>
    <n v="3"/>
    <n v="222106"/>
    <n v="0"/>
    <n v="222127"/>
    <n v="21"/>
    <n v="21"/>
    <n v="222135"/>
    <n v="8"/>
    <n v="32"/>
    <n v="21"/>
    <n v="11"/>
    <x v="2"/>
    <s v="URVAN NISSAN"/>
    <s v="GASOLINA"/>
    <n v="2014"/>
    <s v="RUTAS FIJAS DE TRANSPORTE"/>
    <n v="7"/>
    <n v="4.5714285714285712"/>
    <n v="21.99"/>
    <n v="100.52571428571427"/>
    <s v="RESGUARDO SANTA CRUZ ATZACAPOTZALTONGO"/>
    <n v="179.06142857142856"/>
    <n v="8.1428571428571423"/>
    <n v="57"/>
  </r>
  <r>
    <d v="2021-07-07T00:00:00"/>
    <s v="FERNADO VALDEZ"/>
    <x v="2"/>
    <s v="Ruta 2 Mariano Escobedo – Alpla Centro Técnico"/>
    <s v="SALIDA"/>
    <n v="114729"/>
    <n v="114745"/>
    <n v="16"/>
    <n v="114745"/>
    <n v="0"/>
    <n v="114760"/>
    <n v="15"/>
    <n v="15"/>
    <n v="114763"/>
    <n v="3"/>
    <n v="34"/>
    <n v="15"/>
    <n v="19"/>
    <x v="3"/>
    <s v="URVAN NISSAN"/>
    <s v="GASOLINA"/>
    <n v="2014"/>
    <s v="RUTAS FIJAS DE TRANSPORTE"/>
    <n v="7"/>
    <n v="4.8571428571428568"/>
    <n v="21.69"/>
    <n v="105.35142857142857"/>
    <s v="RESGUARDO C.F.E."/>
    <m/>
    <m/>
    <m/>
  </r>
  <r>
    <d v="2021-07-08T00:00:00"/>
    <s v="FERNADO VALDEZ"/>
    <x v="2"/>
    <s v="Ruta 2 Mariano Escobedo – Alpla Centro Técnico"/>
    <s v="ENTRADA"/>
    <n v="114763"/>
    <n v="114767"/>
    <n v="4"/>
    <n v="114767"/>
    <n v="0"/>
    <n v="114789"/>
    <n v="22"/>
    <n v="22"/>
    <n v="114806"/>
    <n v="17"/>
    <n v="43"/>
    <n v="22"/>
    <n v="21"/>
    <x v="3"/>
    <s v="URVAN NISSAN"/>
    <s v="GASOLINA"/>
    <n v="2014"/>
    <s v="RUTAS FIJAS DE TRANSPORTE"/>
    <n v="7"/>
    <n v="6.1428571428571432"/>
    <n v="21.69"/>
    <n v="133.23857142857145"/>
    <s v="RESGUARDO C.F.E."/>
    <n v="238.59000000000003"/>
    <n v="11"/>
    <n v="77"/>
  </r>
  <r>
    <d v="2021-06-07T00:00:00"/>
    <s v="INDRA"/>
    <x v="0"/>
    <s v="Ruta 14 Atarasquillo 2 (Carlos Segura)"/>
    <s v="ENTRADA"/>
    <n v="63011"/>
    <n v="63030"/>
    <n v="19"/>
    <n v="63030"/>
    <n v="0"/>
    <n v="63061"/>
    <n v="31"/>
    <n v="31"/>
    <n v="63089"/>
    <n v="28"/>
    <n v="78"/>
    <n v="31"/>
    <n v="47"/>
    <x v="4"/>
    <s v="VERSA NISSAN"/>
    <s v="GASOLINA"/>
    <n v="2017"/>
    <s v="RUTAS FIJAS DE TRANSPORTE"/>
    <n v="14"/>
    <n v="5.5714285714285712"/>
    <n v="19.989999999999998"/>
    <n v="111.37285714285713"/>
    <s v="RESGUARDO EN CASA DEL CHOFER SANTIAGO MILTEPEC,"/>
    <m/>
    <m/>
    <m/>
  </r>
  <r>
    <d v="2021-07-08T00:00:00"/>
    <s v="INDRA"/>
    <x v="0"/>
    <s v="Ruta 14 Atarasquillo 2 (Carlos Segura)"/>
    <s v="SALIDA"/>
    <n v="63089"/>
    <n v="63116"/>
    <n v="27"/>
    <n v="63116"/>
    <n v="0"/>
    <n v="63133"/>
    <n v="17"/>
    <n v="17"/>
    <n v="63154"/>
    <n v="21"/>
    <n v="65"/>
    <n v="17"/>
    <n v="48"/>
    <x v="4"/>
    <s v="VERSA NISSAN"/>
    <s v="GASOLINA"/>
    <n v="2017"/>
    <s v="RUTAS FIJAS DE TRANSPORTE"/>
    <n v="14"/>
    <n v="4.6428571428571432"/>
    <n v="19.989999999999998"/>
    <n v="92.810714285714283"/>
    <s v="RESGUARDO EN CASA DEL CHOFER,, SANTIAGO MILTEPEC,"/>
    <n v="204.18357142857141"/>
    <n v="10.214285714285715"/>
    <n v="143"/>
  </r>
  <r>
    <d v="2021-07-07T00:00:00"/>
    <s v="RICARDO GAYTAN"/>
    <x v="2"/>
    <s v="Ruta 4 Rinconada del Valle - Alpla Centro Técnico"/>
    <s v="SALIDA"/>
    <n v="177831"/>
    <n v="177839"/>
    <n v="8"/>
    <n v="177839"/>
    <n v="0"/>
    <n v="177851"/>
    <n v="12"/>
    <n v="12"/>
    <n v="177862"/>
    <n v="11"/>
    <n v="31"/>
    <n v="12"/>
    <n v="19"/>
    <x v="5"/>
    <s v="URVAN NISSAN"/>
    <s v="GASOLINA"/>
    <n v="2017"/>
    <s v="RUTAS FIJAS DE TRANSPORTE"/>
    <n v="7"/>
    <n v="4.4285714285714288"/>
    <n v="21.79"/>
    <n v="96.498571428571424"/>
    <s v="RESGURDO SAN PEDRO TOTOLTEPEC"/>
    <m/>
    <m/>
    <m/>
  </r>
  <r>
    <d v="2021-07-08T00:00:00"/>
    <s v="RICARDO GAYTAN"/>
    <x v="2"/>
    <s v="Ruta 4 Rinconada del Valle - Alpla Centro Técnico"/>
    <s v="ENTRADA"/>
    <n v="177862"/>
    <n v="177874"/>
    <n v="12"/>
    <n v="177874"/>
    <n v="0"/>
    <n v="177886"/>
    <n v="12"/>
    <n v="12"/>
    <n v="177894"/>
    <n v="8"/>
    <n v="32"/>
    <n v="12"/>
    <n v="20"/>
    <x v="5"/>
    <s v="URVAN NISSAN"/>
    <s v="GASOLINA"/>
    <n v="2017"/>
    <s v="RUTAS FIJAS DE TRANSPORTE"/>
    <n v="7"/>
    <n v="4.5714285714285712"/>
    <n v="21.79"/>
    <n v="99.611428571428561"/>
    <s v="RESGUARDO SAN PEDRO TOTOLTEPEC"/>
    <n v="196.10999999999999"/>
    <n v="9"/>
    <n v="63"/>
  </r>
  <r>
    <d v="2021-07-07T00:00:00"/>
    <s v="RUFINO OROCIO"/>
    <x v="0"/>
    <s v="Ruta 4 San Cayetano/Ruta 7 Villa Santin"/>
    <s v="ENTRADA"/>
    <n v="187189"/>
    <n v="187205"/>
    <n v="16"/>
    <n v="187205"/>
    <n v="0"/>
    <n v="187231"/>
    <n v="26"/>
    <n v="26"/>
    <n v="187231"/>
    <n v="0"/>
    <n v="42"/>
    <n v="26"/>
    <n v="16"/>
    <x v="6"/>
    <s v="TSURU NISSAN"/>
    <s v="GASOLINA"/>
    <n v="2010"/>
    <s v="RUTAS FIJAS DE TRANSPORTE"/>
    <n v="8.8000000000000007"/>
    <n v="4.7727272727272725"/>
    <n v="21.19"/>
    <n v="101.13409090909092"/>
    <s v="OXTOTITLAN"/>
    <m/>
    <m/>
    <m/>
  </r>
  <r>
    <d v="2021-07-07T00:00:00"/>
    <s v="RUFINO OROCIO"/>
    <x v="0"/>
    <s v="Ruta 13 Col. Centro (SM)"/>
    <s v="SALIDA"/>
    <n v="187231"/>
    <n v="187231"/>
    <n v="0"/>
    <n v="187231"/>
    <n v="0"/>
    <n v="187250"/>
    <n v="19"/>
    <n v="19"/>
    <n v="187261"/>
    <n v="11"/>
    <n v="30"/>
    <n v="19"/>
    <n v="11"/>
    <x v="6"/>
    <s v="TSURU NISSAN"/>
    <s v="GASOLINA"/>
    <n v="2010"/>
    <s v="RUTAS FIJAS DE TRANSPORTE"/>
    <n v="8.8000000000000007"/>
    <n v="3.4090909090909087"/>
    <n v="21.19"/>
    <n v="72.23863636363636"/>
    <s v="OXTOTITLAN"/>
    <m/>
    <m/>
    <m/>
  </r>
  <r>
    <d v="2021-07-08T00:00:00"/>
    <s v="RUFINO OROCIO"/>
    <x v="0"/>
    <s v="Ruta 4 San Cayetano"/>
    <s v="ENTRADA"/>
    <n v="187261"/>
    <n v="187277"/>
    <n v="16"/>
    <n v="187277"/>
    <n v="0"/>
    <n v="187303"/>
    <n v="26"/>
    <n v="26"/>
    <n v="187319"/>
    <n v="16"/>
    <n v="58"/>
    <n v="26"/>
    <n v="32"/>
    <x v="6"/>
    <s v="TSURU NISSAN"/>
    <s v="GASOLINA"/>
    <n v="2010"/>
    <s v="RUTAS FIJAS DE TRANSPORTE"/>
    <n v="8.8000000000000007"/>
    <n v="6.5909090909090899"/>
    <n v="21.19"/>
    <n v="139.66136363636363"/>
    <s v="OXTOTITLAN"/>
    <n v="618.03409090909099"/>
    <n v="14.772727272727272"/>
    <n v="130"/>
  </r>
  <r>
    <d v="2021-07-07T00:00:00"/>
    <s v="LUIS ALANIS"/>
    <x v="2"/>
    <s v="Ruta 3 San Mateo Atenco - Alpla Centro Técnico"/>
    <s v="SALIDA"/>
    <n v="235169"/>
    <n v="235183"/>
    <n v="14"/>
    <n v="235183"/>
    <n v="0"/>
    <n v="235196"/>
    <n v="13"/>
    <n v="13"/>
    <n v="235204"/>
    <n v="8"/>
    <n v="35"/>
    <n v="13"/>
    <n v="22"/>
    <x v="7"/>
    <s v="URVAN NISSAN"/>
    <s v="GASOLINA"/>
    <n v="2016"/>
    <s v="RUTAS FIJAS DE TRANSPORTE"/>
    <n v="7"/>
    <n v="5"/>
    <n v="19.989999999999998"/>
    <n v="99.949999999999989"/>
    <s v="RESGUARDO METEPEC"/>
    <m/>
    <m/>
    <m/>
  </r>
  <r>
    <d v="2021-07-08T00:00:00"/>
    <s v="LUIS ALANIS"/>
    <x v="2"/>
    <s v="Ruta 3 San Mateo Atenco - Alpla Centro Técnico"/>
    <s v="ENTRADA"/>
    <n v="235204"/>
    <n v="235213"/>
    <n v="9"/>
    <n v="235213"/>
    <n v="0"/>
    <n v="235223"/>
    <n v="10"/>
    <n v="10"/>
    <n v="235239"/>
    <n v="16"/>
    <n v="35"/>
    <n v="10"/>
    <n v="25"/>
    <x v="7"/>
    <s v="URVAN NISSAN"/>
    <s v="GASOLINA"/>
    <n v="2016"/>
    <s v="RUTAS FIJAS DE TRANSPORTE"/>
    <n v="7"/>
    <n v="5"/>
    <n v="19.989999999999998"/>
    <n v="99.949999999999989"/>
    <s v="RESGUARDO METEPEC"/>
    <n v="199.89999999999998"/>
    <n v="10"/>
    <n v="70"/>
  </r>
  <r>
    <m/>
    <s v="EDUARDO BERNALDEZ"/>
    <x v="0"/>
    <s v="RESGUARDO-oFICINA"/>
    <m/>
    <n v="108376"/>
    <n v="108376"/>
    <n v="0"/>
    <n v="108376"/>
    <n v="0"/>
    <n v="108376"/>
    <n v="0"/>
    <n v="0"/>
    <n v="108397"/>
    <n v="21"/>
    <n v="21"/>
    <n v="0"/>
    <n v="21"/>
    <x v="8"/>
    <s v="SPARK CHEVROLET"/>
    <s v="GASOLINA"/>
    <n v="2015"/>
    <s v="RUTAS FIJAS DE TRANSPORTE"/>
    <n v="14"/>
    <n v="1.5"/>
    <n v="21.79"/>
    <n v="32.685000000000002"/>
    <s v="RESGURDO METEPEC"/>
    <m/>
    <m/>
    <m/>
  </r>
  <r>
    <d v="2021-07-07T00:00:00"/>
    <s v="EDUARDO BERNALDEZ"/>
    <x v="0"/>
    <s v="Ruta 6 Zinacantepec (SLM"/>
    <s v="SALIDA"/>
    <n v="108397"/>
    <n v="108418"/>
    <n v="21"/>
    <n v="108418"/>
    <n v="0"/>
    <n v="108449"/>
    <n v="31"/>
    <n v="31"/>
    <n v="108449"/>
    <n v="0"/>
    <n v="52"/>
    <n v="31"/>
    <n v="21"/>
    <x v="8"/>
    <s v="SPARK CHEVROLET"/>
    <s v="GASOLINA"/>
    <n v="2015"/>
    <s v="RUTAS FIJAS DE TRANSPORTE"/>
    <n v="14"/>
    <n v="3.7142857142857144"/>
    <n v="21.79"/>
    <n v="80.934285714285707"/>
    <s v="RESGUARDO METEPEC"/>
    <m/>
    <m/>
    <m/>
  </r>
  <r>
    <d v="2021-07-07T00:00:00"/>
    <s v="EDUARDO BERNALDEZ"/>
    <x v="0"/>
    <s v="Acahualco"/>
    <s v="SALIDA"/>
    <n v="108449"/>
    <n v="108480"/>
    <n v="31"/>
    <n v="108480"/>
    <n v="0"/>
    <n v="108512"/>
    <n v="32"/>
    <n v="32"/>
    <n v="108524"/>
    <n v="12"/>
    <n v="75"/>
    <n v="32"/>
    <n v="43"/>
    <x v="8"/>
    <s v="SPARK CHEVROLET"/>
    <s v="GASOLINA"/>
    <n v="2015"/>
    <s v="RUTAS FIJAS DE TRANSPORTE"/>
    <n v="14"/>
    <n v="5.3571428571428568"/>
    <n v="21.79"/>
    <n v="116.73214285714285"/>
    <s v="RESGUARDO METEPEC"/>
    <m/>
    <m/>
    <m/>
  </r>
  <r>
    <d v="2021-07-08T00:00:00"/>
    <s v="EDUARDO BERNALDEZ"/>
    <x v="0"/>
    <s v="COL. CENTRO 2/Ruta 6 Zinacantepec (SLM"/>
    <s v="ENTRADA"/>
    <n v="108524"/>
    <n v="108532"/>
    <n v="8"/>
    <n v="108532"/>
    <n v="0"/>
    <n v="108563"/>
    <n v="31"/>
    <n v="31"/>
    <n v="108581"/>
    <n v="18"/>
    <n v="57"/>
    <n v="31"/>
    <n v="26"/>
    <x v="8"/>
    <s v="SPARK CHEVROLET"/>
    <s v="GASOLINA"/>
    <n v="2015"/>
    <s v="RUTAS FIJAS DE TRANSPORTE"/>
    <n v="14"/>
    <n v="4.0714285714285712"/>
    <n v="21.79"/>
    <n v="88.716428571428565"/>
    <s v="RESGUARDO METEPEC"/>
    <n v="602.06785714285706"/>
    <n v="14.642857142857142"/>
    <n v="205"/>
  </r>
  <r>
    <m/>
    <s v="RODOLFO FUENTE"/>
    <x v="0"/>
    <s v="OFICINA-RESGURDO"/>
    <m/>
    <n v="99120"/>
    <n v="99120"/>
    <n v="0"/>
    <n v="99120"/>
    <n v="0"/>
    <n v="99120"/>
    <n v="0"/>
    <n v="0"/>
    <n v="99134"/>
    <n v="14"/>
    <n v="14"/>
    <n v="0"/>
    <n v="14"/>
    <x v="10"/>
    <s v="YARIS TOYOTA"/>
    <s v="GASOLINA"/>
    <n v="2009"/>
    <s v="RUTAS FIJAS DE TRANSPORTE"/>
    <n v="10"/>
    <n v="1.4"/>
    <n v="19.59"/>
    <n v="27.425999999999998"/>
    <s v="RESGUADO SAN MATEO ATENCO"/>
    <m/>
    <m/>
    <m/>
  </r>
  <r>
    <d v="2021-07-07T00:00:00"/>
    <s v="RODOLFO FUENTE"/>
    <x v="0"/>
    <s v="Ruta 10 Xonacatlan"/>
    <s v="SALIDA"/>
    <n v="99134"/>
    <n v="99163"/>
    <n v="29"/>
    <n v="99163"/>
    <n v="0"/>
    <n v="99180"/>
    <n v="17"/>
    <n v="17"/>
    <n v="99180"/>
    <n v="0"/>
    <n v="46"/>
    <n v="17"/>
    <n v="29"/>
    <x v="10"/>
    <s v="YARIS TOYOTA"/>
    <s v="GASOLINA"/>
    <n v="2009"/>
    <s v="RUTAS FIJAS DE TRANSPORTE"/>
    <n v="10"/>
    <n v="4.5999999999999996"/>
    <n v="19.59"/>
    <n v="90.11399999999999"/>
    <s v="RESGUADO SAN MATEO ATENCO"/>
    <m/>
    <m/>
    <m/>
  </r>
  <r>
    <d v="2021-07-07T00:00:00"/>
    <s v="RODOLFO FUENTE"/>
    <x v="0"/>
    <s v="Ruta 3 Atarasquillo"/>
    <s v="ENTRADA"/>
    <n v="99180"/>
    <n v="99198"/>
    <n v="18"/>
    <n v="99198"/>
    <n v="0"/>
    <n v="99222"/>
    <n v="24"/>
    <n v="24"/>
    <n v="99250"/>
    <n v="28"/>
    <n v="70"/>
    <n v="24"/>
    <n v="46"/>
    <x v="10"/>
    <s v="YARIS TOYOTA"/>
    <s v="GASOLINA"/>
    <n v="2009"/>
    <s v="RUTAS FIJAS DE TRANSPORTE"/>
    <n v="10"/>
    <n v="7"/>
    <n v="19.59"/>
    <n v="137.13"/>
    <s v="RESGUADO SAN MATEO ATENCO"/>
    <m/>
    <m/>
    <m/>
  </r>
  <r>
    <d v="2021-07-08T00:00:00"/>
    <s v="RODOLFO FUENTE"/>
    <x v="0"/>
    <s v="Ruta 10 Xonacatlan"/>
    <s v="ENTRADA"/>
    <n v="99250"/>
    <n v="99284"/>
    <n v="34"/>
    <n v="99284"/>
    <n v="0"/>
    <n v="99301"/>
    <n v="17"/>
    <n v="17"/>
    <n v="99301"/>
    <n v="0"/>
    <n v="51"/>
    <n v="17"/>
    <n v="34"/>
    <x v="10"/>
    <s v="YARIS TOYOTA"/>
    <s v="GASOLINA"/>
    <n v="2009"/>
    <s v="RUTAS FIJAS DE TRANSPORTE"/>
    <n v="10"/>
    <n v="5.0999999999999996"/>
    <n v="19.59"/>
    <n v="99.908999999999992"/>
    <s v="RESGUADO SAN MATEO ATENCO"/>
    <m/>
    <m/>
    <m/>
  </r>
  <r>
    <d v="2021-07-08T00:00:00"/>
    <s v="RODOLFO FUENTE"/>
    <x v="0"/>
    <s v="Ruta 9 San Mateo Otzacatipan"/>
    <s v="ENTRADA"/>
    <n v="99301"/>
    <n v="99311"/>
    <n v="10"/>
    <n v="99311"/>
    <n v="0"/>
    <n v="99320"/>
    <n v="9"/>
    <n v="9"/>
    <n v="99320"/>
    <n v="0"/>
    <n v="19"/>
    <n v="9"/>
    <n v="10"/>
    <x v="10"/>
    <s v="YARIS TOYOTA"/>
    <s v="GASOLINA"/>
    <n v="2009"/>
    <s v="RUTAS FIJAS DE TRANSPORTE"/>
    <n v="10"/>
    <n v="1.9"/>
    <n v="19.59"/>
    <n v="37.220999999999997"/>
    <s v="RESGUADO SAN MATEO ATENCO"/>
    <m/>
    <m/>
    <m/>
  </r>
  <r>
    <d v="2021-07-08T00:00:00"/>
    <s v="RODOLFO FUENTE"/>
    <x v="0"/>
    <s v="Ruta 3 Atarasquillo"/>
    <s v="SALIDA"/>
    <n v="99320"/>
    <n v="99320"/>
    <n v="0"/>
    <n v="99320"/>
    <n v="0"/>
    <n v="99345"/>
    <n v="25"/>
    <n v="25"/>
    <n v="99365"/>
    <n v="20"/>
    <n v="45"/>
    <n v="25"/>
    <n v="20"/>
    <x v="10"/>
    <s v="YARIS TOYOTA"/>
    <s v="GASOLINA"/>
    <n v="2009"/>
    <s v="RUTAS FIJAS DE TRANSPORTE"/>
    <n v="10"/>
    <n v="4.5"/>
    <n v="19.59"/>
    <n v="88.155000000000001"/>
    <s v="RESGUADO SAN MATEO ATENCO"/>
    <n v="762.95499999999993"/>
    <n v="24.5"/>
    <n v="245"/>
  </r>
  <r>
    <d v="2021-07-07T00:00:00"/>
    <s v="JUNIOR"/>
    <x v="3"/>
    <s v="1 TURNO SALTILLO-DERRAMADERO"/>
    <s v="ENTRADA"/>
    <n v="183307"/>
    <n v="183318"/>
    <n v="11"/>
    <n v="183318"/>
    <n v="0"/>
    <n v="183401"/>
    <n v="83"/>
    <n v="83"/>
    <n v="183405"/>
    <n v="4"/>
    <n v="98"/>
    <n v="83"/>
    <n v="15"/>
    <x v="11"/>
    <s v="URVAN NISSAN"/>
    <s v="GASOLINA"/>
    <n v="2019"/>
    <s v="RUTAS FIJAS DE TRANSPORTE"/>
    <n v="7"/>
    <n v="14"/>
    <n v="19.59"/>
    <n v="274.26"/>
    <m/>
    <m/>
    <m/>
    <m/>
  </r>
  <r>
    <d v="2021-07-07T00:00:00"/>
    <s v="JUNIOR"/>
    <x v="3"/>
    <s v="2 TURNO SALTILLO-DERRAMADERO"/>
    <s v="ENTRADA"/>
    <n v="183405"/>
    <n v="183419"/>
    <n v="14"/>
    <n v="183419"/>
    <n v="0"/>
    <n v="183504"/>
    <n v="85"/>
    <n v="85"/>
    <n v="183545"/>
    <n v="41"/>
    <n v="140"/>
    <n v="85"/>
    <n v="55"/>
    <x v="11"/>
    <s v="URVAN NISSAN"/>
    <s v="GASOLINA"/>
    <n v="2019"/>
    <s v="RUTAS FIJAS DE TRANSPORTE"/>
    <n v="7"/>
    <n v="20"/>
    <n v="19.59"/>
    <n v="391.8"/>
    <m/>
    <m/>
    <m/>
    <m/>
  </r>
  <r>
    <d v="2021-07-08T00:00:00"/>
    <s v="JUNIOR"/>
    <x v="3"/>
    <s v="3 TURNO SALTILLO-DERRAMADERO"/>
    <s v="ENTRADA"/>
    <n v="183545"/>
    <n v="183551"/>
    <n v="6"/>
    <n v="183551"/>
    <n v="0"/>
    <n v="183641"/>
    <n v="90"/>
    <n v="90"/>
    <n v="183647"/>
    <n v="6"/>
    <n v="102"/>
    <n v="90"/>
    <n v="12"/>
    <x v="11"/>
    <s v="URVAN NISSAN"/>
    <s v="GASOLINA"/>
    <n v="2019"/>
    <s v="RUTAS FIJAS DE TRANSPORTE"/>
    <n v="7"/>
    <n v="14.571428571428571"/>
    <n v="19.59"/>
    <n v="285.45428571428573"/>
    <m/>
    <n v="951.51428571428573"/>
    <n v="48.571428571428569"/>
    <n v="340"/>
  </r>
  <r>
    <d v="2021-07-07T00:00:00"/>
    <s v="MARTIN"/>
    <x v="3"/>
    <s v="1 TURNO SALTILLO-DERRAMADERO"/>
    <s v="ENTRADA"/>
    <n v="331064"/>
    <n v="331070"/>
    <n v="6"/>
    <n v="331070"/>
    <n v="0"/>
    <n v="331157"/>
    <n v="87"/>
    <n v="87"/>
    <n v="331166"/>
    <n v="9"/>
    <n v="102"/>
    <n v="87"/>
    <n v="15"/>
    <x v="12"/>
    <s v="URVAN NISSAN"/>
    <s v="GASOLINA"/>
    <n v="2017"/>
    <s v="RUTAS FIJAS DE TRANSPORTE"/>
    <n v="7"/>
    <n v="14.571428571428571"/>
    <n v="19.59"/>
    <n v="285.45428571428573"/>
    <m/>
    <m/>
    <m/>
    <m/>
  </r>
  <r>
    <d v="2021-07-07T00:00:00"/>
    <s v="MARTIN"/>
    <x v="3"/>
    <s v="2 TURNO SALTILLO-DERRAMADERO"/>
    <s v="ENTRADA"/>
    <n v="331166"/>
    <n v="331209"/>
    <n v="43"/>
    <n v="331209"/>
    <n v="0"/>
    <n v="331321"/>
    <n v="112"/>
    <n v="112"/>
    <n v="331330"/>
    <n v="9"/>
    <n v="164"/>
    <n v="112"/>
    <n v="52"/>
    <x v="12"/>
    <s v="URVAN NISSAN"/>
    <s v="GASOLINA"/>
    <n v="2017"/>
    <s v="RUTAS FIJAS DE TRANSPORTE"/>
    <n v="7"/>
    <n v="23.428571428571427"/>
    <n v="19.59"/>
    <n v="458.96571428571423"/>
    <m/>
    <m/>
    <m/>
    <m/>
  </r>
  <r>
    <d v="2021-07-08T00:00:00"/>
    <s v="MARTIN"/>
    <x v="3"/>
    <s v="3 TURNO SALTILLO-DERRAMADERO"/>
    <s v="ENTRADA"/>
    <n v="331330"/>
    <n v="331336"/>
    <n v="6"/>
    <n v="331336"/>
    <n v="0"/>
    <n v="331425"/>
    <n v="89"/>
    <n v="89"/>
    <n v="331433"/>
    <n v="8"/>
    <n v="103"/>
    <n v="89"/>
    <n v="14"/>
    <x v="12"/>
    <s v="URVAN NISSAN"/>
    <s v="GASOLINA"/>
    <n v="2017"/>
    <s v="RUTAS FIJAS DE TRANSPORTE"/>
    <n v="7"/>
    <n v="14.714285714285714"/>
    <n v="19.59"/>
    <n v="288.25285714285712"/>
    <m/>
    <n v="1032.6728571428571"/>
    <n v="52.714285714285715"/>
    <n v="369"/>
  </r>
  <r>
    <d v="2021-07-06T00:00:00"/>
    <s v="ELENA"/>
    <x v="4"/>
    <s v="ALAMEDA"/>
    <s v="ENTRADA"/>
    <n v="238568"/>
    <n v="238568"/>
    <n v="0"/>
    <n v="238568"/>
    <n v="0"/>
    <n v="238568"/>
    <n v="0"/>
    <n v="0"/>
    <n v="238598"/>
    <n v="30"/>
    <n v="30"/>
    <n v="0"/>
    <n v="30"/>
    <x v="13"/>
    <s v="URVAN NISSAN"/>
    <s v="GASOLINA"/>
    <n v="2012"/>
    <s v="RUTAS FIJAS DE TRANSPORTE"/>
    <n v="7"/>
    <n v="4.2857142857142856"/>
    <n v="19.59"/>
    <n v="83.957142857142856"/>
    <m/>
    <m/>
    <m/>
    <m/>
  </r>
  <r>
    <d v="2021-07-07T00:00:00"/>
    <s v="ELENA"/>
    <x v="4"/>
    <s v="GUARDIA NACIONAL"/>
    <s v="ENTRADA"/>
    <n v="238598"/>
    <n v="238598"/>
    <n v="0"/>
    <n v="238598"/>
    <n v="0"/>
    <n v="238598"/>
    <n v="0"/>
    <n v="0"/>
    <n v="238619"/>
    <n v="21"/>
    <n v="21"/>
    <n v="0"/>
    <n v="21"/>
    <x v="13"/>
    <s v="URVAN NISSAN"/>
    <s v="GASOLINA"/>
    <n v="2012"/>
    <s v="RUTAS FIJAS DE TRANSPORTE"/>
    <n v="7"/>
    <n v="3"/>
    <n v="19.59"/>
    <n v="58.769999999999996"/>
    <m/>
    <m/>
    <m/>
    <m/>
  </r>
  <r>
    <d v="2021-07-07T00:00:00"/>
    <s v="ELENA"/>
    <x v="4"/>
    <s v="ALAMEDA"/>
    <s v="ENTRADA"/>
    <n v="238619"/>
    <n v="238619"/>
    <n v="0"/>
    <n v="238619"/>
    <n v="0"/>
    <n v="238619"/>
    <n v="0"/>
    <n v="0"/>
    <n v="238623"/>
    <n v="4"/>
    <n v="4"/>
    <n v="0"/>
    <n v="4"/>
    <x v="13"/>
    <s v="URVAN NISSAN"/>
    <s v="GASOLINA"/>
    <n v="2012"/>
    <s v="RUTAS FIJAS DE TRANSPORTE"/>
    <n v="7"/>
    <n v="0.5714285714285714"/>
    <n v="19.59"/>
    <n v="11.194285714285714"/>
    <m/>
    <n v="153.92142857142855"/>
    <n v="7.8571428571428568"/>
    <n v="55"/>
  </r>
  <r>
    <d v="2021-07-05T00:00:00"/>
    <s v="ELENA"/>
    <x v="4"/>
    <s v="RECLUTAMINENTO PERSONAL EN CAMPO"/>
    <m/>
    <n v="216972"/>
    <n v="216972"/>
    <n v="0"/>
    <n v="216972"/>
    <n v="0"/>
    <n v="216972"/>
    <n v="0"/>
    <n v="0"/>
    <n v="216990"/>
    <n v="18"/>
    <n v="18"/>
    <n v="0"/>
    <n v="18"/>
    <x v="15"/>
    <s v="SPARK CHEVROLET"/>
    <s v="GASOLINA"/>
    <n v="2012"/>
    <s v="RUTAS FIJAS DE TRANSPORTE"/>
    <n v="14"/>
    <n v="1.2857142857142858"/>
    <n v="21.79"/>
    <n v="28.015714285714285"/>
    <m/>
    <m/>
    <m/>
    <m/>
  </r>
  <r>
    <d v="2021-07-05T00:00:00"/>
    <s v="ELENA"/>
    <x v="4"/>
    <s v="RECLUTAMINENTO PERSONAL EN CAMPO"/>
    <m/>
    <n v="216990"/>
    <n v="216990"/>
    <n v="0"/>
    <n v="216990"/>
    <n v="0"/>
    <n v="216990"/>
    <n v="0"/>
    <n v="0"/>
    <n v="216995"/>
    <n v="5"/>
    <n v="5"/>
    <n v="0"/>
    <n v="5"/>
    <x v="15"/>
    <s v="SPARK CHEVROLET"/>
    <s v="GASOLINA"/>
    <n v="2012"/>
    <s v="RUTAS FIJAS DE TRANSPORTE"/>
    <n v="14"/>
    <n v="0.35714285714285715"/>
    <n v="21.79"/>
    <n v="7.7821428571428566"/>
    <m/>
    <m/>
    <m/>
    <m/>
  </r>
  <r>
    <d v="2021-07-06T00:00:00"/>
    <s v="ELENA"/>
    <x v="4"/>
    <s v="RECLUTAMINENTO PERSONAL EN CAMPO"/>
    <m/>
    <n v="216995"/>
    <n v="216995"/>
    <n v="0"/>
    <n v="216995"/>
    <n v="0"/>
    <n v="216995"/>
    <n v="0"/>
    <n v="0"/>
    <n v="217026"/>
    <n v="31"/>
    <n v="31"/>
    <n v="0"/>
    <n v="31"/>
    <x v="15"/>
    <s v="SPARK CHEVROLET"/>
    <s v="GASOLINA"/>
    <n v="2012"/>
    <s v="RUTAS FIJAS DE TRANSPORTE"/>
    <n v="14"/>
    <n v="2.2142857142857144"/>
    <n v="21.79"/>
    <n v="48.249285714285712"/>
    <m/>
    <m/>
    <m/>
    <m/>
  </r>
  <r>
    <d v="2021-07-06T00:00:00"/>
    <s v="ELENA"/>
    <x v="4"/>
    <s v="RECLUTAMINENTO PERSONAL EN CAMPO"/>
    <m/>
    <n v="217026"/>
    <n v="217026"/>
    <n v="0"/>
    <n v="217026"/>
    <n v="0"/>
    <n v="217026"/>
    <n v="0"/>
    <n v="0"/>
    <n v="217033"/>
    <n v="7"/>
    <n v="7"/>
    <n v="0"/>
    <n v="7"/>
    <x v="15"/>
    <s v="SPARK CHEVROLET"/>
    <s v="GASOLINA"/>
    <n v="2012"/>
    <s v="RUTAS FIJAS DE TRANSPORTE"/>
    <n v="14"/>
    <n v="0.5"/>
    <n v="21.79"/>
    <n v="10.895"/>
    <m/>
    <m/>
    <m/>
    <m/>
  </r>
  <r>
    <d v="2021-07-07T00:00:00"/>
    <s v="ELENA"/>
    <x v="4"/>
    <s v="RECLUTAMINENTO PERSONAL EN CAMPO"/>
    <m/>
    <n v="217033"/>
    <n v="217033"/>
    <n v="0"/>
    <n v="217033"/>
    <n v="0"/>
    <n v="217033"/>
    <n v="0"/>
    <n v="0"/>
    <n v="217053"/>
    <n v="20"/>
    <n v="20"/>
    <n v="0"/>
    <n v="20"/>
    <x v="15"/>
    <s v="SPARK CHEVROLET"/>
    <s v="GASOLINA"/>
    <n v="2012"/>
    <s v="RUTAS FIJAS DE TRANSPORTE"/>
    <n v="14"/>
    <n v="1.4285714285714286"/>
    <n v="21.79"/>
    <n v="31.128571428571426"/>
    <m/>
    <m/>
    <m/>
    <m/>
  </r>
  <r>
    <d v="2021-07-07T00:00:00"/>
    <s v="ELENA"/>
    <x v="4"/>
    <s v="RECLUTAMINENTO PERSONAL EN CAMPO"/>
    <m/>
    <n v="217053"/>
    <n v="217053"/>
    <n v="0"/>
    <n v="217053"/>
    <n v="0"/>
    <n v="217053"/>
    <n v="0"/>
    <n v="0"/>
    <n v="217055"/>
    <n v="2"/>
    <n v="2"/>
    <n v="0"/>
    <n v="2"/>
    <x v="15"/>
    <s v="SPARK CHEVROLET"/>
    <s v="GASOLINA"/>
    <n v="2012"/>
    <s v="RUTAS FIJAS DE TRANSPORTE"/>
    <n v="14"/>
    <n v="0.14285714285714285"/>
    <n v="21.79"/>
    <n v="3.1128571428571425"/>
    <m/>
    <n v="129.18357142857141"/>
    <n v="5.9285714285714297"/>
    <n v="83"/>
  </r>
  <r>
    <d v="2021-07-07T00:00:00"/>
    <s v="SAMUEL"/>
    <x v="5"/>
    <s v="2 TURNO RUTA DE ESCOBEDO "/>
    <s v="ENTRADA"/>
    <n v="62837"/>
    <n v="62837"/>
    <n v="0"/>
    <n v="62837"/>
    <n v="0"/>
    <n v="62837"/>
    <n v="0"/>
    <n v="0"/>
    <n v="62906"/>
    <n v="69"/>
    <n v="69"/>
    <n v="0"/>
    <n v="69"/>
    <x v="14"/>
    <s v="URVAN NISSAN"/>
    <s v="GASOLINA"/>
    <n v="2018"/>
    <s v="RUTAS FIJAS DE TRANSPORTE"/>
    <n v="7"/>
    <n v="9.8571428571428577"/>
    <n v="19.59"/>
    <n v="193.10142857142858"/>
    <m/>
    <m/>
    <m/>
    <m/>
  </r>
  <r>
    <d v="2021-07-07T00:00:00"/>
    <s v="SAMUEL"/>
    <x v="5"/>
    <s v="3 TURNO RUTA DE ESCOBEDO"/>
    <s v="ENTRADA"/>
    <n v="62906"/>
    <n v="62906"/>
    <n v="0"/>
    <n v="62906"/>
    <n v="0"/>
    <n v="62906"/>
    <n v="0"/>
    <n v="0"/>
    <n v="62974"/>
    <n v="68"/>
    <n v="68"/>
    <n v="0"/>
    <n v="68"/>
    <x v="14"/>
    <s v="URVAN NISSAN"/>
    <s v="GASOLINA"/>
    <n v="2018"/>
    <s v="RUTAS FIJAS DE TRANSPORTE"/>
    <n v="7"/>
    <n v="9.7142857142857135"/>
    <n v="19.59"/>
    <n v="190.30285714285714"/>
    <m/>
    <m/>
    <m/>
    <m/>
  </r>
  <r>
    <d v="2021-07-08T00:00:00"/>
    <s v="SAMUEL"/>
    <x v="5"/>
    <s v="1 TURNO RUTA DE ESCOBEDO"/>
    <s v="ENTRADA"/>
    <n v="62974"/>
    <n v="62974"/>
    <n v="0"/>
    <n v="62974"/>
    <n v="0"/>
    <n v="62974"/>
    <n v="0"/>
    <n v="0"/>
    <n v="63044"/>
    <n v="70"/>
    <n v="70"/>
    <n v="0"/>
    <n v="70"/>
    <x v="14"/>
    <s v="URVAN NISSAN"/>
    <s v="GASOLINA"/>
    <n v="2018"/>
    <s v="RUTAS FIJAS DE TRANSPORTE"/>
    <n v="7"/>
    <n v="10"/>
    <n v="19.59"/>
    <n v="195.9"/>
    <m/>
    <n v="579.3042857142857"/>
    <n v="29.571428571428569"/>
    <n v="207"/>
  </r>
  <r>
    <d v="2021-07-08T00:00:00"/>
    <s v="J. ANTONIO GARCIA"/>
    <x v="0"/>
    <s v="Ruta 5 San Cristóbal Huichochitlan"/>
    <s v="SALIDA"/>
    <n v="47808"/>
    <n v="47830"/>
    <n v="22"/>
    <n v="47830"/>
    <n v="0"/>
    <n v="47844"/>
    <n v="14"/>
    <n v="14"/>
    <n v="47844"/>
    <n v="0"/>
    <n v="36"/>
    <n v="14"/>
    <n v="22"/>
    <x v="1"/>
    <s v="BEAT CHEVROLET"/>
    <s v="GASOLINA"/>
    <n v="2018"/>
    <s v="RUTAS FIJAS DE TRANSPORTE"/>
    <n v="15.5"/>
    <n v="2.3225806451612905"/>
    <n v="19.59"/>
    <n v="45.499354838709678"/>
    <s v="RESGUADO METEPEC"/>
    <m/>
    <m/>
    <m/>
  </r>
  <r>
    <d v="2021-07-08T00:00:00"/>
    <s v="J. ANTONIO GARCIA"/>
    <x v="0"/>
    <s v="Ruta 11 Pilares"/>
    <s v="SALIDA"/>
    <n v="47844"/>
    <n v="47858"/>
    <n v="14"/>
    <n v="47858"/>
    <n v="0"/>
    <n v="47878"/>
    <n v="20"/>
    <n v="20"/>
    <n v="47883"/>
    <n v="5"/>
    <n v="39"/>
    <n v="20"/>
    <n v="19"/>
    <x v="1"/>
    <s v="BEAT CHEVROLET"/>
    <s v="GASOLINA"/>
    <n v="2018"/>
    <s v="RUTAS FIJAS DE TRANSPORTE"/>
    <n v="15.5"/>
    <n v="2.5161290322580645"/>
    <n v="19.59"/>
    <n v="49.290967741935482"/>
    <s v="RESGUADO METEPEC"/>
    <m/>
    <m/>
    <m/>
  </r>
  <r>
    <d v="2021-07-09T00:00:00"/>
    <s v="J. ANTONIO GARCIA"/>
    <x v="0"/>
    <s v="Ruta 5 San Cristóbal Huichochitlan"/>
    <s v="ENTRADA"/>
    <n v="47883"/>
    <n v="47897"/>
    <n v="14"/>
    <n v="47897"/>
    <n v="0"/>
    <n v="47911"/>
    <n v="14"/>
    <n v="14"/>
    <n v="47911"/>
    <n v="0"/>
    <n v="28"/>
    <n v="14"/>
    <n v="14"/>
    <x v="1"/>
    <s v="BEAT CHEVROLET"/>
    <s v="GASOLINA"/>
    <n v="2018"/>
    <s v="RUTAS FIJAS DE TRANSPORTE"/>
    <n v="15.5"/>
    <n v="1.8064516129032258"/>
    <n v="19.59"/>
    <n v="35.388387096774196"/>
    <s v="RESGUADO METEPEC"/>
    <m/>
    <m/>
    <m/>
  </r>
  <r>
    <d v="2021-07-09T00:00:00"/>
    <s v="J. ANTONIO GARCIA"/>
    <x v="2"/>
    <s v="Ruta 5 Bodega Aurrera - Femsa Pilares"/>
    <s v="ENTRADA"/>
    <n v="47911"/>
    <n v="47921"/>
    <n v="10"/>
    <n v="47921"/>
    <n v="0"/>
    <n v="47926"/>
    <n v="5"/>
    <n v="5"/>
    <n v="47931"/>
    <n v="5"/>
    <n v="20"/>
    <n v="5"/>
    <n v="15"/>
    <x v="1"/>
    <s v="BEAT CHEVROLET"/>
    <s v="GASOLINA"/>
    <n v="2018"/>
    <s v="RUTAS FIJAS DE TRANSPORTE"/>
    <n v="15.5"/>
    <n v="1.2903225806451613"/>
    <n v="19.59"/>
    <n v="25.27741935483871"/>
    <s v="RESGUADO METEPEC"/>
    <n v="155.45612903225808"/>
    <n v="7.935483870967742"/>
    <n v="123"/>
  </r>
  <r>
    <d v="2021-07-08T00:00:00"/>
    <s v="BENITO ZEPEDA"/>
    <x v="2"/>
    <s v="Ruta 1  Maquinita – Alpla T2000"/>
    <s v="SALIDA"/>
    <n v="222135"/>
    <n v="222142"/>
    <n v="7"/>
    <n v="222142"/>
    <n v="0"/>
    <n v="222165"/>
    <n v="23"/>
    <n v="23"/>
    <n v="222168"/>
    <n v="3"/>
    <n v="33"/>
    <n v="23"/>
    <n v="10"/>
    <x v="2"/>
    <s v="URVAN NISSAN"/>
    <s v="GASOLINA"/>
    <n v="2014"/>
    <s v="RUTAS FIJAS DE TRANSPORTE"/>
    <n v="7"/>
    <n v="4.7142857142857144"/>
    <n v="21.99"/>
    <n v="103.66714285714285"/>
    <s v="RESGUARDO SANTA CRUZ ATZACAPOTZALTONGO"/>
    <m/>
    <m/>
    <m/>
  </r>
  <r>
    <d v="2021-07-09T00:00:00"/>
    <s v="BENITO ZEPEDA"/>
    <x v="2"/>
    <s v="Ruta 1  Maquinita – Alpla T2000-OFICINA-RESGUARDO"/>
    <s v="ENTRADA"/>
    <n v="222168"/>
    <n v="222171"/>
    <n v="3"/>
    <n v="222171"/>
    <n v="0"/>
    <n v="222193"/>
    <n v="22"/>
    <n v="22"/>
    <n v="222199"/>
    <n v="6"/>
    <n v="31"/>
    <n v="22"/>
    <n v="9"/>
    <x v="2"/>
    <s v="URVAN NISSAN"/>
    <s v="GASOLINA"/>
    <n v="2014"/>
    <s v="RUTAS FIJAS DE TRANSPORTE"/>
    <n v="7"/>
    <n v="4.4285714285714288"/>
    <n v="21.99"/>
    <n v="97.38428571428571"/>
    <s v="RESGUARDO SANTA CRUZ ATZACAPOTZALTONGO"/>
    <n v="201.05142857142857"/>
    <n v="9.1428571428571423"/>
    <n v="64"/>
  </r>
  <r>
    <d v="2021-07-08T00:00:00"/>
    <s v="FERNADO VALDEZ"/>
    <x v="2"/>
    <s v="Ruta 2 Mariano Escobedo – Alpla Centro Técnico"/>
    <s v="SALIDA"/>
    <n v="114806"/>
    <n v="114822"/>
    <n v="16"/>
    <n v="114822"/>
    <n v="0"/>
    <n v="114836"/>
    <n v="14"/>
    <n v="14"/>
    <n v="114839"/>
    <n v="3"/>
    <n v="33"/>
    <n v="14"/>
    <n v="19"/>
    <x v="3"/>
    <s v="URVAN NISSAN"/>
    <s v="GASOLINA"/>
    <n v="2014"/>
    <s v="RUTAS FIJAS DE TRANSPORTE"/>
    <n v="7"/>
    <n v="4.7142857142857144"/>
    <n v="21.69"/>
    <n v="102.25285714285715"/>
    <s v="RESGUARDO C.F.E."/>
    <m/>
    <m/>
    <m/>
  </r>
  <r>
    <d v="2021-07-09T00:00:00"/>
    <s v="FERNADO VALDEZ"/>
    <x v="2"/>
    <s v="Ruta 2 Mariano Escobedo – Alpla Centro Técnico"/>
    <s v="ENTRADA"/>
    <n v="114839"/>
    <n v="114843"/>
    <n v="4"/>
    <n v="114843"/>
    <n v="0"/>
    <n v="114865"/>
    <n v="22"/>
    <n v="22"/>
    <n v="114884"/>
    <n v="19"/>
    <n v="45"/>
    <n v="22"/>
    <n v="23"/>
    <x v="3"/>
    <s v="URVAN NISSAN"/>
    <s v="GASOLINA"/>
    <n v="2014"/>
    <s v="RUTAS FIJAS DE TRANSPORTE"/>
    <n v="7"/>
    <n v="6.4285714285714288"/>
    <n v="21.69"/>
    <n v="139.43571428571431"/>
    <s v="RESGUARDO C.F.E."/>
    <n v="241.68857142857146"/>
    <n v="11.142857142857142"/>
    <n v="78"/>
  </r>
  <r>
    <d v="2021-07-08T00:00:00"/>
    <s v="INDRA"/>
    <x v="1"/>
    <s v="ENCARGO DEL ING. JESUS"/>
    <m/>
    <n v="63154"/>
    <n v="63154"/>
    <n v="0"/>
    <n v="63154"/>
    <n v="0"/>
    <n v="63154"/>
    <n v="0"/>
    <n v="0"/>
    <n v="63178"/>
    <n v="24"/>
    <n v="24"/>
    <n v="0"/>
    <n v="24"/>
    <x v="4"/>
    <s v="VERSA NISSAN"/>
    <s v="GASOLINA"/>
    <n v="2017"/>
    <s v="RUTAS FIJAS DE TRANSPORTE"/>
    <n v="14"/>
    <n v="1.7142857142857142"/>
    <n v="19.989999999999998"/>
    <n v="34.268571428571427"/>
    <s v="RESGUARDO EN CASA DEL CHOFER SANTIAGO MILTEPEC,"/>
    <m/>
    <m/>
    <m/>
  </r>
  <r>
    <d v="2021-07-08T00:00:00"/>
    <s v="INDRA"/>
    <x v="0"/>
    <s v="Ruta 2 Sn Mateo Otzacatipan/Ruta 14 Atarasquillo 2 (Carlos Segura)"/>
    <s v="SALIDA"/>
    <n v="63178"/>
    <n v="63197"/>
    <n v="19"/>
    <n v="63197"/>
    <n v="0"/>
    <n v="63228"/>
    <n v="31"/>
    <n v="31"/>
    <n v="63254"/>
    <n v="26"/>
    <n v="76"/>
    <n v="31"/>
    <n v="45"/>
    <x v="4"/>
    <s v="VERSA NISSAN"/>
    <s v="GASOLINA"/>
    <n v="2017"/>
    <s v="RUTAS FIJAS DE TRANSPORTE"/>
    <n v="14"/>
    <n v="5.4285714285714288"/>
    <n v="19.989999999999998"/>
    <n v="108.51714285714286"/>
    <s v="RESGUARDO EN CASA DEL CHOFER,, SANTIAGO MILTEPEC,"/>
    <m/>
    <m/>
    <m/>
  </r>
  <r>
    <d v="2021-07-09T00:00:00"/>
    <s v="INDRA"/>
    <x v="0"/>
    <s v="Ruta 14 Atarasquillo 2 (Carlos Segura)"/>
    <s v="ENTRADA"/>
    <n v="63254"/>
    <n v="63276"/>
    <n v="22"/>
    <n v="63276"/>
    <n v="0"/>
    <n v="63297"/>
    <n v="21"/>
    <n v="21"/>
    <n v="63317"/>
    <n v="20"/>
    <n v="63"/>
    <n v="21"/>
    <n v="42"/>
    <x v="4"/>
    <s v="VERSA NISSAN"/>
    <s v="GASOLINA"/>
    <n v="2017"/>
    <s v="RUTAS FIJAS DE TRANSPORTE"/>
    <n v="14"/>
    <n v="4.5"/>
    <n v="19.989999999999998"/>
    <n v="89.954999999999998"/>
    <s v="RESGUARDO EN CASA DEL CHOFER,, SANTIAGO MILTEPEC,"/>
    <n v="232.74071428571426"/>
    <n v="11.642857142857142"/>
    <n v="163"/>
  </r>
  <r>
    <d v="2021-07-08T00:00:00"/>
    <s v="RICARDO GAYTAN"/>
    <x v="2"/>
    <s v="Ruta 4 Rinconada del Valle - Alpla Centro Técnico"/>
    <s v="SALIDA"/>
    <n v="177894"/>
    <n v="177902"/>
    <n v="8"/>
    <n v="177902"/>
    <n v="0"/>
    <n v="177914"/>
    <n v="12"/>
    <n v="12"/>
    <n v="177926"/>
    <n v="12"/>
    <n v="32"/>
    <n v="12"/>
    <n v="20"/>
    <x v="5"/>
    <s v="URVAN NISSAN"/>
    <s v="GASOLINA"/>
    <n v="2017"/>
    <s v="RUTAS FIJAS DE TRANSPORTE"/>
    <n v="7"/>
    <n v="4.5714285714285712"/>
    <n v="21.79"/>
    <n v="99.611428571428561"/>
    <s v="RESGURDO SAN PEDRO TOTOLTEPEC"/>
    <m/>
    <m/>
    <m/>
  </r>
  <r>
    <d v="2021-07-09T00:00:00"/>
    <s v="RICARDO GAYTAN"/>
    <x v="2"/>
    <s v="Ruta 4 Rinconada del Valle - Alpla Centro Técnico"/>
    <s v="ENTRADA"/>
    <n v="177926"/>
    <n v="177938"/>
    <n v="12"/>
    <n v="177938"/>
    <n v="0"/>
    <n v="177950"/>
    <n v="12"/>
    <n v="12"/>
    <n v="177958"/>
    <n v="8"/>
    <n v="32"/>
    <n v="12"/>
    <n v="20"/>
    <x v="5"/>
    <s v="URVAN NISSAN"/>
    <s v="GASOLINA"/>
    <n v="2017"/>
    <s v="RUTAS FIJAS DE TRANSPORTE"/>
    <n v="7"/>
    <n v="4.5714285714285712"/>
    <n v="21.79"/>
    <n v="99.611428571428561"/>
    <s v="RESGUARDO SAN PEDRO TOTOLTEPEC"/>
    <n v="199.22285714285712"/>
    <n v="9.1428571428571423"/>
    <n v="64"/>
  </r>
  <r>
    <d v="2021-07-08T00:00:00"/>
    <s v="RUFINO OROCIO"/>
    <x v="1"/>
    <s v="TALLER REPARACION-RESGUARDO"/>
    <m/>
    <n v="187319"/>
    <n v="187319"/>
    <n v="0"/>
    <n v="187319"/>
    <n v="0"/>
    <n v="187319"/>
    <n v="0"/>
    <n v="0"/>
    <n v="187353"/>
    <n v="34"/>
    <n v="34"/>
    <n v="0"/>
    <n v="34"/>
    <x v="6"/>
    <s v="TSURU NISSAN"/>
    <s v="GASOLINA"/>
    <n v="2010"/>
    <s v="RUTAS FIJAS DE TRANSPORTE"/>
    <n v="8.8000000000000007"/>
    <n v="3.8636363636363633"/>
    <n v="21.19"/>
    <n v="81.87045454545455"/>
    <s v="OXTOTITLAN"/>
    <m/>
    <m/>
    <m/>
  </r>
  <r>
    <d v="2021-07-08T00:00:00"/>
    <s v="RUFINO OROCIO"/>
    <x v="2"/>
    <s v="Ruta 5 Bodega Aurrera - Femsa Pilares"/>
    <s v="SALIDA"/>
    <n v="187353"/>
    <n v="187360"/>
    <n v="7"/>
    <n v="187360"/>
    <n v="0"/>
    <n v="187366"/>
    <n v="6"/>
    <n v="6"/>
    <n v="187384"/>
    <n v="18"/>
    <n v="31"/>
    <n v="6"/>
    <n v="25"/>
    <x v="6"/>
    <s v="TSURU NISSAN"/>
    <s v="GASOLINA"/>
    <n v="2010"/>
    <s v="RUTAS FIJAS DE TRANSPORTE"/>
    <n v="8.8000000000000007"/>
    <n v="3.5227272727272725"/>
    <n v="21.19"/>
    <n v="74.646590909090904"/>
    <s v="OXTOTITLAN"/>
    <m/>
    <m/>
    <m/>
  </r>
  <r>
    <d v="2021-07-09T00:00:00"/>
    <s v="RUFINO OROCIO"/>
    <x v="0"/>
    <s v="Ruta 4 San Cayetano/COL. CENTRO"/>
    <s v="ENTRADA"/>
    <n v="187384"/>
    <n v="187396"/>
    <n v="12"/>
    <n v="187396"/>
    <n v="0"/>
    <n v="187413"/>
    <n v="17"/>
    <n v="17"/>
    <n v="187438"/>
    <n v="25"/>
    <n v="54"/>
    <n v="17"/>
    <n v="37"/>
    <x v="6"/>
    <s v="TSURU NISSAN"/>
    <s v="GASOLINA"/>
    <n v="2010"/>
    <s v="RUTAS FIJAS DE TRANSPORTE"/>
    <n v="8.8000000000000007"/>
    <n v="6.1363636363636358"/>
    <n v="21.19"/>
    <n v="130.02954545454546"/>
    <s v="OXTOTITLAN"/>
    <m/>
    <m/>
    <m/>
  </r>
  <r>
    <d v="2021-07-09T00:00:00"/>
    <s v="RUFINO OROCIO"/>
    <x v="0"/>
    <s v="CALIXTLAHUACA 2"/>
    <s v="ENTRADA"/>
    <n v="187438"/>
    <n v="187438"/>
    <n v="0"/>
    <n v="187438"/>
    <n v="0"/>
    <n v="187460"/>
    <n v="22"/>
    <n v="22"/>
    <n v="187482"/>
    <n v="22"/>
    <n v="44"/>
    <n v="22"/>
    <n v="22"/>
    <x v="6"/>
    <s v="TSURU NISSAN"/>
    <s v="GASOLINA"/>
    <n v="2010"/>
    <s v="RUTAS FIJAS DE TRANSPORTE"/>
    <n v="8.8000000000000007"/>
    <n v="5"/>
    <n v="21.19"/>
    <n v="105.95"/>
    <s v="OXTOTITLAN"/>
    <m/>
    <m/>
    <m/>
  </r>
  <r>
    <d v="2021-07-09T00:00:00"/>
    <s v="RUFINO OROCIO"/>
    <x v="0"/>
    <s v="Ruta 4 San Cayetano/COL. CENTRO"/>
    <s v="SALIDA"/>
    <n v="187482"/>
    <n v="187507"/>
    <n v="25"/>
    <n v="187507"/>
    <n v="0"/>
    <n v="187528"/>
    <n v="21"/>
    <n v="21"/>
    <n v="187539"/>
    <n v="11"/>
    <n v="57"/>
    <n v="21"/>
    <n v="36"/>
    <x v="6"/>
    <s v="TSURU NISSAN"/>
    <s v="GASOLINA"/>
    <n v="2010"/>
    <s v="RUTAS FIJAS DE TRANSPORTE"/>
    <n v="8.8000000000000007"/>
    <n v="6.4772727272727266"/>
    <n v="21.19"/>
    <n v="137.25340909090909"/>
    <s v="OXTOTITLAN"/>
    <n v="529.75"/>
    <n v="25"/>
    <n v="220"/>
  </r>
  <r>
    <d v="2021-07-08T00:00:00"/>
    <s v="LUIS ALANIS"/>
    <x v="2"/>
    <s v="Ruta 3 San Mateo Atenco - Alpla Centro Técnico"/>
    <s v="SALIDA"/>
    <n v="235239"/>
    <n v="235252"/>
    <n v="13"/>
    <n v="235252"/>
    <n v="0"/>
    <n v="235264"/>
    <n v="12"/>
    <n v="12"/>
    <n v="235274"/>
    <n v="10"/>
    <n v="35"/>
    <n v="12"/>
    <n v="23"/>
    <x v="7"/>
    <s v="URVAN NISSAN"/>
    <s v="GASOLINA"/>
    <n v="2016"/>
    <s v="RUTAS FIJAS DE TRANSPORTE"/>
    <n v="7"/>
    <n v="5"/>
    <n v="19.989999999999998"/>
    <n v="99.949999999999989"/>
    <s v="RESGUARDO METEPEC"/>
    <m/>
    <m/>
    <m/>
  </r>
  <r>
    <d v="2021-07-09T00:00:00"/>
    <s v="LUIS ALANIS"/>
    <x v="2"/>
    <s v="Ruta 3 San Mateo Atenco - Alpla Centro Técnico"/>
    <s v="ENTRADA"/>
    <n v="235274"/>
    <n v="235283"/>
    <n v="9"/>
    <n v="235283"/>
    <n v="0"/>
    <n v="235293"/>
    <n v="10"/>
    <n v="10"/>
    <n v="235308"/>
    <n v="15"/>
    <n v="34"/>
    <n v="10"/>
    <n v="24"/>
    <x v="7"/>
    <s v="URVAN NISSAN"/>
    <s v="GASOLINA"/>
    <n v="2016"/>
    <s v="RUTAS FIJAS DE TRANSPORTE"/>
    <n v="7"/>
    <n v="4.8571428571428568"/>
    <n v="19.989999999999998"/>
    <n v="97.094285714285704"/>
    <s v="RESGUARDO METEPEC"/>
    <n v="197.04428571428571"/>
    <n v="9.8571428571428577"/>
    <n v="69"/>
  </r>
  <r>
    <d v="2021-07-08T00:00:00"/>
    <s v="EDUARDO BERNALDEZ"/>
    <x v="0"/>
    <s v="Acahualco"/>
    <s v="ENTRADA"/>
    <n v="108581"/>
    <n v="108597"/>
    <n v="16"/>
    <n v="108597"/>
    <n v="0"/>
    <n v="108638"/>
    <n v="41"/>
    <n v="41"/>
    <n v="108638"/>
    <n v="0"/>
    <n v="57"/>
    <n v="41"/>
    <n v="16"/>
    <x v="8"/>
    <s v="SPARK CHEVROLET"/>
    <s v="GASOLINA"/>
    <n v="2015"/>
    <s v="RUTAS FIJAS DE TRANSPORTE"/>
    <n v="14"/>
    <n v="4.0714285714285712"/>
    <n v="21.79"/>
    <n v="88.716428571428565"/>
    <s v="RESGUARDO METEPEC"/>
    <m/>
    <m/>
    <m/>
  </r>
  <r>
    <d v="2021-07-08T00:00:00"/>
    <s v="EDUARDO BERNALDEZ"/>
    <x v="0"/>
    <s v="COL. CENTRO /Ruta 6 Zinacantepec (SLM"/>
    <s v="SALIDA"/>
    <n v="108638"/>
    <n v="108638"/>
    <n v="0"/>
    <n v="108638"/>
    <n v="0"/>
    <n v="108667"/>
    <n v="29"/>
    <n v="29"/>
    <n v="108675"/>
    <n v="8"/>
    <n v="37"/>
    <n v="29"/>
    <n v="8"/>
    <x v="8"/>
    <s v="SPARK CHEVROLET"/>
    <s v="GASOLINA"/>
    <n v="2015"/>
    <s v="RUTAS FIJAS DE TRANSPORTE"/>
    <n v="14"/>
    <n v="2.6428571428571428"/>
    <n v="21.79"/>
    <n v="57.587857142857139"/>
    <s v="RESGUARDO METEPEC"/>
    <m/>
    <m/>
    <m/>
  </r>
  <r>
    <d v="2021-07-09T00:00:00"/>
    <s v="EDUARDO BERNALDEZ"/>
    <x v="0"/>
    <s v="COL. CENTRO 2/Ruta 6 Zinacantepec (SLM"/>
    <s v="ENTRADA"/>
    <n v="108675"/>
    <n v="108684"/>
    <n v="9"/>
    <n v="108684"/>
    <n v="0"/>
    <n v="108722"/>
    <n v="38"/>
    <n v="38"/>
    <n v="108722"/>
    <n v="0"/>
    <n v="47"/>
    <n v="38"/>
    <n v="9"/>
    <x v="8"/>
    <s v="SPARK CHEVROLET"/>
    <s v="GASOLINA"/>
    <n v="2015"/>
    <s v="RUTAS FIJAS DE TRANSPORTE"/>
    <n v="14"/>
    <n v="3.3571428571428572"/>
    <n v="21.79"/>
    <n v="73.152142857142849"/>
    <s v="RESGUARDO METEPEC"/>
    <m/>
    <m/>
    <m/>
  </r>
  <r>
    <d v="2021-07-09T00:00:00"/>
    <s v="EDUARDO BERNALDEZ"/>
    <x v="0"/>
    <s v="Acahualco"/>
    <s v="SALIDA"/>
    <n v="108722"/>
    <n v="108722"/>
    <n v="0"/>
    <n v="108722"/>
    <n v="0"/>
    <n v="108763"/>
    <n v="41"/>
    <n v="41"/>
    <n v="108776"/>
    <n v="13"/>
    <n v="54"/>
    <n v="41"/>
    <n v="13"/>
    <x v="8"/>
    <s v="SPARK CHEVROLET"/>
    <s v="GASOLINA"/>
    <n v="2015"/>
    <s v="RUTAS FIJAS DE TRANSPORTE"/>
    <n v="14"/>
    <n v="3.8571428571428572"/>
    <n v="21.79"/>
    <n v="84.047142857142859"/>
    <s v="RESGUARDO METEPEC"/>
    <n v="303.50357142857138"/>
    <n v="13.928571428571429"/>
    <n v="195"/>
  </r>
  <r>
    <d v="2021-07-08T00:00:00"/>
    <s v="RODOLFO FUENTE"/>
    <x v="0"/>
    <s v="Ruta 10 Xonacatlan"/>
    <s v="SALIDA"/>
    <n v="99365"/>
    <n v="99394"/>
    <n v="29"/>
    <n v="99394"/>
    <n v="0"/>
    <n v="99411"/>
    <n v="17"/>
    <n v="17"/>
    <n v="99411"/>
    <n v="0"/>
    <n v="46"/>
    <n v="17"/>
    <n v="29"/>
    <x v="10"/>
    <s v="YARIS TOYOTA"/>
    <s v="GASOLINA"/>
    <n v="2009"/>
    <s v="RUTAS FIJAS DE TRANSPORTE"/>
    <n v="10"/>
    <n v="4.5999999999999996"/>
    <n v="19.59"/>
    <n v="90.11399999999999"/>
    <s v="RESGUADO SAN MATEO ATENCO"/>
    <m/>
    <m/>
    <m/>
  </r>
  <r>
    <d v="2021-07-08T00:00:00"/>
    <s v="RODOLFO FUENTE"/>
    <x v="0"/>
    <s v="Ruta 3 Atarasquillo"/>
    <s v="ENTRADA"/>
    <n v="99411"/>
    <n v="99429"/>
    <n v="18"/>
    <n v="99429"/>
    <n v="0"/>
    <n v="99453"/>
    <n v="24"/>
    <n v="24"/>
    <n v="99481"/>
    <n v="28"/>
    <n v="70"/>
    <n v="24"/>
    <n v="46"/>
    <x v="10"/>
    <s v="YARIS TOYOTA"/>
    <s v="GASOLINA"/>
    <n v="2009"/>
    <s v="RUTAS FIJAS DE TRANSPORTE"/>
    <n v="10"/>
    <n v="7"/>
    <n v="19.59"/>
    <n v="137.13"/>
    <s v="RESGUADO SAN MATEO ATENCO"/>
    <m/>
    <m/>
    <m/>
  </r>
  <r>
    <d v="2021-07-08T00:00:00"/>
    <s v="RODOLFO FUENTE"/>
    <x v="0"/>
    <s v="Ruta 10 Xonacatlan/Ruta 7 Villa Santin"/>
    <s v="ENTRADA"/>
    <n v="99481"/>
    <n v="99515"/>
    <n v="34"/>
    <n v="99515"/>
    <n v="0"/>
    <n v="99537"/>
    <n v="22"/>
    <n v="22"/>
    <n v="99541"/>
    <n v="4"/>
    <n v="60"/>
    <n v="22"/>
    <n v="38"/>
    <x v="10"/>
    <s v="YARIS TOYOTA"/>
    <s v="GASOLINA"/>
    <n v="2009"/>
    <s v="RUTAS FIJAS DE TRANSPORTE"/>
    <n v="10"/>
    <n v="6"/>
    <n v="19.59"/>
    <n v="117.53999999999999"/>
    <s v="RESGUADO SAN MATEO ATENCO"/>
    <m/>
    <m/>
    <m/>
  </r>
  <r>
    <d v="2021-07-09T00:00:00"/>
    <s v="RODOLFO FUENTE"/>
    <x v="0"/>
    <s v="Ruta 9 San Mateo Otzacatipan"/>
    <s v="ENTRADA"/>
    <n v="99541"/>
    <n v="99551"/>
    <n v="10"/>
    <n v="99551"/>
    <n v="0"/>
    <n v="99560"/>
    <n v="9"/>
    <n v="9"/>
    <n v="99560"/>
    <n v="0"/>
    <n v="19"/>
    <n v="9"/>
    <n v="10"/>
    <x v="10"/>
    <s v="YARIS TOYOTA"/>
    <s v="GASOLINA"/>
    <n v="2009"/>
    <s v="RUTAS FIJAS DE TRANSPORTE"/>
    <n v="10"/>
    <n v="1.9"/>
    <n v="19.59"/>
    <n v="37.220999999999997"/>
    <s v="RESGUADO SAN MATEO ATENCO"/>
    <m/>
    <m/>
    <m/>
  </r>
  <r>
    <d v="2021-07-09T00:00:00"/>
    <s v="RODOLFO FUENTE"/>
    <x v="0"/>
    <s v="Ruta 3 Atarasquillo"/>
    <s v="SALIDA"/>
    <n v="99560"/>
    <n v="99560"/>
    <n v="0"/>
    <n v="99560"/>
    <n v="0"/>
    <n v="99584"/>
    <n v="24"/>
    <n v="24"/>
    <n v="99605"/>
    <n v="21"/>
    <n v="45"/>
    <n v="24"/>
    <n v="21"/>
    <x v="10"/>
    <s v="YARIS TOYOTA"/>
    <s v="GASOLINA"/>
    <n v="2009"/>
    <s v="RUTAS FIJAS DE TRANSPORTE"/>
    <n v="10"/>
    <n v="4.5"/>
    <n v="19.59"/>
    <n v="88.155000000000001"/>
    <s v="RESGUADO SAN MATEO ATENCO"/>
    <n v="470.15999999999997"/>
    <n v="24"/>
    <n v="240"/>
  </r>
  <r>
    <d v="2021-07-08T00:00:00"/>
    <s v="JUNIOR"/>
    <x v="3"/>
    <s v="1 TURNO SALTILLO-DERRAMADERO"/>
    <s v="ENTRADA"/>
    <n v="183647"/>
    <n v="183690"/>
    <n v="43"/>
    <n v="183690"/>
    <n v="0"/>
    <n v="183781"/>
    <n v="91"/>
    <n v="91"/>
    <n v="183786"/>
    <n v="5"/>
    <n v="139"/>
    <n v="91"/>
    <n v="48"/>
    <x v="11"/>
    <s v="URVAN NISSAN"/>
    <s v="GASOLINA"/>
    <n v="2019"/>
    <s v="RUTAS FIJAS DE TRANSPORTE"/>
    <n v="7"/>
    <n v="19.857142857142858"/>
    <n v="19.59"/>
    <n v="389.00142857142856"/>
    <m/>
    <m/>
    <m/>
    <m/>
  </r>
  <r>
    <d v="2021-07-08T00:00:00"/>
    <s v="JUNIOR"/>
    <x v="3"/>
    <s v="2 TURNO SALTILLO-DERRAMADERO"/>
    <s v="ENTRADA"/>
    <n v="183786"/>
    <n v="183791"/>
    <n v="5"/>
    <n v="183791"/>
    <n v="0"/>
    <n v="183882"/>
    <n v="91"/>
    <n v="91"/>
    <n v="183888"/>
    <n v="6"/>
    <n v="102"/>
    <n v="91"/>
    <n v="11"/>
    <x v="11"/>
    <s v="URVAN NISSAN"/>
    <s v="GASOLINA"/>
    <n v="2019"/>
    <s v="RUTAS FIJAS DE TRANSPORTE"/>
    <n v="7"/>
    <n v="14.571428571428571"/>
    <n v="19.59"/>
    <n v="285.45428571428573"/>
    <m/>
    <n v="674.45571428571429"/>
    <n v="34.428571428571431"/>
    <n v="241"/>
  </r>
  <r>
    <d v="2021-07-08T00:00:00"/>
    <s v="MARTIN"/>
    <x v="3"/>
    <s v="1 TURNO SALTILLO-DERRAMADERO"/>
    <s v="ENTRADA"/>
    <n v="331433"/>
    <n v="331439"/>
    <n v="6"/>
    <n v="331439"/>
    <n v="0"/>
    <n v="331528"/>
    <n v="89"/>
    <n v="89"/>
    <n v="331536"/>
    <n v="8"/>
    <n v="103"/>
    <n v="89"/>
    <n v="14"/>
    <x v="12"/>
    <s v="URVAN NISSAN"/>
    <s v="GASOLINA"/>
    <n v="2017"/>
    <s v="RUTAS FIJAS DE TRANSPORTE"/>
    <n v="7"/>
    <n v="14.714285714285714"/>
    <n v="19.59"/>
    <n v="288.25285714285712"/>
    <m/>
    <m/>
    <m/>
    <m/>
  </r>
  <r>
    <d v="2021-07-08T00:00:00"/>
    <s v="MARTIN"/>
    <x v="3"/>
    <s v="2 TURNO SALTILLO-DERRAMADERO"/>
    <s v="ENTRADA"/>
    <n v="331536"/>
    <n v="331544"/>
    <n v="8"/>
    <n v="331544"/>
    <n v="0"/>
    <n v="331656"/>
    <n v="112"/>
    <n v="112"/>
    <n v="331665"/>
    <n v="9"/>
    <n v="129"/>
    <n v="112"/>
    <n v="17"/>
    <x v="12"/>
    <s v="URVAN NISSAN"/>
    <s v="GASOLINA"/>
    <n v="2017"/>
    <s v="RUTAS FIJAS DE TRANSPORTE"/>
    <n v="7"/>
    <n v="18.428571428571427"/>
    <n v="19.59"/>
    <n v="361.01571428571424"/>
    <m/>
    <m/>
    <m/>
    <m/>
  </r>
  <r>
    <d v="2021-07-09T00:00:00"/>
    <s v="MARTIN"/>
    <x v="3"/>
    <s v="3 TURNO SALTILLO-DERRAMADERO"/>
    <s v="ENTRADA"/>
    <n v="331665"/>
    <n v="331673"/>
    <n v="8"/>
    <n v="331673"/>
    <n v="0"/>
    <n v="331760"/>
    <n v="87"/>
    <n v="87"/>
    <n v="331769"/>
    <n v="9"/>
    <n v="104"/>
    <n v="87"/>
    <n v="17"/>
    <x v="12"/>
    <s v="URVAN NISSAN"/>
    <s v="GASOLINA"/>
    <n v="2017"/>
    <s v="RUTAS FIJAS DE TRANSPORTE"/>
    <n v="7"/>
    <n v="14.857142857142858"/>
    <n v="19.59"/>
    <n v="291.05142857142857"/>
    <m/>
    <n v="940.31999999999994"/>
    <n v="48"/>
    <n v="336"/>
  </r>
  <r>
    <d v="2021-07-08T00:00:00"/>
    <s v="ELENA"/>
    <x v="4"/>
    <s v="RECLUTAMIENTO ALAMEDA"/>
    <s v="ENTRADA"/>
    <n v="238623"/>
    <n v="238623"/>
    <n v="0"/>
    <n v="238623"/>
    <n v="0"/>
    <n v="238623"/>
    <n v="0"/>
    <n v="0"/>
    <n v="238678"/>
    <n v="55"/>
    <n v="55"/>
    <n v="0"/>
    <n v="55"/>
    <x v="13"/>
    <s v="URVAN NISSAN"/>
    <s v="GASOLINA"/>
    <n v="2012"/>
    <s v="RUTAS FIJAS DE TRANSPORTE"/>
    <n v="7"/>
    <n v="7.8571428571428568"/>
    <n v="19.59"/>
    <n v="153.92142857142855"/>
    <m/>
    <m/>
    <m/>
    <m/>
  </r>
  <r>
    <d v="2021-07-08T00:00:00"/>
    <s v="ELENA"/>
    <x v="4"/>
    <s v="RECLUTAMIENTO GUARDIA NACIONAL"/>
    <s v="ENTRADA"/>
    <n v="238678"/>
    <n v="238678"/>
    <n v="0"/>
    <n v="238678"/>
    <n v="0"/>
    <n v="238678"/>
    <n v="0"/>
    <n v="0"/>
    <n v="238692"/>
    <n v="14"/>
    <n v="14"/>
    <n v="0"/>
    <n v="14"/>
    <x v="13"/>
    <s v="URVAN NISSAN"/>
    <s v="GASOLINA"/>
    <n v="2012"/>
    <s v="RUTAS FIJAS DE TRANSPORTE"/>
    <n v="7"/>
    <n v="2"/>
    <n v="19.59"/>
    <n v="39.18"/>
    <m/>
    <m/>
    <m/>
    <m/>
  </r>
  <r>
    <d v="2021-07-09T00:00:00"/>
    <s v="ELENA"/>
    <x v="3"/>
    <s v="1 TURNO SALTILLO-DERRAMADERO"/>
    <s v="ENTRADA"/>
    <n v="238692"/>
    <n v="238692"/>
    <n v="0"/>
    <n v="238692"/>
    <n v="0"/>
    <n v="238692"/>
    <n v="0"/>
    <n v="0"/>
    <n v="238799"/>
    <n v="107"/>
    <n v="107"/>
    <n v="0"/>
    <n v="107"/>
    <x v="13"/>
    <s v="URVAN NISSAN"/>
    <s v="GASOLINA"/>
    <n v="2012"/>
    <s v="RUTAS FIJAS DE TRANSPORTE"/>
    <n v="7"/>
    <n v="15.285714285714286"/>
    <n v="19.59"/>
    <n v="299.44714285714286"/>
    <m/>
    <n v="492.54857142857145"/>
    <n v="25.142857142857146"/>
    <n v="176"/>
  </r>
  <r>
    <d v="2021-07-08T00:00:00"/>
    <s v="SAMUEL"/>
    <x v="5"/>
    <s v="2 TURNO RUTA DE ESCOBEDO "/>
    <s v="ENTRADA"/>
    <n v="63044"/>
    <n v="63044"/>
    <n v="0"/>
    <n v="63044"/>
    <n v="0"/>
    <n v="63044"/>
    <n v="0"/>
    <n v="0"/>
    <n v="63128"/>
    <n v="84"/>
    <n v="84"/>
    <n v="0"/>
    <n v="84"/>
    <x v="14"/>
    <s v="URVAN NISSAN"/>
    <s v="GASOLINA"/>
    <n v="2018"/>
    <s v="RUTAS FIJAS DE TRANSPORTE"/>
    <n v="7"/>
    <n v="12"/>
    <n v="19.59"/>
    <n v="235.07999999999998"/>
    <m/>
    <m/>
    <m/>
    <m/>
  </r>
  <r>
    <d v="2021-07-08T00:00:00"/>
    <s v="SAMUEL"/>
    <x v="5"/>
    <s v="3 TURNO RUTA DE ESCOBEDO"/>
    <s v="ENTRADA"/>
    <n v="63128"/>
    <n v="63128"/>
    <n v="0"/>
    <n v="63128"/>
    <n v="0"/>
    <n v="63128"/>
    <n v="0"/>
    <n v="0"/>
    <n v="63190"/>
    <n v="62"/>
    <n v="62"/>
    <n v="0"/>
    <n v="62"/>
    <x v="14"/>
    <s v="URVAN NISSAN"/>
    <s v="GASOLINA"/>
    <n v="2018"/>
    <s v="RUTAS FIJAS DE TRANSPORTE"/>
    <n v="7"/>
    <n v="8.8571428571428577"/>
    <n v="19.59"/>
    <n v="173.51142857142858"/>
    <m/>
    <m/>
    <m/>
    <m/>
  </r>
  <r>
    <d v="2021-07-09T00:00:00"/>
    <s v="SAMUEL"/>
    <x v="5"/>
    <s v="1 TURNO RUTA DE ESCOBEDO"/>
    <s v="ENTRADA"/>
    <n v="63190"/>
    <n v="63190"/>
    <n v="0"/>
    <n v="63190"/>
    <n v="0"/>
    <n v="63190"/>
    <n v="0"/>
    <n v="0"/>
    <n v="63260"/>
    <n v="70"/>
    <n v="70"/>
    <n v="0"/>
    <n v="70"/>
    <x v="14"/>
    <s v="URVAN NISSAN"/>
    <s v="GASOLINA"/>
    <n v="2018"/>
    <s v="RUTAS FIJAS DE TRANSPORTE"/>
    <n v="7"/>
    <n v="10"/>
    <n v="19.59"/>
    <n v="195.9"/>
    <m/>
    <n v="604.49142857142851"/>
    <n v="30.857142857142858"/>
    <n v="216"/>
  </r>
  <r>
    <d v="2021-07-09T00:00:00"/>
    <s v="LEONARDO DELGADO"/>
    <x v="1"/>
    <s v="ENTREGA CONTRATOS FACIL,ZF,MERK"/>
    <m/>
    <n v="106236"/>
    <n v="106236"/>
    <n v="0"/>
    <n v="106236"/>
    <n v="0"/>
    <n v="106236"/>
    <n v="0"/>
    <n v="0"/>
    <n v="106292"/>
    <n v="56"/>
    <n v="56"/>
    <n v="0"/>
    <n v="56"/>
    <x v="0"/>
    <s v="SPARK CHEVROLET"/>
    <s v="GASOLINA"/>
    <n v="2016"/>
    <s v="RUTAS FIJAS DE TRANSPORTE"/>
    <n v="14"/>
    <n v="4"/>
    <n v="19.989999999999998"/>
    <n v="79.959999999999994"/>
    <s v="RESGUARDO EN CASA D.F."/>
    <n v="79.959999999999994"/>
    <n v="4"/>
    <n v="56"/>
  </r>
  <r>
    <d v="2021-07-09T00:00:00"/>
    <s v="J. ANTONIO GARCIA"/>
    <x v="0"/>
    <s v="Ruta 5 San Cristóbal Huichochitlan"/>
    <s v="SALIDA"/>
    <n v="47931"/>
    <n v="47950"/>
    <n v="19"/>
    <n v="47950"/>
    <n v="0"/>
    <n v="47964"/>
    <n v="14"/>
    <n v="14"/>
    <n v="47964"/>
    <n v="0"/>
    <n v="33"/>
    <n v="14"/>
    <n v="19"/>
    <x v="1"/>
    <s v="BEAT CHEVROLET"/>
    <s v="GASOLINA"/>
    <n v="2018"/>
    <s v="RUTAS FIJAS DE TRANSPORTE"/>
    <n v="15.5"/>
    <n v="2.129032258064516"/>
    <n v="19.59"/>
    <n v="41.707741935483867"/>
    <s v="RESGUADO METEPEC"/>
    <m/>
    <m/>
    <m/>
  </r>
  <r>
    <d v="2021-07-09T00:00:00"/>
    <s v="J. ANTONIO GARCIA"/>
    <x v="2"/>
    <s v="Ruta 5 Bodega Aurrera - Femsa Pilares"/>
    <s v="SALIDA"/>
    <n v="47964"/>
    <n v="47975"/>
    <n v="11"/>
    <n v="47975"/>
    <n v="0"/>
    <n v="47980"/>
    <n v="5"/>
    <n v="5"/>
    <n v="47990"/>
    <n v="10"/>
    <n v="26"/>
    <n v="5"/>
    <n v="21"/>
    <x v="1"/>
    <s v="BEAT CHEVROLET"/>
    <s v="GASOLINA"/>
    <n v="2018"/>
    <s v="RUTAS FIJAS DE TRANSPORTE"/>
    <n v="15.5"/>
    <n v="1.6774193548387097"/>
    <n v="19.59"/>
    <n v="32.860645161290321"/>
    <s v="RESGUADO METEPEC"/>
    <m/>
    <m/>
    <m/>
  </r>
  <r>
    <d v="2021-07-12T00:00:00"/>
    <s v="J. ANTONIO GARCIA"/>
    <x v="0"/>
    <s v="Ruta 5 San Cristóbal Huichochitlan"/>
    <s v="ENTRADA"/>
    <n v="47990"/>
    <n v="48006"/>
    <n v="16"/>
    <n v="48006"/>
    <n v="0"/>
    <n v="48020"/>
    <n v="14"/>
    <n v="14"/>
    <n v="48020"/>
    <n v="0"/>
    <n v="30"/>
    <n v="14"/>
    <n v="16"/>
    <x v="1"/>
    <s v="BEAT CHEVROLET"/>
    <s v="GASOLINA"/>
    <n v="2018"/>
    <s v="RUTAS FIJAS DE TRANSPORTE"/>
    <n v="15.5"/>
    <n v="1.935483870967742"/>
    <n v="19.59"/>
    <n v="37.916129032258063"/>
    <s v="RESGUADO METEPEC"/>
    <m/>
    <m/>
    <m/>
  </r>
  <r>
    <d v="2021-07-12T00:00:00"/>
    <s v="J. ANTONIO GARCIA"/>
    <x v="0"/>
    <s v="Ruta 11 Pilares"/>
    <s v="ENTRADA"/>
    <n v="48020"/>
    <n v="48041"/>
    <n v="21"/>
    <n v="48041"/>
    <n v="0"/>
    <n v="48062"/>
    <n v="21"/>
    <n v="21"/>
    <n v="48080"/>
    <n v="18"/>
    <n v="60"/>
    <n v="21"/>
    <n v="39"/>
    <x v="1"/>
    <s v="BEAT CHEVROLET"/>
    <s v="GASOLINA"/>
    <n v="2018"/>
    <s v="RUTAS FIJAS DE TRANSPORTE"/>
    <n v="15.5"/>
    <n v="3.870967741935484"/>
    <n v="19.59"/>
    <n v="75.832258064516125"/>
    <s v="RESGUADO METEPEC"/>
    <n v="188.31677419354838"/>
    <n v="9.612903225806452"/>
    <n v="149"/>
  </r>
  <r>
    <d v="2021-07-09T00:00:00"/>
    <s v="BENITO ZEPEDA"/>
    <x v="2"/>
    <s v="Ruta 1  Maquinita – Alpla T2000"/>
    <s v="SALIDA"/>
    <n v="222199"/>
    <n v="222205"/>
    <n v="6"/>
    <n v="222205"/>
    <n v="0"/>
    <n v="222229"/>
    <n v="24"/>
    <n v="24"/>
    <n v="222232"/>
    <n v="3"/>
    <n v="33"/>
    <n v="24"/>
    <n v="9"/>
    <x v="2"/>
    <s v="URVAN NISSAN"/>
    <s v="GASOLINA"/>
    <n v="2014"/>
    <s v="RUTAS FIJAS DE TRANSPORTE"/>
    <n v="7"/>
    <n v="4.7142857142857144"/>
    <n v="21.99"/>
    <n v="103.66714285714285"/>
    <s v="RESGUARDO SANTA CRUZ ATZACAPOTZALTONGO"/>
    <m/>
    <m/>
    <m/>
  </r>
  <r>
    <d v="2021-07-12T00:00:00"/>
    <s v="BENITO ZEPEDA"/>
    <x v="2"/>
    <s v="Ruta 1  Maquinita – Alpla T2000-OFICINA-RESGUARDO"/>
    <s v="ENTRADA"/>
    <n v="222232"/>
    <n v="222235"/>
    <n v="3"/>
    <n v="222235"/>
    <n v="0"/>
    <n v="222256"/>
    <n v="21"/>
    <n v="21"/>
    <n v="222263"/>
    <n v="7"/>
    <n v="31"/>
    <n v="21"/>
    <n v="10"/>
    <x v="2"/>
    <s v="URVAN NISSAN"/>
    <s v="GASOLINA"/>
    <n v="2014"/>
    <s v="RUTAS FIJAS DE TRANSPORTE"/>
    <n v="7"/>
    <n v="4.4285714285714288"/>
    <n v="21.99"/>
    <n v="97.38428571428571"/>
    <s v="RESGUARDO SANTA CRUZ ATZACAPOTZALTONGO"/>
    <n v="201.05142857142857"/>
    <n v="9.1428571428571423"/>
    <n v="64"/>
  </r>
  <r>
    <d v="2021-07-09T00:00:00"/>
    <s v="FERNADO VALDEZ"/>
    <x v="2"/>
    <s v="Ruta 2 Mariano Escobedo – Alpla Centro Técnico"/>
    <s v="SALIDA"/>
    <n v="114884"/>
    <n v="114900"/>
    <n v="16"/>
    <n v="114900"/>
    <n v="0"/>
    <n v="114914"/>
    <n v="14"/>
    <n v="14"/>
    <n v="114918"/>
    <n v="4"/>
    <n v="34"/>
    <n v="14"/>
    <n v="20"/>
    <x v="3"/>
    <s v="URVAN NISSAN"/>
    <s v="GASOLINA"/>
    <n v="2014"/>
    <s v="RUTAS FIJAS DE TRANSPORTE"/>
    <n v="7"/>
    <n v="4.8571428571428568"/>
    <n v="21.69"/>
    <n v="105.35142857142857"/>
    <s v="RESGUARDO C.F.E."/>
    <m/>
    <m/>
    <m/>
  </r>
  <r>
    <d v="2021-07-12T00:00:00"/>
    <s v="FERNADO VALDEZ"/>
    <x v="2"/>
    <s v="Ruta 2 Mariano Escobedo – Alpla Centro Técnico"/>
    <s v="ENTRADA"/>
    <n v="114918"/>
    <n v="114923"/>
    <n v="5"/>
    <n v="114923"/>
    <n v="0"/>
    <n v="114945"/>
    <n v="22"/>
    <n v="22"/>
    <n v="114971"/>
    <n v="26"/>
    <n v="53"/>
    <n v="22"/>
    <n v="31"/>
    <x v="3"/>
    <s v="URVAN NISSAN"/>
    <s v="GASOLINA"/>
    <n v="2014"/>
    <s v="RUTAS FIJAS DE TRANSPORTE"/>
    <n v="7"/>
    <n v="7.5714285714285712"/>
    <n v="21.69"/>
    <n v="164.22428571428571"/>
    <s v="RESGUARDO C.F.E."/>
    <n v="269.5757142857143"/>
    <n v="12.428571428571427"/>
    <n v="87"/>
  </r>
  <r>
    <d v="2021-07-09T00:00:00"/>
    <s v="INDRA"/>
    <x v="1"/>
    <s v="ENCARGO DEL ING. JESUS"/>
    <m/>
    <n v="63317"/>
    <n v="63317"/>
    <n v="0"/>
    <n v="63317"/>
    <n v="0"/>
    <n v="63317"/>
    <n v="0"/>
    <n v="0"/>
    <n v="63359"/>
    <n v="42"/>
    <n v="42"/>
    <n v="0"/>
    <n v="42"/>
    <x v="4"/>
    <s v="VERSA NISSAN"/>
    <s v="GASOLINA"/>
    <n v="2017"/>
    <s v="RUTAS FIJAS DE TRANSPORTE"/>
    <n v="14"/>
    <n v="3"/>
    <n v="19.989999999999998"/>
    <n v="59.97"/>
    <s v="RESGUARDO EN CASA DEL CHOFER SANTIAGO MILTEPEC,"/>
    <m/>
    <m/>
    <m/>
  </r>
  <r>
    <d v="2021-07-09T00:00:00"/>
    <s v="INDRA"/>
    <x v="0"/>
    <s v="Ruta 2 Sn Mateo Otzacatipan/Ruta 14 Atarasquillo 2 (Carlos Segura)"/>
    <s v="SALIDA"/>
    <n v="63359"/>
    <n v="63379"/>
    <n v="20"/>
    <n v="63379"/>
    <n v="0"/>
    <n v="63410"/>
    <n v="31"/>
    <n v="31"/>
    <n v="63440"/>
    <n v="30"/>
    <n v="81"/>
    <n v="31"/>
    <n v="50"/>
    <x v="4"/>
    <s v="VERSA NISSAN"/>
    <s v="GASOLINA"/>
    <n v="2017"/>
    <s v="RUTAS FIJAS DE TRANSPORTE"/>
    <n v="14"/>
    <n v="5.7857142857142856"/>
    <n v="19.989999999999998"/>
    <n v="115.65642857142856"/>
    <s v="RESGUARDO EN CASA DEL CHOFER,, SANTIAGO MILTEPEC,"/>
    <m/>
    <m/>
    <m/>
  </r>
  <r>
    <d v="2021-07-12T00:00:00"/>
    <s v="INDRA"/>
    <x v="0"/>
    <s v="Ruta 14 Atarasquillo 2 (Carlos Segura)"/>
    <s v="ENTRADA"/>
    <n v="63440"/>
    <n v="63464"/>
    <n v="24"/>
    <n v="63464"/>
    <n v="0"/>
    <n v="63481"/>
    <n v="17"/>
    <n v="17"/>
    <n v="63504"/>
    <n v="23"/>
    <n v="64"/>
    <n v="17"/>
    <n v="47"/>
    <x v="4"/>
    <s v="VERSA NISSAN"/>
    <s v="GASOLINA"/>
    <n v="2017"/>
    <s v="RUTAS FIJAS DE TRANSPORTE"/>
    <n v="14"/>
    <n v="4.5714285714285712"/>
    <n v="19.989999999999998"/>
    <n v="91.382857142857134"/>
    <s v="RESGUARDO EN CASA DEL CHOFER,, SANTIAGO MILTEPEC,"/>
    <n v="267.00928571428568"/>
    <n v="13.357142857142856"/>
    <n v="187"/>
  </r>
  <r>
    <d v="2021-07-09T00:00:00"/>
    <s v="RICARDO GAYTAN"/>
    <x v="2"/>
    <s v="Ruta 4 Rinconada del Valle - Alpla Centro Técnico"/>
    <s v="SALIDA"/>
    <n v="177958"/>
    <n v="177968"/>
    <n v="10"/>
    <n v="177968"/>
    <n v="0"/>
    <n v="177974"/>
    <n v="6"/>
    <n v="6"/>
    <n v="177977"/>
    <n v="3"/>
    <n v="19"/>
    <n v="6"/>
    <n v="13"/>
    <x v="5"/>
    <s v="URVAN NISSAN"/>
    <s v="GASOLINA"/>
    <n v="2017"/>
    <s v="RUTAS FIJAS DE TRANSPORTE"/>
    <n v="7"/>
    <n v="2.7142857142857144"/>
    <n v="21.79"/>
    <n v="59.144285714285715"/>
    <s v="RESGURDO SAN PEDRO TOTOLTEPEC"/>
    <m/>
    <m/>
    <m/>
  </r>
  <r>
    <d v="2021-07-12T00:00:00"/>
    <s v="RICARDO GAYTAN"/>
    <x v="2"/>
    <s v="Ruta 4 Rinconada del Valle - Alpla Centro Técnico"/>
    <s v="ENTRADA"/>
    <n v="177977"/>
    <n v="177989"/>
    <n v="12"/>
    <n v="177989"/>
    <n v="0"/>
    <n v="178001"/>
    <n v="12"/>
    <n v="12"/>
    <n v="178010"/>
    <n v="9"/>
    <n v="33"/>
    <n v="12"/>
    <n v="21"/>
    <x v="5"/>
    <s v="URVAN NISSAN"/>
    <s v="GASOLINA"/>
    <n v="2017"/>
    <s v="RUTAS FIJAS DE TRANSPORTE"/>
    <n v="7"/>
    <n v="4.7142857142857144"/>
    <n v="21.79"/>
    <n v="102.72428571428571"/>
    <s v="RESGUARDO SAN PEDRO TOTOLTEPEC"/>
    <n v="161.86857142857144"/>
    <n v="7.4285714285714288"/>
    <n v="52"/>
  </r>
  <r>
    <d v="2021-07-09T00:00:00"/>
    <s v="FERMIN AGUILAR"/>
    <x v="1"/>
    <s v="OFICINA-TALLER REPARACION-OFICINA-RESGUARDO"/>
    <m/>
    <n v="188369"/>
    <n v="188369"/>
    <n v="0"/>
    <n v="188369"/>
    <n v="0"/>
    <n v="188369"/>
    <n v="0"/>
    <n v="0"/>
    <n v="188471"/>
    <n v="102"/>
    <n v="102"/>
    <n v="0"/>
    <n v="102"/>
    <x v="16"/>
    <s v="SPARK CHEVROLET"/>
    <s v="GASOLINA"/>
    <n v="2013"/>
    <s v="RUTAS FIJAS DE TRANSPORTE"/>
    <n v="14"/>
    <n v="7.2857142857142856"/>
    <n v="19.93"/>
    <n v="145.2042857142857"/>
    <s v="RESGUARDO AV. GOBERNADORES"/>
    <m/>
    <m/>
    <m/>
  </r>
  <r>
    <d v="2021-07-12T00:00:00"/>
    <s v="FERMIN AGUILAR"/>
    <x v="2"/>
    <s v="Ruta 5 Bodega Aurrera - Femsa Pilares"/>
    <s v="ENTRADA"/>
    <n v="188471"/>
    <n v="188484"/>
    <n v="13"/>
    <n v="188484"/>
    <n v="0"/>
    <n v="188489"/>
    <n v="5"/>
    <n v="5"/>
    <n v="188494"/>
    <n v="5"/>
    <n v="23"/>
    <n v="5"/>
    <n v="18"/>
    <x v="16"/>
    <s v="SPARK CHEVROLET"/>
    <s v="GASOLINA"/>
    <n v="2013"/>
    <s v="RUTAS FIJAS DE TRANSPORTE"/>
    <n v="14"/>
    <n v="1.6428571428571428"/>
    <n v="19.93"/>
    <n v="32.742142857142852"/>
    <s v="RESGUARDO AV. GOBERNADORES"/>
    <n v="177.94642857142856"/>
    <n v="8.9285714285714288"/>
    <n v="125"/>
  </r>
  <r>
    <d v="2021-07-09T00:00:00"/>
    <s v="RUFINO OROCIO"/>
    <x v="0"/>
    <s v="CALIXTLAHUACA 2"/>
    <s v="SALIDA"/>
    <n v="187539"/>
    <n v="187557"/>
    <n v="18"/>
    <n v="187557"/>
    <n v="0"/>
    <n v="187574"/>
    <n v="17"/>
    <n v="17"/>
    <n v="187588"/>
    <n v="14"/>
    <n v="49"/>
    <n v="17"/>
    <n v="32"/>
    <x v="6"/>
    <s v="TSURU NISSAN"/>
    <s v="GASOLINA"/>
    <n v="2010"/>
    <s v="RUTAS FIJAS DE TRANSPORTE"/>
    <n v="8.8000000000000007"/>
    <n v="5.5681818181818175"/>
    <n v="21.19"/>
    <n v="117.98977272727272"/>
    <s v="OXTOTITLAN"/>
    <m/>
    <m/>
    <m/>
  </r>
  <r>
    <d v="2021-07-10T00:00:00"/>
    <s v="RUFINO OROCIO"/>
    <x v="0"/>
    <s v="Ruta 5 San Cristóbal Huichochitlan/Ruta 7 Villa Santin"/>
    <s v="ENTRADA"/>
    <n v="187588"/>
    <n v="187594"/>
    <n v="6"/>
    <n v="187594"/>
    <n v="0"/>
    <n v="187618"/>
    <n v="24"/>
    <n v="24"/>
    <n v="187618"/>
    <n v="0"/>
    <n v="30"/>
    <n v="24"/>
    <n v="6"/>
    <x v="6"/>
    <s v="TSURU NISSAN"/>
    <s v="GASOLINA"/>
    <n v="2010"/>
    <s v="RUTAS FIJAS DE TRANSPORTE"/>
    <n v="8.8000000000000007"/>
    <n v="3.4090909090909087"/>
    <n v="21.19"/>
    <n v="72.23863636363636"/>
    <s v="OXTOTITLAN"/>
    <m/>
    <m/>
    <m/>
  </r>
  <r>
    <d v="2021-07-10T00:00:00"/>
    <s v="RUFINO OROCIO"/>
    <x v="0"/>
    <s v="Acahualco"/>
    <s v="SALIDA"/>
    <n v="187618"/>
    <n v="187618"/>
    <n v="0"/>
    <n v="187618"/>
    <n v="0"/>
    <n v="187654"/>
    <n v="36"/>
    <n v="36"/>
    <n v="187677"/>
    <n v="23"/>
    <n v="59"/>
    <n v="36"/>
    <n v="23"/>
    <x v="6"/>
    <s v="TSURU NISSAN"/>
    <s v="GASOLINA"/>
    <n v="2010"/>
    <s v="RUTAS FIJAS DE TRANSPORTE"/>
    <n v="8.8000000000000007"/>
    <n v="6.7045454545454541"/>
    <n v="21.19"/>
    <n v="142.06931818181818"/>
    <s v="OXTOTITLAN"/>
    <m/>
    <m/>
    <m/>
  </r>
  <r>
    <d v="2021-07-10T00:00:00"/>
    <s v="RUFINO OROCIO"/>
    <x v="0"/>
    <s v="Ruta 5 San Cristóbal Huichochitlan"/>
    <s v="SALIDA"/>
    <n v="187677"/>
    <n v="187693"/>
    <n v="16"/>
    <n v="187693"/>
    <n v="0"/>
    <n v="187711"/>
    <n v="18"/>
    <n v="18"/>
    <n v="187720"/>
    <n v="9"/>
    <n v="43"/>
    <n v="18"/>
    <n v="25"/>
    <x v="6"/>
    <s v="TSURU NISSAN"/>
    <s v="GASOLINA"/>
    <n v="2010"/>
    <s v="RUTAS FIJAS DE TRANSPORTE"/>
    <n v="8.8000000000000007"/>
    <n v="4.8863636363636358"/>
    <n v="21.19"/>
    <n v="103.54204545454544"/>
    <s v="OXTOTITLAN"/>
    <m/>
    <m/>
    <m/>
  </r>
  <r>
    <d v="2021-07-11T00:00:00"/>
    <s v="RUFINO OROCIO"/>
    <x v="0"/>
    <s v="Ruta 4 San Cayetano/Ruta 7 Villa Santin"/>
    <s v="ENTRADA"/>
    <n v="187720"/>
    <n v="187736"/>
    <n v="16"/>
    <n v="187736"/>
    <n v="0"/>
    <n v="187764"/>
    <n v="28"/>
    <n v="28"/>
    <n v="187784"/>
    <n v="20"/>
    <n v="64"/>
    <n v="28"/>
    <n v="36"/>
    <x v="6"/>
    <s v="TSURU NISSAN"/>
    <s v="GASOLINA"/>
    <n v="2010"/>
    <s v="RUTAS FIJAS DE TRANSPORTE"/>
    <n v="8.8000000000000007"/>
    <n v="7.2727272727272725"/>
    <n v="21.19"/>
    <n v="154.10909090909092"/>
    <s v="OXTOTITLAN"/>
    <m/>
    <m/>
    <m/>
  </r>
  <r>
    <d v="2021-07-11T00:00:00"/>
    <s v="RUFINO OROCIO"/>
    <x v="0"/>
    <s v="Ruta 13 Col. Centro (SM)"/>
    <s v="ENTRADA"/>
    <n v="187784"/>
    <n v="187784"/>
    <n v="0"/>
    <n v="187784"/>
    <n v="0"/>
    <n v="187792"/>
    <n v="8"/>
    <n v="8"/>
    <n v="187814"/>
    <n v="22"/>
    <n v="30"/>
    <n v="8"/>
    <n v="22"/>
    <x v="6"/>
    <s v="TSURU NISSAN"/>
    <s v="GASOLINA"/>
    <n v="2010"/>
    <s v="RUTAS FIJAS DE TRANSPORTE"/>
    <n v="8.8000000000000007"/>
    <n v="3.4090909090909087"/>
    <n v="21.19"/>
    <n v="72.23863636363636"/>
    <s v="OXTOTITLAN"/>
    <m/>
    <m/>
    <m/>
  </r>
  <r>
    <d v="2021-07-11T00:00:00"/>
    <s v="RUFINO OROCIO"/>
    <x v="0"/>
    <s v="Ruta 4 San Cayetano/Ruta 7 Villa Santin"/>
    <s v="SALIDA"/>
    <n v="187814"/>
    <n v="187818"/>
    <n v="4"/>
    <n v="187818"/>
    <n v="0"/>
    <n v="187844"/>
    <n v="26"/>
    <n v="26"/>
    <n v="187861"/>
    <n v="17"/>
    <n v="47"/>
    <n v="26"/>
    <n v="21"/>
    <x v="6"/>
    <s v="TSURU NISSAN"/>
    <s v="GASOLINA"/>
    <n v="2010"/>
    <s v="RUTAS FIJAS DE TRANSPORTE"/>
    <n v="8.8000000000000007"/>
    <n v="5.3409090909090908"/>
    <n v="21.19"/>
    <n v="113.17386363636363"/>
    <s v="OXTOTITLAN"/>
    <m/>
    <m/>
    <m/>
  </r>
  <r>
    <d v="2021-07-12T00:00:00"/>
    <s v="RUFINO OROCIO"/>
    <x v="0"/>
    <s v="Ruta 4 San Cayetano/Ruta 7 Villa Santin"/>
    <s v="ENTRADA"/>
    <n v="187861"/>
    <n v="187878"/>
    <n v="17"/>
    <n v="187878"/>
    <n v="0"/>
    <n v="187906"/>
    <n v="28"/>
    <n v="28"/>
    <n v="187910"/>
    <n v="4"/>
    <n v="49"/>
    <n v="28"/>
    <n v="21"/>
    <x v="6"/>
    <s v="TSURU NISSAN"/>
    <s v="GASOLINA"/>
    <n v="2010"/>
    <s v="RUTAS FIJAS DE TRANSPORTE"/>
    <n v="8.8000000000000007"/>
    <n v="5.5681818181818175"/>
    <n v="21.19"/>
    <n v="117.98977272727272"/>
    <s v="OXTOTITLAN"/>
    <m/>
    <m/>
    <m/>
  </r>
  <r>
    <d v="2021-07-12T00:00:00"/>
    <s v="RUFINO OROCIO"/>
    <x v="0"/>
    <s v="CALIXTLAHUACA 2"/>
    <s v="ENTRADA"/>
    <n v="187910"/>
    <n v="187932"/>
    <n v="22"/>
    <n v="187932"/>
    <n v="0"/>
    <n v="187943"/>
    <n v="11"/>
    <n v="11"/>
    <n v="187959"/>
    <n v="16"/>
    <n v="49"/>
    <n v="11"/>
    <n v="38"/>
    <x v="6"/>
    <s v="TSURU NISSAN"/>
    <s v="GASOLINA"/>
    <n v="2010"/>
    <s v="RUTAS FIJAS DE TRANSPORTE"/>
    <n v="8.8000000000000007"/>
    <n v="5.5681818181818175"/>
    <n v="21.19"/>
    <n v="117.98977272727272"/>
    <s v="OXTOTITLAN"/>
    <m/>
    <m/>
    <m/>
  </r>
  <r>
    <d v="2021-06-11T00:00:00"/>
    <s v="EDUARDO BERNALDEZ"/>
    <x v="0"/>
    <s v="Ruta 13 Col. Centro (SM) / Ruta 6 Zinacantepec (SLM)"/>
    <s v="SALIDA"/>
    <n v="183559"/>
    <n v="183566"/>
    <n v="7"/>
    <n v="183566"/>
    <n v="0"/>
    <n v="183591"/>
    <n v="25"/>
    <n v="25"/>
    <n v="183591"/>
    <n v="0"/>
    <n v="32"/>
    <n v="25"/>
    <n v="7"/>
    <x v="6"/>
    <s v="TSURU NISSAN"/>
    <s v="GASOLINA"/>
    <n v="2010"/>
    <s v="RUTAS FIJAS DE TRANSPORTE"/>
    <n v="8.8000000000000007"/>
    <n v="3.6363636363636362"/>
    <n v="21.19"/>
    <n v="77.054545454545462"/>
    <s v="OXTOTITLAN"/>
    <m/>
    <m/>
    <m/>
  </r>
  <r>
    <d v="2021-06-11T00:00:00"/>
    <s v="EDUARDO BERNALDEZ"/>
    <x v="0"/>
    <s v="Acahualco/Ruta 6 Zinacantepec (SLM)"/>
    <s v="SALIDA"/>
    <n v="183591"/>
    <n v="183591"/>
    <n v="0"/>
    <n v="183591"/>
    <n v="0"/>
    <n v="183617"/>
    <n v="26"/>
    <n v="26"/>
    <n v="183627"/>
    <n v="10"/>
    <n v="36"/>
    <n v="26"/>
    <n v="10"/>
    <x v="6"/>
    <s v="TSURU NISSAN"/>
    <s v="GASOLINA"/>
    <n v="2010"/>
    <s v="RUTAS FIJAS DE TRANSPORTE"/>
    <n v="8.8000000000000007"/>
    <n v="4.0909090909090908"/>
    <n v="21.19"/>
    <n v="86.686363636363637"/>
    <s v="OXTOTITLAN"/>
    <m/>
    <m/>
    <m/>
  </r>
  <r>
    <d v="2021-06-08T00:00:00"/>
    <s v="RUFINO OROCIO"/>
    <x v="0"/>
    <s v="Ruta 4 San Cayetano"/>
    <s v="SALIDA"/>
    <n v="26458"/>
    <n v="26474"/>
    <n v="16"/>
    <n v="26474"/>
    <n v="0"/>
    <n v="26499"/>
    <n v="25"/>
    <n v="25"/>
    <n v="26515"/>
    <n v="16"/>
    <n v="57"/>
    <n v="25"/>
    <n v="32"/>
    <x v="6"/>
    <s v="TSURU NISSAN"/>
    <s v="GASOLINA"/>
    <n v="2010"/>
    <s v="RUTAS FIJAS DE TRANSPORTE"/>
    <n v="8.8000000000000007"/>
    <n v="6.4772727272727266"/>
    <n v="19.45"/>
    <n v="125.98295454545453"/>
    <s v="RESGUARDO EN CASA DEL CHOFER, PACHUCA # 3, SANTIAGO MILTEPEC,"/>
    <m/>
    <m/>
    <m/>
  </r>
  <r>
    <d v="2021-09-10T00:00:00"/>
    <s v="INDRA"/>
    <x v="0"/>
    <s v="Ruta 14 Atarasquillo 2 (Carlos Segura)"/>
    <s v="ENTRADA"/>
    <n v="185684"/>
    <n v="185711"/>
    <n v="27"/>
    <n v="185711"/>
    <n v="0"/>
    <n v="185729"/>
    <n v="18"/>
    <n v="18"/>
    <n v="185750"/>
    <n v="21"/>
    <n v="66"/>
    <n v="18"/>
    <n v="48"/>
    <x v="6"/>
    <s v="TSURU NISSAN"/>
    <s v="GASOLINA"/>
    <n v="2010"/>
    <s v="RUTAS FIJAS DE TRANSPORTE"/>
    <n v="8.8000000000000007"/>
    <n v="7.4999999999999991"/>
    <n v="19.93"/>
    <n v="149.47499999999999"/>
    <s v="RESGUARDO AV. GOBERNADORES"/>
    <n v="1450.5397727272725"/>
    <n v="69.431818181818187"/>
    <n v="611"/>
  </r>
  <r>
    <d v="2021-07-09T00:00:00"/>
    <s v="LUIS ALANIS"/>
    <x v="2"/>
    <s v="Ruta 3 San Mateo Atenco - Alpla Centro Técnico"/>
    <s v="SALIDA"/>
    <n v="235308"/>
    <n v="235322"/>
    <n v="14"/>
    <n v="235322"/>
    <n v="0"/>
    <n v="235334"/>
    <n v="12"/>
    <n v="12"/>
    <n v="235343"/>
    <n v="9"/>
    <n v="35"/>
    <n v="12"/>
    <n v="23"/>
    <x v="7"/>
    <s v="URVAN NISSAN"/>
    <s v="GASOLINA"/>
    <n v="2016"/>
    <s v="RUTAS FIJAS DE TRANSPORTE"/>
    <n v="7"/>
    <n v="5"/>
    <n v="19.989999999999998"/>
    <n v="99.949999999999989"/>
    <s v="RESGUARDO METEPEC"/>
    <m/>
    <m/>
    <m/>
  </r>
  <r>
    <d v="2021-07-12T00:00:00"/>
    <s v="LUIS ALANIS"/>
    <x v="2"/>
    <s v="Ruta 3 San Mateo Atenco - Alpla Centro Técnico"/>
    <s v="ENTRADA"/>
    <n v="235343"/>
    <n v="235352"/>
    <n v="9"/>
    <n v="235352"/>
    <n v="0"/>
    <n v="235363"/>
    <n v="11"/>
    <n v="11"/>
    <n v="235378"/>
    <n v="15"/>
    <n v="35"/>
    <n v="11"/>
    <n v="24"/>
    <x v="7"/>
    <s v="URVAN NISSAN"/>
    <s v="GASOLINA"/>
    <n v="2016"/>
    <s v="RUTAS FIJAS DE TRANSPORTE"/>
    <n v="7"/>
    <n v="5"/>
    <n v="19.989999999999998"/>
    <n v="99.949999999999989"/>
    <s v="RESGUARDO METEPEC"/>
    <n v="199.89999999999998"/>
    <n v="10"/>
    <n v="70"/>
  </r>
  <r>
    <d v="2021-07-09T00:00:00"/>
    <s v="EDUARDO BERNALDEZ"/>
    <x v="0"/>
    <s v="Ruta 6 Zinacantepec (SLM"/>
    <s v="SALIDA"/>
    <n v="108776"/>
    <n v="108801"/>
    <n v="25"/>
    <n v="108801"/>
    <n v="0"/>
    <n v="108832"/>
    <n v="31"/>
    <n v="31"/>
    <n v="108841"/>
    <n v="9"/>
    <n v="65"/>
    <n v="31"/>
    <n v="34"/>
    <x v="8"/>
    <s v="SPARK CHEVROLET"/>
    <s v="GASOLINA"/>
    <n v="2015"/>
    <s v="RUTAS FIJAS DE TRANSPORTE"/>
    <n v="14"/>
    <n v="4.6428571428571432"/>
    <n v="21.79"/>
    <n v="101.16785714285714"/>
    <s v="RESGUARDO METEPEC"/>
    <m/>
    <m/>
    <m/>
  </r>
  <r>
    <d v="2021-07-09T00:00:00"/>
    <s v="EDUARDO BERNALDEZ"/>
    <x v="0"/>
    <s v="Acahualco"/>
    <s v="ENTRADA"/>
    <n v="108841"/>
    <n v="108858"/>
    <n v="17"/>
    <n v="108858"/>
    <n v="0"/>
    <n v="108893"/>
    <n v="35"/>
    <n v="35"/>
    <n v="108893"/>
    <n v="0"/>
    <n v="52"/>
    <n v="35"/>
    <n v="17"/>
    <x v="8"/>
    <s v="SPARK CHEVROLET"/>
    <s v="GASOLINA"/>
    <n v="2015"/>
    <s v="RUTAS FIJAS DE TRANSPORTE"/>
    <n v="14"/>
    <n v="3.7142857142857144"/>
    <n v="21.79"/>
    <n v="80.934285714285707"/>
    <s v="RESGUARDO METEPEC"/>
    <m/>
    <m/>
    <m/>
  </r>
  <r>
    <d v="2021-07-09T00:00:00"/>
    <s v="EDUARDO BERNALDEZ"/>
    <x v="0"/>
    <s v="COL. CENTRO 2."/>
    <s v="SALIDA"/>
    <n v="108893"/>
    <n v="108893"/>
    <n v="0"/>
    <n v="108893"/>
    <n v="0"/>
    <n v="108908"/>
    <n v="15"/>
    <n v="15"/>
    <n v="108918"/>
    <n v="10"/>
    <n v="25"/>
    <n v="15"/>
    <n v="10"/>
    <x v="8"/>
    <s v="SPARK CHEVROLET"/>
    <s v="GASOLINA"/>
    <n v="2015"/>
    <s v="RUTAS FIJAS DE TRANSPORTE"/>
    <n v="14"/>
    <n v="1.7857142857142858"/>
    <n v="21.79"/>
    <n v="38.910714285714285"/>
    <s v="RESGUARDO METEPEC"/>
    <m/>
    <m/>
    <m/>
  </r>
  <r>
    <d v="2021-07-10T00:00:00"/>
    <s v="EDUARDO BERNALDEZ"/>
    <x v="0"/>
    <s v="Ruta 6 Zinacantepec (SLM"/>
    <s v="ENTRADA"/>
    <n v="108918"/>
    <n v="108928"/>
    <n v="10"/>
    <n v="108928"/>
    <n v="0"/>
    <n v="108960"/>
    <n v="32"/>
    <n v="32"/>
    <n v="108985"/>
    <n v="25"/>
    <n v="67"/>
    <n v="32"/>
    <n v="35"/>
    <x v="8"/>
    <s v="SPARK CHEVROLET"/>
    <s v="GASOLINA"/>
    <n v="2015"/>
    <s v="RUTAS FIJAS DE TRANSPORTE"/>
    <n v="14"/>
    <n v="4.7857142857142856"/>
    <n v="21.79"/>
    <n v="104.28071428571428"/>
    <s v="RESGUARDO METEPEC"/>
    <m/>
    <m/>
    <m/>
  </r>
  <r>
    <d v="2021-07-10T00:00:00"/>
    <s v="EDUARDO BERNALDEZ"/>
    <x v="0"/>
    <s v="Ruta 6 Zinacantepec (SLM"/>
    <s v="SALIDA"/>
    <n v="108985"/>
    <n v="109009"/>
    <n v="24"/>
    <n v="109009"/>
    <n v="0"/>
    <n v="109036"/>
    <n v="27"/>
    <n v="27"/>
    <n v="109050"/>
    <n v="14"/>
    <n v="65"/>
    <n v="27"/>
    <n v="38"/>
    <x v="8"/>
    <s v="SPARK CHEVROLET"/>
    <s v="GASOLINA"/>
    <n v="2015"/>
    <s v="RUTAS FIJAS DE TRANSPORTE"/>
    <n v="14"/>
    <n v="4.6428571428571432"/>
    <n v="21.79"/>
    <n v="101.16785714285714"/>
    <s v="RESGUARDO METEPEC"/>
    <m/>
    <m/>
    <m/>
  </r>
  <r>
    <d v="2021-07-10T00:00:00"/>
    <s v="EDUARDO BERNALDEZ"/>
    <x v="0"/>
    <s v="COL. CENTRO 2."/>
    <s v="ENTRADA"/>
    <n v="109050"/>
    <n v="109056"/>
    <n v="6"/>
    <n v="109056"/>
    <n v="0"/>
    <n v="109073"/>
    <n v="17"/>
    <n v="17"/>
    <n v="109073"/>
    <n v="0"/>
    <n v="23"/>
    <n v="17"/>
    <n v="6"/>
    <x v="8"/>
    <s v="SPARK CHEVROLET"/>
    <s v="GASOLINA"/>
    <n v="2015"/>
    <s v="RUTAS FIJAS DE TRANSPORTE"/>
    <n v="14"/>
    <n v="1.6428571428571428"/>
    <n v="21.79"/>
    <n v="35.79785714285714"/>
    <s v="RESGUARDO METEPEC"/>
    <m/>
    <m/>
    <m/>
  </r>
  <r>
    <d v="2021-07-10T00:00:00"/>
    <s v="EDUARDO BERNALDEZ"/>
    <x v="0"/>
    <s v="Ruta 7 Villa Santin"/>
    <s v="SALIDA"/>
    <n v="109073"/>
    <n v="109073"/>
    <n v="0"/>
    <n v="109073"/>
    <n v="0"/>
    <n v="109076"/>
    <n v="3"/>
    <n v="3"/>
    <n v="109094"/>
    <n v="18"/>
    <n v="21"/>
    <n v="3"/>
    <n v="18"/>
    <x v="8"/>
    <s v="SPARK CHEVROLET"/>
    <s v="GASOLINA"/>
    <n v="2015"/>
    <s v="RUTAS FIJAS DE TRANSPORTE"/>
    <n v="14"/>
    <n v="1.5"/>
    <n v="21.79"/>
    <n v="32.685000000000002"/>
    <s v="RESGUARDO METEPEC"/>
    <m/>
    <m/>
    <m/>
  </r>
  <r>
    <d v="2021-07-12T00:00:00"/>
    <s v="EDUARDO BERNALDEZ"/>
    <x v="0"/>
    <s v="Acahualco/Ruta 6 Zinacantepec (SLM"/>
    <s v="ENTRADA"/>
    <n v="109094"/>
    <n v="109114"/>
    <n v="20"/>
    <n v="109114"/>
    <n v="0"/>
    <n v="109152"/>
    <n v="38"/>
    <n v="38"/>
    <n v="109176"/>
    <n v="24"/>
    <n v="82"/>
    <n v="38"/>
    <n v="44"/>
    <x v="8"/>
    <s v="SPARK CHEVROLET"/>
    <s v="GASOLINA"/>
    <n v="2015"/>
    <s v="RUTAS FIJAS DE TRANSPORTE"/>
    <n v="14"/>
    <n v="5.8571428571428568"/>
    <n v="21.79"/>
    <n v="127.62714285714284"/>
    <s v="RESGUARDO METEPEC"/>
    <n v="622.57142857142856"/>
    <n v="28.571428571428573"/>
    <n v="400"/>
  </r>
  <r>
    <d v="2021-07-09T00:00:00"/>
    <s v="RODOLFO FUENTE"/>
    <x v="0"/>
    <s v="Ruta 10 Xonacatlan"/>
    <s v="SALIDA"/>
    <n v="99605"/>
    <n v="99634"/>
    <n v="29"/>
    <n v="99634"/>
    <n v="0"/>
    <n v="99651"/>
    <n v="17"/>
    <n v="17"/>
    <n v="99686"/>
    <n v="35"/>
    <n v="81"/>
    <n v="17"/>
    <n v="64"/>
    <x v="10"/>
    <s v="YARIS TOYOTA"/>
    <s v="GASOLINA"/>
    <n v="2009"/>
    <s v="RUTAS FIJAS DE TRANSPORTE"/>
    <n v="10"/>
    <n v="8.1"/>
    <n v="19.59"/>
    <n v="158.679"/>
    <s v="RESGUADO SAN MATEO ATENCO"/>
    <m/>
    <m/>
    <m/>
  </r>
  <r>
    <d v="2021-07-09T00:00:00"/>
    <s v="RODOLFO FUENTE"/>
    <x v="0"/>
    <s v="Ruta 3 Atarasquillo"/>
    <s v="ENTRADA"/>
    <n v="99686"/>
    <n v="99707"/>
    <n v="21"/>
    <n v="99707"/>
    <n v="0"/>
    <n v="99731"/>
    <n v="24"/>
    <n v="24"/>
    <n v="99731"/>
    <n v="0"/>
    <n v="45"/>
    <n v="24"/>
    <n v="21"/>
    <x v="10"/>
    <s v="YARIS TOYOTA"/>
    <s v="GASOLINA"/>
    <n v="2009"/>
    <s v="RUTAS FIJAS DE TRANSPORTE"/>
    <n v="10"/>
    <n v="4.5"/>
    <n v="19.59"/>
    <n v="88.155000000000001"/>
    <s v="RESGUADO SAN MATEO ATENCO"/>
    <m/>
    <m/>
    <m/>
  </r>
  <r>
    <d v="2021-07-09T00:00:00"/>
    <s v="RODOLFO FUENTE"/>
    <x v="0"/>
    <s v="Ruta 7 Villa Santin"/>
    <s v="SALIDA"/>
    <n v="99731"/>
    <n v="99731"/>
    <n v="0"/>
    <n v="99731"/>
    <n v="0"/>
    <n v="99735"/>
    <n v="4"/>
    <n v="4"/>
    <n v="99761"/>
    <n v="26"/>
    <n v="30"/>
    <n v="4"/>
    <n v="26"/>
    <x v="10"/>
    <s v="YARIS TOYOTA"/>
    <s v="GASOLINA"/>
    <n v="2009"/>
    <s v="RUTAS FIJAS DE TRANSPORTE"/>
    <n v="10"/>
    <n v="3"/>
    <n v="19.59"/>
    <n v="58.769999999999996"/>
    <s v="RESGUADO SAN MATEO ATENCO"/>
    <m/>
    <m/>
    <m/>
  </r>
  <r>
    <d v="2021-07-10T00:00:00"/>
    <s v="RODOLFO FUENTE"/>
    <x v="0"/>
    <s v="Ruta 3 Atarasquillo"/>
    <s v="SALIDA"/>
    <n v="99761"/>
    <n v="99790"/>
    <n v="29"/>
    <n v="99790"/>
    <n v="0"/>
    <n v="99814"/>
    <n v="24"/>
    <n v="24"/>
    <n v="99835"/>
    <n v="21"/>
    <n v="74"/>
    <n v="24"/>
    <n v="50"/>
    <x v="10"/>
    <s v="YARIS TOYOTA"/>
    <s v="GASOLINA"/>
    <n v="2009"/>
    <s v="RUTAS FIJAS DE TRANSPORTE"/>
    <n v="10"/>
    <n v="7.4"/>
    <n v="19.59"/>
    <n v="144.96600000000001"/>
    <s v="RESGUADO SAN MATEO ATENCO"/>
    <m/>
    <m/>
    <m/>
  </r>
  <r>
    <d v="2021-07-11T00:00:00"/>
    <s v="RODOLFO FUENTE"/>
    <x v="0"/>
    <s v="COL. CENTRO 2."/>
    <s v="ENTRADA"/>
    <n v="99835"/>
    <n v="99863"/>
    <n v="28"/>
    <n v="99863"/>
    <n v="0"/>
    <n v="99882"/>
    <n v="19"/>
    <n v="19"/>
    <n v="99911"/>
    <n v="29"/>
    <n v="76"/>
    <n v="19"/>
    <n v="57"/>
    <x v="10"/>
    <s v="YARIS TOYOTA"/>
    <s v="GASOLINA"/>
    <n v="2009"/>
    <s v="RUTAS FIJAS DE TRANSPORTE"/>
    <n v="10"/>
    <n v="7.6"/>
    <n v="19.59"/>
    <n v="148.88399999999999"/>
    <s v="RESGUADO SAN MATEO ATENCO"/>
    <m/>
    <m/>
    <m/>
  </r>
  <r>
    <d v="2021-07-12T00:00:00"/>
    <s v="RODOLFO FUENTE"/>
    <x v="0"/>
    <s v="Ruta 10 Xonacatlan"/>
    <s v="ENTRADA"/>
    <n v="99911"/>
    <n v="99945"/>
    <n v="34"/>
    <n v="99945"/>
    <n v="0"/>
    <n v="99962"/>
    <n v="17"/>
    <n v="17"/>
    <n v="99962"/>
    <n v="0"/>
    <n v="51"/>
    <n v="17"/>
    <n v="34"/>
    <x v="10"/>
    <s v="YARIS TOYOTA"/>
    <s v="GASOLINA"/>
    <n v="2009"/>
    <s v="RUTAS FIJAS DE TRANSPORTE"/>
    <n v="10"/>
    <n v="5.0999999999999996"/>
    <n v="19.59"/>
    <n v="99.908999999999992"/>
    <s v="RESGUADO SAN MATEO ATENCO"/>
    <m/>
    <m/>
    <m/>
  </r>
  <r>
    <d v="2021-07-12T00:00:00"/>
    <s v="RODOLFO FUENTE"/>
    <x v="0"/>
    <s v="Ruta 9 San Mateo Otzacatipan"/>
    <s v="ENTRADA"/>
    <n v="99962"/>
    <n v="99972"/>
    <n v="10"/>
    <n v="99972"/>
    <n v="0"/>
    <n v="99981"/>
    <n v="9"/>
    <n v="9"/>
    <n v="99981"/>
    <n v="0"/>
    <n v="19"/>
    <n v="9"/>
    <n v="10"/>
    <x v="10"/>
    <s v="YARIS TOYOTA"/>
    <s v="GASOLINA"/>
    <n v="2009"/>
    <s v="RUTAS FIJAS DE TRANSPORTE"/>
    <n v="10"/>
    <n v="1.9"/>
    <n v="19.59"/>
    <n v="37.220999999999997"/>
    <s v="RESGUADO SAN MATEO ATENCO"/>
    <m/>
    <m/>
    <m/>
  </r>
  <r>
    <d v="2021-07-12T00:00:00"/>
    <s v="RODOLFO FUENTE"/>
    <x v="0"/>
    <s v="Real Hacienda"/>
    <s v="ENTRADA"/>
    <n v="99981"/>
    <n v="99986"/>
    <n v="5"/>
    <n v="99986"/>
    <n v="0"/>
    <n v="99995"/>
    <n v="9"/>
    <n v="9"/>
    <n v="100021"/>
    <n v="26"/>
    <n v="40"/>
    <n v="9"/>
    <n v="31"/>
    <x v="10"/>
    <s v="YARIS TOYOTA"/>
    <s v="GASOLINA"/>
    <n v="2009"/>
    <s v="RUTAS FIJAS DE TRANSPORTE"/>
    <n v="10"/>
    <n v="4"/>
    <n v="19.59"/>
    <n v="78.36"/>
    <s v="RESGUADO SAN MATEO ATENCO"/>
    <n v="814.94399999999996"/>
    <n v="41.6"/>
    <n v="416"/>
  </r>
  <r>
    <d v="2021-07-09T00:00:00"/>
    <s v="JUNIOR"/>
    <x v="3"/>
    <s v="1 TURNO SALTILLO-DERRAMADERO"/>
    <s v="ENTRADA"/>
    <n v="183888"/>
    <n v="183893"/>
    <n v="5"/>
    <n v="183893"/>
    <n v="0"/>
    <n v="183984"/>
    <n v="91"/>
    <n v="91"/>
    <n v="183990"/>
    <n v="6"/>
    <n v="102"/>
    <n v="91"/>
    <n v="11"/>
    <x v="11"/>
    <s v="URVAN NISSAN"/>
    <s v="GASOLINA"/>
    <n v="2019"/>
    <s v="RUTAS FIJAS DE TRANSPORTE"/>
    <n v="7"/>
    <n v="14.571428571428571"/>
    <n v="19.59"/>
    <n v="285.45428571428573"/>
    <m/>
    <m/>
    <m/>
    <m/>
  </r>
  <r>
    <d v="2021-07-09T00:00:00"/>
    <s v="JUNIOR"/>
    <x v="3"/>
    <s v="2 TURNO SALTILLO-DERRAMADERO"/>
    <s v="ENTRADA"/>
    <n v="183990"/>
    <n v="183995"/>
    <n v="5"/>
    <n v="183995"/>
    <n v="0"/>
    <n v="184087"/>
    <n v="92"/>
    <n v="92"/>
    <n v="184135"/>
    <n v="48"/>
    <n v="145"/>
    <n v="92"/>
    <n v="53"/>
    <x v="11"/>
    <s v="URVAN NISSAN"/>
    <s v="GASOLINA"/>
    <n v="2019"/>
    <s v="RUTAS FIJAS DE TRANSPORTE"/>
    <n v="7"/>
    <n v="20.714285714285715"/>
    <n v="19.59"/>
    <n v="405.79285714285714"/>
    <m/>
    <m/>
    <m/>
    <m/>
  </r>
  <r>
    <d v="2021-07-10T00:00:00"/>
    <s v="JUNIOR"/>
    <x v="3"/>
    <s v="3 TURNO SALTILLO-DERRAMADERO"/>
    <s v="ENTRADA"/>
    <n v="184135"/>
    <n v="184138"/>
    <n v="3"/>
    <n v="184138"/>
    <n v="0"/>
    <n v="184229"/>
    <n v="91"/>
    <n v="91"/>
    <n v="184234"/>
    <n v="5"/>
    <n v="99"/>
    <n v="91"/>
    <n v="8"/>
    <x v="11"/>
    <s v="URVAN NISSAN"/>
    <s v="GASOLINA"/>
    <n v="2019"/>
    <s v="RUTAS FIJAS DE TRANSPORTE"/>
    <n v="7"/>
    <n v="14.142857142857142"/>
    <n v="19.59"/>
    <n v="277.05857142857144"/>
    <m/>
    <m/>
    <m/>
    <m/>
  </r>
  <r>
    <d v="2021-07-10T00:00:00"/>
    <s v="JUNIOR"/>
    <x v="3"/>
    <s v="3 TURNO SALTILLO-DERRAMADERO"/>
    <s v="ENTRADA"/>
    <n v="184234"/>
    <n v="184239"/>
    <n v="5"/>
    <n v="184239"/>
    <n v="0"/>
    <n v="184325"/>
    <n v="86"/>
    <n v="86"/>
    <n v="184331"/>
    <n v="6"/>
    <n v="97"/>
    <n v="86"/>
    <n v="11"/>
    <x v="11"/>
    <s v="URVAN NISSAN"/>
    <s v="GASOLINA"/>
    <n v="2019"/>
    <s v="RUTAS FIJAS DE TRANSPORTE"/>
    <n v="7"/>
    <n v="13.857142857142858"/>
    <n v="19.59"/>
    <n v="271.4614285714286"/>
    <m/>
    <m/>
    <m/>
    <m/>
  </r>
  <r>
    <d v="2021-07-10T00:00:00"/>
    <s v="JUNIOR"/>
    <x v="3"/>
    <s v="3 TURNO SALTILLO-DERRAMADERO"/>
    <s v="ENTRADA"/>
    <n v="184331"/>
    <n v="184336"/>
    <n v="5"/>
    <n v="184336"/>
    <n v="0"/>
    <n v="184378"/>
    <n v="42"/>
    <n v="42"/>
    <n v="184427"/>
    <n v="49"/>
    <n v="96"/>
    <n v="42"/>
    <n v="54"/>
    <x v="11"/>
    <s v="URVAN NISSAN"/>
    <s v="GASOLINA"/>
    <n v="2019"/>
    <s v="RUTAS FIJAS DE TRANSPORTE"/>
    <n v="7"/>
    <n v="13.714285714285714"/>
    <n v="19.59"/>
    <n v="268.66285714285715"/>
    <m/>
    <m/>
    <m/>
    <m/>
  </r>
  <r>
    <d v="2021-07-11T00:00:00"/>
    <s v="JUNIOR"/>
    <x v="3"/>
    <s v="3 TURNO SALTILLO-DERRAMADERO"/>
    <s v="ENTRADA"/>
    <n v="184427"/>
    <n v="184433"/>
    <n v="6"/>
    <n v="184433"/>
    <n v="0"/>
    <n v="184471"/>
    <n v="38"/>
    <n v="38"/>
    <n v="184519"/>
    <n v="48"/>
    <n v="92"/>
    <n v="38"/>
    <n v="54"/>
    <x v="11"/>
    <s v="URVAN NISSAN"/>
    <s v="GASOLINA"/>
    <n v="2019"/>
    <s v="RUTAS FIJAS DE TRANSPORTE"/>
    <n v="7"/>
    <n v="13.142857142857142"/>
    <n v="19.59"/>
    <n v="257.46857142857141"/>
    <m/>
    <m/>
    <m/>
    <m/>
  </r>
  <r>
    <d v="2021-07-11T00:00:00"/>
    <s v="JUNIOR"/>
    <x v="3"/>
    <s v="1 TURNO SALTILLO-DERRAMADERO"/>
    <s v="ENTRADA"/>
    <n v="184519"/>
    <n v="184565"/>
    <n v="46"/>
    <n v="184565"/>
    <n v="0"/>
    <n v="184651"/>
    <n v="86"/>
    <n v="86"/>
    <n v="184662"/>
    <n v="11"/>
    <n v="143"/>
    <n v="86"/>
    <n v="57"/>
    <x v="11"/>
    <s v="URVAN NISSAN"/>
    <s v="GASOLINA"/>
    <n v="2019"/>
    <s v="RUTAS FIJAS DE TRANSPORTE"/>
    <n v="7"/>
    <n v="20.428571428571427"/>
    <n v="19.59"/>
    <n v="400.19571428571425"/>
    <m/>
    <n v="2166.0942857142854"/>
    <n v="110.57142857142857"/>
    <n v="774"/>
  </r>
  <r>
    <d v="2021-07-09T00:00:00"/>
    <s v="MARTIN"/>
    <x v="3"/>
    <s v="3 TURNO SALTILLO-DERRAMADERO"/>
    <m/>
    <n v="331769"/>
    <n v="331775"/>
    <n v="6"/>
    <n v="331775"/>
    <n v="0"/>
    <n v="331863"/>
    <n v="88"/>
    <n v="88"/>
    <n v="331872"/>
    <n v="9"/>
    <n v="103"/>
    <n v="88"/>
    <n v="15"/>
    <x v="12"/>
    <s v="URVAN NISSAN"/>
    <s v="GASOLINA"/>
    <n v="2017"/>
    <s v="RUTAS FIJAS DE TRANSPORTE"/>
    <n v="7"/>
    <n v="14.714285714285714"/>
    <n v="19.59"/>
    <n v="288.25285714285712"/>
    <m/>
    <m/>
    <m/>
    <m/>
  </r>
  <r>
    <d v="2021-07-09T00:00:00"/>
    <s v="MARTIN"/>
    <x v="3"/>
    <s v="1 TURNO SALTILLO-DERRAMADERO"/>
    <s v="ENTRADA"/>
    <n v="331872"/>
    <n v="331877"/>
    <n v="5"/>
    <n v="331877"/>
    <n v="0"/>
    <n v="331990"/>
    <n v="113"/>
    <n v="113"/>
    <n v="331999"/>
    <n v="9"/>
    <n v="127"/>
    <n v="113"/>
    <n v="14"/>
    <x v="12"/>
    <s v="URVAN NISSAN"/>
    <s v="GASOLINA"/>
    <n v="2017"/>
    <s v="RUTAS FIJAS DE TRANSPORTE"/>
    <n v="7"/>
    <n v="18.142857142857142"/>
    <n v="19.59"/>
    <n v="355.4185714285714"/>
    <m/>
    <m/>
    <m/>
    <m/>
  </r>
  <r>
    <d v="2021-07-10T00:00:00"/>
    <s v="MARTIN"/>
    <x v="3"/>
    <s v="2 TURNO SALTILLO-DERRAMADERO"/>
    <s v="ENTRADA"/>
    <n v="331999"/>
    <n v="332005"/>
    <n v="6"/>
    <n v="332005"/>
    <n v="0"/>
    <n v="332094"/>
    <n v="89"/>
    <n v="89"/>
    <n v="332103"/>
    <n v="9"/>
    <n v="104"/>
    <n v="89"/>
    <n v="15"/>
    <x v="12"/>
    <s v="URVAN NISSAN"/>
    <s v="GASOLINA"/>
    <n v="2017"/>
    <s v="RUTAS FIJAS DE TRANSPORTE"/>
    <n v="7"/>
    <n v="14.857142857142858"/>
    <n v="19.59"/>
    <n v="291.05142857142857"/>
    <m/>
    <m/>
    <m/>
    <m/>
  </r>
  <r>
    <d v="2021-07-10T00:00:00"/>
    <s v="MARTIN"/>
    <x v="3"/>
    <s v="3 TURNO SALTILLO-DERRAMADERO"/>
    <s v="ENTRADA"/>
    <n v="332103"/>
    <n v="332109"/>
    <n v="6"/>
    <n v="332109"/>
    <n v="0"/>
    <n v="332198"/>
    <n v="89"/>
    <n v="89"/>
    <n v="332208"/>
    <n v="10"/>
    <n v="105"/>
    <n v="89"/>
    <n v="16"/>
    <x v="12"/>
    <s v="URVAN NISSAN"/>
    <s v="GASOLINA"/>
    <n v="2017"/>
    <s v="RUTAS FIJAS DE TRANSPORTE"/>
    <n v="7"/>
    <n v="15"/>
    <n v="19.59"/>
    <n v="293.85000000000002"/>
    <m/>
    <m/>
    <m/>
    <m/>
  </r>
  <r>
    <d v="2021-07-10T00:00:00"/>
    <s v="MARTIN"/>
    <x v="3"/>
    <s v="1 TURNO SALTILLO-DERRAMADERO"/>
    <s v="ENTRADA"/>
    <n v="332208"/>
    <n v="332208"/>
    <n v="0"/>
    <n v="332208"/>
    <n v="0"/>
    <n v="332333"/>
    <n v="125"/>
    <n v="125"/>
    <n v="332343"/>
    <n v="10"/>
    <n v="135"/>
    <n v="125"/>
    <n v="10"/>
    <x v="12"/>
    <s v="URVAN NISSAN"/>
    <s v="GASOLINA"/>
    <n v="2017"/>
    <s v="RUTAS FIJAS DE TRANSPORTE"/>
    <n v="7"/>
    <n v="19.285714285714285"/>
    <n v="19.59"/>
    <n v="377.80714285714282"/>
    <m/>
    <n v="1606.38"/>
    <n v="82"/>
    <n v="574"/>
  </r>
  <r>
    <d v="2021-07-09T00:00:00"/>
    <s v="ELENA"/>
    <x v="4"/>
    <s v="RECOGER TRABAJADORES"/>
    <s v="ENTRADA"/>
    <n v="238799"/>
    <n v="238799"/>
    <n v="0"/>
    <n v="238799"/>
    <n v="0"/>
    <n v="238799"/>
    <n v="0"/>
    <n v="0"/>
    <n v="238833"/>
    <n v="34"/>
    <n v="34"/>
    <n v="0"/>
    <n v="34"/>
    <x v="13"/>
    <s v="URVAN NISSAN"/>
    <s v="GASOLINA"/>
    <n v="2012"/>
    <s v="RUTAS FIJAS DE TRANSPORTE"/>
    <n v="7"/>
    <n v="4.8571428571428568"/>
    <n v="19.59"/>
    <n v="95.151428571428568"/>
    <m/>
    <m/>
    <m/>
    <m/>
  </r>
  <r>
    <d v="2021-07-09T00:00:00"/>
    <s v="ELENA"/>
    <x v="4"/>
    <s v="RETIRAR DINEROY PAGO LIMP."/>
    <s v="ENTRADA"/>
    <n v="238833"/>
    <n v="238833"/>
    <n v="0"/>
    <n v="238833"/>
    <n v="0"/>
    <n v="238833"/>
    <n v="0"/>
    <n v="0"/>
    <n v="238865"/>
    <n v="32"/>
    <n v="32"/>
    <n v="0"/>
    <n v="32"/>
    <x v="13"/>
    <s v="URVAN NISSAN"/>
    <s v="GASOLINA"/>
    <n v="2012"/>
    <s v="RUTAS FIJAS DE TRANSPORTE"/>
    <n v="7"/>
    <n v="4.5714285714285712"/>
    <n v="19.59"/>
    <n v="89.554285714285712"/>
    <m/>
    <n v="184.70571428571429"/>
    <n v="9.428571428571427"/>
    <n v="66"/>
  </r>
  <r>
    <d v="2021-07-09T00:00:00"/>
    <s v="ELENA"/>
    <x v="4"/>
    <s v="LLEVAR CANDIDATOS A LABORATORIOS"/>
    <m/>
    <n v="217055"/>
    <n v="217055"/>
    <n v="0"/>
    <n v="217055"/>
    <n v="0"/>
    <n v="217055"/>
    <n v="0"/>
    <n v="0"/>
    <n v="217087"/>
    <n v="32"/>
    <n v="32"/>
    <n v="0"/>
    <n v="32"/>
    <x v="15"/>
    <s v="SPARK CHEVROLET"/>
    <s v="GASOLINA"/>
    <n v="2012"/>
    <s v="RUTAS FIJAS DE TRANSPORTE"/>
    <n v="14"/>
    <n v="2.2857142857142856"/>
    <n v="21.79"/>
    <n v="49.805714285714281"/>
    <m/>
    <m/>
    <m/>
    <m/>
  </r>
  <r>
    <d v="2021-07-09T00:00:00"/>
    <s v="ELENA"/>
    <x v="4"/>
    <s v="LLEVAR PERSONAL CONTRATADO PAGO DE NOMINA"/>
    <m/>
    <n v="217087"/>
    <n v="217087"/>
    <n v="0"/>
    <n v="217087"/>
    <n v="0"/>
    <n v="217087"/>
    <n v="0"/>
    <n v="0"/>
    <n v="217146"/>
    <n v="59"/>
    <n v="59"/>
    <n v="0"/>
    <n v="59"/>
    <x v="15"/>
    <s v="SPARK CHEVROLET"/>
    <s v="GASOLINA"/>
    <n v="2012"/>
    <s v="RUTAS FIJAS DE TRANSPORTE"/>
    <n v="14"/>
    <n v="4.2142857142857144"/>
    <n v="21.79"/>
    <n v="91.829285714285717"/>
    <m/>
    <n v="141.63499999999999"/>
    <n v="6.5"/>
    <n v="91"/>
  </r>
  <r>
    <d v="2021-07-09T00:00:00"/>
    <s v="SAMUEL"/>
    <x v="5"/>
    <s v="2 TURNO RUTA DE ESCOBEDO "/>
    <s v="ENTRADA"/>
    <n v="63260"/>
    <n v="63260"/>
    <n v="0"/>
    <n v="63260"/>
    <n v="0"/>
    <n v="63260"/>
    <n v="0"/>
    <n v="0"/>
    <n v="63334"/>
    <n v="74"/>
    <n v="74"/>
    <n v="0"/>
    <n v="74"/>
    <x v="14"/>
    <s v="URVAN NISSAN"/>
    <s v="GASOLINA"/>
    <n v="2018"/>
    <s v="RUTAS FIJAS DE TRANSPORTE"/>
    <n v="7"/>
    <n v="10.571428571428571"/>
    <n v="19.59"/>
    <n v="207.09428571428572"/>
    <m/>
    <m/>
    <m/>
    <m/>
  </r>
  <r>
    <d v="2021-07-09T00:00:00"/>
    <s v="SAMUEL"/>
    <x v="5"/>
    <s v="3 TURNO RUTA DE ESCOBEDO"/>
    <s v="ENTRADA"/>
    <n v="63334"/>
    <n v="63334"/>
    <n v="0"/>
    <n v="63334"/>
    <n v="0"/>
    <n v="63334"/>
    <n v="0"/>
    <n v="0"/>
    <n v="63398"/>
    <n v="64"/>
    <n v="64"/>
    <n v="0"/>
    <n v="64"/>
    <x v="14"/>
    <s v="URVAN NISSAN"/>
    <s v="GASOLINA"/>
    <n v="2018"/>
    <s v="RUTAS FIJAS DE TRANSPORTE"/>
    <n v="7"/>
    <n v="9.1428571428571423"/>
    <n v="19.59"/>
    <n v="179.10857142857142"/>
    <m/>
    <m/>
    <m/>
    <m/>
  </r>
  <r>
    <d v="2021-07-10T00:00:00"/>
    <s v="SAMUEL"/>
    <x v="5"/>
    <s v="3 TURNO RUTA DE ESCOBEDO"/>
    <s v="ENTRADA"/>
    <n v="63398"/>
    <n v="63398"/>
    <n v="0"/>
    <n v="63398"/>
    <n v="0"/>
    <n v="63398"/>
    <n v="0"/>
    <n v="0"/>
    <n v="63464"/>
    <n v="66"/>
    <n v="66"/>
    <n v="0"/>
    <n v="66"/>
    <x v="14"/>
    <s v="URVAN NISSAN"/>
    <s v="GASOLINA"/>
    <n v="2018"/>
    <s v="RUTAS FIJAS DE TRANSPORTE"/>
    <n v="7"/>
    <n v="9.4285714285714288"/>
    <n v="19.59"/>
    <n v="184.70571428571429"/>
    <m/>
    <m/>
    <m/>
    <m/>
  </r>
  <r>
    <d v="2021-07-10T00:00:00"/>
    <s v="SAMUEL"/>
    <x v="5"/>
    <s v="3 TURNO RUTA DE ESCOBEDO"/>
    <s v="ENTRADA"/>
    <n v="63464"/>
    <n v="63464"/>
    <n v="0"/>
    <n v="63464"/>
    <n v="0"/>
    <n v="63464"/>
    <n v="0"/>
    <n v="0"/>
    <n v="63525"/>
    <n v="61"/>
    <n v="61"/>
    <n v="0"/>
    <n v="61"/>
    <x v="14"/>
    <s v="URVAN NISSAN"/>
    <s v="GASOLINA"/>
    <n v="2018"/>
    <s v="RUTAS FIJAS DE TRANSPORTE"/>
    <n v="7"/>
    <n v="8.7142857142857135"/>
    <n v="19.59"/>
    <n v="170.71285714285713"/>
    <m/>
    <m/>
    <m/>
    <m/>
  </r>
  <r>
    <d v="2021-07-10T00:00:00"/>
    <s v="SAMUEL"/>
    <x v="5"/>
    <s v="3 TURNO RUTA DE ESCOBEDO"/>
    <s v="ENTRADA"/>
    <n v="63525"/>
    <n v="63525"/>
    <n v="0"/>
    <n v="63525"/>
    <n v="0"/>
    <n v="63525"/>
    <n v="0"/>
    <n v="0"/>
    <n v="63561"/>
    <n v="36"/>
    <n v="36"/>
    <n v="0"/>
    <n v="36"/>
    <x v="14"/>
    <s v="URVAN NISSAN"/>
    <s v="GASOLINA"/>
    <n v="2018"/>
    <s v="RUTAS FIJAS DE TRANSPORTE"/>
    <n v="7"/>
    <n v="5.1428571428571432"/>
    <n v="19.59"/>
    <n v="100.74857142857144"/>
    <m/>
    <m/>
    <m/>
    <m/>
  </r>
  <r>
    <d v="2021-07-11T00:00:00"/>
    <s v="SAMUEL"/>
    <x v="5"/>
    <s v="3 TURNO RUTA DE ESCOBEDO"/>
    <s v="ENTRADA"/>
    <n v="63561"/>
    <n v="63561"/>
    <n v="0"/>
    <n v="63561"/>
    <n v="0"/>
    <n v="63561"/>
    <n v="0"/>
    <n v="0"/>
    <n v="63615"/>
    <n v="54"/>
    <n v="54"/>
    <n v="0"/>
    <n v="54"/>
    <x v="14"/>
    <s v="URVAN NISSAN"/>
    <s v="GASOLINA"/>
    <n v="2018"/>
    <s v="RUTAS FIJAS DE TRANSPORTE"/>
    <n v="7"/>
    <n v="7.7142857142857144"/>
    <n v="19.59"/>
    <n v="151.12285714285716"/>
    <m/>
    <m/>
    <m/>
    <m/>
  </r>
  <r>
    <d v="2021-07-11T00:00:00"/>
    <s v="SAMUEL"/>
    <x v="5"/>
    <s v="3 TURNO RUTA DE ESCOBEDO"/>
    <s v="ENTRADA"/>
    <n v="63615"/>
    <n v="63615"/>
    <n v="0"/>
    <n v="63615"/>
    <n v="0"/>
    <n v="63615"/>
    <n v="0"/>
    <n v="0"/>
    <n v="63696"/>
    <n v="81"/>
    <n v="81"/>
    <n v="0"/>
    <n v="81"/>
    <x v="14"/>
    <s v="URVAN NISSAN"/>
    <s v="GASOLINA"/>
    <n v="2018"/>
    <s v="RUTAS FIJAS DE TRANSPORTE"/>
    <n v="7"/>
    <n v="11.571428571428571"/>
    <n v="19.59"/>
    <n v="226.68428571428572"/>
    <m/>
    <m/>
    <m/>
    <m/>
  </r>
  <r>
    <d v="2021-07-12T00:00:00"/>
    <s v="SAMUEL"/>
    <x v="5"/>
    <s v="3 TURNO RUTA DE ESCOBEDO"/>
    <s v="ENTRADA"/>
    <n v="63696"/>
    <n v="63696"/>
    <n v="0"/>
    <n v="63696"/>
    <n v="0"/>
    <n v="63696"/>
    <n v="0"/>
    <n v="0"/>
    <n v="63765"/>
    <n v="69"/>
    <n v="69"/>
    <n v="0"/>
    <n v="69"/>
    <x v="14"/>
    <s v="URVAN NISSAN"/>
    <s v="GASOLINA"/>
    <n v="2018"/>
    <s v="RUTAS FIJAS DE TRANSPORTE"/>
    <n v="7"/>
    <n v="9.8571428571428577"/>
    <n v="19.59"/>
    <n v="193.10142857142858"/>
    <m/>
    <n v="1413.2785714285717"/>
    <n v="72.142857142857153"/>
    <n v="50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0000000}" name="TablaDinámica1" cacheId="2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A3:H22" firstHeaderRow="1" firstDataRow="2" firstDataCol="1"/>
  <pivotFields count="31">
    <pivotField showAll="0"/>
    <pivotField showAll="0"/>
    <pivotField axis="axisCol" showAll="0">
      <items count="11">
        <item x="2"/>
        <item x="0"/>
        <item m="1" x="8"/>
        <item x="3"/>
        <item m="1" x="7"/>
        <item m="1" x="6"/>
        <item x="4"/>
        <item x="5"/>
        <item m="1" x="9"/>
        <item x="1"/>
        <item t="default"/>
      </items>
    </pivotField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axis="axisRow" showAll="0">
      <items count="18">
        <item x="12"/>
        <item x="8"/>
        <item x="16"/>
        <item x="5"/>
        <item x="0"/>
        <item x="14"/>
        <item x="4"/>
        <item x="1"/>
        <item x="11"/>
        <item x="9"/>
        <item x="10"/>
        <item x="2"/>
        <item x="3"/>
        <item x="13"/>
        <item x="6"/>
        <item x="7"/>
        <item x="15"/>
        <item t="default"/>
      </items>
    </pivotField>
    <pivotField showAll="0"/>
    <pivotField showAll="0"/>
    <pivotField showAll="0"/>
    <pivotField showAll="0"/>
    <pivotField numFmtId="4" showAll="0"/>
    <pivotField numFmtId="4" showAll="0"/>
    <pivotField showAll="0"/>
    <pivotField numFmtId="4" showAll="0"/>
    <pivotField showAll="0"/>
    <pivotField dataField="1" showAll="0"/>
    <pivotField showAll="0"/>
    <pivotField showAll="0"/>
  </pivotFields>
  <rowFields count="1">
    <field x="18"/>
  </rowFields>
  <row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Fields count="1">
    <field x="2"/>
  </colFields>
  <colItems count="7">
    <i>
      <x/>
    </i>
    <i>
      <x v="1"/>
    </i>
    <i>
      <x v="3"/>
    </i>
    <i>
      <x v="6"/>
    </i>
    <i>
      <x v="7"/>
    </i>
    <i>
      <x v="9"/>
    </i>
    <i t="grand">
      <x/>
    </i>
  </colItems>
  <dataFields count="1">
    <dataField name="Suma de importe2" fld="28" baseField="0" baseItem="0" numFmtId="43"/>
  </dataFields>
  <formats count="2">
    <format dxfId="3040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3039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</format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3">
  <rv s="0">
    <v>0</v>
    <v>5</v>
  </rv>
  <rv s="0">
    <v>1</v>
    <v>5</v>
  </rv>
  <rv s="0">
    <v>2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</richValueRel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D12FB24-6BE0-40E6-A8BF-F931320E03D1}" name="COMBUSTIBLE" displayName="COMBUSTIBLE" ref="A7:D410" totalsRowShown="0" headerRowDxfId="3038" headerRowBorderDxfId="3037" tableBorderDxfId="3036" totalsRowBorderDxfId="3035" headerRowCellStyle="Moneda">
  <autoFilter ref="A7:D410" xr:uid="{0683E9C5-0BBC-4311-89A4-2BFF346D3516}"/>
  <tableColumns count="4">
    <tableColumn id="1" xr3:uid="{189B1714-136D-4C7B-93CE-E368C4BE47CD}" name="UNIDAD" dataDxfId="3034"/>
    <tableColumn id="2" xr3:uid="{FBFB8E24-A785-4B46-88B5-3D1312D46C17}" name="PLACA" dataDxfId="3033"/>
    <tableColumn id="3" xr3:uid="{E5E16CA2-23C4-4406-9A82-4604366CED10}" name="IMPORTE" dataDxfId="3032" dataCellStyle="Moneda"/>
    <tableColumn id="4" xr3:uid="{E4DFC993-94BB-43BA-80A2-E01ACC14D5D1}" name="FECHA DE SOLICITUD" dataDxfId="303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AB512"/>
  <sheetViews>
    <sheetView topLeftCell="N1" zoomScale="63" zoomScaleNormal="63" workbookViewId="0">
      <selection activeCell="N1" sqref="A1:XFD1048576"/>
    </sheetView>
  </sheetViews>
  <sheetFormatPr baseColWidth="10" defaultColWidth="10.875" defaultRowHeight="10.9"/>
  <cols>
    <col min="1" max="1" width="8.875" style="463" bestFit="1" customWidth="1"/>
    <col min="2" max="2" width="21.875" style="463" bestFit="1" customWidth="1"/>
    <col min="3" max="3" width="17" style="463" bestFit="1" customWidth="1"/>
    <col min="4" max="4" width="58" style="463" bestFit="1" customWidth="1"/>
    <col min="5" max="5" width="13.125" style="463" bestFit="1" customWidth="1"/>
    <col min="6" max="6" width="17.125" style="463" bestFit="1" customWidth="1"/>
    <col min="7" max="7" width="10.375" style="463" bestFit="1" customWidth="1"/>
    <col min="8" max="8" width="20.125" style="463" bestFit="1" customWidth="1"/>
    <col min="9" max="9" width="8.125" style="463" bestFit="1" customWidth="1"/>
    <col min="10" max="10" width="19.75" style="463" bestFit="1" customWidth="1"/>
    <col min="11" max="11" width="10.75" style="463" bestFit="1" customWidth="1"/>
    <col min="12" max="12" width="10.375" style="463" bestFit="1" customWidth="1"/>
    <col min="13" max="13" width="17.875" style="463" bestFit="1" customWidth="1"/>
    <col min="14" max="14" width="11.125" style="463" bestFit="1" customWidth="1"/>
    <col min="15" max="15" width="12.625" style="463" bestFit="1" customWidth="1"/>
    <col min="16" max="16" width="11.625" style="463" bestFit="1" customWidth="1"/>
    <col min="17" max="17" width="17" style="463" bestFit="1" customWidth="1"/>
    <col min="18" max="18" width="22.125" style="463" bestFit="1" customWidth="1"/>
    <col min="19" max="19" width="17.625" style="463" bestFit="1" customWidth="1"/>
    <col min="20" max="20" width="14.375" style="463" customWidth="1"/>
    <col min="21" max="21" width="31.125" style="463" bestFit="1" customWidth="1"/>
    <col min="22" max="22" width="24.875" style="463" bestFit="1" customWidth="1"/>
    <col min="23" max="23" width="19.625" style="463" bestFit="1" customWidth="1"/>
    <col min="24" max="24" width="21.125" style="463" bestFit="1" customWidth="1"/>
    <col min="25" max="25" width="72.375" style="463" bestFit="1" customWidth="1"/>
    <col min="26" max="26" width="17.25" style="463" bestFit="1" customWidth="1"/>
    <col min="27" max="27" width="16" style="463" bestFit="1" customWidth="1"/>
    <col min="28" max="28" width="12.125" style="463" bestFit="1" customWidth="1"/>
    <col min="29" max="16384" width="10.875" style="463"/>
  </cols>
  <sheetData>
    <row r="3" spans="1:28" ht="11.55" thickBot="1"/>
    <row r="4" spans="1:28" ht="55.05" thickBot="1">
      <c r="A4" s="285" t="s">
        <v>2</v>
      </c>
      <c r="B4" s="286" t="s">
        <v>3</v>
      </c>
      <c r="C4" s="286" t="s">
        <v>4</v>
      </c>
      <c r="D4" s="284" t="s">
        <v>5</v>
      </c>
      <c r="E4" s="287" t="s">
        <v>6</v>
      </c>
      <c r="F4" s="287" t="s">
        <v>7</v>
      </c>
      <c r="G4" s="211" t="s">
        <v>88</v>
      </c>
      <c r="H4" s="288" t="s">
        <v>8</v>
      </c>
      <c r="I4" s="211" t="s">
        <v>89</v>
      </c>
      <c r="J4" s="288" t="s">
        <v>9</v>
      </c>
      <c r="K4" s="211" t="s">
        <v>90</v>
      </c>
      <c r="L4" s="211" t="s">
        <v>91</v>
      </c>
      <c r="M4" s="288" t="s">
        <v>10</v>
      </c>
      <c r="N4" s="210" t="s">
        <v>92</v>
      </c>
      <c r="O4" s="287" t="s">
        <v>11</v>
      </c>
      <c r="P4" s="287" t="s">
        <v>12</v>
      </c>
      <c r="Q4" s="287" t="s">
        <v>13</v>
      </c>
      <c r="R4" s="283" t="s">
        <v>14</v>
      </c>
      <c r="S4" s="284" t="s">
        <v>82</v>
      </c>
      <c r="T4" s="286" t="s">
        <v>15</v>
      </c>
      <c r="U4" s="286" t="s">
        <v>17</v>
      </c>
      <c r="V4" s="292" t="s">
        <v>18</v>
      </c>
      <c r="W4" s="292" t="s">
        <v>19</v>
      </c>
      <c r="X4" s="293" t="s">
        <v>20</v>
      </c>
      <c r="Y4" s="289" t="s">
        <v>21</v>
      </c>
      <c r="Z4" s="290" t="s">
        <v>22</v>
      </c>
      <c r="AA4" s="291" t="s">
        <v>23</v>
      </c>
      <c r="AB4" s="291" t="s">
        <v>24</v>
      </c>
    </row>
    <row r="5" spans="1:28">
      <c r="A5" s="428">
        <v>44319</v>
      </c>
      <c r="B5" s="429" t="s">
        <v>25</v>
      </c>
      <c r="C5" s="429" t="s">
        <v>26</v>
      </c>
      <c r="D5" s="221" t="s">
        <v>32</v>
      </c>
      <c r="E5" s="214">
        <v>102002</v>
      </c>
      <c r="F5" s="215">
        <v>102026</v>
      </c>
      <c r="G5" s="216">
        <f t="shared" ref="G5:G68" si="0">F5-E5</f>
        <v>24</v>
      </c>
      <c r="H5" s="215">
        <v>102026</v>
      </c>
      <c r="I5" s="216">
        <f t="shared" ref="I5:I68" si="1">H5-F5</f>
        <v>0</v>
      </c>
      <c r="J5" s="215">
        <v>102058</v>
      </c>
      <c r="K5" s="216">
        <f t="shared" ref="K5:K68" si="2">J5-H5</f>
        <v>32</v>
      </c>
      <c r="L5" s="216">
        <f t="shared" ref="L5:L68" si="3">J5-F5</f>
        <v>32</v>
      </c>
      <c r="M5" s="215">
        <v>102076</v>
      </c>
      <c r="N5" s="216">
        <f t="shared" ref="N5:N68" si="4">M5-J5</f>
        <v>18</v>
      </c>
      <c r="O5" s="217">
        <f t="shared" ref="O5:O68" si="5">+M5-E5</f>
        <v>74</v>
      </c>
      <c r="P5" s="216">
        <f t="shared" ref="P5:P68" si="6">L5</f>
        <v>32</v>
      </c>
      <c r="Q5" s="216">
        <f t="shared" ref="Q5:Q68" si="7">+O5-P5</f>
        <v>42</v>
      </c>
      <c r="R5" s="219" t="s">
        <v>27</v>
      </c>
      <c r="S5" s="220" t="s">
        <v>28</v>
      </c>
      <c r="T5" s="220" t="s">
        <v>29</v>
      </c>
      <c r="U5" s="221" t="s">
        <v>30</v>
      </c>
      <c r="V5" s="222">
        <v>13</v>
      </c>
      <c r="W5" s="222">
        <f t="shared" ref="W5:W68" si="8">+O5/V5</f>
        <v>5.6923076923076925</v>
      </c>
      <c r="X5" s="295">
        <f>W5*20.09</f>
        <v>114.35846153846154</v>
      </c>
      <c r="Y5" s="224" t="s">
        <v>31</v>
      </c>
      <c r="Z5" s="209"/>
      <c r="AA5" s="209"/>
      <c r="AB5" s="209"/>
    </row>
    <row r="6" spans="1:28" ht="11.55" thickBot="1">
      <c r="A6" s="240">
        <v>44320</v>
      </c>
      <c r="B6" s="241" t="s">
        <v>25</v>
      </c>
      <c r="C6" s="241" t="s">
        <v>26</v>
      </c>
      <c r="D6" s="242" t="s">
        <v>33</v>
      </c>
      <c r="E6" s="244">
        <v>102076</v>
      </c>
      <c r="F6" s="244">
        <v>102105</v>
      </c>
      <c r="G6" s="245">
        <f t="shared" si="0"/>
        <v>29</v>
      </c>
      <c r="H6" s="244">
        <v>102105</v>
      </c>
      <c r="I6" s="245">
        <f t="shared" si="1"/>
        <v>0</v>
      </c>
      <c r="J6" s="244">
        <v>102128</v>
      </c>
      <c r="K6" s="245">
        <f t="shared" si="2"/>
        <v>23</v>
      </c>
      <c r="L6" s="245">
        <f t="shared" si="3"/>
        <v>23</v>
      </c>
      <c r="M6" s="244">
        <v>102128</v>
      </c>
      <c r="N6" s="245">
        <f t="shared" si="4"/>
        <v>0</v>
      </c>
      <c r="O6" s="246">
        <f t="shared" si="5"/>
        <v>52</v>
      </c>
      <c r="P6" s="245">
        <f t="shared" si="6"/>
        <v>23</v>
      </c>
      <c r="Q6" s="245">
        <f t="shared" si="7"/>
        <v>29</v>
      </c>
      <c r="R6" s="439" t="s">
        <v>27</v>
      </c>
      <c r="S6" s="248" t="s">
        <v>28</v>
      </c>
      <c r="T6" s="248" t="s">
        <v>29</v>
      </c>
      <c r="U6" s="242" t="s">
        <v>30</v>
      </c>
      <c r="V6" s="249">
        <v>13</v>
      </c>
      <c r="W6" s="249">
        <f t="shared" si="8"/>
        <v>4</v>
      </c>
      <c r="X6" s="250">
        <f t="shared" ref="X6:X7" si="9">W6*20.09</f>
        <v>80.36</v>
      </c>
      <c r="Y6" s="260" t="s">
        <v>31</v>
      </c>
      <c r="Z6" s="209"/>
      <c r="AA6" s="209"/>
      <c r="AB6" s="209"/>
    </row>
    <row r="7" spans="1:28" ht="11.55" thickBot="1">
      <c r="A7" s="225">
        <v>44320</v>
      </c>
      <c r="B7" s="226" t="s">
        <v>25</v>
      </c>
      <c r="C7" s="226" t="s">
        <v>26</v>
      </c>
      <c r="D7" s="227" t="s">
        <v>34</v>
      </c>
      <c r="E7" s="228">
        <v>102128</v>
      </c>
      <c r="F7" s="228">
        <v>102128</v>
      </c>
      <c r="G7" s="229">
        <f t="shared" si="0"/>
        <v>0</v>
      </c>
      <c r="H7" s="228">
        <v>102128</v>
      </c>
      <c r="I7" s="229">
        <f t="shared" si="1"/>
        <v>0</v>
      </c>
      <c r="J7" s="228">
        <v>102153</v>
      </c>
      <c r="K7" s="229">
        <f t="shared" si="2"/>
        <v>25</v>
      </c>
      <c r="L7" s="229">
        <f t="shared" si="3"/>
        <v>25</v>
      </c>
      <c r="M7" s="230">
        <v>102172</v>
      </c>
      <c r="N7" s="229">
        <f t="shared" si="4"/>
        <v>19</v>
      </c>
      <c r="O7" s="231">
        <f t="shared" si="5"/>
        <v>44</v>
      </c>
      <c r="P7" s="229">
        <f t="shared" si="6"/>
        <v>25</v>
      </c>
      <c r="Q7" s="229">
        <f t="shared" si="7"/>
        <v>19</v>
      </c>
      <c r="R7" s="232" t="s">
        <v>27</v>
      </c>
      <c r="S7" s="233" t="s">
        <v>28</v>
      </c>
      <c r="T7" s="233" t="s">
        <v>29</v>
      </c>
      <c r="U7" s="227" t="s">
        <v>30</v>
      </c>
      <c r="V7" s="234">
        <v>13</v>
      </c>
      <c r="W7" s="234">
        <f t="shared" si="8"/>
        <v>3.3846153846153846</v>
      </c>
      <c r="X7" s="253">
        <f t="shared" si="9"/>
        <v>67.996923076923082</v>
      </c>
      <c r="Y7" s="236" t="s">
        <v>31</v>
      </c>
      <c r="Z7" s="237">
        <f>SUM(X5:X7)</f>
        <v>262.71538461538466</v>
      </c>
      <c r="AA7" s="238"/>
      <c r="AB7" s="440"/>
    </row>
    <row r="8" spans="1:28">
      <c r="A8" s="240">
        <v>44289</v>
      </c>
      <c r="B8" s="241" t="s">
        <v>35</v>
      </c>
      <c r="C8" s="241" t="s">
        <v>26</v>
      </c>
      <c r="D8" s="242" t="s">
        <v>36</v>
      </c>
      <c r="E8" s="243">
        <v>54607</v>
      </c>
      <c r="F8" s="244">
        <v>54623</v>
      </c>
      <c r="G8" s="245">
        <f t="shared" si="0"/>
        <v>16</v>
      </c>
      <c r="H8" s="244">
        <v>54623</v>
      </c>
      <c r="I8" s="245">
        <f t="shared" si="1"/>
        <v>0</v>
      </c>
      <c r="J8" s="244">
        <v>54636</v>
      </c>
      <c r="K8" s="245">
        <f t="shared" si="2"/>
        <v>13</v>
      </c>
      <c r="L8" s="245">
        <f t="shared" si="3"/>
        <v>13</v>
      </c>
      <c r="M8" s="244">
        <v>54649</v>
      </c>
      <c r="N8" s="245">
        <f t="shared" si="4"/>
        <v>13</v>
      </c>
      <c r="O8" s="246">
        <f t="shared" si="5"/>
        <v>42</v>
      </c>
      <c r="P8" s="245">
        <f t="shared" si="6"/>
        <v>13</v>
      </c>
      <c r="Q8" s="245">
        <f t="shared" si="7"/>
        <v>29</v>
      </c>
      <c r="R8" s="247" t="s">
        <v>37</v>
      </c>
      <c r="S8" s="248" t="s">
        <v>38</v>
      </c>
      <c r="T8" s="248" t="s">
        <v>29</v>
      </c>
      <c r="U8" s="242" t="s">
        <v>30</v>
      </c>
      <c r="V8" s="249">
        <v>12</v>
      </c>
      <c r="W8" s="249">
        <f t="shared" si="8"/>
        <v>3.5</v>
      </c>
      <c r="X8" s="250">
        <f>W8*19.9</f>
        <v>69.649999999999991</v>
      </c>
      <c r="Y8" s="251" t="s">
        <v>39</v>
      </c>
      <c r="Z8" s="209"/>
      <c r="AA8" s="209"/>
      <c r="AB8" s="209"/>
    </row>
    <row r="9" spans="1:28" ht="11.55" thickBot="1">
      <c r="A9" s="240">
        <v>44289</v>
      </c>
      <c r="B9" s="241" t="s">
        <v>35</v>
      </c>
      <c r="C9" s="241" t="s">
        <v>26</v>
      </c>
      <c r="D9" s="242" t="s">
        <v>40</v>
      </c>
      <c r="E9" s="244">
        <v>54659</v>
      </c>
      <c r="F9" s="244">
        <v>54659</v>
      </c>
      <c r="G9" s="245">
        <f t="shared" si="0"/>
        <v>0</v>
      </c>
      <c r="H9" s="244">
        <v>54659</v>
      </c>
      <c r="I9" s="245">
        <f t="shared" si="1"/>
        <v>0</v>
      </c>
      <c r="J9" s="244">
        <v>54660</v>
      </c>
      <c r="K9" s="245">
        <f t="shared" si="2"/>
        <v>1</v>
      </c>
      <c r="L9" s="245">
        <f t="shared" si="3"/>
        <v>1</v>
      </c>
      <c r="M9" s="244">
        <v>54683</v>
      </c>
      <c r="N9" s="245">
        <f t="shared" si="4"/>
        <v>23</v>
      </c>
      <c r="O9" s="246">
        <f t="shared" si="5"/>
        <v>24</v>
      </c>
      <c r="P9" s="245">
        <f t="shared" si="6"/>
        <v>1</v>
      </c>
      <c r="Q9" s="245">
        <f t="shared" si="7"/>
        <v>23</v>
      </c>
      <c r="R9" s="247" t="s">
        <v>37</v>
      </c>
      <c r="S9" s="248" t="s">
        <v>38</v>
      </c>
      <c r="T9" s="248" t="s">
        <v>29</v>
      </c>
      <c r="U9" s="242" t="s">
        <v>30</v>
      </c>
      <c r="V9" s="249">
        <v>12</v>
      </c>
      <c r="W9" s="249">
        <f t="shared" si="8"/>
        <v>2</v>
      </c>
      <c r="X9" s="250">
        <f t="shared" ref="X9:X10" si="10">W9*19.9</f>
        <v>39.799999999999997</v>
      </c>
      <c r="Y9" s="251" t="s">
        <v>39</v>
      </c>
      <c r="Z9" s="209"/>
      <c r="AA9" s="209"/>
      <c r="AB9" s="209"/>
    </row>
    <row r="10" spans="1:28" ht="11.55" thickBot="1">
      <c r="A10" s="225">
        <v>44320</v>
      </c>
      <c r="B10" s="226" t="s">
        <v>35</v>
      </c>
      <c r="C10" s="226" t="s">
        <v>26</v>
      </c>
      <c r="D10" s="227" t="s">
        <v>41</v>
      </c>
      <c r="E10" s="228">
        <v>54683</v>
      </c>
      <c r="F10" s="228">
        <v>54698</v>
      </c>
      <c r="G10" s="229">
        <f t="shared" si="0"/>
        <v>15</v>
      </c>
      <c r="H10" s="228">
        <v>54698</v>
      </c>
      <c r="I10" s="229">
        <f t="shared" si="1"/>
        <v>0</v>
      </c>
      <c r="J10" s="228">
        <v>54722</v>
      </c>
      <c r="K10" s="229">
        <f t="shared" si="2"/>
        <v>24</v>
      </c>
      <c r="L10" s="229">
        <f t="shared" si="3"/>
        <v>24</v>
      </c>
      <c r="M10" s="230">
        <v>54735</v>
      </c>
      <c r="N10" s="229">
        <f t="shared" si="4"/>
        <v>13</v>
      </c>
      <c r="O10" s="231">
        <f t="shared" si="5"/>
        <v>52</v>
      </c>
      <c r="P10" s="229">
        <f t="shared" si="6"/>
        <v>24</v>
      </c>
      <c r="Q10" s="229">
        <f t="shared" si="7"/>
        <v>28</v>
      </c>
      <c r="R10" s="252" t="s">
        <v>37</v>
      </c>
      <c r="S10" s="233" t="s">
        <v>38</v>
      </c>
      <c r="T10" s="233" t="s">
        <v>29</v>
      </c>
      <c r="U10" s="227" t="s">
        <v>30</v>
      </c>
      <c r="V10" s="234">
        <v>12</v>
      </c>
      <c r="W10" s="234">
        <f t="shared" si="8"/>
        <v>4.333333333333333</v>
      </c>
      <c r="X10" s="253">
        <f t="shared" si="10"/>
        <v>86.23333333333332</v>
      </c>
      <c r="Y10" s="254" t="s">
        <v>39</v>
      </c>
      <c r="Z10" s="237">
        <f>SUM(X8:X10)</f>
        <v>195.68333333333331</v>
      </c>
      <c r="AA10" s="238"/>
      <c r="AB10" s="440"/>
    </row>
    <row r="11" spans="1:28" ht="11.55" thickBot="1">
      <c r="A11" s="240">
        <v>44319</v>
      </c>
      <c r="B11" s="241" t="s">
        <v>42</v>
      </c>
      <c r="C11" s="241" t="s">
        <v>26</v>
      </c>
      <c r="D11" s="242" t="s">
        <v>43</v>
      </c>
      <c r="E11" s="243">
        <v>40792</v>
      </c>
      <c r="F11" s="244">
        <v>40812</v>
      </c>
      <c r="G11" s="245">
        <f t="shared" si="0"/>
        <v>20</v>
      </c>
      <c r="H11" s="244">
        <v>40812</v>
      </c>
      <c r="I11" s="245">
        <f t="shared" si="1"/>
        <v>0</v>
      </c>
      <c r="J11" s="244">
        <v>40826</v>
      </c>
      <c r="K11" s="245">
        <f t="shared" si="2"/>
        <v>14</v>
      </c>
      <c r="L11" s="245">
        <f t="shared" si="3"/>
        <v>14</v>
      </c>
      <c r="M11" s="244">
        <v>40842</v>
      </c>
      <c r="N11" s="245">
        <f t="shared" si="4"/>
        <v>16</v>
      </c>
      <c r="O11" s="246">
        <f t="shared" si="5"/>
        <v>50</v>
      </c>
      <c r="P11" s="245">
        <f t="shared" si="6"/>
        <v>14</v>
      </c>
      <c r="Q11" s="245">
        <f t="shared" si="7"/>
        <v>36</v>
      </c>
      <c r="R11" s="255" t="s">
        <v>44</v>
      </c>
      <c r="S11" s="248" t="s">
        <v>45</v>
      </c>
      <c r="T11" s="248" t="s">
        <v>29</v>
      </c>
      <c r="U11" s="242" t="s">
        <v>30</v>
      </c>
      <c r="V11" s="249">
        <v>14</v>
      </c>
      <c r="W11" s="249">
        <f t="shared" si="8"/>
        <v>3.5714285714285716</v>
      </c>
      <c r="X11" s="250">
        <f>W11*18.99</f>
        <v>67.821428571428569</v>
      </c>
      <c r="Y11" s="251" t="s">
        <v>46</v>
      </c>
      <c r="Z11" s="209"/>
      <c r="AA11" s="209"/>
      <c r="AB11" s="209"/>
    </row>
    <row r="12" spans="1:28" ht="11.55" thickBot="1">
      <c r="A12" s="225">
        <v>44320</v>
      </c>
      <c r="B12" s="226" t="s">
        <v>42</v>
      </c>
      <c r="C12" s="226" t="s">
        <v>26</v>
      </c>
      <c r="D12" s="227" t="s">
        <v>47</v>
      </c>
      <c r="E12" s="228">
        <v>40842</v>
      </c>
      <c r="F12" s="228">
        <v>40866</v>
      </c>
      <c r="G12" s="229">
        <f t="shared" si="0"/>
        <v>24</v>
      </c>
      <c r="H12" s="228">
        <v>40866</v>
      </c>
      <c r="I12" s="229">
        <f t="shared" si="1"/>
        <v>0</v>
      </c>
      <c r="J12" s="228">
        <v>40880</v>
      </c>
      <c r="K12" s="229">
        <f t="shared" si="2"/>
        <v>14</v>
      </c>
      <c r="L12" s="229">
        <f t="shared" si="3"/>
        <v>14</v>
      </c>
      <c r="M12" s="230">
        <v>40900</v>
      </c>
      <c r="N12" s="229">
        <f t="shared" si="4"/>
        <v>20</v>
      </c>
      <c r="O12" s="231">
        <f t="shared" si="5"/>
        <v>58</v>
      </c>
      <c r="P12" s="229">
        <f t="shared" si="6"/>
        <v>14</v>
      </c>
      <c r="Q12" s="229">
        <f t="shared" si="7"/>
        <v>44</v>
      </c>
      <c r="R12" s="257" t="s">
        <v>44</v>
      </c>
      <c r="S12" s="233" t="s">
        <v>45</v>
      </c>
      <c r="T12" s="233" t="s">
        <v>29</v>
      </c>
      <c r="U12" s="227" t="s">
        <v>30</v>
      </c>
      <c r="V12" s="234">
        <v>14</v>
      </c>
      <c r="W12" s="234">
        <f t="shared" si="8"/>
        <v>4.1428571428571432</v>
      </c>
      <c r="X12" s="253">
        <f>W12*18.99</f>
        <v>78.67285714285714</v>
      </c>
      <c r="Y12" s="254" t="s">
        <v>46</v>
      </c>
      <c r="Z12" s="237">
        <f>SUM(X11:X12)</f>
        <v>146.4942857142857</v>
      </c>
      <c r="AA12" s="238"/>
      <c r="AB12" s="440"/>
    </row>
    <row r="13" spans="1:28">
      <c r="A13" s="240">
        <v>44319</v>
      </c>
      <c r="B13" s="241" t="s">
        <v>48</v>
      </c>
      <c r="C13" s="241" t="s">
        <v>26</v>
      </c>
      <c r="D13" s="242" t="s">
        <v>49</v>
      </c>
      <c r="E13" s="243">
        <v>59593</v>
      </c>
      <c r="F13" s="244">
        <v>59608</v>
      </c>
      <c r="G13" s="245">
        <f t="shared" si="0"/>
        <v>15</v>
      </c>
      <c r="H13" s="244">
        <v>59608</v>
      </c>
      <c r="I13" s="245">
        <f t="shared" si="1"/>
        <v>0</v>
      </c>
      <c r="J13" s="244">
        <v>59624</v>
      </c>
      <c r="K13" s="245">
        <f t="shared" si="2"/>
        <v>16</v>
      </c>
      <c r="L13" s="245">
        <f t="shared" si="3"/>
        <v>16</v>
      </c>
      <c r="M13" s="244">
        <v>59627</v>
      </c>
      <c r="N13" s="245">
        <f t="shared" si="4"/>
        <v>3</v>
      </c>
      <c r="O13" s="246">
        <f t="shared" si="5"/>
        <v>34</v>
      </c>
      <c r="P13" s="245">
        <f t="shared" si="6"/>
        <v>16</v>
      </c>
      <c r="Q13" s="245">
        <f t="shared" si="7"/>
        <v>18</v>
      </c>
      <c r="R13" s="258" t="s">
        <v>50</v>
      </c>
      <c r="S13" s="248" t="s">
        <v>51</v>
      </c>
      <c r="T13" s="248" t="s">
        <v>29</v>
      </c>
      <c r="U13" s="242" t="s">
        <v>30</v>
      </c>
      <c r="V13" s="249">
        <v>7</v>
      </c>
      <c r="W13" s="249">
        <f t="shared" si="8"/>
        <v>4.8571428571428568</v>
      </c>
      <c r="X13" s="259">
        <f>W13*21.37</f>
        <v>103.79714285714286</v>
      </c>
      <c r="Y13" s="260" t="s">
        <v>52</v>
      </c>
      <c r="Z13" s="209"/>
      <c r="AA13" s="209"/>
      <c r="AB13" s="209"/>
    </row>
    <row r="14" spans="1:28" ht="11.55" thickBot="1">
      <c r="A14" s="240">
        <v>44320</v>
      </c>
      <c r="B14" s="209" t="s">
        <v>48</v>
      </c>
      <c r="C14" s="241" t="s">
        <v>26</v>
      </c>
      <c r="D14" s="209" t="s">
        <v>53</v>
      </c>
      <c r="E14" s="244">
        <v>59627</v>
      </c>
      <c r="F14" s="244">
        <v>59630</v>
      </c>
      <c r="G14" s="245">
        <f t="shared" si="0"/>
        <v>3</v>
      </c>
      <c r="H14" s="244">
        <v>59630</v>
      </c>
      <c r="I14" s="245">
        <f t="shared" si="1"/>
        <v>0</v>
      </c>
      <c r="J14" s="244">
        <v>59644</v>
      </c>
      <c r="K14" s="245">
        <f t="shared" si="2"/>
        <v>14</v>
      </c>
      <c r="L14" s="245">
        <f t="shared" si="3"/>
        <v>14</v>
      </c>
      <c r="M14" s="244">
        <v>59660</v>
      </c>
      <c r="N14" s="245">
        <f t="shared" si="4"/>
        <v>16</v>
      </c>
      <c r="O14" s="246">
        <f t="shared" si="5"/>
        <v>33</v>
      </c>
      <c r="P14" s="245">
        <f t="shared" si="6"/>
        <v>14</v>
      </c>
      <c r="Q14" s="245">
        <f t="shared" si="7"/>
        <v>19</v>
      </c>
      <c r="R14" s="258" t="s">
        <v>50</v>
      </c>
      <c r="S14" s="248" t="s">
        <v>51</v>
      </c>
      <c r="T14" s="248" t="s">
        <v>29</v>
      </c>
      <c r="U14" s="242" t="s">
        <v>30</v>
      </c>
      <c r="V14" s="249">
        <v>7</v>
      </c>
      <c r="W14" s="249">
        <f t="shared" si="8"/>
        <v>4.7142857142857144</v>
      </c>
      <c r="X14" s="259">
        <f t="shared" ref="X14:X15" si="11">W14*21.37</f>
        <v>100.74428571428572</v>
      </c>
      <c r="Y14" s="260" t="s">
        <v>52</v>
      </c>
      <c r="Z14" s="209"/>
      <c r="AA14" s="209"/>
      <c r="AB14" s="209"/>
    </row>
    <row r="15" spans="1:28" ht="11.55" thickBot="1">
      <c r="A15" s="225">
        <v>44320</v>
      </c>
      <c r="B15" s="256" t="s">
        <v>48</v>
      </c>
      <c r="C15" s="226" t="s">
        <v>26</v>
      </c>
      <c r="D15" s="256" t="s">
        <v>54</v>
      </c>
      <c r="E15" s="228">
        <v>59660</v>
      </c>
      <c r="F15" s="228">
        <v>59660</v>
      </c>
      <c r="G15" s="229">
        <f t="shared" si="0"/>
        <v>0</v>
      </c>
      <c r="H15" s="228">
        <v>59660</v>
      </c>
      <c r="I15" s="229">
        <f t="shared" si="1"/>
        <v>0</v>
      </c>
      <c r="J15" s="228">
        <v>59660</v>
      </c>
      <c r="K15" s="229">
        <f t="shared" si="2"/>
        <v>0</v>
      </c>
      <c r="L15" s="229">
        <f t="shared" si="3"/>
        <v>0</v>
      </c>
      <c r="M15" s="230">
        <v>59672</v>
      </c>
      <c r="N15" s="229">
        <f t="shared" si="4"/>
        <v>12</v>
      </c>
      <c r="O15" s="231">
        <f t="shared" si="5"/>
        <v>12</v>
      </c>
      <c r="P15" s="229">
        <f t="shared" si="6"/>
        <v>0</v>
      </c>
      <c r="Q15" s="229">
        <f t="shared" si="7"/>
        <v>12</v>
      </c>
      <c r="R15" s="261" t="s">
        <v>50</v>
      </c>
      <c r="S15" s="233" t="s">
        <v>51</v>
      </c>
      <c r="T15" s="233" t="s">
        <v>29</v>
      </c>
      <c r="U15" s="227" t="s">
        <v>30</v>
      </c>
      <c r="V15" s="234">
        <v>7</v>
      </c>
      <c r="W15" s="234">
        <f t="shared" si="8"/>
        <v>1.7142857142857142</v>
      </c>
      <c r="X15" s="235">
        <f t="shared" si="11"/>
        <v>36.634285714285717</v>
      </c>
      <c r="Y15" s="236" t="s">
        <v>52</v>
      </c>
      <c r="Z15" s="237">
        <f>SUM(X13:X15)</f>
        <v>241.17571428571429</v>
      </c>
      <c r="AA15" s="238"/>
      <c r="AB15" s="440"/>
    </row>
    <row r="16" spans="1:28" ht="11.55" thickBot="1">
      <c r="A16" s="240">
        <v>44319</v>
      </c>
      <c r="B16" s="241" t="s">
        <v>55</v>
      </c>
      <c r="C16" s="241" t="s">
        <v>26</v>
      </c>
      <c r="D16" s="242" t="s">
        <v>56</v>
      </c>
      <c r="E16" s="243">
        <v>110869</v>
      </c>
      <c r="F16" s="244">
        <v>110885</v>
      </c>
      <c r="G16" s="245">
        <f t="shared" si="0"/>
        <v>16</v>
      </c>
      <c r="H16" s="244">
        <v>110885</v>
      </c>
      <c r="I16" s="245">
        <f t="shared" si="1"/>
        <v>0</v>
      </c>
      <c r="J16" s="244">
        <v>110900</v>
      </c>
      <c r="K16" s="245">
        <f t="shared" si="2"/>
        <v>15</v>
      </c>
      <c r="L16" s="245">
        <f t="shared" si="3"/>
        <v>15</v>
      </c>
      <c r="M16" s="244">
        <v>110913</v>
      </c>
      <c r="N16" s="245">
        <f t="shared" si="4"/>
        <v>13</v>
      </c>
      <c r="O16" s="244">
        <f t="shared" si="5"/>
        <v>44</v>
      </c>
      <c r="P16" s="245">
        <f t="shared" si="6"/>
        <v>15</v>
      </c>
      <c r="Q16" s="245">
        <f t="shared" si="7"/>
        <v>29</v>
      </c>
      <c r="R16" s="262" t="s">
        <v>57</v>
      </c>
      <c r="S16" s="248" t="s">
        <v>51</v>
      </c>
      <c r="T16" s="248" t="s">
        <v>29</v>
      </c>
      <c r="U16" s="241" t="s">
        <v>30</v>
      </c>
      <c r="V16" s="263">
        <v>7</v>
      </c>
      <c r="W16" s="263">
        <f t="shared" si="8"/>
        <v>6.2857142857142856</v>
      </c>
      <c r="X16" s="264">
        <f>W16*18.99</f>
        <v>119.36571428571428</v>
      </c>
      <c r="Y16" s="265" t="s">
        <v>58</v>
      </c>
      <c r="Z16" s="209"/>
      <c r="AA16" s="209"/>
      <c r="AB16" s="209"/>
    </row>
    <row r="17" spans="1:28" ht="11.55" thickBot="1">
      <c r="A17" s="225">
        <v>44320</v>
      </c>
      <c r="B17" s="226" t="s">
        <v>55</v>
      </c>
      <c r="C17" s="226" t="s">
        <v>26</v>
      </c>
      <c r="D17" s="226" t="s">
        <v>59</v>
      </c>
      <c r="E17" s="228">
        <v>110913</v>
      </c>
      <c r="F17" s="228">
        <v>110917</v>
      </c>
      <c r="G17" s="229">
        <f t="shared" si="0"/>
        <v>4</v>
      </c>
      <c r="H17" s="228">
        <v>110917</v>
      </c>
      <c r="I17" s="229">
        <f t="shared" si="1"/>
        <v>0</v>
      </c>
      <c r="J17" s="228">
        <v>110939</v>
      </c>
      <c r="K17" s="229">
        <f t="shared" si="2"/>
        <v>22</v>
      </c>
      <c r="L17" s="229">
        <f t="shared" si="3"/>
        <v>22</v>
      </c>
      <c r="M17" s="230">
        <v>110957</v>
      </c>
      <c r="N17" s="229">
        <f t="shared" si="4"/>
        <v>18</v>
      </c>
      <c r="O17" s="231">
        <f t="shared" si="5"/>
        <v>44</v>
      </c>
      <c r="P17" s="229">
        <f t="shared" si="6"/>
        <v>22</v>
      </c>
      <c r="Q17" s="229">
        <f t="shared" si="7"/>
        <v>22</v>
      </c>
      <c r="R17" s="266" t="s">
        <v>57</v>
      </c>
      <c r="S17" s="233" t="s">
        <v>51</v>
      </c>
      <c r="T17" s="233" t="s">
        <v>29</v>
      </c>
      <c r="U17" s="227" t="s">
        <v>30</v>
      </c>
      <c r="V17" s="234">
        <v>7</v>
      </c>
      <c r="W17" s="234">
        <f t="shared" si="8"/>
        <v>6.2857142857142856</v>
      </c>
      <c r="X17" s="235">
        <f>W17*18.99</f>
        <v>119.36571428571428</v>
      </c>
      <c r="Y17" s="254" t="s">
        <v>58</v>
      </c>
      <c r="Z17" s="237">
        <f>SUM(X16:X17)</f>
        <v>238.73142857142855</v>
      </c>
      <c r="AA17" s="238"/>
      <c r="AB17" s="440"/>
    </row>
    <row r="18" spans="1:28" ht="11.55" thickBot="1">
      <c r="A18" s="240">
        <v>44319</v>
      </c>
      <c r="B18" s="241" t="s">
        <v>60</v>
      </c>
      <c r="C18" s="241" t="s">
        <v>26</v>
      </c>
      <c r="D18" s="241" t="s">
        <v>61</v>
      </c>
      <c r="E18" s="243">
        <v>174792</v>
      </c>
      <c r="F18" s="244">
        <v>174800</v>
      </c>
      <c r="G18" s="245">
        <f t="shared" si="0"/>
        <v>8</v>
      </c>
      <c r="H18" s="244">
        <v>174800</v>
      </c>
      <c r="I18" s="245">
        <f t="shared" si="1"/>
        <v>0</v>
      </c>
      <c r="J18" s="244">
        <v>174812</v>
      </c>
      <c r="K18" s="245">
        <f t="shared" si="2"/>
        <v>12</v>
      </c>
      <c r="L18" s="245">
        <f t="shared" si="3"/>
        <v>12</v>
      </c>
      <c r="M18" s="244">
        <v>174823</v>
      </c>
      <c r="N18" s="245">
        <f t="shared" si="4"/>
        <v>11</v>
      </c>
      <c r="O18" s="246">
        <f t="shared" si="5"/>
        <v>31</v>
      </c>
      <c r="P18" s="245">
        <f t="shared" si="6"/>
        <v>12</v>
      </c>
      <c r="Q18" s="245">
        <f t="shared" si="7"/>
        <v>19</v>
      </c>
      <c r="R18" s="267" t="s">
        <v>62</v>
      </c>
      <c r="S18" s="248" t="s">
        <v>51</v>
      </c>
      <c r="T18" s="248" t="s">
        <v>29</v>
      </c>
      <c r="U18" s="242" t="s">
        <v>30</v>
      </c>
      <c r="V18" s="249">
        <v>7</v>
      </c>
      <c r="W18" s="249">
        <f t="shared" si="8"/>
        <v>4.4285714285714288</v>
      </c>
      <c r="X18" s="259">
        <f>W18*19.85</f>
        <v>87.907142857142873</v>
      </c>
      <c r="Y18" s="265" t="s">
        <v>63</v>
      </c>
      <c r="Z18" s="209"/>
      <c r="AA18" s="209"/>
      <c r="AB18" s="209"/>
    </row>
    <row r="19" spans="1:28" ht="11.55" thickBot="1">
      <c r="A19" s="225">
        <v>44320</v>
      </c>
      <c r="B19" s="226" t="s">
        <v>60</v>
      </c>
      <c r="C19" s="226" t="s">
        <v>26</v>
      </c>
      <c r="D19" s="226" t="s">
        <v>64</v>
      </c>
      <c r="E19" s="228">
        <v>174823</v>
      </c>
      <c r="F19" s="228">
        <v>174835</v>
      </c>
      <c r="G19" s="229">
        <f t="shared" si="0"/>
        <v>12</v>
      </c>
      <c r="H19" s="228">
        <v>174835</v>
      </c>
      <c r="I19" s="229">
        <f t="shared" si="1"/>
        <v>0</v>
      </c>
      <c r="J19" s="228">
        <v>174847</v>
      </c>
      <c r="K19" s="229">
        <f t="shared" si="2"/>
        <v>12</v>
      </c>
      <c r="L19" s="229">
        <f t="shared" si="3"/>
        <v>12</v>
      </c>
      <c r="M19" s="230">
        <v>174855</v>
      </c>
      <c r="N19" s="229">
        <f t="shared" si="4"/>
        <v>8</v>
      </c>
      <c r="O19" s="231">
        <f t="shared" si="5"/>
        <v>32</v>
      </c>
      <c r="P19" s="229">
        <f t="shared" si="6"/>
        <v>12</v>
      </c>
      <c r="Q19" s="229">
        <f t="shared" si="7"/>
        <v>20</v>
      </c>
      <c r="R19" s="268" t="s">
        <v>62</v>
      </c>
      <c r="S19" s="233" t="s">
        <v>51</v>
      </c>
      <c r="T19" s="233" t="s">
        <v>29</v>
      </c>
      <c r="U19" s="227" t="s">
        <v>30</v>
      </c>
      <c r="V19" s="234">
        <v>7</v>
      </c>
      <c r="W19" s="234">
        <f t="shared" si="8"/>
        <v>4.5714285714285712</v>
      </c>
      <c r="X19" s="235">
        <f>W19*19.85</f>
        <v>90.742857142857147</v>
      </c>
      <c r="Y19" s="269" t="s">
        <v>65</v>
      </c>
      <c r="Z19" s="237">
        <f>SUM(X18:X19)</f>
        <v>178.65000000000003</v>
      </c>
      <c r="AA19" s="238"/>
      <c r="AB19" s="440"/>
    </row>
    <row r="20" spans="1:28" ht="11.55" thickBot="1">
      <c r="A20" s="240">
        <v>44319</v>
      </c>
      <c r="B20" s="241" t="s">
        <v>68</v>
      </c>
      <c r="C20" s="241" t="s">
        <v>26</v>
      </c>
      <c r="D20" s="242" t="s">
        <v>69</v>
      </c>
      <c r="E20" s="243">
        <v>231884</v>
      </c>
      <c r="F20" s="244">
        <v>231897</v>
      </c>
      <c r="G20" s="245">
        <f t="shared" si="0"/>
        <v>13</v>
      </c>
      <c r="H20" s="244">
        <v>231897</v>
      </c>
      <c r="I20" s="245">
        <f t="shared" si="1"/>
        <v>0</v>
      </c>
      <c r="J20" s="244">
        <v>231909</v>
      </c>
      <c r="K20" s="245">
        <f t="shared" si="2"/>
        <v>12</v>
      </c>
      <c r="L20" s="245">
        <f t="shared" si="3"/>
        <v>12</v>
      </c>
      <c r="M20" s="244">
        <v>231919</v>
      </c>
      <c r="N20" s="245">
        <f t="shared" si="4"/>
        <v>10</v>
      </c>
      <c r="O20" s="246">
        <f t="shared" si="5"/>
        <v>35</v>
      </c>
      <c r="P20" s="245">
        <f t="shared" si="6"/>
        <v>12</v>
      </c>
      <c r="Q20" s="245">
        <f t="shared" si="7"/>
        <v>23</v>
      </c>
      <c r="R20" s="274" t="s">
        <v>70</v>
      </c>
      <c r="S20" s="248" t="s">
        <v>51</v>
      </c>
      <c r="T20" s="248" t="s">
        <v>29</v>
      </c>
      <c r="U20" s="242" t="s">
        <v>30</v>
      </c>
      <c r="V20" s="249">
        <v>7</v>
      </c>
      <c r="W20" s="249">
        <f t="shared" si="8"/>
        <v>5</v>
      </c>
      <c r="X20" s="259">
        <f>W20*19.99</f>
        <v>99.949999999999989</v>
      </c>
      <c r="Y20" s="251" t="s">
        <v>67</v>
      </c>
      <c r="Z20" s="209"/>
      <c r="AA20" s="209"/>
      <c r="AB20" s="209"/>
    </row>
    <row r="21" spans="1:28" ht="11.55" thickBot="1">
      <c r="A21" s="225">
        <v>44320</v>
      </c>
      <c r="B21" s="226" t="s">
        <v>68</v>
      </c>
      <c r="C21" s="226" t="s">
        <v>26</v>
      </c>
      <c r="D21" s="227" t="s">
        <v>71</v>
      </c>
      <c r="E21" s="228">
        <v>231919</v>
      </c>
      <c r="F21" s="228">
        <v>231927</v>
      </c>
      <c r="G21" s="229">
        <f t="shared" si="0"/>
        <v>8</v>
      </c>
      <c r="H21" s="228">
        <v>231927</v>
      </c>
      <c r="I21" s="229">
        <f t="shared" si="1"/>
        <v>0</v>
      </c>
      <c r="J21" s="228">
        <v>231938</v>
      </c>
      <c r="K21" s="229">
        <f t="shared" si="2"/>
        <v>11</v>
      </c>
      <c r="L21" s="229">
        <f t="shared" si="3"/>
        <v>11</v>
      </c>
      <c r="M21" s="230">
        <v>231954</v>
      </c>
      <c r="N21" s="229">
        <f t="shared" si="4"/>
        <v>16</v>
      </c>
      <c r="O21" s="231">
        <f t="shared" si="5"/>
        <v>35</v>
      </c>
      <c r="P21" s="229">
        <f t="shared" si="6"/>
        <v>11</v>
      </c>
      <c r="Q21" s="229">
        <f t="shared" si="7"/>
        <v>24</v>
      </c>
      <c r="R21" s="275" t="s">
        <v>70</v>
      </c>
      <c r="S21" s="233" t="s">
        <v>51</v>
      </c>
      <c r="T21" s="233" t="s">
        <v>29</v>
      </c>
      <c r="U21" s="227" t="s">
        <v>30</v>
      </c>
      <c r="V21" s="234">
        <v>7</v>
      </c>
      <c r="W21" s="234">
        <f t="shared" si="8"/>
        <v>5</v>
      </c>
      <c r="X21" s="235">
        <f>W21*19.99</f>
        <v>99.949999999999989</v>
      </c>
      <c r="Y21" s="254" t="s">
        <v>67</v>
      </c>
      <c r="Z21" s="237">
        <f>SUM(X20:X21)</f>
        <v>199.89999999999998</v>
      </c>
      <c r="AA21" s="238"/>
      <c r="AB21" s="440"/>
    </row>
    <row r="22" spans="1:28">
      <c r="A22" s="240">
        <v>44289</v>
      </c>
      <c r="B22" s="241" t="s">
        <v>72</v>
      </c>
      <c r="C22" s="241" t="s">
        <v>73</v>
      </c>
      <c r="D22" s="242" t="s">
        <v>74</v>
      </c>
      <c r="E22" s="243">
        <v>87217</v>
      </c>
      <c r="F22" s="244">
        <v>87217</v>
      </c>
      <c r="G22" s="245">
        <f t="shared" si="0"/>
        <v>0</v>
      </c>
      <c r="H22" s="244">
        <v>87217</v>
      </c>
      <c r="I22" s="245">
        <f t="shared" si="1"/>
        <v>0</v>
      </c>
      <c r="J22" s="244">
        <v>87217</v>
      </c>
      <c r="K22" s="245">
        <f t="shared" si="2"/>
        <v>0</v>
      </c>
      <c r="L22" s="245">
        <f t="shared" si="3"/>
        <v>0</v>
      </c>
      <c r="M22" s="244">
        <v>87249</v>
      </c>
      <c r="N22" s="245">
        <f t="shared" si="4"/>
        <v>32</v>
      </c>
      <c r="O22" s="246">
        <f t="shared" si="5"/>
        <v>32</v>
      </c>
      <c r="P22" s="245">
        <f t="shared" si="6"/>
        <v>0</v>
      </c>
      <c r="Q22" s="245">
        <f t="shared" si="7"/>
        <v>32</v>
      </c>
      <c r="R22" s="276" t="s">
        <v>75</v>
      </c>
      <c r="S22" s="278" t="s">
        <v>76</v>
      </c>
      <c r="T22" s="278" t="s">
        <v>29</v>
      </c>
      <c r="U22" s="242" t="s">
        <v>30</v>
      </c>
      <c r="V22" s="249">
        <v>10</v>
      </c>
      <c r="W22" s="249">
        <f t="shared" si="8"/>
        <v>3.2</v>
      </c>
      <c r="X22" s="259">
        <f>W22*20.99</f>
        <v>67.167999999999992</v>
      </c>
      <c r="Y22" s="251" t="s">
        <v>77</v>
      </c>
      <c r="Z22" s="209"/>
      <c r="AA22" s="209"/>
      <c r="AB22" s="209"/>
    </row>
    <row r="23" spans="1:28">
      <c r="A23" s="240">
        <v>44289</v>
      </c>
      <c r="B23" s="241" t="s">
        <v>72</v>
      </c>
      <c r="C23" s="241" t="s">
        <v>26</v>
      </c>
      <c r="D23" s="242" t="s">
        <v>78</v>
      </c>
      <c r="E23" s="244">
        <v>87249</v>
      </c>
      <c r="F23" s="244">
        <v>87278</v>
      </c>
      <c r="G23" s="245">
        <f t="shared" si="0"/>
        <v>29</v>
      </c>
      <c r="H23" s="244">
        <v>87278</v>
      </c>
      <c r="I23" s="245">
        <f t="shared" si="1"/>
        <v>0</v>
      </c>
      <c r="J23" s="244">
        <v>87322</v>
      </c>
      <c r="K23" s="245">
        <f t="shared" si="2"/>
        <v>44</v>
      </c>
      <c r="L23" s="245">
        <f t="shared" si="3"/>
        <v>44</v>
      </c>
      <c r="M23" s="244">
        <v>87358</v>
      </c>
      <c r="N23" s="245">
        <f t="shared" si="4"/>
        <v>36</v>
      </c>
      <c r="O23" s="246">
        <f t="shared" si="5"/>
        <v>109</v>
      </c>
      <c r="P23" s="245">
        <f t="shared" si="6"/>
        <v>44</v>
      </c>
      <c r="Q23" s="245">
        <f t="shared" si="7"/>
        <v>65</v>
      </c>
      <c r="R23" s="276" t="s">
        <v>75</v>
      </c>
      <c r="S23" s="248" t="s">
        <v>76</v>
      </c>
      <c r="T23" s="248" t="s">
        <v>29</v>
      </c>
      <c r="U23" s="242" t="s">
        <v>30</v>
      </c>
      <c r="V23" s="249">
        <v>10</v>
      </c>
      <c r="W23" s="249">
        <f t="shared" si="8"/>
        <v>10.9</v>
      </c>
      <c r="X23" s="250">
        <f>W23*20.99</f>
        <v>228.791</v>
      </c>
      <c r="Y23" s="251" t="s">
        <v>77</v>
      </c>
      <c r="Z23" s="209"/>
      <c r="AA23" s="209"/>
      <c r="AB23" s="209"/>
    </row>
    <row r="24" spans="1:28" ht="11.55" thickBot="1">
      <c r="A24" s="240">
        <v>44320</v>
      </c>
      <c r="B24" s="241" t="s">
        <v>72</v>
      </c>
      <c r="C24" s="241" t="s">
        <v>26</v>
      </c>
      <c r="D24" s="242" t="s">
        <v>79</v>
      </c>
      <c r="E24" s="244">
        <v>87358</v>
      </c>
      <c r="F24" s="244">
        <v>87386</v>
      </c>
      <c r="G24" s="245">
        <f t="shared" si="0"/>
        <v>28</v>
      </c>
      <c r="H24" s="244">
        <v>87386</v>
      </c>
      <c r="I24" s="245">
        <f t="shared" si="1"/>
        <v>0</v>
      </c>
      <c r="J24" s="244">
        <v>87406</v>
      </c>
      <c r="K24" s="245">
        <f t="shared" si="2"/>
        <v>20</v>
      </c>
      <c r="L24" s="245">
        <f t="shared" si="3"/>
        <v>20</v>
      </c>
      <c r="M24" s="244">
        <v>87406</v>
      </c>
      <c r="N24" s="245">
        <f t="shared" si="4"/>
        <v>0</v>
      </c>
      <c r="O24" s="246">
        <f t="shared" si="5"/>
        <v>48</v>
      </c>
      <c r="P24" s="245">
        <f t="shared" si="6"/>
        <v>20</v>
      </c>
      <c r="Q24" s="245">
        <f t="shared" si="7"/>
        <v>28</v>
      </c>
      <c r="R24" s="276" t="s">
        <v>75</v>
      </c>
      <c r="S24" s="248" t="s">
        <v>76</v>
      </c>
      <c r="T24" s="248" t="s">
        <v>29</v>
      </c>
      <c r="U24" s="242" t="s">
        <v>30</v>
      </c>
      <c r="V24" s="249">
        <v>10</v>
      </c>
      <c r="W24" s="249">
        <f t="shared" si="8"/>
        <v>4.8</v>
      </c>
      <c r="X24" s="250">
        <f>W24*20.99</f>
        <v>100.752</v>
      </c>
      <c r="Y24" s="251" t="s">
        <v>77</v>
      </c>
      <c r="Z24" s="209"/>
      <c r="AA24" s="209"/>
      <c r="AB24" s="209"/>
    </row>
    <row r="25" spans="1:28" ht="11.55" thickBot="1">
      <c r="A25" s="225">
        <v>44320</v>
      </c>
      <c r="B25" s="226" t="s">
        <v>72</v>
      </c>
      <c r="C25" s="226" t="s">
        <v>26</v>
      </c>
      <c r="D25" s="227" t="s">
        <v>80</v>
      </c>
      <c r="E25" s="228">
        <v>87406</v>
      </c>
      <c r="F25" s="228">
        <v>87424</v>
      </c>
      <c r="G25" s="229">
        <f t="shared" si="0"/>
        <v>18</v>
      </c>
      <c r="H25" s="228">
        <v>87424</v>
      </c>
      <c r="I25" s="229">
        <f t="shared" si="1"/>
        <v>0</v>
      </c>
      <c r="J25" s="228">
        <v>87430</v>
      </c>
      <c r="K25" s="229">
        <f t="shared" si="2"/>
        <v>6</v>
      </c>
      <c r="L25" s="229">
        <f t="shared" si="3"/>
        <v>6</v>
      </c>
      <c r="M25" s="230">
        <v>87451</v>
      </c>
      <c r="N25" s="229">
        <f t="shared" si="4"/>
        <v>21</v>
      </c>
      <c r="O25" s="231">
        <f t="shared" si="5"/>
        <v>45</v>
      </c>
      <c r="P25" s="229">
        <f t="shared" si="6"/>
        <v>6</v>
      </c>
      <c r="Q25" s="229">
        <f t="shared" si="7"/>
        <v>39</v>
      </c>
      <c r="R25" s="277" t="s">
        <v>75</v>
      </c>
      <c r="S25" s="233" t="s">
        <v>76</v>
      </c>
      <c r="T25" s="233" t="s">
        <v>29</v>
      </c>
      <c r="U25" s="227" t="s">
        <v>30</v>
      </c>
      <c r="V25" s="234">
        <v>10</v>
      </c>
      <c r="W25" s="234">
        <f t="shared" si="8"/>
        <v>4.5</v>
      </c>
      <c r="X25" s="235">
        <f>W25*20.99</f>
        <v>94.454999999999998</v>
      </c>
      <c r="Y25" s="254" t="s">
        <v>77</v>
      </c>
      <c r="Z25" s="237">
        <f>SUM(X22:X25)</f>
        <v>491.166</v>
      </c>
      <c r="AA25" s="238"/>
      <c r="AB25" s="440"/>
    </row>
    <row r="26" spans="1:28">
      <c r="A26" s="240">
        <v>44320</v>
      </c>
      <c r="B26" s="241" t="s">
        <v>25</v>
      </c>
      <c r="C26" s="241" t="s">
        <v>26</v>
      </c>
      <c r="D26" s="242" t="s">
        <v>93</v>
      </c>
      <c r="E26" s="243">
        <v>102172</v>
      </c>
      <c r="F26" s="244">
        <v>102196</v>
      </c>
      <c r="G26" s="245">
        <f t="shared" si="0"/>
        <v>24</v>
      </c>
      <c r="H26" s="244">
        <v>102196</v>
      </c>
      <c r="I26" s="245">
        <f t="shared" si="1"/>
        <v>0</v>
      </c>
      <c r="J26" s="244">
        <v>102200</v>
      </c>
      <c r="K26" s="245">
        <f t="shared" si="2"/>
        <v>4</v>
      </c>
      <c r="L26" s="245">
        <f t="shared" si="3"/>
        <v>4</v>
      </c>
      <c r="M26" s="244">
        <v>102222</v>
      </c>
      <c r="N26" s="245">
        <f t="shared" si="4"/>
        <v>22</v>
      </c>
      <c r="O26" s="246">
        <f t="shared" si="5"/>
        <v>50</v>
      </c>
      <c r="P26" s="245">
        <f t="shared" si="6"/>
        <v>4</v>
      </c>
      <c r="Q26" s="245">
        <f t="shared" si="7"/>
        <v>46</v>
      </c>
      <c r="R26" s="439" t="s">
        <v>27</v>
      </c>
      <c r="S26" s="248" t="s">
        <v>28</v>
      </c>
      <c r="T26" s="248" t="s">
        <v>29</v>
      </c>
      <c r="U26" s="242" t="s">
        <v>30</v>
      </c>
      <c r="V26" s="249">
        <v>13</v>
      </c>
      <c r="W26" s="249">
        <f t="shared" si="8"/>
        <v>3.8461538461538463</v>
      </c>
      <c r="X26" s="250">
        <f t="shared" ref="X26:X31" si="12">W26*20.09</f>
        <v>77.269230769230774</v>
      </c>
      <c r="Y26" s="260" t="s">
        <v>31</v>
      </c>
      <c r="Z26" s="209"/>
      <c r="AA26" s="209"/>
      <c r="AB26" s="209"/>
    </row>
    <row r="27" spans="1:28" ht="11.55" thickBot="1">
      <c r="A27" s="240">
        <v>44320</v>
      </c>
      <c r="B27" s="241" t="s">
        <v>25</v>
      </c>
      <c r="C27" s="241" t="s">
        <v>26</v>
      </c>
      <c r="D27" s="242" t="s">
        <v>94</v>
      </c>
      <c r="E27" s="244">
        <v>102222</v>
      </c>
      <c r="F27" s="244">
        <v>102227</v>
      </c>
      <c r="G27" s="245">
        <f t="shared" si="0"/>
        <v>5</v>
      </c>
      <c r="H27" s="244">
        <v>102227</v>
      </c>
      <c r="I27" s="245">
        <f t="shared" si="1"/>
        <v>0</v>
      </c>
      <c r="J27" s="244">
        <v>102248</v>
      </c>
      <c r="K27" s="245">
        <f t="shared" si="2"/>
        <v>21</v>
      </c>
      <c r="L27" s="245">
        <f t="shared" si="3"/>
        <v>21</v>
      </c>
      <c r="M27" s="244">
        <v>102248</v>
      </c>
      <c r="N27" s="245">
        <f t="shared" si="4"/>
        <v>0</v>
      </c>
      <c r="O27" s="246">
        <f t="shared" si="5"/>
        <v>26</v>
      </c>
      <c r="P27" s="245">
        <f t="shared" si="6"/>
        <v>21</v>
      </c>
      <c r="Q27" s="245">
        <f t="shared" si="7"/>
        <v>5</v>
      </c>
      <c r="R27" s="439" t="s">
        <v>27</v>
      </c>
      <c r="S27" s="248" t="s">
        <v>28</v>
      </c>
      <c r="T27" s="248" t="s">
        <v>29</v>
      </c>
      <c r="U27" s="242" t="s">
        <v>30</v>
      </c>
      <c r="V27" s="249">
        <v>13</v>
      </c>
      <c r="W27" s="249">
        <f t="shared" si="8"/>
        <v>2</v>
      </c>
      <c r="X27" s="250">
        <f t="shared" si="12"/>
        <v>40.18</v>
      </c>
      <c r="Y27" s="260" t="s">
        <v>31</v>
      </c>
      <c r="Z27" s="209"/>
      <c r="AA27" s="209"/>
      <c r="AB27" s="209"/>
    </row>
    <row r="28" spans="1:28" ht="11.55" thickBot="1">
      <c r="A28" s="225">
        <v>44321</v>
      </c>
      <c r="B28" s="226" t="s">
        <v>25</v>
      </c>
      <c r="C28" s="226" t="s">
        <v>26</v>
      </c>
      <c r="D28" s="227" t="s">
        <v>95</v>
      </c>
      <c r="E28" s="228">
        <v>102248</v>
      </c>
      <c r="F28" s="228">
        <v>102248</v>
      </c>
      <c r="G28" s="229">
        <f t="shared" si="0"/>
        <v>0</v>
      </c>
      <c r="H28" s="228">
        <v>102248</v>
      </c>
      <c r="I28" s="229">
        <f t="shared" si="1"/>
        <v>0</v>
      </c>
      <c r="J28" s="228">
        <v>102251</v>
      </c>
      <c r="K28" s="229">
        <f t="shared" si="2"/>
        <v>3</v>
      </c>
      <c r="L28" s="229">
        <f t="shared" si="3"/>
        <v>3</v>
      </c>
      <c r="M28" s="230">
        <v>102268</v>
      </c>
      <c r="N28" s="229">
        <f t="shared" si="4"/>
        <v>17</v>
      </c>
      <c r="O28" s="231">
        <f t="shared" si="5"/>
        <v>20</v>
      </c>
      <c r="P28" s="229">
        <f t="shared" si="6"/>
        <v>3</v>
      </c>
      <c r="Q28" s="229">
        <f t="shared" si="7"/>
        <v>17</v>
      </c>
      <c r="R28" s="232" t="s">
        <v>27</v>
      </c>
      <c r="S28" s="233" t="s">
        <v>28</v>
      </c>
      <c r="T28" s="233" t="s">
        <v>29</v>
      </c>
      <c r="U28" s="227" t="s">
        <v>30</v>
      </c>
      <c r="V28" s="234">
        <v>13</v>
      </c>
      <c r="W28" s="234">
        <f t="shared" si="8"/>
        <v>1.5384615384615385</v>
      </c>
      <c r="X28" s="253">
        <f t="shared" si="12"/>
        <v>30.907692307692308</v>
      </c>
      <c r="Y28" s="236" t="s">
        <v>31</v>
      </c>
      <c r="Z28" s="237">
        <f>SUM(X26:X28)</f>
        <v>148.3569230769231</v>
      </c>
      <c r="AA28" s="238"/>
      <c r="AB28" s="239"/>
    </row>
    <row r="29" spans="1:28">
      <c r="A29" s="240">
        <v>44320</v>
      </c>
      <c r="B29" s="241" t="s">
        <v>35</v>
      </c>
      <c r="C29" s="241" t="s">
        <v>26</v>
      </c>
      <c r="D29" s="242" t="s">
        <v>36</v>
      </c>
      <c r="E29" s="243">
        <v>54735</v>
      </c>
      <c r="F29" s="244">
        <v>54750</v>
      </c>
      <c r="G29" s="245">
        <f t="shared" si="0"/>
        <v>15</v>
      </c>
      <c r="H29" s="244">
        <v>54750</v>
      </c>
      <c r="I29" s="245">
        <f t="shared" si="1"/>
        <v>0</v>
      </c>
      <c r="J29" s="244">
        <v>54762</v>
      </c>
      <c r="K29" s="245">
        <f t="shared" si="2"/>
        <v>12</v>
      </c>
      <c r="L29" s="245">
        <f t="shared" si="3"/>
        <v>12</v>
      </c>
      <c r="M29" s="244">
        <v>54775</v>
      </c>
      <c r="N29" s="245">
        <f t="shared" si="4"/>
        <v>13</v>
      </c>
      <c r="O29" s="246">
        <f t="shared" si="5"/>
        <v>40</v>
      </c>
      <c r="P29" s="245">
        <f t="shared" si="6"/>
        <v>12</v>
      </c>
      <c r="Q29" s="245">
        <f t="shared" si="7"/>
        <v>28</v>
      </c>
      <c r="R29" s="247" t="s">
        <v>37</v>
      </c>
      <c r="S29" s="248" t="s">
        <v>38</v>
      </c>
      <c r="T29" s="248" t="s">
        <v>29</v>
      </c>
      <c r="U29" s="242" t="s">
        <v>30</v>
      </c>
      <c r="V29" s="249">
        <v>12</v>
      </c>
      <c r="W29" s="249">
        <f t="shared" si="8"/>
        <v>3.3333333333333335</v>
      </c>
      <c r="X29" s="250">
        <f t="shared" si="12"/>
        <v>66.966666666666669</v>
      </c>
      <c r="Y29" s="251" t="s">
        <v>39</v>
      </c>
      <c r="Z29" s="209"/>
      <c r="AA29" s="209"/>
      <c r="AB29" s="209"/>
    </row>
    <row r="30" spans="1:28" ht="11.55" thickBot="1">
      <c r="A30" s="240">
        <v>44320</v>
      </c>
      <c r="B30" s="241" t="s">
        <v>35</v>
      </c>
      <c r="C30" s="241" t="s">
        <v>26</v>
      </c>
      <c r="D30" s="242" t="s">
        <v>40</v>
      </c>
      <c r="E30" s="244">
        <v>54775</v>
      </c>
      <c r="F30" s="244">
        <v>54775</v>
      </c>
      <c r="G30" s="245">
        <f t="shared" si="0"/>
        <v>0</v>
      </c>
      <c r="H30" s="244">
        <v>54775</v>
      </c>
      <c r="I30" s="245">
        <f t="shared" si="1"/>
        <v>0</v>
      </c>
      <c r="J30" s="244">
        <v>54792</v>
      </c>
      <c r="K30" s="245">
        <f t="shared" si="2"/>
        <v>17</v>
      </c>
      <c r="L30" s="245">
        <f t="shared" si="3"/>
        <v>17</v>
      </c>
      <c r="M30" s="244">
        <v>54816</v>
      </c>
      <c r="N30" s="245">
        <f t="shared" si="4"/>
        <v>24</v>
      </c>
      <c r="O30" s="246">
        <f t="shared" si="5"/>
        <v>41</v>
      </c>
      <c r="P30" s="245">
        <f t="shared" si="6"/>
        <v>17</v>
      </c>
      <c r="Q30" s="245">
        <f t="shared" si="7"/>
        <v>24</v>
      </c>
      <c r="R30" s="247" t="s">
        <v>37</v>
      </c>
      <c r="S30" s="248" t="s">
        <v>38</v>
      </c>
      <c r="T30" s="248" t="s">
        <v>29</v>
      </c>
      <c r="U30" s="242" t="s">
        <v>30</v>
      </c>
      <c r="V30" s="249">
        <v>12</v>
      </c>
      <c r="W30" s="249">
        <f t="shared" si="8"/>
        <v>3.4166666666666665</v>
      </c>
      <c r="X30" s="250">
        <f t="shared" si="12"/>
        <v>68.640833333333333</v>
      </c>
      <c r="Y30" s="251" t="s">
        <v>39</v>
      </c>
      <c r="Z30" s="209"/>
      <c r="AA30" s="209"/>
      <c r="AB30" s="209"/>
    </row>
    <row r="31" spans="1:28" ht="11.55" thickBot="1">
      <c r="A31" s="225">
        <v>44321</v>
      </c>
      <c r="B31" s="226" t="s">
        <v>35</v>
      </c>
      <c r="C31" s="226" t="s">
        <v>26</v>
      </c>
      <c r="D31" s="227" t="s">
        <v>41</v>
      </c>
      <c r="E31" s="228">
        <v>54816</v>
      </c>
      <c r="F31" s="228">
        <v>54831</v>
      </c>
      <c r="G31" s="229">
        <f t="shared" si="0"/>
        <v>15</v>
      </c>
      <c r="H31" s="228">
        <v>54831</v>
      </c>
      <c r="I31" s="229">
        <f t="shared" si="1"/>
        <v>0</v>
      </c>
      <c r="J31" s="228">
        <v>54858</v>
      </c>
      <c r="K31" s="229">
        <f t="shared" si="2"/>
        <v>27</v>
      </c>
      <c r="L31" s="229">
        <f t="shared" si="3"/>
        <v>27</v>
      </c>
      <c r="M31" s="230">
        <v>54868</v>
      </c>
      <c r="N31" s="229">
        <f t="shared" si="4"/>
        <v>10</v>
      </c>
      <c r="O31" s="231">
        <f t="shared" si="5"/>
        <v>52</v>
      </c>
      <c r="P31" s="229">
        <f t="shared" si="6"/>
        <v>27</v>
      </c>
      <c r="Q31" s="229">
        <f t="shared" si="7"/>
        <v>25</v>
      </c>
      <c r="R31" s="252" t="s">
        <v>37</v>
      </c>
      <c r="S31" s="233" t="s">
        <v>38</v>
      </c>
      <c r="T31" s="233" t="s">
        <v>29</v>
      </c>
      <c r="U31" s="227" t="s">
        <v>30</v>
      </c>
      <c r="V31" s="234">
        <v>12</v>
      </c>
      <c r="W31" s="234">
        <f t="shared" si="8"/>
        <v>4.333333333333333</v>
      </c>
      <c r="X31" s="253">
        <f t="shared" si="12"/>
        <v>87.056666666666658</v>
      </c>
      <c r="Y31" s="254" t="s">
        <v>39</v>
      </c>
      <c r="Z31" s="237">
        <f>SUM(X29:X31)</f>
        <v>222.66416666666669</v>
      </c>
      <c r="AA31" s="238"/>
      <c r="AB31" s="239"/>
    </row>
    <row r="32" spans="1:28">
      <c r="A32" s="240">
        <v>44320</v>
      </c>
      <c r="B32" s="241" t="s">
        <v>42</v>
      </c>
      <c r="C32" s="241" t="s">
        <v>26</v>
      </c>
      <c r="D32" s="242" t="s">
        <v>43</v>
      </c>
      <c r="E32" s="243">
        <v>40900</v>
      </c>
      <c r="F32" s="244">
        <v>40920</v>
      </c>
      <c r="G32" s="245">
        <f t="shared" si="0"/>
        <v>20</v>
      </c>
      <c r="H32" s="244">
        <v>40920</v>
      </c>
      <c r="I32" s="245">
        <f t="shared" si="1"/>
        <v>0</v>
      </c>
      <c r="J32" s="244">
        <v>40933</v>
      </c>
      <c r="K32" s="245">
        <f t="shared" si="2"/>
        <v>13</v>
      </c>
      <c r="L32" s="245">
        <f t="shared" si="3"/>
        <v>13</v>
      </c>
      <c r="M32" s="244">
        <v>40933</v>
      </c>
      <c r="N32" s="245">
        <f t="shared" si="4"/>
        <v>0</v>
      </c>
      <c r="O32" s="246">
        <f t="shared" si="5"/>
        <v>33</v>
      </c>
      <c r="P32" s="245">
        <f t="shared" si="6"/>
        <v>13</v>
      </c>
      <c r="Q32" s="245">
        <f t="shared" si="7"/>
        <v>20</v>
      </c>
      <c r="R32" s="255" t="s">
        <v>44</v>
      </c>
      <c r="S32" s="248" t="s">
        <v>45</v>
      </c>
      <c r="T32" s="248" t="s">
        <v>29</v>
      </c>
      <c r="U32" s="242" t="s">
        <v>30</v>
      </c>
      <c r="V32" s="249">
        <v>15</v>
      </c>
      <c r="W32" s="249">
        <f t="shared" si="8"/>
        <v>2.2000000000000002</v>
      </c>
      <c r="X32" s="250">
        <f>W32*18.99</f>
        <v>41.777999999999999</v>
      </c>
      <c r="Y32" s="251" t="s">
        <v>46</v>
      </c>
      <c r="Z32" s="209"/>
      <c r="AA32" s="209"/>
      <c r="AB32" s="209"/>
    </row>
    <row r="33" spans="1:28" ht="11.55" thickBot="1">
      <c r="A33" s="240">
        <v>44320</v>
      </c>
      <c r="B33" s="241" t="s">
        <v>42</v>
      </c>
      <c r="C33" s="241" t="s">
        <v>26</v>
      </c>
      <c r="D33" s="242" t="s">
        <v>96</v>
      </c>
      <c r="E33" s="244">
        <v>40933</v>
      </c>
      <c r="F33" s="244">
        <v>40944</v>
      </c>
      <c r="G33" s="245">
        <f t="shared" si="0"/>
        <v>11</v>
      </c>
      <c r="H33" s="244">
        <v>40944</v>
      </c>
      <c r="I33" s="245">
        <f t="shared" si="1"/>
        <v>0</v>
      </c>
      <c r="J33" s="244">
        <v>40947</v>
      </c>
      <c r="K33" s="245">
        <f t="shared" si="2"/>
        <v>3</v>
      </c>
      <c r="L33" s="245">
        <f t="shared" si="3"/>
        <v>3</v>
      </c>
      <c r="M33" s="244">
        <v>40958</v>
      </c>
      <c r="N33" s="245">
        <f t="shared" si="4"/>
        <v>11</v>
      </c>
      <c r="O33" s="246">
        <f t="shared" si="5"/>
        <v>25</v>
      </c>
      <c r="P33" s="245">
        <f t="shared" si="6"/>
        <v>3</v>
      </c>
      <c r="Q33" s="245">
        <f t="shared" si="7"/>
        <v>22</v>
      </c>
      <c r="R33" s="255" t="s">
        <v>44</v>
      </c>
      <c r="S33" s="248" t="s">
        <v>45</v>
      </c>
      <c r="T33" s="248" t="s">
        <v>29</v>
      </c>
      <c r="U33" s="242" t="s">
        <v>30</v>
      </c>
      <c r="V33" s="249">
        <v>15</v>
      </c>
      <c r="W33" s="249">
        <f t="shared" si="8"/>
        <v>1.6666666666666667</v>
      </c>
      <c r="X33" s="259">
        <f>W33*18.99</f>
        <v>31.65</v>
      </c>
      <c r="Y33" s="251" t="s">
        <v>46</v>
      </c>
      <c r="Z33" s="209"/>
      <c r="AA33" s="209"/>
      <c r="AB33" s="209"/>
    </row>
    <row r="34" spans="1:28" ht="11.55" thickBot="1">
      <c r="A34" s="225">
        <v>44321</v>
      </c>
      <c r="B34" s="226" t="s">
        <v>42</v>
      </c>
      <c r="C34" s="226" t="s">
        <v>26</v>
      </c>
      <c r="D34" s="227" t="s">
        <v>47</v>
      </c>
      <c r="E34" s="228">
        <v>40958</v>
      </c>
      <c r="F34" s="228">
        <v>40983</v>
      </c>
      <c r="G34" s="229">
        <f t="shared" si="0"/>
        <v>25</v>
      </c>
      <c r="H34" s="228">
        <v>40983</v>
      </c>
      <c r="I34" s="229">
        <f t="shared" si="1"/>
        <v>0</v>
      </c>
      <c r="J34" s="228">
        <v>40996</v>
      </c>
      <c r="K34" s="229">
        <f t="shared" si="2"/>
        <v>13</v>
      </c>
      <c r="L34" s="229">
        <f t="shared" si="3"/>
        <v>13</v>
      </c>
      <c r="M34" s="230">
        <v>41015</v>
      </c>
      <c r="N34" s="229">
        <f t="shared" si="4"/>
        <v>19</v>
      </c>
      <c r="O34" s="231">
        <f t="shared" si="5"/>
        <v>57</v>
      </c>
      <c r="P34" s="229">
        <f t="shared" si="6"/>
        <v>13</v>
      </c>
      <c r="Q34" s="229">
        <f t="shared" si="7"/>
        <v>44</v>
      </c>
      <c r="R34" s="257" t="s">
        <v>44</v>
      </c>
      <c r="S34" s="233" t="s">
        <v>45</v>
      </c>
      <c r="T34" s="233" t="s">
        <v>29</v>
      </c>
      <c r="U34" s="227" t="s">
        <v>30</v>
      </c>
      <c r="V34" s="234">
        <v>15</v>
      </c>
      <c r="W34" s="234">
        <f t="shared" si="8"/>
        <v>3.8</v>
      </c>
      <c r="X34" s="253">
        <f>W34*18.99</f>
        <v>72.161999999999992</v>
      </c>
      <c r="Y34" s="254" t="s">
        <v>46</v>
      </c>
      <c r="Z34" s="237">
        <f>SUM(X32:X34)</f>
        <v>145.58999999999997</v>
      </c>
      <c r="AA34" s="238"/>
      <c r="AB34" s="239"/>
    </row>
    <row r="35" spans="1:28" ht="11.55" thickBot="1">
      <c r="A35" s="240">
        <v>44320</v>
      </c>
      <c r="B35" s="241" t="s">
        <v>48</v>
      </c>
      <c r="C35" s="241" t="s">
        <v>26</v>
      </c>
      <c r="D35" s="242" t="s">
        <v>49</v>
      </c>
      <c r="E35" s="243">
        <v>59672</v>
      </c>
      <c r="F35" s="244">
        <v>59686</v>
      </c>
      <c r="G35" s="245">
        <f t="shared" si="0"/>
        <v>14</v>
      </c>
      <c r="H35" s="244">
        <v>59686</v>
      </c>
      <c r="I35" s="245">
        <f t="shared" si="1"/>
        <v>0</v>
      </c>
      <c r="J35" s="244">
        <v>59702</v>
      </c>
      <c r="K35" s="245">
        <f t="shared" si="2"/>
        <v>16</v>
      </c>
      <c r="L35" s="245">
        <f t="shared" si="3"/>
        <v>16</v>
      </c>
      <c r="M35" s="244">
        <v>59705</v>
      </c>
      <c r="N35" s="245">
        <f t="shared" si="4"/>
        <v>3</v>
      </c>
      <c r="O35" s="246">
        <f t="shared" si="5"/>
        <v>33</v>
      </c>
      <c r="P35" s="245">
        <f t="shared" si="6"/>
        <v>16</v>
      </c>
      <c r="Q35" s="245">
        <f t="shared" si="7"/>
        <v>17</v>
      </c>
      <c r="R35" s="258" t="s">
        <v>50</v>
      </c>
      <c r="S35" s="248" t="s">
        <v>51</v>
      </c>
      <c r="T35" s="248" t="s">
        <v>29</v>
      </c>
      <c r="U35" s="242" t="s">
        <v>30</v>
      </c>
      <c r="V35" s="249">
        <v>7</v>
      </c>
      <c r="W35" s="249">
        <f t="shared" si="8"/>
        <v>4.7142857142857144</v>
      </c>
      <c r="X35" s="259">
        <f>W35*21.37</f>
        <v>100.74428571428572</v>
      </c>
      <c r="Y35" s="260" t="s">
        <v>52</v>
      </c>
      <c r="Z35" s="209"/>
      <c r="AA35" s="209"/>
      <c r="AB35" s="209"/>
    </row>
    <row r="36" spans="1:28" ht="11.55" thickBot="1">
      <c r="A36" s="225">
        <v>44321</v>
      </c>
      <c r="B36" s="256" t="s">
        <v>48</v>
      </c>
      <c r="C36" s="226" t="s">
        <v>26</v>
      </c>
      <c r="D36" s="256" t="s">
        <v>53</v>
      </c>
      <c r="E36" s="228">
        <v>59705</v>
      </c>
      <c r="F36" s="228">
        <v>59707</v>
      </c>
      <c r="G36" s="229">
        <f t="shared" si="0"/>
        <v>2</v>
      </c>
      <c r="H36" s="228">
        <v>59707</v>
      </c>
      <c r="I36" s="229">
        <f t="shared" si="1"/>
        <v>0</v>
      </c>
      <c r="J36" s="228">
        <v>59721</v>
      </c>
      <c r="K36" s="229">
        <f t="shared" si="2"/>
        <v>14</v>
      </c>
      <c r="L36" s="229">
        <f t="shared" si="3"/>
        <v>14</v>
      </c>
      <c r="M36" s="230">
        <v>59734</v>
      </c>
      <c r="N36" s="229">
        <f t="shared" si="4"/>
        <v>13</v>
      </c>
      <c r="O36" s="231">
        <f t="shared" si="5"/>
        <v>29</v>
      </c>
      <c r="P36" s="229">
        <f t="shared" si="6"/>
        <v>14</v>
      </c>
      <c r="Q36" s="229">
        <f t="shared" si="7"/>
        <v>15</v>
      </c>
      <c r="R36" s="261" t="s">
        <v>50</v>
      </c>
      <c r="S36" s="233" t="s">
        <v>51</v>
      </c>
      <c r="T36" s="233" t="s">
        <v>29</v>
      </c>
      <c r="U36" s="227" t="s">
        <v>30</v>
      </c>
      <c r="V36" s="234">
        <v>7</v>
      </c>
      <c r="W36" s="234">
        <f t="shared" si="8"/>
        <v>4.1428571428571432</v>
      </c>
      <c r="X36" s="235">
        <f>W36*21.37</f>
        <v>88.532857142857154</v>
      </c>
      <c r="Y36" s="236" t="s">
        <v>52</v>
      </c>
      <c r="Z36" s="237">
        <f>SUM(X35:X36)</f>
        <v>189.27714285714288</v>
      </c>
      <c r="AA36" s="238"/>
      <c r="AB36" s="239"/>
    </row>
    <row r="37" spans="1:28" ht="11.55" thickBot="1">
      <c r="A37" s="240">
        <v>44320</v>
      </c>
      <c r="B37" s="241" t="s">
        <v>55</v>
      </c>
      <c r="C37" s="241" t="s">
        <v>26</v>
      </c>
      <c r="D37" s="242" t="s">
        <v>56</v>
      </c>
      <c r="E37" s="243">
        <v>110957</v>
      </c>
      <c r="F37" s="244">
        <v>110973</v>
      </c>
      <c r="G37" s="245">
        <f t="shared" si="0"/>
        <v>16</v>
      </c>
      <c r="H37" s="244">
        <v>110973</v>
      </c>
      <c r="I37" s="245">
        <f t="shared" si="1"/>
        <v>0</v>
      </c>
      <c r="J37" s="244">
        <v>110987</v>
      </c>
      <c r="K37" s="245">
        <f t="shared" si="2"/>
        <v>14</v>
      </c>
      <c r="L37" s="245">
        <f t="shared" si="3"/>
        <v>14</v>
      </c>
      <c r="M37" s="244">
        <v>110990</v>
      </c>
      <c r="N37" s="245">
        <f t="shared" si="4"/>
        <v>3</v>
      </c>
      <c r="O37" s="244">
        <f t="shared" si="5"/>
        <v>33</v>
      </c>
      <c r="P37" s="245">
        <f t="shared" si="6"/>
        <v>14</v>
      </c>
      <c r="Q37" s="245">
        <f t="shared" si="7"/>
        <v>19</v>
      </c>
      <c r="R37" s="262" t="s">
        <v>57</v>
      </c>
      <c r="S37" s="248" t="s">
        <v>51</v>
      </c>
      <c r="T37" s="248" t="s">
        <v>29</v>
      </c>
      <c r="U37" s="241" t="s">
        <v>30</v>
      </c>
      <c r="V37" s="263">
        <v>7</v>
      </c>
      <c r="W37" s="263">
        <f t="shared" si="8"/>
        <v>4.7142857142857144</v>
      </c>
      <c r="X37" s="264">
        <f>W37*21.59</f>
        <v>101.78142857142858</v>
      </c>
      <c r="Y37" s="265" t="s">
        <v>58</v>
      </c>
      <c r="Z37" s="209"/>
      <c r="AA37" s="209"/>
      <c r="AB37" s="209"/>
    </row>
    <row r="38" spans="1:28" ht="11.55" thickBot="1">
      <c r="A38" s="225">
        <v>44321</v>
      </c>
      <c r="B38" s="226" t="s">
        <v>55</v>
      </c>
      <c r="C38" s="226" t="s">
        <v>26</v>
      </c>
      <c r="D38" s="226" t="s">
        <v>59</v>
      </c>
      <c r="E38" s="228">
        <v>110990</v>
      </c>
      <c r="F38" s="228">
        <v>110994</v>
      </c>
      <c r="G38" s="229">
        <f t="shared" si="0"/>
        <v>4</v>
      </c>
      <c r="H38" s="228">
        <v>110994</v>
      </c>
      <c r="I38" s="229">
        <f t="shared" si="1"/>
        <v>0</v>
      </c>
      <c r="J38" s="228">
        <v>111016</v>
      </c>
      <c r="K38" s="229">
        <f t="shared" si="2"/>
        <v>22</v>
      </c>
      <c r="L38" s="229">
        <f t="shared" si="3"/>
        <v>22</v>
      </c>
      <c r="M38" s="230">
        <v>111035</v>
      </c>
      <c r="N38" s="229">
        <f t="shared" si="4"/>
        <v>19</v>
      </c>
      <c r="O38" s="231">
        <f t="shared" si="5"/>
        <v>45</v>
      </c>
      <c r="P38" s="229">
        <f t="shared" si="6"/>
        <v>22</v>
      </c>
      <c r="Q38" s="229">
        <f t="shared" si="7"/>
        <v>23</v>
      </c>
      <c r="R38" s="266" t="s">
        <v>57</v>
      </c>
      <c r="S38" s="233" t="s">
        <v>51</v>
      </c>
      <c r="T38" s="233" t="s">
        <v>29</v>
      </c>
      <c r="U38" s="227" t="s">
        <v>30</v>
      </c>
      <c r="V38" s="234">
        <v>7</v>
      </c>
      <c r="W38" s="234">
        <f t="shared" si="8"/>
        <v>6.4285714285714288</v>
      </c>
      <c r="X38" s="235">
        <f>W38*21.59</f>
        <v>138.79285714285714</v>
      </c>
      <c r="Y38" s="254" t="s">
        <v>58</v>
      </c>
      <c r="Z38" s="237">
        <f>SUM(X37:X38)</f>
        <v>240.57428571428574</v>
      </c>
      <c r="AA38" s="238"/>
      <c r="AB38" s="239"/>
    </row>
    <row r="39" spans="1:28" ht="11.55" thickBot="1">
      <c r="A39" s="240">
        <v>44320</v>
      </c>
      <c r="B39" s="241" t="s">
        <v>60</v>
      </c>
      <c r="C39" s="241" t="s">
        <v>26</v>
      </c>
      <c r="D39" s="241" t="s">
        <v>61</v>
      </c>
      <c r="E39" s="243">
        <v>174855</v>
      </c>
      <c r="F39" s="244">
        <v>174864</v>
      </c>
      <c r="G39" s="245">
        <f t="shared" si="0"/>
        <v>9</v>
      </c>
      <c r="H39" s="244">
        <v>174864</v>
      </c>
      <c r="I39" s="245">
        <f t="shared" si="1"/>
        <v>0</v>
      </c>
      <c r="J39" s="244">
        <v>174876</v>
      </c>
      <c r="K39" s="245">
        <f t="shared" si="2"/>
        <v>12</v>
      </c>
      <c r="L39" s="245">
        <f t="shared" si="3"/>
        <v>12</v>
      </c>
      <c r="M39" s="244">
        <v>174888</v>
      </c>
      <c r="N39" s="245">
        <f t="shared" si="4"/>
        <v>12</v>
      </c>
      <c r="O39" s="246">
        <f t="shared" si="5"/>
        <v>33</v>
      </c>
      <c r="P39" s="245">
        <f t="shared" si="6"/>
        <v>12</v>
      </c>
      <c r="Q39" s="245">
        <f t="shared" si="7"/>
        <v>21</v>
      </c>
      <c r="R39" s="267" t="s">
        <v>62</v>
      </c>
      <c r="S39" s="248" t="s">
        <v>51</v>
      </c>
      <c r="T39" s="248" t="s">
        <v>29</v>
      </c>
      <c r="U39" s="242" t="s">
        <v>30</v>
      </c>
      <c r="V39" s="249">
        <v>7</v>
      </c>
      <c r="W39" s="249">
        <f t="shared" si="8"/>
        <v>4.7142857142857144</v>
      </c>
      <c r="X39" s="259">
        <f>W39*19.85</f>
        <v>93.578571428571436</v>
      </c>
      <c r="Y39" s="265" t="s">
        <v>63</v>
      </c>
      <c r="Z39" s="209"/>
      <c r="AA39" s="209"/>
      <c r="AB39" s="209"/>
    </row>
    <row r="40" spans="1:28" ht="11.55" thickBot="1">
      <c r="A40" s="225">
        <v>44321</v>
      </c>
      <c r="B40" s="226" t="s">
        <v>60</v>
      </c>
      <c r="C40" s="226" t="s">
        <v>26</v>
      </c>
      <c r="D40" s="226" t="s">
        <v>64</v>
      </c>
      <c r="E40" s="228">
        <v>174888</v>
      </c>
      <c r="F40" s="228">
        <v>174900</v>
      </c>
      <c r="G40" s="229">
        <f t="shared" si="0"/>
        <v>12</v>
      </c>
      <c r="H40" s="228">
        <v>174900</v>
      </c>
      <c r="I40" s="229">
        <f t="shared" si="1"/>
        <v>0</v>
      </c>
      <c r="J40" s="228">
        <v>174912</v>
      </c>
      <c r="K40" s="229">
        <f t="shared" si="2"/>
        <v>12</v>
      </c>
      <c r="L40" s="229">
        <f t="shared" si="3"/>
        <v>12</v>
      </c>
      <c r="M40" s="230">
        <v>174920</v>
      </c>
      <c r="N40" s="229">
        <f t="shared" si="4"/>
        <v>8</v>
      </c>
      <c r="O40" s="231">
        <f t="shared" si="5"/>
        <v>32</v>
      </c>
      <c r="P40" s="229">
        <f t="shared" si="6"/>
        <v>12</v>
      </c>
      <c r="Q40" s="229">
        <f t="shared" si="7"/>
        <v>20</v>
      </c>
      <c r="R40" s="268" t="s">
        <v>62</v>
      </c>
      <c r="S40" s="233" t="s">
        <v>51</v>
      </c>
      <c r="T40" s="233" t="s">
        <v>29</v>
      </c>
      <c r="U40" s="227" t="s">
        <v>30</v>
      </c>
      <c r="V40" s="234">
        <v>7</v>
      </c>
      <c r="W40" s="234">
        <f t="shared" si="8"/>
        <v>4.5714285714285712</v>
      </c>
      <c r="X40" s="235">
        <f>W40*19.85</f>
        <v>90.742857142857147</v>
      </c>
      <c r="Y40" s="269" t="s">
        <v>65</v>
      </c>
      <c r="Z40" s="237">
        <f>SUM(X39:X40)</f>
        <v>184.32142857142858</v>
      </c>
      <c r="AA40" s="238"/>
      <c r="AB40" s="239"/>
    </row>
    <row r="41" spans="1:28" ht="11.55" thickBot="1">
      <c r="A41" s="240">
        <v>44320</v>
      </c>
      <c r="B41" s="241" t="s">
        <v>68</v>
      </c>
      <c r="C41" s="241" t="s">
        <v>26</v>
      </c>
      <c r="D41" s="242" t="s">
        <v>69</v>
      </c>
      <c r="E41" s="243">
        <v>231954</v>
      </c>
      <c r="F41" s="244">
        <v>231967</v>
      </c>
      <c r="G41" s="245">
        <f t="shared" si="0"/>
        <v>13</v>
      </c>
      <c r="H41" s="244">
        <v>231967</v>
      </c>
      <c r="I41" s="245">
        <f t="shared" si="1"/>
        <v>0</v>
      </c>
      <c r="J41" s="244">
        <v>231979</v>
      </c>
      <c r="K41" s="245">
        <f t="shared" si="2"/>
        <v>12</v>
      </c>
      <c r="L41" s="245">
        <f t="shared" si="3"/>
        <v>12</v>
      </c>
      <c r="M41" s="244">
        <v>231988</v>
      </c>
      <c r="N41" s="245">
        <f t="shared" si="4"/>
        <v>9</v>
      </c>
      <c r="O41" s="246">
        <f t="shared" si="5"/>
        <v>34</v>
      </c>
      <c r="P41" s="245">
        <f t="shared" si="6"/>
        <v>12</v>
      </c>
      <c r="Q41" s="245">
        <f t="shared" si="7"/>
        <v>22</v>
      </c>
      <c r="R41" s="274" t="s">
        <v>70</v>
      </c>
      <c r="S41" s="248" t="s">
        <v>51</v>
      </c>
      <c r="T41" s="248" t="s">
        <v>29</v>
      </c>
      <c r="U41" s="242" t="s">
        <v>30</v>
      </c>
      <c r="V41" s="249">
        <v>7</v>
      </c>
      <c r="W41" s="249">
        <f t="shared" si="8"/>
        <v>4.8571428571428568</v>
      </c>
      <c r="X41" s="259">
        <f>W41*19.99</f>
        <v>97.094285714285704</v>
      </c>
      <c r="Y41" s="251" t="s">
        <v>67</v>
      </c>
      <c r="Z41" s="209"/>
      <c r="AA41" s="209"/>
      <c r="AB41" s="209"/>
    </row>
    <row r="42" spans="1:28" ht="11.55" thickBot="1">
      <c r="A42" s="225">
        <v>44321</v>
      </c>
      <c r="B42" s="226" t="s">
        <v>68</v>
      </c>
      <c r="C42" s="226" t="s">
        <v>26</v>
      </c>
      <c r="D42" s="227" t="s">
        <v>71</v>
      </c>
      <c r="E42" s="228">
        <v>231988</v>
      </c>
      <c r="F42" s="228">
        <v>231996</v>
      </c>
      <c r="G42" s="229">
        <f t="shared" si="0"/>
        <v>8</v>
      </c>
      <c r="H42" s="228">
        <v>231996</v>
      </c>
      <c r="I42" s="229">
        <f t="shared" si="1"/>
        <v>0</v>
      </c>
      <c r="J42" s="228">
        <v>232008</v>
      </c>
      <c r="K42" s="229">
        <f t="shared" si="2"/>
        <v>12</v>
      </c>
      <c r="L42" s="229">
        <f t="shared" si="3"/>
        <v>12</v>
      </c>
      <c r="M42" s="230">
        <v>232023</v>
      </c>
      <c r="N42" s="229">
        <f t="shared" si="4"/>
        <v>15</v>
      </c>
      <c r="O42" s="231">
        <f t="shared" si="5"/>
        <v>35</v>
      </c>
      <c r="P42" s="229">
        <f t="shared" si="6"/>
        <v>12</v>
      </c>
      <c r="Q42" s="229">
        <f t="shared" si="7"/>
        <v>23</v>
      </c>
      <c r="R42" s="275" t="s">
        <v>70</v>
      </c>
      <c r="S42" s="233" t="s">
        <v>51</v>
      </c>
      <c r="T42" s="233" t="s">
        <v>29</v>
      </c>
      <c r="U42" s="227" t="s">
        <v>30</v>
      </c>
      <c r="V42" s="234">
        <v>7</v>
      </c>
      <c r="W42" s="234">
        <f t="shared" si="8"/>
        <v>5</v>
      </c>
      <c r="X42" s="235">
        <f>W42*19.99</f>
        <v>99.949999999999989</v>
      </c>
      <c r="Y42" s="254" t="s">
        <v>67</v>
      </c>
      <c r="Z42" s="237">
        <f>SUM(X41:X42)</f>
        <v>197.04428571428571</v>
      </c>
      <c r="AA42" s="238"/>
      <c r="AB42" s="239"/>
    </row>
    <row r="43" spans="1:28">
      <c r="A43" s="240">
        <v>44320</v>
      </c>
      <c r="B43" s="241" t="s">
        <v>72</v>
      </c>
      <c r="C43" s="241" t="s">
        <v>26</v>
      </c>
      <c r="D43" s="242" t="s">
        <v>97</v>
      </c>
      <c r="E43" s="243">
        <v>87451</v>
      </c>
      <c r="F43" s="244">
        <v>87480</v>
      </c>
      <c r="G43" s="245">
        <f t="shared" si="0"/>
        <v>29</v>
      </c>
      <c r="H43" s="244">
        <v>87480</v>
      </c>
      <c r="I43" s="245">
        <f t="shared" si="1"/>
        <v>0</v>
      </c>
      <c r="J43" s="244">
        <v>87495</v>
      </c>
      <c r="K43" s="245">
        <f t="shared" si="2"/>
        <v>15</v>
      </c>
      <c r="L43" s="245">
        <f t="shared" si="3"/>
        <v>15</v>
      </c>
      <c r="M43" s="244">
        <v>87508</v>
      </c>
      <c r="N43" s="245">
        <f t="shared" si="4"/>
        <v>13</v>
      </c>
      <c r="O43" s="246">
        <f t="shared" si="5"/>
        <v>57</v>
      </c>
      <c r="P43" s="245">
        <f t="shared" si="6"/>
        <v>15</v>
      </c>
      <c r="Q43" s="245">
        <f t="shared" si="7"/>
        <v>42</v>
      </c>
      <c r="R43" s="276" t="s">
        <v>75</v>
      </c>
      <c r="S43" s="248" t="s">
        <v>76</v>
      </c>
      <c r="T43" s="248" t="s">
        <v>29</v>
      </c>
      <c r="U43" s="242" t="s">
        <v>30</v>
      </c>
      <c r="V43" s="249">
        <v>10</v>
      </c>
      <c r="W43" s="249">
        <f t="shared" si="8"/>
        <v>5.7</v>
      </c>
      <c r="X43" s="250">
        <f>W43*21.33</f>
        <v>121.58099999999999</v>
      </c>
      <c r="Y43" s="251" t="s">
        <v>77</v>
      </c>
      <c r="Z43" s="209"/>
      <c r="AA43" s="209"/>
      <c r="AB43" s="209"/>
    </row>
    <row r="44" spans="1:28" ht="11.55" thickBot="1">
      <c r="A44" s="240">
        <v>44320</v>
      </c>
      <c r="B44" s="241" t="s">
        <v>72</v>
      </c>
      <c r="C44" s="241" t="s">
        <v>26</v>
      </c>
      <c r="D44" s="242" t="s">
        <v>78</v>
      </c>
      <c r="E44" s="244">
        <v>87508</v>
      </c>
      <c r="F44" s="244">
        <v>87508</v>
      </c>
      <c r="G44" s="245">
        <f t="shared" si="0"/>
        <v>0</v>
      </c>
      <c r="H44" s="244">
        <v>87508</v>
      </c>
      <c r="I44" s="245">
        <f t="shared" si="1"/>
        <v>0</v>
      </c>
      <c r="J44" s="244">
        <v>87547</v>
      </c>
      <c r="K44" s="245">
        <f t="shared" si="2"/>
        <v>39</v>
      </c>
      <c r="L44" s="245">
        <f t="shared" si="3"/>
        <v>39</v>
      </c>
      <c r="M44" s="244">
        <v>87583</v>
      </c>
      <c r="N44" s="245">
        <f t="shared" si="4"/>
        <v>36</v>
      </c>
      <c r="O44" s="246">
        <f t="shared" si="5"/>
        <v>75</v>
      </c>
      <c r="P44" s="245">
        <f t="shared" si="6"/>
        <v>39</v>
      </c>
      <c r="Q44" s="245">
        <f t="shared" si="7"/>
        <v>36</v>
      </c>
      <c r="R44" s="276" t="s">
        <v>75</v>
      </c>
      <c r="S44" s="248" t="s">
        <v>76</v>
      </c>
      <c r="T44" s="248" t="s">
        <v>29</v>
      </c>
      <c r="U44" s="242" t="s">
        <v>30</v>
      </c>
      <c r="V44" s="249">
        <v>10</v>
      </c>
      <c r="W44" s="249">
        <f t="shared" si="8"/>
        <v>7.5</v>
      </c>
      <c r="X44" s="250">
        <f>W44*21.33</f>
        <v>159.97499999999999</v>
      </c>
      <c r="Y44" s="251" t="s">
        <v>77</v>
      </c>
      <c r="Z44" s="209"/>
      <c r="AA44" s="209"/>
      <c r="AB44" s="209"/>
    </row>
    <row r="45" spans="1:28" ht="11.55" thickBot="1">
      <c r="A45" s="225">
        <v>44321</v>
      </c>
      <c r="B45" s="226" t="s">
        <v>72</v>
      </c>
      <c r="C45" s="226" t="s">
        <v>26</v>
      </c>
      <c r="D45" s="227" t="s">
        <v>79</v>
      </c>
      <c r="E45" s="228">
        <v>87583</v>
      </c>
      <c r="F45" s="228">
        <v>87612</v>
      </c>
      <c r="G45" s="229">
        <f t="shared" si="0"/>
        <v>29</v>
      </c>
      <c r="H45" s="228">
        <v>87612</v>
      </c>
      <c r="I45" s="229">
        <f t="shared" si="1"/>
        <v>0</v>
      </c>
      <c r="J45" s="228">
        <v>87632</v>
      </c>
      <c r="K45" s="229">
        <f t="shared" si="2"/>
        <v>20</v>
      </c>
      <c r="L45" s="229">
        <f t="shared" si="3"/>
        <v>20</v>
      </c>
      <c r="M45" s="230">
        <v>87660</v>
      </c>
      <c r="N45" s="229">
        <f t="shared" si="4"/>
        <v>28</v>
      </c>
      <c r="O45" s="231">
        <f t="shared" si="5"/>
        <v>77</v>
      </c>
      <c r="P45" s="229">
        <f t="shared" si="6"/>
        <v>20</v>
      </c>
      <c r="Q45" s="229">
        <f t="shared" si="7"/>
        <v>57</v>
      </c>
      <c r="R45" s="277" t="s">
        <v>75</v>
      </c>
      <c r="S45" s="233" t="s">
        <v>76</v>
      </c>
      <c r="T45" s="233" t="s">
        <v>29</v>
      </c>
      <c r="U45" s="227" t="s">
        <v>30</v>
      </c>
      <c r="V45" s="234">
        <v>10</v>
      </c>
      <c r="W45" s="234">
        <f t="shared" si="8"/>
        <v>7.7</v>
      </c>
      <c r="X45" s="253">
        <f>W45*21.33</f>
        <v>164.24099999999999</v>
      </c>
      <c r="Y45" s="254" t="s">
        <v>77</v>
      </c>
      <c r="Z45" s="237">
        <f>SUM(X43:X45)</f>
        <v>445.79699999999997</v>
      </c>
      <c r="AA45" s="238"/>
      <c r="AB45" s="239"/>
    </row>
    <row r="46" spans="1:28">
      <c r="A46" s="441">
        <v>44321</v>
      </c>
      <c r="B46" s="442" t="s">
        <v>25</v>
      </c>
      <c r="C46" s="442" t="s">
        <v>26</v>
      </c>
      <c r="D46" s="442" t="s">
        <v>98</v>
      </c>
      <c r="E46" s="401">
        <v>102268</v>
      </c>
      <c r="F46" s="443">
        <v>102289</v>
      </c>
      <c r="G46" s="404">
        <f t="shared" si="0"/>
        <v>21</v>
      </c>
      <c r="H46" s="443">
        <v>102289</v>
      </c>
      <c r="I46" s="404">
        <f t="shared" si="1"/>
        <v>0</v>
      </c>
      <c r="J46" s="443">
        <v>102292</v>
      </c>
      <c r="K46" s="404">
        <f t="shared" si="2"/>
        <v>3</v>
      </c>
      <c r="L46" s="404">
        <f t="shared" si="3"/>
        <v>3</v>
      </c>
      <c r="M46" s="402">
        <v>102292</v>
      </c>
      <c r="N46" s="403">
        <f t="shared" si="4"/>
        <v>0</v>
      </c>
      <c r="O46" s="436">
        <f t="shared" si="5"/>
        <v>24</v>
      </c>
      <c r="P46" s="444">
        <f t="shared" si="6"/>
        <v>3</v>
      </c>
      <c r="Q46" s="403">
        <f t="shared" si="7"/>
        <v>21</v>
      </c>
      <c r="R46" s="219" t="s">
        <v>27</v>
      </c>
      <c r="S46" s="407" t="s">
        <v>28</v>
      </c>
      <c r="T46" s="406" t="s">
        <v>29</v>
      </c>
      <c r="U46" s="400" t="s">
        <v>30</v>
      </c>
      <c r="V46" s="437">
        <v>13</v>
      </c>
      <c r="W46" s="437">
        <f t="shared" si="8"/>
        <v>1.8461538461538463</v>
      </c>
      <c r="X46" s="438">
        <f>W46*19.09</f>
        <v>35.243076923076927</v>
      </c>
      <c r="Y46" s="445" t="s">
        <v>31</v>
      </c>
      <c r="Z46" s="209"/>
      <c r="AA46" s="209"/>
      <c r="AB46" s="209"/>
    </row>
    <row r="47" spans="1:28">
      <c r="A47" s="354">
        <v>44321</v>
      </c>
      <c r="B47" s="355" t="s">
        <v>25</v>
      </c>
      <c r="C47" s="355" t="s">
        <v>26</v>
      </c>
      <c r="D47" s="315" t="s">
        <v>94</v>
      </c>
      <c r="E47" s="358">
        <v>102292</v>
      </c>
      <c r="F47" s="358">
        <v>102292</v>
      </c>
      <c r="G47" s="359">
        <f t="shared" si="0"/>
        <v>0</v>
      </c>
      <c r="H47" s="358">
        <v>102292</v>
      </c>
      <c r="I47" s="359">
        <f t="shared" si="1"/>
        <v>0</v>
      </c>
      <c r="J47" s="358">
        <v>102305</v>
      </c>
      <c r="K47" s="359">
        <f t="shared" si="2"/>
        <v>13</v>
      </c>
      <c r="L47" s="359">
        <f t="shared" si="3"/>
        <v>13</v>
      </c>
      <c r="M47" s="328">
        <v>102311</v>
      </c>
      <c r="N47" s="359">
        <f t="shared" si="4"/>
        <v>6</v>
      </c>
      <c r="O47" s="360">
        <f t="shared" si="5"/>
        <v>19</v>
      </c>
      <c r="P47" s="359">
        <f t="shared" si="6"/>
        <v>13</v>
      </c>
      <c r="Q47" s="329">
        <f t="shared" si="7"/>
        <v>6</v>
      </c>
      <c r="R47" s="439" t="s">
        <v>27</v>
      </c>
      <c r="S47" s="361" t="s">
        <v>28</v>
      </c>
      <c r="T47" s="331" t="s">
        <v>29</v>
      </c>
      <c r="U47" s="327" t="s">
        <v>30</v>
      </c>
      <c r="V47" s="332">
        <v>13</v>
      </c>
      <c r="W47" s="351">
        <f t="shared" si="8"/>
        <v>1.4615384615384615</v>
      </c>
      <c r="X47" s="333">
        <f>W47*19.09</f>
        <v>27.900769230769228</v>
      </c>
      <c r="Y47" s="383" t="s">
        <v>31</v>
      </c>
      <c r="Z47" s="209"/>
      <c r="AA47" s="209"/>
      <c r="AB47" s="209"/>
    </row>
    <row r="48" spans="1:28" ht="11.55" thickBot="1">
      <c r="A48" s="354">
        <v>44322</v>
      </c>
      <c r="B48" s="355" t="s">
        <v>25</v>
      </c>
      <c r="C48" s="355" t="s">
        <v>26</v>
      </c>
      <c r="D48" s="315" t="s">
        <v>99</v>
      </c>
      <c r="E48" s="358">
        <v>102311</v>
      </c>
      <c r="F48" s="358">
        <v>102316</v>
      </c>
      <c r="G48" s="359">
        <f t="shared" si="0"/>
        <v>5</v>
      </c>
      <c r="H48" s="358">
        <v>102316</v>
      </c>
      <c r="I48" s="359">
        <f t="shared" si="1"/>
        <v>0</v>
      </c>
      <c r="J48" s="358">
        <v>102329</v>
      </c>
      <c r="K48" s="359">
        <f t="shared" si="2"/>
        <v>13</v>
      </c>
      <c r="L48" s="359">
        <f t="shared" si="3"/>
        <v>13</v>
      </c>
      <c r="M48" s="328">
        <v>102329</v>
      </c>
      <c r="N48" s="359">
        <f t="shared" si="4"/>
        <v>0</v>
      </c>
      <c r="O48" s="360">
        <f t="shared" si="5"/>
        <v>18</v>
      </c>
      <c r="P48" s="359">
        <f t="shared" si="6"/>
        <v>13</v>
      </c>
      <c r="Q48" s="329">
        <f t="shared" si="7"/>
        <v>5</v>
      </c>
      <c r="R48" s="439" t="s">
        <v>27</v>
      </c>
      <c r="S48" s="361" t="s">
        <v>28</v>
      </c>
      <c r="T48" s="331" t="s">
        <v>29</v>
      </c>
      <c r="U48" s="327" t="s">
        <v>30</v>
      </c>
      <c r="V48" s="332">
        <v>13</v>
      </c>
      <c r="W48" s="351">
        <f t="shared" si="8"/>
        <v>1.3846153846153846</v>
      </c>
      <c r="X48" s="333">
        <f>W48*19.09</f>
        <v>26.432307692307692</v>
      </c>
      <c r="Y48" s="383" t="s">
        <v>31</v>
      </c>
      <c r="Z48" s="209"/>
      <c r="AA48" s="209"/>
      <c r="AB48" s="209"/>
    </row>
    <row r="49" spans="1:28" ht="11.55" thickBot="1">
      <c r="A49" s="365">
        <v>44322</v>
      </c>
      <c r="B49" s="336" t="s">
        <v>25</v>
      </c>
      <c r="C49" s="336" t="s">
        <v>26</v>
      </c>
      <c r="D49" s="375" t="s">
        <v>95</v>
      </c>
      <c r="E49" s="338">
        <v>102329</v>
      </c>
      <c r="F49" s="338">
        <v>102329</v>
      </c>
      <c r="G49" s="342">
        <f t="shared" si="0"/>
        <v>0</v>
      </c>
      <c r="H49" s="338">
        <v>102329</v>
      </c>
      <c r="I49" s="342">
        <f t="shared" si="1"/>
        <v>0</v>
      </c>
      <c r="J49" s="338">
        <v>102332</v>
      </c>
      <c r="K49" s="342">
        <f t="shared" si="2"/>
        <v>3</v>
      </c>
      <c r="L49" s="342">
        <f t="shared" si="3"/>
        <v>3</v>
      </c>
      <c r="M49" s="341">
        <v>102348</v>
      </c>
      <c r="N49" s="342">
        <f t="shared" si="4"/>
        <v>16</v>
      </c>
      <c r="O49" s="343">
        <f t="shared" si="5"/>
        <v>19</v>
      </c>
      <c r="P49" s="342">
        <f t="shared" si="6"/>
        <v>3</v>
      </c>
      <c r="Q49" s="340">
        <f t="shared" si="7"/>
        <v>16</v>
      </c>
      <c r="R49" s="232" t="s">
        <v>27</v>
      </c>
      <c r="S49" s="344" t="s">
        <v>28</v>
      </c>
      <c r="T49" s="395" t="s">
        <v>29</v>
      </c>
      <c r="U49" s="375" t="s">
        <v>30</v>
      </c>
      <c r="V49" s="345">
        <v>13</v>
      </c>
      <c r="W49" s="385">
        <f t="shared" si="8"/>
        <v>1.4615384615384615</v>
      </c>
      <c r="X49" s="368">
        <f>W49*19.09</f>
        <v>27.900769230769228</v>
      </c>
      <c r="Y49" s="370" t="s">
        <v>31</v>
      </c>
      <c r="Z49" s="427">
        <f>SUM(X46:X49)</f>
        <v>117.47692307692307</v>
      </c>
      <c r="AA49" s="238"/>
      <c r="AB49" s="239"/>
    </row>
    <row r="50" spans="1:28" ht="11.55" thickBot="1">
      <c r="A50" s="313">
        <v>44321</v>
      </c>
      <c r="B50" s="314" t="s">
        <v>35</v>
      </c>
      <c r="C50" s="314" t="s">
        <v>26</v>
      </c>
      <c r="D50" s="315" t="s">
        <v>36</v>
      </c>
      <c r="E50" s="316">
        <v>54868</v>
      </c>
      <c r="F50" s="317">
        <v>54877</v>
      </c>
      <c r="G50" s="318">
        <f t="shared" si="0"/>
        <v>9</v>
      </c>
      <c r="H50" s="317">
        <v>54877</v>
      </c>
      <c r="I50" s="318">
        <f t="shared" si="1"/>
        <v>0</v>
      </c>
      <c r="J50" s="317">
        <v>54899</v>
      </c>
      <c r="K50" s="318">
        <f t="shared" si="2"/>
        <v>22</v>
      </c>
      <c r="L50" s="318">
        <f t="shared" si="3"/>
        <v>22</v>
      </c>
      <c r="M50" s="317">
        <v>54928</v>
      </c>
      <c r="N50" s="319">
        <f t="shared" si="4"/>
        <v>29</v>
      </c>
      <c r="O50" s="320">
        <f t="shared" si="5"/>
        <v>60</v>
      </c>
      <c r="P50" s="318">
        <f t="shared" si="6"/>
        <v>22</v>
      </c>
      <c r="Q50" s="319">
        <f t="shared" si="7"/>
        <v>38</v>
      </c>
      <c r="R50" s="247" t="s">
        <v>37</v>
      </c>
      <c r="S50" s="321" t="s">
        <v>38</v>
      </c>
      <c r="T50" s="322" t="s">
        <v>29</v>
      </c>
      <c r="U50" s="323" t="s">
        <v>30</v>
      </c>
      <c r="V50" s="324">
        <v>12</v>
      </c>
      <c r="W50" s="324">
        <f t="shared" si="8"/>
        <v>5</v>
      </c>
      <c r="X50" s="325">
        <f>W50*21.85</f>
        <v>109.25</v>
      </c>
      <c r="Y50" s="326" t="s">
        <v>39</v>
      </c>
      <c r="Z50" s="209"/>
      <c r="AA50" s="209"/>
      <c r="AB50" s="209"/>
    </row>
    <row r="51" spans="1:28" ht="11.55" thickBot="1">
      <c r="A51" s="335">
        <v>44322</v>
      </c>
      <c r="B51" s="366" t="s">
        <v>35</v>
      </c>
      <c r="C51" s="366" t="s">
        <v>26</v>
      </c>
      <c r="D51" s="337" t="s">
        <v>41</v>
      </c>
      <c r="E51" s="338">
        <v>54928</v>
      </c>
      <c r="F51" s="339">
        <v>54943</v>
      </c>
      <c r="G51" s="340">
        <f t="shared" si="0"/>
        <v>15</v>
      </c>
      <c r="H51" s="339">
        <v>54943</v>
      </c>
      <c r="I51" s="340">
        <f t="shared" si="1"/>
        <v>0</v>
      </c>
      <c r="J51" s="339">
        <v>54967</v>
      </c>
      <c r="K51" s="340">
        <f t="shared" si="2"/>
        <v>24</v>
      </c>
      <c r="L51" s="340">
        <f t="shared" si="3"/>
        <v>24</v>
      </c>
      <c r="M51" s="341">
        <v>54980</v>
      </c>
      <c r="N51" s="342">
        <f t="shared" si="4"/>
        <v>13</v>
      </c>
      <c r="O51" s="343">
        <f t="shared" si="5"/>
        <v>52</v>
      </c>
      <c r="P51" s="342">
        <f t="shared" si="6"/>
        <v>24</v>
      </c>
      <c r="Q51" s="342">
        <f t="shared" si="7"/>
        <v>28</v>
      </c>
      <c r="R51" s="252" t="s">
        <v>37</v>
      </c>
      <c r="S51" s="395" t="s">
        <v>38</v>
      </c>
      <c r="T51" s="344" t="s">
        <v>29</v>
      </c>
      <c r="U51" s="337" t="s">
        <v>30</v>
      </c>
      <c r="V51" s="345">
        <v>12</v>
      </c>
      <c r="W51" s="345">
        <f t="shared" si="8"/>
        <v>4.333333333333333</v>
      </c>
      <c r="X51" s="368">
        <f>W51*21.85</f>
        <v>94.683333333333337</v>
      </c>
      <c r="Y51" s="348" t="s">
        <v>39</v>
      </c>
      <c r="Z51" s="427">
        <f>SUM(X50:X51)</f>
        <v>203.93333333333334</v>
      </c>
      <c r="AA51" s="238"/>
      <c r="AB51" s="239"/>
    </row>
    <row r="52" spans="1:28" ht="11.55" thickBot="1">
      <c r="A52" s="313">
        <v>44321</v>
      </c>
      <c r="B52" s="314" t="s">
        <v>42</v>
      </c>
      <c r="C52" s="314" t="s">
        <v>26</v>
      </c>
      <c r="D52" s="323" t="s">
        <v>43</v>
      </c>
      <c r="E52" s="349">
        <v>41015</v>
      </c>
      <c r="F52" s="317">
        <v>41035</v>
      </c>
      <c r="G52" s="318">
        <f t="shared" si="0"/>
        <v>20</v>
      </c>
      <c r="H52" s="317">
        <v>41035</v>
      </c>
      <c r="I52" s="318">
        <f t="shared" si="1"/>
        <v>0</v>
      </c>
      <c r="J52" s="317">
        <v>41049</v>
      </c>
      <c r="K52" s="318">
        <f t="shared" si="2"/>
        <v>14</v>
      </c>
      <c r="L52" s="318">
        <f t="shared" si="3"/>
        <v>14</v>
      </c>
      <c r="M52" s="317">
        <v>41064</v>
      </c>
      <c r="N52" s="318">
        <f t="shared" si="4"/>
        <v>15</v>
      </c>
      <c r="O52" s="350">
        <f t="shared" si="5"/>
        <v>49</v>
      </c>
      <c r="P52" s="318">
        <f t="shared" si="6"/>
        <v>14</v>
      </c>
      <c r="Q52" s="319">
        <f t="shared" si="7"/>
        <v>35</v>
      </c>
      <c r="R52" s="255" t="s">
        <v>44</v>
      </c>
      <c r="S52" s="322" t="s">
        <v>45</v>
      </c>
      <c r="T52" s="322" t="s">
        <v>29</v>
      </c>
      <c r="U52" s="315" t="s">
        <v>30</v>
      </c>
      <c r="V52" s="351">
        <v>15</v>
      </c>
      <c r="W52" s="324">
        <f t="shared" si="8"/>
        <v>3.2666666666666666</v>
      </c>
      <c r="X52" s="352">
        <f>W52*18.99</f>
        <v>62.033999999999992</v>
      </c>
      <c r="Y52" s="353" t="s">
        <v>46</v>
      </c>
      <c r="Z52" s="209"/>
      <c r="AA52" s="209"/>
      <c r="AB52" s="209"/>
    </row>
    <row r="53" spans="1:28" ht="11.55" thickBot="1">
      <c r="A53" s="365">
        <v>44322</v>
      </c>
      <c r="B53" s="336" t="s">
        <v>42</v>
      </c>
      <c r="C53" s="336" t="s">
        <v>26</v>
      </c>
      <c r="D53" s="337" t="s">
        <v>100</v>
      </c>
      <c r="E53" s="338">
        <v>41064</v>
      </c>
      <c r="F53" s="338">
        <v>41101</v>
      </c>
      <c r="G53" s="342">
        <f t="shared" si="0"/>
        <v>37</v>
      </c>
      <c r="H53" s="338">
        <v>41101</v>
      </c>
      <c r="I53" s="342">
        <f t="shared" si="1"/>
        <v>0</v>
      </c>
      <c r="J53" s="338">
        <v>41126</v>
      </c>
      <c r="K53" s="342">
        <f t="shared" si="2"/>
        <v>25</v>
      </c>
      <c r="L53" s="342">
        <f t="shared" si="3"/>
        <v>25</v>
      </c>
      <c r="M53" s="341">
        <v>41148</v>
      </c>
      <c r="N53" s="342">
        <f t="shared" si="4"/>
        <v>22</v>
      </c>
      <c r="O53" s="343">
        <f t="shared" si="5"/>
        <v>84</v>
      </c>
      <c r="P53" s="342">
        <f t="shared" si="6"/>
        <v>25</v>
      </c>
      <c r="Q53" s="342">
        <f t="shared" si="7"/>
        <v>59</v>
      </c>
      <c r="R53" s="257" t="s">
        <v>44</v>
      </c>
      <c r="S53" s="344" t="s">
        <v>45</v>
      </c>
      <c r="T53" s="344" t="s">
        <v>29</v>
      </c>
      <c r="U53" s="337" t="s">
        <v>30</v>
      </c>
      <c r="V53" s="345">
        <v>15</v>
      </c>
      <c r="W53" s="345">
        <f t="shared" si="8"/>
        <v>5.6</v>
      </c>
      <c r="X53" s="446">
        <f>W53*18.99</f>
        <v>106.34399999999998</v>
      </c>
      <c r="Y53" s="348" t="s">
        <v>46</v>
      </c>
      <c r="Z53" s="427">
        <f>SUM(X52:X53)</f>
        <v>168.37799999999999</v>
      </c>
      <c r="AA53" s="238"/>
      <c r="AB53" s="239"/>
    </row>
    <row r="54" spans="1:28" ht="11.55" thickBot="1">
      <c r="A54" s="313">
        <v>44321</v>
      </c>
      <c r="B54" s="314" t="s">
        <v>48</v>
      </c>
      <c r="C54" s="314" t="s">
        <v>26</v>
      </c>
      <c r="D54" s="315" t="s">
        <v>49</v>
      </c>
      <c r="E54" s="349">
        <v>59734</v>
      </c>
      <c r="F54" s="317">
        <v>59747</v>
      </c>
      <c r="G54" s="318">
        <f t="shared" si="0"/>
        <v>13</v>
      </c>
      <c r="H54" s="317">
        <v>59747</v>
      </c>
      <c r="I54" s="318">
        <f t="shared" si="1"/>
        <v>0</v>
      </c>
      <c r="J54" s="317">
        <v>59762</v>
      </c>
      <c r="K54" s="318">
        <f t="shared" si="2"/>
        <v>15</v>
      </c>
      <c r="L54" s="318">
        <f t="shared" si="3"/>
        <v>15</v>
      </c>
      <c r="M54" s="317">
        <v>59765</v>
      </c>
      <c r="N54" s="318">
        <f t="shared" si="4"/>
        <v>3</v>
      </c>
      <c r="O54" s="350">
        <f t="shared" si="5"/>
        <v>31</v>
      </c>
      <c r="P54" s="318">
        <f t="shared" si="6"/>
        <v>15</v>
      </c>
      <c r="Q54" s="318">
        <f t="shared" si="7"/>
        <v>16</v>
      </c>
      <c r="R54" s="258" t="s">
        <v>50</v>
      </c>
      <c r="S54" s="321" t="s">
        <v>51</v>
      </c>
      <c r="T54" s="321" t="s">
        <v>29</v>
      </c>
      <c r="U54" s="315" t="s">
        <v>30</v>
      </c>
      <c r="V54" s="351">
        <v>7</v>
      </c>
      <c r="W54" s="351">
        <f t="shared" si="8"/>
        <v>4.4285714285714288</v>
      </c>
      <c r="X54" s="447">
        <f>W54*21.37</f>
        <v>94.638571428571439</v>
      </c>
      <c r="Y54" s="369" t="s">
        <v>52</v>
      </c>
      <c r="Z54" s="209"/>
      <c r="AA54" s="209"/>
      <c r="AB54" s="209"/>
    </row>
    <row r="55" spans="1:28" ht="11.55" thickBot="1">
      <c r="A55" s="365">
        <v>44322</v>
      </c>
      <c r="B55" s="367" t="s">
        <v>48</v>
      </c>
      <c r="C55" s="336" t="s">
        <v>26</v>
      </c>
      <c r="D55" s="367" t="s">
        <v>53</v>
      </c>
      <c r="E55" s="338">
        <v>59765</v>
      </c>
      <c r="F55" s="338">
        <v>59768</v>
      </c>
      <c r="G55" s="342">
        <f t="shared" si="0"/>
        <v>3</v>
      </c>
      <c r="H55" s="338">
        <v>59768</v>
      </c>
      <c r="I55" s="342">
        <f t="shared" si="1"/>
        <v>0</v>
      </c>
      <c r="J55" s="338">
        <v>59782</v>
      </c>
      <c r="K55" s="342">
        <f t="shared" si="2"/>
        <v>14</v>
      </c>
      <c r="L55" s="342">
        <f t="shared" si="3"/>
        <v>14</v>
      </c>
      <c r="M55" s="341">
        <v>59794</v>
      </c>
      <c r="N55" s="342">
        <f t="shared" si="4"/>
        <v>12</v>
      </c>
      <c r="O55" s="343">
        <f t="shared" si="5"/>
        <v>29</v>
      </c>
      <c r="P55" s="342">
        <f t="shared" si="6"/>
        <v>14</v>
      </c>
      <c r="Q55" s="342">
        <f t="shared" si="7"/>
        <v>15</v>
      </c>
      <c r="R55" s="261" t="s">
        <v>50</v>
      </c>
      <c r="S55" s="344" t="s">
        <v>51</v>
      </c>
      <c r="T55" s="344" t="s">
        <v>29</v>
      </c>
      <c r="U55" s="337" t="s">
        <v>30</v>
      </c>
      <c r="V55" s="345">
        <v>7</v>
      </c>
      <c r="W55" s="345">
        <f t="shared" si="8"/>
        <v>4.1428571428571432</v>
      </c>
      <c r="X55" s="446">
        <f>W55*21.37</f>
        <v>88.532857142857154</v>
      </c>
      <c r="Y55" s="370" t="s">
        <v>52</v>
      </c>
      <c r="Z55" s="427">
        <f>SUM(X54:X55)</f>
        <v>183.17142857142858</v>
      </c>
      <c r="AA55" s="238"/>
      <c r="AB55" s="239"/>
    </row>
    <row r="56" spans="1:28" ht="11.55" thickBot="1">
      <c r="A56" s="313">
        <v>44321</v>
      </c>
      <c r="B56" s="314" t="s">
        <v>55</v>
      </c>
      <c r="C56" s="314" t="s">
        <v>26</v>
      </c>
      <c r="D56" s="323" t="s">
        <v>56</v>
      </c>
      <c r="E56" s="349">
        <v>111035</v>
      </c>
      <c r="F56" s="317">
        <v>111051</v>
      </c>
      <c r="G56" s="318">
        <f t="shared" si="0"/>
        <v>16</v>
      </c>
      <c r="H56" s="317">
        <v>111051</v>
      </c>
      <c r="I56" s="318">
        <f t="shared" si="1"/>
        <v>0</v>
      </c>
      <c r="J56" s="317">
        <v>111065</v>
      </c>
      <c r="K56" s="318">
        <f t="shared" si="2"/>
        <v>14</v>
      </c>
      <c r="L56" s="318">
        <f t="shared" si="3"/>
        <v>14</v>
      </c>
      <c r="M56" s="317">
        <v>111068</v>
      </c>
      <c r="N56" s="318">
        <f t="shared" si="4"/>
        <v>3</v>
      </c>
      <c r="O56" s="317">
        <f t="shared" si="5"/>
        <v>33</v>
      </c>
      <c r="P56" s="318">
        <f t="shared" si="6"/>
        <v>14</v>
      </c>
      <c r="Q56" s="318">
        <f t="shared" si="7"/>
        <v>19</v>
      </c>
      <c r="R56" s="262" t="s">
        <v>57</v>
      </c>
      <c r="S56" s="322" t="s">
        <v>51</v>
      </c>
      <c r="T56" s="321" t="s">
        <v>29</v>
      </c>
      <c r="U56" s="376" t="s">
        <v>30</v>
      </c>
      <c r="V56" s="371">
        <v>7</v>
      </c>
      <c r="W56" s="372">
        <f t="shared" si="8"/>
        <v>4.7142857142857144</v>
      </c>
      <c r="X56" s="448">
        <f>W56*21.59</f>
        <v>101.78142857142858</v>
      </c>
      <c r="Y56" s="374" t="s">
        <v>58</v>
      </c>
      <c r="Z56" s="209"/>
      <c r="AA56" s="209"/>
      <c r="AB56" s="209"/>
    </row>
    <row r="57" spans="1:28" ht="11.55" thickBot="1">
      <c r="A57" s="335">
        <v>44322</v>
      </c>
      <c r="B57" s="336" t="s">
        <v>55</v>
      </c>
      <c r="C57" s="336" t="s">
        <v>26</v>
      </c>
      <c r="D57" s="336" t="s">
        <v>59</v>
      </c>
      <c r="E57" s="339">
        <v>111068</v>
      </c>
      <c r="F57" s="338">
        <v>111071</v>
      </c>
      <c r="G57" s="340">
        <f t="shared" si="0"/>
        <v>3</v>
      </c>
      <c r="H57" s="339">
        <v>111071</v>
      </c>
      <c r="I57" s="340">
        <f t="shared" si="1"/>
        <v>0</v>
      </c>
      <c r="J57" s="338">
        <v>111084</v>
      </c>
      <c r="K57" s="342">
        <f t="shared" si="2"/>
        <v>13</v>
      </c>
      <c r="L57" s="342">
        <f t="shared" si="3"/>
        <v>13</v>
      </c>
      <c r="M57" s="341">
        <v>111102</v>
      </c>
      <c r="N57" s="342">
        <f t="shared" si="4"/>
        <v>18</v>
      </c>
      <c r="O57" s="343">
        <f t="shared" si="5"/>
        <v>34</v>
      </c>
      <c r="P57" s="342">
        <f t="shared" si="6"/>
        <v>13</v>
      </c>
      <c r="Q57" s="342">
        <f t="shared" si="7"/>
        <v>21</v>
      </c>
      <c r="R57" s="266" t="s">
        <v>57</v>
      </c>
      <c r="S57" s="344" t="s">
        <v>51</v>
      </c>
      <c r="T57" s="344" t="s">
        <v>29</v>
      </c>
      <c r="U57" s="375" t="s">
        <v>30</v>
      </c>
      <c r="V57" s="345">
        <v>7</v>
      </c>
      <c r="W57" s="385">
        <f t="shared" si="8"/>
        <v>4.8571428571428568</v>
      </c>
      <c r="X57" s="446">
        <f>W57*21.59</f>
        <v>104.86571428571428</v>
      </c>
      <c r="Y57" s="348" t="s">
        <v>58</v>
      </c>
      <c r="Z57" s="427">
        <f>SUM(X56:X57)</f>
        <v>206.64714285714285</v>
      </c>
      <c r="AA57" s="238"/>
      <c r="AB57" s="239"/>
    </row>
    <row r="58" spans="1:28" ht="11.55" thickBot="1">
      <c r="A58" s="313">
        <v>44321</v>
      </c>
      <c r="B58" s="376" t="s">
        <v>60</v>
      </c>
      <c r="C58" s="314" t="s">
        <v>26</v>
      </c>
      <c r="D58" s="314" t="s">
        <v>61</v>
      </c>
      <c r="E58" s="349">
        <v>174920</v>
      </c>
      <c r="F58" s="317">
        <v>174928</v>
      </c>
      <c r="G58" s="318">
        <f t="shared" si="0"/>
        <v>8</v>
      </c>
      <c r="H58" s="317">
        <v>174928</v>
      </c>
      <c r="I58" s="318">
        <f t="shared" si="1"/>
        <v>0</v>
      </c>
      <c r="J58" s="317">
        <v>174940</v>
      </c>
      <c r="K58" s="318">
        <f t="shared" si="2"/>
        <v>12</v>
      </c>
      <c r="L58" s="318">
        <f t="shared" si="3"/>
        <v>12</v>
      </c>
      <c r="M58" s="317">
        <v>174951</v>
      </c>
      <c r="N58" s="318">
        <f t="shared" si="4"/>
        <v>11</v>
      </c>
      <c r="O58" s="350">
        <f t="shared" si="5"/>
        <v>31</v>
      </c>
      <c r="P58" s="318">
        <f t="shared" si="6"/>
        <v>12</v>
      </c>
      <c r="Q58" s="318">
        <f t="shared" si="7"/>
        <v>19</v>
      </c>
      <c r="R58" s="267" t="s">
        <v>62</v>
      </c>
      <c r="S58" s="321" t="s">
        <v>51</v>
      </c>
      <c r="T58" s="322" t="s">
        <v>29</v>
      </c>
      <c r="U58" s="323" t="s">
        <v>30</v>
      </c>
      <c r="V58" s="351">
        <v>7</v>
      </c>
      <c r="W58" s="324">
        <f t="shared" si="8"/>
        <v>4.4285714285714288</v>
      </c>
      <c r="X58" s="447">
        <f>W58*19.85</f>
        <v>87.907142857142873</v>
      </c>
      <c r="Y58" s="374" t="s">
        <v>63</v>
      </c>
      <c r="Z58" s="209"/>
      <c r="AA58" s="209"/>
      <c r="AB58" s="209"/>
    </row>
    <row r="59" spans="1:28" ht="11.55" thickBot="1">
      <c r="A59" s="335">
        <v>44322</v>
      </c>
      <c r="B59" s="336" t="s">
        <v>60</v>
      </c>
      <c r="C59" s="336" t="s">
        <v>26</v>
      </c>
      <c r="D59" s="366" t="s">
        <v>64</v>
      </c>
      <c r="E59" s="339">
        <v>174951</v>
      </c>
      <c r="F59" s="339">
        <v>174963</v>
      </c>
      <c r="G59" s="340">
        <f t="shared" si="0"/>
        <v>12</v>
      </c>
      <c r="H59" s="339">
        <v>174963</v>
      </c>
      <c r="I59" s="340">
        <f t="shared" si="1"/>
        <v>0</v>
      </c>
      <c r="J59" s="339">
        <v>174975</v>
      </c>
      <c r="K59" s="340">
        <f t="shared" si="2"/>
        <v>12</v>
      </c>
      <c r="L59" s="340">
        <f t="shared" si="3"/>
        <v>12</v>
      </c>
      <c r="M59" s="377">
        <v>174983</v>
      </c>
      <c r="N59" s="340">
        <f t="shared" si="4"/>
        <v>8</v>
      </c>
      <c r="O59" s="343">
        <f t="shared" si="5"/>
        <v>32</v>
      </c>
      <c r="P59" s="340">
        <f t="shared" si="6"/>
        <v>12</v>
      </c>
      <c r="Q59" s="342">
        <f t="shared" si="7"/>
        <v>20</v>
      </c>
      <c r="R59" s="268" t="s">
        <v>62</v>
      </c>
      <c r="S59" s="344" t="s">
        <v>51</v>
      </c>
      <c r="T59" s="344" t="s">
        <v>29</v>
      </c>
      <c r="U59" s="337" t="s">
        <v>30</v>
      </c>
      <c r="V59" s="345">
        <v>7</v>
      </c>
      <c r="W59" s="345">
        <f t="shared" si="8"/>
        <v>4.5714285714285712</v>
      </c>
      <c r="X59" s="446">
        <f>W59*19.85</f>
        <v>90.742857142857147</v>
      </c>
      <c r="Y59" s="378" t="s">
        <v>65</v>
      </c>
      <c r="Z59" s="427">
        <f>SUM(X58:X59)</f>
        <v>178.65000000000003</v>
      </c>
      <c r="AA59" s="238"/>
      <c r="AB59" s="239"/>
    </row>
    <row r="60" spans="1:28" ht="11.55" thickBot="1">
      <c r="A60" s="313">
        <v>44321</v>
      </c>
      <c r="B60" s="314" t="s">
        <v>68</v>
      </c>
      <c r="C60" s="314" t="s">
        <v>26</v>
      </c>
      <c r="D60" s="315" t="s">
        <v>69</v>
      </c>
      <c r="E60" s="349">
        <v>232023</v>
      </c>
      <c r="F60" s="317">
        <v>232037</v>
      </c>
      <c r="G60" s="318">
        <f t="shared" si="0"/>
        <v>14</v>
      </c>
      <c r="H60" s="317">
        <v>232037</v>
      </c>
      <c r="I60" s="318">
        <f t="shared" si="1"/>
        <v>0</v>
      </c>
      <c r="J60" s="317">
        <v>232058</v>
      </c>
      <c r="K60" s="318">
        <f t="shared" si="2"/>
        <v>21</v>
      </c>
      <c r="L60" s="318">
        <f t="shared" si="3"/>
        <v>21</v>
      </c>
      <c r="M60" s="317">
        <v>232058</v>
      </c>
      <c r="N60" s="318">
        <f t="shared" si="4"/>
        <v>0</v>
      </c>
      <c r="O60" s="350">
        <f t="shared" si="5"/>
        <v>35</v>
      </c>
      <c r="P60" s="318">
        <f t="shared" si="6"/>
        <v>21</v>
      </c>
      <c r="Q60" s="319">
        <f t="shared" si="7"/>
        <v>14</v>
      </c>
      <c r="R60" s="274" t="s">
        <v>70</v>
      </c>
      <c r="S60" s="321" t="s">
        <v>51</v>
      </c>
      <c r="T60" s="321" t="s">
        <v>29</v>
      </c>
      <c r="U60" s="315" t="s">
        <v>30</v>
      </c>
      <c r="V60" s="351">
        <v>7</v>
      </c>
      <c r="W60" s="351">
        <f t="shared" si="8"/>
        <v>5</v>
      </c>
      <c r="X60" s="447">
        <f>W60*19.99</f>
        <v>99.949999999999989</v>
      </c>
      <c r="Y60" s="326" t="s">
        <v>67</v>
      </c>
      <c r="Z60" s="209"/>
      <c r="AA60" s="209"/>
      <c r="AB60" s="209"/>
    </row>
    <row r="61" spans="1:28" ht="11.55" thickBot="1">
      <c r="A61" s="335">
        <v>44322</v>
      </c>
      <c r="B61" s="366" t="s">
        <v>68</v>
      </c>
      <c r="C61" s="366" t="s">
        <v>26</v>
      </c>
      <c r="D61" s="375" t="s">
        <v>71</v>
      </c>
      <c r="E61" s="338">
        <v>232058</v>
      </c>
      <c r="F61" s="339">
        <v>232067</v>
      </c>
      <c r="G61" s="340">
        <f t="shared" si="0"/>
        <v>9</v>
      </c>
      <c r="H61" s="339">
        <v>232067</v>
      </c>
      <c r="I61" s="340">
        <f t="shared" si="1"/>
        <v>0</v>
      </c>
      <c r="J61" s="339">
        <v>232088</v>
      </c>
      <c r="K61" s="340">
        <f t="shared" si="2"/>
        <v>21</v>
      </c>
      <c r="L61" s="340">
        <f t="shared" si="3"/>
        <v>21</v>
      </c>
      <c r="M61" s="377">
        <v>232093</v>
      </c>
      <c r="N61" s="340">
        <f t="shared" si="4"/>
        <v>5</v>
      </c>
      <c r="O61" s="394">
        <f t="shared" si="5"/>
        <v>35</v>
      </c>
      <c r="P61" s="340">
        <f t="shared" si="6"/>
        <v>21</v>
      </c>
      <c r="Q61" s="342">
        <f t="shared" si="7"/>
        <v>14</v>
      </c>
      <c r="R61" s="275" t="s">
        <v>70</v>
      </c>
      <c r="S61" s="344" t="s">
        <v>51</v>
      </c>
      <c r="T61" s="344" t="s">
        <v>29</v>
      </c>
      <c r="U61" s="337" t="s">
        <v>30</v>
      </c>
      <c r="V61" s="385">
        <v>7</v>
      </c>
      <c r="W61" s="385">
        <f t="shared" si="8"/>
        <v>5</v>
      </c>
      <c r="X61" s="446">
        <f>W61*19.99</f>
        <v>99.949999999999989</v>
      </c>
      <c r="Y61" s="348" t="s">
        <v>67</v>
      </c>
      <c r="Z61" s="427">
        <f>SUM(X60:X61)</f>
        <v>199.89999999999998</v>
      </c>
      <c r="AA61" s="238"/>
      <c r="AB61" s="239"/>
    </row>
    <row r="62" spans="1:28">
      <c r="A62" s="313">
        <v>44321</v>
      </c>
      <c r="B62" s="314" t="s">
        <v>72</v>
      </c>
      <c r="C62" s="314" t="s">
        <v>26</v>
      </c>
      <c r="D62" s="315" t="s">
        <v>78</v>
      </c>
      <c r="E62" s="349">
        <v>87660</v>
      </c>
      <c r="F62" s="317">
        <v>87689</v>
      </c>
      <c r="G62" s="318">
        <f t="shared" si="0"/>
        <v>29</v>
      </c>
      <c r="H62" s="317">
        <v>87689</v>
      </c>
      <c r="I62" s="318">
        <f t="shared" si="1"/>
        <v>0</v>
      </c>
      <c r="J62" s="317">
        <v>87733</v>
      </c>
      <c r="K62" s="318">
        <f t="shared" si="2"/>
        <v>44</v>
      </c>
      <c r="L62" s="318">
        <f t="shared" si="3"/>
        <v>44</v>
      </c>
      <c r="M62" s="317">
        <v>87770</v>
      </c>
      <c r="N62" s="318">
        <f t="shared" si="4"/>
        <v>37</v>
      </c>
      <c r="O62" s="350">
        <f t="shared" si="5"/>
        <v>110</v>
      </c>
      <c r="P62" s="318">
        <f t="shared" si="6"/>
        <v>44</v>
      </c>
      <c r="Q62" s="318">
        <f t="shared" si="7"/>
        <v>66</v>
      </c>
      <c r="R62" s="276" t="s">
        <v>75</v>
      </c>
      <c r="S62" s="322" t="s">
        <v>76</v>
      </c>
      <c r="T62" s="322" t="s">
        <v>29</v>
      </c>
      <c r="U62" s="315" t="s">
        <v>30</v>
      </c>
      <c r="V62" s="351">
        <v>10</v>
      </c>
      <c r="W62" s="351">
        <f t="shared" si="8"/>
        <v>11</v>
      </c>
      <c r="X62" s="352">
        <f>W62*19.1</f>
        <v>210.10000000000002</v>
      </c>
      <c r="Y62" s="353" t="s">
        <v>77</v>
      </c>
      <c r="Z62" s="209"/>
      <c r="AA62" s="209"/>
      <c r="AB62" s="209"/>
    </row>
    <row r="63" spans="1:28" ht="11.55" thickBot="1">
      <c r="A63" s="313">
        <v>44322</v>
      </c>
      <c r="B63" s="314" t="s">
        <v>72</v>
      </c>
      <c r="C63" s="314" t="s">
        <v>26</v>
      </c>
      <c r="D63" s="315" t="s">
        <v>101</v>
      </c>
      <c r="E63" s="317">
        <v>87770</v>
      </c>
      <c r="F63" s="317">
        <v>87799</v>
      </c>
      <c r="G63" s="318">
        <f t="shared" si="0"/>
        <v>29</v>
      </c>
      <c r="H63" s="317">
        <v>87799</v>
      </c>
      <c r="I63" s="318">
        <f t="shared" si="1"/>
        <v>0</v>
      </c>
      <c r="J63" s="317">
        <v>87819</v>
      </c>
      <c r="K63" s="318">
        <f t="shared" si="2"/>
        <v>20</v>
      </c>
      <c r="L63" s="318">
        <f t="shared" si="3"/>
        <v>20</v>
      </c>
      <c r="M63" s="317">
        <v>87819</v>
      </c>
      <c r="N63" s="318">
        <f t="shared" si="4"/>
        <v>0</v>
      </c>
      <c r="O63" s="350">
        <f t="shared" si="5"/>
        <v>49</v>
      </c>
      <c r="P63" s="318">
        <f t="shared" si="6"/>
        <v>20</v>
      </c>
      <c r="Q63" s="329">
        <f t="shared" si="7"/>
        <v>29</v>
      </c>
      <c r="R63" s="276" t="s">
        <v>75</v>
      </c>
      <c r="S63" s="361" t="s">
        <v>76</v>
      </c>
      <c r="T63" s="361" t="s">
        <v>29</v>
      </c>
      <c r="U63" s="315" t="s">
        <v>30</v>
      </c>
      <c r="V63" s="351">
        <v>10</v>
      </c>
      <c r="W63" s="332">
        <f t="shared" si="8"/>
        <v>4.9000000000000004</v>
      </c>
      <c r="X63" s="333">
        <f>W63*19.1</f>
        <v>93.590000000000018</v>
      </c>
      <c r="Y63" s="334" t="s">
        <v>77</v>
      </c>
      <c r="Z63" s="209"/>
      <c r="AA63" s="209"/>
      <c r="AB63" s="209"/>
    </row>
    <row r="64" spans="1:28" ht="11.55" thickBot="1">
      <c r="A64" s="335">
        <v>44322</v>
      </c>
      <c r="B64" s="366" t="s">
        <v>72</v>
      </c>
      <c r="C64" s="366" t="s">
        <v>26</v>
      </c>
      <c r="D64" s="375" t="s">
        <v>102</v>
      </c>
      <c r="E64" s="339">
        <v>87819</v>
      </c>
      <c r="F64" s="339">
        <v>87837</v>
      </c>
      <c r="G64" s="340">
        <f t="shared" si="0"/>
        <v>18</v>
      </c>
      <c r="H64" s="339">
        <v>87837</v>
      </c>
      <c r="I64" s="340">
        <f t="shared" si="1"/>
        <v>0</v>
      </c>
      <c r="J64" s="339">
        <v>87843</v>
      </c>
      <c r="K64" s="340">
        <f t="shared" si="2"/>
        <v>6</v>
      </c>
      <c r="L64" s="340">
        <f t="shared" si="3"/>
        <v>6</v>
      </c>
      <c r="M64" s="377">
        <v>87864</v>
      </c>
      <c r="N64" s="340">
        <f t="shared" si="4"/>
        <v>21</v>
      </c>
      <c r="O64" s="394">
        <f t="shared" si="5"/>
        <v>45</v>
      </c>
      <c r="P64" s="340">
        <f t="shared" si="6"/>
        <v>6</v>
      </c>
      <c r="Q64" s="342">
        <f t="shared" si="7"/>
        <v>39</v>
      </c>
      <c r="R64" s="276" t="s">
        <v>75</v>
      </c>
      <c r="S64" s="344" t="s">
        <v>76</v>
      </c>
      <c r="T64" s="344" t="s">
        <v>29</v>
      </c>
      <c r="U64" s="375" t="s">
        <v>30</v>
      </c>
      <c r="V64" s="385">
        <v>10</v>
      </c>
      <c r="W64" s="345">
        <f t="shared" si="8"/>
        <v>4.5</v>
      </c>
      <c r="X64" s="446">
        <f>W64*19.1</f>
        <v>85.95</v>
      </c>
      <c r="Y64" s="348" t="s">
        <v>77</v>
      </c>
      <c r="Z64" s="427">
        <f>SUM(X62:X64)</f>
        <v>389.64000000000004</v>
      </c>
      <c r="AA64" s="238"/>
      <c r="AB64" s="239"/>
    </row>
    <row r="65" spans="1:28">
      <c r="A65" s="212">
        <v>44322</v>
      </c>
      <c r="B65" s="213" t="s">
        <v>25</v>
      </c>
      <c r="C65" s="213" t="s">
        <v>26</v>
      </c>
      <c r="D65" s="213" t="s">
        <v>103</v>
      </c>
      <c r="E65" s="214">
        <v>102348</v>
      </c>
      <c r="F65" s="215">
        <v>102368</v>
      </c>
      <c r="G65" s="216">
        <f t="shared" si="0"/>
        <v>20</v>
      </c>
      <c r="H65" s="215">
        <v>102368</v>
      </c>
      <c r="I65" s="216">
        <f t="shared" si="1"/>
        <v>0</v>
      </c>
      <c r="J65" s="215">
        <v>102393</v>
      </c>
      <c r="K65" s="216">
        <f t="shared" si="2"/>
        <v>25</v>
      </c>
      <c r="L65" s="216">
        <f t="shared" si="3"/>
        <v>25</v>
      </c>
      <c r="M65" s="215">
        <v>102396</v>
      </c>
      <c r="N65" s="216">
        <f t="shared" si="4"/>
        <v>3</v>
      </c>
      <c r="O65" s="217">
        <f t="shared" si="5"/>
        <v>48</v>
      </c>
      <c r="P65" s="218">
        <f t="shared" si="6"/>
        <v>25</v>
      </c>
      <c r="Q65" s="216">
        <f t="shared" si="7"/>
        <v>23</v>
      </c>
      <c r="R65" s="219" t="s">
        <v>27</v>
      </c>
      <c r="S65" s="220" t="s">
        <v>28</v>
      </c>
      <c r="T65" s="220" t="s">
        <v>29</v>
      </c>
      <c r="U65" s="221" t="s">
        <v>30</v>
      </c>
      <c r="V65" s="222">
        <v>13</v>
      </c>
      <c r="W65" s="222">
        <f t="shared" si="8"/>
        <v>3.6923076923076925</v>
      </c>
      <c r="X65" s="295">
        <f>W65*19.09</f>
        <v>70.486153846153854</v>
      </c>
      <c r="Y65" s="224" t="s">
        <v>31</v>
      </c>
      <c r="Z65" s="209"/>
      <c r="AA65" s="209"/>
      <c r="AB65" s="209"/>
    </row>
    <row r="66" spans="1:28">
      <c r="A66" s="240">
        <v>44322</v>
      </c>
      <c r="B66" s="241" t="s">
        <v>25</v>
      </c>
      <c r="C66" s="241" t="s">
        <v>26</v>
      </c>
      <c r="D66" s="242" t="s">
        <v>94</v>
      </c>
      <c r="E66" s="244">
        <v>102396</v>
      </c>
      <c r="F66" s="244">
        <v>102396</v>
      </c>
      <c r="G66" s="245">
        <f t="shared" si="0"/>
        <v>0</v>
      </c>
      <c r="H66" s="244">
        <v>102396</v>
      </c>
      <c r="I66" s="245">
        <f t="shared" si="1"/>
        <v>0</v>
      </c>
      <c r="J66" s="244">
        <v>102413</v>
      </c>
      <c r="K66" s="245">
        <f t="shared" si="2"/>
        <v>17</v>
      </c>
      <c r="L66" s="245">
        <f t="shared" si="3"/>
        <v>17</v>
      </c>
      <c r="M66" s="244">
        <v>102418</v>
      </c>
      <c r="N66" s="245">
        <f t="shared" si="4"/>
        <v>5</v>
      </c>
      <c r="O66" s="246">
        <f t="shared" si="5"/>
        <v>22</v>
      </c>
      <c r="P66" s="245">
        <f t="shared" si="6"/>
        <v>17</v>
      </c>
      <c r="Q66" s="245">
        <f t="shared" si="7"/>
        <v>5</v>
      </c>
      <c r="R66" s="439" t="s">
        <v>27</v>
      </c>
      <c r="S66" s="248" t="s">
        <v>28</v>
      </c>
      <c r="T66" s="248" t="s">
        <v>29</v>
      </c>
      <c r="U66" s="242" t="s">
        <v>30</v>
      </c>
      <c r="V66" s="249">
        <v>13</v>
      </c>
      <c r="W66" s="249">
        <f t="shared" si="8"/>
        <v>1.6923076923076923</v>
      </c>
      <c r="X66" s="250">
        <f>W66*19.09</f>
        <v>32.306153846153848</v>
      </c>
      <c r="Y66" s="260" t="s">
        <v>31</v>
      </c>
      <c r="Z66" s="209"/>
      <c r="AA66" s="209"/>
      <c r="AB66" s="209"/>
    </row>
    <row r="67" spans="1:28" ht="11.55" thickBot="1">
      <c r="A67" s="240">
        <v>44323</v>
      </c>
      <c r="B67" s="241" t="s">
        <v>25</v>
      </c>
      <c r="C67" s="241" t="s">
        <v>26</v>
      </c>
      <c r="D67" s="242" t="s">
        <v>99</v>
      </c>
      <c r="E67" s="244">
        <v>102418</v>
      </c>
      <c r="F67" s="244">
        <v>102423</v>
      </c>
      <c r="G67" s="245">
        <f t="shared" si="0"/>
        <v>5</v>
      </c>
      <c r="H67" s="244">
        <v>102423</v>
      </c>
      <c r="I67" s="245">
        <f t="shared" si="1"/>
        <v>0</v>
      </c>
      <c r="J67" s="244">
        <v>102439</v>
      </c>
      <c r="K67" s="245">
        <f t="shared" si="2"/>
        <v>16</v>
      </c>
      <c r="L67" s="245">
        <f t="shared" si="3"/>
        <v>16</v>
      </c>
      <c r="M67" s="244">
        <v>102439</v>
      </c>
      <c r="N67" s="245">
        <f t="shared" si="4"/>
        <v>0</v>
      </c>
      <c r="O67" s="246">
        <f t="shared" si="5"/>
        <v>21</v>
      </c>
      <c r="P67" s="245">
        <f t="shared" si="6"/>
        <v>16</v>
      </c>
      <c r="Q67" s="245">
        <f t="shared" si="7"/>
        <v>5</v>
      </c>
      <c r="R67" s="439" t="s">
        <v>27</v>
      </c>
      <c r="S67" s="248" t="s">
        <v>28</v>
      </c>
      <c r="T67" s="248" t="s">
        <v>29</v>
      </c>
      <c r="U67" s="242" t="s">
        <v>30</v>
      </c>
      <c r="V67" s="249">
        <v>13</v>
      </c>
      <c r="W67" s="249">
        <f t="shared" si="8"/>
        <v>1.6153846153846154</v>
      </c>
      <c r="X67" s="250">
        <f>W67*19.09</f>
        <v>30.837692307692308</v>
      </c>
      <c r="Y67" s="260" t="s">
        <v>31</v>
      </c>
      <c r="Z67" s="209"/>
      <c r="AA67" s="209"/>
      <c r="AB67" s="209"/>
    </row>
    <row r="68" spans="1:28" ht="11.55" thickBot="1">
      <c r="A68" s="225">
        <v>44323</v>
      </c>
      <c r="B68" s="226" t="s">
        <v>25</v>
      </c>
      <c r="C68" s="226" t="s">
        <v>26</v>
      </c>
      <c r="D68" s="227" t="s">
        <v>34</v>
      </c>
      <c r="E68" s="228">
        <v>102439</v>
      </c>
      <c r="F68" s="228">
        <v>102439</v>
      </c>
      <c r="G68" s="229">
        <f t="shared" si="0"/>
        <v>0</v>
      </c>
      <c r="H68" s="228">
        <v>102439</v>
      </c>
      <c r="I68" s="229">
        <f t="shared" si="1"/>
        <v>0</v>
      </c>
      <c r="J68" s="228">
        <v>102465</v>
      </c>
      <c r="K68" s="229">
        <f t="shared" si="2"/>
        <v>26</v>
      </c>
      <c r="L68" s="229">
        <f t="shared" si="3"/>
        <v>26</v>
      </c>
      <c r="M68" s="230">
        <v>102488</v>
      </c>
      <c r="N68" s="229">
        <f t="shared" si="4"/>
        <v>23</v>
      </c>
      <c r="O68" s="231">
        <f t="shared" si="5"/>
        <v>49</v>
      </c>
      <c r="P68" s="229">
        <f t="shared" si="6"/>
        <v>26</v>
      </c>
      <c r="Q68" s="229">
        <f t="shared" si="7"/>
        <v>23</v>
      </c>
      <c r="R68" s="232" t="s">
        <v>27</v>
      </c>
      <c r="S68" s="233" t="s">
        <v>28</v>
      </c>
      <c r="T68" s="233" t="s">
        <v>29</v>
      </c>
      <c r="U68" s="227" t="s">
        <v>30</v>
      </c>
      <c r="V68" s="234">
        <v>13</v>
      </c>
      <c r="W68" s="234">
        <f t="shared" si="8"/>
        <v>3.7692307692307692</v>
      </c>
      <c r="X68" s="253">
        <f>W68*19.09</f>
        <v>71.95461538461538</v>
      </c>
      <c r="Y68" s="236" t="s">
        <v>31</v>
      </c>
      <c r="Z68" s="237">
        <f>SUM(X65:X68)</f>
        <v>205.58461538461538</v>
      </c>
      <c r="AA68" s="238"/>
      <c r="AB68" s="239"/>
    </row>
    <row r="69" spans="1:28">
      <c r="A69" s="240">
        <v>44322</v>
      </c>
      <c r="B69" s="241" t="s">
        <v>35</v>
      </c>
      <c r="C69" s="241" t="s">
        <v>26</v>
      </c>
      <c r="D69" s="242" t="s">
        <v>36</v>
      </c>
      <c r="E69" s="243">
        <v>54980</v>
      </c>
      <c r="F69" s="244">
        <v>54996</v>
      </c>
      <c r="G69" s="245">
        <f t="shared" ref="G69:G132" si="13">F69-E69</f>
        <v>16</v>
      </c>
      <c r="H69" s="244">
        <v>54996</v>
      </c>
      <c r="I69" s="245">
        <f t="shared" ref="I69:I132" si="14">H69-F69</f>
        <v>0</v>
      </c>
      <c r="J69" s="244">
        <v>55011</v>
      </c>
      <c r="K69" s="245">
        <f t="shared" ref="K69:K132" si="15">J69-H69</f>
        <v>15</v>
      </c>
      <c r="L69" s="245">
        <f t="shared" ref="L69:L132" si="16">J69-F69</f>
        <v>15</v>
      </c>
      <c r="M69" s="244">
        <v>55022</v>
      </c>
      <c r="N69" s="245">
        <f t="shared" ref="N69:N132" si="17">M69-J69</f>
        <v>11</v>
      </c>
      <c r="O69" s="246">
        <f t="shared" ref="O69:O132" si="18">+M69-E69</f>
        <v>42</v>
      </c>
      <c r="P69" s="245">
        <f t="shared" ref="P69:P132" si="19">L69</f>
        <v>15</v>
      </c>
      <c r="Q69" s="245">
        <f t="shared" ref="Q69:Q132" si="20">+O69-P69</f>
        <v>27</v>
      </c>
      <c r="R69" s="247" t="s">
        <v>37</v>
      </c>
      <c r="S69" s="248" t="s">
        <v>38</v>
      </c>
      <c r="T69" s="248" t="s">
        <v>29</v>
      </c>
      <c r="U69" s="242" t="s">
        <v>30</v>
      </c>
      <c r="V69" s="249">
        <v>12</v>
      </c>
      <c r="W69" s="249">
        <f t="shared" ref="W69:W132" si="21">+O69/V69</f>
        <v>3.5</v>
      </c>
      <c r="X69" s="250">
        <f>W69*19.9</f>
        <v>69.649999999999991</v>
      </c>
      <c r="Y69" s="251" t="s">
        <v>39</v>
      </c>
      <c r="Z69" s="209"/>
      <c r="AA69" s="209"/>
      <c r="AB69" s="209"/>
    </row>
    <row r="70" spans="1:28">
      <c r="A70" s="240">
        <v>44322</v>
      </c>
      <c r="B70" s="241" t="s">
        <v>35</v>
      </c>
      <c r="C70" s="241" t="s">
        <v>26</v>
      </c>
      <c r="D70" s="242" t="s">
        <v>104</v>
      </c>
      <c r="E70" s="244">
        <v>55022</v>
      </c>
      <c r="F70" s="244">
        <v>55022</v>
      </c>
      <c r="G70" s="245">
        <f t="shared" si="13"/>
        <v>0</v>
      </c>
      <c r="H70" s="244">
        <v>55022</v>
      </c>
      <c r="I70" s="245">
        <f t="shared" si="14"/>
        <v>0</v>
      </c>
      <c r="J70" s="244">
        <v>55035</v>
      </c>
      <c r="K70" s="245">
        <f t="shared" si="15"/>
        <v>13</v>
      </c>
      <c r="L70" s="245">
        <f t="shared" si="16"/>
        <v>13</v>
      </c>
      <c r="M70" s="244">
        <v>55060</v>
      </c>
      <c r="N70" s="245">
        <f t="shared" si="17"/>
        <v>25</v>
      </c>
      <c r="O70" s="246">
        <f t="shared" si="18"/>
        <v>38</v>
      </c>
      <c r="P70" s="245">
        <f t="shared" si="19"/>
        <v>13</v>
      </c>
      <c r="Q70" s="245">
        <f t="shared" si="20"/>
        <v>25</v>
      </c>
      <c r="R70" s="247" t="s">
        <v>37</v>
      </c>
      <c r="S70" s="248" t="s">
        <v>38</v>
      </c>
      <c r="T70" s="248" t="s">
        <v>29</v>
      </c>
      <c r="U70" s="242" t="s">
        <v>30</v>
      </c>
      <c r="V70" s="249">
        <v>12</v>
      </c>
      <c r="W70" s="249">
        <f t="shared" si="21"/>
        <v>3.1666666666666665</v>
      </c>
      <c r="X70" s="250">
        <f>W70*19.9</f>
        <v>63.016666666666659</v>
      </c>
      <c r="Y70" s="251" t="s">
        <v>39</v>
      </c>
      <c r="Z70" s="209"/>
      <c r="AA70" s="209"/>
      <c r="AB70" s="209"/>
    </row>
    <row r="71" spans="1:28" ht="11.55" thickBot="1">
      <c r="A71" s="240">
        <v>44323</v>
      </c>
      <c r="B71" s="241" t="s">
        <v>35</v>
      </c>
      <c r="C71" s="241" t="s">
        <v>26</v>
      </c>
      <c r="D71" s="242" t="s">
        <v>41</v>
      </c>
      <c r="E71" s="244">
        <v>55060</v>
      </c>
      <c r="F71" s="244">
        <v>55075</v>
      </c>
      <c r="G71" s="245">
        <f t="shared" si="13"/>
        <v>15</v>
      </c>
      <c r="H71" s="244">
        <v>55075</v>
      </c>
      <c r="I71" s="245">
        <f t="shared" si="14"/>
        <v>0</v>
      </c>
      <c r="J71" s="244">
        <v>55092</v>
      </c>
      <c r="K71" s="245">
        <f t="shared" si="15"/>
        <v>17</v>
      </c>
      <c r="L71" s="245">
        <f t="shared" si="16"/>
        <v>17</v>
      </c>
      <c r="M71" s="244">
        <v>55099</v>
      </c>
      <c r="N71" s="245">
        <f t="shared" si="17"/>
        <v>7</v>
      </c>
      <c r="O71" s="246">
        <f t="shared" si="18"/>
        <v>39</v>
      </c>
      <c r="P71" s="245">
        <f t="shared" si="19"/>
        <v>17</v>
      </c>
      <c r="Q71" s="245">
        <f t="shared" si="20"/>
        <v>22</v>
      </c>
      <c r="R71" s="247" t="s">
        <v>37</v>
      </c>
      <c r="S71" s="248" t="s">
        <v>38</v>
      </c>
      <c r="T71" s="248" t="s">
        <v>29</v>
      </c>
      <c r="U71" s="242" t="s">
        <v>30</v>
      </c>
      <c r="V71" s="249">
        <v>12</v>
      </c>
      <c r="W71" s="249">
        <f t="shared" si="21"/>
        <v>3.25</v>
      </c>
      <c r="X71" s="250">
        <f>W71*19.9</f>
        <v>64.674999999999997</v>
      </c>
      <c r="Y71" s="251" t="s">
        <v>39</v>
      </c>
      <c r="Z71" s="209"/>
      <c r="AA71" s="209"/>
      <c r="AB71" s="209"/>
    </row>
    <row r="72" spans="1:28" ht="11.55" thickBot="1">
      <c r="A72" s="225">
        <v>44323</v>
      </c>
      <c r="B72" s="226" t="s">
        <v>35</v>
      </c>
      <c r="C72" s="226" t="s">
        <v>26</v>
      </c>
      <c r="D72" s="227" t="s">
        <v>105</v>
      </c>
      <c r="E72" s="228">
        <v>55099</v>
      </c>
      <c r="F72" s="228">
        <v>55104</v>
      </c>
      <c r="G72" s="229">
        <f t="shared" si="13"/>
        <v>5</v>
      </c>
      <c r="H72" s="228">
        <v>55104</v>
      </c>
      <c r="I72" s="229">
        <f t="shared" si="14"/>
        <v>0</v>
      </c>
      <c r="J72" s="228">
        <v>55108</v>
      </c>
      <c r="K72" s="229">
        <f t="shared" si="15"/>
        <v>4</v>
      </c>
      <c r="L72" s="229">
        <f t="shared" si="16"/>
        <v>4</v>
      </c>
      <c r="M72" s="230">
        <v>55125</v>
      </c>
      <c r="N72" s="229">
        <f t="shared" si="17"/>
        <v>17</v>
      </c>
      <c r="O72" s="231">
        <f t="shared" si="18"/>
        <v>26</v>
      </c>
      <c r="P72" s="229">
        <f t="shared" si="19"/>
        <v>4</v>
      </c>
      <c r="Q72" s="229">
        <f t="shared" si="20"/>
        <v>22</v>
      </c>
      <c r="R72" s="252" t="s">
        <v>37</v>
      </c>
      <c r="S72" s="233" t="s">
        <v>38</v>
      </c>
      <c r="T72" s="233" t="s">
        <v>29</v>
      </c>
      <c r="U72" s="227" t="s">
        <v>30</v>
      </c>
      <c r="V72" s="234">
        <v>12</v>
      </c>
      <c r="W72" s="234">
        <f t="shared" si="21"/>
        <v>2.1666666666666665</v>
      </c>
      <c r="X72" s="253">
        <f>W72*19.9</f>
        <v>43.11666666666666</v>
      </c>
      <c r="Y72" s="254" t="s">
        <v>39</v>
      </c>
      <c r="Z72" s="237">
        <f>SUM(X69:X72)</f>
        <v>240.45833333333331</v>
      </c>
      <c r="AA72" s="238"/>
      <c r="AB72" s="239"/>
    </row>
    <row r="73" spans="1:28">
      <c r="A73" s="240">
        <v>44322</v>
      </c>
      <c r="B73" s="241" t="s">
        <v>42</v>
      </c>
      <c r="C73" s="241" t="s">
        <v>26</v>
      </c>
      <c r="D73" s="242" t="s">
        <v>43</v>
      </c>
      <c r="E73" s="243">
        <v>41148</v>
      </c>
      <c r="F73" s="244">
        <v>41169</v>
      </c>
      <c r="G73" s="245">
        <f t="shared" si="13"/>
        <v>21</v>
      </c>
      <c r="H73" s="244">
        <v>41169</v>
      </c>
      <c r="I73" s="245">
        <f t="shared" si="14"/>
        <v>0</v>
      </c>
      <c r="J73" s="244">
        <v>41183</v>
      </c>
      <c r="K73" s="245">
        <f t="shared" si="15"/>
        <v>14</v>
      </c>
      <c r="L73" s="245">
        <f t="shared" si="16"/>
        <v>14</v>
      </c>
      <c r="M73" s="244">
        <v>41183</v>
      </c>
      <c r="N73" s="245">
        <f t="shared" si="17"/>
        <v>0</v>
      </c>
      <c r="O73" s="246">
        <f t="shared" si="18"/>
        <v>35</v>
      </c>
      <c r="P73" s="245">
        <f t="shared" si="19"/>
        <v>14</v>
      </c>
      <c r="Q73" s="245">
        <f t="shared" si="20"/>
        <v>21</v>
      </c>
      <c r="R73" s="255" t="s">
        <v>44</v>
      </c>
      <c r="S73" s="248" t="s">
        <v>45</v>
      </c>
      <c r="T73" s="248" t="s">
        <v>29</v>
      </c>
      <c r="U73" s="242" t="s">
        <v>30</v>
      </c>
      <c r="V73" s="249">
        <v>15</v>
      </c>
      <c r="W73" s="249">
        <f t="shared" si="21"/>
        <v>2.3333333333333335</v>
      </c>
      <c r="X73" s="250">
        <f>W73*19.05</f>
        <v>44.45</v>
      </c>
      <c r="Y73" s="251" t="s">
        <v>46</v>
      </c>
      <c r="Z73" s="209"/>
      <c r="AA73" s="209"/>
      <c r="AB73" s="209"/>
    </row>
    <row r="74" spans="1:28">
      <c r="A74" s="240">
        <v>44322</v>
      </c>
      <c r="B74" s="241" t="s">
        <v>42</v>
      </c>
      <c r="C74" s="241" t="s">
        <v>26</v>
      </c>
      <c r="D74" s="242" t="s">
        <v>96</v>
      </c>
      <c r="E74" s="244">
        <v>41183</v>
      </c>
      <c r="F74" s="244">
        <v>41193</v>
      </c>
      <c r="G74" s="245">
        <f t="shared" si="13"/>
        <v>10</v>
      </c>
      <c r="H74" s="244">
        <v>41193</v>
      </c>
      <c r="I74" s="245">
        <f t="shared" si="14"/>
        <v>0</v>
      </c>
      <c r="J74" s="244">
        <v>41196</v>
      </c>
      <c r="K74" s="245">
        <f t="shared" si="15"/>
        <v>3</v>
      </c>
      <c r="L74" s="245">
        <f t="shared" si="16"/>
        <v>3</v>
      </c>
      <c r="M74" s="244">
        <v>41207</v>
      </c>
      <c r="N74" s="245">
        <f t="shared" si="17"/>
        <v>11</v>
      </c>
      <c r="O74" s="246">
        <f t="shared" si="18"/>
        <v>24</v>
      </c>
      <c r="P74" s="245">
        <f t="shared" si="19"/>
        <v>3</v>
      </c>
      <c r="Q74" s="245">
        <f t="shared" si="20"/>
        <v>21</v>
      </c>
      <c r="R74" s="255" t="s">
        <v>44</v>
      </c>
      <c r="S74" s="248" t="s">
        <v>45</v>
      </c>
      <c r="T74" s="248" t="s">
        <v>29</v>
      </c>
      <c r="U74" s="242" t="s">
        <v>30</v>
      </c>
      <c r="V74" s="249">
        <v>15</v>
      </c>
      <c r="W74" s="249">
        <f t="shared" si="21"/>
        <v>1.6</v>
      </c>
      <c r="X74" s="259">
        <f>W74*19.05</f>
        <v>30.480000000000004</v>
      </c>
      <c r="Y74" s="251" t="s">
        <v>46</v>
      </c>
      <c r="Z74" s="209"/>
      <c r="AA74" s="209"/>
      <c r="AB74" s="209"/>
    </row>
    <row r="75" spans="1:28" ht="11.55" thickBot="1">
      <c r="A75" s="240">
        <v>44323</v>
      </c>
      <c r="B75" s="241" t="s">
        <v>42</v>
      </c>
      <c r="C75" s="241" t="s">
        <v>26</v>
      </c>
      <c r="D75" s="242" t="s">
        <v>106</v>
      </c>
      <c r="E75" s="244">
        <v>41207</v>
      </c>
      <c r="F75" s="244">
        <v>41243</v>
      </c>
      <c r="G75" s="245">
        <f t="shared" si="13"/>
        <v>36</v>
      </c>
      <c r="H75" s="244">
        <v>41243</v>
      </c>
      <c r="I75" s="245">
        <f t="shared" si="14"/>
        <v>0</v>
      </c>
      <c r="J75" s="244">
        <v>41268</v>
      </c>
      <c r="K75" s="245">
        <f t="shared" si="15"/>
        <v>25</v>
      </c>
      <c r="L75" s="245">
        <f t="shared" si="16"/>
        <v>25</v>
      </c>
      <c r="M75" s="244">
        <v>41268</v>
      </c>
      <c r="N75" s="245">
        <f t="shared" si="17"/>
        <v>0</v>
      </c>
      <c r="O75" s="246">
        <f t="shared" si="18"/>
        <v>61</v>
      </c>
      <c r="P75" s="245">
        <f t="shared" si="19"/>
        <v>25</v>
      </c>
      <c r="Q75" s="245">
        <f t="shared" si="20"/>
        <v>36</v>
      </c>
      <c r="R75" s="255" t="s">
        <v>44</v>
      </c>
      <c r="S75" s="248" t="s">
        <v>45</v>
      </c>
      <c r="T75" s="248" t="s">
        <v>29</v>
      </c>
      <c r="U75" s="242" t="s">
        <v>30</v>
      </c>
      <c r="V75" s="249">
        <v>15</v>
      </c>
      <c r="W75" s="249">
        <f t="shared" si="21"/>
        <v>4.0666666666666664</v>
      </c>
      <c r="X75" s="250">
        <f>W75*19.05</f>
        <v>77.47</v>
      </c>
      <c r="Y75" s="251" t="s">
        <v>46</v>
      </c>
      <c r="Z75" s="209"/>
      <c r="AA75" s="209"/>
      <c r="AB75" s="209"/>
    </row>
    <row r="76" spans="1:28" ht="11.55" thickBot="1">
      <c r="A76" s="225">
        <v>44323</v>
      </c>
      <c r="B76" s="226" t="s">
        <v>42</v>
      </c>
      <c r="C76" s="226" t="s">
        <v>26</v>
      </c>
      <c r="D76" s="256" t="s">
        <v>107</v>
      </c>
      <c r="E76" s="228">
        <v>41268</v>
      </c>
      <c r="F76" s="228">
        <v>41289</v>
      </c>
      <c r="G76" s="229">
        <f t="shared" si="13"/>
        <v>21</v>
      </c>
      <c r="H76" s="228">
        <v>41289</v>
      </c>
      <c r="I76" s="229">
        <f t="shared" si="14"/>
        <v>0</v>
      </c>
      <c r="J76" s="228">
        <v>41308</v>
      </c>
      <c r="K76" s="229">
        <f t="shared" si="15"/>
        <v>19</v>
      </c>
      <c r="L76" s="229">
        <f t="shared" si="16"/>
        <v>19</v>
      </c>
      <c r="M76" s="230">
        <v>41324</v>
      </c>
      <c r="N76" s="229">
        <f t="shared" si="17"/>
        <v>16</v>
      </c>
      <c r="O76" s="231">
        <f t="shared" si="18"/>
        <v>56</v>
      </c>
      <c r="P76" s="229">
        <f t="shared" si="19"/>
        <v>19</v>
      </c>
      <c r="Q76" s="229">
        <f t="shared" si="20"/>
        <v>37</v>
      </c>
      <c r="R76" s="257" t="s">
        <v>44</v>
      </c>
      <c r="S76" s="233" t="s">
        <v>45</v>
      </c>
      <c r="T76" s="233" t="s">
        <v>29</v>
      </c>
      <c r="U76" s="227" t="s">
        <v>30</v>
      </c>
      <c r="V76" s="234">
        <v>15</v>
      </c>
      <c r="W76" s="234">
        <f t="shared" si="21"/>
        <v>3.7333333333333334</v>
      </c>
      <c r="X76" s="253">
        <f>W76*19.05</f>
        <v>71.12</v>
      </c>
      <c r="Y76" s="254" t="s">
        <v>46</v>
      </c>
      <c r="Z76" s="237">
        <f>SUM(X73:X76)</f>
        <v>223.52</v>
      </c>
      <c r="AA76" s="238"/>
      <c r="AB76" s="239"/>
    </row>
    <row r="77" spans="1:28" ht="11.55" thickBot="1">
      <c r="A77" s="240">
        <v>44322</v>
      </c>
      <c r="B77" s="241" t="s">
        <v>48</v>
      </c>
      <c r="C77" s="241" t="s">
        <v>26</v>
      </c>
      <c r="D77" s="242" t="s">
        <v>49</v>
      </c>
      <c r="E77" s="243">
        <v>59794</v>
      </c>
      <c r="F77" s="244">
        <v>59810</v>
      </c>
      <c r="G77" s="245">
        <f t="shared" si="13"/>
        <v>16</v>
      </c>
      <c r="H77" s="244">
        <v>59810</v>
      </c>
      <c r="I77" s="245">
        <f t="shared" si="14"/>
        <v>0</v>
      </c>
      <c r="J77" s="244">
        <v>59823</v>
      </c>
      <c r="K77" s="245">
        <f t="shared" si="15"/>
        <v>13</v>
      </c>
      <c r="L77" s="245">
        <f t="shared" si="16"/>
        <v>13</v>
      </c>
      <c r="M77" s="244">
        <v>59828</v>
      </c>
      <c r="N77" s="245">
        <f t="shared" si="17"/>
        <v>5</v>
      </c>
      <c r="O77" s="246">
        <f t="shared" si="18"/>
        <v>34</v>
      </c>
      <c r="P77" s="245">
        <f t="shared" si="19"/>
        <v>13</v>
      </c>
      <c r="Q77" s="245">
        <f t="shared" si="20"/>
        <v>21</v>
      </c>
      <c r="R77" s="258" t="s">
        <v>50</v>
      </c>
      <c r="S77" s="248" t="s">
        <v>51</v>
      </c>
      <c r="T77" s="248" t="s">
        <v>29</v>
      </c>
      <c r="U77" s="242" t="s">
        <v>30</v>
      </c>
      <c r="V77" s="249">
        <v>7</v>
      </c>
      <c r="W77" s="249">
        <f t="shared" si="21"/>
        <v>4.8571428571428568</v>
      </c>
      <c r="X77" s="259">
        <f>W77*21.69</f>
        <v>105.35142857142857</v>
      </c>
      <c r="Y77" s="260" t="s">
        <v>52</v>
      </c>
      <c r="Z77" s="209"/>
      <c r="AA77" s="209"/>
      <c r="AB77" s="209"/>
    </row>
    <row r="78" spans="1:28" ht="11.55" thickBot="1">
      <c r="A78" s="225">
        <v>44323</v>
      </c>
      <c r="B78" s="256" t="s">
        <v>48</v>
      </c>
      <c r="C78" s="226" t="s">
        <v>26</v>
      </c>
      <c r="D78" s="256" t="s">
        <v>53</v>
      </c>
      <c r="E78" s="228">
        <v>59828</v>
      </c>
      <c r="F78" s="228">
        <v>59831</v>
      </c>
      <c r="G78" s="229">
        <f t="shared" si="13"/>
        <v>3</v>
      </c>
      <c r="H78" s="228">
        <v>59831</v>
      </c>
      <c r="I78" s="229">
        <f t="shared" si="14"/>
        <v>0</v>
      </c>
      <c r="J78" s="228">
        <v>59844</v>
      </c>
      <c r="K78" s="229">
        <f t="shared" si="15"/>
        <v>13</v>
      </c>
      <c r="L78" s="229">
        <f t="shared" si="16"/>
        <v>13</v>
      </c>
      <c r="M78" s="230">
        <v>59857</v>
      </c>
      <c r="N78" s="229">
        <f t="shared" si="17"/>
        <v>13</v>
      </c>
      <c r="O78" s="231">
        <f t="shared" si="18"/>
        <v>29</v>
      </c>
      <c r="P78" s="229">
        <f t="shared" si="19"/>
        <v>13</v>
      </c>
      <c r="Q78" s="229">
        <f t="shared" si="20"/>
        <v>16</v>
      </c>
      <c r="R78" s="261" t="s">
        <v>50</v>
      </c>
      <c r="S78" s="233" t="s">
        <v>51</v>
      </c>
      <c r="T78" s="233" t="s">
        <v>29</v>
      </c>
      <c r="U78" s="227" t="s">
        <v>30</v>
      </c>
      <c r="V78" s="234">
        <v>7</v>
      </c>
      <c r="W78" s="234">
        <f t="shared" si="21"/>
        <v>4.1428571428571432</v>
      </c>
      <c r="X78" s="235">
        <f>W78*21.69</f>
        <v>89.858571428571437</v>
      </c>
      <c r="Y78" s="236" t="s">
        <v>52</v>
      </c>
      <c r="Z78" s="237">
        <f>SUM(X77:X78)</f>
        <v>195.21</v>
      </c>
      <c r="AA78" s="238"/>
      <c r="AB78" s="239"/>
    </row>
    <row r="79" spans="1:28" ht="11.55" thickBot="1">
      <c r="A79" s="240">
        <v>44322</v>
      </c>
      <c r="B79" s="241" t="s">
        <v>55</v>
      </c>
      <c r="C79" s="241" t="s">
        <v>26</v>
      </c>
      <c r="D79" s="242" t="s">
        <v>56</v>
      </c>
      <c r="E79" s="243">
        <v>111102</v>
      </c>
      <c r="F79" s="244">
        <v>111119</v>
      </c>
      <c r="G79" s="245">
        <f t="shared" si="13"/>
        <v>17</v>
      </c>
      <c r="H79" s="244">
        <v>111119</v>
      </c>
      <c r="I79" s="245">
        <f t="shared" si="14"/>
        <v>0</v>
      </c>
      <c r="J79" s="244">
        <v>111132</v>
      </c>
      <c r="K79" s="245">
        <f t="shared" si="15"/>
        <v>13</v>
      </c>
      <c r="L79" s="245">
        <f t="shared" si="16"/>
        <v>13</v>
      </c>
      <c r="M79" s="244">
        <v>111135</v>
      </c>
      <c r="N79" s="245">
        <f t="shared" si="17"/>
        <v>3</v>
      </c>
      <c r="O79" s="244">
        <f t="shared" si="18"/>
        <v>33</v>
      </c>
      <c r="P79" s="245">
        <f t="shared" si="19"/>
        <v>13</v>
      </c>
      <c r="Q79" s="245">
        <f t="shared" si="20"/>
        <v>20</v>
      </c>
      <c r="R79" s="262" t="s">
        <v>57</v>
      </c>
      <c r="S79" s="248" t="s">
        <v>51</v>
      </c>
      <c r="T79" s="248" t="s">
        <v>29</v>
      </c>
      <c r="U79" s="241" t="s">
        <v>30</v>
      </c>
      <c r="V79" s="263">
        <v>7</v>
      </c>
      <c r="W79" s="263">
        <f t="shared" si="21"/>
        <v>4.7142857142857144</v>
      </c>
      <c r="X79" s="264">
        <f>W79*21.59</f>
        <v>101.78142857142858</v>
      </c>
      <c r="Y79" s="265" t="s">
        <v>58</v>
      </c>
      <c r="Z79" s="209"/>
      <c r="AA79" s="209"/>
      <c r="AB79" s="209"/>
    </row>
    <row r="80" spans="1:28" ht="11.55" thickBot="1">
      <c r="A80" s="225">
        <v>44323</v>
      </c>
      <c r="B80" s="226" t="s">
        <v>55</v>
      </c>
      <c r="C80" s="226" t="s">
        <v>26</v>
      </c>
      <c r="D80" s="226" t="s">
        <v>59</v>
      </c>
      <c r="E80" s="228">
        <v>111135</v>
      </c>
      <c r="F80" s="228">
        <v>111139</v>
      </c>
      <c r="G80" s="229">
        <f t="shared" si="13"/>
        <v>4</v>
      </c>
      <c r="H80" s="228">
        <v>111139</v>
      </c>
      <c r="I80" s="229">
        <f t="shared" si="14"/>
        <v>0</v>
      </c>
      <c r="J80" s="228">
        <v>111161</v>
      </c>
      <c r="K80" s="229">
        <f t="shared" si="15"/>
        <v>22</v>
      </c>
      <c r="L80" s="229">
        <f t="shared" si="16"/>
        <v>22</v>
      </c>
      <c r="M80" s="230">
        <v>111180</v>
      </c>
      <c r="N80" s="229">
        <f t="shared" si="17"/>
        <v>19</v>
      </c>
      <c r="O80" s="231">
        <f t="shared" si="18"/>
        <v>45</v>
      </c>
      <c r="P80" s="229">
        <f t="shared" si="19"/>
        <v>22</v>
      </c>
      <c r="Q80" s="229">
        <f t="shared" si="20"/>
        <v>23</v>
      </c>
      <c r="R80" s="266" t="s">
        <v>57</v>
      </c>
      <c r="S80" s="233" t="s">
        <v>51</v>
      </c>
      <c r="T80" s="233" t="s">
        <v>29</v>
      </c>
      <c r="U80" s="227" t="s">
        <v>30</v>
      </c>
      <c r="V80" s="234">
        <v>7</v>
      </c>
      <c r="W80" s="234">
        <f t="shared" si="21"/>
        <v>6.4285714285714288</v>
      </c>
      <c r="X80" s="235">
        <f>W80*21.59</f>
        <v>138.79285714285714</v>
      </c>
      <c r="Y80" s="254" t="s">
        <v>58</v>
      </c>
      <c r="Z80" s="237">
        <f>SUM(X79:X80)</f>
        <v>240.57428571428574</v>
      </c>
      <c r="AA80" s="238"/>
      <c r="AB80" s="239"/>
    </row>
    <row r="81" spans="1:28" ht="11.55" thickBot="1">
      <c r="A81" s="240">
        <v>44322</v>
      </c>
      <c r="B81" s="241" t="s">
        <v>60</v>
      </c>
      <c r="C81" s="241" t="s">
        <v>26</v>
      </c>
      <c r="D81" s="241" t="s">
        <v>61</v>
      </c>
      <c r="E81" s="243">
        <v>174983</v>
      </c>
      <c r="F81" s="244">
        <v>174991</v>
      </c>
      <c r="G81" s="245">
        <f t="shared" si="13"/>
        <v>8</v>
      </c>
      <c r="H81" s="244">
        <v>174991</v>
      </c>
      <c r="I81" s="245">
        <f t="shared" si="14"/>
        <v>0</v>
      </c>
      <c r="J81" s="244">
        <v>175003</v>
      </c>
      <c r="K81" s="245">
        <f t="shared" si="15"/>
        <v>12</v>
      </c>
      <c r="L81" s="245">
        <f t="shared" si="16"/>
        <v>12</v>
      </c>
      <c r="M81" s="244">
        <v>175016</v>
      </c>
      <c r="N81" s="245">
        <f t="shared" si="17"/>
        <v>13</v>
      </c>
      <c r="O81" s="246">
        <f t="shared" si="18"/>
        <v>33</v>
      </c>
      <c r="P81" s="245">
        <f t="shared" si="19"/>
        <v>12</v>
      </c>
      <c r="Q81" s="245">
        <f t="shared" si="20"/>
        <v>21</v>
      </c>
      <c r="R81" s="267" t="s">
        <v>62</v>
      </c>
      <c r="S81" s="248" t="s">
        <v>51</v>
      </c>
      <c r="T81" s="248" t="s">
        <v>29</v>
      </c>
      <c r="U81" s="242" t="s">
        <v>30</v>
      </c>
      <c r="V81" s="249">
        <v>7</v>
      </c>
      <c r="W81" s="249">
        <f t="shared" si="21"/>
        <v>4.7142857142857144</v>
      </c>
      <c r="X81" s="259">
        <f>W81*19.85</f>
        <v>93.578571428571436</v>
      </c>
      <c r="Y81" s="265" t="s">
        <v>63</v>
      </c>
      <c r="Z81" s="209"/>
      <c r="AA81" s="209"/>
      <c r="AB81" s="209"/>
    </row>
    <row r="82" spans="1:28" ht="11.55" thickBot="1">
      <c r="A82" s="225">
        <v>44323</v>
      </c>
      <c r="B82" s="226" t="s">
        <v>60</v>
      </c>
      <c r="C82" s="226" t="s">
        <v>26</v>
      </c>
      <c r="D82" s="226" t="s">
        <v>64</v>
      </c>
      <c r="E82" s="228">
        <v>175016</v>
      </c>
      <c r="F82" s="228">
        <v>175028</v>
      </c>
      <c r="G82" s="229">
        <f t="shared" si="13"/>
        <v>12</v>
      </c>
      <c r="H82" s="228">
        <v>175028</v>
      </c>
      <c r="I82" s="229">
        <f t="shared" si="14"/>
        <v>0</v>
      </c>
      <c r="J82" s="228">
        <v>175040</v>
      </c>
      <c r="K82" s="229">
        <f t="shared" si="15"/>
        <v>12</v>
      </c>
      <c r="L82" s="229">
        <f t="shared" si="16"/>
        <v>12</v>
      </c>
      <c r="M82" s="230">
        <v>175049</v>
      </c>
      <c r="N82" s="229">
        <f t="shared" si="17"/>
        <v>9</v>
      </c>
      <c r="O82" s="231">
        <f t="shared" si="18"/>
        <v>33</v>
      </c>
      <c r="P82" s="229">
        <f t="shared" si="19"/>
        <v>12</v>
      </c>
      <c r="Q82" s="229">
        <f t="shared" si="20"/>
        <v>21</v>
      </c>
      <c r="R82" s="268" t="s">
        <v>62</v>
      </c>
      <c r="S82" s="233" t="s">
        <v>51</v>
      </c>
      <c r="T82" s="233" t="s">
        <v>29</v>
      </c>
      <c r="U82" s="227" t="s">
        <v>30</v>
      </c>
      <c r="V82" s="234">
        <v>7</v>
      </c>
      <c r="W82" s="234">
        <f t="shared" si="21"/>
        <v>4.7142857142857144</v>
      </c>
      <c r="X82" s="235">
        <f>W82*19.85</f>
        <v>93.578571428571436</v>
      </c>
      <c r="Y82" s="269" t="s">
        <v>65</v>
      </c>
      <c r="Z82" s="237">
        <f>SUM(X81:X82)</f>
        <v>187.15714285714287</v>
      </c>
      <c r="AA82" s="238"/>
      <c r="AB82" s="239"/>
    </row>
    <row r="83" spans="1:28" ht="11.55" thickBot="1">
      <c r="A83" s="240">
        <v>44322</v>
      </c>
      <c r="B83" s="241" t="s">
        <v>68</v>
      </c>
      <c r="C83" s="241" t="s">
        <v>26</v>
      </c>
      <c r="D83" s="242" t="s">
        <v>69</v>
      </c>
      <c r="E83" s="243">
        <v>232093</v>
      </c>
      <c r="F83" s="244">
        <v>232106</v>
      </c>
      <c r="G83" s="245">
        <f t="shared" si="13"/>
        <v>13</v>
      </c>
      <c r="H83" s="244">
        <v>232106</v>
      </c>
      <c r="I83" s="245">
        <f t="shared" si="14"/>
        <v>0</v>
      </c>
      <c r="J83" s="244">
        <v>232118</v>
      </c>
      <c r="K83" s="245">
        <f t="shared" si="15"/>
        <v>12</v>
      </c>
      <c r="L83" s="245">
        <f t="shared" si="16"/>
        <v>12</v>
      </c>
      <c r="M83" s="244">
        <v>232130</v>
      </c>
      <c r="N83" s="245">
        <f t="shared" si="17"/>
        <v>12</v>
      </c>
      <c r="O83" s="246">
        <f t="shared" si="18"/>
        <v>37</v>
      </c>
      <c r="P83" s="245">
        <f t="shared" si="19"/>
        <v>12</v>
      </c>
      <c r="Q83" s="245">
        <f t="shared" si="20"/>
        <v>25</v>
      </c>
      <c r="R83" s="274" t="s">
        <v>70</v>
      </c>
      <c r="S83" s="248" t="s">
        <v>51</v>
      </c>
      <c r="T83" s="248" t="s">
        <v>29</v>
      </c>
      <c r="U83" s="242" t="s">
        <v>30</v>
      </c>
      <c r="V83" s="249">
        <v>7</v>
      </c>
      <c r="W83" s="249">
        <f t="shared" si="21"/>
        <v>5.2857142857142856</v>
      </c>
      <c r="X83" s="259">
        <f>W83*19.99</f>
        <v>105.66142857142856</v>
      </c>
      <c r="Y83" s="251" t="s">
        <v>67</v>
      </c>
      <c r="Z83" s="209"/>
      <c r="AA83" s="209"/>
      <c r="AB83" s="209"/>
    </row>
    <row r="84" spans="1:28" ht="11.55" thickBot="1">
      <c r="A84" s="225">
        <v>44323</v>
      </c>
      <c r="B84" s="226" t="s">
        <v>68</v>
      </c>
      <c r="C84" s="226" t="s">
        <v>26</v>
      </c>
      <c r="D84" s="227" t="s">
        <v>71</v>
      </c>
      <c r="E84" s="228">
        <v>232130</v>
      </c>
      <c r="F84" s="228">
        <v>232138</v>
      </c>
      <c r="G84" s="229">
        <f t="shared" si="13"/>
        <v>8</v>
      </c>
      <c r="H84" s="228">
        <v>232138</v>
      </c>
      <c r="I84" s="229">
        <f t="shared" si="14"/>
        <v>0</v>
      </c>
      <c r="J84" s="228">
        <v>232149</v>
      </c>
      <c r="K84" s="229">
        <f t="shared" si="15"/>
        <v>11</v>
      </c>
      <c r="L84" s="229">
        <f t="shared" si="16"/>
        <v>11</v>
      </c>
      <c r="M84" s="230">
        <v>232165</v>
      </c>
      <c r="N84" s="229">
        <f t="shared" si="17"/>
        <v>16</v>
      </c>
      <c r="O84" s="231">
        <f t="shared" si="18"/>
        <v>35</v>
      </c>
      <c r="P84" s="229">
        <f t="shared" si="19"/>
        <v>11</v>
      </c>
      <c r="Q84" s="229">
        <f t="shared" si="20"/>
        <v>24</v>
      </c>
      <c r="R84" s="275" t="s">
        <v>70</v>
      </c>
      <c r="S84" s="233" t="s">
        <v>51</v>
      </c>
      <c r="T84" s="233" t="s">
        <v>29</v>
      </c>
      <c r="U84" s="227" t="s">
        <v>30</v>
      </c>
      <c r="V84" s="234">
        <v>7</v>
      </c>
      <c r="W84" s="234">
        <f t="shared" si="21"/>
        <v>5</v>
      </c>
      <c r="X84" s="235">
        <f>W84*19.99</f>
        <v>99.949999999999989</v>
      </c>
      <c r="Y84" s="254" t="s">
        <v>67</v>
      </c>
      <c r="Z84" s="237">
        <f>SUM(X83:X84)</f>
        <v>205.61142857142855</v>
      </c>
      <c r="AA84" s="238"/>
      <c r="AB84" s="239"/>
    </row>
    <row r="85" spans="1:28">
      <c r="A85" s="240">
        <v>44322</v>
      </c>
      <c r="B85" s="241" t="s">
        <v>72</v>
      </c>
      <c r="C85" s="241" t="s">
        <v>73</v>
      </c>
      <c r="D85" s="242" t="s">
        <v>108</v>
      </c>
      <c r="E85" s="243">
        <v>87864</v>
      </c>
      <c r="F85" s="244">
        <v>87864</v>
      </c>
      <c r="G85" s="245">
        <f t="shared" si="13"/>
        <v>0</v>
      </c>
      <c r="H85" s="244">
        <v>87864</v>
      </c>
      <c r="I85" s="245">
        <f t="shared" si="14"/>
        <v>0</v>
      </c>
      <c r="J85" s="244">
        <v>87864</v>
      </c>
      <c r="K85" s="245">
        <f t="shared" si="15"/>
        <v>0</v>
      </c>
      <c r="L85" s="245">
        <f t="shared" si="16"/>
        <v>0</v>
      </c>
      <c r="M85" s="244">
        <v>87919</v>
      </c>
      <c r="N85" s="245">
        <f t="shared" si="17"/>
        <v>55</v>
      </c>
      <c r="O85" s="246">
        <f t="shared" si="18"/>
        <v>55</v>
      </c>
      <c r="P85" s="245">
        <f t="shared" si="19"/>
        <v>0</v>
      </c>
      <c r="Q85" s="245">
        <f t="shared" si="20"/>
        <v>55</v>
      </c>
      <c r="R85" s="276" t="s">
        <v>75</v>
      </c>
      <c r="S85" s="278" t="s">
        <v>76</v>
      </c>
      <c r="T85" s="278" t="s">
        <v>29</v>
      </c>
      <c r="U85" s="242" t="s">
        <v>30</v>
      </c>
      <c r="V85" s="249">
        <v>10</v>
      </c>
      <c r="W85" s="249">
        <f t="shared" si="21"/>
        <v>5.5</v>
      </c>
      <c r="X85" s="259">
        <f>W85*21.35</f>
        <v>117.42500000000001</v>
      </c>
      <c r="Y85" s="251" t="s">
        <v>77</v>
      </c>
      <c r="Z85" s="209"/>
      <c r="AA85" s="209"/>
      <c r="AB85" s="209"/>
    </row>
    <row r="86" spans="1:28">
      <c r="A86" s="240">
        <v>44322</v>
      </c>
      <c r="B86" s="241" t="s">
        <v>72</v>
      </c>
      <c r="C86" s="241" t="s">
        <v>26</v>
      </c>
      <c r="D86" s="242" t="s">
        <v>78</v>
      </c>
      <c r="E86" s="244">
        <v>87919</v>
      </c>
      <c r="F86" s="244">
        <v>87948</v>
      </c>
      <c r="G86" s="245">
        <f t="shared" si="13"/>
        <v>29</v>
      </c>
      <c r="H86" s="244">
        <v>87948</v>
      </c>
      <c r="I86" s="245">
        <f t="shared" si="14"/>
        <v>0</v>
      </c>
      <c r="J86" s="244">
        <v>87988</v>
      </c>
      <c r="K86" s="245">
        <f t="shared" si="15"/>
        <v>40</v>
      </c>
      <c r="L86" s="245">
        <f t="shared" si="16"/>
        <v>40</v>
      </c>
      <c r="M86" s="244">
        <v>88024</v>
      </c>
      <c r="N86" s="245">
        <f t="shared" si="17"/>
        <v>36</v>
      </c>
      <c r="O86" s="246">
        <f t="shared" si="18"/>
        <v>105</v>
      </c>
      <c r="P86" s="245">
        <f t="shared" si="19"/>
        <v>40</v>
      </c>
      <c r="Q86" s="245">
        <f t="shared" si="20"/>
        <v>65</v>
      </c>
      <c r="R86" s="276" t="s">
        <v>75</v>
      </c>
      <c r="S86" s="248" t="s">
        <v>76</v>
      </c>
      <c r="T86" s="248" t="s">
        <v>29</v>
      </c>
      <c r="U86" s="242" t="s">
        <v>30</v>
      </c>
      <c r="V86" s="249">
        <v>10</v>
      </c>
      <c r="W86" s="249">
        <f t="shared" si="21"/>
        <v>10.5</v>
      </c>
      <c r="X86" s="250">
        <f>W86*21.35</f>
        <v>224.17500000000001</v>
      </c>
      <c r="Y86" s="251" t="s">
        <v>77</v>
      </c>
      <c r="Z86" s="209"/>
      <c r="AA86" s="209"/>
      <c r="AB86" s="209"/>
    </row>
    <row r="87" spans="1:28" ht="11.55" thickBot="1">
      <c r="A87" s="240">
        <v>44323</v>
      </c>
      <c r="B87" s="241" t="s">
        <v>72</v>
      </c>
      <c r="C87" s="241" t="s">
        <v>26</v>
      </c>
      <c r="D87" s="242" t="s">
        <v>101</v>
      </c>
      <c r="E87" s="244">
        <v>88024</v>
      </c>
      <c r="F87" s="244">
        <v>88053</v>
      </c>
      <c r="G87" s="245">
        <f t="shared" si="13"/>
        <v>29</v>
      </c>
      <c r="H87" s="244">
        <v>88053</v>
      </c>
      <c r="I87" s="245">
        <f t="shared" si="14"/>
        <v>0</v>
      </c>
      <c r="J87" s="244">
        <v>88073</v>
      </c>
      <c r="K87" s="245">
        <f t="shared" si="15"/>
        <v>20</v>
      </c>
      <c r="L87" s="245">
        <f t="shared" si="16"/>
        <v>20</v>
      </c>
      <c r="M87" s="244">
        <v>88073</v>
      </c>
      <c r="N87" s="245">
        <f t="shared" si="17"/>
        <v>0</v>
      </c>
      <c r="O87" s="246">
        <f t="shared" si="18"/>
        <v>49</v>
      </c>
      <c r="P87" s="245">
        <f t="shared" si="19"/>
        <v>20</v>
      </c>
      <c r="Q87" s="245">
        <f t="shared" si="20"/>
        <v>29</v>
      </c>
      <c r="R87" s="276" t="s">
        <v>75</v>
      </c>
      <c r="S87" s="248" t="s">
        <v>76</v>
      </c>
      <c r="T87" s="248" t="s">
        <v>29</v>
      </c>
      <c r="U87" s="242" t="s">
        <v>30</v>
      </c>
      <c r="V87" s="249">
        <v>10</v>
      </c>
      <c r="W87" s="249">
        <f t="shared" si="21"/>
        <v>4.9000000000000004</v>
      </c>
      <c r="X87" s="250">
        <f>W87*21.35</f>
        <v>104.61500000000001</v>
      </c>
      <c r="Y87" s="251" t="s">
        <v>77</v>
      </c>
      <c r="Z87" s="209"/>
      <c r="AA87" s="209"/>
      <c r="AB87" s="209"/>
    </row>
    <row r="88" spans="1:28" ht="11.55" thickBot="1">
      <c r="A88" s="225">
        <v>44323</v>
      </c>
      <c r="B88" s="226" t="s">
        <v>72</v>
      </c>
      <c r="C88" s="226" t="s">
        <v>26</v>
      </c>
      <c r="D88" s="227" t="s">
        <v>102</v>
      </c>
      <c r="E88" s="228">
        <v>88073</v>
      </c>
      <c r="F88" s="228">
        <v>88091</v>
      </c>
      <c r="G88" s="229">
        <f t="shared" si="13"/>
        <v>18</v>
      </c>
      <c r="H88" s="228">
        <v>88091</v>
      </c>
      <c r="I88" s="229">
        <f t="shared" si="14"/>
        <v>0</v>
      </c>
      <c r="J88" s="228">
        <v>88097</v>
      </c>
      <c r="K88" s="229">
        <f t="shared" si="15"/>
        <v>6</v>
      </c>
      <c r="L88" s="229">
        <f t="shared" si="16"/>
        <v>6</v>
      </c>
      <c r="M88" s="230">
        <v>88098</v>
      </c>
      <c r="N88" s="229">
        <f t="shared" si="17"/>
        <v>1</v>
      </c>
      <c r="O88" s="231">
        <f t="shared" si="18"/>
        <v>25</v>
      </c>
      <c r="P88" s="229">
        <f t="shared" si="19"/>
        <v>6</v>
      </c>
      <c r="Q88" s="229">
        <f t="shared" si="20"/>
        <v>19</v>
      </c>
      <c r="R88" s="277" t="s">
        <v>75</v>
      </c>
      <c r="S88" s="233" t="s">
        <v>76</v>
      </c>
      <c r="T88" s="233" t="s">
        <v>29</v>
      </c>
      <c r="U88" s="227" t="s">
        <v>30</v>
      </c>
      <c r="V88" s="234">
        <v>10</v>
      </c>
      <c r="W88" s="234">
        <f t="shared" si="21"/>
        <v>2.5</v>
      </c>
      <c r="X88" s="235">
        <f>W88*21.35</f>
        <v>53.375</v>
      </c>
      <c r="Y88" s="254" t="s">
        <v>77</v>
      </c>
      <c r="Z88" s="237">
        <f>SUM(X85:X88)</f>
        <v>499.59000000000003</v>
      </c>
      <c r="AA88" s="238"/>
      <c r="AB88" s="239"/>
    </row>
    <row r="89" spans="1:28">
      <c r="A89" s="212">
        <v>44323</v>
      </c>
      <c r="B89" s="213" t="s">
        <v>25</v>
      </c>
      <c r="C89" s="213" t="s">
        <v>26</v>
      </c>
      <c r="D89" s="213" t="s">
        <v>54</v>
      </c>
      <c r="E89" s="214">
        <v>102488</v>
      </c>
      <c r="F89" s="215">
        <v>102488</v>
      </c>
      <c r="G89" s="216">
        <f t="shared" si="13"/>
        <v>0</v>
      </c>
      <c r="H89" s="215">
        <v>102488</v>
      </c>
      <c r="I89" s="216">
        <f t="shared" si="14"/>
        <v>0</v>
      </c>
      <c r="J89" s="215">
        <v>102488</v>
      </c>
      <c r="K89" s="216">
        <f t="shared" si="15"/>
        <v>0</v>
      </c>
      <c r="L89" s="216">
        <f t="shared" si="16"/>
        <v>0</v>
      </c>
      <c r="M89" s="215">
        <v>102498</v>
      </c>
      <c r="N89" s="216">
        <f t="shared" si="17"/>
        <v>10</v>
      </c>
      <c r="O89" s="217">
        <f t="shared" si="18"/>
        <v>10</v>
      </c>
      <c r="P89" s="218">
        <f t="shared" si="19"/>
        <v>0</v>
      </c>
      <c r="Q89" s="216">
        <f t="shared" si="20"/>
        <v>10</v>
      </c>
      <c r="R89" s="219" t="s">
        <v>27</v>
      </c>
      <c r="S89" s="220" t="s">
        <v>28</v>
      </c>
      <c r="T89" s="220" t="s">
        <v>29</v>
      </c>
      <c r="U89" s="221" t="s">
        <v>30</v>
      </c>
      <c r="V89" s="222">
        <v>13</v>
      </c>
      <c r="W89" s="222">
        <f t="shared" si="21"/>
        <v>0.76923076923076927</v>
      </c>
      <c r="X89" s="295">
        <f t="shared" ref="X89:X106" si="22">W89*20.09</f>
        <v>15.453846153846154</v>
      </c>
      <c r="Y89" s="224" t="s">
        <v>31</v>
      </c>
      <c r="Z89" s="209"/>
      <c r="AA89" s="209"/>
      <c r="AB89" s="209"/>
    </row>
    <row r="90" spans="1:28">
      <c r="A90" s="240">
        <v>44323</v>
      </c>
      <c r="B90" s="241" t="s">
        <v>25</v>
      </c>
      <c r="C90" s="241" t="s">
        <v>26</v>
      </c>
      <c r="D90" s="242" t="s">
        <v>112</v>
      </c>
      <c r="E90" s="244">
        <v>102498</v>
      </c>
      <c r="F90" s="244">
        <v>102515</v>
      </c>
      <c r="G90" s="245">
        <f t="shared" si="13"/>
        <v>17</v>
      </c>
      <c r="H90" s="244">
        <v>102515</v>
      </c>
      <c r="I90" s="245">
        <f t="shared" si="14"/>
        <v>0</v>
      </c>
      <c r="J90" s="244">
        <v>102518</v>
      </c>
      <c r="K90" s="245">
        <f t="shared" si="15"/>
        <v>3</v>
      </c>
      <c r="L90" s="245">
        <f t="shared" si="16"/>
        <v>3</v>
      </c>
      <c r="M90" s="244">
        <v>102544</v>
      </c>
      <c r="N90" s="245">
        <f t="shared" si="17"/>
        <v>26</v>
      </c>
      <c r="O90" s="246">
        <f t="shared" si="18"/>
        <v>46</v>
      </c>
      <c r="P90" s="245">
        <f t="shared" si="19"/>
        <v>3</v>
      </c>
      <c r="Q90" s="245">
        <f t="shared" si="20"/>
        <v>43</v>
      </c>
      <c r="R90" s="439" t="s">
        <v>27</v>
      </c>
      <c r="S90" s="248" t="s">
        <v>28</v>
      </c>
      <c r="T90" s="248" t="s">
        <v>29</v>
      </c>
      <c r="U90" s="242" t="s">
        <v>30</v>
      </c>
      <c r="V90" s="249">
        <v>13</v>
      </c>
      <c r="W90" s="249">
        <f t="shared" si="21"/>
        <v>3.5384615384615383</v>
      </c>
      <c r="X90" s="250">
        <f t="shared" si="22"/>
        <v>71.087692307692308</v>
      </c>
      <c r="Y90" s="260" t="s">
        <v>31</v>
      </c>
      <c r="Z90" s="209"/>
      <c r="AA90" s="209"/>
      <c r="AB90" s="209"/>
    </row>
    <row r="91" spans="1:28">
      <c r="A91" s="240">
        <v>44323</v>
      </c>
      <c r="B91" s="241" t="s">
        <v>25</v>
      </c>
      <c r="C91" s="241" t="s">
        <v>26</v>
      </c>
      <c r="D91" s="242" t="s">
        <v>113</v>
      </c>
      <c r="E91" s="244">
        <v>102544</v>
      </c>
      <c r="F91" s="244">
        <v>102544</v>
      </c>
      <c r="G91" s="245">
        <f t="shared" si="13"/>
        <v>0</v>
      </c>
      <c r="H91" s="244">
        <v>102544</v>
      </c>
      <c r="I91" s="245">
        <f t="shared" si="14"/>
        <v>0</v>
      </c>
      <c r="J91" s="244">
        <v>102575</v>
      </c>
      <c r="K91" s="245">
        <f t="shared" si="15"/>
        <v>31</v>
      </c>
      <c r="L91" s="245">
        <f t="shared" si="16"/>
        <v>31</v>
      </c>
      <c r="M91" s="244">
        <v>102575</v>
      </c>
      <c r="N91" s="245">
        <f t="shared" si="17"/>
        <v>0</v>
      </c>
      <c r="O91" s="246">
        <f t="shared" si="18"/>
        <v>31</v>
      </c>
      <c r="P91" s="245">
        <f t="shared" si="19"/>
        <v>31</v>
      </c>
      <c r="Q91" s="245">
        <f t="shared" si="20"/>
        <v>0</v>
      </c>
      <c r="R91" s="439" t="s">
        <v>27</v>
      </c>
      <c r="S91" s="248" t="s">
        <v>28</v>
      </c>
      <c r="T91" s="248" t="s">
        <v>29</v>
      </c>
      <c r="U91" s="242" t="s">
        <v>30</v>
      </c>
      <c r="V91" s="249">
        <v>13</v>
      </c>
      <c r="W91" s="249">
        <f t="shared" si="21"/>
        <v>2.3846153846153846</v>
      </c>
      <c r="X91" s="250">
        <f t="shared" si="22"/>
        <v>47.906923076923078</v>
      </c>
      <c r="Y91" s="260" t="s">
        <v>31</v>
      </c>
      <c r="Z91" s="209"/>
      <c r="AA91" s="209"/>
      <c r="AB91" s="209"/>
    </row>
    <row r="92" spans="1:28">
      <c r="A92" s="240">
        <v>44323</v>
      </c>
      <c r="B92" s="241" t="s">
        <v>25</v>
      </c>
      <c r="C92" s="241" t="s">
        <v>26</v>
      </c>
      <c r="D92" s="242" t="s">
        <v>94</v>
      </c>
      <c r="E92" s="244">
        <v>102575</v>
      </c>
      <c r="F92" s="244">
        <v>102575</v>
      </c>
      <c r="G92" s="245">
        <f t="shared" si="13"/>
        <v>0</v>
      </c>
      <c r="H92" s="244">
        <v>102575</v>
      </c>
      <c r="I92" s="245">
        <f t="shared" si="14"/>
        <v>0</v>
      </c>
      <c r="J92" s="244">
        <v>102588</v>
      </c>
      <c r="K92" s="245">
        <f t="shared" si="15"/>
        <v>13</v>
      </c>
      <c r="L92" s="245">
        <f t="shared" si="16"/>
        <v>13</v>
      </c>
      <c r="M92" s="244">
        <v>102593</v>
      </c>
      <c r="N92" s="245">
        <f t="shared" si="17"/>
        <v>5</v>
      </c>
      <c r="O92" s="246">
        <f t="shared" si="18"/>
        <v>18</v>
      </c>
      <c r="P92" s="245">
        <f t="shared" si="19"/>
        <v>13</v>
      </c>
      <c r="Q92" s="245">
        <f t="shared" si="20"/>
        <v>5</v>
      </c>
      <c r="R92" s="439" t="s">
        <v>27</v>
      </c>
      <c r="S92" s="248" t="s">
        <v>28</v>
      </c>
      <c r="T92" s="248" t="s">
        <v>29</v>
      </c>
      <c r="U92" s="242" t="s">
        <v>30</v>
      </c>
      <c r="V92" s="249">
        <v>13</v>
      </c>
      <c r="W92" s="249">
        <f t="shared" si="21"/>
        <v>1.3846153846153846</v>
      </c>
      <c r="X92" s="250">
        <f t="shared" si="22"/>
        <v>27.816923076923075</v>
      </c>
      <c r="Y92" s="260" t="s">
        <v>31</v>
      </c>
      <c r="Z92" s="209"/>
      <c r="AA92" s="209"/>
      <c r="AB92" s="209"/>
    </row>
    <row r="93" spans="1:28">
      <c r="A93" s="240">
        <v>44324</v>
      </c>
      <c r="B93" s="241" t="s">
        <v>25</v>
      </c>
      <c r="C93" s="241" t="s">
        <v>26</v>
      </c>
      <c r="D93" s="242" t="s">
        <v>114</v>
      </c>
      <c r="E93" s="244">
        <v>102593</v>
      </c>
      <c r="F93" s="244">
        <v>102616</v>
      </c>
      <c r="G93" s="245">
        <f t="shared" si="13"/>
        <v>23</v>
      </c>
      <c r="H93" s="244">
        <v>102616</v>
      </c>
      <c r="I93" s="245">
        <f t="shared" si="14"/>
        <v>0</v>
      </c>
      <c r="J93" s="244">
        <v>102648</v>
      </c>
      <c r="K93" s="245">
        <f t="shared" si="15"/>
        <v>32</v>
      </c>
      <c r="L93" s="245">
        <f t="shared" si="16"/>
        <v>32</v>
      </c>
      <c r="M93" s="244">
        <v>102671</v>
      </c>
      <c r="N93" s="245">
        <f t="shared" si="17"/>
        <v>23</v>
      </c>
      <c r="O93" s="246">
        <f t="shared" si="18"/>
        <v>78</v>
      </c>
      <c r="P93" s="245">
        <f t="shared" si="19"/>
        <v>32</v>
      </c>
      <c r="Q93" s="245">
        <f t="shared" si="20"/>
        <v>46</v>
      </c>
      <c r="R93" s="439" t="s">
        <v>27</v>
      </c>
      <c r="S93" s="248" t="s">
        <v>28</v>
      </c>
      <c r="T93" s="248" t="s">
        <v>29</v>
      </c>
      <c r="U93" s="242" t="s">
        <v>30</v>
      </c>
      <c r="V93" s="249">
        <v>13</v>
      </c>
      <c r="W93" s="249">
        <f t="shared" si="21"/>
        <v>6</v>
      </c>
      <c r="X93" s="250">
        <f t="shared" si="22"/>
        <v>120.53999999999999</v>
      </c>
      <c r="Y93" s="260" t="s">
        <v>31</v>
      </c>
      <c r="Z93" s="209"/>
      <c r="AA93" s="209"/>
      <c r="AB93" s="209"/>
    </row>
    <row r="94" spans="1:28">
      <c r="A94" s="240">
        <v>44325</v>
      </c>
      <c r="B94" s="241" t="s">
        <v>25</v>
      </c>
      <c r="C94" s="241" t="s">
        <v>26</v>
      </c>
      <c r="D94" s="242" t="s">
        <v>112</v>
      </c>
      <c r="E94" s="244">
        <v>102671</v>
      </c>
      <c r="F94" s="244">
        <v>102692</v>
      </c>
      <c r="G94" s="245">
        <f t="shared" si="13"/>
        <v>21</v>
      </c>
      <c r="H94" s="244">
        <v>102692</v>
      </c>
      <c r="I94" s="245">
        <f t="shared" si="14"/>
        <v>0</v>
      </c>
      <c r="J94" s="244">
        <v>102718</v>
      </c>
      <c r="K94" s="245">
        <f t="shared" si="15"/>
        <v>26</v>
      </c>
      <c r="L94" s="245">
        <f t="shared" si="16"/>
        <v>26</v>
      </c>
      <c r="M94" s="244">
        <v>102738</v>
      </c>
      <c r="N94" s="245">
        <f t="shared" si="17"/>
        <v>20</v>
      </c>
      <c r="O94" s="246">
        <f t="shared" si="18"/>
        <v>67</v>
      </c>
      <c r="P94" s="245">
        <f t="shared" si="19"/>
        <v>26</v>
      </c>
      <c r="Q94" s="245">
        <f t="shared" si="20"/>
        <v>41</v>
      </c>
      <c r="R94" s="439" t="s">
        <v>27</v>
      </c>
      <c r="S94" s="248" t="s">
        <v>28</v>
      </c>
      <c r="T94" s="248" t="s">
        <v>29</v>
      </c>
      <c r="U94" s="242" t="s">
        <v>30</v>
      </c>
      <c r="V94" s="249">
        <v>13</v>
      </c>
      <c r="W94" s="249">
        <f t="shared" si="21"/>
        <v>5.1538461538461542</v>
      </c>
      <c r="X94" s="250">
        <f t="shared" si="22"/>
        <v>103.54076923076924</v>
      </c>
      <c r="Y94" s="260" t="s">
        <v>31</v>
      </c>
      <c r="Z94" s="209"/>
      <c r="AA94" s="209"/>
      <c r="AB94" s="209"/>
    </row>
    <row r="95" spans="1:28" ht="11.55" thickBot="1">
      <c r="A95" s="240">
        <v>44326</v>
      </c>
      <c r="B95" s="241" t="s">
        <v>25</v>
      </c>
      <c r="C95" s="241" t="s">
        <v>26</v>
      </c>
      <c r="D95" s="242" t="s">
        <v>33</v>
      </c>
      <c r="E95" s="244">
        <v>102738</v>
      </c>
      <c r="F95" s="244">
        <v>102754</v>
      </c>
      <c r="G95" s="245">
        <f t="shared" si="13"/>
        <v>16</v>
      </c>
      <c r="H95" s="244">
        <v>102754</v>
      </c>
      <c r="I95" s="245">
        <f t="shared" si="14"/>
        <v>0</v>
      </c>
      <c r="J95" s="244">
        <v>102773</v>
      </c>
      <c r="K95" s="245">
        <f t="shared" si="15"/>
        <v>19</v>
      </c>
      <c r="L95" s="245">
        <f t="shared" si="16"/>
        <v>19</v>
      </c>
      <c r="M95" s="244">
        <v>102795</v>
      </c>
      <c r="N95" s="245">
        <f t="shared" si="17"/>
        <v>22</v>
      </c>
      <c r="O95" s="246">
        <f t="shared" si="18"/>
        <v>57</v>
      </c>
      <c r="P95" s="245">
        <f t="shared" si="19"/>
        <v>19</v>
      </c>
      <c r="Q95" s="245">
        <f t="shared" si="20"/>
        <v>38</v>
      </c>
      <c r="R95" s="439" t="s">
        <v>27</v>
      </c>
      <c r="S95" s="248" t="s">
        <v>28</v>
      </c>
      <c r="T95" s="248" t="s">
        <v>29</v>
      </c>
      <c r="U95" s="242" t="s">
        <v>30</v>
      </c>
      <c r="V95" s="249">
        <v>13</v>
      </c>
      <c r="W95" s="249">
        <f t="shared" si="21"/>
        <v>4.384615384615385</v>
      </c>
      <c r="X95" s="250">
        <f t="shared" si="22"/>
        <v>88.086923076923085</v>
      </c>
      <c r="Y95" s="260" t="s">
        <v>31</v>
      </c>
      <c r="Z95" s="209"/>
      <c r="AA95" s="209"/>
      <c r="AB95" s="209"/>
    </row>
    <row r="96" spans="1:28" ht="11.55" thickBot="1">
      <c r="A96" s="225">
        <v>44326</v>
      </c>
      <c r="B96" s="226" t="s">
        <v>25</v>
      </c>
      <c r="C96" s="226" t="s">
        <v>26</v>
      </c>
      <c r="D96" s="227" t="s">
        <v>54</v>
      </c>
      <c r="E96" s="228">
        <v>102795</v>
      </c>
      <c r="F96" s="228">
        <v>102795</v>
      </c>
      <c r="G96" s="229">
        <f t="shared" si="13"/>
        <v>0</v>
      </c>
      <c r="H96" s="228">
        <v>102795</v>
      </c>
      <c r="I96" s="229">
        <f t="shared" si="14"/>
        <v>0</v>
      </c>
      <c r="J96" s="228">
        <v>102795</v>
      </c>
      <c r="K96" s="229">
        <f t="shared" si="15"/>
        <v>0</v>
      </c>
      <c r="L96" s="229">
        <f t="shared" si="16"/>
        <v>0</v>
      </c>
      <c r="M96" s="230">
        <v>102804</v>
      </c>
      <c r="N96" s="229">
        <f t="shared" si="17"/>
        <v>9</v>
      </c>
      <c r="O96" s="231">
        <f t="shared" si="18"/>
        <v>9</v>
      </c>
      <c r="P96" s="229">
        <f t="shared" si="19"/>
        <v>0</v>
      </c>
      <c r="Q96" s="229">
        <f t="shared" si="20"/>
        <v>9</v>
      </c>
      <c r="R96" s="232" t="s">
        <v>27</v>
      </c>
      <c r="S96" s="233" t="s">
        <v>28</v>
      </c>
      <c r="T96" s="233" t="s">
        <v>29</v>
      </c>
      <c r="U96" s="227" t="s">
        <v>30</v>
      </c>
      <c r="V96" s="234">
        <v>13</v>
      </c>
      <c r="W96" s="234">
        <f t="shared" si="21"/>
        <v>0.69230769230769229</v>
      </c>
      <c r="X96" s="253">
        <f t="shared" si="22"/>
        <v>13.908461538461538</v>
      </c>
      <c r="Y96" s="236" t="s">
        <v>31</v>
      </c>
      <c r="Z96" s="237">
        <f>SUM(X89:X96)</f>
        <v>488.34153846153845</v>
      </c>
      <c r="AA96" s="238"/>
      <c r="AB96" s="239"/>
    </row>
    <row r="97" spans="1:28">
      <c r="A97" s="240">
        <v>44323</v>
      </c>
      <c r="B97" s="241" t="s">
        <v>35</v>
      </c>
      <c r="C97" s="241" t="s">
        <v>26</v>
      </c>
      <c r="D97" s="242" t="s">
        <v>54</v>
      </c>
      <c r="E97" s="243">
        <v>55125</v>
      </c>
      <c r="F97" s="244">
        <v>55125</v>
      </c>
      <c r="G97" s="245">
        <f t="shared" si="13"/>
        <v>0</v>
      </c>
      <c r="H97" s="244">
        <v>55125</v>
      </c>
      <c r="I97" s="245">
        <f t="shared" si="14"/>
        <v>0</v>
      </c>
      <c r="J97" s="244">
        <v>55125</v>
      </c>
      <c r="K97" s="245">
        <f t="shared" si="15"/>
        <v>0</v>
      </c>
      <c r="L97" s="245">
        <f t="shared" si="16"/>
        <v>0</v>
      </c>
      <c r="M97" s="244">
        <v>55134</v>
      </c>
      <c r="N97" s="245">
        <f t="shared" si="17"/>
        <v>9</v>
      </c>
      <c r="O97" s="246">
        <f t="shared" si="18"/>
        <v>9</v>
      </c>
      <c r="P97" s="245">
        <f t="shared" si="19"/>
        <v>0</v>
      </c>
      <c r="Q97" s="245">
        <f t="shared" si="20"/>
        <v>9</v>
      </c>
      <c r="R97" s="247" t="s">
        <v>37</v>
      </c>
      <c r="S97" s="248" t="s">
        <v>38</v>
      </c>
      <c r="T97" s="248" t="s">
        <v>29</v>
      </c>
      <c r="U97" s="242" t="s">
        <v>30</v>
      </c>
      <c r="V97" s="249">
        <v>12</v>
      </c>
      <c r="W97" s="249">
        <f t="shared" si="21"/>
        <v>0.75</v>
      </c>
      <c r="X97" s="250">
        <f t="shared" si="22"/>
        <v>15.067499999999999</v>
      </c>
      <c r="Y97" s="251" t="s">
        <v>39</v>
      </c>
      <c r="Z97" s="209"/>
      <c r="AA97" s="209"/>
      <c r="AB97" s="209"/>
    </row>
    <row r="98" spans="1:28">
      <c r="A98" s="240">
        <v>44323</v>
      </c>
      <c r="B98" s="241" t="s">
        <v>35</v>
      </c>
      <c r="C98" s="241" t="s">
        <v>26</v>
      </c>
      <c r="D98" s="242" t="s">
        <v>115</v>
      </c>
      <c r="E98" s="244">
        <v>55134</v>
      </c>
      <c r="F98" s="244">
        <v>55150</v>
      </c>
      <c r="G98" s="245">
        <f t="shared" si="13"/>
        <v>16</v>
      </c>
      <c r="H98" s="244">
        <v>55150</v>
      </c>
      <c r="I98" s="245">
        <f t="shared" si="14"/>
        <v>0</v>
      </c>
      <c r="J98" s="244">
        <v>55162</v>
      </c>
      <c r="K98" s="245">
        <f t="shared" si="15"/>
        <v>12</v>
      </c>
      <c r="L98" s="245">
        <f t="shared" si="16"/>
        <v>12</v>
      </c>
      <c r="M98" s="244">
        <v>55173</v>
      </c>
      <c r="N98" s="245">
        <f t="shared" si="17"/>
        <v>11</v>
      </c>
      <c r="O98" s="246">
        <f t="shared" si="18"/>
        <v>39</v>
      </c>
      <c r="P98" s="245">
        <f t="shared" si="19"/>
        <v>12</v>
      </c>
      <c r="Q98" s="245">
        <f t="shared" si="20"/>
        <v>27</v>
      </c>
      <c r="R98" s="247" t="s">
        <v>37</v>
      </c>
      <c r="S98" s="248" t="s">
        <v>38</v>
      </c>
      <c r="T98" s="248" t="s">
        <v>29</v>
      </c>
      <c r="U98" s="242" t="s">
        <v>30</v>
      </c>
      <c r="V98" s="249">
        <v>12</v>
      </c>
      <c r="W98" s="249">
        <f t="shared" si="21"/>
        <v>3.25</v>
      </c>
      <c r="X98" s="250">
        <f t="shared" si="22"/>
        <v>65.292500000000004</v>
      </c>
      <c r="Y98" s="251" t="s">
        <v>39</v>
      </c>
      <c r="Z98" s="209"/>
      <c r="AA98" s="209"/>
      <c r="AB98" s="209"/>
    </row>
    <row r="99" spans="1:28">
      <c r="A99" s="240">
        <v>44323</v>
      </c>
      <c r="B99" s="241" t="s">
        <v>35</v>
      </c>
      <c r="C99" s="241" t="s">
        <v>26</v>
      </c>
      <c r="D99" s="242" t="s">
        <v>116</v>
      </c>
      <c r="E99" s="244">
        <v>55173</v>
      </c>
      <c r="F99" s="244">
        <v>55173</v>
      </c>
      <c r="G99" s="245">
        <f t="shared" si="13"/>
        <v>0</v>
      </c>
      <c r="H99" s="244">
        <v>55173</v>
      </c>
      <c r="I99" s="245">
        <f t="shared" si="14"/>
        <v>0</v>
      </c>
      <c r="J99" s="244">
        <v>55189</v>
      </c>
      <c r="K99" s="245">
        <f t="shared" si="15"/>
        <v>16</v>
      </c>
      <c r="L99" s="245">
        <f t="shared" si="16"/>
        <v>16</v>
      </c>
      <c r="M99" s="244">
        <v>55205</v>
      </c>
      <c r="N99" s="245">
        <f t="shared" si="17"/>
        <v>16</v>
      </c>
      <c r="O99" s="246">
        <f t="shared" si="18"/>
        <v>32</v>
      </c>
      <c r="P99" s="245">
        <f t="shared" si="19"/>
        <v>16</v>
      </c>
      <c r="Q99" s="245">
        <f t="shared" si="20"/>
        <v>16</v>
      </c>
      <c r="R99" s="247" t="s">
        <v>37</v>
      </c>
      <c r="S99" s="248" t="s">
        <v>38</v>
      </c>
      <c r="T99" s="248" t="s">
        <v>29</v>
      </c>
      <c r="U99" s="242" t="s">
        <v>30</v>
      </c>
      <c r="V99" s="249">
        <v>12</v>
      </c>
      <c r="W99" s="249">
        <f t="shared" si="21"/>
        <v>2.6666666666666665</v>
      </c>
      <c r="X99" s="250">
        <f t="shared" si="22"/>
        <v>53.573333333333331</v>
      </c>
      <c r="Y99" s="251" t="s">
        <v>39</v>
      </c>
      <c r="Z99" s="209"/>
      <c r="AA99" s="209"/>
      <c r="AB99" s="209"/>
    </row>
    <row r="100" spans="1:28">
      <c r="A100" s="240">
        <v>44323</v>
      </c>
      <c r="B100" s="241" t="s">
        <v>35</v>
      </c>
      <c r="C100" s="241" t="s">
        <v>26</v>
      </c>
      <c r="D100" s="242" t="s">
        <v>104</v>
      </c>
      <c r="E100" s="244">
        <v>55205</v>
      </c>
      <c r="F100" s="244">
        <v>55205</v>
      </c>
      <c r="G100" s="245">
        <f t="shared" si="13"/>
        <v>0</v>
      </c>
      <c r="H100" s="244">
        <v>55205</v>
      </c>
      <c r="I100" s="245">
        <f t="shared" si="14"/>
        <v>0</v>
      </c>
      <c r="J100" s="244">
        <v>55210</v>
      </c>
      <c r="K100" s="245">
        <f t="shared" si="15"/>
        <v>5</v>
      </c>
      <c r="L100" s="245">
        <f t="shared" si="16"/>
        <v>5</v>
      </c>
      <c r="M100" s="244">
        <v>55241</v>
      </c>
      <c r="N100" s="245">
        <f t="shared" si="17"/>
        <v>31</v>
      </c>
      <c r="O100" s="246">
        <f t="shared" si="18"/>
        <v>36</v>
      </c>
      <c r="P100" s="245">
        <f t="shared" si="19"/>
        <v>5</v>
      </c>
      <c r="Q100" s="245">
        <f t="shared" si="20"/>
        <v>31</v>
      </c>
      <c r="R100" s="247" t="s">
        <v>37</v>
      </c>
      <c r="S100" s="248" t="s">
        <v>38</v>
      </c>
      <c r="T100" s="248" t="s">
        <v>29</v>
      </c>
      <c r="U100" s="242" t="s">
        <v>30</v>
      </c>
      <c r="V100" s="249">
        <v>12</v>
      </c>
      <c r="W100" s="249">
        <f t="shared" si="21"/>
        <v>3</v>
      </c>
      <c r="X100" s="250">
        <f t="shared" si="22"/>
        <v>60.269999999999996</v>
      </c>
      <c r="Y100" s="251" t="s">
        <v>39</v>
      </c>
      <c r="Z100" s="209"/>
      <c r="AA100" s="209"/>
      <c r="AB100" s="209"/>
    </row>
    <row r="101" spans="1:28">
      <c r="A101" s="240">
        <v>44324</v>
      </c>
      <c r="B101" s="241" t="s">
        <v>35</v>
      </c>
      <c r="C101" s="241" t="s">
        <v>26</v>
      </c>
      <c r="D101" s="242" t="s">
        <v>117</v>
      </c>
      <c r="E101" s="244">
        <v>55241</v>
      </c>
      <c r="F101" s="244">
        <v>55246</v>
      </c>
      <c r="G101" s="245">
        <f t="shared" si="13"/>
        <v>5</v>
      </c>
      <c r="H101" s="244">
        <v>55246</v>
      </c>
      <c r="I101" s="245">
        <f t="shared" si="14"/>
        <v>0</v>
      </c>
      <c r="J101" s="244">
        <v>55259</v>
      </c>
      <c r="K101" s="245">
        <f t="shared" si="15"/>
        <v>13</v>
      </c>
      <c r="L101" s="245">
        <f t="shared" si="16"/>
        <v>13</v>
      </c>
      <c r="M101" s="244">
        <v>55279</v>
      </c>
      <c r="N101" s="245">
        <f t="shared" si="17"/>
        <v>20</v>
      </c>
      <c r="O101" s="246">
        <f t="shared" si="18"/>
        <v>38</v>
      </c>
      <c r="P101" s="245">
        <f t="shared" si="19"/>
        <v>13</v>
      </c>
      <c r="Q101" s="245">
        <f t="shared" si="20"/>
        <v>25</v>
      </c>
      <c r="R101" s="247" t="s">
        <v>37</v>
      </c>
      <c r="S101" s="248" t="s">
        <v>38</v>
      </c>
      <c r="T101" s="248" t="s">
        <v>29</v>
      </c>
      <c r="U101" s="242" t="s">
        <v>30</v>
      </c>
      <c r="V101" s="249">
        <v>12</v>
      </c>
      <c r="W101" s="249">
        <f t="shared" si="21"/>
        <v>3.1666666666666665</v>
      </c>
      <c r="X101" s="250">
        <f t="shared" si="22"/>
        <v>63.618333333333332</v>
      </c>
      <c r="Y101" s="251" t="s">
        <v>39</v>
      </c>
      <c r="Z101" s="209"/>
      <c r="AA101" s="209"/>
      <c r="AB101" s="209"/>
    </row>
    <row r="102" spans="1:28">
      <c r="A102" s="240">
        <v>44324</v>
      </c>
      <c r="B102" s="241" t="s">
        <v>35</v>
      </c>
      <c r="C102" s="241" t="s">
        <v>26</v>
      </c>
      <c r="D102" s="242" t="s">
        <v>118</v>
      </c>
      <c r="E102" s="244">
        <v>55279</v>
      </c>
      <c r="F102" s="244">
        <v>55285</v>
      </c>
      <c r="G102" s="245">
        <f t="shared" si="13"/>
        <v>6</v>
      </c>
      <c r="H102" s="244">
        <v>55285</v>
      </c>
      <c r="I102" s="245">
        <f t="shared" si="14"/>
        <v>0</v>
      </c>
      <c r="J102" s="244">
        <v>55298</v>
      </c>
      <c r="K102" s="245">
        <f t="shared" si="15"/>
        <v>13</v>
      </c>
      <c r="L102" s="245">
        <f t="shared" si="16"/>
        <v>13</v>
      </c>
      <c r="M102" s="244">
        <v>55318</v>
      </c>
      <c r="N102" s="245">
        <f t="shared" si="17"/>
        <v>20</v>
      </c>
      <c r="O102" s="246">
        <f t="shared" si="18"/>
        <v>39</v>
      </c>
      <c r="P102" s="245">
        <f t="shared" si="19"/>
        <v>13</v>
      </c>
      <c r="Q102" s="245">
        <f t="shared" si="20"/>
        <v>26</v>
      </c>
      <c r="R102" s="247" t="s">
        <v>37</v>
      </c>
      <c r="S102" s="248" t="s">
        <v>38</v>
      </c>
      <c r="T102" s="248" t="s">
        <v>29</v>
      </c>
      <c r="U102" s="242" t="s">
        <v>30</v>
      </c>
      <c r="V102" s="249">
        <v>12</v>
      </c>
      <c r="W102" s="249">
        <f t="shared" si="21"/>
        <v>3.25</v>
      </c>
      <c r="X102" s="250">
        <f t="shared" si="22"/>
        <v>65.292500000000004</v>
      </c>
      <c r="Y102" s="251" t="s">
        <v>39</v>
      </c>
      <c r="Z102" s="209"/>
      <c r="AA102" s="209"/>
      <c r="AB102" s="209"/>
    </row>
    <row r="103" spans="1:28">
      <c r="A103" s="240">
        <v>44324</v>
      </c>
      <c r="B103" s="241" t="s">
        <v>35</v>
      </c>
      <c r="C103" s="241" t="s">
        <v>26</v>
      </c>
      <c r="D103" s="242" t="s">
        <v>116</v>
      </c>
      <c r="E103" s="244">
        <v>55318</v>
      </c>
      <c r="F103" s="244">
        <v>55334</v>
      </c>
      <c r="G103" s="245">
        <f t="shared" si="13"/>
        <v>16</v>
      </c>
      <c r="H103" s="244">
        <v>55334</v>
      </c>
      <c r="I103" s="245">
        <f t="shared" si="14"/>
        <v>0</v>
      </c>
      <c r="J103" s="244">
        <v>55352</v>
      </c>
      <c r="K103" s="245">
        <f t="shared" si="15"/>
        <v>18</v>
      </c>
      <c r="L103" s="245">
        <f t="shared" si="16"/>
        <v>18</v>
      </c>
      <c r="M103" s="244">
        <v>55359</v>
      </c>
      <c r="N103" s="245">
        <f t="shared" si="17"/>
        <v>7</v>
      </c>
      <c r="O103" s="246">
        <f t="shared" si="18"/>
        <v>41</v>
      </c>
      <c r="P103" s="245">
        <f t="shared" si="19"/>
        <v>18</v>
      </c>
      <c r="Q103" s="245">
        <f t="shared" si="20"/>
        <v>23</v>
      </c>
      <c r="R103" s="247" t="s">
        <v>37</v>
      </c>
      <c r="S103" s="248" t="s">
        <v>38</v>
      </c>
      <c r="T103" s="248" t="s">
        <v>29</v>
      </c>
      <c r="U103" s="242" t="s">
        <v>30</v>
      </c>
      <c r="V103" s="249">
        <v>12</v>
      </c>
      <c r="W103" s="249">
        <f t="shared" si="21"/>
        <v>3.4166666666666665</v>
      </c>
      <c r="X103" s="250">
        <f t="shared" si="22"/>
        <v>68.640833333333333</v>
      </c>
      <c r="Y103" s="251" t="s">
        <v>39</v>
      </c>
      <c r="Z103" s="209"/>
      <c r="AA103" s="209"/>
      <c r="AB103" s="209"/>
    </row>
    <row r="104" spans="1:28">
      <c r="A104" s="240">
        <v>44324</v>
      </c>
      <c r="B104" s="241" t="s">
        <v>35</v>
      </c>
      <c r="C104" s="241" t="s">
        <v>26</v>
      </c>
      <c r="D104" s="242" t="s">
        <v>119</v>
      </c>
      <c r="E104" s="244">
        <v>55359</v>
      </c>
      <c r="F104" s="244">
        <v>55359</v>
      </c>
      <c r="G104" s="245">
        <f t="shared" si="13"/>
        <v>0</v>
      </c>
      <c r="H104" s="244">
        <v>55359</v>
      </c>
      <c r="I104" s="245">
        <f t="shared" si="14"/>
        <v>0</v>
      </c>
      <c r="J104" s="244">
        <v>55384</v>
      </c>
      <c r="K104" s="245">
        <f t="shared" si="15"/>
        <v>25</v>
      </c>
      <c r="L104" s="245">
        <f t="shared" si="16"/>
        <v>25</v>
      </c>
      <c r="M104" s="244">
        <v>55408</v>
      </c>
      <c r="N104" s="245">
        <f t="shared" si="17"/>
        <v>24</v>
      </c>
      <c r="O104" s="246">
        <f t="shared" si="18"/>
        <v>49</v>
      </c>
      <c r="P104" s="245">
        <f t="shared" si="19"/>
        <v>25</v>
      </c>
      <c r="Q104" s="245">
        <f t="shared" si="20"/>
        <v>24</v>
      </c>
      <c r="R104" s="247" t="s">
        <v>37</v>
      </c>
      <c r="S104" s="248" t="s">
        <v>38</v>
      </c>
      <c r="T104" s="248" t="s">
        <v>29</v>
      </c>
      <c r="U104" s="242" t="s">
        <v>30</v>
      </c>
      <c r="V104" s="249">
        <v>12</v>
      </c>
      <c r="W104" s="249">
        <f t="shared" si="21"/>
        <v>4.083333333333333</v>
      </c>
      <c r="X104" s="250">
        <f t="shared" si="22"/>
        <v>82.034166666666664</v>
      </c>
      <c r="Y104" s="251" t="s">
        <v>39</v>
      </c>
      <c r="Z104" s="209"/>
      <c r="AA104" s="209"/>
      <c r="AB104" s="209"/>
    </row>
    <row r="105" spans="1:28" ht="11.55" thickBot="1">
      <c r="A105" s="240">
        <v>44324</v>
      </c>
      <c r="B105" s="241" t="s">
        <v>35</v>
      </c>
      <c r="C105" s="241" t="s">
        <v>26</v>
      </c>
      <c r="D105" s="242" t="s">
        <v>120</v>
      </c>
      <c r="E105" s="244">
        <v>55408</v>
      </c>
      <c r="F105" s="244">
        <v>55408</v>
      </c>
      <c r="G105" s="245">
        <f t="shared" si="13"/>
        <v>0</v>
      </c>
      <c r="H105" s="244">
        <v>55408</v>
      </c>
      <c r="I105" s="245">
        <f t="shared" si="14"/>
        <v>0</v>
      </c>
      <c r="J105" s="244">
        <v>55421</v>
      </c>
      <c r="K105" s="245">
        <f t="shared" si="15"/>
        <v>13</v>
      </c>
      <c r="L105" s="245">
        <f t="shared" si="16"/>
        <v>13</v>
      </c>
      <c r="M105" s="244">
        <v>55430</v>
      </c>
      <c r="N105" s="245">
        <f t="shared" si="17"/>
        <v>9</v>
      </c>
      <c r="O105" s="246">
        <f t="shared" si="18"/>
        <v>22</v>
      </c>
      <c r="P105" s="245">
        <f t="shared" si="19"/>
        <v>13</v>
      </c>
      <c r="Q105" s="245">
        <f t="shared" si="20"/>
        <v>9</v>
      </c>
      <c r="R105" s="247" t="s">
        <v>37</v>
      </c>
      <c r="S105" s="248" t="s">
        <v>38</v>
      </c>
      <c r="T105" s="248" t="s">
        <v>29</v>
      </c>
      <c r="U105" s="242" t="s">
        <v>30</v>
      </c>
      <c r="V105" s="249">
        <v>12</v>
      </c>
      <c r="W105" s="249">
        <f t="shared" si="21"/>
        <v>1.8333333333333333</v>
      </c>
      <c r="X105" s="250">
        <f t="shared" si="22"/>
        <v>36.831666666666663</v>
      </c>
      <c r="Y105" s="251" t="s">
        <v>39</v>
      </c>
      <c r="Z105" s="209"/>
      <c r="AA105" s="209"/>
      <c r="AB105" s="209"/>
    </row>
    <row r="106" spans="1:28" ht="11.55" thickBot="1">
      <c r="A106" s="225">
        <v>44326</v>
      </c>
      <c r="B106" s="226" t="s">
        <v>35</v>
      </c>
      <c r="C106" s="226" t="s">
        <v>26</v>
      </c>
      <c r="D106" s="227" t="s">
        <v>121</v>
      </c>
      <c r="E106" s="228">
        <v>55430</v>
      </c>
      <c r="F106" s="228">
        <v>55445</v>
      </c>
      <c r="G106" s="229">
        <f t="shared" si="13"/>
        <v>15</v>
      </c>
      <c r="H106" s="228">
        <v>55445</v>
      </c>
      <c r="I106" s="229">
        <f t="shared" si="14"/>
        <v>0</v>
      </c>
      <c r="J106" s="228">
        <v>55469</v>
      </c>
      <c r="K106" s="229">
        <f t="shared" si="15"/>
        <v>24</v>
      </c>
      <c r="L106" s="229">
        <f t="shared" si="16"/>
        <v>24</v>
      </c>
      <c r="M106" s="230">
        <v>55490</v>
      </c>
      <c r="N106" s="229">
        <f t="shared" si="17"/>
        <v>21</v>
      </c>
      <c r="O106" s="231">
        <f t="shared" si="18"/>
        <v>60</v>
      </c>
      <c r="P106" s="229">
        <f t="shared" si="19"/>
        <v>24</v>
      </c>
      <c r="Q106" s="229">
        <f t="shared" si="20"/>
        <v>36</v>
      </c>
      <c r="R106" s="252" t="s">
        <v>37</v>
      </c>
      <c r="S106" s="233" t="s">
        <v>38</v>
      </c>
      <c r="T106" s="233" t="s">
        <v>29</v>
      </c>
      <c r="U106" s="227" t="s">
        <v>30</v>
      </c>
      <c r="V106" s="234">
        <v>12</v>
      </c>
      <c r="W106" s="234">
        <f t="shared" si="21"/>
        <v>5</v>
      </c>
      <c r="X106" s="253">
        <f t="shared" si="22"/>
        <v>100.45</v>
      </c>
      <c r="Y106" s="254" t="s">
        <v>39</v>
      </c>
      <c r="Z106" s="237">
        <f>SUM(X97:X106)</f>
        <v>611.07083333333333</v>
      </c>
      <c r="AA106" s="238"/>
      <c r="AB106" s="239"/>
    </row>
    <row r="107" spans="1:28">
      <c r="A107" s="240">
        <v>44323</v>
      </c>
      <c r="B107" s="241" t="s">
        <v>42</v>
      </c>
      <c r="C107" s="241" t="s">
        <v>26</v>
      </c>
      <c r="D107" s="242" t="s">
        <v>122</v>
      </c>
      <c r="E107" s="243">
        <v>41324</v>
      </c>
      <c r="F107" s="244">
        <v>41344</v>
      </c>
      <c r="G107" s="245">
        <f t="shared" si="13"/>
        <v>20</v>
      </c>
      <c r="H107" s="244">
        <v>41344</v>
      </c>
      <c r="I107" s="245">
        <f t="shared" si="14"/>
        <v>0</v>
      </c>
      <c r="J107" s="244">
        <v>41347</v>
      </c>
      <c r="K107" s="245">
        <f t="shared" si="15"/>
        <v>3</v>
      </c>
      <c r="L107" s="245">
        <f t="shared" si="16"/>
        <v>3</v>
      </c>
      <c r="M107" s="244">
        <v>41354</v>
      </c>
      <c r="N107" s="245">
        <f t="shared" si="17"/>
        <v>7</v>
      </c>
      <c r="O107" s="246">
        <f t="shared" si="18"/>
        <v>30</v>
      </c>
      <c r="P107" s="245">
        <f t="shared" si="19"/>
        <v>3</v>
      </c>
      <c r="Q107" s="245">
        <f t="shared" si="20"/>
        <v>27</v>
      </c>
      <c r="R107" s="255" t="s">
        <v>44</v>
      </c>
      <c r="S107" s="248" t="s">
        <v>45</v>
      </c>
      <c r="T107" s="248" t="s">
        <v>29</v>
      </c>
      <c r="U107" s="242" t="s">
        <v>30</v>
      </c>
      <c r="V107" s="249">
        <v>15</v>
      </c>
      <c r="W107" s="249">
        <f t="shared" si="21"/>
        <v>2</v>
      </c>
      <c r="X107" s="259">
        <f>W107*19.05</f>
        <v>38.1</v>
      </c>
      <c r="Y107" s="251" t="s">
        <v>46</v>
      </c>
      <c r="Z107" s="209"/>
      <c r="AA107" s="209"/>
      <c r="AB107" s="209"/>
    </row>
    <row r="108" spans="1:28" ht="11.55" thickBot="1">
      <c r="A108" s="240">
        <v>44326</v>
      </c>
      <c r="B108" s="241" t="s">
        <v>42</v>
      </c>
      <c r="C108" s="241" t="s">
        <v>26</v>
      </c>
      <c r="D108" s="242" t="s">
        <v>106</v>
      </c>
      <c r="E108" s="244">
        <v>41354</v>
      </c>
      <c r="F108" s="244">
        <v>41378</v>
      </c>
      <c r="G108" s="245">
        <f t="shared" si="13"/>
        <v>24</v>
      </c>
      <c r="H108" s="244">
        <v>41378</v>
      </c>
      <c r="I108" s="245">
        <f t="shared" si="14"/>
        <v>0</v>
      </c>
      <c r="J108" s="244">
        <v>41391</v>
      </c>
      <c r="K108" s="245">
        <f t="shared" si="15"/>
        <v>13</v>
      </c>
      <c r="L108" s="245">
        <f t="shared" si="16"/>
        <v>13</v>
      </c>
      <c r="M108" s="244">
        <v>41391</v>
      </c>
      <c r="N108" s="245">
        <f t="shared" si="17"/>
        <v>0</v>
      </c>
      <c r="O108" s="246">
        <f t="shared" si="18"/>
        <v>37</v>
      </c>
      <c r="P108" s="245">
        <f t="shared" si="19"/>
        <v>13</v>
      </c>
      <c r="Q108" s="245">
        <f t="shared" si="20"/>
        <v>24</v>
      </c>
      <c r="R108" s="255" t="s">
        <v>44</v>
      </c>
      <c r="S108" s="248" t="s">
        <v>45</v>
      </c>
      <c r="T108" s="248" t="s">
        <v>29</v>
      </c>
      <c r="U108" s="242" t="s">
        <v>30</v>
      </c>
      <c r="V108" s="249">
        <v>15</v>
      </c>
      <c r="W108" s="249">
        <f t="shared" si="21"/>
        <v>2.4666666666666668</v>
      </c>
      <c r="X108" s="250">
        <f>W108*19.05</f>
        <v>46.99</v>
      </c>
      <c r="Y108" s="251" t="s">
        <v>46</v>
      </c>
      <c r="Z108" s="209"/>
      <c r="AA108" s="209"/>
      <c r="AB108" s="209"/>
    </row>
    <row r="109" spans="1:28" ht="11.55" thickBot="1">
      <c r="A109" s="225">
        <v>44326</v>
      </c>
      <c r="B109" s="226" t="s">
        <v>42</v>
      </c>
      <c r="C109" s="226" t="s">
        <v>26</v>
      </c>
      <c r="D109" s="227" t="s">
        <v>123</v>
      </c>
      <c r="E109" s="228">
        <v>41391</v>
      </c>
      <c r="F109" s="228">
        <v>41412</v>
      </c>
      <c r="G109" s="229">
        <f t="shared" si="13"/>
        <v>21</v>
      </c>
      <c r="H109" s="228">
        <v>41412</v>
      </c>
      <c r="I109" s="229">
        <f t="shared" si="14"/>
        <v>0</v>
      </c>
      <c r="J109" s="228">
        <v>41431</v>
      </c>
      <c r="K109" s="229">
        <f t="shared" si="15"/>
        <v>19</v>
      </c>
      <c r="L109" s="229">
        <f t="shared" si="16"/>
        <v>19</v>
      </c>
      <c r="M109" s="230">
        <v>41458</v>
      </c>
      <c r="N109" s="229">
        <f t="shared" si="17"/>
        <v>27</v>
      </c>
      <c r="O109" s="231">
        <f t="shared" si="18"/>
        <v>67</v>
      </c>
      <c r="P109" s="229">
        <f t="shared" si="19"/>
        <v>19</v>
      </c>
      <c r="Q109" s="229">
        <f t="shared" si="20"/>
        <v>48</v>
      </c>
      <c r="R109" s="257" t="s">
        <v>44</v>
      </c>
      <c r="S109" s="233" t="s">
        <v>45</v>
      </c>
      <c r="T109" s="233" t="s">
        <v>29</v>
      </c>
      <c r="U109" s="227" t="s">
        <v>30</v>
      </c>
      <c r="V109" s="234">
        <v>15</v>
      </c>
      <c r="W109" s="234">
        <f t="shared" si="21"/>
        <v>4.4666666666666668</v>
      </c>
      <c r="X109" s="253">
        <f>W109*19.05</f>
        <v>85.09</v>
      </c>
      <c r="Y109" s="254" t="s">
        <v>46</v>
      </c>
      <c r="Z109" s="237">
        <f>SUM(X107:X109)</f>
        <v>170.18</v>
      </c>
      <c r="AA109" s="238"/>
      <c r="AB109" s="239"/>
    </row>
    <row r="110" spans="1:28">
      <c r="A110" s="240">
        <v>44323</v>
      </c>
      <c r="B110" s="241" t="s">
        <v>48</v>
      </c>
      <c r="C110" s="241" t="s">
        <v>26</v>
      </c>
      <c r="D110" s="242" t="s">
        <v>49</v>
      </c>
      <c r="E110" s="243">
        <v>59857</v>
      </c>
      <c r="F110" s="244">
        <v>59870</v>
      </c>
      <c r="G110" s="245">
        <f t="shared" si="13"/>
        <v>13</v>
      </c>
      <c r="H110" s="244">
        <v>59870</v>
      </c>
      <c r="I110" s="245">
        <f t="shared" si="14"/>
        <v>0</v>
      </c>
      <c r="J110" s="244">
        <v>59880</v>
      </c>
      <c r="K110" s="245">
        <f t="shared" si="15"/>
        <v>10</v>
      </c>
      <c r="L110" s="245">
        <f t="shared" si="16"/>
        <v>10</v>
      </c>
      <c r="M110" s="244">
        <v>59888</v>
      </c>
      <c r="N110" s="245">
        <f t="shared" si="17"/>
        <v>8</v>
      </c>
      <c r="O110" s="246">
        <f t="shared" si="18"/>
        <v>31</v>
      </c>
      <c r="P110" s="245">
        <f t="shared" si="19"/>
        <v>10</v>
      </c>
      <c r="Q110" s="245">
        <f t="shared" si="20"/>
        <v>21</v>
      </c>
      <c r="R110" s="258" t="s">
        <v>50</v>
      </c>
      <c r="S110" s="248" t="s">
        <v>51</v>
      </c>
      <c r="T110" s="248" t="s">
        <v>29</v>
      </c>
      <c r="U110" s="242" t="s">
        <v>30</v>
      </c>
      <c r="V110" s="249">
        <v>7</v>
      </c>
      <c r="W110" s="249">
        <f t="shared" si="21"/>
        <v>4.4285714285714288</v>
      </c>
      <c r="X110" s="259">
        <f>W110*21.69</f>
        <v>96.055714285714302</v>
      </c>
      <c r="Y110" s="260" t="s">
        <v>52</v>
      </c>
      <c r="Z110" s="209"/>
      <c r="AA110" s="209"/>
      <c r="AB110" s="209"/>
    </row>
    <row r="111" spans="1:28" ht="11.55" thickBot="1">
      <c r="A111" s="240">
        <v>44326</v>
      </c>
      <c r="B111" s="209" t="s">
        <v>48</v>
      </c>
      <c r="C111" s="241" t="s">
        <v>26</v>
      </c>
      <c r="D111" s="209" t="s">
        <v>53</v>
      </c>
      <c r="E111" s="244">
        <v>59888</v>
      </c>
      <c r="F111" s="244">
        <v>59891</v>
      </c>
      <c r="G111" s="245">
        <f t="shared" si="13"/>
        <v>3</v>
      </c>
      <c r="H111" s="244">
        <v>59891</v>
      </c>
      <c r="I111" s="245">
        <f t="shared" si="14"/>
        <v>0</v>
      </c>
      <c r="J111" s="244">
        <v>59903</v>
      </c>
      <c r="K111" s="245">
        <f t="shared" si="15"/>
        <v>12</v>
      </c>
      <c r="L111" s="245">
        <f t="shared" si="16"/>
        <v>12</v>
      </c>
      <c r="M111" s="244">
        <v>59921</v>
      </c>
      <c r="N111" s="245">
        <f t="shared" si="17"/>
        <v>18</v>
      </c>
      <c r="O111" s="246">
        <f t="shared" si="18"/>
        <v>33</v>
      </c>
      <c r="P111" s="245">
        <f t="shared" si="19"/>
        <v>12</v>
      </c>
      <c r="Q111" s="245">
        <f t="shared" si="20"/>
        <v>21</v>
      </c>
      <c r="R111" s="258" t="s">
        <v>50</v>
      </c>
      <c r="S111" s="248" t="s">
        <v>51</v>
      </c>
      <c r="T111" s="248" t="s">
        <v>29</v>
      </c>
      <c r="U111" s="242" t="s">
        <v>30</v>
      </c>
      <c r="V111" s="249">
        <v>7</v>
      </c>
      <c r="W111" s="249">
        <f t="shared" si="21"/>
        <v>4.7142857142857144</v>
      </c>
      <c r="X111" s="259">
        <f>W111*21.69</f>
        <v>102.25285714285715</v>
      </c>
      <c r="Y111" s="260" t="s">
        <v>52</v>
      </c>
      <c r="Z111" s="209"/>
      <c r="AA111" s="209"/>
      <c r="AB111" s="209"/>
    </row>
    <row r="112" spans="1:28" ht="11.55" thickBot="1">
      <c r="A112" s="225">
        <v>44326</v>
      </c>
      <c r="B112" s="256" t="s">
        <v>48</v>
      </c>
      <c r="C112" s="226" t="s">
        <v>26</v>
      </c>
      <c r="D112" s="256" t="s">
        <v>54</v>
      </c>
      <c r="E112" s="228">
        <v>59921</v>
      </c>
      <c r="F112" s="228">
        <v>59921</v>
      </c>
      <c r="G112" s="229">
        <f t="shared" si="13"/>
        <v>0</v>
      </c>
      <c r="H112" s="228">
        <v>59921</v>
      </c>
      <c r="I112" s="229">
        <f t="shared" si="14"/>
        <v>0</v>
      </c>
      <c r="J112" s="228">
        <v>59921</v>
      </c>
      <c r="K112" s="229">
        <f t="shared" si="15"/>
        <v>0</v>
      </c>
      <c r="L112" s="229">
        <f t="shared" si="16"/>
        <v>0</v>
      </c>
      <c r="M112" s="230">
        <v>59930</v>
      </c>
      <c r="N112" s="229">
        <f t="shared" si="17"/>
        <v>9</v>
      </c>
      <c r="O112" s="231">
        <f t="shared" si="18"/>
        <v>9</v>
      </c>
      <c r="P112" s="229">
        <f t="shared" si="19"/>
        <v>0</v>
      </c>
      <c r="Q112" s="229">
        <f t="shared" si="20"/>
        <v>9</v>
      </c>
      <c r="R112" s="261" t="s">
        <v>50</v>
      </c>
      <c r="S112" s="233" t="s">
        <v>51</v>
      </c>
      <c r="T112" s="233" t="s">
        <v>29</v>
      </c>
      <c r="U112" s="227" t="s">
        <v>30</v>
      </c>
      <c r="V112" s="234">
        <v>7</v>
      </c>
      <c r="W112" s="234">
        <f t="shared" si="21"/>
        <v>1.2857142857142858</v>
      </c>
      <c r="X112" s="235">
        <f>W112*21.69</f>
        <v>27.887142857142862</v>
      </c>
      <c r="Y112" s="236" t="s">
        <v>52</v>
      </c>
      <c r="Z112" s="237">
        <f>SUM(X110:X112)</f>
        <v>226.1957142857143</v>
      </c>
      <c r="AA112" s="238"/>
      <c r="AB112" s="239"/>
    </row>
    <row r="113" spans="1:28" ht="11.55" thickBot="1">
      <c r="A113" s="240">
        <v>44323</v>
      </c>
      <c r="B113" s="241" t="s">
        <v>55</v>
      </c>
      <c r="C113" s="241" t="s">
        <v>26</v>
      </c>
      <c r="D113" s="242" t="s">
        <v>56</v>
      </c>
      <c r="E113" s="243">
        <v>111180</v>
      </c>
      <c r="F113" s="244">
        <v>111196</v>
      </c>
      <c r="G113" s="245">
        <f t="shared" si="13"/>
        <v>16</v>
      </c>
      <c r="H113" s="244">
        <v>111196</v>
      </c>
      <c r="I113" s="245">
        <f t="shared" si="14"/>
        <v>0</v>
      </c>
      <c r="J113" s="244">
        <v>111210</v>
      </c>
      <c r="K113" s="245">
        <f t="shared" si="15"/>
        <v>14</v>
      </c>
      <c r="L113" s="245">
        <f t="shared" si="16"/>
        <v>14</v>
      </c>
      <c r="M113" s="244">
        <v>111213</v>
      </c>
      <c r="N113" s="245">
        <f t="shared" si="17"/>
        <v>3</v>
      </c>
      <c r="O113" s="244">
        <f t="shared" si="18"/>
        <v>33</v>
      </c>
      <c r="P113" s="245">
        <f t="shared" si="19"/>
        <v>14</v>
      </c>
      <c r="Q113" s="245">
        <f t="shared" si="20"/>
        <v>19</v>
      </c>
      <c r="R113" s="262" t="s">
        <v>57</v>
      </c>
      <c r="S113" s="248" t="s">
        <v>51</v>
      </c>
      <c r="T113" s="248" t="s">
        <v>29</v>
      </c>
      <c r="U113" s="241" t="s">
        <v>30</v>
      </c>
      <c r="V113" s="263">
        <v>7</v>
      </c>
      <c r="W113" s="263">
        <f t="shared" si="21"/>
        <v>4.7142857142857144</v>
      </c>
      <c r="X113" s="264">
        <f>W113*21.59</f>
        <v>101.78142857142858</v>
      </c>
      <c r="Y113" s="265" t="s">
        <v>58</v>
      </c>
      <c r="Z113" s="209"/>
      <c r="AA113" s="209"/>
      <c r="AB113" s="209"/>
    </row>
    <row r="114" spans="1:28" ht="11.55" thickBot="1">
      <c r="A114" s="225">
        <v>44326</v>
      </c>
      <c r="B114" s="226" t="s">
        <v>55</v>
      </c>
      <c r="C114" s="226" t="s">
        <v>26</v>
      </c>
      <c r="D114" s="226" t="s">
        <v>124</v>
      </c>
      <c r="E114" s="228">
        <v>111213</v>
      </c>
      <c r="F114" s="228">
        <v>111217</v>
      </c>
      <c r="G114" s="229">
        <f t="shared" si="13"/>
        <v>4</v>
      </c>
      <c r="H114" s="228">
        <v>111217</v>
      </c>
      <c r="I114" s="229">
        <f t="shared" si="14"/>
        <v>0</v>
      </c>
      <c r="J114" s="228">
        <v>111239</v>
      </c>
      <c r="K114" s="229">
        <f t="shared" si="15"/>
        <v>22</v>
      </c>
      <c r="L114" s="229">
        <f t="shared" si="16"/>
        <v>22</v>
      </c>
      <c r="M114" s="230">
        <v>111272</v>
      </c>
      <c r="N114" s="229">
        <f t="shared" si="17"/>
        <v>33</v>
      </c>
      <c r="O114" s="231">
        <f t="shared" si="18"/>
        <v>59</v>
      </c>
      <c r="P114" s="229">
        <f t="shared" si="19"/>
        <v>22</v>
      </c>
      <c r="Q114" s="229">
        <f t="shared" si="20"/>
        <v>37</v>
      </c>
      <c r="R114" s="266" t="s">
        <v>57</v>
      </c>
      <c r="S114" s="233" t="s">
        <v>51</v>
      </c>
      <c r="T114" s="233" t="s">
        <v>29</v>
      </c>
      <c r="U114" s="227" t="s">
        <v>30</v>
      </c>
      <c r="V114" s="234">
        <v>7</v>
      </c>
      <c r="W114" s="234">
        <f t="shared" si="21"/>
        <v>8.4285714285714288</v>
      </c>
      <c r="X114" s="235">
        <f>W114*21.59</f>
        <v>181.97285714285715</v>
      </c>
      <c r="Y114" s="254" t="s">
        <v>58</v>
      </c>
      <c r="Z114" s="237">
        <f>SUM(X113:X114)</f>
        <v>283.75428571428574</v>
      </c>
      <c r="AA114" s="238"/>
      <c r="AB114" s="239"/>
    </row>
    <row r="115" spans="1:28">
      <c r="A115" s="240">
        <v>44323</v>
      </c>
      <c r="B115" s="241" t="s">
        <v>60</v>
      </c>
      <c r="C115" s="241" t="s">
        <v>26</v>
      </c>
      <c r="D115" s="241" t="s">
        <v>61</v>
      </c>
      <c r="E115" s="243">
        <v>175049</v>
      </c>
      <c r="F115" s="244">
        <v>175058</v>
      </c>
      <c r="G115" s="245">
        <f t="shared" si="13"/>
        <v>9</v>
      </c>
      <c r="H115" s="244">
        <v>175058</v>
      </c>
      <c r="I115" s="245">
        <f t="shared" si="14"/>
        <v>0</v>
      </c>
      <c r="J115" s="244">
        <v>175070</v>
      </c>
      <c r="K115" s="245">
        <f t="shared" si="15"/>
        <v>12</v>
      </c>
      <c r="L115" s="245">
        <f t="shared" si="16"/>
        <v>12</v>
      </c>
      <c r="M115" s="244">
        <v>175082</v>
      </c>
      <c r="N115" s="245">
        <f t="shared" si="17"/>
        <v>12</v>
      </c>
      <c r="O115" s="246">
        <f t="shared" si="18"/>
        <v>33</v>
      </c>
      <c r="P115" s="245">
        <f t="shared" si="19"/>
        <v>12</v>
      </c>
      <c r="Q115" s="245">
        <f t="shared" si="20"/>
        <v>21</v>
      </c>
      <c r="R115" s="267" t="s">
        <v>62</v>
      </c>
      <c r="S115" s="248" t="s">
        <v>51</v>
      </c>
      <c r="T115" s="248" t="s">
        <v>29</v>
      </c>
      <c r="U115" s="242" t="s">
        <v>30</v>
      </c>
      <c r="V115" s="249">
        <v>7</v>
      </c>
      <c r="W115" s="249">
        <f t="shared" si="21"/>
        <v>4.7142857142857144</v>
      </c>
      <c r="X115" s="259">
        <f>W115*19.85</f>
        <v>93.578571428571436</v>
      </c>
      <c r="Y115" s="265" t="s">
        <v>63</v>
      </c>
      <c r="Z115" s="209"/>
      <c r="AA115" s="209"/>
      <c r="AB115" s="209"/>
    </row>
    <row r="116" spans="1:28" ht="11.55" thickBot="1">
      <c r="A116" s="240">
        <v>44326</v>
      </c>
      <c r="B116" s="241" t="s">
        <v>60</v>
      </c>
      <c r="C116" s="241" t="s">
        <v>26</v>
      </c>
      <c r="D116" s="241" t="s">
        <v>64</v>
      </c>
      <c r="E116" s="244">
        <v>175082</v>
      </c>
      <c r="F116" s="244">
        <v>175094</v>
      </c>
      <c r="G116" s="245">
        <f t="shared" si="13"/>
        <v>12</v>
      </c>
      <c r="H116" s="244">
        <v>175094</v>
      </c>
      <c r="I116" s="245">
        <f t="shared" si="14"/>
        <v>0</v>
      </c>
      <c r="J116" s="244">
        <v>175106</v>
      </c>
      <c r="K116" s="245">
        <f t="shared" si="15"/>
        <v>12</v>
      </c>
      <c r="L116" s="245">
        <f t="shared" si="16"/>
        <v>12</v>
      </c>
      <c r="M116" s="244">
        <v>175113</v>
      </c>
      <c r="N116" s="245">
        <f t="shared" si="17"/>
        <v>7</v>
      </c>
      <c r="O116" s="246">
        <f t="shared" si="18"/>
        <v>31</v>
      </c>
      <c r="P116" s="245">
        <f t="shared" si="19"/>
        <v>12</v>
      </c>
      <c r="Q116" s="245">
        <f t="shared" si="20"/>
        <v>19</v>
      </c>
      <c r="R116" s="267" t="s">
        <v>62</v>
      </c>
      <c r="S116" s="248" t="s">
        <v>51</v>
      </c>
      <c r="T116" s="248" t="s">
        <v>29</v>
      </c>
      <c r="U116" s="242" t="s">
        <v>30</v>
      </c>
      <c r="V116" s="249">
        <v>7</v>
      </c>
      <c r="W116" s="249">
        <f t="shared" si="21"/>
        <v>4.4285714285714288</v>
      </c>
      <c r="X116" s="259">
        <f>W116*19.85</f>
        <v>87.907142857142873</v>
      </c>
      <c r="Y116" s="265" t="s">
        <v>65</v>
      </c>
      <c r="Z116" s="209"/>
      <c r="AA116" s="209"/>
      <c r="AB116" s="209"/>
    </row>
    <row r="117" spans="1:28" ht="11.55" thickBot="1">
      <c r="A117" s="225">
        <v>44326</v>
      </c>
      <c r="B117" s="226" t="s">
        <v>60</v>
      </c>
      <c r="C117" s="226" t="s">
        <v>26</v>
      </c>
      <c r="D117" s="256" t="s">
        <v>125</v>
      </c>
      <c r="E117" s="228">
        <v>175113</v>
      </c>
      <c r="F117" s="228">
        <v>175113</v>
      </c>
      <c r="G117" s="229">
        <f t="shared" si="13"/>
        <v>0</v>
      </c>
      <c r="H117" s="228">
        <v>175113</v>
      </c>
      <c r="I117" s="229">
        <f t="shared" si="14"/>
        <v>0</v>
      </c>
      <c r="J117" s="228">
        <v>175113</v>
      </c>
      <c r="K117" s="229">
        <f t="shared" si="15"/>
        <v>0</v>
      </c>
      <c r="L117" s="229">
        <f t="shared" si="16"/>
        <v>0</v>
      </c>
      <c r="M117" s="230">
        <v>175138</v>
      </c>
      <c r="N117" s="229">
        <f t="shared" si="17"/>
        <v>25</v>
      </c>
      <c r="O117" s="231">
        <f t="shared" si="18"/>
        <v>25</v>
      </c>
      <c r="P117" s="229">
        <f t="shared" si="19"/>
        <v>0</v>
      </c>
      <c r="Q117" s="229">
        <f t="shared" si="20"/>
        <v>25</v>
      </c>
      <c r="R117" s="268" t="s">
        <v>62</v>
      </c>
      <c r="S117" s="233" t="s">
        <v>51</v>
      </c>
      <c r="T117" s="233" t="s">
        <v>29</v>
      </c>
      <c r="U117" s="227" t="s">
        <v>30</v>
      </c>
      <c r="V117" s="234">
        <v>7</v>
      </c>
      <c r="W117" s="234">
        <f t="shared" si="21"/>
        <v>3.5714285714285716</v>
      </c>
      <c r="X117" s="235">
        <f>W117*19.85</f>
        <v>70.892857142857153</v>
      </c>
      <c r="Y117" s="269" t="s">
        <v>65</v>
      </c>
      <c r="Z117" s="237">
        <f>SUM(X115:X117)</f>
        <v>252.37857142857149</v>
      </c>
      <c r="AA117" s="238"/>
      <c r="AB117" s="239"/>
    </row>
    <row r="118" spans="1:28" ht="11.55" thickBot="1">
      <c r="A118" s="225">
        <v>44326</v>
      </c>
      <c r="B118" s="256" t="s">
        <v>126</v>
      </c>
      <c r="C118" s="226" t="s">
        <v>26</v>
      </c>
      <c r="D118" s="226" t="s">
        <v>106</v>
      </c>
      <c r="E118" s="230">
        <v>182176</v>
      </c>
      <c r="F118" s="228">
        <v>182197</v>
      </c>
      <c r="G118" s="229">
        <f t="shared" si="13"/>
        <v>21</v>
      </c>
      <c r="H118" s="228">
        <v>182197</v>
      </c>
      <c r="I118" s="229">
        <f t="shared" si="14"/>
        <v>0</v>
      </c>
      <c r="J118" s="228">
        <v>182219</v>
      </c>
      <c r="K118" s="229">
        <f t="shared" si="15"/>
        <v>22</v>
      </c>
      <c r="L118" s="229">
        <f t="shared" si="16"/>
        <v>22</v>
      </c>
      <c r="M118" s="230">
        <v>182252</v>
      </c>
      <c r="N118" s="229">
        <f t="shared" si="17"/>
        <v>33</v>
      </c>
      <c r="O118" s="231">
        <f t="shared" si="18"/>
        <v>76</v>
      </c>
      <c r="P118" s="229">
        <f t="shared" si="19"/>
        <v>22</v>
      </c>
      <c r="Q118" s="229">
        <f t="shared" si="20"/>
        <v>54</v>
      </c>
      <c r="R118" s="271" t="s">
        <v>127</v>
      </c>
      <c r="S118" s="233" t="s">
        <v>28</v>
      </c>
      <c r="T118" s="233" t="s">
        <v>29</v>
      </c>
      <c r="U118" s="227" t="s">
        <v>30</v>
      </c>
      <c r="V118" s="234">
        <v>14</v>
      </c>
      <c r="W118" s="234">
        <f t="shared" si="21"/>
        <v>5.4285714285714288</v>
      </c>
      <c r="X118" s="253">
        <f>W118*19.17</f>
        <v>104.06571428571429</v>
      </c>
      <c r="Y118" s="236" t="s">
        <v>128</v>
      </c>
      <c r="Z118" s="237">
        <f>SUM(X118)</f>
        <v>104.06571428571429</v>
      </c>
      <c r="AA118" s="238"/>
      <c r="AB118" s="239"/>
    </row>
    <row r="119" spans="1:28" ht="11.55" thickBot="1">
      <c r="A119" s="240">
        <v>44323</v>
      </c>
      <c r="B119" s="241" t="s">
        <v>68</v>
      </c>
      <c r="C119" s="241" t="s">
        <v>26</v>
      </c>
      <c r="D119" s="242" t="s">
        <v>69</v>
      </c>
      <c r="E119" s="243">
        <v>232165</v>
      </c>
      <c r="F119" s="244">
        <v>232180</v>
      </c>
      <c r="G119" s="245">
        <f t="shared" si="13"/>
        <v>15</v>
      </c>
      <c r="H119" s="244">
        <v>232180</v>
      </c>
      <c r="I119" s="245">
        <f t="shared" si="14"/>
        <v>0</v>
      </c>
      <c r="J119" s="244">
        <v>232193</v>
      </c>
      <c r="K119" s="245">
        <f t="shared" si="15"/>
        <v>13</v>
      </c>
      <c r="L119" s="245">
        <f t="shared" si="16"/>
        <v>13</v>
      </c>
      <c r="M119" s="244">
        <v>232204</v>
      </c>
      <c r="N119" s="245">
        <f t="shared" si="17"/>
        <v>11</v>
      </c>
      <c r="O119" s="246">
        <f t="shared" si="18"/>
        <v>39</v>
      </c>
      <c r="P119" s="245">
        <f t="shared" si="19"/>
        <v>13</v>
      </c>
      <c r="Q119" s="245">
        <f t="shared" si="20"/>
        <v>26</v>
      </c>
      <c r="R119" s="274" t="s">
        <v>70</v>
      </c>
      <c r="S119" s="248" t="s">
        <v>51</v>
      </c>
      <c r="T119" s="248" t="s">
        <v>29</v>
      </c>
      <c r="U119" s="242" t="s">
        <v>30</v>
      </c>
      <c r="V119" s="249">
        <v>7</v>
      </c>
      <c r="W119" s="249">
        <f t="shared" si="21"/>
        <v>5.5714285714285712</v>
      </c>
      <c r="X119" s="259">
        <f>W119*19.69</f>
        <v>109.70142857142858</v>
      </c>
      <c r="Y119" s="251" t="s">
        <v>67</v>
      </c>
      <c r="Z119" s="209"/>
      <c r="AA119" s="209"/>
      <c r="AB119" s="209"/>
    </row>
    <row r="120" spans="1:28" ht="11.55" thickBot="1">
      <c r="A120" s="225">
        <v>44326</v>
      </c>
      <c r="B120" s="226" t="s">
        <v>68</v>
      </c>
      <c r="C120" s="226" t="s">
        <v>26</v>
      </c>
      <c r="D120" s="227" t="s">
        <v>71</v>
      </c>
      <c r="E120" s="228">
        <v>232204</v>
      </c>
      <c r="F120" s="228">
        <v>232213</v>
      </c>
      <c r="G120" s="229">
        <f t="shared" si="13"/>
        <v>9</v>
      </c>
      <c r="H120" s="228">
        <v>232213</v>
      </c>
      <c r="I120" s="229">
        <f t="shared" si="14"/>
        <v>0</v>
      </c>
      <c r="J120" s="228">
        <v>232223</v>
      </c>
      <c r="K120" s="229">
        <f t="shared" si="15"/>
        <v>10</v>
      </c>
      <c r="L120" s="229">
        <f t="shared" si="16"/>
        <v>10</v>
      </c>
      <c r="M120" s="230">
        <v>232239</v>
      </c>
      <c r="N120" s="229">
        <f t="shared" si="17"/>
        <v>16</v>
      </c>
      <c r="O120" s="231">
        <f t="shared" si="18"/>
        <v>35</v>
      </c>
      <c r="P120" s="229">
        <f t="shared" si="19"/>
        <v>10</v>
      </c>
      <c r="Q120" s="229">
        <f t="shared" si="20"/>
        <v>25</v>
      </c>
      <c r="R120" s="275" t="s">
        <v>70</v>
      </c>
      <c r="S120" s="233" t="s">
        <v>51</v>
      </c>
      <c r="T120" s="233" t="s">
        <v>29</v>
      </c>
      <c r="U120" s="227" t="s">
        <v>30</v>
      </c>
      <c r="V120" s="234">
        <v>7</v>
      </c>
      <c r="W120" s="234">
        <f t="shared" si="21"/>
        <v>5</v>
      </c>
      <c r="X120" s="235">
        <f>W120*19.69</f>
        <v>98.45</v>
      </c>
      <c r="Y120" s="254" t="s">
        <v>67</v>
      </c>
      <c r="Z120" s="237">
        <f>SUM(X119:X120)</f>
        <v>208.1514285714286</v>
      </c>
      <c r="AA120" s="238"/>
      <c r="AB120" s="239"/>
    </row>
    <row r="121" spans="1:28">
      <c r="A121" s="240">
        <v>44323</v>
      </c>
      <c r="B121" s="241" t="s">
        <v>72</v>
      </c>
      <c r="C121" s="241" t="s">
        <v>73</v>
      </c>
      <c r="D121" s="242" t="s">
        <v>54</v>
      </c>
      <c r="E121" s="243">
        <v>88098</v>
      </c>
      <c r="F121" s="244">
        <v>88098</v>
      </c>
      <c r="G121" s="245">
        <f t="shared" si="13"/>
        <v>0</v>
      </c>
      <c r="H121" s="244">
        <v>88098</v>
      </c>
      <c r="I121" s="245">
        <f t="shared" si="14"/>
        <v>0</v>
      </c>
      <c r="J121" s="244">
        <v>88098</v>
      </c>
      <c r="K121" s="245">
        <f t="shared" si="15"/>
        <v>0</v>
      </c>
      <c r="L121" s="245">
        <f t="shared" si="16"/>
        <v>0</v>
      </c>
      <c r="M121" s="244">
        <v>88118</v>
      </c>
      <c r="N121" s="245">
        <f t="shared" si="17"/>
        <v>20</v>
      </c>
      <c r="O121" s="246">
        <f t="shared" si="18"/>
        <v>20</v>
      </c>
      <c r="P121" s="245">
        <f t="shared" si="19"/>
        <v>0</v>
      </c>
      <c r="Q121" s="245">
        <f t="shared" si="20"/>
        <v>20</v>
      </c>
      <c r="R121" s="276" t="s">
        <v>75</v>
      </c>
      <c r="S121" s="278" t="s">
        <v>76</v>
      </c>
      <c r="T121" s="278" t="s">
        <v>29</v>
      </c>
      <c r="U121" s="242" t="s">
        <v>30</v>
      </c>
      <c r="V121" s="249">
        <v>10</v>
      </c>
      <c r="W121" s="249">
        <f t="shared" si="21"/>
        <v>2</v>
      </c>
      <c r="X121" s="250">
        <f>W121*19.25</f>
        <v>38.5</v>
      </c>
      <c r="Y121" s="251" t="s">
        <v>77</v>
      </c>
      <c r="Z121" s="209"/>
      <c r="AA121" s="209"/>
      <c r="AB121" s="209"/>
    </row>
    <row r="122" spans="1:28">
      <c r="A122" s="240">
        <v>44323</v>
      </c>
      <c r="B122" s="241" t="s">
        <v>72</v>
      </c>
      <c r="C122" s="241" t="s">
        <v>26</v>
      </c>
      <c r="D122" s="242" t="s">
        <v>78</v>
      </c>
      <c r="E122" s="244">
        <v>88118</v>
      </c>
      <c r="F122" s="244">
        <v>88147</v>
      </c>
      <c r="G122" s="245">
        <f t="shared" si="13"/>
        <v>29</v>
      </c>
      <c r="H122" s="244">
        <v>88147</v>
      </c>
      <c r="I122" s="245">
        <f t="shared" si="14"/>
        <v>0</v>
      </c>
      <c r="J122" s="244">
        <v>88186</v>
      </c>
      <c r="K122" s="245">
        <f t="shared" si="15"/>
        <v>39</v>
      </c>
      <c r="L122" s="245">
        <f t="shared" si="16"/>
        <v>39</v>
      </c>
      <c r="M122" s="244">
        <v>88226</v>
      </c>
      <c r="N122" s="245">
        <f t="shared" si="17"/>
        <v>40</v>
      </c>
      <c r="O122" s="246">
        <f t="shared" si="18"/>
        <v>108</v>
      </c>
      <c r="P122" s="245">
        <f t="shared" si="19"/>
        <v>39</v>
      </c>
      <c r="Q122" s="245">
        <f t="shared" si="20"/>
        <v>69</v>
      </c>
      <c r="R122" s="276" t="s">
        <v>75</v>
      </c>
      <c r="S122" s="248" t="s">
        <v>76</v>
      </c>
      <c r="T122" s="248" t="s">
        <v>29</v>
      </c>
      <c r="U122" s="242" t="s">
        <v>30</v>
      </c>
      <c r="V122" s="249">
        <v>10</v>
      </c>
      <c r="W122" s="249">
        <f t="shared" si="21"/>
        <v>10.8</v>
      </c>
      <c r="X122" s="250">
        <f t="shared" ref="X122:X128" si="23">W122*19.25</f>
        <v>207.9</v>
      </c>
      <c r="Y122" s="251" t="s">
        <v>77</v>
      </c>
      <c r="Z122" s="209"/>
      <c r="AA122" s="209"/>
      <c r="AB122" s="209"/>
    </row>
    <row r="123" spans="1:28">
      <c r="A123" s="240">
        <v>44323</v>
      </c>
      <c r="B123" s="241" t="s">
        <v>72</v>
      </c>
      <c r="C123" s="241" t="s">
        <v>26</v>
      </c>
      <c r="D123" s="242" t="s">
        <v>97</v>
      </c>
      <c r="E123" s="244">
        <v>88226</v>
      </c>
      <c r="F123" s="244">
        <v>88226</v>
      </c>
      <c r="G123" s="245">
        <f t="shared" si="13"/>
        <v>0</v>
      </c>
      <c r="H123" s="244">
        <v>88226</v>
      </c>
      <c r="I123" s="245">
        <f t="shared" si="14"/>
        <v>0</v>
      </c>
      <c r="J123" s="244">
        <v>88241</v>
      </c>
      <c r="K123" s="245">
        <f t="shared" si="15"/>
        <v>15</v>
      </c>
      <c r="L123" s="245">
        <f t="shared" si="16"/>
        <v>15</v>
      </c>
      <c r="M123" s="244">
        <v>88269</v>
      </c>
      <c r="N123" s="245">
        <f t="shared" si="17"/>
        <v>28</v>
      </c>
      <c r="O123" s="246">
        <f t="shared" si="18"/>
        <v>43</v>
      </c>
      <c r="P123" s="245">
        <f t="shared" si="19"/>
        <v>15</v>
      </c>
      <c r="Q123" s="245">
        <f t="shared" si="20"/>
        <v>28</v>
      </c>
      <c r="R123" s="276" t="s">
        <v>75</v>
      </c>
      <c r="S123" s="248" t="s">
        <v>76</v>
      </c>
      <c r="T123" s="248" t="s">
        <v>29</v>
      </c>
      <c r="U123" s="242" t="s">
        <v>30</v>
      </c>
      <c r="V123" s="249">
        <v>10</v>
      </c>
      <c r="W123" s="249">
        <f t="shared" si="21"/>
        <v>4.3</v>
      </c>
      <c r="X123" s="250">
        <f t="shared" si="23"/>
        <v>82.774999999999991</v>
      </c>
      <c r="Y123" s="251" t="s">
        <v>77</v>
      </c>
      <c r="Z123" s="209"/>
      <c r="AA123" s="209"/>
      <c r="AB123" s="209"/>
    </row>
    <row r="124" spans="1:28">
      <c r="A124" s="240">
        <v>44325</v>
      </c>
      <c r="B124" s="241" t="s">
        <v>72</v>
      </c>
      <c r="C124" s="241" t="s">
        <v>26</v>
      </c>
      <c r="D124" s="242" t="s">
        <v>129</v>
      </c>
      <c r="E124" s="244">
        <v>88269</v>
      </c>
      <c r="F124" s="244">
        <v>88298</v>
      </c>
      <c r="G124" s="245">
        <f t="shared" si="13"/>
        <v>29</v>
      </c>
      <c r="H124" s="244">
        <v>88298</v>
      </c>
      <c r="I124" s="245">
        <f t="shared" si="14"/>
        <v>0</v>
      </c>
      <c r="J124" s="244">
        <v>88322</v>
      </c>
      <c r="K124" s="245">
        <f t="shared" si="15"/>
        <v>24</v>
      </c>
      <c r="L124" s="245">
        <f t="shared" si="16"/>
        <v>24</v>
      </c>
      <c r="M124" s="244">
        <v>88343</v>
      </c>
      <c r="N124" s="245">
        <f t="shared" si="17"/>
        <v>21</v>
      </c>
      <c r="O124" s="246">
        <f t="shared" si="18"/>
        <v>74</v>
      </c>
      <c r="P124" s="245">
        <f t="shared" si="19"/>
        <v>24</v>
      </c>
      <c r="Q124" s="245">
        <f t="shared" si="20"/>
        <v>50</v>
      </c>
      <c r="R124" s="276" t="s">
        <v>75</v>
      </c>
      <c r="S124" s="248" t="s">
        <v>76</v>
      </c>
      <c r="T124" s="248" t="s">
        <v>29</v>
      </c>
      <c r="U124" s="242" t="s">
        <v>30</v>
      </c>
      <c r="V124" s="249">
        <v>10</v>
      </c>
      <c r="W124" s="249">
        <f t="shared" si="21"/>
        <v>7.4</v>
      </c>
      <c r="X124" s="250">
        <f t="shared" si="23"/>
        <v>142.45000000000002</v>
      </c>
      <c r="Y124" s="251" t="s">
        <v>77</v>
      </c>
      <c r="Z124" s="209"/>
      <c r="AA124" s="209"/>
      <c r="AB124" s="209"/>
    </row>
    <row r="125" spans="1:28">
      <c r="A125" s="240">
        <v>44325</v>
      </c>
      <c r="B125" s="241" t="s">
        <v>72</v>
      </c>
      <c r="C125" s="241" t="s">
        <v>26</v>
      </c>
      <c r="D125" s="242" t="s">
        <v>130</v>
      </c>
      <c r="E125" s="244">
        <v>88343</v>
      </c>
      <c r="F125" s="244">
        <v>88372</v>
      </c>
      <c r="G125" s="245">
        <f t="shared" si="13"/>
        <v>29</v>
      </c>
      <c r="H125" s="244">
        <v>88372</v>
      </c>
      <c r="I125" s="245">
        <f t="shared" si="14"/>
        <v>0</v>
      </c>
      <c r="J125" s="244">
        <v>88396</v>
      </c>
      <c r="K125" s="245">
        <f t="shared" si="15"/>
        <v>24</v>
      </c>
      <c r="L125" s="245">
        <f t="shared" si="16"/>
        <v>24</v>
      </c>
      <c r="M125" s="244">
        <v>88435</v>
      </c>
      <c r="N125" s="245">
        <f t="shared" si="17"/>
        <v>39</v>
      </c>
      <c r="O125" s="246">
        <f t="shared" si="18"/>
        <v>92</v>
      </c>
      <c r="P125" s="245">
        <f t="shared" si="19"/>
        <v>24</v>
      </c>
      <c r="Q125" s="245">
        <f t="shared" si="20"/>
        <v>68</v>
      </c>
      <c r="R125" s="276" t="s">
        <v>75</v>
      </c>
      <c r="S125" s="248" t="s">
        <v>76</v>
      </c>
      <c r="T125" s="248" t="s">
        <v>29</v>
      </c>
      <c r="U125" s="242" t="s">
        <v>30</v>
      </c>
      <c r="V125" s="249">
        <v>10</v>
      </c>
      <c r="W125" s="249">
        <f t="shared" si="21"/>
        <v>9.1999999999999993</v>
      </c>
      <c r="X125" s="250">
        <f t="shared" si="23"/>
        <v>177.1</v>
      </c>
      <c r="Y125" s="251" t="s">
        <v>77</v>
      </c>
      <c r="Z125" s="209"/>
      <c r="AA125" s="209"/>
      <c r="AB125" s="209"/>
    </row>
    <row r="126" spans="1:28">
      <c r="A126" s="240">
        <v>44326</v>
      </c>
      <c r="B126" s="241" t="s">
        <v>72</v>
      </c>
      <c r="C126" s="241" t="s">
        <v>26</v>
      </c>
      <c r="D126" s="242" t="s">
        <v>101</v>
      </c>
      <c r="E126" s="244">
        <v>88435</v>
      </c>
      <c r="F126" s="244">
        <v>88464</v>
      </c>
      <c r="G126" s="245">
        <f t="shared" si="13"/>
        <v>29</v>
      </c>
      <c r="H126" s="244">
        <v>88464</v>
      </c>
      <c r="I126" s="245">
        <f t="shared" si="14"/>
        <v>0</v>
      </c>
      <c r="J126" s="244">
        <v>88484</v>
      </c>
      <c r="K126" s="245">
        <f t="shared" si="15"/>
        <v>20</v>
      </c>
      <c r="L126" s="245">
        <f t="shared" si="16"/>
        <v>20</v>
      </c>
      <c r="M126" s="244">
        <v>88484</v>
      </c>
      <c r="N126" s="245">
        <f t="shared" si="17"/>
        <v>0</v>
      </c>
      <c r="O126" s="246">
        <f t="shared" si="18"/>
        <v>49</v>
      </c>
      <c r="P126" s="245">
        <f t="shared" si="19"/>
        <v>20</v>
      </c>
      <c r="Q126" s="245">
        <f t="shared" si="20"/>
        <v>29</v>
      </c>
      <c r="R126" s="276" t="s">
        <v>75</v>
      </c>
      <c r="S126" s="248" t="s">
        <v>76</v>
      </c>
      <c r="T126" s="248" t="s">
        <v>29</v>
      </c>
      <c r="U126" s="242" t="s">
        <v>30</v>
      </c>
      <c r="V126" s="249">
        <v>10</v>
      </c>
      <c r="W126" s="249">
        <f t="shared" si="21"/>
        <v>4.9000000000000004</v>
      </c>
      <c r="X126" s="250">
        <f t="shared" si="23"/>
        <v>94.325000000000003</v>
      </c>
      <c r="Y126" s="251" t="s">
        <v>77</v>
      </c>
      <c r="Z126" s="209"/>
      <c r="AA126" s="209"/>
      <c r="AB126" s="209"/>
    </row>
    <row r="127" spans="1:28" ht="11.55" thickBot="1">
      <c r="A127" s="240">
        <v>44326</v>
      </c>
      <c r="B127" s="241" t="s">
        <v>72</v>
      </c>
      <c r="C127" s="241" t="s">
        <v>26</v>
      </c>
      <c r="D127" s="242" t="s">
        <v>102</v>
      </c>
      <c r="E127" s="244">
        <v>88484</v>
      </c>
      <c r="F127" s="244">
        <v>88484</v>
      </c>
      <c r="G127" s="245">
        <f t="shared" si="13"/>
        <v>0</v>
      </c>
      <c r="H127" s="244">
        <v>88484</v>
      </c>
      <c r="I127" s="245">
        <f t="shared" si="14"/>
        <v>0</v>
      </c>
      <c r="J127" s="244">
        <v>88489</v>
      </c>
      <c r="K127" s="245">
        <f t="shared" si="15"/>
        <v>5</v>
      </c>
      <c r="L127" s="245">
        <f t="shared" si="16"/>
        <v>5</v>
      </c>
      <c r="M127" s="244">
        <v>88493</v>
      </c>
      <c r="N127" s="245">
        <f t="shared" si="17"/>
        <v>4</v>
      </c>
      <c r="O127" s="246">
        <f t="shared" si="18"/>
        <v>9</v>
      </c>
      <c r="P127" s="245">
        <f t="shared" si="19"/>
        <v>5</v>
      </c>
      <c r="Q127" s="245">
        <f t="shared" si="20"/>
        <v>4</v>
      </c>
      <c r="R127" s="276" t="s">
        <v>75</v>
      </c>
      <c r="S127" s="248" t="s">
        <v>76</v>
      </c>
      <c r="T127" s="248" t="s">
        <v>29</v>
      </c>
      <c r="U127" s="242" t="s">
        <v>30</v>
      </c>
      <c r="V127" s="249">
        <v>10</v>
      </c>
      <c r="W127" s="249">
        <f t="shared" si="21"/>
        <v>0.9</v>
      </c>
      <c r="X127" s="259">
        <f>W127*19.25</f>
        <v>17.324999999999999</v>
      </c>
      <c r="Y127" s="251" t="s">
        <v>77</v>
      </c>
      <c r="Z127" s="209"/>
      <c r="AA127" s="209"/>
      <c r="AB127" s="209"/>
    </row>
    <row r="128" spans="1:28" ht="11.55" thickBot="1">
      <c r="A128" s="225">
        <v>44326</v>
      </c>
      <c r="B128" s="226" t="s">
        <v>72</v>
      </c>
      <c r="C128" s="226" t="s">
        <v>26</v>
      </c>
      <c r="D128" s="227" t="s">
        <v>131</v>
      </c>
      <c r="E128" s="228">
        <v>88493</v>
      </c>
      <c r="F128" s="228">
        <v>88511</v>
      </c>
      <c r="G128" s="229">
        <f t="shared" si="13"/>
        <v>18</v>
      </c>
      <c r="H128" s="228">
        <v>88511</v>
      </c>
      <c r="I128" s="229">
        <f t="shared" si="14"/>
        <v>0</v>
      </c>
      <c r="J128" s="228">
        <v>88517</v>
      </c>
      <c r="K128" s="229">
        <f t="shared" si="15"/>
        <v>6</v>
      </c>
      <c r="L128" s="229">
        <f t="shared" si="16"/>
        <v>6</v>
      </c>
      <c r="M128" s="230">
        <v>88538</v>
      </c>
      <c r="N128" s="229">
        <f t="shared" si="17"/>
        <v>21</v>
      </c>
      <c r="O128" s="231">
        <f t="shared" si="18"/>
        <v>45</v>
      </c>
      <c r="P128" s="229">
        <f t="shared" si="19"/>
        <v>6</v>
      </c>
      <c r="Q128" s="229">
        <f t="shared" si="20"/>
        <v>39</v>
      </c>
      <c r="R128" s="277" t="s">
        <v>75</v>
      </c>
      <c r="S128" s="233" t="s">
        <v>76</v>
      </c>
      <c r="T128" s="233" t="s">
        <v>29</v>
      </c>
      <c r="U128" s="227" t="s">
        <v>30</v>
      </c>
      <c r="V128" s="234">
        <v>10</v>
      </c>
      <c r="W128" s="234">
        <f t="shared" si="21"/>
        <v>4.5</v>
      </c>
      <c r="X128" s="253">
        <f t="shared" si="23"/>
        <v>86.625</v>
      </c>
      <c r="Y128" s="254" t="s">
        <v>77</v>
      </c>
      <c r="Z128" s="237">
        <f>SUM(X121:X128)</f>
        <v>847.00000000000011</v>
      </c>
      <c r="AA128" s="238"/>
      <c r="AB128" s="239"/>
    </row>
    <row r="129" spans="1:28">
      <c r="A129" s="428">
        <v>44326</v>
      </c>
      <c r="B129" s="429" t="s">
        <v>25</v>
      </c>
      <c r="C129" s="429" t="s">
        <v>26</v>
      </c>
      <c r="D129" s="221" t="s">
        <v>132</v>
      </c>
      <c r="E129" s="214">
        <v>102804</v>
      </c>
      <c r="F129" s="215">
        <v>102822</v>
      </c>
      <c r="G129" s="216">
        <f t="shared" si="13"/>
        <v>18</v>
      </c>
      <c r="H129" s="215">
        <v>102822</v>
      </c>
      <c r="I129" s="216">
        <f t="shared" si="14"/>
        <v>0</v>
      </c>
      <c r="J129" s="215">
        <v>102836</v>
      </c>
      <c r="K129" s="216">
        <f t="shared" si="15"/>
        <v>14</v>
      </c>
      <c r="L129" s="216">
        <f t="shared" si="16"/>
        <v>14</v>
      </c>
      <c r="M129" s="215">
        <v>102850</v>
      </c>
      <c r="N129" s="216">
        <f t="shared" si="17"/>
        <v>14</v>
      </c>
      <c r="O129" s="217">
        <f t="shared" si="18"/>
        <v>46</v>
      </c>
      <c r="P129" s="216">
        <f t="shared" si="19"/>
        <v>14</v>
      </c>
      <c r="Q129" s="216">
        <f t="shared" si="20"/>
        <v>32</v>
      </c>
      <c r="R129" s="219" t="s">
        <v>27</v>
      </c>
      <c r="S129" s="220" t="s">
        <v>28</v>
      </c>
      <c r="T129" s="220" t="s">
        <v>29</v>
      </c>
      <c r="U129" s="221" t="s">
        <v>30</v>
      </c>
      <c r="V129" s="222">
        <v>13</v>
      </c>
      <c r="W129" s="222">
        <f t="shared" si="21"/>
        <v>3.5384615384615383</v>
      </c>
      <c r="X129" s="295">
        <f>W129*21.99</f>
        <v>77.810769230769225</v>
      </c>
      <c r="Y129" s="224" t="s">
        <v>31</v>
      </c>
      <c r="Z129" s="209"/>
      <c r="AA129" s="209"/>
      <c r="AB129" s="209"/>
    </row>
    <row r="130" spans="1:28">
      <c r="A130" s="240">
        <v>44326</v>
      </c>
      <c r="B130" s="241" t="s">
        <v>25</v>
      </c>
      <c r="C130" s="241" t="s">
        <v>26</v>
      </c>
      <c r="D130" s="242" t="s">
        <v>96</v>
      </c>
      <c r="E130" s="244">
        <v>102850</v>
      </c>
      <c r="F130" s="244">
        <v>102862</v>
      </c>
      <c r="G130" s="245">
        <f t="shared" si="13"/>
        <v>12</v>
      </c>
      <c r="H130" s="244">
        <v>102862</v>
      </c>
      <c r="I130" s="245">
        <f t="shared" si="14"/>
        <v>0</v>
      </c>
      <c r="J130" s="244">
        <v>102865</v>
      </c>
      <c r="K130" s="245">
        <f t="shared" si="15"/>
        <v>3</v>
      </c>
      <c r="L130" s="245">
        <f t="shared" si="16"/>
        <v>3</v>
      </c>
      <c r="M130" s="244">
        <v>102887</v>
      </c>
      <c r="N130" s="245">
        <f t="shared" si="17"/>
        <v>22</v>
      </c>
      <c r="O130" s="246">
        <f t="shared" si="18"/>
        <v>37</v>
      </c>
      <c r="P130" s="245">
        <f t="shared" si="19"/>
        <v>3</v>
      </c>
      <c r="Q130" s="245">
        <f t="shared" si="20"/>
        <v>34</v>
      </c>
      <c r="R130" s="439" t="s">
        <v>27</v>
      </c>
      <c r="S130" s="248" t="s">
        <v>28</v>
      </c>
      <c r="T130" s="248" t="s">
        <v>29</v>
      </c>
      <c r="U130" s="242" t="s">
        <v>30</v>
      </c>
      <c r="V130" s="249">
        <v>13</v>
      </c>
      <c r="W130" s="249">
        <f t="shared" si="21"/>
        <v>2.8461538461538463</v>
      </c>
      <c r="X130" s="259">
        <f t="shared" ref="X130:X134" si="24">W130*21.99</f>
        <v>62.586923076923078</v>
      </c>
      <c r="Y130" s="260" t="s">
        <v>31</v>
      </c>
      <c r="Z130" s="209"/>
      <c r="AA130" s="209"/>
      <c r="AB130" s="209"/>
    </row>
    <row r="131" spans="1:28">
      <c r="A131" s="240">
        <v>44326</v>
      </c>
      <c r="B131" s="241" t="s">
        <v>25</v>
      </c>
      <c r="C131" s="241" t="s">
        <v>26</v>
      </c>
      <c r="D131" s="242" t="s">
        <v>133</v>
      </c>
      <c r="E131" s="244">
        <v>102887</v>
      </c>
      <c r="F131" s="244">
        <v>102887</v>
      </c>
      <c r="G131" s="245">
        <f t="shared" si="13"/>
        <v>0</v>
      </c>
      <c r="H131" s="244">
        <v>102887</v>
      </c>
      <c r="I131" s="245">
        <f t="shared" si="14"/>
        <v>0</v>
      </c>
      <c r="J131" s="244">
        <v>102908</v>
      </c>
      <c r="K131" s="245">
        <f t="shared" si="15"/>
        <v>21</v>
      </c>
      <c r="L131" s="245">
        <f t="shared" si="16"/>
        <v>21</v>
      </c>
      <c r="M131" s="244">
        <v>102908</v>
      </c>
      <c r="N131" s="245">
        <f t="shared" si="17"/>
        <v>0</v>
      </c>
      <c r="O131" s="246">
        <f t="shared" si="18"/>
        <v>21</v>
      </c>
      <c r="P131" s="245">
        <f t="shared" si="19"/>
        <v>21</v>
      </c>
      <c r="Q131" s="245">
        <f t="shared" si="20"/>
        <v>0</v>
      </c>
      <c r="R131" s="439" t="s">
        <v>27</v>
      </c>
      <c r="S131" s="248" t="s">
        <v>28</v>
      </c>
      <c r="T131" s="248" t="s">
        <v>29</v>
      </c>
      <c r="U131" s="242" t="s">
        <v>30</v>
      </c>
      <c r="V131" s="249">
        <v>13</v>
      </c>
      <c r="W131" s="249">
        <f t="shared" si="21"/>
        <v>1.6153846153846154</v>
      </c>
      <c r="X131" s="250">
        <f t="shared" si="24"/>
        <v>35.522307692307692</v>
      </c>
      <c r="Y131" s="260" t="s">
        <v>31</v>
      </c>
      <c r="Z131" s="209"/>
      <c r="AA131" s="209"/>
      <c r="AB131" s="209"/>
    </row>
    <row r="132" spans="1:28">
      <c r="A132" s="240">
        <v>44326</v>
      </c>
      <c r="B132" s="241" t="s">
        <v>25</v>
      </c>
      <c r="C132" s="241" t="s">
        <v>26</v>
      </c>
      <c r="D132" s="242" t="s">
        <v>131</v>
      </c>
      <c r="E132" s="244">
        <v>102908</v>
      </c>
      <c r="F132" s="244">
        <v>102908</v>
      </c>
      <c r="G132" s="245">
        <f t="shared" si="13"/>
        <v>0</v>
      </c>
      <c r="H132" s="244">
        <v>102908</v>
      </c>
      <c r="I132" s="245">
        <f t="shared" si="14"/>
        <v>0</v>
      </c>
      <c r="J132" s="244">
        <v>102912</v>
      </c>
      <c r="K132" s="245">
        <f t="shared" si="15"/>
        <v>4</v>
      </c>
      <c r="L132" s="245">
        <f t="shared" si="16"/>
        <v>4</v>
      </c>
      <c r="M132" s="244">
        <v>102926</v>
      </c>
      <c r="N132" s="245">
        <f t="shared" si="17"/>
        <v>14</v>
      </c>
      <c r="O132" s="246">
        <f t="shared" si="18"/>
        <v>18</v>
      </c>
      <c r="P132" s="245">
        <f t="shared" si="19"/>
        <v>4</v>
      </c>
      <c r="Q132" s="245">
        <f t="shared" si="20"/>
        <v>14</v>
      </c>
      <c r="R132" s="439" t="s">
        <v>27</v>
      </c>
      <c r="S132" s="248" t="s">
        <v>28</v>
      </c>
      <c r="T132" s="248" t="s">
        <v>29</v>
      </c>
      <c r="U132" s="242" t="s">
        <v>30</v>
      </c>
      <c r="V132" s="249">
        <v>13</v>
      </c>
      <c r="W132" s="249">
        <f t="shared" si="21"/>
        <v>1.3846153846153846</v>
      </c>
      <c r="X132" s="250">
        <f t="shared" si="24"/>
        <v>30.447692307692304</v>
      </c>
      <c r="Y132" s="260" t="s">
        <v>31</v>
      </c>
      <c r="Z132" s="209"/>
      <c r="AA132" s="209"/>
      <c r="AB132" s="209"/>
    </row>
    <row r="133" spans="1:28" ht="11.55" thickBot="1">
      <c r="A133" s="240">
        <v>44327</v>
      </c>
      <c r="B133" s="241" t="s">
        <v>25</v>
      </c>
      <c r="C133" s="241" t="s">
        <v>26</v>
      </c>
      <c r="D133" s="242" t="s">
        <v>131</v>
      </c>
      <c r="E133" s="244">
        <v>102926</v>
      </c>
      <c r="F133" s="244">
        <v>102940</v>
      </c>
      <c r="G133" s="245">
        <f t="shared" ref="G133:G176" si="25">F133-E133</f>
        <v>14</v>
      </c>
      <c r="H133" s="244">
        <v>102940</v>
      </c>
      <c r="I133" s="245">
        <f t="shared" ref="I133:I176" si="26">H133-F133</f>
        <v>0</v>
      </c>
      <c r="J133" s="244">
        <v>102943</v>
      </c>
      <c r="K133" s="245">
        <f t="shared" ref="K133:K176" si="27">J133-H133</f>
        <v>3</v>
      </c>
      <c r="L133" s="245">
        <f t="shared" ref="L133:L176" si="28">J133-F133</f>
        <v>3</v>
      </c>
      <c r="M133" s="244">
        <v>102943</v>
      </c>
      <c r="N133" s="245">
        <f t="shared" ref="N133:N176" si="29">M133-J133</f>
        <v>0</v>
      </c>
      <c r="O133" s="246">
        <f t="shared" ref="O133:O176" si="30">+M133-E133</f>
        <v>17</v>
      </c>
      <c r="P133" s="245">
        <f t="shared" ref="P133:P176" si="31">L133</f>
        <v>3</v>
      </c>
      <c r="Q133" s="245">
        <f t="shared" ref="Q133:Q176" si="32">+O133-P133</f>
        <v>14</v>
      </c>
      <c r="R133" s="439" t="s">
        <v>27</v>
      </c>
      <c r="S133" s="248" t="s">
        <v>28</v>
      </c>
      <c r="T133" s="248" t="s">
        <v>29</v>
      </c>
      <c r="U133" s="242" t="s">
        <v>30</v>
      </c>
      <c r="V133" s="249">
        <v>13</v>
      </c>
      <c r="W133" s="249">
        <f t="shared" ref="W133:W196" si="33">+O133/V133</f>
        <v>1.3076923076923077</v>
      </c>
      <c r="X133" s="250">
        <f t="shared" si="24"/>
        <v>28.756153846153843</v>
      </c>
      <c r="Y133" s="260" t="s">
        <v>31</v>
      </c>
      <c r="Z133" s="209"/>
      <c r="AA133" s="209"/>
      <c r="AB133" s="209"/>
    </row>
    <row r="134" spans="1:28" ht="11.55" thickBot="1">
      <c r="A134" s="225">
        <v>44327</v>
      </c>
      <c r="B134" s="226" t="s">
        <v>25</v>
      </c>
      <c r="C134" s="226" t="s">
        <v>26</v>
      </c>
      <c r="D134" s="227" t="s">
        <v>134</v>
      </c>
      <c r="E134" s="228">
        <v>102943</v>
      </c>
      <c r="F134" s="228">
        <v>102943</v>
      </c>
      <c r="G134" s="229">
        <f t="shared" si="25"/>
        <v>0</v>
      </c>
      <c r="H134" s="228">
        <v>102943</v>
      </c>
      <c r="I134" s="229">
        <f t="shared" si="26"/>
        <v>0</v>
      </c>
      <c r="J134" s="228">
        <v>102967</v>
      </c>
      <c r="K134" s="229">
        <f t="shared" si="27"/>
        <v>24</v>
      </c>
      <c r="L134" s="229">
        <f t="shared" si="28"/>
        <v>24</v>
      </c>
      <c r="M134" s="230">
        <v>102992</v>
      </c>
      <c r="N134" s="229">
        <f t="shared" si="29"/>
        <v>25</v>
      </c>
      <c r="O134" s="231">
        <f t="shared" si="30"/>
        <v>49</v>
      </c>
      <c r="P134" s="229">
        <f t="shared" si="31"/>
        <v>24</v>
      </c>
      <c r="Q134" s="229">
        <f t="shared" si="32"/>
        <v>25</v>
      </c>
      <c r="R134" s="232" t="s">
        <v>27</v>
      </c>
      <c r="S134" s="233" t="s">
        <v>28</v>
      </c>
      <c r="T134" s="233" t="s">
        <v>29</v>
      </c>
      <c r="U134" s="227" t="s">
        <v>30</v>
      </c>
      <c r="V134" s="234">
        <v>13</v>
      </c>
      <c r="W134" s="234">
        <f t="shared" si="33"/>
        <v>3.7692307692307692</v>
      </c>
      <c r="X134" s="253">
        <f t="shared" si="24"/>
        <v>82.885384615384609</v>
      </c>
      <c r="Y134" s="236" t="s">
        <v>31</v>
      </c>
      <c r="Z134" s="237">
        <f>SUM(X129:X134)</f>
        <v>318.00923076923073</v>
      </c>
      <c r="AA134" s="238"/>
      <c r="AB134" s="239"/>
    </row>
    <row r="135" spans="1:28">
      <c r="A135" s="240">
        <v>44326</v>
      </c>
      <c r="B135" s="241" t="s">
        <v>35</v>
      </c>
      <c r="C135" s="241" t="s">
        <v>26</v>
      </c>
      <c r="D135" s="242" t="s">
        <v>54</v>
      </c>
      <c r="E135" s="243">
        <v>55490</v>
      </c>
      <c r="F135" s="244">
        <v>55490</v>
      </c>
      <c r="G135" s="245">
        <f t="shared" si="25"/>
        <v>0</v>
      </c>
      <c r="H135" s="244">
        <v>55490</v>
      </c>
      <c r="I135" s="245">
        <f t="shared" si="26"/>
        <v>0</v>
      </c>
      <c r="J135" s="244">
        <v>55490</v>
      </c>
      <c r="K135" s="245">
        <f t="shared" si="27"/>
        <v>0</v>
      </c>
      <c r="L135" s="245">
        <f t="shared" si="28"/>
        <v>0</v>
      </c>
      <c r="M135" s="244">
        <v>55502</v>
      </c>
      <c r="N135" s="245">
        <f t="shared" si="29"/>
        <v>12</v>
      </c>
      <c r="O135" s="246">
        <f t="shared" si="30"/>
        <v>12</v>
      </c>
      <c r="P135" s="245">
        <f t="shared" si="31"/>
        <v>0</v>
      </c>
      <c r="Q135" s="245">
        <f t="shared" si="32"/>
        <v>12</v>
      </c>
      <c r="R135" s="247" t="s">
        <v>37</v>
      </c>
      <c r="S135" s="248" t="s">
        <v>38</v>
      </c>
      <c r="T135" s="248" t="s">
        <v>29</v>
      </c>
      <c r="U135" s="242" t="s">
        <v>30</v>
      </c>
      <c r="V135" s="249">
        <v>12</v>
      </c>
      <c r="W135" s="249">
        <f t="shared" si="33"/>
        <v>1</v>
      </c>
      <c r="X135" s="250">
        <f>W135*20.09</f>
        <v>20.09</v>
      </c>
      <c r="Y135" s="251" t="s">
        <v>39</v>
      </c>
      <c r="Z135" s="209"/>
      <c r="AA135" s="209"/>
      <c r="AB135" s="209"/>
    </row>
    <row r="136" spans="1:28" ht="11.55" thickBot="1">
      <c r="A136" s="240">
        <v>44326</v>
      </c>
      <c r="B136" s="241" t="s">
        <v>35</v>
      </c>
      <c r="C136" s="241" t="s">
        <v>26</v>
      </c>
      <c r="D136" s="242" t="s">
        <v>104</v>
      </c>
      <c r="E136" s="244">
        <v>55502</v>
      </c>
      <c r="F136" s="244">
        <v>55518</v>
      </c>
      <c r="G136" s="245">
        <f t="shared" si="25"/>
        <v>16</v>
      </c>
      <c r="H136" s="244">
        <v>55518</v>
      </c>
      <c r="I136" s="245">
        <f t="shared" si="26"/>
        <v>0</v>
      </c>
      <c r="J136" s="244">
        <v>55529</v>
      </c>
      <c r="K136" s="245">
        <f t="shared" si="27"/>
        <v>11</v>
      </c>
      <c r="L136" s="245">
        <f t="shared" si="28"/>
        <v>11</v>
      </c>
      <c r="M136" s="244">
        <v>55575</v>
      </c>
      <c r="N136" s="245">
        <f t="shared" si="29"/>
        <v>46</v>
      </c>
      <c r="O136" s="246">
        <f t="shared" si="30"/>
        <v>73</v>
      </c>
      <c r="P136" s="245">
        <f t="shared" si="31"/>
        <v>11</v>
      </c>
      <c r="Q136" s="245">
        <f t="shared" si="32"/>
        <v>62</v>
      </c>
      <c r="R136" s="247" t="s">
        <v>37</v>
      </c>
      <c r="S136" s="248" t="s">
        <v>38</v>
      </c>
      <c r="T136" s="248" t="s">
        <v>29</v>
      </c>
      <c r="U136" s="242" t="s">
        <v>30</v>
      </c>
      <c r="V136" s="249">
        <v>12</v>
      </c>
      <c r="W136" s="249">
        <f t="shared" si="33"/>
        <v>6.083333333333333</v>
      </c>
      <c r="X136" s="250">
        <f>W136*20.09</f>
        <v>122.21416666666666</v>
      </c>
      <c r="Y136" s="251" t="s">
        <v>39</v>
      </c>
      <c r="Z136" s="209"/>
      <c r="AA136" s="209"/>
      <c r="AB136" s="209"/>
    </row>
    <row r="137" spans="1:28" ht="11.55" thickBot="1">
      <c r="A137" s="225">
        <v>44327</v>
      </c>
      <c r="B137" s="226" t="s">
        <v>35</v>
      </c>
      <c r="C137" s="226" t="s">
        <v>26</v>
      </c>
      <c r="D137" s="227" t="s">
        <v>121</v>
      </c>
      <c r="E137" s="228">
        <v>55575</v>
      </c>
      <c r="F137" s="228">
        <v>55590</v>
      </c>
      <c r="G137" s="229">
        <f t="shared" si="25"/>
        <v>15</v>
      </c>
      <c r="H137" s="228">
        <v>55590</v>
      </c>
      <c r="I137" s="229">
        <f t="shared" si="26"/>
        <v>0</v>
      </c>
      <c r="J137" s="228">
        <v>55606</v>
      </c>
      <c r="K137" s="229">
        <f t="shared" si="27"/>
        <v>16</v>
      </c>
      <c r="L137" s="229">
        <f t="shared" si="28"/>
        <v>16</v>
      </c>
      <c r="M137" s="230">
        <v>55627</v>
      </c>
      <c r="N137" s="229">
        <f t="shared" si="29"/>
        <v>21</v>
      </c>
      <c r="O137" s="231">
        <f t="shared" si="30"/>
        <v>52</v>
      </c>
      <c r="P137" s="229">
        <f t="shared" si="31"/>
        <v>16</v>
      </c>
      <c r="Q137" s="229">
        <f t="shared" si="32"/>
        <v>36</v>
      </c>
      <c r="R137" s="252" t="s">
        <v>37</v>
      </c>
      <c r="S137" s="233" t="s">
        <v>38</v>
      </c>
      <c r="T137" s="233" t="s">
        <v>29</v>
      </c>
      <c r="U137" s="227" t="s">
        <v>30</v>
      </c>
      <c r="V137" s="234">
        <v>12</v>
      </c>
      <c r="W137" s="234">
        <f t="shared" si="33"/>
        <v>4.333333333333333</v>
      </c>
      <c r="X137" s="253">
        <f>W137*20.09</f>
        <v>87.056666666666658</v>
      </c>
      <c r="Y137" s="254" t="s">
        <v>39</v>
      </c>
      <c r="Z137" s="237">
        <f>SUM(X135:X137)</f>
        <v>229.36083333333329</v>
      </c>
      <c r="AA137" s="238"/>
      <c r="AB137" s="239"/>
    </row>
    <row r="138" spans="1:28">
      <c r="A138" s="240">
        <v>44326</v>
      </c>
      <c r="B138" s="241" t="s">
        <v>42</v>
      </c>
      <c r="C138" s="241" t="s">
        <v>26</v>
      </c>
      <c r="D138" s="242" t="s">
        <v>135</v>
      </c>
      <c r="E138" s="243">
        <v>41458</v>
      </c>
      <c r="F138" s="244">
        <v>41478</v>
      </c>
      <c r="G138" s="245">
        <f t="shared" si="25"/>
        <v>20</v>
      </c>
      <c r="H138" s="244">
        <v>41478</v>
      </c>
      <c r="I138" s="245">
        <f t="shared" si="26"/>
        <v>0</v>
      </c>
      <c r="J138" s="244">
        <v>41499</v>
      </c>
      <c r="K138" s="245">
        <f t="shared" si="27"/>
        <v>21</v>
      </c>
      <c r="L138" s="245">
        <f t="shared" si="28"/>
        <v>21</v>
      </c>
      <c r="M138" s="244">
        <v>41499</v>
      </c>
      <c r="N138" s="245">
        <f t="shared" si="29"/>
        <v>0</v>
      </c>
      <c r="O138" s="246">
        <f t="shared" si="30"/>
        <v>41</v>
      </c>
      <c r="P138" s="245">
        <f t="shared" si="31"/>
        <v>21</v>
      </c>
      <c r="Q138" s="245">
        <f t="shared" si="32"/>
        <v>20</v>
      </c>
      <c r="R138" s="255" t="s">
        <v>44</v>
      </c>
      <c r="S138" s="248" t="s">
        <v>45</v>
      </c>
      <c r="T138" s="248" t="s">
        <v>29</v>
      </c>
      <c r="U138" s="242" t="s">
        <v>30</v>
      </c>
      <c r="V138" s="249">
        <v>15</v>
      </c>
      <c r="W138" s="249">
        <f t="shared" si="33"/>
        <v>2.7333333333333334</v>
      </c>
      <c r="X138" s="250">
        <f>W138*19.05</f>
        <v>52.07</v>
      </c>
      <c r="Y138" s="251" t="s">
        <v>46</v>
      </c>
      <c r="Z138" s="209"/>
      <c r="AA138" s="209"/>
      <c r="AB138" s="209"/>
    </row>
    <row r="139" spans="1:28">
      <c r="A139" s="240">
        <v>44326</v>
      </c>
      <c r="B139" s="241" t="s">
        <v>42</v>
      </c>
      <c r="C139" s="241" t="s">
        <v>26</v>
      </c>
      <c r="D139" s="242" t="s">
        <v>136</v>
      </c>
      <c r="E139" s="244">
        <v>41499</v>
      </c>
      <c r="F139" s="244">
        <v>41519</v>
      </c>
      <c r="G139" s="245">
        <f t="shared" si="25"/>
        <v>20</v>
      </c>
      <c r="H139" s="244">
        <v>41519</v>
      </c>
      <c r="I139" s="245">
        <f t="shared" si="26"/>
        <v>0</v>
      </c>
      <c r="J139" s="244">
        <v>41526</v>
      </c>
      <c r="K139" s="245">
        <f t="shared" si="27"/>
        <v>7</v>
      </c>
      <c r="L139" s="245">
        <f t="shared" si="28"/>
        <v>7</v>
      </c>
      <c r="M139" s="244">
        <v>41552</v>
      </c>
      <c r="N139" s="245">
        <f t="shared" si="29"/>
        <v>26</v>
      </c>
      <c r="O139" s="246">
        <f t="shared" si="30"/>
        <v>53</v>
      </c>
      <c r="P139" s="245">
        <f t="shared" si="31"/>
        <v>7</v>
      </c>
      <c r="Q139" s="245">
        <f t="shared" si="32"/>
        <v>46</v>
      </c>
      <c r="R139" s="255" t="s">
        <v>44</v>
      </c>
      <c r="S139" s="248" t="s">
        <v>45</v>
      </c>
      <c r="T139" s="248" t="s">
        <v>29</v>
      </c>
      <c r="U139" s="242" t="s">
        <v>30</v>
      </c>
      <c r="V139" s="249">
        <v>15</v>
      </c>
      <c r="W139" s="249">
        <f t="shared" si="33"/>
        <v>3.5333333333333332</v>
      </c>
      <c r="X139" s="250">
        <f>W139*19.05</f>
        <v>67.31</v>
      </c>
      <c r="Y139" s="251" t="s">
        <v>46</v>
      </c>
      <c r="Z139" s="209"/>
      <c r="AA139" s="209"/>
      <c r="AB139" s="209"/>
    </row>
    <row r="140" spans="1:28" ht="11.55" thickBot="1">
      <c r="A140" s="240">
        <v>44327</v>
      </c>
      <c r="B140" s="241" t="s">
        <v>42</v>
      </c>
      <c r="C140" s="241" t="s">
        <v>26</v>
      </c>
      <c r="D140" s="242" t="s">
        <v>137</v>
      </c>
      <c r="E140" s="244">
        <v>41552</v>
      </c>
      <c r="F140" s="244">
        <v>41576</v>
      </c>
      <c r="G140" s="245">
        <f t="shared" si="25"/>
        <v>24</v>
      </c>
      <c r="H140" s="244">
        <v>41576</v>
      </c>
      <c r="I140" s="245">
        <f t="shared" si="26"/>
        <v>0</v>
      </c>
      <c r="J140" s="244">
        <v>41590</v>
      </c>
      <c r="K140" s="245">
        <f t="shared" si="27"/>
        <v>14</v>
      </c>
      <c r="L140" s="245">
        <f t="shared" si="28"/>
        <v>14</v>
      </c>
      <c r="M140" s="244">
        <v>41590</v>
      </c>
      <c r="N140" s="245">
        <f t="shared" si="29"/>
        <v>0</v>
      </c>
      <c r="O140" s="246">
        <f t="shared" si="30"/>
        <v>38</v>
      </c>
      <c r="P140" s="245">
        <f t="shared" si="31"/>
        <v>14</v>
      </c>
      <c r="Q140" s="245">
        <f t="shared" si="32"/>
        <v>24</v>
      </c>
      <c r="R140" s="255" t="s">
        <v>44</v>
      </c>
      <c r="S140" s="248" t="s">
        <v>45</v>
      </c>
      <c r="T140" s="248" t="s">
        <v>29</v>
      </c>
      <c r="U140" s="242" t="s">
        <v>30</v>
      </c>
      <c r="V140" s="249">
        <v>15</v>
      </c>
      <c r="W140" s="249">
        <f t="shared" si="33"/>
        <v>2.5333333333333332</v>
      </c>
      <c r="X140" s="250">
        <f>W140*19.05</f>
        <v>48.26</v>
      </c>
      <c r="Y140" s="251" t="s">
        <v>46</v>
      </c>
      <c r="Z140" s="209"/>
      <c r="AA140" s="209"/>
      <c r="AB140" s="209"/>
    </row>
    <row r="141" spans="1:28" ht="11.55" thickBot="1">
      <c r="A141" s="225">
        <v>44327</v>
      </c>
      <c r="B141" s="226" t="s">
        <v>42</v>
      </c>
      <c r="C141" s="226" t="s">
        <v>26</v>
      </c>
      <c r="D141" s="256" t="s">
        <v>107</v>
      </c>
      <c r="E141" s="228">
        <v>41590</v>
      </c>
      <c r="F141" s="228">
        <v>41610</v>
      </c>
      <c r="G141" s="229">
        <f t="shared" si="25"/>
        <v>20</v>
      </c>
      <c r="H141" s="228">
        <v>41610</v>
      </c>
      <c r="I141" s="229">
        <f t="shared" si="26"/>
        <v>0</v>
      </c>
      <c r="J141" s="228">
        <v>41629</v>
      </c>
      <c r="K141" s="229">
        <f t="shared" si="27"/>
        <v>19</v>
      </c>
      <c r="L141" s="229">
        <f t="shared" si="28"/>
        <v>19</v>
      </c>
      <c r="M141" s="230">
        <v>41650</v>
      </c>
      <c r="N141" s="229">
        <f t="shared" si="29"/>
        <v>21</v>
      </c>
      <c r="O141" s="231">
        <f t="shared" si="30"/>
        <v>60</v>
      </c>
      <c r="P141" s="229">
        <f t="shared" si="31"/>
        <v>19</v>
      </c>
      <c r="Q141" s="229">
        <f t="shared" si="32"/>
        <v>41</v>
      </c>
      <c r="R141" s="257" t="s">
        <v>44</v>
      </c>
      <c r="S141" s="233" t="s">
        <v>45</v>
      </c>
      <c r="T141" s="233" t="s">
        <v>29</v>
      </c>
      <c r="U141" s="227" t="s">
        <v>30</v>
      </c>
      <c r="V141" s="234">
        <v>15</v>
      </c>
      <c r="W141" s="234">
        <f t="shared" si="33"/>
        <v>4</v>
      </c>
      <c r="X141" s="253">
        <f>W141*19.05</f>
        <v>76.2</v>
      </c>
      <c r="Y141" s="254" t="s">
        <v>46</v>
      </c>
      <c r="Z141" s="237">
        <f>SUM(X138:X141)</f>
        <v>243.83999999999997</v>
      </c>
      <c r="AA141" s="238"/>
      <c r="AB141" s="239"/>
    </row>
    <row r="142" spans="1:28" ht="11.55" thickBot="1">
      <c r="A142" s="240">
        <v>44326</v>
      </c>
      <c r="B142" s="241" t="s">
        <v>48</v>
      </c>
      <c r="C142" s="241" t="s">
        <v>26</v>
      </c>
      <c r="D142" s="242" t="s">
        <v>49</v>
      </c>
      <c r="E142" s="243">
        <v>59930</v>
      </c>
      <c r="F142" s="244">
        <v>59947</v>
      </c>
      <c r="G142" s="245">
        <f t="shared" si="25"/>
        <v>17</v>
      </c>
      <c r="H142" s="244">
        <v>59947</v>
      </c>
      <c r="I142" s="245">
        <f t="shared" si="26"/>
        <v>0</v>
      </c>
      <c r="J142" s="244">
        <v>59963</v>
      </c>
      <c r="K142" s="245">
        <f t="shared" si="27"/>
        <v>16</v>
      </c>
      <c r="L142" s="245">
        <f t="shared" si="28"/>
        <v>16</v>
      </c>
      <c r="M142" s="244">
        <v>59966</v>
      </c>
      <c r="N142" s="245">
        <f t="shared" si="29"/>
        <v>3</v>
      </c>
      <c r="O142" s="246">
        <f t="shared" si="30"/>
        <v>36</v>
      </c>
      <c r="P142" s="245">
        <f t="shared" si="31"/>
        <v>16</v>
      </c>
      <c r="Q142" s="245">
        <f t="shared" si="32"/>
        <v>20</v>
      </c>
      <c r="R142" s="258" t="s">
        <v>50</v>
      </c>
      <c r="S142" s="248" t="s">
        <v>51</v>
      </c>
      <c r="T142" s="248" t="s">
        <v>29</v>
      </c>
      <c r="U142" s="242" t="s">
        <v>30</v>
      </c>
      <c r="V142" s="249">
        <v>8</v>
      </c>
      <c r="W142" s="249">
        <f t="shared" si="33"/>
        <v>4.5</v>
      </c>
      <c r="X142" s="259">
        <f>W142*21.69</f>
        <v>97.605000000000004</v>
      </c>
      <c r="Y142" s="260" t="s">
        <v>52</v>
      </c>
      <c r="Z142" s="209"/>
      <c r="AA142" s="209"/>
      <c r="AB142" s="209"/>
    </row>
    <row r="143" spans="1:28" ht="11.55" thickBot="1">
      <c r="A143" s="225">
        <v>44327</v>
      </c>
      <c r="B143" s="256" t="s">
        <v>48</v>
      </c>
      <c r="C143" s="226" t="s">
        <v>26</v>
      </c>
      <c r="D143" s="256" t="s">
        <v>53</v>
      </c>
      <c r="E143" s="228">
        <v>59966</v>
      </c>
      <c r="F143" s="228">
        <v>59969</v>
      </c>
      <c r="G143" s="229">
        <f t="shared" si="25"/>
        <v>3</v>
      </c>
      <c r="H143" s="228">
        <v>59969</v>
      </c>
      <c r="I143" s="229">
        <f t="shared" si="26"/>
        <v>0</v>
      </c>
      <c r="J143" s="228">
        <v>59982</v>
      </c>
      <c r="K143" s="229">
        <f t="shared" si="27"/>
        <v>13</v>
      </c>
      <c r="L143" s="229">
        <f t="shared" si="28"/>
        <v>13</v>
      </c>
      <c r="M143" s="230">
        <v>59995</v>
      </c>
      <c r="N143" s="229">
        <f t="shared" si="29"/>
        <v>13</v>
      </c>
      <c r="O143" s="231">
        <f t="shared" si="30"/>
        <v>29</v>
      </c>
      <c r="P143" s="229">
        <f t="shared" si="31"/>
        <v>13</v>
      </c>
      <c r="Q143" s="229">
        <f t="shared" si="32"/>
        <v>16</v>
      </c>
      <c r="R143" s="261" t="s">
        <v>50</v>
      </c>
      <c r="S143" s="233" t="s">
        <v>51</v>
      </c>
      <c r="T143" s="233" t="s">
        <v>29</v>
      </c>
      <c r="U143" s="227" t="s">
        <v>30</v>
      </c>
      <c r="V143" s="234">
        <v>8</v>
      </c>
      <c r="W143" s="234">
        <f t="shared" si="33"/>
        <v>3.625</v>
      </c>
      <c r="X143" s="235">
        <f>W143*21.69</f>
        <v>78.626249999999999</v>
      </c>
      <c r="Y143" s="236" t="s">
        <v>52</v>
      </c>
      <c r="Z143" s="237">
        <f>SUM(X142:X143)</f>
        <v>176.23124999999999</v>
      </c>
      <c r="AA143" s="238"/>
      <c r="AB143" s="239"/>
    </row>
    <row r="144" spans="1:28" ht="11.55" thickBot="1">
      <c r="A144" s="240">
        <v>44326</v>
      </c>
      <c r="B144" s="241" t="s">
        <v>55</v>
      </c>
      <c r="C144" s="241" t="s">
        <v>26</v>
      </c>
      <c r="D144" s="242" t="s">
        <v>56</v>
      </c>
      <c r="E144" s="243">
        <v>111272</v>
      </c>
      <c r="F144" s="244">
        <v>111288</v>
      </c>
      <c r="G144" s="245">
        <f t="shared" si="25"/>
        <v>16</v>
      </c>
      <c r="H144" s="244">
        <v>111288</v>
      </c>
      <c r="I144" s="245">
        <f t="shared" si="26"/>
        <v>0</v>
      </c>
      <c r="J144" s="244">
        <v>111302</v>
      </c>
      <c r="K144" s="245">
        <f t="shared" si="27"/>
        <v>14</v>
      </c>
      <c r="L144" s="245">
        <f t="shared" si="28"/>
        <v>14</v>
      </c>
      <c r="M144" s="244">
        <v>111307</v>
      </c>
      <c r="N144" s="245">
        <f t="shared" si="29"/>
        <v>5</v>
      </c>
      <c r="O144" s="244">
        <f t="shared" si="30"/>
        <v>35</v>
      </c>
      <c r="P144" s="245">
        <f t="shared" si="31"/>
        <v>14</v>
      </c>
      <c r="Q144" s="245">
        <f t="shared" si="32"/>
        <v>21</v>
      </c>
      <c r="R144" s="262" t="s">
        <v>57</v>
      </c>
      <c r="S144" s="248" t="s">
        <v>51</v>
      </c>
      <c r="T144" s="248" t="s">
        <v>29</v>
      </c>
      <c r="U144" s="241" t="s">
        <v>30</v>
      </c>
      <c r="V144" s="263">
        <v>7</v>
      </c>
      <c r="W144" s="263">
        <f t="shared" si="33"/>
        <v>5</v>
      </c>
      <c r="X144" s="264">
        <f>W144*21.59</f>
        <v>107.95</v>
      </c>
      <c r="Y144" s="265" t="s">
        <v>58</v>
      </c>
      <c r="Z144" s="209"/>
      <c r="AA144" s="209"/>
      <c r="AB144" s="209"/>
    </row>
    <row r="145" spans="1:28" ht="11.55" thickBot="1">
      <c r="A145" s="225">
        <v>44327</v>
      </c>
      <c r="B145" s="226" t="s">
        <v>55</v>
      </c>
      <c r="C145" s="226" t="s">
        <v>26</v>
      </c>
      <c r="D145" s="226" t="s">
        <v>124</v>
      </c>
      <c r="E145" s="228">
        <v>111307</v>
      </c>
      <c r="F145" s="228">
        <v>111311</v>
      </c>
      <c r="G145" s="229">
        <f t="shared" si="25"/>
        <v>4</v>
      </c>
      <c r="H145" s="228">
        <v>111311</v>
      </c>
      <c r="I145" s="229">
        <f t="shared" si="26"/>
        <v>0</v>
      </c>
      <c r="J145" s="228">
        <v>111333</v>
      </c>
      <c r="K145" s="229">
        <f t="shared" si="27"/>
        <v>22</v>
      </c>
      <c r="L145" s="229">
        <f t="shared" si="28"/>
        <v>22</v>
      </c>
      <c r="M145" s="230">
        <v>111351</v>
      </c>
      <c r="N145" s="229">
        <f t="shared" si="29"/>
        <v>18</v>
      </c>
      <c r="O145" s="231">
        <f t="shared" si="30"/>
        <v>44</v>
      </c>
      <c r="P145" s="229">
        <f t="shared" si="31"/>
        <v>22</v>
      </c>
      <c r="Q145" s="229">
        <f t="shared" si="32"/>
        <v>22</v>
      </c>
      <c r="R145" s="266" t="s">
        <v>57</v>
      </c>
      <c r="S145" s="233" t="s">
        <v>51</v>
      </c>
      <c r="T145" s="233" t="s">
        <v>29</v>
      </c>
      <c r="U145" s="227" t="s">
        <v>30</v>
      </c>
      <c r="V145" s="234">
        <v>7</v>
      </c>
      <c r="W145" s="234">
        <f t="shared" si="33"/>
        <v>6.2857142857142856</v>
      </c>
      <c r="X145" s="235">
        <f>W145*21.59</f>
        <v>135.70857142857142</v>
      </c>
      <c r="Y145" s="254" t="s">
        <v>58</v>
      </c>
      <c r="Z145" s="237">
        <f>SUM(X144:X145)</f>
        <v>243.65857142857141</v>
      </c>
      <c r="AA145" s="238"/>
      <c r="AB145" s="239"/>
    </row>
    <row r="146" spans="1:28" ht="11.55" thickBot="1">
      <c r="A146" s="240">
        <v>44326</v>
      </c>
      <c r="B146" s="241" t="s">
        <v>60</v>
      </c>
      <c r="C146" s="241" t="s">
        <v>26</v>
      </c>
      <c r="D146" s="241" t="s">
        <v>61</v>
      </c>
      <c r="E146" s="243">
        <v>175138</v>
      </c>
      <c r="F146" s="244">
        <v>175148</v>
      </c>
      <c r="G146" s="245">
        <f t="shared" si="25"/>
        <v>10</v>
      </c>
      <c r="H146" s="244">
        <v>175148</v>
      </c>
      <c r="I146" s="245">
        <f t="shared" si="26"/>
        <v>0</v>
      </c>
      <c r="J146" s="244">
        <v>175160</v>
      </c>
      <c r="K146" s="245">
        <f t="shared" si="27"/>
        <v>12</v>
      </c>
      <c r="L146" s="245">
        <f t="shared" si="28"/>
        <v>12</v>
      </c>
      <c r="M146" s="244">
        <v>175171</v>
      </c>
      <c r="N146" s="245">
        <f t="shared" si="29"/>
        <v>11</v>
      </c>
      <c r="O146" s="246">
        <f t="shared" si="30"/>
        <v>33</v>
      </c>
      <c r="P146" s="245">
        <f t="shared" si="31"/>
        <v>12</v>
      </c>
      <c r="Q146" s="245">
        <f t="shared" si="32"/>
        <v>21</v>
      </c>
      <c r="R146" s="267" t="s">
        <v>62</v>
      </c>
      <c r="S146" s="248" t="s">
        <v>51</v>
      </c>
      <c r="T146" s="248" t="s">
        <v>29</v>
      </c>
      <c r="U146" s="242" t="s">
        <v>30</v>
      </c>
      <c r="V146" s="249">
        <v>7</v>
      </c>
      <c r="W146" s="249">
        <f t="shared" si="33"/>
        <v>4.7142857142857144</v>
      </c>
      <c r="X146" s="259">
        <f>W146*19.85</f>
        <v>93.578571428571436</v>
      </c>
      <c r="Y146" s="265" t="s">
        <v>63</v>
      </c>
      <c r="Z146" s="209"/>
      <c r="AA146" s="209"/>
      <c r="AB146" s="209"/>
    </row>
    <row r="147" spans="1:28" ht="11.55" thickBot="1">
      <c r="A147" s="225">
        <v>44327</v>
      </c>
      <c r="B147" s="226" t="s">
        <v>60</v>
      </c>
      <c r="C147" s="226" t="s">
        <v>26</v>
      </c>
      <c r="D147" s="226" t="s">
        <v>64</v>
      </c>
      <c r="E147" s="228">
        <v>175171</v>
      </c>
      <c r="F147" s="228">
        <v>175183</v>
      </c>
      <c r="G147" s="229">
        <f t="shared" si="25"/>
        <v>12</v>
      </c>
      <c r="H147" s="228">
        <v>175183</v>
      </c>
      <c r="I147" s="229">
        <f t="shared" si="26"/>
        <v>0</v>
      </c>
      <c r="J147" s="228">
        <v>175195</v>
      </c>
      <c r="K147" s="229">
        <f t="shared" si="27"/>
        <v>12</v>
      </c>
      <c r="L147" s="229">
        <f t="shared" si="28"/>
        <v>12</v>
      </c>
      <c r="M147" s="230">
        <v>175203</v>
      </c>
      <c r="N147" s="229">
        <f t="shared" si="29"/>
        <v>8</v>
      </c>
      <c r="O147" s="231">
        <f t="shared" si="30"/>
        <v>32</v>
      </c>
      <c r="P147" s="229">
        <f t="shared" si="31"/>
        <v>12</v>
      </c>
      <c r="Q147" s="229">
        <f t="shared" si="32"/>
        <v>20</v>
      </c>
      <c r="R147" s="268" t="s">
        <v>62</v>
      </c>
      <c r="S147" s="233" t="s">
        <v>51</v>
      </c>
      <c r="T147" s="233" t="s">
        <v>29</v>
      </c>
      <c r="U147" s="227" t="s">
        <v>30</v>
      </c>
      <c r="V147" s="234">
        <v>7</v>
      </c>
      <c r="W147" s="234">
        <f t="shared" si="33"/>
        <v>4.5714285714285712</v>
      </c>
      <c r="X147" s="235">
        <f>W147*19.85</f>
        <v>90.742857142857147</v>
      </c>
      <c r="Y147" s="269" t="s">
        <v>65</v>
      </c>
      <c r="Z147" s="237">
        <f>SUM(X146:X147)</f>
        <v>184.32142857142858</v>
      </c>
      <c r="AA147" s="238"/>
      <c r="AB147" s="239"/>
    </row>
    <row r="148" spans="1:28" ht="11.55" thickBot="1">
      <c r="A148" s="225">
        <v>44327</v>
      </c>
      <c r="B148" s="256" t="s">
        <v>126</v>
      </c>
      <c r="C148" s="226" t="s">
        <v>26</v>
      </c>
      <c r="D148" s="226" t="s">
        <v>106</v>
      </c>
      <c r="E148" s="230">
        <v>182252</v>
      </c>
      <c r="F148" s="228">
        <v>182292</v>
      </c>
      <c r="G148" s="229">
        <f t="shared" si="25"/>
        <v>40</v>
      </c>
      <c r="H148" s="228">
        <v>182292</v>
      </c>
      <c r="I148" s="229">
        <f t="shared" si="26"/>
        <v>0</v>
      </c>
      <c r="J148" s="228">
        <v>182309</v>
      </c>
      <c r="K148" s="229">
        <f>J148-H148</f>
        <v>17</v>
      </c>
      <c r="L148" s="229">
        <f t="shared" si="28"/>
        <v>17</v>
      </c>
      <c r="M148" s="230">
        <v>182330</v>
      </c>
      <c r="N148" s="229">
        <f t="shared" si="29"/>
        <v>21</v>
      </c>
      <c r="O148" s="231">
        <f t="shared" si="30"/>
        <v>78</v>
      </c>
      <c r="P148" s="229">
        <f t="shared" si="31"/>
        <v>17</v>
      </c>
      <c r="Q148" s="229">
        <f t="shared" si="32"/>
        <v>61</v>
      </c>
      <c r="R148" s="271" t="s">
        <v>127</v>
      </c>
      <c r="S148" s="233" t="s">
        <v>28</v>
      </c>
      <c r="T148" s="233" t="s">
        <v>29</v>
      </c>
      <c r="U148" s="227" t="s">
        <v>30</v>
      </c>
      <c r="V148" s="234">
        <v>12</v>
      </c>
      <c r="W148" s="234">
        <f t="shared" si="33"/>
        <v>6.5</v>
      </c>
      <c r="X148" s="253">
        <f>W148*19.17</f>
        <v>124.60500000000002</v>
      </c>
      <c r="Y148" s="236" t="s">
        <v>128</v>
      </c>
      <c r="Z148" s="237">
        <f>SUM(X148:X148)</f>
        <v>124.60500000000002</v>
      </c>
      <c r="AA148" s="238"/>
      <c r="AB148" s="239"/>
    </row>
    <row r="149" spans="1:28" ht="11.55" thickBot="1">
      <c r="A149" s="240">
        <v>44326</v>
      </c>
      <c r="B149" s="241" t="s">
        <v>68</v>
      </c>
      <c r="C149" s="241" t="s">
        <v>26</v>
      </c>
      <c r="D149" s="242" t="s">
        <v>69</v>
      </c>
      <c r="E149" s="243">
        <v>232239</v>
      </c>
      <c r="F149" s="244">
        <v>232252</v>
      </c>
      <c r="G149" s="245">
        <f t="shared" si="25"/>
        <v>13</v>
      </c>
      <c r="H149" s="244">
        <v>232252</v>
      </c>
      <c r="I149" s="245">
        <f t="shared" si="26"/>
        <v>0</v>
      </c>
      <c r="J149" s="244">
        <v>232264</v>
      </c>
      <c r="K149" s="245">
        <f t="shared" si="27"/>
        <v>12</v>
      </c>
      <c r="L149" s="245">
        <f t="shared" si="28"/>
        <v>12</v>
      </c>
      <c r="M149" s="244">
        <v>232274</v>
      </c>
      <c r="N149" s="245">
        <f t="shared" si="29"/>
        <v>10</v>
      </c>
      <c r="O149" s="246">
        <f t="shared" si="30"/>
        <v>35</v>
      </c>
      <c r="P149" s="245">
        <f t="shared" si="31"/>
        <v>12</v>
      </c>
      <c r="Q149" s="245">
        <f t="shared" si="32"/>
        <v>23</v>
      </c>
      <c r="R149" s="274" t="s">
        <v>70</v>
      </c>
      <c r="S149" s="248" t="s">
        <v>51</v>
      </c>
      <c r="T149" s="248" t="s">
        <v>29</v>
      </c>
      <c r="U149" s="242" t="s">
        <v>30</v>
      </c>
      <c r="V149" s="249">
        <v>7</v>
      </c>
      <c r="W149" s="249">
        <f t="shared" si="33"/>
        <v>5</v>
      </c>
      <c r="X149" s="259">
        <f>W149*19.99</f>
        <v>99.949999999999989</v>
      </c>
      <c r="Y149" s="251" t="s">
        <v>67</v>
      </c>
      <c r="Z149" s="209"/>
      <c r="AA149" s="209"/>
      <c r="AB149" s="209"/>
    </row>
    <row r="150" spans="1:28" ht="11.55" thickBot="1">
      <c r="A150" s="225">
        <v>44327</v>
      </c>
      <c r="B150" s="226" t="s">
        <v>68</v>
      </c>
      <c r="C150" s="226" t="s">
        <v>26</v>
      </c>
      <c r="D150" s="227" t="s">
        <v>71</v>
      </c>
      <c r="E150" s="228">
        <v>232274</v>
      </c>
      <c r="F150" s="228">
        <v>232282</v>
      </c>
      <c r="G150" s="229">
        <f t="shared" si="25"/>
        <v>8</v>
      </c>
      <c r="H150" s="228">
        <v>232282</v>
      </c>
      <c r="I150" s="229">
        <f t="shared" si="26"/>
        <v>0</v>
      </c>
      <c r="J150" s="228">
        <v>232293</v>
      </c>
      <c r="K150" s="229">
        <f t="shared" si="27"/>
        <v>11</v>
      </c>
      <c r="L150" s="229">
        <f t="shared" si="28"/>
        <v>11</v>
      </c>
      <c r="M150" s="230">
        <v>232309</v>
      </c>
      <c r="N150" s="229">
        <f t="shared" si="29"/>
        <v>16</v>
      </c>
      <c r="O150" s="231">
        <f t="shared" si="30"/>
        <v>35</v>
      </c>
      <c r="P150" s="229">
        <f t="shared" si="31"/>
        <v>11</v>
      </c>
      <c r="Q150" s="229">
        <f t="shared" si="32"/>
        <v>24</v>
      </c>
      <c r="R150" s="275" t="s">
        <v>70</v>
      </c>
      <c r="S150" s="233" t="s">
        <v>51</v>
      </c>
      <c r="T150" s="233" t="s">
        <v>29</v>
      </c>
      <c r="U150" s="227" t="s">
        <v>30</v>
      </c>
      <c r="V150" s="234">
        <v>7</v>
      </c>
      <c r="W150" s="234">
        <f t="shared" si="33"/>
        <v>5</v>
      </c>
      <c r="X150" s="235">
        <f>W150*19.99</f>
        <v>99.949999999999989</v>
      </c>
      <c r="Y150" s="254" t="s">
        <v>67</v>
      </c>
      <c r="Z150" s="237">
        <f>SUM(X149:X150)</f>
        <v>199.89999999999998</v>
      </c>
      <c r="AA150" s="238"/>
      <c r="AB150" s="239"/>
    </row>
    <row r="151" spans="1:28">
      <c r="A151" s="240">
        <v>44326</v>
      </c>
      <c r="B151" s="241" t="s">
        <v>72</v>
      </c>
      <c r="C151" s="241" t="s">
        <v>73</v>
      </c>
      <c r="D151" s="242" t="s">
        <v>54</v>
      </c>
      <c r="E151" s="243">
        <v>88538</v>
      </c>
      <c r="F151" s="244">
        <v>88538</v>
      </c>
      <c r="G151" s="245">
        <f t="shared" si="25"/>
        <v>0</v>
      </c>
      <c r="H151" s="244">
        <v>88538</v>
      </c>
      <c r="I151" s="245">
        <f t="shared" si="26"/>
        <v>0</v>
      </c>
      <c r="J151" s="244">
        <v>88538</v>
      </c>
      <c r="K151" s="245">
        <f t="shared" si="27"/>
        <v>0</v>
      </c>
      <c r="L151" s="245">
        <f t="shared" si="28"/>
        <v>0</v>
      </c>
      <c r="M151" s="244">
        <v>88567</v>
      </c>
      <c r="N151" s="245">
        <f t="shared" si="29"/>
        <v>29</v>
      </c>
      <c r="O151" s="246">
        <f t="shared" si="30"/>
        <v>29</v>
      </c>
      <c r="P151" s="245">
        <f t="shared" si="31"/>
        <v>0</v>
      </c>
      <c r="Q151" s="245">
        <f t="shared" si="32"/>
        <v>29</v>
      </c>
      <c r="R151" s="276" t="s">
        <v>75</v>
      </c>
      <c r="S151" s="278" t="s">
        <v>76</v>
      </c>
      <c r="T151" s="278" t="s">
        <v>29</v>
      </c>
      <c r="U151" s="242" t="s">
        <v>30</v>
      </c>
      <c r="V151" s="249">
        <v>10</v>
      </c>
      <c r="W151" s="249">
        <f t="shared" si="33"/>
        <v>2.9</v>
      </c>
      <c r="X151" s="250">
        <f>W151*19.29</f>
        <v>55.940999999999995</v>
      </c>
      <c r="Y151" s="251" t="s">
        <v>77</v>
      </c>
      <c r="Z151" s="209"/>
      <c r="AA151" s="209"/>
      <c r="AB151" s="209"/>
    </row>
    <row r="152" spans="1:28">
      <c r="A152" s="240">
        <v>44326</v>
      </c>
      <c r="B152" s="241" t="s">
        <v>72</v>
      </c>
      <c r="C152" s="241" t="s">
        <v>26</v>
      </c>
      <c r="D152" s="242" t="s">
        <v>78</v>
      </c>
      <c r="E152" s="244">
        <v>88567</v>
      </c>
      <c r="F152" s="244">
        <v>88596</v>
      </c>
      <c r="G152" s="245">
        <f t="shared" si="25"/>
        <v>29</v>
      </c>
      <c r="H152" s="244">
        <v>88596</v>
      </c>
      <c r="I152" s="245">
        <f t="shared" si="26"/>
        <v>0</v>
      </c>
      <c r="J152" s="244">
        <v>88640</v>
      </c>
      <c r="K152" s="245">
        <f t="shared" si="27"/>
        <v>44</v>
      </c>
      <c r="L152" s="245">
        <f t="shared" si="28"/>
        <v>44</v>
      </c>
      <c r="M152" s="244">
        <v>88676</v>
      </c>
      <c r="N152" s="245">
        <f t="shared" si="29"/>
        <v>36</v>
      </c>
      <c r="O152" s="246">
        <f t="shared" si="30"/>
        <v>109</v>
      </c>
      <c r="P152" s="245">
        <f t="shared" si="31"/>
        <v>44</v>
      </c>
      <c r="Q152" s="245">
        <f t="shared" si="32"/>
        <v>65</v>
      </c>
      <c r="R152" s="276" t="s">
        <v>75</v>
      </c>
      <c r="S152" s="248" t="s">
        <v>76</v>
      </c>
      <c r="T152" s="248" t="s">
        <v>29</v>
      </c>
      <c r="U152" s="242" t="s">
        <v>30</v>
      </c>
      <c r="V152" s="249">
        <v>10</v>
      </c>
      <c r="W152" s="249">
        <f t="shared" si="33"/>
        <v>10.9</v>
      </c>
      <c r="X152" s="250">
        <f t="shared" ref="X152:X154" si="34">W152*19.29</f>
        <v>210.261</v>
      </c>
      <c r="Y152" s="251" t="s">
        <v>77</v>
      </c>
      <c r="Z152" s="209"/>
      <c r="AA152" s="209"/>
      <c r="AB152" s="209"/>
    </row>
    <row r="153" spans="1:28" ht="11.55" thickBot="1">
      <c r="A153" s="240">
        <v>44327</v>
      </c>
      <c r="B153" s="241" t="s">
        <v>72</v>
      </c>
      <c r="C153" s="241" t="s">
        <v>26</v>
      </c>
      <c r="D153" s="242" t="s">
        <v>79</v>
      </c>
      <c r="E153" s="244">
        <v>88676</v>
      </c>
      <c r="F153" s="244">
        <v>88705</v>
      </c>
      <c r="G153" s="245">
        <f t="shared" si="25"/>
        <v>29</v>
      </c>
      <c r="H153" s="244">
        <v>88705</v>
      </c>
      <c r="I153" s="245">
        <f t="shared" si="26"/>
        <v>0</v>
      </c>
      <c r="J153" s="244">
        <v>88725</v>
      </c>
      <c r="K153" s="245">
        <f t="shared" si="27"/>
        <v>20</v>
      </c>
      <c r="L153" s="245">
        <f t="shared" si="28"/>
        <v>20</v>
      </c>
      <c r="M153" s="244">
        <v>88725</v>
      </c>
      <c r="N153" s="245">
        <f t="shared" si="29"/>
        <v>0</v>
      </c>
      <c r="O153" s="246">
        <f t="shared" si="30"/>
        <v>49</v>
      </c>
      <c r="P153" s="245">
        <f t="shared" si="31"/>
        <v>20</v>
      </c>
      <c r="Q153" s="245">
        <f t="shared" si="32"/>
        <v>29</v>
      </c>
      <c r="R153" s="276" t="s">
        <v>75</v>
      </c>
      <c r="S153" s="248" t="s">
        <v>76</v>
      </c>
      <c r="T153" s="248" t="s">
        <v>29</v>
      </c>
      <c r="U153" s="242" t="s">
        <v>30</v>
      </c>
      <c r="V153" s="249">
        <v>10</v>
      </c>
      <c r="W153" s="249">
        <f t="shared" si="33"/>
        <v>4.9000000000000004</v>
      </c>
      <c r="X153" s="250">
        <f t="shared" si="34"/>
        <v>94.521000000000001</v>
      </c>
      <c r="Y153" s="251" t="s">
        <v>77</v>
      </c>
      <c r="Z153" s="209"/>
      <c r="AA153" s="209"/>
      <c r="AB153" s="209"/>
    </row>
    <row r="154" spans="1:28" ht="11.55" thickBot="1">
      <c r="A154" s="225">
        <v>44327</v>
      </c>
      <c r="B154" s="226" t="s">
        <v>72</v>
      </c>
      <c r="C154" s="226" t="s">
        <v>26</v>
      </c>
      <c r="D154" s="227" t="s">
        <v>102</v>
      </c>
      <c r="E154" s="228">
        <v>88725</v>
      </c>
      <c r="F154" s="228">
        <v>88743</v>
      </c>
      <c r="G154" s="229">
        <f t="shared" si="25"/>
        <v>18</v>
      </c>
      <c r="H154" s="228">
        <v>88743</v>
      </c>
      <c r="I154" s="229">
        <f t="shared" si="26"/>
        <v>0</v>
      </c>
      <c r="J154" s="228">
        <v>88749</v>
      </c>
      <c r="K154" s="229">
        <f t="shared" si="27"/>
        <v>6</v>
      </c>
      <c r="L154" s="229">
        <f t="shared" si="28"/>
        <v>6</v>
      </c>
      <c r="M154" s="230">
        <v>88770</v>
      </c>
      <c r="N154" s="229">
        <f t="shared" si="29"/>
        <v>21</v>
      </c>
      <c r="O154" s="231">
        <f t="shared" si="30"/>
        <v>45</v>
      </c>
      <c r="P154" s="229">
        <f t="shared" si="31"/>
        <v>6</v>
      </c>
      <c r="Q154" s="229">
        <f t="shared" si="32"/>
        <v>39</v>
      </c>
      <c r="R154" s="277" t="s">
        <v>75</v>
      </c>
      <c r="S154" s="233" t="s">
        <v>76</v>
      </c>
      <c r="T154" s="233" t="s">
        <v>29</v>
      </c>
      <c r="U154" s="227" t="s">
        <v>30</v>
      </c>
      <c r="V154" s="234">
        <v>10</v>
      </c>
      <c r="W154" s="234">
        <f t="shared" si="33"/>
        <v>4.5</v>
      </c>
      <c r="X154" s="235">
        <f t="shared" si="34"/>
        <v>86.804999999999993</v>
      </c>
      <c r="Y154" s="254" t="s">
        <v>77</v>
      </c>
      <c r="Z154" s="237">
        <f>SUM(X151:X154)</f>
        <v>447.52800000000002</v>
      </c>
      <c r="AA154" s="238"/>
      <c r="AB154" s="239"/>
    </row>
    <row r="155" spans="1:28">
      <c r="A155" s="428">
        <v>44327</v>
      </c>
      <c r="B155" s="429" t="s">
        <v>25</v>
      </c>
      <c r="C155" s="429" t="s">
        <v>26</v>
      </c>
      <c r="D155" s="221" t="s">
        <v>96</v>
      </c>
      <c r="E155" s="214">
        <v>102992</v>
      </c>
      <c r="F155" s="215">
        <v>103010</v>
      </c>
      <c r="G155" s="216">
        <f t="shared" si="25"/>
        <v>18</v>
      </c>
      <c r="H155" s="215">
        <v>103010</v>
      </c>
      <c r="I155" s="216">
        <f t="shared" si="26"/>
        <v>0</v>
      </c>
      <c r="J155" s="215">
        <v>103012</v>
      </c>
      <c r="K155" s="216">
        <f t="shared" si="27"/>
        <v>2</v>
      </c>
      <c r="L155" s="216">
        <f t="shared" si="28"/>
        <v>2</v>
      </c>
      <c r="M155" s="215">
        <v>103028</v>
      </c>
      <c r="N155" s="216">
        <f t="shared" si="29"/>
        <v>16</v>
      </c>
      <c r="O155" s="217">
        <f t="shared" si="30"/>
        <v>36</v>
      </c>
      <c r="P155" s="216">
        <f t="shared" si="31"/>
        <v>2</v>
      </c>
      <c r="Q155" s="216">
        <f t="shared" si="32"/>
        <v>34</v>
      </c>
      <c r="R155" s="219" t="s">
        <v>27</v>
      </c>
      <c r="S155" s="220" t="s">
        <v>28</v>
      </c>
      <c r="T155" s="220" t="s">
        <v>29</v>
      </c>
      <c r="U155" s="221" t="s">
        <v>30</v>
      </c>
      <c r="V155" s="222">
        <v>13</v>
      </c>
      <c r="W155" s="222">
        <f t="shared" si="33"/>
        <v>2.7692307692307692</v>
      </c>
      <c r="X155" s="259">
        <f>W155*21.89</f>
        <v>60.618461538461538</v>
      </c>
      <c r="Y155" s="224" t="s">
        <v>31</v>
      </c>
      <c r="Z155" s="209"/>
      <c r="AA155" s="209"/>
      <c r="AB155" s="209"/>
    </row>
    <row r="156" spans="1:28" ht="11.55" thickBot="1">
      <c r="A156" s="240">
        <v>44327</v>
      </c>
      <c r="B156" s="241" t="s">
        <v>25</v>
      </c>
      <c r="C156" s="241" t="s">
        <v>26</v>
      </c>
      <c r="D156" s="242" t="s">
        <v>98</v>
      </c>
      <c r="E156" s="244">
        <v>103028</v>
      </c>
      <c r="F156" s="244">
        <v>103050</v>
      </c>
      <c r="G156" s="245">
        <f t="shared" si="25"/>
        <v>22</v>
      </c>
      <c r="H156" s="244">
        <v>103050</v>
      </c>
      <c r="I156" s="245">
        <f t="shared" si="26"/>
        <v>0</v>
      </c>
      <c r="J156" s="244">
        <v>103053</v>
      </c>
      <c r="K156" s="245">
        <f t="shared" si="27"/>
        <v>3</v>
      </c>
      <c r="L156" s="245">
        <f t="shared" si="28"/>
        <v>3</v>
      </c>
      <c r="M156" s="244">
        <v>103074</v>
      </c>
      <c r="N156" s="245">
        <f t="shared" si="29"/>
        <v>21</v>
      </c>
      <c r="O156" s="246">
        <f t="shared" si="30"/>
        <v>46</v>
      </c>
      <c r="P156" s="245">
        <f t="shared" si="31"/>
        <v>3</v>
      </c>
      <c r="Q156" s="245">
        <f t="shared" si="32"/>
        <v>43</v>
      </c>
      <c r="R156" s="439" t="s">
        <v>27</v>
      </c>
      <c r="S156" s="248" t="s">
        <v>28</v>
      </c>
      <c r="T156" s="248" t="s">
        <v>29</v>
      </c>
      <c r="U156" s="242" t="s">
        <v>30</v>
      </c>
      <c r="V156" s="249">
        <v>13</v>
      </c>
      <c r="W156" s="249">
        <f t="shared" si="33"/>
        <v>3.5384615384615383</v>
      </c>
      <c r="X156" s="250">
        <f>W156*21.89</f>
        <v>77.456923076923076</v>
      </c>
      <c r="Y156" s="260" t="s">
        <v>31</v>
      </c>
      <c r="Z156" s="209"/>
      <c r="AA156" s="209"/>
      <c r="AB156" s="209"/>
    </row>
    <row r="157" spans="1:28" ht="11.55" thickBot="1">
      <c r="A157" s="225">
        <v>44328</v>
      </c>
      <c r="B157" s="226" t="s">
        <v>25</v>
      </c>
      <c r="C157" s="226" t="s">
        <v>26</v>
      </c>
      <c r="D157" s="227" t="s">
        <v>138</v>
      </c>
      <c r="E157" s="228">
        <v>103074</v>
      </c>
      <c r="F157" s="228">
        <v>103097</v>
      </c>
      <c r="G157" s="229">
        <f t="shared" si="25"/>
        <v>23</v>
      </c>
      <c r="H157" s="228">
        <v>103097</v>
      </c>
      <c r="I157" s="229">
        <f t="shared" si="26"/>
        <v>0</v>
      </c>
      <c r="J157" s="228">
        <v>103130</v>
      </c>
      <c r="K157" s="229">
        <f t="shared" si="27"/>
        <v>33</v>
      </c>
      <c r="L157" s="229">
        <f t="shared" si="28"/>
        <v>33</v>
      </c>
      <c r="M157" s="230">
        <v>103149</v>
      </c>
      <c r="N157" s="229">
        <f t="shared" si="29"/>
        <v>19</v>
      </c>
      <c r="O157" s="231">
        <f t="shared" si="30"/>
        <v>75</v>
      </c>
      <c r="P157" s="229">
        <f t="shared" si="31"/>
        <v>33</v>
      </c>
      <c r="Q157" s="229">
        <f t="shared" si="32"/>
        <v>42</v>
      </c>
      <c r="R157" s="232" t="s">
        <v>27</v>
      </c>
      <c r="S157" s="233" t="s">
        <v>28</v>
      </c>
      <c r="T157" s="233" t="s">
        <v>29</v>
      </c>
      <c r="U157" s="227" t="s">
        <v>30</v>
      </c>
      <c r="V157" s="234">
        <v>13</v>
      </c>
      <c r="W157" s="234">
        <f t="shared" si="33"/>
        <v>5.7692307692307692</v>
      </c>
      <c r="X157" s="253">
        <f>W157*21.89</f>
        <v>126.28846153846155</v>
      </c>
      <c r="Y157" s="236" t="s">
        <v>31</v>
      </c>
      <c r="Z157" s="237">
        <f>SUM(X155:X157)</f>
        <v>264.36384615384617</v>
      </c>
      <c r="AA157" s="238"/>
      <c r="AB157" s="239"/>
    </row>
    <row r="158" spans="1:28">
      <c r="A158" s="240">
        <v>44327</v>
      </c>
      <c r="B158" s="241" t="s">
        <v>35</v>
      </c>
      <c r="C158" s="241" t="s">
        <v>26</v>
      </c>
      <c r="D158" s="242" t="s">
        <v>136</v>
      </c>
      <c r="E158" s="243">
        <v>55627</v>
      </c>
      <c r="F158" s="244">
        <v>55643</v>
      </c>
      <c r="G158" s="245">
        <f t="shared" si="25"/>
        <v>16</v>
      </c>
      <c r="H158" s="244">
        <v>55643</v>
      </c>
      <c r="I158" s="245">
        <f t="shared" si="26"/>
        <v>0</v>
      </c>
      <c r="J158" s="244">
        <v>55659</v>
      </c>
      <c r="K158" s="245">
        <f t="shared" si="27"/>
        <v>16</v>
      </c>
      <c r="L158" s="245">
        <f t="shared" si="28"/>
        <v>16</v>
      </c>
      <c r="M158" s="244">
        <v>55669</v>
      </c>
      <c r="N158" s="245">
        <f t="shared" si="29"/>
        <v>10</v>
      </c>
      <c r="O158" s="246">
        <f t="shared" si="30"/>
        <v>42</v>
      </c>
      <c r="P158" s="245">
        <f t="shared" si="31"/>
        <v>16</v>
      </c>
      <c r="Q158" s="245">
        <f t="shared" si="32"/>
        <v>26</v>
      </c>
      <c r="R158" s="247" t="s">
        <v>37</v>
      </c>
      <c r="S158" s="248" t="s">
        <v>38</v>
      </c>
      <c r="T158" s="248" t="s">
        <v>29</v>
      </c>
      <c r="U158" s="242" t="s">
        <v>30</v>
      </c>
      <c r="V158" s="249">
        <v>12</v>
      </c>
      <c r="W158" s="249">
        <f t="shared" si="33"/>
        <v>3.5</v>
      </c>
      <c r="X158" s="250">
        <f>W158*20.09</f>
        <v>70.314999999999998</v>
      </c>
      <c r="Y158" s="251" t="s">
        <v>39</v>
      </c>
      <c r="Z158" s="209"/>
      <c r="AA158" s="209"/>
      <c r="AB158" s="209"/>
    </row>
    <row r="159" spans="1:28" ht="11.55" thickBot="1">
      <c r="A159" s="240">
        <v>44327</v>
      </c>
      <c r="B159" s="241" t="s">
        <v>35</v>
      </c>
      <c r="C159" s="241" t="s">
        <v>26</v>
      </c>
      <c r="D159" s="242" t="s">
        <v>139</v>
      </c>
      <c r="E159" s="244">
        <v>55669</v>
      </c>
      <c r="F159" s="244">
        <v>55669</v>
      </c>
      <c r="G159" s="245">
        <f t="shared" si="25"/>
        <v>0</v>
      </c>
      <c r="H159" s="244">
        <v>55669</v>
      </c>
      <c r="I159" s="245">
        <f t="shared" si="26"/>
        <v>0</v>
      </c>
      <c r="J159" s="244">
        <v>55689</v>
      </c>
      <c r="K159" s="245">
        <f t="shared" si="27"/>
        <v>20</v>
      </c>
      <c r="L159" s="245">
        <f t="shared" si="28"/>
        <v>20</v>
      </c>
      <c r="M159" s="244">
        <v>55713</v>
      </c>
      <c r="N159" s="245">
        <f t="shared" si="29"/>
        <v>24</v>
      </c>
      <c r="O159" s="246">
        <f t="shared" si="30"/>
        <v>44</v>
      </c>
      <c r="P159" s="245">
        <f t="shared" si="31"/>
        <v>20</v>
      </c>
      <c r="Q159" s="245">
        <f t="shared" si="32"/>
        <v>24</v>
      </c>
      <c r="R159" s="247" t="s">
        <v>37</v>
      </c>
      <c r="S159" s="248" t="s">
        <v>38</v>
      </c>
      <c r="T159" s="248" t="s">
        <v>29</v>
      </c>
      <c r="U159" s="242" t="s">
        <v>30</v>
      </c>
      <c r="V159" s="249">
        <v>12</v>
      </c>
      <c r="W159" s="249">
        <f t="shared" si="33"/>
        <v>3.6666666666666665</v>
      </c>
      <c r="X159" s="250">
        <f>W159*20.09</f>
        <v>73.663333333333327</v>
      </c>
      <c r="Y159" s="251" t="s">
        <v>39</v>
      </c>
      <c r="Z159" s="209"/>
      <c r="AA159" s="209"/>
      <c r="AB159" s="209"/>
    </row>
    <row r="160" spans="1:28" ht="11.55" thickBot="1">
      <c r="A160" s="225">
        <v>44328</v>
      </c>
      <c r="B160" s="226" t="s">
        <v>35</v>
      </c>
      <c r="C160" s="226" t="s">
        <v>26</v>
      </c>
      <c r="D160" s="227" t="s">
        <v>121</v>
      </c>
      <c r="E160" s="228">
        <v>55713</v>
      </c>
      <c r="F160" s="228">
        <v>55732</v>
      </c>
      <c r="G160" s="229">
        <f t="shared" si="25"/>
        <v>19</v>
      </c>
      <c r="H160" s="228">
        <v>55745</v>
      </c>
      <c r="I160" s="229">
        <f t="shared" si="26"/>
        <v>13</v>
      </c>
      <c r="J160" s="228">
        <v>55754</v>
      </c>
      <c r="K160" s="229">
        <f t="shared" si="27"/>
        <v>9</v>
      </c>
      <c r="L160" s="229">
        <f t="shared" si="28"/>
        <v>22</v>
      </c>
      <c r="M160" s="230">
        <v>55765</v>
      </c>
      <c r="N160" s="229">
        <f t="shared" si="29"/>
        <v>11</v>
      </c>
      <c r="O160" s="231">
        <f t="shared" si="30"/>
        <v>52</v>
      </c>
      <c r="P160" s="229">
        <f t="shared" si="31"/>
        <v>22</v>
      </c>
      <c r="Q160" s="229">
        <f t="shared" si="32"/>
        <v>30</v>
      </c>
      <c r="R160" s="252" t="s">
        <v>37</v>
      </c>
      <c r="S160" s="233" t="s">
        <v>38</v>
      </c>
      <c r="T160" s="233" t="s">
        <v>29</v>
      </c>
      <c r="U160" s="227" t="s">
        <v>30</v>
      </c>
      <c r="V160" s="234">
        <v>12</v>
      </c>
      <c r="W160" s="234">
        <f t="shared" si="33"/>
        <v>4.333333333333333</v>
      </c>
      <c r="X160" s="253">
        <f>W160*20.09</f>
        <v>87.056666666666658</v>
      </c>
      <c r="Y160" s="254" t="s">
        <v>39</v>
      </c>
      <c r="Z160" s="237">
        <f>SUM(X158:X160)</f>
        <v>231.03499999999997</v>
      </c>
      <c r="AA160" s="238"/>
      <c r="AB160" s="239"/>
    </row>
    <row r="161" spans="1:28">
      <c r="A161" s="240">
        <v>44327</v>
      </c>
      <c r="B161" s="241" t="s">
        <v>42</v>
      </c>
      <c r="C161" s="241" t="s">
        <v>26</v>
      </c>
      <c r="D161" s="242" t="s">
        <v>140</v>
      </c>
      <c r="E161" s="243">
        <v>41650</v>
      </c>
      <c r="F161" s="244">
        <v>41670</v>
      </c>
      <c r="G161" s="245">
        <f t="shared" si="25"/>
        <v>20</v>
      </c>
      <c r="H161" s="244">
        <v>41670</v>
      </c>
      <c r="I161" s="245">
        <f t="shared" si="26"/>
        <v>0</v>
      </c>
      <c r="J161" s="244">
        <v>41684</v>
      </c>
      <c r="K161" s="245">
        <f t="shared" si="27"/>
        <v>14</v>
      </c>
      <c r="L161" s="245">
        <f t="shared" si="28"/>
        <v>14</v>
      </c>
      <c r="M161" s="244">
        <v>41684</v>
      </c>
      <c r="N161" s="245">
        <f t="shared" si="29"/>
        <v>0</v>
      </c>
      <c r="O161" s="246">
        <f t="shared" si="30"/>
        <v>34</v>
      </c>
      <c r="P161" s="245">
        <f t="shared" si="31"/>
        <v>14</v>
      </c>
      <c r="Q161" s="245">
        <f t="shared" si="32"/>
        <v>20</v>
      </c>
      <c r="R161" s="255" t="s">
        <v>44</v>
      </c>
      <c r="S161" s="248" t="s">
        <v>45</v>
      </c>
      <c r="T161" s="248" t="s">
        <v>29</v>
      </c>
      <c r="U161" s="242" t="s">
        <v>30</v>
      </c>
      <c r="V161" s="249">
        <v>15</v>
      </c>
      <c r="W161" s="249">
        <f t="shared" si="33"/>
        <v>2.2666666666666666</v>
      </c>
      <c r="X161" s="250">
        <f>W161*19.19</f>
        <v>43.497333333333337</v>
      </c>
      <c r="Y161" s="251" t="s">
        <v>46</v>
      </c>
      <c r="Z161" s="209"/>
      <c r="AA161" s="209"/>
      <c r="AB161" s="209"/>
    </row>
    <row r="162" spans="1:28">
      <c r="A162" s="240">
        <v>44327</v>
      </c>
      <c r="B162" s="241" t="s">
        <v>42</v>
      </c>
      <c r="C162" s="241" t="s">
        <v>26</v>
      </c>
      <c r="D162" s="242" t="s">
        <v>135</v>
      </c>
      <c r="E162" s="244">
        <v>41684</v>
      </c>
      <c r="F162" s="244">
        <v>41697</v>
      </c>
      <c r="G162" s="245">
        <f t="shared" si="25"/>
        <v>13</v>
      </c>
      <c r="H162" s="244">
        <v>41697</v>
      </c>
      <c r="I162" s="245">
        <f t="shared" si="26"/>
        <v>0</v>
      </c>
      <c r="J162" s="244">
        <v>41718</v>
      </c>
      <c r="K162" s="245">
        <f t="shared" si="27"/>
        <v>21</v>
      </c>
      <c r="L162" s="245">
        <f t="shared" si="28"/>
        <v>21</v>
      </c>
      <c r="M162" s="244">
        <v>41724</v>
      </c>
      <c r="N162" s="245">
        <f t="shared" si="29"/>
        <v>6</v>
      </c>
      <c r="O162" s="246">
        <f t="shared" si="30"/>
        <v>40</v>
      </c>
      <c r="P162" s="245">
        <f t="shared" si="31"/>
        <v>21</v>
      </c>
      <c r="Q162" s="245">
        <f t="shared" si="32"/>
        <v>19</v>
      </c>
      <c r="R162" s="255" t="s">
        <v>44</v>
      </c>
      <c r="S162" s="248" t="s">
        <v>45</v>
      </c>
      <c r="T162" s="248" t="s">
        <v>29</v>
      </c>
      <c r="U162" s="242" t="s">
        <v>30</v>
      </c>
      <c r="V162" s="249">
        <v>15</v>
      </c>
      <c r="W162" s="249">
        <f t="shared" si="33"/>
        <v>2.6666666666666665</v>
      </c>
      <c r="X162" s="250">
        <f>W162*19.19</f>
        <v>51.173333333333332</v>
      </c>
      <c r="Y162" s="251" t="s">
        <v>46</v>
      </c>
      <c r="Z162" s="209"/>
      <c r="AA162" s="209"/>
      <c r="AB162" s="209"/>
    </row>
    <row r="163" spans="1:28" ht="11.55" thickBot="1">
      <c r="A163" s="240">
        <v>44328</v>
      </c>
      <c r="B163" s="241" t="s">
        <v>42</v>
      </c>
      <c r="C163" s="241" t="s">
        <v>26</v>
      </c>
      <c r="D163" s="242" t="s">
        <v>137</v>
      </c>
      <c r="E163" s="244">
        <v>41724</v>
      </c>
      <c r="F163" s="244">
        <v>41748</v>
      </c>
      <c r="G163" s="245">
        <f t="shared" si="25"/>
        <v>24</v>
      </c>
      <c r="H163" s="244">
        <v>41748</v>
      </c>
      <c r="I163" s="245">
        <f t="shared" si="26"/>
        <v>0</v>
      </c>
      <c r="J163" s="244">
        <v>41761</v>
      </c>
      <c r="K163" s="245">
        <f t="shared" si="27"/>
        <v>13</v>
      </c>
      <c r="L163" s="245">
        <f t="shared" si="28"/>
        <v>13</v>
      </c>
      <c r="M163" s="244">
        <v>41761</v>
      </c>
      <c r="N163" s="245">
        <f t="shared" si="29"/>
        <v>0</v>
      </c>
      <c r="O163" s="246">
        <f t="shared" si="30"/>
        <v>37</v>
      </c>
      <c r="P163" s="245">
        <f t="shared" si="31"/>
        <v>13</v>
      </c>
      <c r="Q163" s="245">
        <f t="shared" si="32"/>
        <v>24</v>
      </c>
      <c r="R163" s="255" t="s">
        <v>44</v>
      </c>
      <c r="S163" s="248" t="s">
        <v>45</v>
      </c>
      <c r="T163" s="248" t="s">
        <v>29</v>
      </c>
      <c r="U163" s="242" t="s">
        <v>30</v>
      </c>
      <c r="V163" s="249">
        <v>15</v>
      </c>
      <c r="W163" s="249">
        <f t="shared" si="33"/>
        <v>2.4666666666666668</v>
      </c>
      <c r="X163" s="250">
        <f>W163*19.19</f>
        <v>47.335333333333338</v>
      </c>
      <c r="Y163" s="251" t="s">
        <v>46</v>
      </c>
      <c r="Z163" s="209"/>
      <c r="AA163" s="209"/>
      <c r="AB163" s="209"/>
    </row>
    <row r="164" spans="1:28" ht="11.55" thickBot="1">
      <c r="A164" s="225">
        <v>44328</v>
      </c>
      <c r="B164" s="226" t="s">
        <v>42</v>
      </c>
      <c r="C164" s="226" t="s">
        <v>26</v>
      </c>
      <c r="D164" s="256" t="s">
        <v>107</v>
      </c>
      <c r="E164" s="228">
        <v>41761</v>
      </c>
      <c r="F164" s="228">
        <v>41782</v>
      </c>
      <c r="G164" s="229">
        <f t="shared" si="25"/>
        <v>21</v>
      </c>
      <c r="H164" s="228">
        <v>41782</v>
      </c>
      <c r="I164" s="229">
        <f t="shared" si="26"/>
        <v>0</v>
      </c>
      <c r="J164" s="228">
        <v>41801</v>
      </c>
      <c r="K164" s="229">
        <f t="shared" si="27"/>
        <v>19</v>
      </c>
      <c r="L164" s="229">
        <f t="shared" si="28"/>
        <v>19</v>
      </c>
      <c r="M164" s="230">
        <v>41820</v>
      </c>
      <c r="N164" s="229">
        <f t="shared" si="29"/>
        <v>19</v>
      </c>
      <c r="O164" s="231">
        <f t="shared" si="30"/>
        <v>59</v>
      </c>
      <c r="P164" s="229">
        <f t="shared" si="31"/>
        <v>19</v>
      </c>
      <c r="Q164" s="229">
        <f t="shared" si="32"/>
        <v>40</v>
      </c>
      <c r="R164" s="257" t="s">
        <v>44</v>
      </c>
      <c r="S164" s="233" t="s">
        <v>45</v>
      </c>
      <c r="T164" s="233" t="s">
        <v>29</v>
      </c>
      <c r="U164" s="227" t="s">
        <v>30</v>
      </c>
      <c r="V164" s="234">
        <v>15</v>
      </c>
      <c r="W164" s="234">
        <f t="shared" si="33"/>
        <v>3.9333333333333331</v>
      </c>
      <c r="X164" s="253">
        <f>W164*19.19</f>
        <v>75.480666666666664</v>
      </c>
      <c r="Y164" s="254" t="s">
        <v>46</v>
      </c>
      <c r="Z164" s="237">
        <f>SUM(X161:X164)</f>
        <v>217.48666666666668</v>
      </c>
      <c r="AA164" s="238"/>
      <c r="AB164" s="239"/>
    </row>
    <row r="165" spans="1:28" ht="11.55" thickBot="1">
      <c r="A165" s="240">
        <v>44327</v>
      </c>
      <c r="B165" s="241" t="s">
        <v>48</v>
      </c>
      <c r="C165" s="241" t="s">
        <v>26</v>
      </c>
      <c r="D165" s="242" t="s">
        <v>49</v>
      </c>
      <c r="E165" s="243">
        <v>59995</v>
      </c>
      <c r="F165" s="244">
        <v>60008</v>
      </c>
      <c r="G165" s="245">
        <f t="shared" si="25"/>
        <v>13</v>
      </c>
      <c r="H165" s="244">
        <v>60008</v>
      </c>
      <c r="I165" s="245">
        <f t="shared" si="26"/>
        <v>0</v>
      </c>
      <c r="J165" s="244">
        <v>60025</v>
      </c>
      <c r="K165" s="245">
        <f t="shared" si="27"/>
        <v>17</v>
      </c>
      <c r="L165" s="245">
        <f t="shared" si="28"/>
        <v>17</v>
      </c>
      <c r="M165" s="244">
        <v>60027</v>
      </c>
      <c r="N165" s="245">
        <f t="shared" si="29"/>
        <v>2</v>
      </c>
      <c r="O165" s="246">
        <f t="shared" si="30"/>
        <v>32</v>
      </c>
      <c r="P165" s="245">
        <f t="shared" si="31"/>
        <v>17</v>
      </c>
      <c r="Q165" s="245">
        <f t="shared" si="32"/>
        <v>15</v>
      </c>
      <c r="R165" s="258" t="s">
        <v>50</v>
      </c>
      <c r="S165" s="248" t="s">
        <v>51</v>
      </c>
      <c r="T165" s="248" t="s">
        <v>29</v>
      </c>
      <c r="U165" s="242" t="s">
        <v>30</v>
      </c>
      <c r="V165" s="249">
        <v>8</v>
      </c>
      <c r="W165" s="249">
        <f t="shared" si="33"/>
        <v>4</v>
      </c>
      <c r="X165" s="259">
        <f>W165*21.69</f>
        <v>86.76</v>
      </c>
      <c r="Y165" s="260" t="s">
        <v>52</v>
      </c>
      <c r="Z165" s="209"/>
      <c r="AA165" s="209"/>
      <c r="AB165" s="209"/>
    </row>
    <row r="166" spans="1:28" ht="11.55" thickBot="1">
      <c r="A166" s="225">
        <v>44328</v>
      </c>
      <c r="B166" s="256" t="s">
        <v>48</v>
      </c>
      <c r="C166" s="226" t="s">
        <v>26</v>
      </c>
      <c r="D166" s="256" t="s">
        <v>53</v>
      </c>
      <c r="E166" s="228">
        <v>60027</v>
      </c>
      <c r="F166" s="228">
        <v>60030</v>
      </c>
      <c r="G166" s="229">
        <f t="shared" si="25"/>
        <v>3</v>
      </c>
      <c r="H166" s="228">
        <v>60030</v>
      </c>
      <c r="I166" s="229">
        <f t="shared" si="26"/>
        <v>0</v>
      </c>
      <c r="J166" s="228">
        <v>60044</v>
      </c>
      <c r="K166" s="229">
        <f t="shared" si="27"/>
        <v>14</v>
      </c>
      <c r="L166" s="229">
        <f t="shared" si="28"/>
        <v>14</v>
      </c>
      <c r="M166" s="230">
        <v>60057</v>
      </c>
      <c r="N166" s="229">
        <f t="shared" si="29"/>
        <v>13</v>
      </c>
      <c r="O166" s="231">
        <f t="shared" si="30"/>
        <v>30</v>
      </c>
      <c r="P166" s="229">
        <f t="shared" si="31"/>
        <v>14</v>
      </c>
      <c r="Q166" s="229">
        <f t="shared" si="32"/>
        <v>16</v>
      </c>
      <c r="R166" s="261" t="s">
        <v>50</v>
      </c>
      <c r="S166" s="233" t="s">
        <v>51</v>
      </c>
      <c r="T166" s="233" t="s">
        <v>29</v>
      </c>
      <c r="U166" s="227" t="s">
        <v>30</v>
      </c>
      <c r="V166" s="234">
        <v>8</v>
      </c>
      <c r="W166" s="234">
        <f t="shared" si="33"/>
        <v>3.75</v>
      </c>
      <c r="X166" s="235">
        <f>W166*21.69</f>
        <v>81.337500000000006</v>
      </c>
      <c r="Y166" s="236" t="s">
        <v>52</v>
      </c>
      <c r="Z166" s="237">
        <f>SUM(X165:X166)</f>
        <v>168.09750000000003</v>
      </c>
      <c r="AA166" s="238"/>
      <c r="AB166" s="239"/>
    </row>
    <row r="167" spans="1:28">
      <c r="A167" s="240">
        <v>44327</v>
      </c>
      <c r="B167" s="241" t="s">
        <v>55</v>
      </c>
      <c r="C167" s="241" t="s">
        <v>26</v>
      </c>
      <c r="D167" s="242" t="s">
        <v>141</v>
      </c>
      <c r="E167" s="243">
        <v>111351</v>
      </c>
      <c r="F167" s="244">
        <v>111351</v>
      </c>
      <c r="G167" s="245">
        <f t="shared" si="25"/>
        <v>0</v>
      </c>
      <c r="H167" s="244">
        <v>111351</v>
      </c>
      <c r="I167" s="245">
        <f t="shared" si="26"/>
        <v>0</v>
      </c>
      <c r="J167" s="244">
        <v>111351</v>
      </c>
      <c r="K167" s="245">
        <f t="shared" si="27"/>
        <v>0</v>
      </c>
      <c r="L167" s="245">
        <f t="shared" si="28"/>
        <v>0</v>
      </c>
      <c r="M167" s="244">
        <v>111366</v>
      </c>
      <c r="N167" s="245">
        <f t="shared" si="29"/>
        <v>15</v>
      </c>
      <c r="O167" s="244">
        <f t="shared" si="30"/>
        <v>15</v>
      </c>
      <c r="P167" s="245">
        <f t="shared" si="31"/>
        <v>0</v>
      </c>
      <c r="Q167" s="245">
        <f t="shared" si="32"/>
        <v>15</v>
      </c>
      <c r="R167" s="262" t="s">
        <v>57</v>
      </c>
      <c r="S167" s="248" t="s">
        <v>51</v>
      </c>
      <c r="T167" s="248" t="s">
        <v>29</v>
      </c>
      <c r="U167" s="241" t="s">
        <v>30</v>
      </c>
      <c r="V167" s="263">
        <v>7</v>
      </c>
      <c r="W167" s="263">
        <f t="shared" si="33"/>
        <v>2.1428571428571428</v>
      </c>
      <c r="X167" s="264">
        <f>W167*21.59</f>
        <v>46.264285714285712</v>
      </c>
      <c r="Y167" s="265" t="s">
        <v>58</v>
      </c>
      <c r="Z167" s="209"/>
      <c r="AA167" s="209"/>
      <c r="AB167" s="209"/>
    </row>
    <row r="168" spans="1:28" ht="11.55" thickBot="1">
      <c r="A168" s="240">
        <v>44327</v>
      </c>
      <c r="B168" s="241" t="s">
        <v>55</v>
      </c>
      <c r="C168" s="241" t="s">
        <v>26</v>
      </c>
      <c r="D168" s="242" t="s">
        <v>56</v>
      </c>
      <c r="E168" s="244">
        <v>111366</v>
      </c>
      <c r="F168" s="449">
        <v>111382</v>
      </c>
      <c r="G168" s="245">
        <f>F168-E168</f>
        <v>16</v>
      </c>
      <c r="H168" s="449">
        <v>111382</v>
      </c>
      <c r="I168" s="245">
        <f t="shared" si="26"/>
        <v>0</v>
      </c>
      <c r="J168" s="244">
        <v>111396</v>
      </c>
      <c r="K168" s="245">
        <f t="shared" si="27"/>
        <v>14</v>
      </c>
      <c r="L168" s="245">
        <f t="shared" si="28"/>
        <v>14</v>
      </c>
      <c r="M168" s="244">
        <v>111399</v>
      </c>
      <c r="N168" s="245">
        <f t="shared" si="29"/>
        <v>3</v>
      </c>
      <c r="O168" s="244">
        <f t="shared" si="30"/>
        <v>33</v>
      </c>
      <c r="P168" s="245">
        <f t="shared" si="31"/>
        <v>14</v>
      </c>
      <c r="Q168" s="245">
        <f t="shared" si="32"/>
        <v>19</v>
      </c>
      <c r="R168" s="262" t="s">
        <v>57</v>
      </c>
      <c r="S168" s="248" t="s">
        <v>51</v>
      </c>
      <c r="T168" s="248" t="s">
        <v>29</v>
      </c>
      <c r="U168" s="241" t="s">
        <v>30</v>
      </c>
      <c r="V168" s="263">
        <v>7</v>
      </c>
      <c r="W168" s="263">
        <f t="shared" si="33"/>
        <v>4.7142857142857144</v>
      </c>
      <c r="X168" s="264">
        <f>W168*21.59</f>
        <v>101.78142857142858</v>
      </c>
      <c r="Y168" s="265" t="s">
        <v>58</v>
      </c>
      <c r="Z168" s="209"/>
      <c r="AA168" s="209"/>
      <c r="AB168" s="209"/>
    </row>
    <row r="169" spans="1:28" ht="11.55" thickBot="1">
      <c r="A169" s="225">
        <v>44328</v>
      </c>
      <c r="B169" s="226" t="s">
        <v>55</v>
      </c>
      <c r="C169" s="226" t="s">
        <v>26</v>
      </c>
      <c r="D169" s="226" t="s">
        <v>124</v>
      </c>
      <c r="E169" s="228">
        <v>111399</v>
      </c>
      <c r="F169" s="228">
        <v>111403</v>
      </c>
      <c r="G169" s="229">
        <f t="shared" si="25"/>
        <v>4</v>
      </c>
      <c r="H169" s="228">
        <v>111403</v>
      </c>
      <c r="I169" s="229">
        <f t="shared" si="26"/>
        <v>0</v>
      </c>
      <c r="J169" s="228">
        <v>111425</v>
      </c>
      <c r="K169" s="229">
        <f t="shared" si="27"/>
        <v>22</v>
      </c>
      <c r="L169" s="229">
        <f t="shared" si="28"/>
        <v>22</v>
      </c>
      <c r="M169" s="230">
        <v>111444</v>
      </c>
      <c r="N169" s="229">
        <f t="shared" si="29"/>
        <v>19</v>
      </c>
      <c r="O169" s="231">
        <f t="shared" si="30"/>
        <v>45</v>
      </c>
      <c r="P169" s="229">
        <f t="shared" si="31"/>
        <v>22</v>
      </c>
      <c r="Q169" s="229">
        <f t="shared" si="32"/>
        <v>23</v>
      </c>
      <c r="R169" s="266" t="s">
        <v>57</v>
      </c>
      <c r="S169" s="233" t="s">
        <v>51</v>
      </c>
      <c r="T169" s="233" t="s">
        <v>29</v>
      </c>
      <c r="U169" s="227" t="s">
        <v>30</v>
      </c>
      <c r="V169" s="234">
        <v>7</v>
      </c>
      <c r="W169" s="234">
        <f t="shared" si="33"/>
        <v>6.4285714285714288</v>
      </c>
      <c r="X169" s="235">
        <f>W169*21.59</f>
        <v>138.79285714285714</v>
      </c>
      <c r="Y169" s="254" t="s">
        <v>58</v>
      </c>
      <c r="Z169" s="237">
        <f>SUM(X167:X169)</f>
        <v>286.83857142857141</v>
      </c>
      <c r="AA169" s="238"/>
      <c r="AB169" s="239"/>
    </row>
    <row r="170" spans="1:28" ht="11.55" thickBot="1">
      <c r="A170" s="240">
        <v>44327</v>
      </c>
      <c r="B170" s="241" t="s">
        <v>60</v>
      </c>
      <c r="C170" s="241" t="s">
        <v>26</v>
      </c>
      <c r="D170" s="241" t="s">
        <v>61</v>
      </c>
      <c r="E170" s="243">
        <v>175203</v>
      </c>
      <c r="F170" s="244">
        <v>175211</v>
      </c>
      <c r="G170" s="245">
        <f t="shared" si="25"/>
        <v>8</v>
      </c>
      <c r="H170" s="244">
        <v>175211</v>
      </c>
      <c r="I170" s="245">
        <f t="shared" si="26"/>
        <v>0</v>
      </c>
      <c r="J170" s="244">
        <v>175223</v>
      </c>
      <c r="K170" s="245">
        <f t="shared" si="27"/>
        <v>12</v>
      </c>
      <c r="L170" s="245">
        <f t="shared" si="28"/>
        <v>12</v>
      </c>
      <c r="M170" s="244">
        <v>175234</v>
      </c>
      <c r="N170" s="245">
        <f t="shared" si="29"/>
        <v>11</v>
      </c>
      <c r="O170" s="246">
        <f t="shared" si="30"/>
        <v>31</v>
      </c>
      <c r="P170" s="245">
        <f t="shared" si="31"/>
        <v>12</v>
      </c>
      <c r="Q170" s="245">
        <f t="shared" si="32"/>
        <v>19</v>
      </c>
      <c r="R170" s="267" t="s">
        <v>62</v>
      </c>
      <c r="S170" s="248" t="s">
        <v>51</v>
      </c>
      <c r="T170" s="248" t="s">
        <v>29</v>
      </c>
      <c r="U170" s="242" t="s">
        <v>30</v>
      </c>
      <c r="V170" s="249">
        <v>7</v>
      </c>
      <c r="W170" s="249">
        <f t="shared" si="33"/>
        <v>4.4285714285714288</v>
      </c>
      <c r="X170" s="259">
        <f>W170*19.85</f>
        <v>87.907142857142873</v>
      </c>
      <c r="Y170" s="265" t="s">
        <v>63</v>
      </c>
      <c r="Z170" s="209"/>
      <c r="AA170" s="209"/>
      <c r="AB170" s="209"/>
    </row>
    <row r="171" spans="1:28" ht="11.55" thickBot="1">
      <c r="A171" s="225">
        <v>44328</v>
      </c>
      <c r="B171" s="226" t="s">
        <v>60</v>
      </c>
      <c r="C171" s="226" t="s">
        <v>26</v>
      </c>
      <c r="D171" s="226" t="s">
        <v>64</v>
      </c>
      <c r="E171" s="228">
        <v>175234</v>
      </c>
      <c r="F171" s="228">
        <v>175246</v>
      </c>
      <c r="G171" s="229">
        <f t="shared" si="25"/>
        <v>12</v>
      </c>
      <c r="H171" s="228">
        <v>175246</v>
      </c>
      <c r="I171" s="229">
        <f t="shared" si="26"/>
        <v>0</v>
      </c>
      <c r="J171" s="228">
        <v>175258</v>
      </c>
      <c r="K171" s="229">
        <f t="shared" si="27"/>
        <v>12</v>
      </c>
      <c r="L171" s="229">
        <f t="shared" si="28"/>
        <v>12</v>
      </c>
      <c r="M171" s="230">
        <v>175267</v>
      </c>
      <c r="N171" s="229">
        <f t="shared" si="29"/>
        <v>9</v>
      </c>
      <c r="O171" s="231">
        <f t="shared" si="30"/>
        <v>33</v>
      </c>
      <c r="P171" s="229">
        <f t="shared" si="31"/>
        <v>12</v>
      </c>
      <c r="Q171" s="229">
        <f t="shared" si="32"/>
        <v>21</v>
      </c>
      <c r="R171" s="268" t="s">
        <v>62</v>
      </c>
      <c r="S171" s="233" t="s">
        <v>51</v>
      </c>
      <c r="T171" s="233" t="s">
        <v>29</v>
      </c>
      <c r="U171" s="227" t="s">
        <v>30</v>
      </c>
      <c r="V171" s="234">
        <v>7</v>
      </c>
      <c r="W171" s="234">
        <f t="shared" si="33"/>
        <v>4.7142857142857144</v>
      </c>
      <c r="X171" s="235">
        <f>W171*19.85</f>
        <v>93.578571428571436</v>
      </c>
      <c r="Y171" s="269" t="s">
        <v>65</v>
      </c>
      <c r="Z171" s="237">
        <f>SUM(X170:X171)</f>
        <v>181.48571428571432</v>
      </c>
      <c r="AA171" s="238"/>
      <c r="AB171" s="239"/>
    </row>
    <row r="172" spans="1:28" ht="11.55" thickBot="1">
      <c r="A172" s="225">
        <v>44328</v>
      </c>
      <c r="B172" s="256" t="s">
        <v>126</v>
      </c>
      <c r="C172" s="226" t="s">
        <v>26</v>
      </c>
      <c r="D172" s="226" t="s">
        <v>106</v>
      </c>
      <c r="E172" s="230">
        <v>182330</v>
      </c>
      <c r="F172" s="228">
        <v>182374</v>
      </c>
      <c r="G172" s="229">
        <f t="shared" si="25"/>
        <v>44</v>
      </c>
      <c r="H172" s="228">
        <v>182374</v>
      </c>
      <c r="I172" s="229">
        <f t="shared" si="26"/>
        <v>0</v>
      </c>
      <c r="J172" s="228">
        <v>182392</v>
      </c>
      <c r="K172" s="229">
        <f t="shared" si="27"/>
        <v>18</v>
      </c>
      <c r="L172" s="229">
        <f t="shared" si="28"/>
        <v>18</v>
      </c>
      <c r="M172" s="230">
        <v>182403</v>
      </c>
      <c r="N172" s="229">
        <f t="shared" si="29"/>
        <v>11</v>
      </c>
      <c r="O172" s="231">
        <f t="shared" si="30"/>
        <v>73</v>
      </c>
      <c r="P172" s="229">
        <f t="shared" si="31"/>
        <v>18</v>
      </c>
      <c r="Q172" s="229">
        <f t="shared" si="32"/>
        <v>55</v>
      </c>
      <c r="R172" s="271" t="s">
        <v>127</v>
      </c>
      <c r="S172" s="233" t="s">
        <v>28</v>
      </c>
      <c r="T172" s="233" t="s">
        <v>29</v>
      </c>
      <c r="U172" s="227" t="s">
        <v>30</v>
      </c>
      <c r="V172" s="234">
        <v>14</v>
      </c>
      <c r="W172" s="234">
        <f t="shared" si="33"/>
        <v>5.2142857142857144</v>
      </c>
      <c r="X172" s="253">
        <f>W172*19.17</f>
        <v>99.957857142857151</v>
      </c>
      <c r="Y172" s="236" t="s">
        <v>128</v>
      </c>
      <c r="Z172" s="237">
        <f>SUM(X172:X172)</f>
        <v>99.957857142857151</v>
      </c>
      <c r="AA172" s="238"/>
      <c r="AB172" s="239"/>
    </row>
    <row r="173" spans="1:28" ht="11.55" thickBot="1">
      <c r="A173" s="240">
        <v>44327</v>
      </c>
      <c r="B173" s="241" t="s">
        <v>68</v>
      </c>
      <c r="C173" s="241" t="s">
        <v>26</v>
      </c>
      <c r="D173" s="242" t="s">
        <v>69</v>
      </c>
      <c r="E173" s="243">
        <v>232309</v>
      </c>
      <c r="F173" s="244">
        <v>232322</v>
      </c>
      <c r="G173" s="245">
        <f t="shared" si="25"/>
        <v>13</v>
      </c>
      <c r="H173" s="244">
        <v>232322</v>
      </c>
      <c r="I173" s="245">
        <f t="shared" si="26"/>
        <v>0</v>
      </c>
      <c r="J173" s="244">
        <v>232334</v>
      </c>
      <c r="K173" s="245">
        <f t="shared" si="27"/>
        <v>12</v>
      </c>
      <c r="L173" s="245">
        <f t="shared" si="28"/>
        <v>12</v>
      </c>
      <c r="M173" s="244">
        <v>232343</v>
      </c>
      <c r="N173" s="245">
        <f t="shared" si="29"/>
        <v>9</v>
      </c>
      <c r="O173" s="246">
        <f t="shared" si="30"/>
        <v>34</v>
      </c>
      <c r="P173" s="245">
        <f t="shared" si="31"/>
        <v>12</v>
      </c>
      <c r="Q173" s="245">
        <f t="shared" si="32"/>
        <v>22</v>
      </c>
      <c r="R173" s="274" t="s">
        <v>70</v>
      </c>
      <c r="S173" s="248" t="s">
        <v>51</v>
      </c>
      <c r="T173" s="248" t="s">
        <v>29</v>
      </c>
      <c r="U173" s="242" t="s">
        <v>30</v>
      </c>
      <c r="V173" s="249">
        <v>7</v>
      </c>
      <c r="W173" s="249">
        <f t="shared" si="33"/>
        <v>4.8571428571428568</v>
      </c>
      <c r="X173" s="259">
        <f>W173*19.99</f>
        <v>97.094285714285704</v>
      </c>
      <c r="Y173" s="251" t="s">
        <v>67</v>
      </c>
      <c r="Z173" s="209"/>
      <c r="AA173" s="209"/>
      <c r="AB173" s="209"/>
    </row>
    <row r="174" spans="1:28" ht="11.55" thickBot="1">
      <c r="A174" s="225">
        <v>44328</v>
      </c>
      <c r="B174" s="226" t="s">
        <v>68</v>
      </c>
      <c r="C174" s="226" t="s">
        <v>26</v>
      </c>
      <c r="D174" s="227" t="s">
        <v>71</v>
      </c>
      <c r="E174" s="228">
        <v>232343</v>
      </c>
      <c r="F174" s="228">
        <v>232351</v>
      </c>
      <c r="G174" s="229">
        <f t="shared" si="25"/>
        <v>8</v>
      </c>
      <c r="H174" s="228">
        <v>232351</v>
      </c>
      <c r="I174" s="229">
        <f t="shared" si="26"/>
        <v>0</v>
      </c>
      <c r="J174" s="228">
        <v>232363</v>
      </c>
      <c r="K174" s="229">
        <f t="shared" si="27"/>
        <v>12</v>
      </c>
      <c r="L174" s="229">
        <f t="shared" si="28"/>
        <v>12</v>
      </c>
      <c r="M174" s="230">
        <v>232378</v>
      </c>
      <c r="N174" s="229">
        <f t="shared" si="29"/>
        <v>15</v>
      </c>
      <c r="O174" s="231">
        <f t="shared" si="30"/>
        <v>35</v>
      </c>
      <c r="P174" s="229">
        <f t="shared" si="31"/>
        <v>12</v>
      </c>
      <c r="Q174" s="229">
        <f t="shared" si="32"/>
        <v>23</v>
      </c>
      <c r="R174" s="275" t="s">
        <v>70</v>
      </c>
      <c r="S174" s="233" t="s">
        <v>51</v>
      </c>
      <c r="T174" s="233" t="s">
        <v>29</v>
      </c>
      <c r="U174" s="227" t="s">
        <v>30</v>
      </c>
      <c r="V174" s="234">
        <v>7</v>
      </c>
      <c r="W174" s="234">
        <f t="shared" si="33"/>
        <v>5</v>
      </c>
      <c r="X174" s="235">
        <f>W174*19.99</f>
        <v>99.949999999999989</v>
      </c>
      <c r="Y174" s="254" t="s">
        <v>67</v>
      </c>
      <c r="Z174" s="237">
        <f>SUM(X173:X174)</f>
        <v>197.04428571428571</v>
      </c>
      <c r="AA174" s="238"/>
      <c r="AB174" s="239"/>
    </row>
    <row r="175" spans="1:28" ht="11.55" thickBot="1">
      <c r="A175" s="240">
        <v>44327</v>
      </c>
      <c r="B175" s="241" t="s">
        <v>72</v>
      </c>
      <c r="C175" s="241" t="s">
        <v>26</v>
      </c>
      <c r="D175" s="242" t="s">
        <v>78</v>
      </c>
      <c r="E175" s="243">
        <v>88770</v>
      </c>
      <c r="F175" s="244">
        <v>88799</v>
      </c>
      <c r="G175" s="245">
        <f t="shared" si="25"/>
        <v>29</v>
      </c>
      <c r="H175" s="244">
        <v>88799</v>
      </c>
      <c r="I175" s="245">
        <f t="shared" si="26"/>
        <v>0</v>
      </c>
      <c r="J175" s="244">
        <v>88843</v>
      </c>
      <c r="K175" s="245">
        <f t="shared" si="27"/>
        <v>44</v>
      </c>
      <c r="L175" s="245">
        <f t="shared" si="28"/>
        <v>44</v>
      </c>
      <c r="M175" s="244">
        <v>88879</v>
      </c>
      <c r="N175" s="245">
        <f t="shared" si="29"/>
        <v>36</v>
      </c>
      <c r="O175" s="246">
        <f t="shared" si="30"/>
        <v>109</v>
      </c>
      <c r="P175" s="245">
        <f t="shared" si="31"/>
        <v>44</v>
      </c>
      <c r="Q175" s="245">
        <f t="shared" si="32"/>
        <v>65</v>
      </c>
      <c r="R175" s="276" t="s">
        <v>75</v>
      </c>
      <c r="S175" s="248" t="s">
        <v>76</v>
      </c>
      <c r="T175" s="248" t="s">
        <v>29</v>
      </c>
      <c r="U175" s="242" t="s">
        <v>30</v>
      </c>
      <c r="V175" s="249">
        <v>10</v>
      </c>
      <c r="W175" s="249">
        <f t="shared" si="33"/>
        <v>10.9</v>
      </c>
      <c r="X175" s="250">
        <f>W175*19.29</f>
        <v>210.261</v>
      </c>
      <c r="Y175" s="251" t="s">
        <v>77</v>
      </c>
      <c r="Z175" s="209"/>
      <c r="AA175" s="209"/>
      <c r="AB175" s="209"/>
    </row>
    <row r="176" spans="1:28" ht="11.55" thickBot="1">
      <c r="A176" s="225">
        <v>44328</v>
      </c>
      <c r="B176" s="226" t="s">
        <v>72</v>
      </c>
      <c r="C176" s="226" t="s">
        <v>26</v>
      </c>
      <c r="D176" s="227" t="s">
        <v>79</v>
      </c>
      <c r="E176" s="228">
        <v>88879</v>
      </c>
      <c r="F176" s="228">
        <v>88907</v>
      </c>
      <c r="G176" s="229">
        <f t="shared" si="25"/>
        <v>28</v>
      </c>
      <c r="H176" s="228">
        <v>88907</v>
      </c>
      <c r="I176" s="229">
        <f t="shared" si="26"/>
        <v>0</v>
      </c>
      <c r="J176" s="228">
        <v>88927</v>
      </c>
      <c r="K176" s="229">
        <f t="shared" si="27"/>
        <v>20</v>
      </c>
      <c r="L176" s="229">
        <f t="shared" si="28"/>
        <v>20</v>
      </c>
      <c r="M176" s="230">
        <v>88955</v>
      </c>
      <c r="N176" s="229">
        <f t="shared" si="29"/>
        <v>28</v>
      </c>
      <c r="O176" s="231">
        <f t="shared" si="30"/>
        <v>76</v>
      </c>
      <c r="P176" s="229">
        <f t="shared" si="31"/>
        <v>20</v>
      </c>
      <c r="Q176" s="229">
        <f t="shared" si="32"/>
        <v>56</v>
      </c>
      <c r="R176" s="277" t="s">
        <v>75</v>
      </c>
      <c r="S176" s="233" t="s">
        <v>76</v>
      </c>
      <c r="T176" s="233" t="s">
        <v>29</v>
      </c>
      <c r="U176" s="227" t="s">
        <v>30</v>
      </c>
      <c r="V176" s="234">
        <v>10</v>
      </c>
      <c r="W176" s="234">
        <f t="shared" si="33"/>
        <v>7.6</v>
      </c>
      <c r="X176" s="253">
        <f>W176*19.29</f>
        <v>146.60399999999998</v>
      </c>
      <c r="Y176" s="254" t="s">
        <v>77</v>
      </c>
      <c r="Z176" s="237">
        <f>SUM(X175:X176)</f>
        <v>356.86500000000001</v>
      </c>
      <c r="AA176" s="238"/>
      <c r="AB176" s="239"/>
    </row>
    <row r="177" spans="1:28">
      <c r="A177" s="428">
        <v>44328</v>
      </c>
      <c r="B177" s="429" t="s">
        <v>25</v>
      </c>
      <c r="C177" s="429" t="s">
        <v>26</v>
      </c>
      <c r="D177" s="221" t="s">
        <v>142</v>
      </c>
      <c r="E177" s="214">
        <v>103149</v>
      </c>
      <c r="F177" s="215">
        <v>103153</v>
      </c>
      <c r="G177" s="216">
        <f>F177-E177</f>
        <v>4</v>
      </c>
      <c r="H177" s="215">
        <v>103153</v>
      </c>
      <c r="I177" s="216">
        <f>H177-F177</f>
        <v>0</v>
      </c>
      <c r="J177" s="215">
        <v>103183</v>
      </c>
      <c r="K177" s="216">
        <f>J177-H177</f>
        <v>30</v>
      </c>
      <c r="L177" s="216">
        <f>J177-F177</f>
        <v>30</v>
      </c>
      <c r="M177" s="215">
        <v>103183</v>
      </c>
      <c r="N177" s="216">
        <f>M177-J177</f>
        <v>0</v>
      </c>
      <c r="O177" s="217">
        <f>+M177-E177</f>
        <v>34</v>
      </c>
      <c r="P177" s="216">
        <f>L177</f>
        <v>30</v>
      </c>
      <c r="Q177" s="216">
        <f>+O177-P177</f>
        <v>4</v>
      </c>
      <c r="R177" s="219" t="s">
        <v>27</v>
      </c>
      <c r="S177" s="220" t="s">
        <v>28</v>
      </c>
      <c r="T177" s="220" t="s">
        <v>29</v>
      </c>
      <c r="U177" s="221" t="s">
        <v>30</v>
      </c>
      <c r="V177" s="222">
        <v>13</v>
      </c>
      <c r="W177" s="222">
        <f t="shared" si="33"/>
        <v>2.6153846153846154</v>
      </c>
      <c r="X177" s="295">
        <f>W177*21.89</f>
        <v>57.25076923076923</v>
      </c>
      <c r="Y177" s="224" t="s">
        <v>31</v>
      </c>
      <c r="Z177" s="209"/>
      <c r="AA177" s="209"/>
      <c r="AB177" s="209"/>
    </row>
    <row r="178" spans="1:28">
      <c r="A178" s="240">
        <v>44328</v>
      </c>
      <c r="B178" s="241" t="s">
        <v>25</v>
      </c>
      <c r="C178" s="241" t="s">
        <v>26</v>
      </c>
      <c r="D178" s="242" t="s">
        <v>32</v>
      </c>
      <c r="E178" s="244">
        <v>103183</v>
      </c>
      <c r="F178" s="244">
        <v>103183</v>
      </c>
      <c r="G178" s="245">
        <f t="shared" ref="G178:G200" si="35">F178-E178</f>
        <v>0</v>
      </c>
      <c r="H178" s="244">
        <v>103183</v>
      </c>
      <c r="I178" s="245">
        <f t="shared" ref="I178:I200" si="36">H178-F178</f>
        <v>0</v>
      </c>
      <c r="J178" s="244">
        <v>103213</v>
      </c>
      <c r="K178" s="245">
        <f t="shared" ref="K178:K200" si="37">J178-H178</f>
        <v>30</v>
      </c>
      <c r="L178" s="245">
        <f t="shared" ref="L178:L200" si="38">J178-F178</f>
        <v>30</v>
      </c>
      <c r="M178" s="244">
        <v>103233</v>
      </c>
      <c r="N178" s="245">
        <f t="shared" ref="N178:N200" si="39">M178-J178</f>
        <v>20</v>
      </c>
      <c r="O178" s="246">
        <f t="shared" ref="O178:O200" si="40">+M178-E178</f>
        <v>50</v>
      </c>
      <c r="P178" s="245">
        <f t="shared" ref="P178:P200" si="41">L178</f>
        <v>30</v>
      </c>
      <c r="Q178" s="245">
        <f t="shared" ref="Q178:Q200" si="42">+O178-P178</f>
        <v>20</v>
      </c>
      <c r="R178" s="439" t="s">
        <v>27</v>
      </c>
      <c r="S178" s="248" t="s">
        <v>28</v>
      </c>
      <c r="T178" s="248" t="s">
        <v>29</v>
      </c>
      <c r="U178" s="242" t="s">
        <v>30</v>
      </c>
      <c r="V178" s="249">
        <v>13</v>
      </c>
      <c r="W178" s="249">
        <f t="shared" si="33"/>
        <v>3.8461538461538463</v>
      </c>
      <c r="X178" s="250">
        <f>W178*21.89</f>
        <v>84.192307692307693</v>
      </c>
      <c r="Y178" s="260" t="s">
        <v>31</v>
      </c>
      <c r="Z178" s="209"/>
      <c r="AA178" s="209"/>
      <c r="AB178" s="209"/>
    </row>
    <row r="179" spans="1:28" ht="11.55" thickBot="1">
      <c r="A179" s="240">
        <v>44329</v>
      </c>
      <c r="B179" s="241" t="s">
        <v>25</v>
      </c>
      <c r="C179" s="241" t="s">
        <v>26</v>
      </c>
      <c r="D179" s="242" t="s">
        <v>143</v>
      </c>
      <c r="E179" s="244">
        <v>103233</v>
      </c>
      <c r="F179" s="244">
        <v>103252</v>
      </c>
      <c r="G179" s="245">
        <f t="shared" si="35"/>
        <v>19</v>
      </c>
      <c r="H179" s="244">
        <v>103252</v>
      </c>
      <c r="I179" s="245">
        <f t="shared" si="36"/>
        <v>0</v>
      </c>
      <c r="J179" s="244">
        <v>103278</v>
      </c>
      <c r="K179" s="245">
        <f t="shared" si="37"/>
        <v>26</v>
      </c>
      <c r="L179" s="245">
        <f t="shared" si="38"/>
        <v>26</v>
      </c>
      <c r="M179" s="244">
        <v>103278</v>
      </c>
      <c r="N179" s="245">
        <f t="shared" si="39"/>
        <v>0</v>
      </c>
      <c r="O179" s="246">
        <f t="shared" si="40"/>
        <v>45</v>
      </c>
      <c r="P179" s="245">
        <f t="shared" si="41"/>
        <v>26</v>
      </c>
      <c r="Q179" s="245">
        <f t="shared" si="42"/>
        <v>19</v>
      </c>
      <c r="R179" s="439" t="s">
        <v>27</v>
      </c>
      <c r="S179" s="248" t="s">
        <v>28</v>
      </c>
      <c r="T179" s="248" t="s">
        <v>29</v>
      </c>
      <c r="U179" s="242" t="s">
        <v>30</v>
      </c>
      <c r="V179" s="249">
        <v>13</v>
      </c>
      <c r="W179" s="249">
        <f t="shared" si="33"/>
        <v>3.4615384615384617</v>
      </c>
      <c r="X179" s="250">
        <f>W179*21.89</f>
        <v>75.773076923076928</v>
      </c>
      <c r="Y179" s="260" t="s">
        <v>31</v>
      </c>
      <c r="Z179" s="209"/>
      <c r="AA179" s="209"/>
      <c r="AB179" s="209"/>
    </row>
    <row r="180" spans="1:28" ht="11.55" thickBot="1">
      <c r="A180" s="225">
        <v>44329</v>
      </c>
      <c r="B180" s="226" t="s">
        <v>25</v>
      </c>
      <c r="C180" s="226" t="s">
        <v>26</v>
      </c>
      <c r="D180" s="227" t="s">
        <v>144</v>
      </c>
      <c r="E180" s="228">
        <v>103278</v>
      </c>
      <c r="F180" s="228">
        <v>103278</v>
      </c>
      <c r="G180" s="229">
        <f t="shared" si="35"/>
        <v>0</v>
      </c>
      <c r="H180" s="228">
        <v>103278</v>
      </c>
      <c r="I180" s="229">
        <f t="shared" si="36"/>
        <v>0</v>
      </c>
      <c r="J180" s="228">
        <v>103306</v>
      </c>
      <c r="K180" s="229">
        <f t="shared" si="37"/>
        <v>28</v>
      </c>
      <c r="L180" s="229">
        <f t="shared" si="38"/>
        <v>28</v>
      </c>
      <c r="M180" s="230">
        <v>103311</v>
      </c>
      <c r="N180" s="229">
        <f t="shared" si="39"/>
        <v>5</v>
      </c>
      <c r="O180" s="231">
        <f t="shared" si="40"/>
        <v>33</v>
      </c>
      <c r="P180" s="229">
        <f t="shared" si="41"/>
        <v>28</v>
      </c>
      <c r="Q180" s="229">
        <f t="shared" si="42"/>
        <v>5</v>
      </c>
      <c r="R180" s="232" t="s">
        <v>27</v>
      </c>
      <c r="S180" s="233" t="s">
        <v>28</v>
      </c>
      <c r="T180" s="233" t="s">
        <v>29</v>
      </c>
      <c r="U180" s="227" t="s">
        <v>30</v>
      </c>
      <c r="V180" s="234">
        <v>13</v>
      </c>
      <c r="W180" s="234">
        <f t="shared" si="33"/>
        <v>2.5384615384615383</v>
      </c>
      <c r="X180" s="253">
        <f>W180*21.89</f>
        <v>55.566923076923075</v>
      </c>
      <c r="Y180" s="236" t="s">
        <v>31</v>
      </c>
      <c r="Z180" s="237">
        <f>SUM(X177:X180)</f>
        <v>272.78307692307692</v>
      </c>
      <c r="AA180" s="238"/>
      <c r="AB180" s="239"/>
    </row>
    <row r="181" spans="1:28">
      <c r="A181" s="240">
        <v>44328</v>
      </c>
      <c r="B181" s="241" t="s">
        <v>35</v>
      </c>
      <c r="C181" s="241" t="s">
        <v>26</v>
      </c>
      <c r="D181" s="242" t="s">
        <v>136</v>
      </c>
      <c r="E181" s="243">
        <v>55765</v>
      </c>
      <c r="F181" s="244">
        <v>55781</v>
      </c>
      <c r="G181" s="245">
        <f t="shared" si="35"/>
        <v>16</v>
      </c>
      <c r="H181" s="244">
        <v>55781</v>
      </c>
      <c r="I181" s="245">
        <f t="shared" si="36"/>
        <v>0</v>
      </c>
      <c r="J181" s="244">
        <v>55796</v>
      </c>
      <c r="K181" s="245">
        <f t="shared" si="37"/>
        <v>15</v>
      </c>
      <c r="L181" s="245">
        <f t="shared" si="38"/>
        <v>15</v>
      </c>
      <c r="M181" s="244">
        <v>55810</v>
      </c>
      <c r="N181" s="245">
        <f t="shared" si="39"/>
        <v>14</v>
      </c>
      <c r="O181" s="246">
        <f t="shared" si="40"/>
        <v>45</v>
      </c>
      <c r="P181" s="245">
        <f t="shared" si="41"/>
        <v>15</v>
      </c>
      <c r="Q181" s="245">
        <f t="shared" si="42"/>
        <v>30</v>
      </c>
      <c r="R181" s="247" t="s">
        <v>37</v>
      </c>
      <c r="S181" s="248" t="s">
        <v>38</v>
      </c>
      <c r="T181" s="248" t="s">
        <v>29</v>
      </c>
      <c r="U181" s="242" t="s">
        <v>30</v>
      </c>
      <c r="V181" s="249">
        <v>12</v>
      </c>
      <c r="W181" s="249">
        <f t="shared" si="33"/>
        <v>3.75</v>
      </c>
      <c r="X181" s="250">
        <f>W181*20.09</f>
        <v>75.337500000000006</v>
      </c>
      <c r="Y181" s="251" t="s">
        <v>39</v>
      </c>
      <c r="Z181" s="209"/>
      <c r="AA181" s="209"/>
      <c r="AB181" s="209"/>
    </row>
    <row r="182" spans="1:28" ht="11.55" thickBot="1">
      <c r="A182" s="240">
        <v>44328</v>
      </c>
      <c r="B182" s="241" t="s">
        <v>35</v>
      </c>
      <c r="C182" s="241" t="s">
        <v>26</v>
      </c>
      <c r="D182" s="242" t="s">
        <v>139</v>
      </c>
      <c r="E182" s="244">
        <v>55810</v>
      </c>
      <c r="F182" s="244">
        <v>55810</v>
      </c>
      <c r="G182" s="245">
        <f t="shared" si="35"/>
        <v>0</v>
      </c>
      <c r="H182" s="244">
        <v>55810</v>
      </c>
      <c r="I182" s="245">
        <f t="shared" si="36"/>
        <v>0</v>
      </c>
      <c r="J182" s="244">
        <v>55838</v>
      </c>
      <c r="K182" s="245">
        <f t="shared" si="37"/>
        <v>28</v>
      </c>
      <c r="L182" s="245">
        <f t="shared" si="38"/>
        <v>28</v>
      </c>
      <c r="M182" s="244">
        <v>55860</v>
      </c>
      <c r="N182" s="245">
        <f t="shared" si="39"/>
        <v>22</v>
      </c>
      <c r="O182" s="246">
        <f t="shared" si="40"/>
        <v>50</v>
      </c>
      <c r="P182" s="245">
        <f t="shared" si="41"/>
        <v>28</v>
      </c>
      <c r="Q182" s="245">
        <f t="shared" si="42"/>
        <v>22</v>
      </c>
      <c r="R182" s="247" t="s">
        <v>37</v>
      </c>
      <c r="S182" s="248" t="s">
        <v>38</v>
      </c>
      <c r="T182" s="248" t="s">
        <v>29</v>
      </c>
      <c r="U182" s="242" t="s">
        <v>30</v>
      </c>
      <c r="V182" s="249">
        <v>12</v>
      </c>
      <c r="W182" s="249">
        <f t="shared" si="33"/>
        <v>4.166666666666667</v>
      </c>
      <c r="X182" s="250">
        <f>W182*20.09</f>
        <v>83.708333333333343</v>
      </c>
      <c r="Y182" s="251" t="s">
        <v>39</v>
      </c>
      <c r="Z182" s="209"/>
      <c r="AA182" s="209"/>
      <c r="AB182" s="209"/>
    </row>
    <row r="183" spans="1:28" ht="11.55" thickBot="1">
      <c r="A183" s="225">
        <v>44329</v>
      </c>
      <c r="B183" s="226" t="s">
        <v>35</v>
      </c>
      <c r="C183" s="226" t="s">
        <v>26</v>
      </c>
      <c r="D183" s="227" t="s">
        <v>121</v>
      </c>
      <c r="E183" s="228">
        <v>55860</v>
      </c>
      <c r="F183" s="228">
        <v>55875</v>
      </c>
      <c r="G183" s="229">
        <f t="shared" si="35"/>
        <v>15</v>
      </c>
      <c r="H183" s="228">
        <v>55875</v>
      </c>
      <c r="I183" s="229">
        <f t="shared" si="36"/>
        <v>0</v>
      </c>
      <c r="J183" s="228">
        <v>55902</v>
      </c>
      <c r="K183" s="229">
        <f t="shared" si="37"/>
        <v>27</v>
      </c>
      <c r="L183" s="229">
        <f t="shared" si="38"/>
        <v>27</v>
      </c>
      <c r="M183" s="230">
        <v>55913</v>
      </c>
      <c r="N183" s="229">
        <f t="shared" si="39"/>
        <v>11</v>
      </c>
      <c r="O183" s="231">
        <f t="shared" si="40"/>
        <v>53</v>
      </c>
      <c r="P183" s="229">
        <f t="shared" si="41"/>
        <v>27</v>
      </c>
      <c r="Q183" s="229">
        <f t="shared" si="42"/>
        <v>26</v>
      </c>
      <c r="R183" s="252" t="s">
        <v>37</v>
      </c>
      <c r="S183" s="233" t="s">
        <v>38</v>
      </c>
      <c r="T183" s="233" t="s">
        <v>29</v>
      </c>
      <c r="U183" s="227" t="s">
        <v>30</v>
      </c>
      <c r="V183" s="234">
        <v>12</v>
      </c>
      <c r="W183" s="234">
        <f t="shared" si="33"/>
        <v>4.416666666666667</v>
      </c>
      <c r="X183" s="253">
        <f>W183*20.09</f>
        <v>88.730833333333337</v>
      </c>
      <c r="Y183" s="254" t="s">
        <v>39</v>
      </c>
      <c r="Z183" s="237">
        <f>SUM(X181:X183)</f>
        <v>247.7766666666667</v>
      </c>
      <c r="AA183" s="238"/>
      <c r="AB183" s="239"/>
    </row>
    <row r="184" spans="1:28">
      <c r="A184" s="240">
        <v>44328</v>
      </c>
      <c r="B184" s="241" t="s">
        <v>42</v>
      </c>
      <c r="C184" s="241" t="s">
        <v>26</v>
      </c>
      <c r="D184" s="242" t="s">
        <v>140</v>
      </c>
      <c r="E184" s="243">
        <v>41820</v>
      </c>
      <c r="F184" s="244">
        <v>41841</v>
      </c>
      <c r="G184" s="245">
        <f t="shared" si="35"/>
        <v>21</v>
      </c>
      <c r="H184" s="244">
        <v>41841</v>
      </c>
      <c r="I184" s="245">
        <f t="shared" si="36"/>
        <v>0</v>
      </c>
      <c r="J184" s="244">
        <v>41855</v>
      </c>
      <c r="K184" s="245">
        <f t="shared" si="37"/>
        <v>14</v>
      </c>
      <c r="L184" s="245">
        <f t="shared" si="38"/>
        <v>14</v>
      </c>
      <c r="M184" s="244">
        <v>41855</v>
      </c>
      <c r="N184" s="245">
        <f t="shared" si="39"/>
        <v>0</v>
      </c>
      <c r="O184" s="246">
        <f t="shared" si="40"/>
        <v>35</v>
      </c>
      <c r="P184" s="245">
        <f t="shared" si="41"/>
        <v>14</v>
      </c>
      <c r="Q184" s="245">
        <f t="shared" si="42"/>
        <v>21</v>
      </c>
      <c r="R184" s="255" t="s">
        <v>44</v>
      </c>
      <c r="S184" s="248" t="s">
        <v>45</v>
      </c>
      <c r="T184" s="248" t="s">
        <v>29</v>
      </c>
      <c r="U184" s="242" t="s">
        <v>30</v>
      </c>
      <c r="V184" s="249">
        <v>15</v>
      </c>
      <c r="W184" s="249">
        <f t="shared" si="33"/>
        <v>2.3333333333333335</v>
      </c>
      <c r="X184" s="250">
        <f>W184*19.19</f>
        <v>44.776666666666671</v>
      </c>
      <c r="Y184" s="251" t="s">
        <v>46</v>
      </c>
      <c r="Z184" s="209"/>
      <c r="AA184" s="209"/>
      <c r="AB184" s="209"/>
    </row>
    <row r="185" spans="1:28">
      <c r="A185" s="240">
        <v>44328</v>
      </c>
      <c r="B185" s="241" t="s">
        <v>42</v>
      </c>
      <c r="C185" s="241" t="s">
        <v>26</v>
      </c>
      <c r="D185" s="242" t="s">
        <v>135</v>
      </c>
      <c r="E185" s="244">
        <v>41855</v>
      </c>
      <c r="F185" s="244">
        <v>41868</v>
      </c>
      <c r="G185" s="245">
        <f t="shared" si="35"/>
        <v>13</v>
      </c>
      <c r="H185" s="244">
        <v>41868</v>
      </c>
      <c r="I185" s="245">
        <f t="shared" si="36"/>
        <v>0</v>
      </c>
      <c r="J185" s="244">
        <v>41888</v>
      </c>
      <c r="K185" s="245">
        <f t="shared" si="37"/>
        <v>20</v>
      </c>
      <c r="L185" s="245">
        <f t="shared" si="38"/>
        <v>20</v>
      </c>
      <c r="M185" s="244">
        <v>41895</v>
      </c>
      <c r="N185" s="245">
        <f t="shared" si="39"/>
        <v>7</v>
      </c>
      <c r="O185" s="246">
        <f t="shared" si="40"/>
        <v>40</v>
      </c>
      <c r="P185" s="245">
        <f t="shared" si="41"/>
        <v>20</v>
      </c>
      <c r="Q185" s="245">
        <f t="shared" si="42"/>
        <v>20</v>
      </c>
      <c r="R185" s="255" t="s">
        <v>44</v>
      </c>
      <c r="S185" s="248" t="s">
        <v>45</v>
      </c>
      <c r="T185" s="248" t="s">
        <v>29</v>
      </c>
      <c r="U185" s="242" t="s">
        <v>30</v>
      </c>
      <c r="V185" s="249">
        <v>15</v>
      </c>
      <c r="W185" s="249">
        <f t="shared" si="33"/>
        <v>2.6666666666666665</v>
      </c>
      <c r="X185" s="250">
        <f>W185*19.19</f>
        <v>51.173333333333332</v>
      </c>
      <c r="Y185" s="251" t="s">
        <v>46</v>
      </c>
      <c r="Z185" s="209"/>
      <c r="AA185" s="209"/>
      <c r="AB185" s="209"/>
    </row>
    <row r="186" spans="1:28" ht="11.55" thickBot="1">
      <c r="A186" s="240">
        <v>44329</v>
      </c>
      <c r="B186" s="241" t="s">
        <v>42</v>
      </c>
      <c r="C186" s="241" t="s">
        <v>26</v>
      </c>
      <c r="D186" s="242" t="s">
        <v>137</v>
      </c>
      <c r="E186" s="244">
        <v>41895</v>
      </c>
      <c r="F186" s="244">
        <v>41919</v>
      </c>
      <c r="G186" s="245">
        <f t="shared" si="35"/>
        <v>24</v>
      </c>
      <c r="H186" s="244">
        <v>41919</v>
      </c>
      <c r="I186" s="245">
        <f t="shared" si="36"/>
        <v>0</v>
      </c>
      <c r="J186" s="244">
        <v>41932</v>
      </c>
      <c r="K186" s="245">
        <f t="shared" si="37"/>
        <v>13</v>
      </c>
      <c r="L186" s="245">
        <f t="shared" si="38"/>
        <v>13</v>
      </c>
      <c r="M186" s="244">
        <v>41932</v>
      </c>
      <c r="N186" s="245">
        <f t="shared" si="39"/>
        <v>0</v>
      </c>
      <c r="O186" s="246">
        <f t="shared" si="40"/>
        <v>37</v>
      </c>
      <c r="P186" s="245">
        <f t="shared" si="41"/>
        <v>13</v>
      </c>
      <c r="Q186" s="245">
        <f t="shared" si="42"/>
        <v>24</v>
      </c>
      <c r="R186" s="255" t="s">
        <v>44</v>
      </c>
      <c r="S186" s="248" t="s">
        <v>45</v>
      </c>
      <c r="T186" s="248" t="s">
        <v>29</v>
      </c>
      <c r="U186" s="242" t="s">
        <v>30</v>
      </c>
      <c r="V186" s="249">
        <v>15</v>
      </c>
      <c r="W186" s="249">
        <f t="shared" si="33"/>
        <v>2.4666666666666668</v>
      </c>
      <c r="X186" s="250">
        <f>W186*19.19</f>
        <v>47.335333333333338</v>
      </c>
      <c r="Y186" s="251" t="s">
        <v>46</v>
      </c>
      <c r="Z186" s="209"/>
      <c r="AA186" s="209"/>
      <c r="AB186" s="209"/>
    </row>
    <row r="187" spans="1:28" ht="11.55" thickBot="1">
      <c r="A187" s="225">
        <v>44329</v>
      </c>
      <c r="B187" s="226" t="s">
        <v>42</v>
      </c>
      <c r="C187" s="226" t="s">
        <v>26</v>
      </c>
      <c r="D187" s="256" t="s">
        <v>107</v>
      </c>
      <c r="E187" s="228">
        <v>41932</v>
      </c>
      <c r="F187" s="228">
        <v>41953</v>
      </c>
      <c r="G187" s="229">
        <f t="shared" si="35"/>
        <v>21</v>
      </c>
      <c r="H187" s="228">
        <v>41953</v>
      </c>
      <c r="I187" s="229">
        <f t="shared" si="36"/>
        <v>0</v>
      </c>
      <c r="J187" s="228">
        <v>41972</v>
      </c>
      <c r="K187" s="229">
        <f t="shared" si="37"/>
        <v>19</v>
      </c>
      <c r="L187" s="229">
        <f t="shared" si="38"/>
        <v>19</v>
      </c>
      <c r="M187" s="230">
        <v>41991</v>
      </c>
      <c r="N187" s="229">
        <f t="shared" si="39"/>
        <v>19</v>
      </c>
      <c r="O187" s="231">
        <f t="shared" si="40"/>
        <v>59</v>
      </c>
      <c r="P187" s="229">
        <f t="shared" si="41"/>
        <v>19</v>
      </c>
      <c r="Q187" s="229">
        <f t="shared" si="42"/>
        <v>40</v>
      </c>
      <c r="R187" s="257" t="s">
        <v>44</v>
      </c>
      <c r="S187" s="233" t="s">
        <v>45</v>
      </c>
      <c r="T187" s="233" t="s">
        <v>29</v>
      </c>
      <c r="U187" s="227" t="s">
        <v>30</v>
      </c>
      <c r="V187" s="234">
        <v>15</v>
      </c>
      <c r="W187" s="234">
        <f t="shared" si="33"/>
        <v>3.9333333333333331</v>
      </c>
      <c r="X187" s="253">
        <f>W187*19.19</f>
        <v>75.480666666666664</v>
      </c>
      <c r="Y187" s="254" t="s">
        <v>46</v>
      </c>
      <c r="Z187" s="237">
        <f>SUM(X184:X187)</f>
        <v>218.76600000000002</v>
      </c>
      <c r="AA187" s="238"/>
      <c r="AB187" s="239"/>
    </row>
    <row r="188" spans="1:28" ht="11.55" thickBot="1">
      <c r="A188" s="240">
        <v>44328</v>
      </c>
      <c r="B188" s="241" t="s">
        <v>48</v>
      </c>
      <c r="C188" s="241" t="s">
        <v>26</v>
      </c>
      <c r="D188" s="242" t="s">
        <v>49</v>
      </c>
      <c r="E188" s="243">
        <v>60057</v>
      </c>
      <c r="F188" s="244">
        <v>60070</v>
      </c>
      <c r="G188" s="245">
        <f t="shared" si="35"/>
        <v>13</v>
      </c>
      <c r="H188" s="244">
        <v>60070</v>
      </c>
      <c r="I188" s="245">
        <f t="shared" si="36"/>
        <v>0</v>
      </c>
      <c r="J188" s="244">
        <v>60085</v>
      </c>
      <c r="K188" s="245">
        <f t="shared" si="37"/>
        <v>15</v>
      </c>
      <c r="L188" s="245">
        <f t="shared" si="38"/>
        <v>15</v>
      </c>
      <c r="M188" s="244">
        <v>60088</v>
      </c>
      <c r="N188" s="245">
        <f t="shared" si="39"/>
        <v>3</v>
      </c>
      <c r="O188" s="246">
        <f t="shared" si="40"/>
        <v>31</v>
      </c>
      <c r="P188" s="245">
        <f t="shared" si="41"/>
        <v>15</v>
      </c>
      <c r="Q188" s="245">
        <f t="shared" si="42"/>
        <v>16</v>
      </c>
      <c r="R188" s="258" t="s">
        <v>50</v>
      </c>
      <c r="S188" s="248" t="s">
        <v>51</v>
      </c>
      <c r="T188" s="248" t="s">
        <v>29</v>
      </c>
      <c r="U188" s="242" t="s">
        <v>30</v>
      </c>
      <c r="V188" s="249">
        <v>8</v>
      </c>
      <c r="W188" s="249">
        <f t="shared" si="33"/>
        <v>3.875</v>
      </c>
      <c r="X188" s="259">
        <f>W188*21.69</f>
        <v>84.048749999999998</v>
      </c>
      <c r="Y188" s="260" t="s">
        <v>52</v>
      </c>
      <c r="Z188" s="209"/>
      <c r="AA188" s="209"/>
      <c r="AB188" s="209"/>
    </row>
    <row r="189" spans="1:28" ht="11.55" thickBot="1">
      <c r="A189" s="225">
        <v>44329</v>
      </c>
      <c r="B189" s="256" t="s">
        <v>48</v>
      </c>
      <c r="C189" s="226" t="s">
        <v>26</v>
      </c>
      <c r="D189" s="256" t="s">
        <v>53</v>
      </c>
      <c r="E189" s="228">
        <v>60088</v>
      </c>
      <c r="F189" s="228">
        <v>60091</v>
      </c>
      <c r="G189" s="229">
        <f t="shared" si="35"/>
        <v>3</v>
      </c>
      <c r="H189" s="228">
        <v>60091</v>
      </c>
      <c r="I189" s="229">
        <f t="shared" si="36"/>
        <v>0</v>
      </c>
      <c r="J189" s="228">
        <v>60104</v>
      </c>
      <c r="K189" s="229">
        <f t="shared" si="37"/>
        <v>13</v>
      </c>
      <c r="L189" s="229">
        <f t="shared" si="38"/>
        <v>13</v>
      </c>
      <c r="M189" s="230">
        <v>60117</v>
      </c>
      <c r="N189" s="229">
        <f t="shared" si="39"/>
        <v>13</v>
      </c>
      <c r="O189" s="231">
        <f t="shared" si="40"/>
        <v>29</v>
      </c>
      <c r="P189" s="229">
        <f t="shared" si="41"/>
        <v>13</v>
      </c>
      <c r="Q189" s="229">
        <f t="shared" si="42"/>
        <v>16</v>
      </c>
      <c r="R189" s="261" t="s">
        <v>50</v>
      </c>
      <c r="S189" s="233" t="s">
        <v>51</v>
      </c>
      <c r="T189" s="233" t="s">
        <v>29</v>
      </c>
      <c r="U189" s="227" t="s">
        <v>30</v>
      </c>
      <c r="V189" s="234">
        <v>8</v>
      </c>
      <c r="W189" s="234">
        <f t="shared" si="33"/>
        <v>3.625</v>
      </c>
      <c r="X189" s="235">
        <f>W189*21.69</f>
        <v>78.626249999999999</v>
      </c>
      <c r="Y189" s="236" t="s">
        <v>52</v>
      </c>
      <c r="Z189" s="237">
        <f>SUM(X188:X189)</f>
        <v>162.67500000000001</v>
      </c>
      <c r="AA189" s="238"/>
      <c r="AB189" s="239"/>
    </row>
    <row r="190" spans="1:28" ht="11.55" thickBot="1">
      <c r="A190" s="240">
        <v>44328</v>
      </c>
      <c r="B190" s="241" t="s">
        <v>55</v>
      </c>
      <c r="C190" s="241" t="s">
        <v>26</v>
      </c>
      <c r="D190" s="242" t="s">
        <v>56</v>
      </c>
      <c r="E190" s="243">
        <v>111444</v>
      </c>
      <c r="F190" s="244">
        <v>111458</v>
      </c>
      <c r="G190" s="245">
        <f t="shared" si="35"/>
        <v>14</v>
      </c>
      <c r="H190" s="244">
        <v>111458</v>
      </c>
      <c r="I190" s="245">
        <f t="shared" si="36"/>
        <v>0</v>
      </c>
      <c r="J190" s="244">
        <v>111472</v>
      </c>
      <c r="K190" s="245">
        <f t="shared" si="37"/>
        <v>14</v>
      </c>
      <c r="L190" s="245">
        <f t="shared" si="38"/>
        <v>14</v>
      </c>
      <c r="M190" s="244">
        <v>111475</v>
      </c>
      <c r="N190" s="245">
        <f t="shared" si="39"/>
        <v>3</v>
      </c>
      <c r="O190" s="244">
        <f t="shared" si="40"/>
        <v>31</v>
      </c>
      <c r="P190" s="245">
        <f t="shared" si="41"/>
        <v>14</v>
      </c>
      <c r="Q190" s="245">
        <f t="shared" si="42"/>
        <v>17</v>
      </c>
      <c r="R190" s="262" t="s">
        <v>57</v>
      </c>
      <c r="S190" s="248" t="s">
        <v>51</v>
      </c>
      <c r="T190" s="248" t="s">
        <v>29</v>
      </c>
      <c r="U190" s="241" t="s">
        <v>30</v>
      </c>
      <c r="V190" s="263">
        <v>7</v>
      </c>
      <c r="W190" s="263">
        <f t="shared" si="33"/>
        <v>4.4285714285714288</v>
      </c>
      <c r="X190" s="264">
        <f>W190*21.59</f>
        <v>95.612857142857152</v>
      </c>
      <c r="Y190" s="265" t="s">
        <v>58</v>
      </c>
      <c r="Z190" s="209"/>
      <c r="AA190" s="209"/>
      <c r="AB190" s="209"/>
    </row>
    <row r="191" spans="1:28" ht="11.55" thickBot="1">
      <c r="A191" s="225">
        <v>44329</v>
      </c>
      <c r="B191" s="226" t="s">
        <v>55</v>
      </c>
      <c r="C191" s="226" t="s">
        <v>26</v>
      </c>
      <c r="D191" s="226" t="s">
        <v>124</v>
      </c>
      <c r="E191" s="228">
        <v>111475</v>
      </c>
      <c r="F191" s="228">
        <v>111479</v>
      </c>
      <c r="G191" s="229">
        <f t="shared" si="35"/>
        <v>4</v>
      </c>
      <c r="H191" s="228">
        <v>111479</v>
      </c>
      <c r="I191" s="229">
        <f t="shared" si="36"/>
        <v>0</v>
      </c>
      <c r="J191" s="228">
        <v>111501</v>
      </c>
      <c r="K191" s="229">
        <f t="shared" si="37"/>
        <v>22</v>
      </c>
      <c r="L191" s="229">
        <f t="shared" si="38"/>
        <v>22</v>
      </c>
      <c r="M191" s="230">
        <v>111519</v>
      </c>
      <c r="N191" s="229">
        <f t="shared" si="39"/>
        <v>18</v>
      </c>
      <c r="O191" s="231">
        <f t="shared" si="40"/>
        <v>44</v>
      </c>
      <c r="P191" s="229">
        <f t="shared" si="41"/>
        <v>22</v>
      </c>
      <c r="Q191" s="229">
        <f t="shared" si="42"/>
        <v>22</v>
      </c>
      <c r="R191" s="266" t="s">
        <v>57</v>
      </c>
      <c r="S191" s="233" t="s">
        <v>51</v>
      </c>
      <c r="T191" s="233" t="s">
        <v>29</v>
      </c>
      <c r="U191" s="227" t="s">
        <v>30</v>
      </c>
      <c r="V191" s="234">
        <v>7</v>
      </c>
      <c r="W191" s="234">
        <f t="shared" si="33"/>
        <v>6.2857142857142856</v>
      </c>
      <c r="X191" s="235">
        <f>W191*21.59</f>
        <v>135.70857142857142</v>
      </c>
      <c r="Y191" s="254" t="s">
        <v>58</v>
      </c>
      <c r="Z191" s="237">
        <f>SUM(X190:X191)</f>
        <v>231.32142857142856</v>
      </c>
      <c r="AA191" s="238"/>
      <c r="AB191" s="239"/>
    </row>
    <row r="192" spans="1:28" ht="11.55" thickBot="1">
      <c r="A192" s="240">
        <v>44328</v>
      </c>
      <c r="B192" s="241" t="s">
        <v>60</v>
      </c>
      <c r="C192" s="241" t="s">
        <v>26</v>
      </c>
      <c r="D192" s="241" t="s">
        <v>61</v>
      </c>
      <c r="E192" s="243">
        <v>175267</v>
      </c>
      <c r="F192" s="244">
        <v>175275</v>
      </c>
      <c r="G192" s="245">
        <f t="shared" si="35"/>
        <v>8</v>
      </c>
      <c r="H192" s="244">
        <v>175275</v>
      </c>
      <c r="I192" s="245">
        <f t="shared" si="36"/>
        <v>0</v>
      </c>
      <c r="J192" s="244">
        <v>175286</v>
      </c>
      <c r="K192" s="245">
        <f t="shared" si="37"/>
        <v>11</v>
      </c>
      <c r="L192" s="245">
        <f t="shared" si="38"/>
        <v>11</v>
      </c>
      <c r="M192" s="244">
        <v>175297</v>
      </c>
      <c r="N192" s="245">
        <f t="shared" si="39"/>
        <v>11</v>
      </c>
      <c r="O192" s="246">
        <f t="shared" si="40"/>
        <v>30</v>
      </c>
      <c r="P192" s="245">
        <f t="shared" si="41"/>
        <v>11</v>
      </c>
      <c r="Q192" s="245">
        <f t="shared" si="42"/>
        <v>19</v>
      </c>
      <c r="R192" s="267" t="s">
        <v>62</v>
      </c>
      <c r="S192" s="248" t="s">
        <v>51</v>
      </c>
      <c r="T192" s="248" t="s">
        <v>29</v>
      </c>
      <c r="U192" s="242" t="s">
        <v>30</v>
      </c>
      <c r="V192" s="249">
        <v>7</v>
      </c>
      <c r="W192" s="249">
        <f t="shared" si="33"/>
        <v>4.2857142857142856</v>
      </c>
      <c r="X192" s="259">
        <f>W192*19.85</f>
        <v>85.071428571428569</v>
      </c>
      <c r="Y192" s="265" t="s">
        <v>63</v>
      </c>
      <c r="Z192" s="209"/>
      <c r="AA192" s="209"/>
      <c r="AB192" s="209"/>
    </row>
    <row r="193" spans="1:28" ht="11.55" thickBot="1">
      <c r="A193" s="225">
        <v>44329</v>
      </c>
      <c r="B193" s="226" t="s">
        <v>60</v>
      </c>
      <c r="C193" s="226" t="s">
        <v>26</v>
      </c>
      <c r="D193" s="226" t="s">
        <v>64</v>
      </c>
      <c r="E193" s="228">
        <v>175297</v>
      </c>
      <c r="F193" s="228">
        <v>175309</v>
      </c>
      <c r="G193" s="229">
        <f t="shared" si="35"/>
        <v>12</v>
      </c>
      <c r="H193" s="228">
        <v>175309</v>
      </c>
      <c r="I193" s="229">
        <f t="shared" si="36"/>
        <v>0</v>
      </c>
      <c r="J193" s="228">
        <v>175321</v>
      </c>
      <c r="K193" s="229">
        <f t="shared" si="37"/>
        <v>12</v>
      </c>
      <c r="L193" s="229">
        <f t="shared" si="38"/>
        <v>12</v>
      </c>
      <c r="M193" s="230">
        <v>175330</v>
      </c>
      <c r="N193" s="229">
        <f t="shared" si="39"/>
        <v>9</v>
      </c>
      <c r="O193" s="231">
        <f t="shared" si="40"/>
        <v>33</v>
      </c>
      <c r="P193" s="229">
        <f t="shared" si="41"/>
        <v>12</v>
      </c>
      <c r="Q193" s="229">
        <f t="shared" si="42"/>
        <v>21</v>
      </c>
      <c r="R193" s="268" t="s">
        <v>62</v>
      </c>
      <c r="S193" s="233" t="s">
        <v>51</v>
      </c>
      <c r="T193" s="233" t="s">
        <v>29</v>
      </c>
      <c r="U193" s="227" t="s">
        <v>30</v>
      </c>
      <c r="V193" s="234">
        <v>7</v>
      </c>
      <c r="W193" s="234">
        <f t="shared" si="33"/>
        <v>4.7142857142857144</v>
      </c>
      <c r="X193" s="235">
        <f>W193*19.85</f>
        <v>93.578571428571436</v>
      </c>
      <c r="Y193" s="269" t="s">
        <v>65</v>
      </c>
      <c r="Z193" s="237">
        <f>SUM(X192:X193)</f>
        <v>178.65</v>
      </c>
      <c r="AA193" s="238"/>
      <c r="AB193" s="239"/>
    </row>
    <row r="194" spans="1:28" ht="11.55" thickBot="1">
      <c r="A194" s="240">
        <v>44329</v>
      </c>
      <c r="B194" s="209" t="s">
        <v>126</v>
      </c>
      <c r="C194" s="241" t="s">
        <v>26</v>
      </c>
      <c r="D194" s="241" t="s">
        <v>106</v>
      </c>
      <c r="E194" s="243">
        <v>182403</v>
      </c>
      <c r="F194" s="244">
        <v>182458</v>
      </c>
      <c r="G194" s="245">
        <f t="shared" si="35"/>
        <v>55</v>
      </c>
      <c r="H194" s="244">
        <v>182458</v>
      </c>
      <c r="I194" s="245">
        <f t="shared" si="36"/>
        <v>0</v>
      </c>
      <c r="J194" s="244">
        <v>182476</v>
      </c>
      <c r="K194" s="245">
        <f t="shared" si="37"/>
        <v>18</v>
      </c>
      <c r="L194" s="245">
        <f t="shared" si="38"/>
        <v>18</v>
      </c>
      <c r="M194" s="244">
        <v>182478</v>
      </c>
      <c r="N194" s="245">
        <f t="shared" si="39"/>
        <v>2</v>
      </c>
      <c r="O194" s="246">
        <f t="shared" si="40"/>
        <v>75</v>
      </c>
      <c r="P194" s="245">
        <f t="shared" si="41"/>
        <v>18</v>
      </c>
      <c r="Q194" s="245">
        <f t="shared" si="42"/>
        <v>57</v>
      </c>
      <c r="R194" s="270" t="s">
        <v>127</v>
      </c>
      <c r="S194" s="248" t="s">
        <v>28</v>
      </c>
      <c r="T194" s="248" t="s">
        <v>29</v>
      </c>
      <c r="U194" s="242" t="s">
        <v>30</v>
      </c>
      <c r="V194" s="249">
        <v>14</v>
      </c>
      <c r="W194" s="249">
        <f t="shared" si="33"/>
        <v>5.3571428571428568</v>
      </c>
      <c r="X194" s="250">
        <f>W194*19.19</f>
        <v>102.80357142857143</v>
      </c>
      <c r="Y194" s="260" t="s">
        <v>128</v>
      </c>
      <c r="Z194" s="209"/>
      <c r="AA194" s="209"/>
      <c r="AB194" s="209"/>
    </row>
    <row r="195" spans="1:28" ht="11.55" thickBot="1">
      <c r="A195" s="225">
        <v>44329</v>
      </c>
      <c r="B195" s="256" t="s">
        <v>126</v>
      </c>
      <c r="C195" s="226" t="s">
        <v>26</v>
      </c>
      <c r="D195" s="226" t="s">
        <v>145</v>
      </c>
      <c r="E195" s="228">
        <v>182478</v>
      </c>
      <c r="F195" s="228">
        <v>182478</v>
      </c>
      <c r="G195" s="229">
        <f t="shared" si="35"/>
        <v>0</v>
      </c>
      <c r="H195" s="228">
        <v>182478</v>
      </c>
      <c r="I195" s="229">
        <f t="shared" si="36"/>
        <v>0</v>
      </c>
      <c r="J195" s="228">
        <v>182478</v>
      </c>
      <c r="K195" s="229">
        <f t="shared" si="37"/>
        <v>0</v>
      </c>
      <c r="L195" s="229">
        <f t="shared" si="38"/>
        <v>0</v>
      </c>
      <c r="M195" s="230">
        <v>182500</v>
      </c>
      <c r="N195" s="229">
        <f t="shared" si="39"/>
        <v>22</v>
      </c>
      <c r="O195" s="231">
        <f t="shared" si="40"/>
        <v>22</v>
      </c>
      <c r="P195" s="229">
        <f t="shared" si="41"/>
        <v>0</v>
      </c>
      <c r="Q195" s="229">
        <f t="shared" si="42"/>
        <v>22</v>
      </c>
      <c r="R195" s="271" t="s">
        <v>127</v>
      </c>
      <c r="S195" s="233" t="s">
        <v>28</v>
      </c>
      <c r="T195" s="233" t="s">
        <v>29</v>
      </c>
      <c r="U195" s="227" t="s">
        <v>30</v>
      </c>
      <c r="V195" s="234">
        <v>14</v>
      </c>
      <c r="W195" s="234">
        <f t="shared" si="33"/>
        <v>1.5714285714285714</v>
      </c>
      <c r="X195" s="253">
        <f>W195*19.19</f>
        <v>30.155714285714286</v>
      </c>
      <c r="Y195" s="236" t="s">
        <v>128</v>
      </c>
      <c r="Z195" s="237">
        <f>SUM(X194:X195)</f>
        <v>132.95928571428573</v>
      </c>
      <c r="AA195" s="238"/>
      <c r="AB195" s="239"/>
    </row>
    <row r="196" spans="1:28" ht="11.55" thickBot="1">
      <c r="A196" s="240">
        <v>44328</v>
      </c>
      <c r="B196" s="241" t="s">
        <v>68</v>
      </c>
      <c r="C196" s="241" t="s">
        <v>26</v>
      </c>
      <c r="D196" s="242" t="s">
        <v>69</v>
      </c>
      <c r="E196" s="243">
        <v>232378</v>
      </c>
      <c r="F196" s="244">
        <v>232392</v>
      </c>
      <c r="G196" s="245">
        <f t="shared" si="35"/>
        <v>14</v>
      </c>
      <c r="H196" s="244">
        <v>232392</v>
      </c>
      <c r="I196" s="245">
        <f t="shared" si="36"/>
        <v>0</v>
      </c>
      <c r="J196" s="244">
        <v>232404</v>
      </c>
      <c r="K196" s="245">
        <f t="shared" si="37"/>
        <v>12</v>
      </c>
      <c r="L196" s="245">
        <f t="shared" si="38"/>
        <v>12</v>
      </c>
      <c r="M196" s="244">
        <v>232413</v>
      </c>
      <c r="N196" s="245">
        <f t="shared" si="39"/>
        <v>9</v>
      </c>
      <c r="O196" s="246">
        <f t="shared" si="40"/>
        <v>35</v>
      </c>
      <c r="P196" s="245">
        <f t="shared" si="41"/>
        <v>12</v>
      </c>
      <c r="Q196" s="245">
        <f t="shared" si="42"/>
        <v>23</v>
      </c>
      <c r="R196" s="274" t="s">
        <v>70</v>
      </c>
      <c r="S196" s="248" t="s">
        <v>51</v>
      </c>
      <c r="T196" s="248" t="s">
        <v>29</v>
      </c>
      <c r="U196" s="242" t="s">
        <v>30</v>
      </c>
      <c r="V196" s="249">
        <v>7</v>
      </c>
      <c r="W196" s="249">
        <f t="shared" si="33"/>
        <v>5</v>
      </c>
      <c r="X196" s="259">
        <f>W196*19.99</f>
        <v>99.949999999999989</v>
      </c>
      <c r="Y196" s="251" t="s">
        <v>67</v>
      </c>
      <c r="Z196" s="209"/>
      <c r="AA196" s="209"/>
      <c r="AB196" s="209"/>
    </row>
    <row r="197" spans="1:28" ht="11.55" thickBot="1">
      <c r="A197" s="225">
        <v>44329</v>
      </c>
      <c r="B197" s="226" t="s">
        <v>68</v>
      </c>
      <c r="C197" s="226" t="s">
        <v>26</v>
      </c>
      <c r="D197" s="227" t="s">
        <v>71</v>
      </c>
      <c r="E197" s="228">
        <v>232413</v>
      </c>
      <c r="F197" s="228">
        <v>232421</v>
      </c>
      <c r="G197" s="229">
        <f t="shared" si="35"/>
        <v>8</v>
      </c>
      <c r="H197" s="228">
        <v>232421</v>
      </c>
      <c r="I197" s="229">
        <f t="shared" si="36"/>
        <v>0</v>
      </c>
      <c r="J197" s="228">
        <v>232432</v>
      </c>
      <c r="K197" s="229">
        <f t="shared" si="37"/>
        <v>11</v>
      </c>
      <c r="L197" s="229">
        <f t="shared" si="38"/>
        <v>11</v>
      </c>
      <c r="M197" s="230">
        <v>232448</v>
      </c>
      <c r="N197" s="229">
        <f t="shared" si="39"/>
        <v>16</v>
      </c>
      <c r="O197" s="231">
        <f t="shared" si="40"/>
        <v>35</v>
      </c>
      <c r="P197" s="229">
        <f t="shared" si="41"/>
        <v>11</v>
      </c>
      <c r="Q197" s="229">
        <f t="shared" si="42"/>
        <v>24</v>
      </c>
      <c r="R197" s="275" t="s">
        <v>70</v>
      </c>
      <c r="S197" s="233" t="s">
        <v>51</v>
      </c>
      <c r="T197" s="233" t="s">
        <v>29</v>
      </c>
      <c r="U197" s="227" t="s">
        <v>30</v>
      </c>
      <c r="V197" s="234">
        <v>7</v>
      </c>
      <c r="W197" s="234">
        <f t="shared" ref="W197:W260" si="43">+O197/V197</f>
        <v>5</v>
      </c>
      <c r="X197" s="235">
        <f>W197*19.99</f>
        <v>99.949999999999989</v>
      </c>
      <c r="Y197" s="254" t="s">
        <v>67</v>
      </c>
      <c r="Z197" s="237">
        <f>SUM(X196:X197)</f>
        <v>199.89999999999998</v>
      </c>
      <c r="AA197" s="238"/>
      <c r="AB197" s="239"/>
    </row>
    <row r="198" spans="1:28">
      <c r="A198" s="240">
        <v>44328</v>
      </c>
      <c r="B198" s="241" t="s">
        <v>72</v>
      </c>
      <c r="C198" s="241" t="s">
        <v>26</v>
      </c>
      <c r="D198" s="242" t="s">
        <v>78</v>
      </c>
      <c r="E198" s="243">
        <v>88955</v>
      </c>
      <c r="F198" s="244">
        <v>88984</v>
      </c>
      <c r="G198" s="245">
        <f t="shared" si="35"/>
        <v>29</v>
      </c>
      <c r="H198" s="244">
        <v>88984</v>
      </c>
      <c r="I198" s="245">
        <f t="shared" si="36"/>
        <v>0</v>
      </c>
      <c r="J198" s="244">
        <v>89027</v>
      </c>
      <c r="K198" s="245">
        <f t="shared" si="37"/>
        <v>43</v>
      </c>
      <c r="L198" s="245">
        <f t="shared" si="38"/>
        <v>43</v>
      </c>
      <c r="M198" s="244">
        <v>89063</v>
      </c>
      <c r="N198" s="245">
        <f t="shared" si="39"/>
        <v>36</v>
      </c>
      <c r="O198" s="246">
        <f t="shared" si="40"/>
        <v>108</v>
      </c>
      <c r="P198" s="245">
        <f t="shared" si="41"/>
        <v>43</v>
      </c>
      <c r="Q198" s="245">
        <f t="shared" si="42"/>
        <v>65</v>
      </c>
      <c r="R198" s="276" t="s">
        <v>75</v>
      </c>
      <c r="S198" s="248" t="s">
        <v>76</v>
      </c>
      <c r="T198" s="248" t="s">
        <v>29</v>
      </c>
      <c r="U198" s="242" t="s">
        <v>30</v>
      </c>
      <c r="V198" s="249">
        <v>10</v>
      </c>
      <c r="W198" s="249">
        <f t="shared" si="43"/>
        <v>10.8</v>
      </c>
      <c r="X198" s="250">
        <f>W198*19.19</f>
        <v>207.25200000000004</v>
      </c>
      <c r="Y198" s="251" t="s">
        <v>77</v>
      </c>
      <c r="Z198" s="209"/>
      <c r="AA198" s="209"/>
      <c r="AB198" s="209"/>
    </row>
    <row r="199" spans="1:28" ht="11.55" thickBot="1">
      <c r="A199" s="240">
        <v>44329</v>
      </c>
      <c r="B199" s="241" t="s">
        <v>72</v>
      </c>
      <c r="C199" s="241" t="s">
        <v>26</v>
      </c>
      <c r="D199" s="242" t="s">
        <v>79</v>
      </c>
      <c r="E199" s="244">
        <v>89063</v>
      </c>
      <c r="F199" s="244">
        <v>89063</v>
      </c>
      <c r="G199" s="245">
        <f t="shared" si="35"/>
        <v>0</v>
      </c>
      <c r="H199" s="244">
        <v>89063</v>
      </c>
      <c r="I199" s="245">
        <f t="shared" si="36"/>
        <v>0</v>
      </c>
      <c r="J199" s="244">
        <v>89091</v>
      </c>
      <c r="K199" s="245">
        <f t="shared" si="37"/>
        <v>28</v>
      </c>
      <c r="L199" s="245">
        <f t="shared" si="38"/>
        <v>28</v>
      </c>
      <c r="M199" s="244">
        <v>89111</v>
      </c>
      <c r="N199" s="245">
        <f t="shared" si="39"/>
        <v>20</v>
      </c>
      <c r="O199" s="246">
        <f t="shared" si="40"/>
        <v>48</v>
      </c>
      <c r="P199" s="245">
        <f t="shared" si="41"/>
        <v>28</v>
      </c>
      <c r="Q199" s="245">
        <f t="shared" si="42"/>
        <v>20</v>
      </c>
      <c r="R199" s="276" t="s">
        <v>75</v>
      </c>
      <c r="S199" s="248" t="s">
        <v>76</v>
      </c>
      <c r="T199" s="248" t="s">
        <v>29</v>
      </c>
      <c r="U199" s="242" t="s">
        <v>30</v>
      </c>
      <c r="V199" s="249">
        <v>10</v>
      </c>
      <c r="W199" s="249">
        <f t="shared" si="43"/>
        <v>4.8</v>
      </c>
      <c r="X199" s="250">
        <f t="shared" ref="X199:X200" si="44">W199*19.19</f>
        <v>92.112000000000009</v>
      </c>
      <c r="Y199" s="251" t="s">
        <v>77</v>
      </c>
      <c r="Z199" s="209"/>
      <c r="AA199" s="209"/>
      <c r="AB199" s="209"/>
    </row>
    <row r="200" spans="1:28" ht="11.55" thickBot="1">
      <c r="A200" s="225">
        <v>44329</v>
      </c>
      <c r="B200" s="226" t="s">
        <v>72</v>
      </c>
      <c r="C200" s="226" t="s">
        <v>26</v>
      </c>
      <c r="D200" s="227" t="s">
        <v>102</v>
      </c>
      <c r="E200" s="228">
        <v>89111</v>
      </c>
      <c r="F200" s="228">
        <v>89129</v>
      </c>
      <c r="G200" s="229">
        <f t="shared" si="35"/>
        <v>18</v>
      </c>
      <c r="H200" s="228">
        <v>89129</v>
      </c>
      <c r="I200" s="229">
        <f t="shared" si="36"/>
        <v>0</v>
      </c>
      <c r="J200" s="228">
        <v>89134</v>
      </c>
      <c r="K200" s="229">
        <f t="shared" si="37"/>
        <v>5</v>
      </c>
      <c r="L200" s="229">
        <f t="shared" si="38"/>
        <v>5</v>
      </c>
      <c r="M200" s="230">
        <v>89155</v>
      </c>
      <c r="N200" s="229">
        <f t="shared" si="39"/>
        <v>21</v>
      </c>
      <c r="O200" s="231">
        <f t="shared" si="40"/>
        <v>44</v>
      </c>
      <c r="P200" s="229">
        <f t="shared" si="41"/>
        <v>5</v>
      </c>
      <c r="Q200" s="229">
        <f t="shared" si="42"/>
        <v>39</v>
      </c>
      <c r="R200" s="277" t="s">
        <v>75</v>
      </c>
      <c r="S200" s="233" t="s">
        <v>76</v>
      </c>
      <c r="T200" s="233" t="s">
        <v>29</v>
      </c>
      <c r="U200" s="227" t="s">
        <v>30</v>
      </c>
      <c r="V200" s="234">
        <v>10</v>
      </c>
      <c r="W200" s="234">
        <f t="shared" si="43"/>
        <v>4.4000000000000004</v>
      </c>
      <c r="X200" s="235">
        <f t="shared" si="44"/>
        <v>84.436000000000007</v>
      </c>
      <c r="Y200" s="254" t="s">
        <v>77</v>
      </c>
      <c r="Z200" s="237">
        <f>SUM(X198:X200)</f>
        <v>383.80000000000007</v>
      </c>
      <c r="AA200" s="238"/>
      <c r="AB200" s="239"/>
    </row>
    <row r="201" spans="1:28">
      <c r="A201" s="428">
        <v>44329</v>
      </c>
      <c r="B201" s="429" t="s">
        <v>25</v>
      </c>
      <c r="C201" s="429" t="s">
        <v>26</v>
      </c>
      <c r="D201" s="221" t="s">
        <v>142</v>
      </c>
      <c r="E201" s="214">
        <v>103311</v>
      </c>
      <c r="F201" s="215">
        <v>103316</v>
      </c>
      <c r="G201" s="216">
        <f t="shared" ref="G201:G264" si="45">F201-E201</f>
        <v>5</v>
      </c>
      <c r="H201" s="215">
        <v>103316</v>
      </c>
      <c r="I201" s="216">
        <f t="shared" ref="I201:I264" si="46">H201-F201</f>
        <v>0</v>
      </c>
      <c r="J201" s="215">
        <v>103350</v>
      </c>
      <c r="K201" s="216">
        <f t="shared" ref="K201:K264" si="47">J201-H201</f>
        <v>34</v>
      </c>
      <c r="L201" s="216">
        <f t="shared" ref="L201:L264" si="48">J201-F201</f>
        <v>34</v>
      </c>
      <c r="M201" s="215">
        <v>103350</v>
      </c>
      <c r="N201" s="216">
        <f t="shared" ref="N201:N264" si="49">M201-J201</f>
        <v>0</v>
      </c>
      <c r="O201" s="217">
        <f t="shared" ref="O201:O264" si="50">+M201-E201</f>
        <v>39</v>
      </c>
      <c r="P201" s="216">
        <f t="shared" ref="P201:P264" si="51">L201</f>
        <v>34</v>
      </c>
      <c r="Q201" s="216">
        <f t="shared" ref="Q201:Q264" si="52">+O201-P201</f>
        <v>5</v>
      </c>
      <c r="R201" s="219" t="s">
        <v>27</v>
      </c>
      <c r="S201" s="220" t="s">
        <v>28</v>
      </c>
      <c r="T201" s="220" t="s">
        <v>29</v>
      </c>
      <c r="U201" s="221" t="s">
        <v>30</v>
      </c>
      <c r="V201" s="222">
        <v>13</v>
      </c>
      <c r="W201" s="222">
        <f t="shared" si="43"/>
        <v>3</v>
      </c>
      <c r="X201" s="295">
        <f>W201*21.15</f>
        <v>63.449999999999996</v>
      </c>
      <c r="Y201" s="224" t="s">
        <v>31</v>
      </c>
      <c r="Z201" s="209"/>
      <c r="AA201" s="209"/>
      <c r="AB201" s="209"/>
    </row>
    <row r="202" spans="1:28">
      <c r="A202" s="240">
        <v>44329</v>
      </c>
      <c r="B202" s="241" t="s">
        <v>25</v>
      </c>
      <c r="C202" s="241" t="s">
        <v>26</v>
      </c>
      <c r="D202" s="242" t="s">
        <v>32</v>
      </c>
      <c r="E202" s="244">
        <v>103350</v>
      </c>
      <c r="F202" s="244">
        <v>103350</v>
      </c>
      <c r="G202" s="245">
        <f t="shared" si="45"/>
        <v>0</v>
      </c>
      <c r="H202" s="244">
        <v>103350</v>
      </c>
      <c r="I202" s="245">
        <f t="shared" si="46"/>
        <v>0</v>
      </c>
      <c r="J202" s="244">
        <v>103384</v>
      </c>
      <c r="K202" s="245">
        <f t="shared" si="47"/>
        <v>34</v>
      </c>
      <c r="L202" s="245">
        <f t="shared" si="48"/>
        <v>34</v>
      </c>
      <c r="M202" s="244">
        <v>103408</v>
      </c>
      <c r="N202" s="245">
        <f t="shared" si="49"/>
        <v>24</v>
      </c>
      <c r="O202" s="246">
        <f t="shared" si="50"/>
        <v>58</v>
      </c>
      <c r="P202" s="245">
        <f t="shared" si="51"/>
        <v>34</v>
      </c>
      <c r="Q202" s="245">
        <f t="shared" si="52"/>
        <v>24</v>
      </c>
      <c r="R202" s="439" t="s">
        <v>27</v>
      </c>
      <c r="S202" s="248" t="s">
        <v>28</v>
      </c>
      <c r="T202" s="248" t="s">
        <v>29</v>
      </c>
      <c r="U202" s="242" t="s">
        <v>30</v>
      </c>
      <c r="V202" s="249">
        <v>13</v>
      </c>
      <c r="W202" s="249">
        <f t="shared" si="43"/>
        <v>4.4615384615384617</v>
      </c>
      <c r="X202" s="250">
        <f>W202*21.15</f>
        <v>94.361538461538458</v>
      </c>
      <c r="Y202" s="260" t="s">
        <v>31</v>
      </c>
      <c r="Z202" s="209"/>
      <c r="AA202" s="209"/>
      <c r="AB202" s="209"/>
    </row>
    <row r="203" spans="1:28" ht="11.55" thickBot="1">
      <c r="A203" s="240">
        <v>44330</v>
      </c>
      <c r="B203" s="241" t="s">
        <v>25</v>
      </c>
      <c r="C203" s="241" t="s">
        <v>26</v>
      </c>
      <c r="D203" s="242" t="s">
        <v>180</v>
      </c>
      <c r="E203" s="244">
        <v>103408</v>
      </c>
      <c r="F203" s="244">
        <v>103443</v>
      </c>
      <c r="G203" s="245">
        <f t="shared" si="45"/>
        <v>35</v>
      </c>
      <c r="H203" s="244">
        <v>103443</v>
      </c>
      <c r="I203" s="245">
        <f t="shared" si="46"/>
        <v>0</v>
      </c>
      <c r="J203" s="244">
        <v>103465</v>
      </c>
      <c r="K203" s="245">
        <f t="shared" si="47"/>
        <v>22</v>
      </c>
      <c r="L203" s="245">
        <f t="shared" si="48"/>
        <v>22</v>
      </c>
      <c r="M203" s="244">
        <v>103465</v>
      </c>
      <c r="N203" s="245">
        <f t="shared" si="49"/>
        <v>0</v>
      </c>
      <c r="O203" s="246">
        <f t="shared" si="50"/>
        <v>57</v>
      </c>
      <c r="P203" s="245">
        <f t="shared" si="51"/>
        <v>22</v>
      </c>
      <c r="Q203" s="245">
        <f t="shared" si="52"/>
        <v>35</v>
      </c>
      <c r="R203" s="439" t="s">
        <v>27</v>
      </c>
      <c r="S203" s="248" t="s">
        <v>28</v>
      </c>
      <c r="T203" s="248" t="s">
        <v>29</v>
      </c>
      <c r="U203" s="242" t="s">
        <v>30</v>
      </c>
      <c r="V203" s="249">
        <v>13</v>
      </c>
      <c r="W203" s="249">
        <f t="shared" si="43"/>
        <v>4.384615384615385</v>
      </c>
      <c r="X203" s="250">
        <f>W203*21.15</f>
        <v>92.734615384615381</v>
      </c>
      <c r="Y203" s="260" t="s">
        <v>31</v>
      </c>
      <c r="Z203" s="209"/>
      <c r="AA203" s="209"/>
      <c r="AB203" s="209"/>
    </row>
    <row r="204" spans="1:28" ht="11.55" thickBot="1">
      <c r="A204" s="225">
        <v>44330</v>
      </c>
      <c r="B204" s="226" t="s">
        <v>25</v>
      </c>
      <c r="C204" s="226" t="s">
        <v>26</v>
      </c>
      <c r="D204" s="227" t="s">
        <v>144</v>
      </c>
      <c r="E204" s="228">
        <v>103465</v>
      </c>
      <c r="F204" s="228">
        <v>103465</v>
      </c>
      <c r="G204" s="229">
        <f t="shared" si="45"/>
        <v>0</v>
      </c>
      <c r="H204" s="228">
        <v>103465</v>
      </c>
      <c r="I204" s="229">
        <f t="shared" si="46"/>
        <v>0</v>
      </c>
      <c r="J204" s="228">
        <v>103495</v>
      </c>
      <c r="K204" s="229">
        <f t="shared" si="47"/>
        <v>30</v>
      </c>
      <c r="L204" s="229">
        <f t="shared" si="48"/>
        <v>30</v>
      </c>
      <c r="M204" s="230">
        <v>103510</v>
      </c>
      <c r="N204" s="229">
        <f t="shared" si="49"/>
        <v>15</v>
      </c>
      <c r="O204" s="231">
        <f t="shared" si="50"/>
        <v>45</v>
      </c>
      <c r="P204" s="229">
        <f t="shared" si="51"/>
        <v>30</v>
      </c>
      <c r="Q204" s="229">
        <f t="shared" si="52"/>
        <v>15</v>
      </c>
      <c r="R204" s="232" t="s">
        <v>27</v>
      </c>
      <c r="S204" s="233" t="s">
        <v>28</v>
      </c>
      <c r="T204" s="233" t="s">
        <v>29</v>
      </c>
      <c r="U204" s="227" t="s">
        <v>30</v>
      </c>
      <c r="V204" s="234">
        <v>13</v>
      </c>
      <c r="W204" s="234">
        <f t="shared" si="43"/>
        <v>3.4615384615384617</v>
      </c>
      <c r="X204" s="253">
        <f>W204*21.15</f>
        <v>73.211538461538453</v>
      </c>
      <c r="Y204" s="236" t="s">
        <v>31</v>
      </c>
      <c r="Z204" s="237">
        <f>SUM(X201:X204)</f>
        <v>323.75769230769231</v>
      </c>
      <c r="AA204" s="238"/>
      <c r="AB204" s="239"/>
    </row>
    <row r="205" spans="1:28">
      <c r="A205" s="240">
        <v>44329</v>
      </c>
      <c r="B205" s="241" t="s">
        <v>35</v>
      </c>
      <c r="C205" s="241" t="s">
        <v>26</v>
      </c>
      <c r="D205" s="242" t="s">
        <v>136</v>
      </c>
      <c r="E205" s="243">
        <v>55913</v>
      </c>
      <c r="F205" s="244">
        <v>55929</v>
      </c>
      <c r="G205" s="245">
        <f t="shared" si="45"/>
        <v>16</v>
      </c>
      <c r="H205" s="244">
        <v>55929</v>
      </c>
      <c r="I205" s="245">
        <f t="shared" si="46"/>
        <v>0</v>
      </c>
      <c r="J205" s="244">
        <v>55940</v>
      </c>
      <c r="K205" s="245">
        <f t="shared" si="47"/>
        <v>11</v>
      </c>
      <c r="L205" s="245">
        <f t="shared" si="48"/>
        <v>11</v>
      </c>
      <c r="M205" s="244">
        <v>55958</v>
      </c>
      <c r="N205" s="245">
        <f t="shared" si="49"/>
        <v>18</v>
      </c>
      <c r="O205" s="246">
        <f t="shared" si="50"/>
        <v>45</v>
      </c>
      <c r="P205" s="245">
        <f t="shared" si="51"/>
        <v>11</v>
      </c>
      <c r="Q205" s="245">
        <f t="shared" si="52"/>
        <v>34</v>
      </c>
      <c r="R205" s="247" t="s">
        <v>37</v>
      </c>
      <c r="S205" s="248" t="s">
        <v>38</v>
      </c>
      <c r="T205" s="248" t="s">
        <v>29</v>
      </c>
      <c r="U205" s="242" t="s">
        <v>30</v>
      </c>
      <c r="V205" s="249">
        <v>12</v>
      </c>
      <c r="W205" s="249">
        <f t="shared" si="43"/>
        <v>3.75</v>
      </c>
      <c r="X205" s="250">
        <f>W205*19.9</f>
        <v>74.625</v>
      </c>
      <c r="Y205" s="251" t="s">
        <v>39</v>
      </c>
      <c r="Z205" s="209"/>
      <c r="AA205" s="209"/>
      <c r="AB205" s="209"/>
    </row>
    <row r="206" spans="1:28" ht="11.55" thickBot="1">
      <c r="A206" s="240">
        <v>44329</v>
      </c>
      <c r="B206" s="241" t="s">
        <v>35</v>
      </c>
      <c r="C206" s="241" t="s">
        <v>26</v>
      </c>
      <c r="D206" s="242" t="s">
        <v>139</v>
      </c>
      <c r="E206" s="244">
        <v>55958</v>
      </c>
      <c r="F206" s="244">
        <v>55958</v>
      </c>
      <c r="G206" s="245">
        <f t="shared" si="45"/>
        <v>0</v>
      </c>
      <c r="H206" s="244">
        <v>55958</v>
      </c>
      <c r="I206" s="245">
        <f t="shared" si="46"/>
        <v>0</v>
      </c>
      <c r="J206" s="244">
        <v>55981</v>
      </c>
      <c r="K206" s="245">
        <f t="shared" si="47"/>
        <v>23</v>
      </c>
      <c r="L206" s="245">
        <f t="shared" si="48"/>
        <v>23</v>
      </c>
      <c r="M206" s="244">
        <v>56007</v>
      </c>
      <c r="N206" s="245">
        <f t="shared" si="49"/>
        <v>26</v>
      </c>
      <c r="O206" s="246">
        <f t="shared" si="50"/>
        <v>49</v>
      </c>
      <c r="P206" s="245">
        <f t="shared" si="51"/>
        <v>23</v>
      </c>
      <c r="Q206" s="245">
        <f t="shared" si="52"/>
        <v>26</v>
      </c>
      <c r="R206" s="247" t="s">
        <v>37</v>
      </c>
      <c r="S206" s="248" t="s">
        <v>38</v>
      </c>
      <c r="T206" s="248" t="s">
        <v>29</v>
      </c>
      <c r="U206" s="242" t="s">
        <v>30</v>
      </c>
      <c r="V206" s="249">
        <v>12</v>
      </c>
      <c r="W206" s="249">
        <f t="shared" si="43"/>
        <v>4.083333333333333</v>
      </c>
      <c r="X206" s="250">
        <f>W206*19.9</f>
        <v>81.258333333333326</v>
      </c>
      <c r="Y206" s="251" t="s">
        <v>39</v>
      </c>
      <c r="Z206" s="209"/>
      <c r="AA206" s="209"/>
      <c r="AB206" s="209"/>
    </row>
    <row r="207" spans="1:28" ht="11.55" thickBot="1">
      <c r="A207" s="225">
        <v>44330</v>
      </c>
      <c r="B207" s="226" t="s">
        <v>35</v>
      </c>
      <c r="C207" s="226" t="s">
        <v>26</v>
      </c>
      <c r="D207" s="227" t="s">
        <v>121</v>
      </c>
      <c r="E207" s="228">
        <v>56007</v>
      </c>
      <c r="F207" s="228">
        <v>56021</v>
      </c>
      <c r="G207" s="229">
        <f t="shared" si="45"/>
        <v>14</v>
      </c>
      <c r="H207" s="228">
        <v>56021</v>
      </c>
      <c r="I207" s="229">
        <f t="shared" si="46"/>
        <v>0</v>
      </c>
      <c r="J207" s="228">
        <v>56038</v>
      </c>
      <c r="K207" s="229">
        <f t="shared" si="47"/>
        <v>17</v>
      </c>
      <c r="L207" s="229">
        <f t="shared" si="48"/>
        <v>17</v>
      </c>
      <c r="M207" s="230">
        <v>56059</v>
      </c>
      <c r="N207" s="229">
        <f t="shared" si="49"/>
        <v>21</v>
      </c>
      <c r="O207" s="231">
        <f t="shared" si="50"/>
        <v>52</v>
      </c>
      <c r="P207" s="229">
        <f t="shared" si="51"/>
        <v>17</v>
      </c>
      <c r="Q207" s="229">
        <f t="shared" si="52"/>
        <v>35</v>
      </c>
      <c r="R207" s="252" t="s">
        <v>37</v>
      </c>
      <c r="S207" s="233" t="s">
        <v>38</v>
      </c>
      <c r="T207" s="233" t="s">
        <v>29</v>
      </c>
      <c r="U207" s="227" t="s">
        <v>30</v>
      </c>
      <c r="V207" s="234">
        <v>12</v>
      </c>
      <c r="W207" s="234">
        <f t="shared" si="43"/>
        <v>4.333333333333333</v>
      </c>
      <c r="X207" s="253">
        <f>W207*19.9</f>
        <v>86.23333333333332</v>
      </c>
      <c r="Y207" s="254" t="s">
        <v>39</v>
      </c>
      <c r="Z207" s="237">
        <f>SUM(X205:X207)</f>
        <v>242.11666666666665</v>
      </c>
      <c r="AA207" s="238"/>
      <c r="AB207" s="239"/>
    </row>
    <row r="208" spans="1:28">
      <c r="A208" s="240">
        <v>44329</v>
      </c>
      <c r="B208" s="241" t="s">
        <v>42</v>
      </c>
      <c r="C208" s="241" t="s">
        <v>26</v>
      </c>
      <c r="D208" s="242" t="s">
        <v>140</v>
      </c>
      <c r="E208" s="243">
        <v>41991</v>
      </c>
      <c r="F208" s="244">
        <v>42011</v>
      </c>
      <c r="G208" s="245">
        <f t="shared" si="45"/>
        <v>20</v>
      </c>
      <c r="H208" s="244">
        <v>42011</v>
      </c>
      <c r="I208" s="245">
        <f t="shared" si="46"/>
        <v>0</v>
      </c>
      <c r="J208" s="244">
        <v>42025</v>
      </c>
      <c r="K208" s="245">
        <f t="shared" si="47"/>
        <v>14</v>
      </c>
      <c r="L208" s="245">
        <f t="shared" si="48"/>
        <v>14</v>
      </c>
      <c r="M208" s="244">
        <v>42025</v>
      </c>
      <c r="N208" s="245">
        <f t="shared" si="49"/>
        <v>0</v>
      </c>
      <c r="O208" s="246">
        <f t="shared" si="50"/>
        <v>34</v>
      </c>
      <c r="P208" s="245">
        <f t="shared" si="51"/>
        <v>14</v>
      </c>
      <c r="Q208" s="245">
        <f t="shared" si="52"/>
        <v>20</v>
      </c>
      <c r="R208" s="255" t="s">
        <v>44</v>
      </c>
      <c r="S208" s="248" t="s">
        <v>45</v>
      </c>
      <c r="T208" s="248" t="s">
        <v>29</v>
      </c>
      <c r="U208" s="242" t="s">
        <v>30</v>
      </c>
      <c r="V208" s="249">
        <v>15</v>
      </c>
      <c r="W208" s="249">
        <f t="shared" si="43"/>
        <v>2.2666666666666666</v>
      </c>
      <c r="X208" s="250">
        <f>W208*19.19</f>
        <v>43.497333333333337</v>
      </c>
      <c r="Y208" s="251" t="s">
        <v>46</v>
      </c>
      <c r="Z208" s="209"/>
      <c r="AA208" s="209"/>
      <c r="AB208" s="209"/>
    </row>
    <row r="209" spans="1:28" ht="11.55" thickBot="1">
      <c r="A209" s="240">
        <v>44329</v>
      </c>
      <c r="B209" s="241" t="s">
        <v>42</v>
      </c>
      <c r="C209" s="241" t="s">
        <v>26</v>
      </c>
      <c r="D209" s="242" t="s">
        <v>135</v>
      </c>
      <c r="E209" s="244">
        <v>42025</v>
      </c>
      <c r="F209" s="244">
        <v>42039</v>
      </c>
      <c r="G209" s="245">
        <f t="shared" si="45"/>
        <v>14</v>
      </c>
      <c r="H209" s="244">
        <v>42039</v>
      </c>
      <c r="I209" s="245">
        <f t="shared" si="46"/>
        <v>0</v>
      </c>
      <c r="J209" s="244">
        <v>42054</v>
      </c>
      <c r="K209" s="245">
        <f t="shared" si="47"/>
        <v>15</v>
      </c>
      <c r="L209" s="245">
        <f t="shared" si="48"/>
        <v>15</v>
      </c>
      <c r="M209" s="244">
        <v>42063</v>
      </c>
      <c r="N209" s="245">
        <f t="shared" si="49"/>
        <v>9</v>
      </c>
      <c r="O209" s="246">
        <f t="shared" si="50"/>
        <v>38</v>
      </c>
      <c r="P209" s="245">
        <f t="shared" si="51"/>
        <v>15</v>
      </c>
      <c r="Q209" s="245">
        <f t="shared" si="52"/>
        <v>23</v>
      </c>
      <c r="R209" s="255" t="s">
        <v>44</v>
      </c>
      <c r="S209" s="248" t="s">
        <v>45</v>
      </c>
      <c r="T209" s="248" t="s">
        <v>29</v>
      </c>
      <c r="U209" s="242" t="s">
        <v>30</v>
      </c>
      <c r="V209" s="249">
        <v>15</v>
      </c>
      <c r="W209" s="249">
        <f t="shared" si="43"/>
        <v>2.5333333333333332</v>
      </c>
      <c r="X209" s="250">
        <f>W209*19.19</f>
        <v>48.614666666666665</v>
      </c>
      <c r="Y209" s="251" t="s">
        <v>46</v>
      </c>
      <c r="Z209" s="209"/>
      <c r="AA209" s="209"/>
      <c r="AB209" s="209"/>
    </row>
    <row r="210" spans="1:28" ht="11.55" thickBot="1">
      <c r="A210" s="225">
        <v>44330</v>
      </c>
      <c r="B210" s="226" t="s">
        <v>42</v>
      </c>
      <c r="C210" s="226" t="s">
        <v>26</v>
      </c>
      <c r="D210" s="227" t="s">
        <v>137</v>
      </c>
      <c r="E210" s="228">
        <v>42063</v>
      </c>
      <c r="F210" s="228">
        <v>42088</v>
      </c>
      <c r="G210" s="229">
        <f t="shared" si="45"/>
        <v>25</v>
      </c>
      <c r="H210" s="228">
        <v>42088</v>
      </c>
      <c r="I210" s="229">
        <f t="shared" si="46"/>
        <v>0</v>
      </c>
      <c r="J210" s="228">
        <v>42101</v>
      </c>
      <c r="K210" s="229">
        <f t="shared" si="47"/>
        <v>13</v>
      </c>
      <c r="L210" s="229">
        <f t="shared" si="48"/>
        <v>13</v>
      </c>
      <c r="M210" s="230">
        <v>42123</v>
      </c>
      <c r="N210" s="229">
        <f t="shared" si="49"/>
        <v>22</v>
      </c>
      <c r="O210" s="231">
        <f t="shared" si="50"/>
        <v>60</v>
      </c>
      <c r="P210" s="229">
        <f t="shared" si="51"/>
        <v>13</v>
      </c>
      <c r="Q210" s="229">
        <f t="shared" si="52"/>
        <v>47</v>
      </c>
      <c r="R210" s="257" t="s">
        <v>44</v>
      </c>
      <c r="S210" s="233" t="s">
        <v>45</v>
      </c>
      <c r="T210" s="233" t="s">
        <v>29</v>
      </c>
      <c r="U210" s="227" t="s">
        <v>30</v>
      </c>
      <c r="V210" s="234">
        <v>15</v>
      </c>
      <c r="W210" s="234">
        <f t="shared" si="43"/>
        <v>4</v>
      </c>
      <c r="X210" s="253">
        <f>W210*19.19</f>
        <v>76.760000000000005</v>
      </c>
      <c r="Y210" s="254" t="s">
        <v>46</v>
      </c>
      <c r="Z210" s="237">
        <f>SUM(X208:X210)</f>
        <v>168.87200000000001</v>
      </c>
      <c r="AA210" s="238"/>
      <c r="AB210" s="239"/>
    </row>
    <row r="211" spans="1:28" ht="11.55" thickBot="1">
      <c r="A211" s="240">
        <v>44329</v>
      </c>
      <c r="B211" s="241" t="s">
        <v>48</v>
      </c>
      <c r="C211" s="241" t="s">
        <v>26</v>
      </c>
      <c r="D211" s="242" t="s">
        <v>49</v>
      </c>
      <c r="E211" s="243">
        <v>60117</v>
      </c>
      <c r="F211" s="244">
        <v>60131</v>
      </c>
      <c r="G211" s="245">
        <f t="shared" si="45"/>
        <v>14</v>
      </c>
      <c r="H211" s="244">
        <v>60131</v>
      </c>
      <c r="I211" s="245">
        <f t="shared" si="46"/>
        <v>0</v>
      </c>
      <c r="J211" s="244">
        <v>60146</v>
      </c>
      <c r="K211" s="245">
        <f t="shared" si="47"/>
        <v>15</v>
      </c>
      <c r="L211" s="245">
        <f t="shared" si="48"/>
        <v>15</v>
      </c>
      <c r="M211" s="244">
        <v>60149</v>
      </c>
      <c r="N211" s="245">
        <f t="shared" si="49"/>
        <v>3</v>
      </c>
      <c r="O211" s="246">
        <f t="shared" si="50"/>
        <v>32</v>
      </c>
      <c r="P211" s="245">
        <f t="shared" si="51"/>
        <v>15</v>
      </c>
      <c r="Q211" s="245">
        <f t="shared" si="52"/>
        <v>17</v>
      </c>
      <c r="R211" s="258" t="s">
        <v>50</v>
      </c>
      <c r="S211" s="248" t="s">
        <v>51</v>
      </c>
      <c r="T211" s="248" t="s">
        <v>29</v>
      </c>
      <c r="U211" s="242" t="s">
        <v>30</v>
      </c>
      <c r="V211" s="249">
        <v>7</v>
      </c>
      <c r="W211" s="249">
        <f t="shared" si="43"/>
        <v>4.5714285714285712</v>
      </c>
      <c r="X211" s="259">
        <f>W211*21.37</f>
        <v>97.691428571428574</v>
      </c>
      <c r="Y211" s="260" t="s">
        <v>52</v>
      </c>
      <c r="Z211" s="209"/>
      <c r="AA211" s="209"/>
      <c r="AB211" s="209"/>
    </row>
    <row r="212" spans="1:28" ht="11.55" thickBot="1">
      <c r="A212" s="225">
        <v>44330</v>
      </c>
      <c r="B212" s="256" t="s">
        <v>48</v>
      </c>
      <c r="C212" s="226" t="s">
        <v>26</v>
      </c>
      <c r="D212" s="256" t="s">
        <v>53</v>
      </c>
      <c r="E212" s="228">
        <v>60149</v>
      </c>
      <c r="F212" s="228">
        <v>60151</v>
      </c>
      <c r="G212" s="229">
        <f t="shared" si="45"/>
        <v>2</v>
      </c>
      <c r="H212" s="228">
        <v>60151</v>
      </c>
      <c r="I212" s="229">
        <f t="shared" si="46"/>
        <v>0</v>
      </c>
      <c r="J212" s="228">
        <v>60165</v>
      </c>
      <c r="K212" s="229">
        <f t="shared" si="47"/>
        <v>14</v>
      </c>
      <c r="L212" s="229">
        <f t="shared" si="48"/>
        <v>14</v>
      </c>
      <c r="M212" s="230">
        <v>60179</v>
      </c>
      <c r="N212" s="229">
        <f t="shared" si="49"/>
        <v>14</v>
      </c>
      <c r="O212" s="231">
        <f t="shared" si="50"/>
        <v>30</v>
      </c>
      <c r="P212" s="229">
        <f t="shared" si="51"/>
        <v>14</v>
      </c>
      <c r="Q212" s="229">
        <f t="shared" si="52"/>
        <v>16</v>
      </c>
      <c r="R212" s="261" t="s">
        <v>50</v>
      </c>
      <c r="S212" s="233" t="s">
        <v>51</v>
      </c>
      <c r="T212" s="233" t="s">
        <v>29</v>
      </c>
      <c r="U212" s="227" t="s">
        <v>30</v>
      </c>
      <c r="V212" s="234">
        <v>7</v>
      </c>
      <c r="W212" s="234">
        <f t="shared" si="43"/>
        <v>4.2857142857142856</v>
      </c>
      <c r="X212" s="235">
        <f>W212*21.37</f>
        <v>91.585714285714289</v>
      </c>
      <c r="Y212" s="236" t="s">
        <v>52</v>
      </c>
      <c r="Z212" s="237">
        <f>SUM(X211:X212)</f>
        <v>189.27714285714285</v>
      </c>
      <c r="AA212" s="238"/>
      <c r="AB212" s="239"/>
    </row>
    <row r="213" spans="1:28" ht="11.55" thickBot="1">
      <c r="A213" s="240">
        <v>44329</v>
      </c>
      <c r="B213" s="241" t="s">
        <v>55</v>
      </c>
      <c r="C213" s="241" t="s">
        <v>26</v>
      </c>
      <c r="D213" s="242" t="s">
        <v>56</v>
      </c>
      <c r="E213" s="243">
        <v>111519</v>
      </c>
      <c r="F213" s="244">
        <v>111535</v>
      </c>
      <c r="G213" s="245">
        <f t="shared" si="45"/>
        <v>16</v>
      </c>
      <c r="H213" s="244">
        <v>111535</v>
      </c>
      <c r="I213" s="245">
        <f t="shared" si="46"/>
        <v>0</v>
      </c>
      <c r="J213" s="244">
        <v>111549</v>
      </c>
      <c r="K213" s="245">
        <f t="shared" si="47"/>
        <v>14</v>
      </c>
      <c r="L213" s="245">
        <f t="shared" si="48"/>
        <v>14</v>
      </c>
      <c r="M213" s="244">
        <v>111552</v>
      </c>
      <c r="N213" s="245">
        <f t="shared" si="49"/>
        <v>3</v>
      </c>
      <c r="O213" s="244">
        <f t="shared" si="50"/>
        <v>33</v>
      </c>
      <c r="P213" s="245">
        <f t="shared" si="51"/>
        <v>14</v>
      </c>
      <c r="Q213" s="245">
        <f t="shared" si="52"/>
        <v>19</v>
      </c>
      <c r="R213" s="262" t="s">
        <v>57</v>
      </c>
      <c r="S213" s="248" t="s">
        <v>51</v>
      </c>
      <c r="T213" s="248" t="s">
        <v>29</v>
      </c>
      <c r="U213" s="241" t="s">
        <v>30</v>
      </c>
      <c r="V213" s="263">
        <v>7</v>
      </c>
      <c r="W213" s="263">
        <f t="shared" si="43"/>
        <v>4.7142857142857144</v>
      </c>
      <c r="X213" s="264">
        <f>W213*21.59</f>
        <v>101.78142857142858</v>
      </c>
      <c r="Y213" s="265" t="s">
        <v>58</v>
      </c>
      <c r="Z213" s="209"/>
      <c r="AA213" s="209"/>
      <c r="AB213" s="209"/>
    </row>
    <row r="214" spans="1:28" ht="11.55" thickBot="1">
      <c r="A214" s="225">
        <v>44330</v>
      </c>
      <c r="B214" s="226" t="s">
        <v>55</v>
      </c>
      <c r="C214" s="226" t="s">
        <v>26</v>
      </c>
      <c r="D214" s="226" t="s">
        <v>124</v>
      </c>
      <c r="E214" s="228">
        <v>111552</v>
      </c>
      <c r="F214" s="228">
        <v>111556</v>
      </c>
      <c r="G214" s="229">
        <f t="shared" si="45"/>
        <v>4</v>
      </c>
      <c r="H214" s="228">
        <v>111556</v>
      </c>
      <c r="I214" s="229">
        <f t="shared" si="46"/>
        <v>0</v>
      </c>
      <c r="J214" s="228">
        <v>111578</v>
      </c>
      <c r="K214" s="229">
        <f t="shared" si="47"/>
        <v>22</v>
      </c>
      <c r="L214" s="229">
        <f t="shared" si="48"/>
        <v>22</v>
      </c>
      <c r="M214" s="230">
        <v>111596</v>
      </c>
      <c r="N214" s="229">
        <f t="shared" si="49"/>
        <v>18</v>
      </c>
      <c r="O214" s="231">
        <f t="shared" si="50"/>
        <v>44</v>
      </c>
      <c r="P214" s="229">
        <f t="shared" si="51"/>
        <v>22</v>
      </c>
      <c r="Q214" s="229">
        <f t="shared" si="52"/>
        <v>22</v>
      </c>
      <c r="R214" s="266" t="s">
        <v>57</v>
      </c>
      <c r="S214" s="233" t="s">
        <v>51</v>
      </c>
      <c r="T214" s="233" t="s">
        <v>29</v>
      </c>
      <c r="U214" s="227" t="s">
        <v>30</v>
      </c>
      <c r="V214" s="234">
        <v>7</v>
      </c>
      <c r="W214" s="234">
        <f t="shared" si="43"/>
        <v>6.2857142857142856</v>
      </c>
      <c r="X214" s="235">
        <f>W214*21.59</f>
        <v>135.70857142857142</v>
      </c>
      <c r="Y214" s="254" t="s">
        <v>58</v>
      </c>
      <c r="Z214" s="237">
        <f>SUM(X213:X214)</f>
        <v>237.49</v>
      </c>
      <c r="AA214" s="238"/>
      <c r="AB214" s="239"/>
    </row>
    <row r="215" spans="1:28" ht="11.55" thickBot="1">
      <c r="A215" s="240">
        <v>44329</v>
      </c>
      <c r="B215" s="241" t="s">
        <v>60</v>
      </c>
      <c r="C215" s="241" t="s">
        <v>26</v>
      </c>
      <c r="D215" s="241" t="s">
        <v>61</v>
      </c>
      <c r="E215" s="243">
        <v>175330</v>
      </c>
      <c r="F215" s="244">
        <v>175340</v>
      </c>
      <c r="G215" s="245">
        <f t="shared" si="45"/>
        <v>10</v>
      </c>
      <c r="H215" s="244">
        <v>175340</v>
      </c>
      <c r="I215" s="245">
        <f t="shared" si="46"/>
        <v>0</v>
      </c>
      <c r="J215" s="244">
        <v>175352</v>
      </c>
      <c r="K215" s="245">
        <f t="shared" si="47"/>
        <v>12</v>
      </c>
      <c r="L215" s="245">
        <f t="shared" si="48"/>
        <v>12</v>
      </c>
      <c r="M215" s="244">
        <v>175363</v>
      </c>
      <c r="N215" s="245">
        <f t="shared" si="49"/>
        <v>11</v>
      </c>
      <c r="O215" s="246">
        <f t="shared" si="50"/>
        <v>33</v>
      </c>
      <c r="P215" s="245">
        <f t="shared" si="51"/>
        <v>12</v>
      </c>
      <c r="Q215" s="245">
        <f t="shared" si="52"/>
        <v>21</v>
      </c>
      <c r="R215" s="267" t="s">
        <v>62</v>
      </c>
      <c r="S215" s="248" t="s">
        <v>51</v>
      </c>
      <c r="T215" s="248" t="s">
        <v>29</v>
      </c>
      <c r="U215" s="242" t="s">
        <v>30</v>
      </c>
      <c r="V215" s="249">
        <v>8</v>
      </c>
      <c r="W215" s="249">
        <f t="shared" si="43"/>
        <v>4.125</v>
      </c>
      <c r="X215" s="259">
        <f>W215*19.85</f>
        <v>81.881250000000009</v>
      </c>
      <c r="Y215" s="265" t="s">
        <v>63</v>
      </c>
      <c r="Z215" s="209"/>
      <c r="AA215" s="209"/>
      <c r="AB215" s="209"/>
    </row>
    <row r="216" spans="1:28" ht="11.55" thickBot="1">
      <c r="A216" s="225">
        <v>44330</v>
      </c>
      <c r="B216" s="226" t="s">
        <v>60</v>
      </c>
      <c r="C216" s="226" t="s">
        <v>26</v>
      </c>
      <c r="D216" s="226" t="s">
        <v>64</v>
      </c>
      <c r="E216" s="228">
        <v>175363</v>
      </c>
      <c r="F216" s="228">
        <v>175375</v>
      </c>
      <c r="G216" s="229">
        <f t="shared" si="45"/>
        <v>12</v>
      </c>
      <c r="H216" s="228">
        <v>175375</v>
      </c>
      <c r="I216" s="229">
        <f t="shared" si="46"/>
        <v>0</v>
      </c>
      <c r="J216" s="228">
        <v>175387</v>
      </c>
      <c r="K216" s="229">
        <f t="shared" si="47"/>
        <v>12</v>
      </c>
      <c r="L216" s="229">
        <f t="shared" si="48"/>
        <v>12</v>
      </c>
      <c r="M216" s="230">
        <v>175395</v>
      </c>
      <c r="N216" s="229">
        <f t="shared" si="49"/>
        <v>8</v>
      </c>
      <c r="O216" s="231">
        <f t="shared" si="50"/>
        <v>32</v>
      </c>
      <c r="P216" s="229">
        <f t="shared" si="51"/>
        <v>12</v>
      </c>
      <c r="Q216" s="229">
        <f t="shared" si="52"/>
        <v>20</v>
      </c>
      <c r="R216" s="268" t="s">
        <v>62</v>
      </c>
      <c r="S216" s="233" t="s">
        <v>51</v>
      </c>
      <c r="T216" s="233" t="s">
        <v>29</v>
      </c>
      <c r="U216" s="227" t="s">
        <v>30</v>
      </c>
      <c r="V216" s="234">
        <v>8</v>
      </c>
      <c r="W216" s="234">
        <f t="shared" si="43"/>
        <v>4</v>
      </c>
      <c r="X216" s="235">
        <f>W216*19.85</f>
        <v>79.400000000000006</v>
      </c>
      <c r="Y216" s="269" t="s">
        <v>65</v>
      </c>
      <c r="Z216" s="237">
        <f>SUM(X215:X216)</f>
        <v>161.28125</v>
      </c>
      <c r="AA216" s="238"/>
      <c r="AB216" s="239"/>
    </row>
    <row r="217" spans="1:28" ht="11.55" thickBot="1">
      <c r="A217" s="240">
        <v>44299</v>
      </c>
      <c r="B217" s="209" t="s">
        <v>181</v>
      </c>
      <c r="C217" s="241" t="s">
        <v>26</v>
      </c>
      <c r="D217" s="241" t="s">
        <v>96</v>
      </c>
      <c r="E217" s="243">
        <v>182500</v>
      </c>
      <c r="F217" s="244">
        <v>182503</v>
      </c>
      <c r="G217" s="245">
        <f t="shared" si="45"/>
        <v>3</v>
      </c>
      <c r="H217" s="244">
        <v>182503</v>
      </c>
      <c r="I217" s="245">
        <f t="shared" si="46"/>
        <v>0</v>
      </c>
      <c r="J217" s="244">
        <v>182505</v>
      </c>
      <c r="K217" s="245">
        <f t="shared" si="47"/>
        <v>2</v>
      </c>
      <c r="L217" s="245">
        <f t="shared" si="48"/>
        <v>2</v>
      </c>
      <c r="M217" s="244">
        <v>182513</v>
      </c>
      <c r="N217" s="245">
        <f t="shared" si="49"/>
        <v>8</v>
      </c>
      <c r="O217" s="246">
        <f t="shared" si="50"/>
        <v>13</v>
      </c>
      <c r="P217" s="245">
        <f t="shared" si="51"/>
        <v>2</v>
      </c>
      <c r="Q217" s="245">
        <f t="shared" si="52"/>
        <v>11</v>
      </c>
      <c r="R217" s="270" t="s">
        <v>127</v>
      </c>
      <c r="S217" s="248" t="s">
        <v>28</v>
      </c>
      <c r="T217" s="248" t="s">
        <v>29</v>
      </c>
      <c r="U217" s="242" t="s">
        <v>30</v>
      </c>
      <c r="V217" s="249">
        <v>12</v>
      </c>
      <c r="W217" s="249">
        <f t="shared" si="43"/>
        <v>1.0833333333333333</v>
      </c>
      <c r="X217" s="259">
        <f>W217*19.19</f>
        <v>20.789166666666667</v>
      </c>
      <c r="Y217" s="260" t="s">
        <v>128</v>
      </c>
      <c r="Z217" s="209"/>
      <c r="AA217" s="209"/>
      <c r="AB217" s="209"/>
    </row>
    <row r="218" spans="1:28" ht="11.55" thickBot="1">
      <c r="A218" s="225">
        <v>44330</v>
      </c>
      <c r="B218" s="256" t="s">
        <v>126</v>
      </c>
      <c r="C218" s="226" t="s">
        <v>26</v>
      </c>
      <c r="D218" s="226" t="s">
        <v>106</v>
      </c>
      <c r="E218" s="228">
        <v>182513</v>
      </c>
      <c r="F218" s="228">
        <v>182535</v>
      </c>
      <c r="G218" s="229">
        <f t="shared" si="45"/>
        <v>22</v>
      </c>
      <c r="H218" s="228">
        <v>182535</v>
      </c>
      <c r="I218" s="229">
        <f t="shared" si="46"/>
        <v>0</v>
      </c>
      <c r="J218" s="228">
        <v>182556</v>
      </c>
      <c r="K218" s="229">
        <f t="shared" si="47"/>
        <v>21</v>
      </c>
      <c r="L218" s="229">
        <f t="shared" si="48"/>
        <v>21</v>
      </c>
      <c r="M218" s="230">
        <v>182585</v>
      </c>
      <c r="N218" s="229">
        <f t="shared" si="49"/>
        <v>29</v>
      </c>
      <c r="O218" s="231">
        <f t="shared" si="50"/>
        <v>72</v>
      </c>
      <c r="P218" s="229">
        <f t="shared" si="51"/>
        <v>21</v>
      </c>
      <c r="Q218" s="229">
        <f t="shared" si="52"/>
        <v>51</v>
      </c>
      <c r="R218" s="271" t="s">
        <v>127</v>
      </c>
      <c r="S218" s="233" t="s">
        <v>28</v>
      </c>
      <c r="T218" s="233" t="s">
        <v>29</v>
      </c>
      <c r="U218" s="227" t="s">
        <v>30</v>
      </c>
      <c r="V218" s="234">
        <v>12</v>
      </c>
      <c r="W218" s="234">
        <f t="shared" si="43"/>
        <v>6</v>
      </c>
      <c r="X218" s="253">
        <f>W218*19.19</f>
        <v>115.14000000000001</v>
      </c>
      <c r="Y218" s="236" t="s">
        <v>128</v>
      </c>
      <c r="Z218" s="237">
        <f>SUM(X217:X218)</f>
        <v>135.92916666666667</v>
      </c>
      <c r="AA218" s="238"/>
      <c r="AB218" s="239"/>
    </row>
    <row r="219" spans="1:28" ht="11.55" thickBot="1">
      <c r="A219" s="240">
        <v>44329</v>
      </c>
      <c r="B219" s="241" t="s">
        <v>68</v>
      </c>
      <c r="C219" s="241" t="s">
        <v>26</v>
      </c>
      <c r="D219" s="242" t="s">
        <v>69</v>
      </c>
      <c r="E219" s="243">
        <v>232448</v>
      </c>
      <c r="F219" s="244">
        <v>232461</v>
      </c>
      <c r="G219" s="245">
        <f t="shared" si="45"/>
        <v>13</v>
      </c>
      <c r="H219" s="244">
        <v>232461</v>
      </c>
      <c r="I219" s="245">
        <f t="shared" si="46"/>
        <v>0</v>
      </c>
      <c r="J219" s="244">
        <v>232473</v>
      </c>
      <c r="K219" s="245">
        <f t="shared" si="47"/>
        <v>12</v>
      </c>
      <c r="L219" s="245">
        <f t="shared" si="48"/>
        <v>12</v>
      </c>
      <c r="M219" s="244">
        <v>232483</v>
      </c>
      <c r="N219" s="245">
        <f t="shared" si="49"/>
        <v>10</v>
      </c>
      <c r="O219" s="246">
        <f t="shared" si="50"/>
        <v>35</v>
      </c>
      <c r="P219" s="245">
        <f t="shared" si="51"/>
        <v>12</v>
      </c>
      <c r="Q219" s="245">
        <f t="shared" si="52"/>
        <v>23</v>
      </c>
      <c r="R219" s="274" t="s">
        <v>70</v>
      </c>
      <c r="S219" s="248" t="s">
        <v>51</v>
      </c>
      <c r="T219" s="248" t="s">
        <v>29</v>
      </c>
      <c r="U219" s="242" t="s">
        <v>30</v>
      </c>
      <c r="V219" s="249">
        <v>7</v>
      </c>
      <c r="W219" s="249">
        <f t="shared" si="43"/>
        <v>5</v>
      </c>
      <c r="X219" s="259">
        <f>W219*19.41</f>
        <v>97.05</v>
      </c>
      <c r="Y219" s="251" t="s">
        <v>67</v>
      </c>
      <c r="Z219" s="209"/>
      <c r="AA219" s="209"/>
      <c r="AB219" s="209"/>
    </row>
    <row r="220" spans="1:28" ht="11.55" thickBot="1">
      <c r="A220" s="225">
        <v>44330</v>
      </c>
      <c r="B220" s="226" t="s">
        <v>68</v>
      </c>
      <c r="C220" s="226" t="s">
        <v>26</v>
      </c>
      <c r="D220" s="227" t="s">
        <v>71</v>
      </c>
      <c r="E220" s="228">
        <v>232483</v>
      </c>
      <c r="F220" s="228">
        <v>232492</v>
      </c>
      <c r="G220" s="229">
        <f t="shared" si="45"/>
        <v>9</v>
      </c>
      <c r="H220" s="228">
        <v>232492</v>
      </c>
      <c r="I220" s="229">
        <f t="shared" si="46"/>
        <v>0</v>
      </c>
      <c r="J220" s="228">
        <v>232502</v>
      </c>
      <c r="K220" s="229">
        <f t="shared" si="47"/>
        <v>10</v>
      </c>
      <c r="L220" s="229">
        <f t="shared" si="48"/>
        <v>10</v>
      </c>
      <c r="M220" s="230">
        <v>232518</v>
      </c>
      <c r="N220" s="229">
        <f t="shared" si="49"/>
        <v>16</v>
      </c>
      <c r="O220" s="231">
        <f t="shared" si="50"/>
        <v>35</v>
      </c>
      <c r="P220" s="229">
        <f t="shared" si="51"/>
        <v>10</v>
      </c>
      <c r="Q220" s="229">
        <f t="shared" si="52"/>
        <v>25</v>
      </c>
      <c r="R220" s="275" t="s">
        <v>70</v>
      </c>
      <c r="S220" s="233" t="s">
        <v>51</v>
      </c>
      <c r="T220" s="233" t="s">
        <v>29</v>
      </c>
      <c r="U220" s="227" t="s">
        <v>30</v>
      </c>
      <c r="V220" s="234">
        <v>7</v>
      </c>
      <c r="W220" s="234">
        <f t="shared" si="43"/>
        <v>5</v>
      </c>
      <c r="X220" s="235">
        <f>W220*19.41</f>
        <v>97.05</v>
      </c>
      <c r="Y220" s="254" t="s">
        <v>67</v>
      </c>
      <c r="Z220" s="237">
        <f>SUM(X219:X220)</f>
        <v>194.1</v>
      </c>
      <c r="AA220" s="238"/>
      <c r="AB220" s="239"/>
    </row>
    <row r="221" spans="1:28">
      <c r="A221" s="240">
        <v>44329</v>
      </c>
      <c r="B221" s="241" t="s">
        <v>72</v>
      </c>
      <c r="C221" s="241" t="s">
        <v>26</v>
      </c>
      <c r="D221" s="242" t="s">
        <v>78</v>
      </c>
      <c r="E221" s="243">
        <v>89155</v>
      </c>
      <c r="F221" s="244">
        <v>89184</v>
      </c>
      <c r="G221" s="245">
        <f t="shared" si="45"/>
        <v>29</v>
      </c>
      <c r="H221" s="244">
        <v>89184</v>
      </c>
      <c r="I221" s="245">
        <f t="shared" si="46"/>
        <v>0</v>
      </c>
      <c r="J221" s="244">
        <v>89228</v>
      </c>
      <c r="K221" s="245">
        <f t="shared" si="47"/>
        <v>44</v>
      </c>
      <c r="L221" s="245">
        <f t="shared" si="48"/>
        <v>44</v>
      </c>
      <c r="M221" s="244">
        <v>89264</v>
      </c>
      <c r="N221" s="245">
        <f t="shared" si="49"/>
        <v>36</v>
      </c>
      <c r="O221" s="246">
        <f t="shared" si="50"/>
        <v>109</v>
      </c>
      <c r="P221" s="245">
        <f t="shared" si="51"/>
        <v>44</v>
      </c>
      <c r="Q221" s="245">
        <f t="shared" si="52"/>
        <v>65</v>
      </c>
      <c r="R221" s="276" t="s">
        <v>75</v>
      </c>
      <c r="S221" s="248" t="s">
        <v>76</v>
      </c>
      <c r="T221" s="248" t="s">
        <v>29</v>
      </c>
      <c r="U221" s="242" t="s">
        <v>30</v>
      </c>
      <c r="V221" s="249">
        <v>10</v>
      </c>
      <c r="W221" s="249">
        <f t="shared" si="43"/>
        <v>10.9</v>
      </c>
      <c r="X221" s="250">
        <f>W221*19.88</f>
        <v>216.69200000000001</v>
      </c>
      <c r="Y221" s="251" t="s">
        <v>77</v>
      </c>
      <c r="Z221" s="209"/>
      <c r="AA221" s="209"/>
      <c r="AB221" s="209"/>
    </row>
    <row r="222" spans="1:28" ht="11.55" thickBot="1">
      <c r="A222" s="240">
        <v>44330</v>
      </c>
      <c r="B222" s="241" t="s">
        <v>72</v>
      </c>
      <c r="C222" s="241" t="s">
        <v>26</v>
      </c>
      <c r="D222" s="242" t="s">
        <v>79</v>
      </c>
      <c r="E222" s="244">
        <v>89264</v>
      </c>
      <c r="F222" s="244">
        <v>89300</v>
      </c>
      <c r="G222" s="245">
        <f t="shared" si="45"/>
        <v>36</v>
      </c>
      <c r="H222" s="244">
        <v>89300</v>
      </c>
      <c r="I222" s="245">
        <f t="shared" si="46"/>
        <v>0</v>
      </c>
      <c r="J222" s="244">
        <v>89334</v>
      </c>
      <c r="K222" s="245">
        <f t="shared" si="47"/>
        <v>34</v>
      </c>
      <c r="L222" s="245">
        <f t="shared" si="48"/>
        <v>34</v>
      </c>
      <c r="M222" s="244">
        <v>89334</v>
      </c>
      <c r="N222" s="245">
        <f t="shared" si="49"/>
        <v>0</v>
      </c>
      <c r="O222" s="246">
        <f t="shared" si="50"/>
        <v>70</v>
      </c>
      <c r="P222" s="245">
        <f t="shared" si="51"/>
        <v>34</v>
      </c>
      <c r="Q222" s="245">
        <f t="shared" si="52"/>
        <v>36</v>
      </c>
      <c r="R222" s="276" t="s">
        <v>75</v>
      </c>
      <c r="S222" s="248" t="s">
        <v>76</v>
      </c>
      <c r="T222" s="248" t="s">
        <v>29</v>
      </c>
      <c r="U222" s="242" t="s">
        <v>30</v>
      </c>
      <c r="V222" s="249">
        <v>10</v>
      </c>
      <c r="W222" s="249">
        <f t="shared" si="43"/>
        <v>7</v>
      </c>
      <c r="X222" s="250">
        <f>W222*19.88</f>
        <v>139.16</v>
      </c>
      <c r="Y222" s="251" t="s">
        <v>77</v>
      </c>
      <c r="Z222" s="209"/>
      <c r="AA222" s="209"/>
      <c r="AB222" s="209"/>
    </row>
    <row r="223" spans="1:28" ht="11.55" thickBot="1">
      <c r="A223" s="225">
        <v>44330</v>
      </c>
      <c r="B223" s="226" t="s">
        <v>72</v>
      </c>
      <c r="C223" s="226" t="s">
        <v>26</v>
      </c>
      <c r="D223" s="227" t="s">
        <v>102</v>
      </c>
      <c r="E223" s="228">
        <v>89334</v>
      </c>
      <c r="F223" s="228">
        <v>89351</v>
      </c>
      <c r="G223" s="229">
        <f t="shared" si="45"/>
        <v>17</v>
      </c>
      <c r="H223" s="228">
        <v>89351</v>
      </c>
      <c r="I223" s="229">
        <f t="shared" si="46"/>
        <v>0</v>
      </c>
      <c r="J223" s="228">
        <v>89357</v>
      </c>
      <c r="K223" s="229">
        <f t="shared" si="47"/>
        <v>6</v>
      </c>
      <c r="L223" s="229">
        <f t="shared" si="48"/>
        <v>6</v>
      </c>
      <c r="M223" s="230">
        <v>89368</v>
      </c>
      <c r="N223" s="229">
        <f t="shared" si="49"/>
        <v>11</v>
      </c>
      <c r="O223" s="231">
        <f t="shared" si="50"/>
        <v>34</v>
      </c>
      <c r="P223" s="229">
        <f t="shared" si="51"/>
        <v>6</v>
      </c>
      <c r="Q223" s="229">
        <f t="shared" si="52"/>
        <v>28</v>
      </c>
      <c r="R223" s="277" t="s">
        <v>75</v>
      </c>
      <c r="S223" s="233" t="s">
        <v>76</v>
      </c>
      <c r="T223" s="233" t="s">
        <v>29</v>
      </c>
      <c r="U223" s="227" t="s">
        <v>30</v>
      </c>
      <c r="V223" s="234">
        <v>10</v>
      </c>
      <c r="W223" s="234">
        <f t="shared" si="43"/>
        <v>3.4</v>
      </c>
      <c r="X223" s="235">
        <f>W223*19.88</f>
        <v>67.591999999999999</v>
      </c>
      <c r="Y223" s="254" t="s">
        <v>77</v>
      </c>
      <c r="Z223" s="237">
        <f>SUM(X221:X223)</f>
        <v>423.44399999999996</v>
      </c>
      <c r="AA223" s="238"/>
      <c r="AB223" s="239"/>
    </row>
    <row r="224" spans="1:28">
      <c r="A224" s="212">
        <v>44330</v>
      </c>
      <c r="B224" s="213" t="s">
        <v>25</v>
      </c>
      <c r="C224" s="213" t="s">
        <v>26</v>
      </c>
      <c r="D224" s="213" t="s">
        <v>182</v>
      </c>
      <c r="E224" s="214">
        <v>103510</v>
      </c>
      <c r="F224" s="215">
        <v>103510</v>
      </c>
      <c r="G224" s="216">
        <f t="shared" si="45"/>
        <v>0</v>
      </c>
      <c r="H224" s="215">
        <v>103510</v>
      </c>
      <c r="I224" s="216">
        <f t="shared" si="46"/>
        <v>0</v>
      </c>
      <c r="J224" s="215">
        <v>103510</v>
      </c>
      <c r="K224" s="216">
        <f t="shared" si="47"/>
        <v>0</v>
      </c>
      <c r="L224" s="216">
        <f t="shared" si="48"/>
        <v>0</v>
      </c>
      <c r="M224" s="215">
        <v>103532</v>
      </c>
      <c r="N224" s="216">
        <f t="shared" si="49"/>
        <v>22</v>
      </c>
      <c r="O224" s="217">
        <f t="shared" si="50"/>
        <v>22</v>
      </c>
      <c r="P224" s="218">
        <f t="shared" si="51"/>
        <v>0</v>
      </c>
      <c r="Q224" s="216">
        <f t="shared" si="52"/>
        <v>22</v>
      </c>
      <c r="R224" s="219" t="s">
        <v>27</v>
      </c>
      <c r="S224" s="220" t="s">
        <v>28</v>
      </c>
      <c r="T224" s="220" t="s">
        <v>29</v>
      </c>
      <c r="U224" s="221" t="s">
        <v>30</v>
      </c>
      <c r="V224" s="222">
        <v>13</v>
      </c>
      <c r="W224" s="222">
        <f t="shared" si="43"/>
        <v>1.6923076923076923</v>
      </c>
      <c r="X224" s="295">
        <f t="shared" ref="X224:X231" si="53">W224*21.49</f>
        <v>36.367692307692302</v>
      </c>
      <c r="Y224" s="224" t="s">
        <v>31</v>
      </c>
      <c r="Z224" s="209"/>
      <c r="AA224" s="209"/>
      <c r="AB224" s="209"/>
    </row>
    <row r="225" spans="1:28">
      <c r="A225" s="240">
        <v>44330</v>
      </c>
      <c r="B225" s="241" t="s">
        <v>25</v>
      </c>
      <c r="C225" s="241" t="s">
        <v>26</v>
      </c>
      <c r="D225" s="242" t="s">
        <v>142</v>
      </c>
      <c r="E225" s="244">
        <v>103532</v>
      </c>
      <c r="F225" s="244">
        <v>103537</v>
      </c>
      <c r="G225" s="245">
        <f t="shared" si="45"/>
        <v>5</v>
      </c>
      <c r="H225" s="244">
        <v>103537</v>
      </c>
      <c r="I225" s="245">
        <f t="shared" si="46"/>
        <v>0</v>
      </c>
      <c r="J225" s="244">
        <v>103564</v>
      </c>
      <c r="K225" s="245">
        <f t="shared" si="47"/>
        <v>27</v>
      </c>
      <c r="L225" s="245">
        <f t="shared" si="48"/>
        <v>27</v>
      </c>
      <c r="M225" s="244">
        <v>103564</v>
      </c>
      <c r="N225" s="245">
        <f t="shared" si="49"/>
        <v>0</v>
      </c>
      <c r="O225" s="246">
        <f t="shared" si="50"/>
        <v>32</v>
      </c>
      <c r="P225" s="245">
        <f t="shared" si="51"/>
        <v>27</v>
      </c>
      <c r="Q225" s="245">
        <f t="shared" si="52"/>
        <v>5</v>
      </c>
      <c r="R225" s="439" t="s">
        <v>27</v>
      </c>
      <c r="S225" s="248" t="s">
        <v>28</v>
      </c>
      <c r="T225" s="248" t="s">
        <v>29</v>
      </c>
      <c r="U225" s="242" t="s">
        <v>30</v>
      </c>
      <c r="V225" s="249">
        <v>13</v>
      </c>
      <c r="W225" s="249">
        <f t="shared" si="43"/>
        <v>2.4615384615384617</v>
      </c>
      <c r="X225" s="250">
        <f t="shared" si="53"/>
        <v>52.89846153846154</v>
      </c>
      <c r="Y225" s="260" t="s">
        <v>31</v>
      </c>
      <c r="Z225" s="209"/>
      <c r="AA225" s="209"/>
      <c r="AB225" s="209"/>
    </row>
    <row r="226" spans="1:28">
      <c r="A226" s="240">
        <v>44330</v>
      </c>
      <c r="B226" s="241" t="s">
        <v>25</v>
      </c>
      <c r="C226" s="241" t="s">
        <v>26</v>
      </c>
      <c r="D226" s="242" t="s">
        <v>32</v>
      </c>
      <c r="E226" s="244">
        <v>103564</v>
      </c>
      <c r="F226" s="244">
        <v>103564</v>
      </c>
      <c r="G226" s="245">
        <f t="shared" si="45"/>
        <v>0</v>
      </c>
      <c r="H226" s="244">
        <v>103564</v>
      </c>
      <c r="I226" s="245">
        <f t="shared" si="46"/>
        <v>0</v>
      </c>
      <c r="J226" s="244">
        <v>103586</v>
      </c>
      <c r="K226" s="245">
        <f t="shared" si="47"/>
        <v>22</v>
      </c>
      <c r="L226" s="245">
        <f t="shared" si="48"/>
        <v>22</v>
      </c>
      <c r="M226" s="244">
        <v>103609</v>
      </c>
      <c r="N226" s="245">
        <f t="shared" si="49"/>
        <v>23</v>
      </c>
      <c r="O226" s="246">
        <f t="shared" si="50"/>
        <v>45</v>
      </c>
      <c r="P226" s="245">
        <f t="shared" si="51"/>
        <v>22</v>
      </c>
      <c r="Q226" s="245">
        <f t="shared" si="52"/>
        <v>23</v>
      </c>
      <c r="R226" s="439" t="s">
        <v>27</v>
      </c>
      <c r="S226" s="248" t="s">
        <v>28</v>
      </c>
      <c r="T226" s="248" t="s">
        <v>29</v>
      </c>
      <c r="U226" s="242" t="s">
        <v>30</v>
      </c>
      <c r="V226" s="249">
        <v>13</v>
      </c>
      <c r="W226" s="249">
        <f t="shared" si="43"/>
        <v>3.4615384615384617</v>
      </c>
      <c r="X226" s="250">
        <f t="shared" si="53"/>
        <v>74.388461538461542</v>
      </c>
      <c r="Y226" s="260" t="s">
        <v>31</v>
      </c>
      <c r="Z226" s="209"/>
      <c r="AA226" s="209"/>
      <c r="AB226" s="209"/>
    </row>
    <row r="227" spans="1:28">
      <c r="A227" s="240">
        <v>44331</v>
      </c>
      <c r="B227" s="241" t="s">
        <v>25</v>
      </c>
      <c r="C227" s="241" t="s">
        <v>26</v>
      </c>
      <c r="D227" s="242" t="s">
        <v>101</v>
      </c>
      <c r="E227" s="244">
        <v>103609</v>
      </c>
      <c r="F227" s="244">
        <v>103620</v>
      </c>
      <c r="G227" s="245">
        <f t="shared" si="45"/>
        <v>11</v>
      </c>
      <c r="H227" s="244">
        <v>103620</v>
      </c>
      <c r="I227" s="245">
        <f t="shared" si="46"/>
        <v>0</v>
      </c>
      <c r="J227" s="449">
        <v>103635</v>
      </c>
      <c r="K227" s="245">
        <f t="shared" si="47"/>
        <v>15</v>
      </c>
      <c r="L227" s="245">
        <f t="shared" si="48"/>
        <v>15</v>
      </c>
      <c r="M227" s="244">
        <v>103635</v>
      </c>
      <c r="N227" s="245">
        <f t="shared" si="49"/>
        <v>0</v>
      </c>
      <c r="O227" s="246">
        <f t="shared" si="50"/>
        <v>26</v>
      </c>
      <c r="P227" s="245">
        <f t="shared" si="51"/>
        <v>15</v>
      </c>
      <c r="Q227" s="245">
        <f t="shared" si="52"/>
        <v>11</v>
      </c>
      <c r="R227" s="439" t="s">
        <v>27</v>
      </c>
      <c r="S227" s="248" t="s">
        <v>28</v>
      </c>
      <c r="T227" s="248" t="s">
        <v>29</v>
      </c>
      <c r="U227" s="242" t="s">
        <v>30</v>
      </c>
      <c r="V227" s="249">
        <v>13</v>
      </c>
      <c r="W227" s="249">
        <f t="shared" si="43"/>
        <v>2</v>
      </c>
      <c r="X227" s="250">
        <f t="shared" si="53"/>
        <v>42.98</v>
      </c>
      <c r="Y227" s="260" t="s">
        <v>31</v>
      </c>
      <c r="Z227" s="209"/>
      <c r="AA227" s="209"/>
      <c r="AB227" s="209"/>
    </row>
    <row r="228" spans="1:28">
      <c r="A228" s="240">
        <v>44331</v>
      </c>
      <c r="B228" s="241" t="s">
        <v>25</v>
      </c>
      <c r="C228" s="241" t="s">
        <v>26</v>
      </c>
      <c r="D228" s="242" t="s">
        <v>144</v>
      </c>
      <c r="E228" s="244">
        <v>103635</v>
      </c>
      <c r="F228" s="244">
        <v>103635</v>
      </c>
      <c r="G228" s="245">
        <f t="shared" si="45"/>
        <v>0</v>
      </c>
      <c r="H228" s="244">
        <v>103635</v>
      </c>
      <c r="I228" s="245">
        <f t="shared" si="46"/>
        <v>0</v>
      </c>
      <c r="J228" s="244">
        <v>103663</v>
      </c>
      <c r="K228" s="245">
        <f t="shared" si="47"/>
        <v>28</v>
      </c>
      <c r="L228" s="245">
        <f t="shared" si="48"/>
        <v>28</v>
      </c>
      <c r="M228" s="244">
        <v>103668</v>
      </c>
      <c r="N228" s="245">
        <f t="shared" si="49"/>
        <v>5</v>
      </c>
      <c r="O228" s="246">
        <f t="shared" si="50"/>
        <v>33</v>
      </c>
      <c r="P228" s="245">
        <f t="shared" si="51"/>
        <v>28</v>
      </c>
      <c r="Q228" s="245">
        <f t="shared" si="52"/>
        <v>5</v>
      </c>
      <c r="R228" s="439" t="s">
        <v>27</v>
      </c>
      <c r="S228" s="248" t="s">
        <v>28</v>
      </c>
      <c r="T228" s="248" t="s">
        <v>29</v>
      </c>
      <c r="U228" s="242" t="s">
        <v>30</v>
      </c>
      <c r="V228" s="249">
        <v>13</v>
      </c>
      <c r="W228" s="249">
        <f t="shared" si="43"/>
        <v>2.5384615384615383</v>
      </c>
      <c r="X228" s="250">
        <f t="shared" si="53"/>
        <v>54.551538461538456</v>
      </c>
      <c r="Y228" s="260" t="s">
        <v>31</v>
      </c>
      <c r="Z228" s="209"/>
      <c r="AA228" s="209"/>
      <c r="AB228" s="209"/>
    </row>
    <row r="229" spans="1:28">
      <c r="A229" s="240">
        <v>44331</v>
      </c>
      <c r="B229" s="241" t="s">
        <v>25</v>
      </c>
      <c r="C229" s="241" t="s">
        <v>26</v>
      </c>
      <c r="D229" s="242" t="s">
        <v>183</v>
      </c>
      <c r="E229" s="244">
        <v>103668</v>
      </c>
      <c r="F229" s="244">
        <v>103687</v>
      </c>
      <c r="G229" s="245">
        <f t="shared" si="45"/>
        <v>19</v>
      </c>
      <c r="H229" s="244">
        <v>103687</v>
      </c>
      <c r="I229" s="245">
        <f t="shared" si="46"/>
        <v>0</v>
      </c>
      <c r="J229" s="244">
        <v>103703</v>
      </c>
      <c r="K229" s="245">
        <f t="shared" si="47"/>
        <v>16</v>
      </c>
      <c r="L229" s="245">
        <f t="shared" si="48"/>
        <v>16</v>
      </c>
      <c r="M229" s="244">
        <v>103718</v>
      </c>
      <c r="N229" s="245">
        <f t="shared" si="49"/>
        <v>15</v>
      </c>
      <c r="O229" s="246">
        <f t="shared" si="50"/>
        <v>50</v>
      </c>
      <c r="P229" s="245">
        <f t="shared" si="51"/>
        <v>16</v>
      </c>
      <c r="Q229" s="245">
        <f t="shared" si="52"/>
        <v>34</v>
      </c>
      <c r="R229" s="439" t="s">
        <v>27</v>
      </c>
      <c r="S229" s="248" t="s">
        <v>28</v>
      </c>
      <c r="T229" s="248" t="s">
        <v>29</v>
      </c>
      <c r="U229" s="242" t="s">
        <v>30</v>
      </c>
      <c r="V229" s="249">
        <v>13</v>
      </c>
      <c r="W229" s="249">
        <f t="shared" si="43"/>
        <v>3.8461538461538463</v>
      </c>
      <c r="X229" s="250">
        <f t="shared" si="53"/>
        <v>82.653846153846146</v>
      </c>
      <c r="Y229" s="260" t="s">
        <v>31</v>
      </c>
      <c r="Z229" s="209"/>
      <c r="AA229" s="209"/>
      <c r="AB229" s="209"/>
    </row>
    <row r="230" spans="1:28" ht="11.55" thickBot="1">
      <c r="A230" s="240">
        <v>44333</v>
      </c>
      <c r="B230" s="241" t="s">
        <v>25</v>
      </c>
      <c r="C230" s="241" t="s">
        <v>26</v>
      </c>
      <c r="D230" s="242" t="s">
        <v>184</v>
      </c>
      <c r="E230" s="244">
        <v>103718</v>
      </c>
      <c r="F230" s="244">
        <v>103727</v>
      </c>
      <c r="G230" s="245">
        <f t="shared" si="45"/>
        <v>9</v>
      </c>
      <c r="H230" s="244">
        <v>103727</v>
      </c>
      <c r="I230" s="245">
        <f t="shared" si="46"/>
        <v>0</v>
      </c>
      <c r="J230" s="244">
        <v>103753</v>
      </c>
      <c r="K230" s="245">
        <f t="shared" si="47"/>
        <v>26</v>
      </c>
      <c r="L230" s="245">
        <f t="shared" si="48"/>
        <v>26</v>
      </c>
      <c r="M230" s="244">
        <v>103753</v>
      </c>
      <c r="N230" s="245">
        <f t="shared" si="49"/>
        <v>0</v>
      </c>
      <c r="O230" s="246">
        <f t="shared" si="50"/>
        <v>35</v>
      </c>
      <c r="P230" s="245">
        <f t="shared" si="51"/>
        <v>26</v>
      </c>
      <c r="Q230" s="245">
        <f t="shared" si="52"/>
        <v>9</v>
      </c>
      <c r="R230" s="439" t="s">
        <v>27</v>
      </c>
      <c r="S230" s="248" t="s">
        <v>28</v>
      </c>
      <c r="T230" s="248" t="s">
        <v>29</v>
      </c>
      <c r="U230" s="242" t="s">
        <v>30</v>
      </c>
      <c r="V230" s="249">
        <v>13</v>
      </c>
      <c r="W230" s="249">
        <f t="shared" si="43"/>
        <v>2.6923076923076925</v>
      </c>
      <c r="X230" s="250">
        <f t="shared" si="53"/>
        <v>57.857692307692311</v>
      </c>
      <c r="Y230" s="260" t="s">
        <v>31</v>
      </c>
      <c r="Z230" s="209"/>
      <c r="AA230" s="209"/>
      <c r="AB230" s="209"/>
    </row>
    <row r="231" spans="1:28" ht="11.55" thickBot="1">
      <c r="A231" s="225">
        <v>44333</v>
      </c>
      <c r="B231" s="226" t="s">
        <v>25</v>
      </c>
      <c r="C231" s="226" t="s">
        <v>26</v>
      </c>
      <c r="D231" s="227" t="s">
        <v>102</v>
      </c>
      <c r="E231" s="228">
        <v>103753</v>
      </c>
      <c r="F231" s="228">
        <v>103768</v>
      </c>
      <c r="G231" s="229">
        <f t="shared" si="45"/>
        <v>15</v>
      </c>
      <c r="H231" s="228">
        <v>103768</v>
      </c>
      <c r="I231" s="229">
        <f t="shared" si="46"/>
        <v>0</v>
      </c>
      <c r="J231" s="228">
        <v>103769</v>
      </c>
      <c r="K231" s="229">
        <f t="shared" si="47"/>
        <v>1</v>
      </c>
      <c r="L231" s="229">
        <f t="shared" si="48"/>
        <v>1</v>
      </c>
      <c r="M231" s="230">
        <v>103777</v>
      </c>
      <c r="N231" s="229">
        <f t="shared" si="49"/>
        <v>8</v>
      </c>
      <c r="O231" s="231">
        <f t="shared" si="50"/>
        <v>24</v>
      </c>
      <c r="P231" s="229">
        <f t="shared" si="51"/>
        <v>1</v>
      </c>
      <c r="Q231" s="229">
        <f t="shared" si="52"/>
        <v>23</v>
      </c>
      <c r="R231" s="232" t="s">
        <v>27</v>
      </c>
      <c r="S231" s="233" t="s">
        <v>28</v>
      </c>
      <c r="T231" s="233" t="s">
        <v>29</v>
      </c>
      <c r="U231" s="227" t="s">
        <v>30</v>
      </c>
      <c r="V231" s="234">
        <v>13</v>
      </c>
      <c r="W231" s="234">
        <f t="shared" si="43"/>
        <v>1.8461538461538463</v>
      </c>
      <c r="X231" s="235">
        <f t="shared" si="53"/>
        <v>39.673846153846156</v>
      </c>
      <c r="Y231" s="236" t="s">
        <v>31</v>
      </c>
      <c r="Z231" s="237">
        <f>SUM(X224:X231)</f>
        <v>441.37153846153848</v>
      </c>
      <c r="AA231" s="238"/>
      <c r="AB231" s="239"/>
    </row>
    <row r="232" spans="1:28">
      <c r="A232" s="240">
        <v>44330</v>
      </c>
      <c r="B232" s="241" t="s">
        <v>35</v>
      </c>
      <c r="C232" s="241" t="s">
        <v>26</v>
      </c>
      <c r="D232" s="242" t="s">
        <v>136</v>
      </c>
      <c r="E232" s="243">
        <v>56059</v>
      </c>
      <c r="F232" s="244">
        <v>56075</v>
      </c>
      <c r="G232" s="245">
        <f t="shared" si="45"/>
        <v>16</v>
      </c>
      <c r="H232" s="244">
        <v>56075</v>
      </c>
      <c r="I232" s="245">
        <f t="shared" si="46"/>
        <v>0</v>
      </c>
      <c r="J232" s="244">
        <v>56089</v>
      </c>
      <c r="K232" s="245">
        <f t="shared" si="47"/>
        <v>14</v>
      </c>
      <c r="L232" s="245">
        <f t="shared" si="48"/>
        <v>14</v>
      </c>
      <c r="M232" s="244">
        <v>56103</v>
      </c>
      <c r="N232" s="245">
        <f t="shared" si="49"/>
        <v>14</v>
      </c>
      <c r="O232" s="246">
        <f t="shared" si="50"/>
        <v>44</v>
      </c>
      <c r="P232" s="245">
        <f t="shared" si="51"/>
        <v>14</v>
      </c>
      <c r="Q232" s="245">
        <f t="shared" si="52"/>
        <v>30</v>
      </c>
      <c r="R232" s="247" t="s">
        <v>37</v>
      </c>
      <c r="S232" s="248" t="s">
        <v>38</v>
      </c>
      <c r="T232" s="248" t="s">
        <v>29</v>
      </c>
      <c r="U232" s="242" t="s">
        <v>30</v>
      </c>
      <c r="V232" s="249">
        <v>12</v>
      </c>
      <c r="W232" s="249">
        <f t="shared" si="43"/>
        <v>3.6666666666666665</v>
      </c>
      <c r="X232" s="250">
        <f t="shared" ref="X232:X238" si="54">W232*19.9</f>
        <v>72.966666666666654</v>
      </c>
      <c r="Y232" s="251" t="s">
        <v>39</v>
      </c>
      <c r="Z232" s="209"/>
      <c r="AA232" s="209"/>
      <c r="AB232" s="209"/>
    </row>
    <row r="233" spans="1:28">
      <c r="A233" s="240">
        <v>44330</v>
      </c>
      <c r="B233" s="241" t="s">
        <v>35</v>
      </c>
      <c r="C233" s="241" t="s">
        <v>26</v>
      </c>
      <c r="D233" s="242" t="s">
        <v>183</v>
      </c>
      <c r="E233" s="244">
        <v>56103</v>
      </c>
      <c r="F233" s="244">
        <v>56119</v>
      </c>
      <c r="G233" s="245">
        <f t="shared" si="45"/>
        <v>16</v>
      </c>
      <c r="H233" s="244">
        <v>56119</v>
      </c>
      <c r="I233" s="245">
        <f t="shared" si="46"/>
        <v>0</v>
      </c>
      <c r="J233" s="244">
        <v>56135</v>
      </c>
      <c r="K233" s="245">
        <f t="shared" si="47"/>
        <v>16</v>
      </c>
      <c r="L233" s="245">
        <f t="shared" si="48"/>
        <v>16</v>
      </c>
      <c r="M233" s="244">
        <v>56135</v>
      </c>
      <c r="N233" s="245">
        <f t="shared" si="49"/>
        <v>0</v>
      </c>
      <c r="O233" s="246">
        <f t="shared" si="50"/>
        <v>32</v>
      </c>
      <c r="P233" s="245">
        <f t="shared" si="51"/>
        <v>16</v>
      </c>
      <c r="Q233" s="245">
        <f t="shared" si="52"/>
        <v>16</v>
      </c>
      <c r="R233" s="247" t="s">
        <v>37</v>
      </c>
      <c r="S233" s="248" t="s">
        <v>38</v>
      </c>
      <c r="T233" s="248" t="s">
        <v>29</v>
      </c>
      <c r="U233" s="242" t="s">
        <v>30</v>
      </c>
      <c r="V233" s="249">
        <v>12</v>
      </c>
      <c r="W233" s="249">
        <f t="shared" si="43"/>
        <v>2.6666666666666665</v>
      </c>
      <c r="X233" s="250">
        <f t="shared" si="54"/>
        <v>53.066666666666663</v>
      </c>
      <c r="Y233" s="251" t="s">
        <v>39</v>
      </c>
      <c r="Z233" s="209"/>
      <c r="AA233" s="209"/>
      <c r="AB233" s="209"/>
    </row>
    <row r="234" spans="1:28">
      <c r="A234" s="240">
        <v>44330</v>
      </c>
      <c r="B234" s="241" t="s">
        <v>35</v>
      </c>
      <c r="C234" s="241" t="s">
        <v>26</v>
      </c>
      <c r="D234" s="242" t="s">
        <v>139</v>
      </c>
      <c r="E234" s="244">
        <v>56135</v>
      </c>
      <c r="F234" s="244">
        <v>56135</v>
      </c>
      <c r="G234" s="245">
        <f t="shared" si="45"/>
        <v>0</v>
      </c>
      <c r="H234" s="244">
        <v>56135</v>
      </c>
      <c r="I234" s="245">
        <f t="shared" si="46"/>
        <v>0</v>
      </c>
      <c r="J234" s="244">
        <v>56156</v>
      </c>
      <c r="K234" s="245">
        <f t="shared" si="47"/>
        <v>21</v>
      </c>
      <c r="L234" s="245">
        <f t="shared" si="48"/>
        <v>21</v>
      </c>
      <c r="M234" s="244">
        <v>56178</v>
      </c>
      <c r="N234" s="245">
        <f t="shared" si="49"/>
        <v>22</v>
      </c>
      <c r="O234" s="246">
        <f t="shared" si="50"/>
        <v>43</v>
      </c>
      <c r="P234" s="245">
        <f t="shared" si="51"/>
        <v>21</v>
      </c>
      <c r="Q234" s="245">
        <f t="shared" si="52"/>
        <v>22</v>
      </c>
      <c r="R234" s="247" t="s">
        <v>37</v>
      </c>
      <c r="S234" s="248" t="s">
        <v>38</v>
      </c>
      <c r="T234" s="248" t="s">
        <v>29</v>
      </c>
      <c r="U234" s="242" t="s">
        <v>30</v>
      </c>
      <c r="V234" s="249">
        <v>12</v>
      </c>
      <c r="W234" s="249">
        <f t="shared" si="43"/>
        <v>3.5833333333333335</v>
      </c>
      <c r="X234" s="250">
        <f t="shared" si="54"/>
        <v>71.308333333333337</v>
      </c>
      <c r="Y234" s="251" t="s">
        <v>39</v>
      </c>
      <c r="Z234" s="209"/>
      <c r="AA234" s="209"/>
      <c r="AB234" s="209"/>
    </row>
    <row r="235" spans="1:28">
      <c r="A235" s="240">
        <v>44332</v>
      </c>
      <c r="B235" s="241" t="s">
        <v>35</v>
      </c>
      <c r="C235" s="241" t="s">
        <v>26</v>
      </c>
      <c r="D235" s="242" t="s">
        <v>185</v>
      </c>
      <c r="E235" s="244">
        <v>56178</v>
      </c>
      <c r="F235" s="244">
        <v>56206</v>
      </c>
      <c r="G235" s="245">
        <f t="shared" si="45"/>
        <v>28</v>
      </c>
      <c r="H235" s="244">
        <v>56206</v>
      </c>
      <c r="I235" s="245">
        <f t="shared" si="46"/>
        <v>0</v>
      </c>
      <c r="J235" s="244">
        <v>56216</v>
      </c>
      <c r="K235" s="245">
        <f t="shared" si="47"/>
        <v>10</v>
      </c>
      <c r="L235" s="245">
        <f t="shared" si="48"/>
        <v>10</v>
      </c>
      <c r="M235" s="244">
        <v>56225</v>
      </c>
      <c r="N235" s="245">
        <f t="shared" si="49"/>
        <v>9</v>
      </c>
      <c r="O235" s="246">
        <f t="shared" si="50"/>
        <v>47</v>
      </c>
      <c r="P235" s="245">
        <f t="shared" si="51"/>
        <v>10</v>
      </c>
      <c r="Q235" s="245">
        <f t="shared" si="52"/>
        <v>37</v>
      </c>
      <c r="R235" s="247" t="s">
        <v>37</v>
      </c>
      <c r="S235" s="248" t="s">
        <v>38</v>
      </c>
      <c r="T235" s="248" t="s">
        <v>29</v>
      </c>
      <c r="U235" s="242" t="s">
        <v>30</v>
      </c>
      <c r="V235" s="249">
        <v>12</v>
      </c>
      <c r="W235" s="249">
        <f t="shared" si="43"/>
        <v>3.9166666666666665</v>
      </c>
      <c r="X235" s="250">
        <f t="shared" si="54"/>
        <v>77.941666666666663</v>
      </c>
      <c r="Y235" s="251" t="s">
        <v>39</v>
      </c>
      <c r="Z235" s="209"/>
      <c r="AA235" s="209"/>
      <c r="AB235" s="209"/>
    </row>
    <row r="236" spans="1:28">
      <c r="A236" s="240">
        <v>44332</v>
      </c>
      <c r="B236" s="241" t="s">
        <v>35</v>
      </c>
      <c r="C236" s="241" t="s">
        <v>26</v>
      </c>
      <c r="D236" s="242" t="s">
        <v>144</v>
      </c>
      <c r="E236" s="244">
        <v>56225</v>
      </c>
      <c r="F236" s="244">
        <v>56225</v>
      </c>
      <c r="G236" s="245">
        <f t="shared" si="45"/>
        <v>0</v>
      </c>
      <c r="H236" s="244">
        <v>56225</v>
      </c>
      <c r="I236" s="245">
        <f t="shared" si="46"/>
        <v>0</v>
      </c>
      <c r="J236" s="244">
        <v>56246</v>
      </c>
      <c r="K236" s="245">
        <f t="shared" si="47"/>
        <v>21</v>
      </c>
      <c r="L236" s="245">
        <f t="shared" si="48"/>
        <v>21</v>
      </c>
      <c r="M236" s="244">
        <v>56246</v>
      </c>
      <c r="N236" s="245">
        <f t="shared" si="49"/>
        <v>0</v>
      </c>
      <c r="O236" s="246">
        <f t="shared" si="50"/>
        <v>21</v>
      </c>
      <c r="P236" s="245">
        <f t="shared" si="51"/>
        <v>21</v>
      </c>
      <c r="Q236" s="245">
        <f t="shared" si="52"/>
        <v>0</v>
      </c>
      <c r="R236" s="247" t="s">
        <v>37</v>
      </c>
      <c r="S236" s="248" t="s">
        <v>38</v>
      </c>
      <c r="T236" s="248" t="s">
        <v>29</v>
      </c>
      <c r="U236" s="242" t="s">
        <v>30</v>
      </c>
      <c r="V236" s="249">
        <v>12</v>
      </c>
      <c r="W236" s="249">
        <f t="shared" si="43"/>
        <v>1.75</v>
      </c>
      <c r="X236" s="250">
        <f t="shared" si="54"/>
        <v>34.824999999999996</v>
      </c>
      <c r="Y236" s="251" t="s">
        <v>39</v>
      </c>
      <c r="Z236" s="209"/>
      <c r="AA236" s="209"/>
      <c r="AB236" s="209"/>
    </row>
    <row r="237" spans="1:28" ht="11.55" thickBot="1">
      <c r="A237" s="240">
        <v>44332</v>
      </c>
      <c r="B237" s="241" t="s">
        <v>35</v>
      </c>
      <c r="C237" s="241" t="s">
        <v>26</v>
      </c>
      <c r="D237" s="242" t="s">
        <v>93</v>
      </c>
      <c r="E237" s="244">
        <v>56246</v>
      </c>
      <c r="F237" s="244">
        <v>56263</v>
      </c>
      <c r="G237" s="245">
        <f t="shared" si="45"/>
        <v>17</v>
      </c>
      <c r="H237" s="244">
        <v>56263</v>
      </c>
      <c r="I237" s="245">
        <f t="shared" si="46"/>
        <v>0</v>
      </c>
      <c r="J237" s="244">
        <v>56268</v>
      </c>
      <c r="K237" s="245">
        <f t="shared" si="47"/>
        <v>5</v>
      </c>
      <c r="L237" s="245">
        <f t="shared" si="48"/>
        <v>5</v>
      </c>
      <c r="M237" s="244">
        <v>56268</v>
      </c>
      <c r="N237" s="245">
        <f t="shared" si="49"/>
        <v>0</v>
      </c>
      <c r="O237" s="246">
        <f t="shared" si="50"/>
        <v>22</v>
      </c>
      <c r="P237" s="245">
        <f t="shared" si="51"/>
        <v>5</v>
      </c>
      <c r="Q237" s="245">
        <f t="shared" si="52"/>
        <v>17</v>
      </c>
      <c r="R237" s="247" t="s">
        <v>37</v>
      </c>
      <c r="S237" s="248" t="s">
        <v>38</v>
      </c>
      <c r="T237" s="248" t="s">
        <v>29</v>
      </c>
      <c r="U237" s="242" t="s">
        <v>30</v>
      </c>
      <c r="V237" s="249">
        <v>12</v>
      </c>
      <c r="W237" s="249">
        <f t="shared" si="43"/>
        <v>1.8333333333333333</v>
      </c>
      <c r="X237" s="250">
        <f t="shared" si="54"/>
        <v>36.483333333333327</v>
      </c>
      <c r="Y237" s="251" t="s">
        <v>39</v>
      </c>
      <c r="Z237" s="209"/>
      <c r="AA237" s="209"/>
      <c r="AB237" s="209"/>
    </row>
    <row r="238" spans="1:28" ht="11.55" thickBot="1">
      <c r="A238" s="225">
        <v>44332</v>
      </c>
      <c r="B238" s="226" t="s">
        <v>35</v>
      </c>
      <c r="C238" s="226" t="s">
        <v>26</v>
      </c>
      <c r="D238" s="227" t="s">
        <v>186</v>
      </c>
      <c r="E238" s="228">
        <v>56268</v>
      </c>
      <c r="F238" s="228">
        <v>56268</v>
      </c>
      <c r="G238" s="229">
        <f t="shared" si="45"/>
        <v>0</v>
      </c>
      <c r="H238" s="228">
        <v>56268</v>
      </c>
      <c r="I238" s="229">
        <f t="shared" si="46"/>
        <v>0</v>
      </c>
      <c r="J238" s="228">
        <v>56288</v>
      </c>
      <c r="K238" s="229">
        <f t="shared" si="47"/>
        <v>20</v>
      </c>
      <c r="L238" s="229">
        <f t="shared" si="48"/>
        <v>20</v>
      </c>
      <c r="M238" s="230">
        <v>56309</v>
      </c>
      <c r="N238" s="229">
        <f t="shared" si="49"/>
        <v>21</v>
      </c>
      <c r="O238" s="231">
        <f t="shared" si="50"/>
        <v>41</v>
      </c>
      <c r="P238" s="229">
        <f t="shared" si="51"/>
        <v>20</v>
      </c>
      <c r="Q238" s="229">
        <f t="shared" si="52"/>
        <v>21</v>
      </c>
      <c r="R238" s="252" t="s">
        <v>37</v>
      </c>
      <c r="S238" s="233" t="s">
        <v>38</v>
      </c>
      <c r="T238" s="233" t="s">
        <v>29</v>
      </c>
      <c r="U238" s="227" t="s">
        <v>30</v>
      </c>
      <c r="V238" s="234">
        <v>12</v>
      </c>
      <c r="W238" s="234">
        <f t="shared" si="43"/>
        <v>3.4166666666666665</v>
      </c>
      <c r="X238" s="253">
        <f t="shared" si="54"/>
        <v>67.99166666666666</v>
      </c>
      <c r="Y238" s="254" t="s">
        <v>39</v>
      </c>
      <c r="Z238" s="237">
        <f>SUM(X232:X238)</f>
        <v>414.58333333333331</v>
      </c>
      <c r="AA238" s="238"/>
      <c r="AB238" s="239"/>
    </row>
    <row r="239" spans="1:28">
      <c r="A239" s="240">
        <v>44330</v>
      </c>
      <c r="B239" s="241" t="s">
        <v>42</v>
      </c>
      <c r="C239" s="241" t="s">
        <v>26</v>
      </c>
      <c r="D239" s="242" t="s">
        <v>96</v>
      </c>
      <c r="E239" s="243">
        <v>42123</v>
      </c>
      <c r="F239" s="244">
        <v>42128</v>
      </c>
      <c r="G239" s="245">
        <f t="shared" si="45"/>
        <v>5</v>
      </c>
      <c r="H239" s="244">
        <v>42128</v>
      </c>
      <c r="I239" s="245">
        <f t="shared" si="46"/>
        <v>0</v>
      </c>
      <c r="J239" s="244">
        <v>42133</v>
      </c>
      <c r="K239" s="245">
        <f t="shared" si="47"/>
        <v>5</v>
      </c>
      <c r="L239" s="245">
        <f t="shared" si="48"/>
        <v>5</v>
      </c>
      <c r="M239" s="244">
        <v>42133</v>
      </c>
      <c r="N239" s="245">
        <f t="shared" si="49"/>
        <v>0</v>
      </c>
      <c r="O239" s="246">
        <f t="shared" si="50"/>
        <v>10</v>
      </c>
      <c r="P239" s="245">
        <f t="shared" si="51"/>
        <v>5</v>
      </c>
      <c r="Q239" s="245">
        <f t="shared" si="52"/>
        <v>5</v>
      </c>
      <c r="R239" s="255" t="s">
        <v>44</v>
      </c>
      <c r="S239" s="248" t="s">
        <v>45</v>
      </c>
      <c r="T239" s="248" t="s">
        <v>29</v>
      </c>
      <c r="U239" s="242" t="s">
        <v>30</v>
      </c>
      <c r="V239" s="249">
        <v>15</v>
      </c>
      <c r="W239" s="249">
        <f t="shared" si="43"/>
        <v>0.66666666666666663</v>
      </c>
      <c r="X239" s="259">
        <f>W239*19.29</f>
        <v>12.86</v>
      </c>
      <c r="Y239" s="251" t="s">
        <v>46</v>
      </c>
      <c r="Z239" s="209"/>
      <c r="AA239" s="209"/>
      <c r="AB239" s="209"/>
    </row>
    <row r="240" spans="1:28" ht="11.55" thickBot="1">
      <c r="A240" s="240">
        <v>44333</v>
      </c>
      <c r="B240" s="241" t="s">
        <v>42</v>
      </c>
      <c r="C240" s="241" t="s">
        <v>26</v>
      </c>
      <c r="D240" s="242" t="s">
        <v>101</v>
      </c>
      <c r="E240" s="244">
        <v>42133</v>
      </c>
      <c r="F240" s="244">
        <v>42145</v>
      </c>
      <c r="G240" s="245">
        <f t="shared" si="45"/>
        <v>12</v>
      </c>
      <c r="H240" s="244">
        <v>42145</v>
      </c>
      <c r="I240" s="245">
        <f t="shared" si="46"/>
        <v>0</v>
      </c>
      <c r="J240" s="244">
        <v>42162</v>
      </c>
      <c r="K240" s="245">
        <f t="shared" si="47"/>
        <v>17</v>
      </c>
      <c r="L240" s="245">
        <f t="shared" si="48"/>
        <v>17</v>
      </c>
      <c r="M240" s="244">
        <v>42162</v>
      </c>
      <c r="N240" s="245">
        <f t="shared" si="49"/>
        <v>0</v>
      </c>
      <c r="O240" s="246">
        <f t="shared" si="50"/>
        <v>29</v>
      </c>
      <c r="P240" s="245">
        <f t="shared" si="51"/>
        <v>17</v>
      </c>
      <c r="Q240" s="245">
        <f t="shared" si="52"/>
        <v>12</v>
      </c>
      <c r="R240" s="255" t="s">
        <v>44</v>
      </c>
      <c r="S240" s="248" t="s">
        <v>45</v>
      </c>
      <c r="T240" s="248" t="s">
        <v>29</v>
      </c>
      <c r="U240" s="242" t="s">
        <v>30</v>
      </c>
      <c r="V240" s="249">
        <v>15</v>
      </c>
      <c r="W240" s="249">
        <f t="shared" si="43"/>
        <v>1.9333333333333333</v>
      </c>
      <c r="X240" s="250">
        <f>W240*19.29</f>
        <v>37.293999999999997</v>
      </c>
      <c r="Y240" s="251" t="s">
        <v>46</v>
      </c>
      <c r="Z240" s="209"/>
      <c r="AA240" s="209"/>
      <c r="AB240" s="209"/>
    </row>
    <row r="241" spans="1:28" ht="11.55" thickBot="1">
      <c r="A241" s="225">
        <v>44333</v>
      </c>
      <c r="B241" s="226" t="s">
        <v>42</v>
      </c>
      <c r="C241" s="226" t="s">
        <v>26</v>
      </c>
      <c r="D241" s="227" t="s">
        <v>107</v>
      </c>
      <c r="E241" s="228">
        <v>42162</v>
      </c>
      <c r="F241" s="228">
        <v>42183</v>
      </c>
      <c r="G241" s="229">
        <f t="shared" si="45"/>
        <v>21</v>
      </c>
      <c r="H241" s="228">
        <v>42183</v>
      </c>
      <c r="I241" s="229">
        <f t="shared" si="46"/>
        <v>0</v>
      </c>
      <c r="J241" s="228">
        <v>42202</v>
      </c>
      <c r="K241" s="229">
        <f t="shared" si="47"/>
        <v>19</v>
      </c>
      <c r="L241" s="229">
        <f t="shared" si="48"/>
        <v>19</v>
      </c>
      <c r="M241" s="230">
        <v>42225</v>
      </c>
      <c r="N241" s="229">
        <f t="shared" si="49"/>
        <v>23</v>
      </c>
      <c r="O241" s="231">
        <f t="shared" si="50"/>
        <v>63</v>
      </c>
      <c r="P241" s="229">
        <f t="shared" si="51"/>
        <v>19</v>
      </c>
      <c r="Q241" s="229">
        <f t="shared" si="52"/>
        <v>44</v>
      </c>
      <c r="R241" s="257" t="s">
        <v>44</v>
      </c>
      <c r="S241" s="233" t="s">
        <v>45</v>
      </c>
      <c r="T241" s="233" t="s">
        <v>29</v>
      </c>
      <c r="U241" s="227" t="s">
        <v>30</v>
      </c>
      <c r="V241" s="234">
        <v>15</v>
      </c>
      <c r="W241" s="234">
        <f t="shared" si="43"/>
        <v>4.2</v>
      </c>
      <c r="X241" s="253">
        <f>W241*19.29</f>
        <v>81.018000000000001</v>
      </c>
      <c r="Y241" s="254" t="s">
        <v>46</v>
      </c>
      <c r="Z241" s="237">
        <f>SUM(X239:X241)</f>
        <v>131.172</v>
      </c>
      <c r="AA241" s="238"/>
      <c r="AB241" s="239"/>
    </row>
    <row r="242" spans="1:28">
      <c r="A242" s="240">
        <v>44330</v>
      </c>
      <c r="B242" s="241" t="s">
        <v>48</v>
      </c>
      <c r="C242" s="241" t="s">
        <v>26</v>
      </c>
      <c r="D242" s="242" t="s">
        <v>49</v>
      </c>
      <c r="E242" s="243">
        <v>60179</v>
      </c>
      <c r="F242" s="244">
        <v>60197</v>
      </c>
      <c r="G242" s="245">
        <f t="shared" si="45"/>
        <v>18</v>
      </c>
      <c r="H242" s="244">
        <v>60197</v>
      </c>
      <c r="I242" s="245">
        <f t="shared" si="46"/>
        <v>0</v>
      </c>
      <c r="J242" s="244">
        <v>60208</v>
      </c>
      <c r="K242" s="245">
        <f t="shared" si="47"/>
        <v>11</v>
      </c>
      <c r="L242" s="245">
        <f t="shared" si="48"/>
        <v>11</v>
      </c>
      <c r="M242" s="244">
        <v>60210</v>
      </c>
      <c r="N242" s="245">
        <f t="shared" si="49"/>
        <v>2</v>
      </c>
      <c r="O242" s="246">
        <f t="shared" si="50"/>
        <v>31</v>
      </c>
      <c r="P242" s="245">
        <f t="shared" si="51"/>
        <v>11</v>
      </c>
      <c r="Q242" s="245">
        <f t="shared" si="52"/>
        <v>20</v>
      </c>
      <c r="R242" s="258" t="s">
        <v>50</v>
      </c>
      <c r="S242" s="248" t="s">
        <v>51</v>
      </c>
      <c r="T242" s="248" t="s">
        <v>29</v>
      </c>
      <c r="U242" s="242" t="s">
        <v>30</v>
      </c>
      <c r="V242" s="249">
        <v>8</v>
      </c>
      <c r="W242" s="249">
        <f t="shared" si="43"/>
        <v>3.875</v>
      </c>
      <c r="X242" s="259">
        <f>W242*21.37</f>
        <v>82.808750000000003</v>
      </c>
      <c r="Y242" s="260" t="s">
        <v>52</v>
      </c>
      <c r="Z242" s="209"/>
      <c r="AA242" s="209"/>
      <c r="AB242" s="209"/>
    </row>
    <row r="243" spans="1:28" ht="11.55" thickBot="1">
      <c r="A243" s="240">
        <v>44333</v>
      </c>
      <c r="B243" s="209" t="s">
        <v>48</v>
      </c>
      <c r="C243" s="241" t="s">
        <v>26</v>
      </c>
      <c r="D243" s="209" t="s">
        <v>53</v>
      </c>
      <c r="E243" s="244">
        <v>60210</v>
      </c>
      <c r="F243" s="244">
        <v>60213</v>
      </c>
      <c r="G243" s="245">
        <f t="shared" si="45"/>
        <v>3</v>
      </c>
      <c r="H243" s="244">
        <v>60213</v>
      </c>
      <c r="I243" s="245">
        <f t="shared" si="46"/>
        <v>0</v>
      </c>
      <c r="J243" s="244">
        <v>60235</v>
      </c>
      <c r="K243" s="245">
        <f t="shared" si="47"/>
        <v>22</v>
      </c>
      <c r="L243" s="245">
        <f t="shared" si="48"/>
        <v>22</v>
      </c>
      <c r="M243" s="244">
        <v>60256</v>
      </c>
      <c r="N243" s="245">
        <f t="shared" si="49"/>
        <v>21</v>
      </c>
      <c r="O243" s="246">
        <f t="shared" si="50"/>
        <v>46</v>
      </c>
      <c r="P243" s="245">
        <f t="shared" si="51"/>
        <v>22</v>
      </c>
      <c r="Q243" s="245">
        <f t="shared" si="52"/>
        <v>24</v>
      </c>
      <c r="R243" s="258" t="s">
        <v>50</v>
      </c>
      <c r="S243" s="248" t="s">
        <v>51</v>
      </c>
      <c r="T243" s="248" t="s">
        <v>29</v>
      </c>
      <c r="U243" s="242" t="s">
        <v>30</v>
      </c>
      <c r="V243" s="249">
        <v>8</v>
      </c>
      <c r="W243" s="249">
        <f t="shared" si="43"/>
        <v>5.75</v>
      </c>
      <c r="X243" s="259">
        <f>W243*21.37</f>
        <v>122.87750000000001</v>
      </c>
      <c r="Y243" s="260" t="s">
        <v>52</v>
      </c>
      <c r="Z243" s="209"/>
      <c r="AA243" s="209"/>
      <c r="AB243" s="209"/>
    </row>
    <row r="244" spans="1:28" ht="11.55" thickBot="1">
      <c r="A244" s="225">
        <v>44333</v>
      </c>
      <c r="B244" s="256" t="s">
        <v>48</v>
      </c>
      <c r="C244" s="226" t="s">
        <v>26</v>
      </c>
      <c r="D244" s="256" t="s">
        <v>54</v>
      </c>
      <c r="E244" s="228">
        <v>60256</v>
      </c>
      <c r="F244" s="228">
        <v>60256</v>
      </c>
      <c r="G244" s="229">
        <f t="shared" si="45"/>
        <v>0</v>
      </c>
      <c r="H244" s="228">
        <v>60256</v>
      </c>
      <c r="I244" s="229">
        <f t="shared" si="46"/>
        <v>0</v>
      </c>
      <c r="J244" s="228">
        <v>60256</v>
      </c>
      <c r="K244" s="229">
        <f t="shared" si="47"/>
        <v>0</v>
      </c>
      <c r="L244" s="229">
        <f t="shared" si="48"/>
        <v>0</v>
      </c>
      <c r="M244" s="230">
        <v>60269</v>
      </c>
      <c r="N244" s="229">
        <f t="shared" si="49"/>
        <v>13</v>
      </c>
      <c r="O244" s="231">
        <f t="shared" si="50"/>
        <v>13</v>
      </c>
      <c r="P244" s="229">
        <f t="shared" si="51"/>
        <v>0</v>
      </c>
      <c r="Q244" s="229">
        <f t="shared" si="52"/>
        <v>13</v>
      </c>
      <c r="R244" s="261" t="s">
        <v>50</v>
      </c>
      <c r="S244" s="233" t="s">
        <v>51</v>
      </c>
      <c r="T244" s="233" t="s">
        <v>29</v>
      </c>
      <c r="U244" s="227" t="s">
        <v>30</v>
      </c>
      <c r="V244" s="234">
        <v>8</v>
      </c>
      <c r="W244" s="234">
        <f t="shared" si="43"/>
        <v>1.625</v>
      </c>
      <c r="X244" s="235">
        <f>W244*21.37</f>
        <v>34.72625</v>
      </c>
      <c r="Y244" s="236" t="s">
        <v>52</v>
      </c>
      <c r="Z244" s="237">
        <f>SUM(X242:X244)</f>
        <v>240.41250000000002</v>
      </c>
      <c r="AA244" s="238"/>
      <c r="AB244" s="239"/>
    </row>
    <row r="245" spans="1:28" ht="11.55" thickBot="1">
      <c r="A245" s="240">
        <v>44330</v>
      </c>
      <c r="B245" s="241" t="s">
        <v>55</v>
      </c>
      <c r="C245" s="241" t="s">
        <v>26</v>
      </c>
      <c r="D245" s="242" t="s">
        <v>56</v>
      </c>
      <c r="E245" s="243">
        <v>111596</v>
      </c>
      <c r="F245" s="244">
        <v>111612</v>
      </c>
      <c r="G245" s="245">
        <f t="shared" si="45"/>
        <v>16</v>
      </c>
      <c r="H245" s="244">
        <v>111612</v>
      </c>
      <c r="I245" s="245">
        <f t="shared" si="46"/>
        <v>0</v>
      </c>
      <c r="J245" s="244">
        <v>111626</v>
      </c>
      <c r="K245" s="245">
        <f t="shared" si="47"/>
        <v>14</v>
      </c>
      <c r="L245" s="245">
        <f t="shared" si="48"/>
        <v>14</v>
      </c>
      <c r="M245" s="244">
        <v>111639</v>
      </c>
      <c r="N245" s="245">
        <f t="shared" si="49"/>
        <v>13</v>
      </c>
      <c r="O245" s="244">
        <f t="shared" si="50"/>
        <v>43</v>
      </c>
      <c r="P245" s="245">
        <f t="shared" si="51"/>
        <v>14</v>
      </c>
      <c r="Q245" s="245">
        <f t="shared" si="52"/>
        <v>29</v>
      </c>
      <c r="R245" s="262" t="s">
        <v>57</v>
      </c>
      <c r="S245" s="248" t="s">
        <v>51</v>
      </c>
      <c r="T245" s="248" t="s">
        <v>29</v>
      </c>
      <c r="U245" s="241" t="s">
        <v>30</v>
      </c>
      <c r="V245" s="263">
        <v>7</v>
      </c>
      <c r="W245" s="263">
        <f t="shared" si="43"/>
        <v>6.1428571428571432</v>
      </c>
      <c r="X245" s="264">
        <f>W245*21.59</f>
        <v>132.62428571428572</v>
      </c>
      <c r="Y245" s="265" t="s">
        <v>58</v>
      </c>
      <c r="Z245" s="209"/>
      <c r="AA245" s="209"/>
      <c r="AB245" s="209"/>
    </row>
    <row r="246" spans="1:28" ht="11.55" thickBot="1">
      <c r="A246" s="225">
        <v>44333</v>
      </c>
      <c r="B246" s="226" t="s">
        <v>55</v>
      </c>
      <c r="C246" s="226" t="s">
        <v>26</v>
      </c>
      <c r="D246" s="226" t="s">
        <v>124</v>
      </c>
      <c r="E246" s="228">
        <v>111639</v>
      </c>
      <c r="F246" s="228">
        <v>111645</v>
      </c>
      <c r="G246" s="229">
        <f t="shared" si="45"/>
        <v>6</v>
      </c>
      <c r="H246" s="228">
        <v>111645</v>
      </c>
      <c r="I246" s="229">
        <f t="shared" si="46"/>
        <v>0</v>
      </c>
      <c r="J246" s="228">
        <v>111657</v>
      </c>
      <c r="K246" s="229">
        <f t="shared" si="47"/>
        <v>12</v>
      </c>
      <c r="L246" s="229">
        <f t="shared" si="48"/>
        <v>12</v>
      </c>
      <c r="M246" s="230">
        <v>111675</v>
      </c>
      <c r="N246" s="229">
        <f t="shared" si="49"/>
        <v>18</v>
      </c>
      <c r="O246" s="231">
        <f t="shared" si="50"/>
        <v>36</v>
      </c>
      <c r="P246" s="229">
        <f t="shared" si="51"/>
        <v>12</v>
      </c>
      <c r="Q246" s="229">
        <f t="shared" si="52"/>
        <v>24</v>
      </c>
      <c r="R246" s="266" t="s">
        <v>57</v>
      </c>
      <c r="S246" s="233" t="s">
        <v>51</v>
      </c>
      <c r="T246" s="233" t="s">
        <v>29</v>
      </c>
      <c r="U246" s="227" t="s">
        <v>30</v>
      </c>
      <c r="V246" s="234">
        <v>7</v>
      </c>
      <c r="W246" s="234">
        <f t="shared" si="43"/>
        <v>5.1428571428571432</v>
      </c>
      <c r="X246" s="235">
        <f>W246*21.59</f>
        <v>111.03428571428572</v>
      </c>
      <c r="Y246" s="254" t="s">
        <v>58</v>
      </c>
      <c r="Z246" s="237">
        <f>SUM(X245:X246)</f>
        <v>243.65857142857143</v>
      </c>
      <c r="AA246" s="238"/>
      <c r="AB246" s="239"/>
    </row>
    <row r="247" spans="1:28" ht="11.55" thickBot="1">
      <c r="A247" s="240">
        <v>44330</v>
      </c>
      <c r="B247" s="241" t="s">
        <v>60</v>
      </c>
      <c r="C247" s="241" t="s">
        <v>26</v>
      </c>
      <c r="D247" s="241" t="s">
        <v>61</v>
      </c>
      <c r="E247" s="243">
        <v>175395</v>
      </c>
      <c r="F247" s="244">
        <v>175403</v>
      </c>
      <c r="G247" s="245">
        <f t="shared" si="45"/>
        <v>8</v>
      </c>
      <c r="H247" s="244">
        <v>175403</v>
      </c>
      <c r="I247" s="245">
        <f t="shared" si="46"/>
        <v>0</v>
      </c>
      <c r="J247" s="244">
        <v>175415</v>
      </c>
      <c r="K247" s="245">
        <f t="shared" si="47"/>
        <v>12</v>
      </c>
      <c r="L247" s="245">
        <f t="shared" si="48"/>
        <v>12</v>
      </c>
      <c r="M247" s="244">
        <v>175426</v>
      </c>
      <c r="N247" s="245">
        <f t="shared" si="49"/>
        <v>11</v>
      </c>
      <c r="O247" s="246">
        <f t="shared" si="50"/>
        <v>31</v>
      </c>
      <c r="P247" s="245">
        <f t="shared" si="51"/>
        <v>12</v>
      </c>
      <c r="Q247" s="245">
        <f t="shared" si="52"/>
        <v>19</v>
      </c>
      <c r="R247" s="267" t="s">
        <v>62</v>
      </c>
      <c r="S247" s="248" t="s">
        <v>51</v>
      </c>
      <c r="T247" s="248" t="s">
        <v>29</v>
      </c>
      <c r="U247" s="242" t="s">
        <v>30</v>
      </c>
      <c r="V247" s="249">
        <v>7</v>
      </c>
      <c r="W247" s="249">
        <f t="shared" si="43"/>
        <v>4.4285714285714288</v>
      </c>
      <c r="X247" s="259">
        <f>W247*19.85</f>
        <v>87.907142857142873</v>
      </c>
      <c r="Y247" s="265" t="s">
        <v>63</v>
      </c>
      <c r="Z247" s="209"/>
      <c r="AA247" s="209"/>
      <c r="AB247" s="209"/>
    </row>
    <row r="248" spans="1:28" ht="11.55" thickBot="1">
      <c r="A248" s="225">
        <v>44333</v>
      </c>
      <c r="B248" s="226" t="s">
        <v>60</v>
      </c>
      <c r="C248" s="226" t="s">
        <v>26</v>
      </c>
      <c r="D248" s="226" t="s">
        <v>64</v>
      </c>
      <c r="E248" s="228">
        <v>175426</v>
      </c>
      <c r="F248" s="228">
        <v>175438</v>
      </c>
      <c r="G248" s="229">
        <f t="shared" si="45"/>
        <v>12</v>
      </c>
      <c r="H248" s="228">
        <v>175438</v>
      </c>
      <c r="I248" s="229">
        <f t="shared" si="46"/>
        <v>0</v>
      </c>
      <c r="J248" s="228">
        <v>175450</v>
      </c>
      <c r="K248" s="229">
        <f t="shared" si="47"/>
        <v>12</v>
      </c>
      <c r="L248" s="229">
        <f t="shared" si="48"/>
        <v>12</v>
      </c>
      <c r="M248" s="230">
        <v>175459</v>
      </c>
      <c r="N248" s="229">
        <f t="shared" si="49"/>
        <v>9</v>
      </c>
      <c r="O248" s="231">
        <f t="shared" si="50"/>
        <v>33</v>
      </c>
      <c r="P248" s="229">
        <f t="shared" si="51"/>
        <v>12</v>
      </c>
      <c r="Q248" s="229">
        <f t="shared" si="52"/>
        <v>21</v>
      </c>
      <c r="R248" s="268" t="s">
        <v>62</v>
      </c>
      <c r="S248" s="233" t="s">
        <v>51</v>
      </c>
      <c r="T248" s="233" t="s">
        <v>29</v>
      </c>
      <c r="U248" s="227" t="s">
        <v>30</v>
      </c>
      <c r="V248" s="234">
        <v>7</v>
      </c>
      <c r="W248" s="234">
        <f t="shared" si="43"/>
        <v>4.7142857142857144</v>
      </c>
      <c r="X248" s="235">
        <f>W248*19.85</f>
        <v>93.578571428571436</v>
      </c>
      <c r="Y248" s="269" t="s">
        <v>65</v>
      </c>
      <c r="Z248" s="237">
        <f>SUM(X247:X248)</f>
        <v>181.48571428571432</v>
      </c>
      <c r="AA248" s="238"/>
      <c r="AB248" s="239"/>
    </row>
    <row r="249" spans="1:28">
      <c r="A249" s="240">
        <v>44330</v>
      </c>
      <c r="B249" s="209" t="s">
        <v>181</v>
      </c>
      <c r="C249" s="241" t="s">
        <v>26</v>
      </c>
      <c r="D249" s="241" t="s">
        <v>187</v>
      </c>
      <c r="E249" s="243">
        <v>182585</v>
      </c>
      <c r="F249" s="244">
        <v>182585</v>
      </c>
      <c r="G249" s="245">
        <f t="shared" si="45"/>
        <v>0</v>
      </c>
      <c r="H249" s="244">
        <v>182585</v>
      </c>
      <c r="I249" s="245">
        <f t="shared" si="46"/>
        <v>0</v>
      </c>
      <c r="J249" s="244">
        <v>182585</v>
      </c>
      <c r="K249" s="245">
        <f t="shared" si="47"/>
        <v>0</v>
      </c>
      <c r="L249" s="245">
        <f t="shared" si="48"/>
        <v>0</v>
      </c>
      <c r="M249" s="244">
        <v>182600</v>
      </c>
      <c r="N249" s="245">
        <f t="shared" si="49"/>
        <v>15</v>
      </c>
      <c r="O249" s="246">
        <f t="shared" si="50"/>
        <v>15</v>
      </c>
      <c r="P249" s="245">
        <f t="shared" si="51"/>
        <v>0</v>
      </c>
      <c r="Q249" s="245">
        <f t="shared" si="52"/>
        <v>15</v>
      </c>
      <c r="R249" s="270" t="s">
        <v>127</v>
      </c>
      <c r="S249" s="248" t="s">
        <v>28</v>
      </c>
      <c r="T249" s="248" t="s">
        <v>29</v>
      </c>
      <c r="U249" s="242" t="s">
        <v>30</v>
      </c>
      <c r="V249" s="249">
        <v>12</v>
      </c>
      <c r="W249" s="249">
        <f t="shared" si="43"/>
        <v>1.25</v>
      </c>
      <c r="X249" s="250">
        <f>W249*19.19</f>
        <v>23.987500000000001</v>
      </c>
      <c r="Y249" s="260" t="s">
        <v>128</v>
      </c>
      <c r="Z249" s="209"/>
      <c r="AA249" s="209"/>
      <c r="AB249" s="209"/>
    </row>
    <row r="250" spans="1:28" ht="11.55" thickBot="1">
      <c r="A250" s="240">
        <v>44330</v>
      </c>
      <c r="B250" s="209" t="s">
        <v>126</v>
      </c>
      <c r="C250" s="241" t="s">
        <v>26</v>
      </c>
      <c r="D250" s="241" t="s">
        <v>188</v>
      </c>
      <c r="E250" s="244">
        <v>182600</v>
      </c>
      <c r="F250" s="244">
        <v>182620</v>
      </c>
      <c r="G250" s="245">
        <f t="shared" si="45"/>
        <v>20</v>
      </c>
      <c r="H250" s="244">
        <v>182620</v>
      </c>
      <c r="I250" s="245">
        <f t="shared" si="46"/>
        <v>0</v>
      </c>
      <c r="J250" s="244">
        <v>182649</v>
      </c>
      <c r="K250" s="245">
        <f t="shared" si="47"/>
        <v>29</v>
      </c>
      <c r="L250" s="245">
        <f t="shared" si="48"/>
        <v>29</v>
      </c>
      <c r="M250" s="244">
        <v>182671</v>
      </c>
      <c r="N250" s="245">
        <f t="shared" si="49"/>
        <v>22</v>
      </c>
      <c r="O250" s="246">
        <f t="shared" si="50"/>
        <v>71</v>
      </c>
      <c r="P250" s="245">
        <f t="shared" si="51"/>
        <v>29</v>
      </c>
      <c r="Q250" s="245">
        <f t="shared" si="52"/>
        <v>42</v>
      </c>
      <c r="R250" s="270" t="s">
        <v>127</v>
      </c>
      <c r="S250" s="248" t="s">
        <v>28</v>
      </c>
      <c r="T250" s="248" t="s">
        <v>29</v>
      </c>
      <c r="U250" s="242" t="s">
        <v>30</v>
      </c>
      <c r="V250" s="249">
        <v>12</v>
      </c>
      <c r="W250" s="249">
        <f t="shared" si="43"/>
        <v>5.916666666666667</v>
      </c>
      <c r="X250" s="250">
        <f t="shared" ref="X250:X251" si="55">W250*19.19</f>
        <v>113.54083333333335</v>
      </c>
      <c r="Y250" s="260" t="s">
        <v>128</v>
      </c>
      <c r="Z250" s="209"/>
      <c r="AA250" s="209"/>
      <c r="AB250" s="209"/>
    </row>
    <row r="251" spans="1:28" ht="11.55" thickBot="1">
      <c r="A251" s="225">
        <v>44333</v>
      </c>
      <c r="B251" s="256" t="s">
        <v>126</v>
      </c>
      <c r="C251" s="226" t="s">
        <v>26</v>
      </c>
      <c r="D251" s="226" t="s">
        <v>106</v>
      </c>
      <c r="E251" s="228">
        <v>182671</v>
      </c>
      <c r="F251" s="228">
        <v>182700</v>
      </c>
      <c r="G251" s="229">
        <f t="shared" si="45"/>
        <v>29</v>
      </c>
      <c r="H251" s="228">
        <v>182700</v>
      </c>
      <c r="I251" s="229">
        <f t="shared" si="46"/>
        <v>0</v>
      </c>
      <c r="J251" s="228">
        <v>182718</v>
      </c>
      <c r="K251" s="229">
        <f t="shared" si="47"/>
        <v>18</v>
      </c>
      <c r="L251" s="229">
        <f t="shared" si="48"/>
        <v>18</v>
      </c>
      <c r="M251" s="230">
        <v>182739</v>
      </c>
      <c r="N251" s="229">
        <f t="shared" si="49"/>
        <v>21</v>
      </c>
      <c r="O251" s="231">
        <f t="shared" si="50"/>
        <v>68</v>
      </c>
      <c r="P251" s="229">
        <f t="shared" si="51"/>
        <v>18</v>
      </c>
      <c r="Q251" s="229">
        <f t="shared" si="52"/>
        <v>50</v>
      </c>
      <c r="R251" s="271" t="s">
        <v>127</v>
      </c>
      <c r="S251" s="233" t="s">
        <v>28</v>
      </c>
      <c r="T251" s="233" t="s">
        <v>29</v>
      </c>
      <c r="U251" s="227" t="s">
        <v>30</v>
      </c>
      <c r="V251" s="234">
        <v>12</v>
      </c>
      <c r="W251" s="234">
        <f t="shared" si="43"/>
        <v>5.666666666666667</v>
      </c>
      <c r="X251" s="253">
        <f t="shared" si="55"/>
        <v>108.74333333333334</v>
      </c>
      <c r="Y251" s="236" t="s">
        <v>128</v>
      </c>
      <c r="Z251" s="237">
        <f>SUM(X249:X251)</f>
        <v>246.2716666666667</v>
      </c>
      <c r="AA251" s="238"/>
      <c r="AB251" s="239"/>
    </row>
    <row r="252" spans="1:28" ht="11.55" thickBot="1">
      <c r="A252" s="240">
        <v>44330</v>
      </c>
      <c r="B252" s="241" t="s">
        <v>68</v>
      </c>
      <c r="C252" s="241" t="s">
        <v>26</v>
      </c>
      <c r="D252" s="242" t="s">
        <v>69</v>
      </c>
      <c r="E252" s="243">
        <v>232518</v>
      </c>
      <c r="F252" s="244">
        <v>232531</v>
      </c>
      <c r="G252" s="245">
        <f t="shared" si="45"/>
        <v>13</v>
      </c>
      <c r="H252" s="244">
        <v>232531</v>
      </c>
      <c r="I252" s="245">
        <f t="shared" si="46"/>
        <v>0</v>
      </c>
      <c r="J252" s="244">
        <v>232543</v>
      </c>
      <c r="K252" s="245">
        <f t="shared" si="47"/>
        <v>12</v>
      </c>
      <c r="L252" s="245">
        <f t="shared" si="48"/>
        <v>12</v>
      </c>
      <c r="M252" s="244">
        <v>232552</v>
      </c>
      <c r="N252" s="245">
        <f t="shared" si="49"/>
        <v>9</v>
      </c>
      <c r="O252" s="246">
        <f t="shared" si="50"/>
        <v>34</v>
      </c>
      <c r="P252" s="245">
        <f t="shared" si="51"/>
        <v>12</v>
      </c>
      <c r="Q252" s="245">
        <f t="shared" si="52"/>
        <v>22</v>
      </c>
      <c r="R252" s="274" t="s">
        <v>70</v>
      </c>
      <c r="S252" s="248" t="s">
        <v>51</v>
      </c>
      <c r="T252" s="248" t="s">
        <v>29</v>
      </c>
      <c r="U252" s="242" t="s">
        <v>30</v>
      </c>
      <c r="V252" s="249">
        <v>7</v>
      </c>
      <c r="W252" s="249">
        <f t="shared" si="43"/>
        <v>4.8571428571428568</v>
      </c>
      <c r="X252" s="259">
        <f>W252*19.41</f>
        <v>94.277142857142849</v>
      </c>
      <c r="Y252" s="251" t="s">
        <v>67</v>
      </c>
      <c r="Z252" s="209"/>
      <c r="AA252" s="209"/>
      <c r="AB252" s="209"/>
    </row>
    <row r="253" spans="1:28" ht="11.55" thickBot="1">
      <c r="A253" s="225">
        <v>44333</v>
      </c>
      <c r="B253" s="226" t="s">
        <v>68</v>
      </c>
      <c r="C253" s="226" t="s">
        <v>26</v>
      </c>
      <c r="D253" s="227" t="s">
        <v>71</v>
      </c>
      <c r="E253" s="228">
        <v>232552</v>
      </c>
      <c r="F253" s="228">
        <v>232561</v>
      </c>
      <c r="G253" s="229">
        <f t="shared" si="45"/>
        <v>9</v>
      </c>
      <c r="H253" s="228">
        <v>232561</v>
      </c>
      <c r="I253" s="229">
        <f t="shared" si="46"/>
        <v>0</v>
      </c>
      <c r="J253" s="228">
        <v>232572</v>
      </c>
      <c r="K253" s="229">
        <f t="shared" si="47"/>
        <v>11</v>
      </c>
      <c r="L253" s="229">
        <f t="shared" si="48"/>
        <v>11</v>
      </c>
      <c r="M253" s="230">
        <v>232587</v>
      </c>
      <c r="N253" s="229">
        <f t="shared" si="49"/>
        <v>15</v>
      </c>
      <c r="O253" s="231">
        <f t="shared" si="50"/>
        <v>35</v>
      </c>
      <c r="P253" s="229">
        <f t="shared" si="51"/>
        <v>11</v>
      </c>
      <c r="Q253" s="229">
        <f t="shared" si="52"/>
        <v>24</v>
      </c>
      <c r="R253" s="275" t="s">
        <v>70</v>
      </c>
      <c r="S253" s="233" t="s">
        <v>51</v>
      </c>
      <c r="T253" s="233" t="s">
        <v>29</v>
      </c>
      <c r="U253" s="227" t="s">
        <v>30</v>
      </c>
      <c r="V253" s="234">
        <v>7</v>
      </c>
      <c r="W253" s="234">
        <f t="shared" si="43"/>
        <v>5</v>
      </c>
      <c r="X253" s="235">
        <f>W253*19.41</f>
        <v>97.05</v>
      </c>
      <c r="Y253" s="254" t="s">
        <v>67</v>
      </c>
      <c r="Z253" s="237">
        <f>SUM(X252:X253)</f>
        <v>191.32714285714286</v>
      </c>
      <c r="AA253" s="238"/>
      <c r="AB253" s="239"/>
    </row>
    <row r="254" spans="1:28">
      <c r="A254" s="240">
        <v>44330</v>
      </c>
      <c r="B254" s="241" t="s">
        <v>72</v>
      </c>
      <c r="C254" s="241" t="s">
        <v>73</v>
      </c>
      <c r="D254" s="242" t="s">
        <v>54</v>
      </c>
      <c r="E254" s="243">
        <v>89368</v>
      </c>
      <c r="F254" s="244">
        <v>89368</v>
      </c>
      <c r="G254" s="245">
        <f t="shared" si="45"/>
        <v>0</v>
      </c>
      <c r="H254" s="244">
        <v>89368</v>
      </c>
      <c r="I254" s="245">
        <f t="shared" si="46"/>
        <v>0</v>
      </c>
      <c r="J254" s="244">
        <v>89368</v>
      </c>
      <c r="K254" s="245">
        <f t="shared" si="47"/>
        <v>0</v>
      </c>
      <c r="L254" s="245">
        <f t="shared" si="48"/>
        <v>0</v>
      </c>
      <c r="M254" s="244">
        <v>89383</v>
      </c>
      <c r="N254" s="245">
        <f t="shared" si="49"/>
        <v>15</v>
      </c>
      <c r="O254" s="246">
        <f t="shared" si="50"/>
        <v>15</v>
      </c>
      <c r="P254" s="245">
        <f t="shared" si="51"/>
        <v>0</v>
      </c>
      <c r="Q254" s="245">
        <f t="shared" si="52"/>
        <v>15</v>
      </c>
      <c r="R254" s="276" t="s">
        <v>75</v>
      </c>
      <c r="S254" s="278" t="s">
        <v>76</v>
      </c>
      <c r="T254" s="278" t="s">
        <v>29</v>
      </c>
      <c r="U254" s="242" t="s">
        <v>30</v>
      </c>
      <c r="V254" s="249">
        <v>10</v>
      </c>
      <c r="W254" s="249">
        <f t="shared" si="43"/>
        <v>1.5</v>
      </c>
      <c r="X254" s="250">
        <f>W254*19.19</f>
        <v>28.785000000000004</v>
      </c>
      <c r="Y254" s="251" t="s">
        <v>77</v>
      </c>
      <c r="Z254" s="209"/>
      <c r="AA254" s="209"/>
      <c r="AB254" s="209"/>
    </row>
    <row r="255" spans="1:28">
      <c r="A255" s="240">
        <v>44330</v>
      </c>
      <c r="B255" s="241" t="s">
        <v>72</v>
      </c>
      <c r="C255" s="241" t="s">
        <v>26</v>
      </c>
      <c r="D255" s="242" t="s">
        <v>78</v>
      </c>
      <c r="E255" s="244">
        <v>89383</v>
      </c>
      <c r="F255" s="244">
        <v>89412</v>
      </c>
      <c r="G255" s="245">
        <f t="shared" si="45"/>
        <v>29</v>
      </c>
      <c r="H255" s="244">
        <v>89412</v>
      </c>
      <c r="I255" s="245">
        <f t="shared" si="46"/>
        <v>0</v>
      </c>
      <c r="J255" s="244">
        <v>89451</v>
      </c>
      <c r="K255" s="245">
        <f t="shared" si="47"/>
        <v>39</v>
      </c>
      <c r="L255" s="245">
        <f t="shared" si="48"/>
        <v>39</v>
      </c>
      <c r="M255" s="244">
        <v>89491</v>
      </c>
      <c r="N255" s="245">
        <f t="shared" si="49"/>
        <v>40</v>
      </c>
      <c r="O255" s="246">
        <f t="shared" si="50"/>
        <v>108</v>
      </c>
      <c r="P255" s="245">
        <f t="shared" si="51"/>
        <v>39</v>
      </c>
      <c r="Q255" s="245">
        <f t="shared" si="52"/>
        <v>69</v>
      </c>
      <c r="R255" s="276" t="s">
        <v>75</v>
      </c>
      <c r="S255" s="248" t="s">
        <v>76</v>
      </c>
      <c r="T255" s="248" t="s">
        <v>29</v>
      </c>
      <c r="U255" s="242" t="s">
        <v>30</v>
      </c>
      <c r="V255" s="249">
        <v>10</v>
      </c>
      <c r="W255" s="249">
        <f t="shared" si="43"/>
        <v>10.8</v>
      </c>
      <c r="X255" s="250">
        <f t="shared" ref="X255:X261" si="56">W255*19.19</f>
        <v>207.25200000000004</v>
      </c>
      <c r="Y255" s="251" t="s">
        <v>77</v>
      </c>
      <c r="Z255" s="209"/>
      <c r="AA255" s="209"/>
      <c r="AB255" s="209"/>
    </row>
    <row r="256" spans="1:28">
      <c r="A256" s="240">
        <v>44330</v>
      </c>
      <c r="B256" s="241" t="s">
        <v>72</v>
      </c>
      <c r="C256" s="241" t="s">
        <v>26</v>
      </c>
      <c r="D256" s="242" t="s">
        <v>97</v>
      </c>
      <c r="E256" s="244">
        <v>89491</v>
      </c>
      <c r="F256" s="244">
        <v>89491</v>
      </c>
      <c r="G256" s="245">
        <f t="shared" si="45"/>
        <v>0</v>
      </c>
      <c r="H256" s="244">
        <v>89491</v>
      </c>
      <c r="I256" s="245">
        <f t="shared" si="46"/>
        <v>0</v>
      </c>
      <c r="J256" s="244">
        <v>89506</v>
      </c>
      <c r="K256" s="245">
        <f t="shared" si="47"/>
        <v>15</v>
      </c>
      <c r="L256" s="245">
        <f t="shared" si="48"/>
        <v>15</v>
      </c>
      <c r="M256" s="244">
        <v>89534</v>
      </c>
      <c r="N256" s="245">
        <f t="shared" si="49"/>
        <v>28</v>
      </c>
      <c r="O256" s="246">
        <f t="shared" si="50"/>
        <v>43</v>
      </c>
      <c r="P256" s="245">
        <f t="shared" si="51"/>
        <v>15</v>
      </c>
      <c r="Q256" s="245">
        <f t="shared" si="52"/>
        <v>28</v>
      </c>
      <c r="R256" s="276" t="s">
        <v>75</v>
      </c>
      <c r="S256" s="248" t="s">
        <v>76</v>
      </c>
      <c r="T256" s="248" t="s">
        <v>29</v>
      </c>
      <c r="U256" s="242" t="s">
        <v>30</v>
      </c>
      <c r="V256" s="249">
        <v>10</v>
      </c>
      <c r="W256" s="249">
        <f t="shared" si="43"/>
        <v>4.3</v>
      </c>
      <c r="X256" s="250">
        <f t="shared" si="56"/>
        <v>82.516999999999996</v>
      </c>
      <c r="Y256" s="251" t="s">
        <v>77</v>
      </c>
      <c r="Z256" s="209"/>
      <c r="AA256" s="209"/>
      <c r="AB256" s="209"/>
    </row>
    <row r="257" spans="1:28">
      <c r="A257" s="240">
        <v>44331</v>
      </c>
      <c r="B257" s="241" t="s">
        <v>72</v>
      </c>
      <c r="C257" s="241" t="s">
        <v>26</v>
      </c>
      <c r="D257" s="242" t="s">
        <v>189</v>
      </c>
      <c r="E257" s="244">
        <v>89534</v>
      </c>
      <c r="F257" s="244">
        <v>89555</v>
      </c>
      <c r="G257" s="245">
        <f t="shared" si="45"/>
        <v>21</v>
      </c>
      <c r="H257" s="244">
        <v>89555</v>
      </c>
      <c r="I257" s="245">
        <f t="shared" si="46"/>
        <v>0</v>
      </c>
      <c r="J257" s="244">
        <v>89580</v>
      </c>
      <c r="K257" s="245">
        <f t="shared" si="47"/>
        <v>25</v>
      </c>
      <c r="L257" s="245">
        <f t="shared" si="48"/>
        <v>25</v>
      </c>
      <c r="M257" s="244">
        <v>89608</v>
      </c>
      <c r="N257" s="245">
        <f t="shared" si="49"/>
        <v>28</v>
      </c>
      <c r="O257" s="246">
        <f t="shared" si="50"/>
        <v>74</v>
      </c>
      <c r="P257" s="245">
        <f t="shared" si="51"/>
        <v>25</v>
      </c>
      <c r="Q257" s="245">
        <f t="shared" si="52"/>
        <v>49</v>
      </c>
      <c r="R257" s="276" t="s">
        <v>75</v>
      </c>
      <c r="S257" s="248" t="s">
        <v>76</v>
      </c>
      <c r="T257" s="248" t="s">
        <v>29</v>
      </c>
      <c r="U257" s="242" t="s">
        <v>30</v>
      </c>
      <c r="V257" s="249">
        <v>10</v>
      </c>
      <c r="W257" s="249">
        <f t="shared" si="43"/>
        <v>7.4</v>
      </c>
      <c r="X257" s="250">
        <f t="shared" si="56"/>
        <v>142.00600000000003</v>
      </c>
      <c r="Y257" s="251" t="s">
        <v>77</v>
      </c>
      <c r="Z257" s="209"/>
      <c r="AA257" s="209"/>
      <c r="AB257" s="209"/>
    </row>
    <row r="258" spans="1:28">
      <c r="A258" s="240">
        <v>44331</v>
      </c>
      <c r="B258" s="241" t="s">
        <v>72</v>
      </c>
      <c r="C258" s="241" t="s">
        <v>26</v>
      </c>
      <c r="D258" s="242" t="s">
        <v>190</v>
      </c>
      <c r="E258" s="244">
        <v>89608</v>
      </c>
      <c r="F258" s="244">
        <v>89642</v>
      </c>
      <c r="G258" s="245">
        <f t="shared" si="45"/>
        <v>34</v>
      </c>
      <c r="H258" s="244">
        <v>89642</v>
      </c>
      <c r="I258" s="245">
        <f t="shared" si="46"/>
        <v>0</v>
      </c>
      <c r="J258" s="244">
        <v>89668</v>
      </c>
      <c r="K258" s="245">
        <f t="shared" si="47"/>
        <v>26</v>
      </c>
      <c r="L258" s="245">
        <f t="shared" si="48"/>
        <v>26</v>
      </c>
      <c r="M258" s="244">
        <v>89668</v>
      </c>
      <c r="N258" s="245">
        <f t="shared" si="49"/>
        <v>0</v>
      </c>
      <c r="O258" s="246">
        <f t="shared" si="50"/>
        <v>60</v>
      </c>
      <c r="P258" s="245">
        <f t="shared" si="51"/>
        <v>26</v>
      </c>
      <c r="Q258" s="245">
        <f t="shared" si="52"/>
        <v>34</v>
      </c>
      <c r="R258" s="276" t="s">
        <v>75</v>
      </c>
      <c r="S258" s="248" t="s">
        <v>76</v>
      </c>
      <c r="T258" s="248" t="s">
        <v>29</v>
      </c>
      <c r="U258" s="242" t="s">
        <v>30</v>
      </c>
      <c r="V258" s="249">
        <v>10</v>
      </c>
      <c r="W258" s="249">
        <f t="shared" si="43"/>
        <v>6</v>
      </c>
      <c r="X258" s="250">
        <f t="shared" si="56"/>
        <v>115.14000000000001</v>
      </c>
      <c r="Y258" s="251" t="s">
        <v>77</v>
      </c>
      <c r="Z258" s="209"/>
      <c r="AA258" s="209"/>
      <c r="AB258" s="209"/>
    </row>
    <row r="259" spans="1:28">
      <c r="A259" s="240">
        <v>44331</v>
      </c>
      <c r="B259" s="241" t="s">
        <v>72</v>
      </c>
      <c r="C259" s="241" t="s">
        <v>26</v>
      </c>
      <c r="D259" s="242" t="s">
        <v>191</v>
      </c>
      <c r="E259" s="244">
        <v>89668</v>
      </c>
      <c r="F259" s="244">
        <v>89668</v>
      </c>
      <c r="G259" s="245">
        <f t="shared" si="45"/>
        <v>0</v>
      </c>
      <c r="H259" s="244">
        <v>89668</v>
      </c>
      <c r="I259" s="245">
        <f t="shared" si="46"/>
        <v>0</v>
      </c>
      <c r="J259" s="244">
        <v>89702</v>
      </c>
      <c r="K259" s="245">
        <f t="shared" si="47"/>
        <v>34</v>
      </c>
      <c r="L259" s="245">
        <f t="shared" si="48"/>
        <v>34</v>
      </c>
      <c r="M259" s="244">
        <v>89723</v>
      </c>
      <c r="N259" s="245">
        <f t="shared" si="49"/>
        <v>21</v>
      </c>
      <c r="O259" s="246">
        <f t="shared" si="50"/>
        <v>55</v>
      </c>
      <c r="P259" s="245">
        <f t="shared" si="51"/>
        <v>34</v>
      </c>
      <c r="Q259" s="245">
        <f t="shared" si="52"/>
        <v>21</v>
      </c>
      <c r="R259" s="276" t="s">
        <v>75</v>
      </c>
      <c r="S259" s="248" t="s">
        <v>76</v>
      </c>
      <c r="T259" s="248" t="s">
        <v>29</v>
      </c>
      <c r="U259" s="242" t="s">
        <v>30</v>
      </c>
      <c r="V259" s="249">
        <v>10</v>
      </c>
      <c r="W259" s="249">
        <f t="shared" si="43"/>
        <v>5.5</v>
      </c>
      <c r="X259" s="250">
        <f t="shared" si="56"/>
        <v>105.545</v>
      </c>
      <c r="Y259" s="251" t="s">
        <v>77</v>
      </c>
      <c r="Z259" s="209"/>
      <c r="AA259" s="209"/>
      <c r="AB259" s="209"/>
    </row>
    <row r="260" spans="1:28" ht="11.55" thickBot="1">
      <c r="A260" s="240">
        <v>44333</v>
      </c>
      <c r="B260" s="241" t="s">
        <v>72</v>
      </c>
      <c r="C260" s="241" t="s">
        <v>26</v>
      </c>
      <c r="D260" s="242" t="s">
        <v>192</v>
      </c>
      <c r="E260" s="244">
        <v>89723</v>
      </c>
      <c r="F260" s="244">
        <v>89758</v>
      </c>
      <c r="G260" s="245">
        <f t="shared" si="45"/>
        <v>35</v>
      </c>
      <c r="H260" s="244">
        <v>89758</v>
      </c>
      <c r="I260" s="245">
        <f t="shared" si="46"/>
        <v>0</v>
      </c>
      <c r="J260" s="244">
        <v>89774</v>
      </c>
      <c r="K260" s="245">
        <f t="shared" si="47"/>
        <v>16</v>
      </c>
      <c r="L260" s="245">
        <f t="shared" si="48"/>
        <v>16</v>
      </c>
      <c r="M260" s="244">
        <v>89774</v>
      </c>
      <c r="N260" s="245">
        <f t="shared" si="49"/>
        <v>0</v>
      </c>
      <c r="O260" s="246">
        <f t="shared" si="50"/>
        <v>51</v>
      </c>
      <c r="P260" s="245">
        <f t="shared" si="51"/>
        <v>16</v>
      </c>
      <c r="Q260" s="245">
        <f t="shared" si="52"/>
        <v>35</v>
      </c>
      <c r="R260" s="276" t="s">
        <v>75</v>
      </c>
      <c r="S260" s="248" t="s">
        <v>76</v>
      </c>
      <c r="T260" s="248" t="s">
        <v>29</v>
      </c>
      <c r="U260" s="242" t="s">
        <v>30</v>
      </c>
      <c r="V260" s="249">
        <v>10</v>
      </c>
      <c r="W260" s="249">
        <f t="shared" si="43"/>
        <v>5.0999999999999996</v>
      </c>
      <c r="X260" s="250">
        <f t="shared" si="56"/>
        <v>97.869</v>
      </c>
      <c r="Y260" s="251" t="s">
        <v>77</v>
      </c>
      <c r="Z260" s="209"/>
      <c r="AA260" s="209"/>
      <c r="AB260" s="209"/>
    </row>
    <row r="261" spans="1:28" ht="11.55" thickBot="1">
      <c r="A261" s="225">
        <v>44333</v>
      </c>
      <c r="B261" s="226" t="s">
        <v>72</v>
      </c>
      <c r="C261" s="226" t="s">
        <v>26</v>
      </c>
      <c r="D261" s="227" t="s">
        <v>95</v>
      </c>
      <c r="E261" s="228">
        <v>89774</v>
      </c>
      <c r="F261" s="228">
        <v>89774</v>
      </c>
      <c r="G261" s="229">
        <f t="shared" si="45"/>
        <v>0</v>
      </c>
      <c r="H261" s="228">
        <v>89774</v>
      </c>
      <c r="I261" s="229">
        <f t="shared" si="46"/>
        <v>0</v>
      </c>
      <c r="J261" s="228">
        <v>89779</v>
      </c>
      <c r="K261" s="229">
        <f t="shared" si="47"/>
        <v>5</v>
      </c>
      <c r="L261" s="229">
        <f t="shared" si="48"/>
        <v>5</v>
      </c>
      <c r="M261" s="230">
        <v>89810</v>
      </c>
      <c r="N261" s="229">
        <f t="shared" si="49"/>
        <v>31</v>
      </c>
      <c r="O261" s="231">
        <f t="shared" si="50"/>
        <v>36</v>
      </c>
      <c r="P261" s="229">
        <f t="shared" si="51"/>
        <v>5</v>
      </c>
      <c r="Q261" s="229">
        <f t="shared" si="52"/>
        <v>31</v>
      </c>
      <c r="R261" s="277" t="s">
        <v>75</v>
      </c>
      <c r="S261" s="233" t="s">
        <v>76</v>
      </c>
      <c r="T261" s="233" t="s">
        <v>29</v>
      </c>
      <c r="U261" s="227" t="s">
        <v>30</v>
      </c>
      <c r="V261" s="234">
        <v>10</v>
      </c>
      <c r="W261" s="234">
        <f t="shared" ref="W261:W324" si="57">+O261/V261</f>
        <v>3.6</v>
      </c>
      <c r="X261" s="253">
        <f t="shared" si="56"/>
        <v>69.084000000000003</v>
      </c>
      <c r="Y261" s="254" t="s">
        <v>77</v>
      </c>
      <c r="Z261" s="237">
        <f>SUM(X254:X261)</f>
        <v>848.19800000000009</v>
      </c>
      <c r="AA261" s="238"/>
      <c r="AB261" s="239"/>
    </row>
    <row r="262" spans="1:28">
      <c r="A262" s="428">
        <v>44333</v>
      </c>
      <c r="B262" s="429" t="s">
        <v>25</v>
      </c>
      <c r="C262" s="429" t="s">
        <v>26</v>
      </c>
      <c r="D262" s="221" t="s">
        <v>184</v>
      </c>
      <c r="E262" s="214">
        <v>103777</v>
      </c>
      <c r="F262" s="215">
        <v>103794</v>
      </c>
      <c r="G262" s="216">
        <f t="shared" si="45"/>
        <v>17</v>
      </c>
      <c r="H262" s="215">
        <v>103794</v>
      </c>
      <c r="I262" s="216">
        <f t="shared" si="46"/>
        <v>0</v>
      </c>
      <c r="J262" s="215">
        <v>103845</v>
      </c>
      <c r="K262" s="216">
        <f t="shared" si="47"/>
        <v>51</v>
      </c>
      <c r="L262" s="216">
        <f t="shared" si="48"/>
        <v>51</v>
      </c>
      <c r="M262" s="215">
        <v>103849</v>
      </c>
      <c r="N262" s="216">
        <f t="shared" si="49"/>
        <v>4</v>
      </c>
      <c r="O262" s="217">
        <f t="shared" si="50"/>
        <v>72</v>
      </c>
      <c r="P262" s="216">
        <f t="shared" si="51"/>
        <v>51</v>
      </c>
      <c r="Q262" s="216">
        <f t="shared" si="52"/>
        <v>21</v>
      </c>
      <c r="R262" s="219" t="s">
        <v>27</v>
      </c>
      <c r="S262" s="220" t="s">
        <v>28</v>
      </c>
      <c r="T262" s="220" t="s">
        <v>29</v>
      </c>
      <c r="U262" s="221" t="s">
        <v>30</v>
      </c>
      <c r="V262" s="222">
        <v>13</v>
      </c>
      <c r="W262" s="222">
        <f t="shared" si="57"/>
        <v>5.5384615384615383</v>
      </c>
      <c r="X262" s="295">
        <f>W262*21.49</f>
        <v>119.02153846153846</v>
      </c>
      <c r="Y262" s="224" t="s">
        <v>31</v>
      </c>
      <c r="Z262" s="209"/>
      <c r="AA262" s="209"/>
      <c r="AB262" s="209"/>
    </row>
    <row r="263" spans="1:28" ht="11.55" thickBot="1">
      <c r="A263" s="240">
        <v>44334</v>
      </c>
      <c r="B263" s="241" t="s">
        <v>25</v>
      </c>
      <c r="C263" s="241" t="s">
        <v>26</v>
      </c>
      <c r="D263" s="242" t="s">
        <v>193</v>
      </c>
      <c r="E263" s="244">
        <v>103849</v>
      </c>
      <c r="F263" s="244">
        <v>103853</v>
      </c>
      <c r="G263" s="245">
        <f t="shared" si="45"/>
        <v>4</v>
      </c>
      <c r="H263" s="244">
        <v>103853</v>
      </c>
      <c r="I263" s="245">
        <f t="shared" si="46"/>
        <v>0</v>
      </c>
      <c r="J263" s="244">
        <v>103885</v>
      </c>
      <c r="K263" s="245">
        <f t="shared" si="47"/>
        <v>32</v>
      </c>
      <c r="L263" s="245">
        <f t="shared" si="48"/>
        <v>32</v>
      </c>
      <c r="M263" s="244">
        <v>103897</v>
      </c>
      <c r="N263" s="245">
        <f t="shared" si="49"/>
        <v>12</v>
      </c>
      <c r="O263" s="246">
        <f t="shared" si="50"/>
        <v>48</v>
      </c>
      <c r="P263" s="245">
        <f t="shared" si="51"/>
        <v>32</v>
      </c>
      <c r="Q263" s="245">
        <f t="shared" si="52"/>
        <v>16</v>
      </c>
      <c r="R263" s="439" t="s">
        <v>27</v>
      </c>
      <c r="S263" s="248" t="s">
        <v>28</v>
      </c>
      <c r="T263" s="248" t="s">
        <v>29</v>
      </c>
      <c r="U263" s="242" t="s">
        <v>30</v>
      </c>
      <c r="V263" s="249">
        <v>13</v>
      </c>
      <c r="W263" s="249">
        <f t="shared" si="57"/>
        <v>3.6923076923076925</v>
      </c>
      <c r="X263" s="250">
        <f>W263*21.49</f>
        <v>79.347692307692313</v>
      </c>
      <c r="Y263" s="260" t="s">
        <v>31</v>
      </c>
      <c r="Z263" s="209"/>
      <c r="AA263" s="209"/>
      <c r="AB263" s="209"/>
    </row>
    <row r="264" spans="1:28" ht="11.55" thickBot="1">
      <c r="A264" s="225">
        <v>44334</v>
      </c>
      <c r="B264" s="226" t="s">
        <v>25</v>
      </c>
      <c r="C264" s="226" t="s">
        <v>26</v>
      </c>
      <c r="D264" s="227" t="s">
        <v>102</v>
      </c>
      <c r="E264" s="228">
        <v>103897</v>
      </c>
      <c r="F264" s="228">
        <v>103897</v>
      </c>
      <c r="G264" s="229">
        <f t="shared" si="45"/>
        <v>0</v>
      </c>
      <c r="H264" s="228">
        <v>103897</v>
      </c>
      <c r="I264" s="229">
        <f t="shared" si="46"/>
        <v>0</v>
      </c>
      <c r="J264" s="228">
        <v>103899</v>
      </c>
      <c r="K264" s="229">
        <f t="shared" si="47"/>
        <v>2</v>
      </c>
      <c r="L264" s="229">
        <f t="shared" si="48"/>
        <v>2</v>
      </c>
      <c r="M264" s="230">
        <v>103909</v>
      </c>
      <c r="N264" s="229">
        <f t="shared" si="49"/>
        <v>10</v>
      </c>
      <c r="O264" s="231">
        <f t="shared" si="50"/>
        <v>12</v>
      </c>
      <c r="P264" s="229">
        <f t="shared" si="51"/>
        <v>2</v>
      </c>
      <c r="Q264" s="229">
        <f t="shared" si="52"/>
        <v>10</v>
      </c>
      <c r="R264" s="232" t="s">
        <v>27</v>
      </c>
      <c r="S264" s="233" t="s">
        <v>28</v>
      </c>
      <c r="T264" s="233" t="s">
        <v>29</v>
      </c>
      <c r="U264" s="227" t="s">
        <v>30</v>
      </c>
      <c r="V264" s="234">
        <v>13</v>
      </c>
      <c r="W264" s="234">
        <f t="shared" si="57"/>
        <v>0.92307692307692313</v>
      </c>
      <c r="X264" s="235">
        <f>W264*21.49</f>
        <v>19.836923076923078</v>
      </c>
      <c r="Y264" s="236" t="s">
        <v>31</v>
      </c>
      <c r="Z264" s="237">
        <f>SUM(X262:X264)</f>
        <v>218.20615384615385</v>
      </c>
      <c r="AA264" s="238"/>
      <c r="AB264" s="239"/>
    </row>
    <row r="265" spans="1:28">
      <c r="A265" s="240">
        <v>44333</v>
      </c>
      <c r="B265" s="241" t="s">
        <v>35</v>
      </c>
      <c r="C265" s="241" t="s">
        <v>26</v>
      </c>
      <c r="D265" s="242" t="s">
        <v>98</v>
      </c>
      <c r="E265" s="243">
        <v>56309</v>
      </c>
      <c r="F265" s="244">
        <v>56326</v>
      </c>
      <c r="G265" s="245">
        <f t="shared" ref="G265:G328" si="58">F265-E265</f>
        <v>17</v>
      </c>
      <c r="H265" s="244">
        <v>56326</v>
      </c>
      <c r="I265" s="245">
        <f t="shared" ref="I265:I328" si="59">H265-F265</f>
        <v>0</v>
      </c>
      <c r="J265" s="244">
        <v>56331</v>
      </c>
      <c r="K265" s="245">
        <f t="shared" ref="K265:K328" si="60">J265-H265</f>
        <v>5</v>
      </c>
      <c r="L265" s="245">
        <f t="shared" ref="L265:L328" si="61">J265-F265</f>
        <v>5</v>
      </c>
      <c r="M265" s="244">
        <v>56347</v>
      </c>
      <c r="N265" s="245">
        <f t="shared" ref="N265:N328" si="62">M265-J265</f>
        <v>16</v>
      </c>
      <c r="O265" s="246">
        <f t="shared" ref="O265:O328" si="63">+M265-E265</f>
        <v>38</v>
      </c>
      <c r="P265" s="245">
        <f t="shared" ref="P265:P328" si="64">L265</f>
        <v>5</v>
      </c>
      <c r="Q265" s="245">
        <f t="shared" ref="Q265:Q328" si="65">+O265-P265</f>
        <v>33</v>
      </c>
      <c r="R265" s="247" t="s">
        <v>37</v>
      </c>
      <c r="S265" s="248" t="s">
        <v>38</v>
      </c>
      <c r="T265" s="248" t="s">
        <v>29</v>
      </c>
      <c r="U265" s="242" t="s">
        <v>30</v>
      </c>
      <c r="V265" s="249">
        <v>12</v>
      </c>
      <c r="W265" s="249">
        <f t="shared" si="57"/>
        <v>3.1666666666666665</v>
      </c>
      <c r="X265" s="250">
        <f t="shared" ref="X265:X270" si="66">W265*20.09</f>
        <v>63.618333333333332</v>
      </c>
      <c r="Y265" s="251" t="s">
        <v>39</v>
      </c>
      <c r="Z265" s="209"/>
      <c r="AA265" s="209"/>
      <c r="AB265" s="209"/>
    </row>
    <row r="266" spans="1:28" ht="11.55" thickBot="1">
      <c r="A266" s="240">
        <v>44334</v>
      </c>
      <c r="B266" s="241" t="s">
        <v>35</v>
      </c>
      <c r="C266" s="241" t="s">
        <v>26</v>
      </c>
      <c r="D266" s="242" t="s">
        <v>144</v>
      </c>
      <c r="E266" s="244">
        <v>56347</v>
      </c>
      <c r="F266" s="244">
        <v>56347</v>
      </c>
      <c r="G266" s="245">
        <f t="shared" si="58"/>
        <v>0</v>
      </c>
      <c r="H266" s="244">
        <v>56347</v>
      </c>
      <c r="I266" s="245">
        <f t="shared" si="59"/>
        <v>0</v>
      </c>
      <c r="J266" s="244">
        <v>56366</v>
      </c>
      <c r="K266" s="245">
        <f t="shared" si="60"/>
        <v>19</v>
      </c>
      <c r="L266" s="245">
        <f t="shared" si="61"/>
        <v>19</v>
      </c>
      <c r="M266" s="244">
        <v>56386</v>
      </c>
      <c r="N266" s="245">
        <f t="shared" si="62"/>
        <v>20</v>
      </c>
      <c r="O266" s="246">
        <f t="shared" si="63"/>
        <v>39</v>
      </c>
      <c r="P266" s="245">
        <f t="shared" si="64"/>
        <v>19</v>
      </c>
      <c r="Q266" s="245">
        <f t="shared" si="65"/>
        <v>20</v>
      </c>
      <c r="R266" s="247" t="s">
        <v>37</v>
      </c>
      <c r="S266" s="248" t="s">
        <v>38</v>
      </c>
      <c r="T266" s="248" t="s">
        <v>29</v>
      </c>
      <c r="U266" s="242" t="s">
        <v>30</v>
      </c>
      <c r="V266" s="249">
        <v>12</v>
      </c>
      <c r="W266" s="249">
        <f t="shared" si="57"/>
        <v>3.25</v>
      </c>
      <c r="X266" s="250">
        <f t="shared" si="66"/>
        <v>65.292500000000004</v>
      </c>
      <c r="Y266" s="251" t="s">
        <v>39</v>
      </c>
      <c r="Z266" s="209"/>
      <c r="AA266" s="209"/>
      <c r="AB266" s="209"/>
    </row>
    <row r="267" spans="1:28" ht="11.55" thickBot="1">
      <c r="A267" s="225">
        <v>44334</v>
      </c>
      <c r="B267" s="226" t="s">
        <v>35</v>
      </c>
      <c r="C267" s="226" t="s">
        <v>26</v>
      </c>
      <c r="D267" s="227" t="s">
        <v>95</v>
      </c>
      <c r="E267" s="228">
        <v>56386</v>
      </c>
      <c r="F267" s="228">
        <v>56386</v>
      </c>
      <c r="G267" s="229">
        <f t="shared" si="58"/>
        <v>0</v>
      </c>
      <c r="H267" s="228">
        <v>56386</v>
      </c>
      <c r="I267" s="229">
        <f t="shared" si="59"/>
        <v>0</v>
      </c>
      <c r="J267" s="228">
        <v>56390</v>
      </c>
      <c r="K267" s="229">
        <f t="shared" si="60"/>
        <v>4</v>
      </c>
      <c r="L267" s="229">
        <f t="shared" si="61"/>
        <v>4</v>
      </c>
      <c r="M267" s="230">
        <v>56394</v>
      </c>
      <c r="N267" s="229">
        <f t="shared" si="62"/>
        <v>4</v>
      </c>
      <c r="O267" s="231">
        <f t="shared" si="63"/>
        <v>8</v>
      </c>
      <c r="P267" s="229">
        <f t="shared" si="64"/>
        <v>4</v>
      </c>
      <c r="Q267" s="229">
        <f t="shared" si="65"/>
        <v>4</v>
      </c>
      <c r="R267" s="252" t="s">
        <v>37</v>
      </c>
      <c r="S267" s="233" t="s">
        <v>38</v>
      </c>
      <c r="T267" s="233" t="s">
        <v>29</v>
      </c>
      <c r="U267" s="227" t="s">
        <v>30</v>
      </c>
      <c r="V267" s="234">
        <v>12</v>
      </c>
      <c r="W267" s="234">
        <f t="shared" si="57"/>
        <v>0.66666666666666663</v>
      </c>
      <c r="X267" s="253">
        <f t="shared" si="66"/>
        <v>13.393333333333333</v>
      </c>
      <c r="Y267" s="254" t="s">
        <v>39</v>
      </c>
      <c r="Z267" s="237">
        <f>SUM(X265:X267)</f>
        <v>142.30416666666667</v>
      </c>
      <c r="AA267" s="238"/>
      <c r="AB267" s="239"/>
    </row>
    <row r="268" spans="1:28">
      <c r="A268" s="240">
        <v>44333</v>
      </c>
      <c r="B268" s="241" t="s">
        <v>42</v>
      </c>
      <c r="C268" s="241" t="s">
        <v>26</v>
      </c>
      <c r="D268" s="242" t="s">
        <v>183</v>
      </c>
      <c r="E268" s="243">
        <v>42225</v>
      </c>
      <c r="F268" s="244">
        <v>42246</v>
      </c>
      <c r="G268" s="245">
        <f t="shared" si="58"/>
        <v>21</v>
      </c>
      <c r="H268" s="244">
        <v>42246</v>
      </c>
      <c r="I268" s="245">
        <f t="shared" si="59"/>
        <v>0</v>
      </c>
      <c r="J268" s="244">
        <v>42260</v>
      </c>
      <c r="K268" s="245">
        <f t="shared" si="60"/>
        <v>14</v>
      </c>
      <c r="L268" s="245">
        <f t="shared" si="61"/>
        <v>14</v>
      </c>
      <c r="M268" s="244">
        <v>42260</v>
      </c>
      <c r="N268" s="245">
        <f t="shared" si="62"/>
        <v>0</v>
      </c>
      <c r="O268" s="246">
        <f t="shared" si="63"/>
        <v>35</v>
      </c>
      <c r="P268" s="245">
        <f t="shared" si="64"/>
        <v>14</v>
      </c>
      <c r="Q268" s="245">
        <f t="shared" si="65"/>
        <v>21</v>
      </c>
      <c r="R268" s="255" t="s">
        <v>44</v>
      </c>
      <c r="S268" s="248" t="s">
        <v>45</v>
      </c>
      <c r="T268" s="248" t="s">
        <v>29</v>
      </c>
      <c r="U268" s="242" t="s">
        <v>30</v>
      </c>
      <c r="V268" s="249">
        <v>15</v>
      </c>
      <c r="W268" s="249">
        <f t="shared" si="57"/>
        <v>2.3333333333333335</v>
      </c>
      <c r="X268" s="250">
        <f t="shared" si="66"/>
        <v>46.876666666666672</v>
      </c>
      <c r="Y268" s="251" t="s">
        <v>46</v>
      </c>
      <c r="Z268" s="209"/>
      <c r="AA268" s="209"/>
      <c r="AB268" s="209"/>
    </row>
    <row r="269" spans="1:28" ht="11.55" thickBot="1">
      <c r="A269" s="240">
        <v>44333</v>
      </c>
      <c r="B269" s="241" t="s">
        <v>42</v>
      </c>
      <c r="C269" s="241" t="s">
        <v>26</v>
      </c>
      <c r="D269" s="242" t="s">
        <v>96</v>
      </c>
      <c r="E269" s="244">
        <v>42260</v>
      </c>
      <c r="F269" s="244">
        <v>42271</v>
      </c>
      <c r="G269" s="245">
        <f t="shared" si="58"/>
        <v>11</v>
      </c>
      <c r="H269" s="244">
        <v>42271</v>
      </c>
      <c r="I269" s="245">
        <f t="shared" si="59"/>
        <v>0</v>
      </c>
      <c r="J269" s="244">
        <v>42274</v>
      </c>
      <c r="K269" s="245">
        <f t="shared" si="60"/>
        <v>3</v>
      </c>
      <c r="L269" s="245">
        <f t="shared" si="61"/>
        <v>3</v>
      </c>
      <c r="M269" s="244">
        <v>42282</v>
      </c>
      <c r="N269" s="245">
        <f t="shared" si="62"/>
        <v>8</v>
      </c>
      <c r="O269" s="246">
        <f t="shared" si="63"/>
        <v>22</v>
      </c>
      <c r="P269" s="245">
        <f t="shared" si="64"/>
        <v>3</v>
      </c>
      <c r="Q269" s="245">
        <f t="shared" si="65"/>
        <v>19</v>
      </c>
      <c r="R269" s="255" t="s">
        <v>44</v>
      </c>
      <c r="S269" s="248" t="s">
        <v>45</v>
      </c>
      <c r="T269" s="248" t="s">
        <v>29</v>
      </c>
      <c r="U269" s="242" t="s">
        <v>30</v>
      </c>
      <c r="V269" s="249">
        <v>15</v>
      </c>
      <c r="W269" s="249">
        <f t="shared" si="57"/>
        <v>1.4666666666666666</v>
      </c>
      <c r="X269" s="259">
        <f t="shared" si="66"/>
        <v>29.46533333333333</v>
      </c>
      <c r="Y269" s="251" t="s">
        <v>46</v>
      </c>
      <c r="Z269" s="209"/>
      <c r="AA269" s="209"/>
      <c r="AB269" s="209"/>
    </row>
    <row r="270" spans="1:28" ht="11.55" thickBot="1">
      <c r="A270" s="225">
        <v>44334</v>
      </c>
      <c r="B270" s="226" t="s">
        <v>42</v>
      </c>
      <c r="C270" s="226" t="s">
        <v>26</v>
      </c>
      <c r="D270" s="227" t="s">
        <v>101</v>
      </c>
      <c r="E270" s="228">
        <v>42282</v>
      </c>
      <c r="F270" s="228">
        <v>42296</v>
      </c>
      <c r="G270" s="229">
        <f t="shared" si="58"/>
        <v>14</v>
      </c>
      <c r="H270" s="228">
        <v>42296</v>
      </c>
      <c r="I270" s="229">
        <f t="shared" si="59"/>
        <v>0</v>
      </c>
      <c r="J270" s="228">
        <v>42310</v>
      </c>
      <c r="K270" s="229">
        <f t="shared" si="60"/>
        <v>14</v>
      </c>
      <c r="L270" s="229">
        <f t="shared" si="61"/>
        <v>14</v>
      </c>
      <c r="M270" s="230">
        <v>42332</v>
      </c>
      <c r="N270" s="229">
        <f t="shared" si="62"/>
        <v>22</v>
      </c>
      <c r="O270" s="231">
        <f t="shared" si="63"/>
        <v>50</v>
      </c>
      <c r="P270" s="229">
        <f t="shared" si="64"/>
        <v>14</v>
      </c>
      <c r="Q270" s="229">
        <f t="shared" si="65"/>
        <v>36</v>
      </c>
      <c r="R270" s="257" t="s">
        <v>44</v>
      </c>
      <c r="S270" s="233" t="s">
        <v>45</v>
      </c>
      <c r="T270" s="233" t="s">
        <v>29</v>
      </c>
      <c r="U270" s="227" t="s">
        <v>30</v>
      </c>
      <c r="V270" s="234">
        <v>15</v>
      </c>
      <c r="W270" s="234">
        <f t="shared" si="57"/>
        <v>3.3333333333333335</v>
      </c>
      <c r="X270" s="253">
        <f t="shared" si="66"/>
        <v>66.966666666666669</v>
      </c>
      <c r="Y270" s="254" t="s">
        <v>46</v>
      </c>
      <c r="Z270" s="237">
        <f>SUM(X268:X270)</f>
        <v>143.30866666666668</v>
      </c>
      <c r="AA270" s="238"/>
      <c r="AB270" s="239"/>
    </row>
    <row r="271" spans="1:28" ht="11.55" thickBot="1">
      <c r="A271" s="240">
        <v>44333</v>
      </c>
      <c r="B271" s="241" t="s">
        <v>48</v>
      </c>
      <c r="C271" s="241" t="s">
        <v>26</v>
      </c>
      <c r="D271" s="242" t="s">
        <v>49</v>
      </c>
      <c r="E271" s="243">
        <v>60269</v>
      </c>
      <c r="F271" s="244">
        <v>60286</v>
      </c>
      <c r="G271" s="245">
        <f t="shared" si="58"/>
        <v>17</v>
      </c>
      <c r="H271" s="244">
        <v>60286</v>
      </c>
      <c r="I271" s="245">
        <f t="shared" si="59"/>
        <v>0</v>
      </c>
      <c r="J271" s="244">
        <v>60310</v>
      </c>
      <c r="K271" s="245">
        <f t="shared" si="60"/>
        <v>24</v>
      </c>
      <c r="L271" s="245">
        <f t="shared" si="61"/>
        <v>24</v>
      </c>
      <c r="M271" s="244">
        <v>60313</v>
      </c>
      <c r="N271" s="245">
        <f t="shared" si="62"/>
        <v>3</v>
      </c>
      <c r="O271" s="246">
        <f t="shared" si="63"/>
        <v>44</v>
      </c>
      <c r="P271" s="245">
        <f t="shared" si="64"/>
        <v>24</v>
      </c>
      <c r="Q271" s="245">
        <f t="shared" si="65"/>
        <v>20</v>
      </c>
      <c r="R271" s="258" t="s">
        <v>50</v>
      </c>
      <c r="S271" s="248" t="s">
        <v>51</v>
      </c>
      <c r="T271" s="248" t="s">
        <v>29</v>
      </c>
      <c r="U271" s="242" t="s">
        <v>30</v>
      </c>
      <c r="V271" s="249">
        <v>8</v>
      </c>
      <c r="W271" s="249">
        <f t="shared" si="57"/>
        <v>5.5</v>
      </c>
      <c r="X271" s="259">
        <f>W271*21.37</f>
        <v>117.53500000000001</v>
      </c>
      <c r="Y271" s="260" t="s">
        <v>52</v>
      </c>
      <c r="Z271" s="209"/>
      <c r="AA271" s="209"/>
      <c r="AB271" s="209"/>
    </row>
    <row r="272" spans="1:28" ht="11.55" thickBot="1">
      <c r="A272" s="225">
        <v>44334</v>
      </c>
      <c r="B272" s="256" t="s">
        <v>48</v>
      </c>
      <c r="C272" s="226" t="s">
        <v>26</v>
      </c>
      <c r="D272" s="256" t="s">
        <v>53</v>
      </c>
      <c r="E272" s="228">
        <v>60313</v>
      </c>
      <c r="F272" s="228">
        <v>60316</v>
      </c>
      <c r="G272" s="229">
        <f t="shared" si="58"/>
        <v>3</v>
      </c>
      <c r="H272" s="228">
        <v>60316</v>
      </c>
      <c r="I272" s="229">
        <f t="shared" si="59"/>
        <v>0</v>
      </c>
      <c r="J272" s="228">
        <v>60338</v>
      </c>
      <c r="K272" s="229">
        <f t="shared" si="60"/>
        <v>22</v>
      </c>
      <c r="L272" s="229">
        <f t="shared" si="61"/>
        <v>22</v>
      </c>
      <c r="M272" s="230">
        <v>60353</v>
      </c>
      <c r="N272" s="229">
        <f t="shared" si="62"/>
        <v>15</v>
      </c>
      <c r="O272" s="231">
        <f t="shared" si="63"/>
        <v>40</v>
      </c>
      <c r="P272" s="229">
        <f t="shared" si="64"/>
        <v>22</v>
      </c>
      <c r="Q272" s="229">
        <f t="shared" si="65"/>
        <v>18</v>
      </c>
      <c r="R272" s="261" t="s">
        <v>50</v>
      </c>
      <c r="S272" s="233" t="s">
        <v>51</v>
      </c>
      <c r="T272" s="233" t="s">
        <v>29</v>
      </c>
      <c r="U272" s="227" t="s">
        <v>30</v>
      </c>
      <c r="V272" s="234">
        <v>8</v>
      </c>
      <c r="W272" s="234">
        <f t="shared" si="57"/>
        <v>5</v>
      </c>
      <c r="X272" s="235">
        <f>W272*21.37</f>
        <v>106.85000000000001</v>
      </c>
      <c r="Y272" s="236" t="s">
        <v>52</v>
      </c>
      <c r="Z272" s="237">
        <f>SUM(X271:X272)</f>
        <v>224.38500000000002</v>
      </c>
      <c r="AA272" s="238"/>
      <c r="AB272" s="239"/>
    </row>
    <row r="273" spans="1:28" ht="11.55" thickBot="1">
      <c r="A273" s="240">
        <v>44333</v>
      </c>
      <c r="B273" s="241" t="s">
        <v>55</v>
      </c>
      <c r="C273" s="241" t="s">
        <v>26</v>
      </c>
      <c r="D273" s="242" t="s">
        <v>56</v>
      </c>
      <c r="E273" s="243">
        <v>111675</v>
      </c>
      <c r="F273" s="244">
        <v>111691</v>
      </c>
      <c r="G273" s="245">
        <f t="shared" si="58"/>
        <v>16</v>
      </c>
      <c r="H273" s="244">
        <v>111691</v>
      </c>
      <c r="I273" s="245">
        <f t="shared" si="59"/>
        <v>0</v>
      </c>
      <c r="J273" s="244">
        <v>111705</v>
      </c>
      <c r="K273" s="245">
        <f t="shared" si="60"/>
        <v>14</v>
      </c>
      <c r="L273" s="245">
        <f t="shared" si="61"/>
        <v>14</v>
      </c>
      <c r="M273" s="244">
        <v>111709</v>
      </c>
      <c r="N273" s="245">
        <f t="shared" si="62"/>
        <v>4</v>
      </c>
      <c r="O273" s="244">
        <f t="shared" si="63"/>
        <v>34</v>
      </c>
      <c r="P273" s="245">
        <f t="shared" si="64"/>
        <v>14</v>
      </c>
      <c r="Q273" s="245">
        <f t="shared" si="65"/>
        <v>20</v>
      </c>
      <c r="R273" s="262" t="s">
        <v>57</v>
      </c>
      <c r="S273" s="248" t="s">
        <v>51</v>
      </c>
      <c r="T273" s="248" t="s">
        <v>29</v>
      </c>
      <c r="U273" s="241" t="s">
        <v>30</v>
      </c>
      <c r="V273" s="263">
        <v>7</v>
      </c>
      <c r="W273" s="263">
        <f t="shared" si="57"/>
        <v>4.8571428571428568</v>
      </c>
      <c r="X273" s="264">
        <f>W273*21.59</f>
        <v>104.86571428571428</v>
      </c>
      <c r="Y273" s="265" t="s">
        <v>58</v>
      </c>
      <c r="Z273" s="209"/>
      <c r="AA273" s="209"/>
      <c r="AB273" s="209"/>
    </row>
    <row r="274" spans="1:28" ht="11.55" thickBot="1">
      <c r="A274" s="225">
        <v>44334</v>
      </c>
      <c r="B274" s="226" t="s">
        <v>55</v>
      </c>
      <c r="C274" s="226" t="s">
        <v>26</v>
      </c>
      <c r="D274" s="226" t="s">
        <v>124</v>
      </c>
      <c r="E274" s="228">
        <v>111709</v>
      </c>
      <c r="F274" s="228">
        <v>111713</v>
      </c>
      <c r="G274" s="229">
        <f t="shared" si="58"/>
        <v>4</v>
      </c>
      <c r="H274" s="228">
        <v>111713</v>
      </c>
      <c r="I274" s="229">
        <f t="shared" si="59"/>
        <v>0</v>
      </c>
      <c r="J274" s="228">
        <v>111735</v>
      </c>
      <c r="K274" s="229">
        <f t="shared" si="60"/>
        <v>22</v>
      </c>
      <c r="L274" s="229">
        <f t="shared" si="61"/>
        <v>22</v>
      </c>
      <c r="M274" s="230">
        <v>111753</v>
      </c>
      <c r="N274" s="229">
        <f t="shared" si="62"/>
        <v>18</v>
      </c>
      <c r="O274" s="231">
        <f t="shared" si="63"/>
        <v>44</v>
      </c>
      <c r="P274" s="229">
        <f t="shared" si="64"/>
        <v>22</v>
      </c>
      <c r="Q274" s="229">
        <f t="shared" si="65"/>
        <v>22</v>
      </c>
      <c r="R274" s="266" t="s">
        <v>57</v>
      </c>
      <c r="S274" s="233" t="s">
        <v>51</v>
      </c>
      <c r="T274" s="233" t="s">
        <v>29</v>
      </c>
      <c r="U274" s="227" t="s">
        <v>30</v>
      </c>
      <c r="V274" s="234">
        <v>7</v>
      </c>
      <c r="W274" s="234">
        <f t="shared" si="57"/>
        <v>6.2857142857142856</v>
      </c>
      <c r="X274" s="235">
        <f>W274*21.59</f>
        <v>135.70857142857142</v>
      </c>
      <c r="Y274" s="254" t="s">
        <v>58</v>
      </c>
      <c r="Z274" s="237">
        <f>SUM(X273:X274)</f>
        <v>240.57428571428568</v>
      </c>
      <c r="AA274" s="238"/>
      <c r="AB274" s="239"/>
    </row>
    <row r="275" spans="1:28" ht="11.55" thickBot="1">
      <c r="A275" s="240">
        <v>44333</v>
      </c>
      <c r="B275" s="241" t="s">
        <v>60</v>
      </c>
      <c r="C275" s="241" t="s">
        <v>26</v>
      </c>
      <c r="D275" s="241" t="s">
        <v>61</v>
      </c>
      <c r="E275" s="243">
        <v>175459</v>
      </c>
      <c r="F275" s="244">
        <v>175466</v>
      </c>
      <c r="G275" s="245">
        <f t="shared" si="58"/>
        <v>7</v>
      </c>
      <c r="H275" s="244">
        <v>175466</v>
      </c>
      <c r="I275" s="245">
        <f t="shared" si="59"/>
        <v>0</v>
      </c>
      <c r="J275" s="244">
        <v>175478</v>
      </c>
      <c r="K275" s="245">
        <f t="shared" si="60"/>
        <v>12</v>
      </c>
      <c r="L275" s="245">
        <f t="shared" si="61"/>
        <v>12</v>
      </c>
      <c r="M275" s="244">
        <v>175489</v>
      </c>
      <c r="N275" s="245">
        <f t="shared" si="62"/>
        <v>11</v>
      </c>
      <c r="O275" s="246">
        <f t="shared" si="63"/>
        <v>30</v>
      </c>
      <c r="P275" s="245">
        <f t="shared" si="64"/>
        <v>12</v>
      </c>
      <c r="Q275" s="245">
        <f t="shared" si="65"/>
        <v>18</v>
      </c>
      <c r="R275" s="267" t="s">
        <v>62</v>
      </c>
      <c r="S275" s="248" t="s">
        <v>51</v>
      </c>
      <c r="T275" s="248" t="s">
        <v>29</v>
      </c>
      <c r="U275" s="242" t="s">
        <v>30</v>
      </c>
      <c r="V275" s="249">
        <v>7</v>
      </c>
      <c r="W275" s="249">
        <f t="shared" si="57"/>
        <v>4.2857142857142856</v>
      </c>
      <c r="X275" s="259">
        <f>W275*19.85</f>
        <v>85.071428571428569</v>
      </c>
      <c r="Y275" s="265" t="s">
        <v>63</v>
      </c>
      <c r="Z275" s="209"/>
      <c r="AA275" s="209"/>
      <c r="AB275" s="209"/>
    </row>
    <row r="276" spans="1:28" ht="11.55" thickBot="1">
      <c r="A276" s="225">
        <v>44334</v>
      </c>
      <c r="B276" s="226" t="s">
        <v>60</v>
      </c>
      <c r="C276" s="226" t="s">
        <v>26</v>
      </c>
      <c r="D276" s="226" t="s">
        <v>64</v>
      </c>
      <c r="E276" s="228">
        <v>175489</v>
      </c>
      <c r="F276" s="228">
        <v>175501</v>
      </c>
      <c r="G276" s="229">
        <f t="shared" si="58"/>
        <v>12</v>
      </c>
      <c r="H276" s="228">
        <v>175501</v>
      </c>
      <c r="I276" s="229">
        <f t="shared" si="59"/>
        <v>0</v>
      </c>
      <c r="J276" s="228">
        <v>175513</v>
      </c>
      <c r="K276" s="229">
        <f t="shared" si="60"/>
        <v>12</v>
      </c>
      <c r="L276" s="229">
        <f t="shared" si="61"/>
        <v>12</v>
      </c>
      <c r="M276" s="230">
        <v>175522</v>
      </c>
      <c r="N276" s="229">
        <f t="shared" si="62"/>
        <v>9</v>
      </c>
      <c r="O276" s="231">
        <f t="shared" si="63"/>
        <v>33</v>
      </c>
      <c r="P276" s="229">
        <f t="shared" si="64"/>
        <v>12</v>
      </c>
      <c r="Q276" s="229">
        <f t="shared" si="65"/>
        <v>21</v>
      </c>
      <c r="R276" s="268" t="s">
        <v>62</v>
      </c>
      <c r="S276" s="233" t="s">
        <v>51</v>
      </c>
      <c r="T276" s="233" t="s">
        <v>29</v>
      </c>
      <c r="U276" s="227" t="s">
        <v>30</v>
      </c>
      <c r="V276" s="234">
        <v>7</v>
      </c>
      <c r="W276" s="234">
        <f t="shared" si="57"/>
        <v>4.7142857142857144</v>
      </c>
      <c r="X276" s="235">
        <f>W276*19.85</f>
        <v>93.578571428571436</v>
      </c>
      <c r="Y276" s="269" t="s">
        <v>65</v>
      </c>
      <c r="Z276" s="237">
        <f>SUM(X275:X276)</f>
        <v>178.65</v>
      </c>
      <c r="AA276" s="238"/>
      <c r="AB276" s="239"/>
    </row>
    <row r="277" spans="1:28" ht="11.55" thickBot="1">
      <c r="A277" s="240">
        <v>44333</v>
      </c>
      <c r="B277" s="209" t="s">
        <v>126</v>
      </c>
      <c r="C277" s="241" t="s">
        <v>26</v>
      </c>
      <c r="D277" s="241" t="s">
        <v>194</v>
      </c>
      <c r="E277" s="243">
        <v>182739</v>
      </c>
      <c r="F277" s="244">
        <v>182766</v>
      </c>
      <c r="G277" s="245">
        <f t="shared" si="58"/>
        <v>27</v>
      </c>
      <c r="H277" s="244">
        <v>182766</v>
      </c>
      <c r="I277" s="245">
        <f t="shared" si="59"/>
        <v>0</v>
      </c>
      <c r="J277" s="244">
        <v>182785</v>
      </c>
      <c r="K277" s="245">
        <f t="shared" si="60"/>
        <v>19</v>
      </c>
      <c r="L277" s="245">
        <f t="shared" si="61"/>
        <v>19</v>
      </c>
      <c r="M277" s="244">
        <v>182813</v>
      </c>
      <c r="N277" s="245">
        <f t="shared" si="62"/>
        <v>28</v>
      </c>
      <c r="O277" s="246">
        <f t="shared" si="63"/>
        <v>74</v>
      </c>
      <c r="P277" s="245">
        <f t="shared" si="64"/>
        <v>19</v>
      </c>
      <c r="Q277" s="245">
        <f t="shared" si="65"/>
        <v>55</v>
      </c>
      <c r="R277" s="270" t="s">
        <v>127</v>
      </c>
      <c r="S277" s="248" t="s">
        <v>28</v>
      </c>
      <c r="T277" s="248" t="s">
        <v>29</v>
      </c>
      <c r="U277" s="242" t="s">
        <v>30</v>
      </c>
      <c r="V277" s="249">
        <v>12</v>
      </c>
      <c r="W277" s="249">
        <f t="shared" si="57"/>
        <v>6.166666666666667</v>
      </c>
      <c r="X277" s="250">
        <f>W277*19.88</f>
        <v>122.59333333333333</v>
      </c>
      <c r="Y277" s="260" t="s">
        <v>128</v>
      </c>
      <c r="Z277" s="209"/>
      <c r="AA277" s="209"/>
      <c r="AB277" s="209"/>
    </row>
    <row r="278" spans="1:28" ht="11.55" thickBot="1">
      <c r="A278" s="225">
        <v>44334</v>
      </c>
      <c r="B278" s="256" t="s">
        <v>126</v>
      </c>
      <c r="C278" s="226" t="s">
        <v>26</v>
      </c>
      <c r="D278" s="226" t="s">
        <v>106</v>
      </c>
      <c r="E278" s="228">
        <v>182813</v>
      </c>
      <c r="F278" s="228">
        <v>182841</v>
      </c>
      <c r="G278" s="229">
        <f t="shared" si="58"/>
        <v>28</v>
      </c>
      <c r="H278" s="228">
        <v>182841</v>
      </c>
      <c r="I278" s="229">
        <f t="shared" si="59"/>
        <v>0</v>
      </c>
      <c r="J278" s="228">
        <v>182859</v>
      </c>
      <c r="K278" s="229">
        <f t="shared" si="60"/>
        <v>18</v>
      </c>
      <c r="L278" s="229">
        <f t="shared" si="61"/>
        <v>18</v>
      </c>
      <c r="M278" s="230">
        <v>182881</v>
      </c>
      <c r="N278" s="229">
        <f t="shared" si="62"/>
        <v>22</v>
      </c>
      <c r="O278" s="231">
        <f t="shared" si="63"/>
        <v>68</v>
      </c>
      <c r="P278" s="229">
        <f t="shared" si="64"/>
        <v>18</v>
      </c>
      <c r="Q278" s="229">
        <f t="shared" si="65"/>
        <v>50</v>
      </c>
      <c r="R278" s="271" t="s">
        <v>127</v>
      </c>
      <c r="S278" s="233" t="s">
        <v>28</v>
      </c>
      <c r="T278" s="233" t="s">
        <v>29</v>
      </c>
      <c r="U278" s="227" t="s">
        <v>30</v>
      </c>
      <c r="V278" s="234">
        <v>12</v>
      </c>
      <c r="W278" s="234">
        <f t="shared" si="57"/>
        <v>5.666666666666667</v>
      </c>
      <c r="X278" s="253">
        <f>W278*19.88</f>
        <v>112.65333333333334</v>
      </c>
      <c r="Y278" s="236" t="s">
        <v>128</v>
      </c>
      <c r="Z278" s="237">
        <f>SUM(X277:X278)</f>
        <v>235.24666666666667</v>
      </c>
      <c r="AA278" s="238"/>
      <c r="AB278" s="239"/>
    </row>
    <row r="279" spans="1:28" ht="11.55" thickBot="1">
      <c r="A279" s="240">
        <v>44333</v>
      </c>
      <c r="B279" s="241" t="s">
        <v>68</v>
      </c>
      <c r="C279" s="241" t="s">
        <v>26</v>
      </c>
      <c r="D279" s="242" t="s">
        <v>69</v>
      </c>
      <c r="E279" s="243">
        <v>232587</v>
      </c>
      <c r="F279" s="244">
        <v>232601</v>
      </c>
      <c r="G279" s="245">
        <f t="shared" si="58"/>
        <v>14</v>
      </c>
      <c r="H279" s="244">
        <v>232601</v>
      </c>
      <c r="I279" s="245">
        <f t="shared" si="59"/>
        <v>0</v>
      </c>
      <c r="J279" s="244">
        <v>232613</v>
      </c>
      <c r="K279" s="245">
        <f t="shared" si="60"/>
        <v>12</v>
      </c>
      <c r="L279" s="245">
        <f t="shared" si="61"/>
        <v>12</v>
      </c>
      <c r="M279" s="244">
        <v>232621</v>
      </c>
      <c r="N279" s="245">
        <f t="shared" si="62"/>
        <v>8</v>
      </c>
      <c r="O279" s="246">
        <f t="shared" si="63"/>
        <v>34</v>
      </c>
      <c r="P279" s="245">
        <f t="shared" si="64"/>
        <v>12</v>
      </c>
      <c r="Q279" s="245">
        <f t="shared" si="65"/>
        <v>22</v>
      </c>
      <c r="R279" s="274" t="s">
        <v>70</v>
      </c>
      <c r="S279" s="248" t="s">
        <v>51</v>
      </c>
      <c r="T279" s="248" t="s">
        <v>29</v>
      </c>
      <c r="U279" s="242" t="s">
        <v>30</v>
      </c>
      <c r="V279" s="249">
        <v>7</v>
      </c>
      <c r="W279" s="249">
        <f t="shared" si="57"/>
        <v>4.8571428571428568</v>
      </c>
      <c r="X279" s="259">
        <f>W279*19.41</f>
        <v>94.277142857142849</v>
      </c>
      <c r="Y279" s="251" t="s">
        <v>67</v>
      </c>
      <c r="Z279" s="209"/>
      <c r="AA279" s="209"/>
      <c r="AB279" s="209"/>
    </row>
    <row r="280" spans="1:28" ht="11.55" thickBot="1">
      <c r="A280" s="225">
        <v>44334</v>
      </c>
      <c r="B280" s="226" t="s">
        <v>68</v>
      </c>
      <c r="C280" s="226" t="s">
        <v>26</v>
      </c>
      <c r="D280" s="227" t="s">
        <v>71</v>
      </c>
      <c r="E280" s="228">
        <v>232621</v>
      </c>
      <c r="F280" s="228">
        <v>232630</v>
      </c>
      <c r="G280" s="229">
        <f t="shared" si="58"/>
        <v>9</v>
      </c>
      <c r="H280" s="228">
        <v>232630</v>
      </c>
      <c r="I280" s="229">
        <f t="shared" si="59"/>
        <v>0</v>
      </c>
      <c r="J280" s="228">
        <v>232641</v>
      </c>
      <c r="K280" s="229">
        <f t="shared" si="60"/>
        <v>11</v>
      </c>
      <c r="L280" s="229">
        <f t="shared" si="61"/>
        <v>11</v>
      </c>
      <c r="M280" s="230">
        <v>232656</v>
      </c>
      <c r="N280" s="229">
        <f t="shared" si="62"/>
        <v>15</v>
      </c>
      <c r="O280" s="231">
        <f t="shared" si="63"/>
        <v>35</v>
      </c>
      <c r="P280" s="229">
        <f t="shared" si="64"/>
        <v>11</v>
      </c>
      <c r="Q280" s="229">
        <f t="shared" si="65"/>
        <v>24</v>
      </c>
      <c r="R280" s="275" t="s">
        <v>70</v>
      </c>
      <c r="S280" s="233" t="s">
        <v>51</v>
      </c>
      <c r="T280" s="233" t="s">
        <v>29</v>
      </c>
      <c r="U280" s="227" t="s">
        <v>30</v>
      </c>
      <c r="V280" s="234">
        <v>7</v>
      </c>
      <c r="W280" s="234">
        <f t="shared" si="57"/>
        <v>5</v>
      </c>
      <c r="X280" s="235">
        <f>W280*19.41</f>
        <v>97.05</v>
      </c>
      <c r="Y280" s="254" t="s">
        <v>67</v>
      </c>
      <c r="Z280" s="237">
        <f>SUM(X279:X280)</f>
        <v>191.32714285714286</v>
      </c>
      <c r="AA280" s="238"/>
      <c r="AB280" s="239"/>
    </row>
    <row r="281" spans="1:28">
      <c r="A281" s="240">
        <v>44333</v>
      </c>
      <c r="B281" s="241" t="s">
        <v>72</v>
      </c>
      <c r="C281" s="241" t="s">
        <v>73</v>
      </c>
      <c r="D281" s="242" t="s">
        <v>195</v>
      </c>
      <c r="E281" s="243">
        <v>89810</v>
      </c>
      <c r="F281" s="244">
        <v>89810</v>
      </c>
      <c r="G281" s="245">
        <f t="shared" si="58"/>
        <v>0</v>
      </c>
      <c r="H281" s="244">
        <v>89810</v>
      </c>
      <c r="I281" s="245">
        <f t="shared" si="59"/>
        <v>0</v>
      </c>
      <c r="J281" s="244">
        <v>89810</v>
      </c>
      <c r="K281" s="245">
        <f t="shared" si="60"/>
        <v>0</v>
      </c>
      <c r="L281" s="245">
        <f t="shared" si="61"/>
        <v>0</v>
      </c>
      <c r="M281" s="244">
        <v>89851</v>
      </c>
      <c r="N281" s="245">
        <f t="shared" si="62"/>
        <v>41</v>
      </c>
      <c r="O281" s="246">
        <f t="shared" si="63"/>
        <v>41</v>
      </c>
      <c r="P281" s="245">
        <f t="shared" si="64"/>
        <v>0</v>
      </c>
      <c r="Q281" s="245">
        <f t="shared" si="65"/>
        <v>41</v>
      </c>
      <c r="R281" s="276" t="s">
        <v>75</v>
      </c>
      <c r="S281" s="278" t="s">
        <v>76</v>
      </c>
      <c r="T281" s="278" t="s">
        <v>29</v>
      </c>
      <c r="U281" s="242" t="s">
        <v>30</v>
      </c>
      <c r="V281" s="249">
        <v>10</v>
      </c>
      <c r="W281" s="249">
        <f t="shared" si="57"/>
        <v>4.0999999999999996</v>
      </c>
      <c r="X281" s="250">
        <f>W281*19.39</f>
        <v>79.498999999999995</v>
      </c>
      <c r="Y281" s="251" t="s">
        <v>77</v>
      </c>
      <c r="Z281" s="209"/>
      <c r="AA281" s="209"/>
      <c r="AB281" s="209"/>
    </row>
    <row r="282" spans="1:28" ht="11.55" thickBot="1">
      <c r="A282" s="240">
        <v>44333</v>
      </c>
      <c r="B282" s="241" t="s">
        <v>72</v>
      </c>
      <c r="C282" s="241" t="s">
        <v>26</v>
      </c>
      <c r="D282" s="242" t="s">
        <v>196</v>
      </c>
      <c r="E282" s="244">
        <v>89851</v>
      </c>
      <c r="F282" s="244">
        <v>89880</v>
      </c>
      <c r="G282" s="245">
        <f t="shared" si="58"/>
        <v>29</v>
      </c>
      <c r="H282" s="244">
        <v>89880</v>
      </c>
      <c r="I282" s="245">
        <f t="shared" si="59"/>
        <v>0</v>
      </c>
      <c r="J282" s="244">
        <v>89896</v>
      </c>
      <c r="K282" s="245">
        <f t="shared" si="60"/>
        <v>16</v>
      </c>
      <c r="L282" s="245">
        <f t="shared" si="61"/>
        <v>16</v>
      </c>
      <c r="M282" s="244">
        <v>89931</v>
      </c>
      <c r="N282" s="245">
        <f t="shared" si="62"/>
        <v>35</v>
      </c>
      <c r="O282" s="246">
        <f t="shared" si="63"/>
        <v>80</v>
      </c>
      <c r="P282" s="245">
        <f t="shared" si="64"/>
        <v>16</v>
      </c>
      <c r="Q282" s="245">
        <f t="shared" si="65"/>
        <v>64</v>
      </c>
      <c r="R282" s="276" t="s">
        <v>75</v>
      </c>
      <c r="S282" s="248" t="s">
        <v>76</v>
      </c>
      <c r="T282" s="248" t="s">
        <v>29</v>
      </c>
      <c r="U282" s="242" t="s">
        <v>30</v>
      </c>
      <c r="V282" s="249">
        <v>10</v>
      </c>
      <c r="W282" s="249">
        <f t="shared" si="57"/>
        <v>8</v>
      </c>
      <c r="X282" s="250">
        <f>W282*19.39</f>
        <v>155.12</v>
      </c>
      <c r="Y282" s="251" t="s">
        <v>77</v>
      </c>
      <c r="Z282" s="209"/>
      <c r="AA282" s="209"/>
      <c r="AB282" s="209"/>
    </row>
    <row r="283" spans="1:28" ht="11.55" thickBot="1">
      <c r="A283" s="225">
        <v>44334</v>
      </c>
      <c r="B283" s="226" t="s">
        <v>72</v>
      </c>
      <c r="C283" s="226" t="s">
        <v>26</v>
      </c>
      <c r="D283" s="227" t="s">
        <v>192</v>
      </c>
      <c r="E283" s="228">
        <v>89931</v>
      </c>
      <c r="F283" s="228">
        <v>89966</v>
      </c>
      <c r="G283" s="229">
        <f t="shared" si="58"/>
        <v>35</v>
      </c>
      <c r="H283" s="228">
        <v>89966</v>
      </c>
      <c r="I283" s="229">
        <f t="shared" si="59"/>
        <v>0</v>
      </c>
      <c r="J283" s="228">
        <v>89982</v>
      </c>
      <c r="K283" s="229">
        <f t="shared" si="60"/>
        <v>16</v>
      </c>
      <c r="L283" s="229">
        <f t="shared" si="61"/>
        <v>16</v>
      </c>
      <c r="M283" s="230">
        <v>90011</v>
      </c>
      <c r="N283" s="229">
        <f t="shared" si="62"/>
        <v>29</v>
      </c>
      <c r="O283" s="231">
        <f t="shared" si="63"/>
        <v>80</v>
      </c>
      <c r="P283" s="229">
        <f t="shared" si="64"/>
        <v>16</v>
      </c>
      <c r="Q283" s="229">
        <f t="shared" si="65"/>
        <v>64</v>
      </c>
      <c r="R283" s="277" t="s">
        <v>75</v>
      </c>
      <c r="S283" s="233" t="s">
        <v>76</v>
      </c>
      <c r="T283" s="233" t="s">
        <v>29</v>
      </c>
      <c r="U283" s="227" t="s">
        <v>30</v>
      </c>
      <c r="V283" s="234">
        <v>10</v>
      </c>
      <c r="W283" s="234">
        <f t="shared" si="57"/>
        <v>8</v>
      </c>
      <c r="X283" s="253">
        <f>W283*19.39</f>
        <v>155.12</v>
      </c>
      <c r="Y283" s="254" t="s">
        <v>77</v>
      </c>
      <c r="Z283" s="237">
        <f>SUM(X281:X283)</f>
        <v>389.73900000000003</v>
      </c>
      <c r="AA283" s="238"/>
      <c r="AB283" s="239"/>
    </row>
    <row r="284" spans="1:28" ht="11.55" thickBot="1">
      <c r="A284" s="428">
        <v>44334</v>
      </c>
      <c r="B284" s="429" t="s">
        <v>25</v>
      </c>
      <c r="C284" s="429" t="s">
        <v>26</v>
      </c>
      <c r="D284" s="221" t="s">
        <v>184</v>
      </c>
      <c r="E284" s="214">
        <v>103909</v>
      </c>
      <c r="F284" s="215">
        <v>103936</v>
      </c>
      <c r="G284" s="216">
        <f t="shared" si="58"/>
        <v>27</v>
      </c>
      <c r="H284" s="215">
        <v>103936</v>
      </c>
      <c r="I284" s="216">
        <f t="shared" si="59"/>
        <v>0</v>
      </c>
      <c r="J284" s="215">
        <v>103963</v>
      </c>
      <c r="K284" s="216">
        <f t="shared" si="60"/>
        <v>27</v>
      </c>
      <c r="L284" s="216">
        <f t="shared" si="61"/>
        <v>27</v>
      </c>
      <c r="M284" s="215">
        <v>103969</v>
      </c>
      <c r="N284" s="216">
        <f t="shared" si="62"/>
        <v>6</v>
      </c>
      <c r="O284" s="217">
        <f t="shared" si="63"/>
        <v>60</v>
      </c>
      <c r="P284" s="216">
        <f t="shared" si="64"/>
        <v>27</v>
      </c>
      <c r="Q284" s="216">
        <f t="shared" si="65"/>
        <v>33</v>
      </c>
      <c r="R284" s="219" t="s">
        <v>27</v>
      </c>
      <c r="S284" s="220" t="s">
        <v>28</v>
      </c>
      <c r="T284" s="220" t="s">
        <v>29</v>
      </c>
      <c r="U284" s="221" t="s">
        <v>30</v>
      </c>
      <c r="V284" s="222">
        <v>13</v>
      </c>
      <c r="W284" s="222">
        <f t="shared" si="57"/>
        <v>4.615384615384615</v>
      </c>
      <c r="X284" s="295">
        <f>W284*20.09</f>
        <v>92.723076923076917</v>
      </c>
      <c r="Y284" s="224" t="s">
        <v>31</v>
      </c>
      <c r="Z284" s="209"/>
      <c r="AA284" s="209"/>
      <c r="AB284" s="209"/>
    </row>
    <row r="285" spans="1:28" ht="11.55" thickBot="1">
      <c r="A285" s="225">
        <v>44335</v>
      </c>
      <c r="B285" s="226" t="s">
        <v>25</v>
      </c>
      <c r="C285" s="226" t="s">
        <v>26</v>
      </c>
      <c r="D285" s="227" t="s">
        <v>193</v>
      </c>
      <c r="E285" s="228">
        <v>103969</v>
      </c>
      <c r="F285" s="228">
        <v>103976</v>
      </c>
      <c r="G285" s="229">
        <f t="shared" si="58"/>
        <v>7</v>
      </c>
      <c r="H285" s="228">
        <v>103976</v>
      </c>
      <c r="I285" s="229">
        <f t="shared" si="59"/>
        <v>0</v>
      </c>
      <c r="J285" s="228">
        <v>104019</v>
      </c>
      <c r="K285" s="229">
        <f t="shared" si="60"/>
        <v>43</v>
      </c>
      <c r="L285" s="229">
        <f t="shared" si="61"/>
        <v>43</v>
      </c>
      <c r="M285" s="230">
        <v>104039</v>
      </c>
      <c r="N285" s="229">
        <f t="shared" si="62"/>
        <v>20</v>
      </c>
      <c r="O285" s="231">
        <f t="shared" si="63"/>
        <v>70</v>
      </c>
      <c r="P285" s="229">
        <f t="shared" si="64"/>
        <v>43</v>
      </c>
      <c r="Q285" s="229">
        <f t="shared" si="65"/>
        <v>27</v>
      </c>
      <c r="R285" s="232" t="s">
        <v>27</v>
      </c>
      <c r="S285" s="233" t="s">
        <v>28</v>
      </c>
      <c r="T285" s="233" t="s">
        <v>29</v>
      </c>
      <c r="U285" s="227" t="s">
        <v>30</v>
      </c>
      <c r="V285" s="234">
        <v>13</v>
      </c>
      <c r="W285" s="234">
        <f t="shared" si="57"/>
        <v>5.384615384615385</v>
      </c>
      <c r="X285" s="253">
        <f>W285*20.09</f>
        <v>108.17692307692309</v>
      </c>
      <c r="Y285" s="236" t="s">
        <v>31</v>
      </c>
      <c r="Z285" s="237">
        <f>SUM(X284:X285)</f>
        <v>200.9</v>
      </c>
      <c r="AA285" s="238"/>
      <c r="AB285" s="239"/>
    </row>
    <row r="286" spans="1:28">
      <c r="A286" s="240">
        <v>44334</v>
      </c>
      <c r="B286" s="241" t="s">
        <v>35</v>
      </c>
      <c r="C286" s="241" t="s">
        <v>26</v>
      </c>
      <c r="D286" s="242" t="s">
        <v>103</v>
      </c>
      <c r="E286" s="243">
        <v>56394</v>
      </c>
      <c r="F286" s="244">
        <v>56411</v>
      </c>
      <c r="G286" s="245">
        <f t="shared" si="58"/>
        <v>17</v>
      </c>
      <c r="H286" s="244">
        <v>56411</v>
      </c>
      <c r="I286" s="245">
        <f t="shared" si="59"/>
        <v>0</v>
      </c>
      <c r="J286" s="244">
        <v>56445</v>
      </c>
      <c r="K286" s="245">
        <f t="shared" si="60"/>
        <v>34</v>
      </c>
      <c r="L286" s="245">
        <f t="shared" si="61"/>
        <v>34</v>
      </c>
      <c r="M286" s="244">
        <v>56445</v>
      </c>
      <c r="N286" s="245">
        <f t="shared" si="62"/>
        <v>0</v>
      </c>
      <c r="O286" s="246">
        <f t="shared" si="63"/>
        <v>51</v>
      </c>
      <c r="P286" s="245">
        <f t="shared" si="64"/>
        <v>34</v>
      </c>
      <c r="Q286" s="245">
        <f t="shared" si="65"/>
        <v>17</v>
      </c>
      <c r="R286" s="247" t="s">
        <v>37</v>
      </c>
      <c r="S286" s="248" t="s">
        <v>38</v>
      </c>
      <c r="T286" s="248" t="s">
        <v>29</v>
      </c>
      <c r="U286" s="242" t="s">
        <v>30</v>
      </c>
      <c r="V286" s="249">
        <v>12</v>
      </c>
      <c r="W286" s="249">
        <f t="shared" si="57"/>
        <v>4.25</v>
      </c>
      <c r="X286" s="250">
        <f>W286*19.99</f>
        <v>84.957499999999996</v>
      </c>
      <c r="Y286" s="251" t="s">
        <v>39</v>
      </c>
      <c r="Z286" s="209"/>
      <c r="AA286" s="209"/>
      <c r="AB286" s="209"/>
    </row>
    <row r="287" spans="1:28">
      <c r="A287" s="240">
        <v>44334</v>
      </c>
      <c r="B287" s="241" t="s">
        <v>35</v>
      </c>
      <c r="C287" s="241" t="s">
        <v>26</v>
      </c>
      <c r="D287" s="242" t="s">
        <v>197</v>
      </c>
      <c r="E287" s="244">
        <v>56445</v>
      </c>
      <c r="F287" s="244">
        <v>56445</v>
      </c>
      <c r="G287" s="245">
        <f t="shared" si="58"/>
        <v>0</v>
      </c>
      <c r="H287" s="244">
        <v>56445</v>
      </c>
      <c r="I287" s="245">
        <f t="shared" si="59"/>
        <v>0</v>
      </c>
      <c r="J287" s="244">
        <v>56469</v>
      </c>
      <c r="K287" s="245">
        <f t="shared" si="60"/>
        <v>24</v>
      </c>
      <c r="L287" s="245">
        <f t="shared" si="61"/>
        <v>24</v>
      </c>
      <c r="M287" s="244">
        <v>56479</v>
      </c>
      <c r="N287" s="245">
        <f t="shared" si="62"/>
        <v>10</v>
      </c>
      <c r="O287" s="246">
        <f t="shared" si="63"/>
        <v>34</v>
      </c>
      <c r="P287" s="245">
        <f t="shared" si="64"/>
        <v>24</v>
      </c>
      <c r="Q287" s="245">
        <f t="shared" si="65"/>
        <v>10</v>
      </c>
      <c r="R287" s="247" t="s">
        <v>37</v>
      </c>
      <c r="S287" s="248" t="s">
        <v>38</v>
      </c>
      <c r="T287" s="248" t="s">
        <v>29</v>
      </c>
      <c r="U287" s="242" t="s">
        <v>30</v>
      </c>
      <c r="V287" s="249">
        <v>12</v>
      </c>
      <c r="W287" s="249">
        <f t="shared" si="57"/>
        <v>2.8333333333333335</v>
      </c>
      <c r="X287" s="250">
        <f>W287*19.99</f>
        <v>56.638333333333335</v>
      </c>
      <c r="Y287" s="251" t="s">
        <v>39</v>
      </c>
      <c r="Z287" s="209"/>
      <c r="AA287" s="209"/>
      <c r="AB287" s="209"/>
    </row>
    <row r="288" spans="1:28" ht="11.55" thickBot="1">
      <c r="A288" s="240">
        <v>44335</v>
      </c>
      <c r="B288" s="241" t="s">
        <v>35</v>
      </c>
      <c r="C288" s="241" t="s">
        <v>26</v>
      </c>
      <c r="D288" s="242" t="s">
        <v>144</v>
      </c>
      <c r="E288" s="244">
        <v>56479</v>
      </c>
      <c r="F288" s="244">
        <v>56490</v>
      </c>
      <c r="G288" s="245">
        <f t="shared" si="58"/>
        <v>11</v>
      </c>
      <c r="H288" s="244">
        <v>56490</v>
      </c>
      <c r="I288" s="245">
        <f t="shared" si="59"/>
        <v>0</v>
      </c>
      <c r="J288" s="244">
        <v>56499</v>
      </c>
      <c r="K288" s="245">
        <f t="shared" si="60"/>
        <v>9</v>
      </c>
      <c r="L288" s="245">
        <f t="shared" si="61"/>
        <v>9</v>
      </c>
      <c r="M288" s="244">
        <v>56515</v>
      </c>
      <c r="N288" s="245">
        <f t="shared" si="62"/>
        <v>16</v>
      </c>
      <c r="O288" s="246">
        <f t="shared" si="63"/>
        <v>36</v>
      </c>
      <c r="P288" s="245">
        <f t="shared" si="64"/>
        <v>9</v>
      </c>
      <c r="Q288" s="245">
        <f t="shared" si="65"/>
        <v>27</v>
      </c>
      <c r="R288" s="247" t="s">
        <v>37</v>
      </c>
      <c r="S288" s="248" t="s">
        <v>38</v>
      </c>
      <c r="T288" s="248" t="s">
        <v>29</v>
      </c>
      <c r="U288" s="242" t="s">
        <v>30</v>
      </c>
      <c r="V288" s="249">
        <v>12</v>
      </c>
      <c r="W288" s="249">
        <f t="shared" si="57"/>
        <v>3</v>
      </c>
      <c r="X288" s="250">
        <f>W288*19.99</f>
        <v>59.97</v>
      </c>
      <c r="Y288" s="251" t="s">
        <v>39</v>
      </c>
      <c r="Z288" s="209"/>
      <c r="AA288" s="209"/>
      <c r="AB288" s="209"/>
    </row>
    <row r="289" spans="1:28" ht="11.55" thickBot="1">
      <c r="A289" s="225">
        <v>44335</v>
      </c>
      <c r="B289" s="226" t="s">
        <v>35</v>
      </c>
      <c r="C289" s="226" t="s">
        <v>26</v>
      </c>
      <c r="D289" s="227" t="s">
        <v>34</v>
      </c>
      <c r="E289" s="228">
        <v>56515</v>
      </c>
      <c r="F289" s="228">
        <v>56519</v>
      </c>
      <c r="G289" s="229">
        <f t="shared" si="58"/>
        <v>4</v>
      </c>
      <c r="H289" s="228">
        <v>56519</v>
      </c>
      <c r="I289" s="229">
        <f t="shared" si="59"/>
        <v>0</v>
      </c>
      <c r="J289" s="228">
        <v>56542</v>
      </c>
      <c r="K289" s="229">
        <f t="shared" si="60"/>
        <v>23</v>
      </c>
      <c r="L289" s="229">
        <f t="shared" si="61"/>
        <v>23</v>
      </c>
      <c r="M289" s="230">
        <v>56557</v>
      </c>
      <c r="N289" s="229">
        <f t="shared" si="62"/>
        <v>15</v>
      </c>
      <c r="O289" s="231">
        <f t="shared" si="63"/>
        <v>42</v>
      </c>
      <c r="P289" s="229">
        <f t="shared" si="64"/>
        <v>23</v>
      </c>
      <c r="Q289" s="229">
        <f t="shared" si="65"/>
        <v>19</v>
      </c>
      <c r="R289" s="252" t="s">
        <v>37</v>
      </c>
      <c r="S289" s="233" t="s">
        <v>38</v>
      </c>
      <c r="T289" s="233" t="s">
        <v>29</v>
      </c>
      <c r="U289" s="227" t="s">
        <v>30</v>
      </c>
      <c r="V289" s="234">
        <v>12</v>
      </c>
      <c r="W289" s="234">
        <f t="shared" si="57"/>
        <v>3.5</v>
      </c>
      <c r="X289" s="253">
        <f>W289*19.99</f>
        <v>69.964999999999989</v>
      </c>
      <c r="Y289" s="254" t="s">
        <v>39</v>
      </c>
      <c r="Z289" s="237">
        <f>SUM(X286:X289)</f>
        <v>271.53083333333331</v>
      </c>
      <c r="AA289" s="238"/>
      <c r="AB289" s="239"/>
    </row>
    <row r="290" spans="1:28">
      <c r="A290" s="240">
        <v>44334</v>
      </c>
      <c r="B290" s="241" t="s">
        <v>42</v>
      </c>
      <c r="C290" s="241" t="s">
        <v>26</v>
      </c>
      <c r="D290" s="242" t="s">
        <v>183</v>
      </c>
      <c r="E290" s="243">
        <v>42332</v>
      </c>
      <c r="F290" s="244">
        <v>42351</v>
      </c>
      <c r="G290" s="245">
        <f t="shared" si="58"/>
        <v>19</v>
      </c>
      <c r="H290" s="244">
        <v>42351</v>
      </c>
      <c r="I290" s="245">
        <f t="shared" si="59"/>
        <v>0</v>
      </c>
      <c r="J290" s="244">
        <v>42365</v>
      </c>
      <c r="K290" s="245">
        <f t="shared" si="60"/>
        <v>14</v>
      </c>
      <c r="L290" s="245">
        <f t="shared" si="61"/>
        <v>14</v>
      </c>
      <c r="M290" s="244">
        <v>42365</v>
      </c>
      <c r="N290" s="245">
        <f t="shared" si="62"/>
        <v>0</v>
      </c>
      <c r="O290" s="246">
        <f t="shared" si="63"/>
        <v>33</v>
      </c>
      <c r="P290" s="245">
        <f t="shared" si="64"/>
        <v>14</v>
      </c>
      <c r="Q290" s="245">
        <f t="shared" si="65"/>
        <v>19</v>
      </c>
      <c r="R290" s="255" t="s">
        <v>44</v>
      </c>
      <c r="S290" s="248" t="s">
        <v>45</v>
      </c>
      <c r="T290" s="248" t="s">
        <v>29</v>
      </c>
      <c r="U290" s="242" t="s">
        <v>30</v>
      </c>
      <c r="V290" s="249">
        <v>15</v>
      </c>
      <c r="W290" s="249">
        <f t="shared" si="57"/>
        <v>2.2000000000000002</v>
      </c>
      <c r="X290" s="250">
        <f>W290*19.29</f>
        <v>42.438000000000002</v>
      </c>
      <c r="Y290" s="251" t="s">
        <v>46</v>
      </c>
      <c r="Z290" s="209"/>
      <c r="AA290" s="209"/>
      <c r="AB290" s="209"/>
    </row>
    <row r="291" spans="1:28">
      <c r="A291" s="240">
        <v>44334</v>
      </c>
      <c r="B291" s="241" t="s">
        <v>42</v>
      </c>
      <c r="C291" s="241" t="s">
        <v>26</v>
      </c>
      <c r="D291" s="242" t="s">
        <v>96</v>
      </c>
      <c r="E291" s="244">
        <v>42365</v>
      </c>
      <c r="F291" s="244">
        <v>42376</v>
      </c>
      <c r="G291" s="245">
        <f t="shared" si="58"/>
        <v>11</v>
      </c>
      <c r="H291" s="244">
        <v>42376</v>
      </c>
      <c r="I291" s="245">
        <f t="shared" si="59"/>
        <v>0</v>
      </c>
      <c r="J291" s="244">
        <v>42379</v>
      </c>
      <c r="K291" s="245">
        <f t="shared" si="60"/>
        <v>3</v>
      </c>
      <c r="L291" s="245">
        <f t="shared" si="61"/>
        <v>3</v>
      </c>
      <c r="M291" s="244">
        <v>42391</v>
      </c>
      <c r="N291" s="245">
        <f t="shared" si="62"/>
        <v>12</v>
      </c>
      <c r="O291" s="246">
        <f t="shared" si="63"/>
        <v>26</v>
      </c>
      <c r="P291" s="245">
        <f t="shared" si="64"/>
        <v>3</v>
      </c>
      <c r="Q291" s="245">
        <f t="shared" si="65"/>
        <v>23</v>
      </c>
      <c r="R291" s="255" t="s">
        <v>44</v>
      </c>
      <c r="S291" s="248" t="s">
        <v>45</v>
      </c>
      <c r="T291" s="248" t="s">
        <v>29</v>
      </c>
      <c r="U291" s="242" t="s">
        <v>30</v>
      </c>
      <c r="V291" s="249">
        <v>15</v>
      </c>
      <c r="W291" s="249">
        <f t="shared" si="57"/>
        <v>1.7333333333333334</v>
      </c>
      <c r="X291" s="259">
        <f>W291*19.29</f>
        <v>33.436</v>
      </c>
      <c r="Y291" s="251" t="s">
        <v>46</v>
      </c>
      <c r="Z291" s="209"/>
      <c r="AA291" s="209"/>
      <c r="AB291" s="209"/>
    </row>
    <row r="292" spans="1:28" ht="11.55" thickBot="1">
      <c r="A292" s="240">
        <v>44335</v>
      </c>
      <c r="B292" s="241" t="s">
        <v>42</v>
      </c>
      <c r="C292" s="241" t="s">
        <v>26</v>
      </c>
      <c r="D292" s="242" t="s">
        <v>101</v>
      </c>
      <c r="E292" s="244">
        <v>42391</v>
      </c>
      <c r="F292" s="244">
        <v>42404</v>
      </c>
      <c r="G292" s="245">
        <f t="shared" si="58"/>
        <v>13</v>
      </c>
      <c r="H292" s="244">
        <v>42404</v>
      </c>
      <c r="I292" s="245">
        <f t="shared" si="59"/>
        <v>0</v>
      </c>
      <c r="J292" s="244">
        <v>42418</v>
      </c>
      <c r="K292" s="245">
        <f t="shared" si="60"/>
        <v>14</v>
      </c>
      <c r="L292" s="245">
        <f t="shared" si="61"/>
        <v>14</v>
      </c>
      <c r="M292" s="244">
        <v>42418</v>
      </c>
      <c r="N292" s="245">
        <f t="shared" si="62"/>
        <v>0</v>
      </c>
      <c r="O292" s="246">
        <f t="shared" si="63"/>
        <v>27</v>
      </c>
      <c r="P292" s="245">
        <f t="shared" si="64"/>
        <v>14</v>
      </c>
      <c r="Q292" s="245">
        <f t="shared" si="65"/>
        <v>13</v>
      </c>
      <c r="R292" s="255" t="s">
        <v>44</v>
      </c>
      <c r="S292" s="248" t="s">
        <v>45</v>
      </c>
      <c r="T292" s="248" t="s">
        <v>29</v>
      </c>
      <c r="U292" s="242" t="s">
        <v>30</v>
      </c>
      <c r="V292" s="249">
        <v>15</v>
      </c>
      <c r="W292" s="249">
        <f t="shared" si="57"/>
        <v>1.8</v>
      </c>
      <c r="X292" s="250">
        <f>W292*19.29</f>
        <v>34.722000000000001</v>
      </c>
      <c r="Y292" s="251" t="s">
        <v>46</v>
      </c>
      <c r="Z292" s="209"/>
      <c r="AA292" s="209"/>
      <c r="AB292" s="209"/>
    </row>
    <row r="293" spans="1:28" ht="11.55" thickBot="1">
      <c r="A293" s="225">
        <v>44335</v>
      </c>
      <c r="B293" s="226" t="s">
        <v>42</v>
      </c>
      <c r="C293" s="226" t="s">
        <v>26</v>
      </c>
      <c r="D293" s="256" t="s">
        <v>107</v>
      </c>
      <c r="E293" s="228">
        <v>42418</v>
      </c>
      <c r="F293" s="228">
        <v>42439</v>
      </c>
      <c r="G293" s="229">
        <f t="shared" si="58"/>
        <v>21</v>
      </c>
      <c r="H293" s="228">
        <v>42439</v>
      </c>
      <c r="I293" s="229">
        <f t="shared" si="59"/>
        <v>0</v>
      </c>
      <c r="J293" s="228">
        <v>42458</v>
      </c>
      <c r="K293" s="229">
        <f t="shared" si="60"/>
        <v>19</v>
      </c>
      <c r="L293" s="229">
        <f t="shared" si="61"/>
        <v>19</v>
      </c>
      <c r="M293" s="230">
        <v>42477</v>
      </c>
      <c r="N293" s="229">
        <f t="shared" si="62"/>
        <v>19</v>
      </c>
      <c r="O293" s="231">
        <f t="shared" si="63"/>
        <v>59</v>
      </c>
      <c r="P293" s="229">
        <f t="shared" si="64"/>
        <v>19</v>
      </c>
      <c r="Q293" s="229">
        <f t="shared" si="65"/>
        <v>40</v>
      </c>
      <c r="R293" s="257" t="s">
        <v>44</v>
      </c>
      <c r="S293" s="233" t="s">
        <v>45</v>
      </c>
      <c r="T293" s="233" t="s">
        <v>29</v>
      </c>
      <c r="U293" s="227" t="s">
        <v>30</v>
      </c>
      <c r="V293" s="234">
        <v>15</v>
      </c>
      <c r="W293" s="234">
        <f t="shared" si="57"/>
        <v>3.9333333333333331</v>
      </c>
      <c r="X293" s="253">
        <f>W293*19.29</f>
        <v>75.873999999999995</v>
      </c>
      <c r="Y293" s="254" t="s">
        <v>46</v>
      </c>
      <c r="Z293" s="237">
        <f>SUM(X290:X293)</f>
        <v>186.47</v>
      </c>
      <c r="AA293" s="238"/>
      <c r="AB293" s="239"/>
    </row>
    <row r="294" spans="1:28" ht="11.55" thickBot="1">
      <c r="A294" s="240">
        <v>44334</v>
      </c>
      <c r="B294" s="241" t="s">
        <v>48</v>
      </c>
      <c r="C294" s="241" t="s">
        <v>26</v>
      </c>
      <c r="D294" s="242" t="s">
        <v>49</v>
      </c>
      <c r="E294" s="243">
        <v>60353</v>
      </c>
      <c r="F294" s="244">
        <v>60369</v>
      </c>
      <c r="G294" s="245">
        <f t="shared" si="58"/>
        <v>16</v>
      </c>
      <c r="H294" s="244">
        <v>60369</v>
      </c>
      <c r="I294" s="245">
        <f t="shared" si="59"/>
        <v>0</v>
      </c>
      <c r="J294" s="244">
        <v>60394</v>
      </c>
      <c r="K294" s="245">
        <f t="shared" si="60"/>
        <v>25</v>
      </c>
      <c r="L294" s="245">
        <f t="shared" si="61"/>
        <v>25</v>
      </c>
      <c r="M294" s="244">
        <v>60396</v>
      </c>
      <c r="N294" s="245">
        <f t="shared" si="62"/>
        <v>2</v>
      </c>
      <c r="O294" s="246">
        <f t="shared" si="63"/>
        <v>43</v>
      </c>
      <c r="P294" s="245">
        <f t="shared" si="64"/>
        <v>25</v>
      </c>
      <c r="Q294" s="245">
        <f t="shared" si="65"/>
        <v>18</v>
      </c>
      <c r="R294" s="258" t="s">
        <v>50</v>
      </c>
      <c r="S294" s="248" t="s">
        <v>51</v>
      </c>
      <c r="T294" s="248" t="s">
        <v>29</v>
      </c>
      <c r="U294" s="242" t="s">
        <v>30</v>
      </c>
      <c r="V294" s="249">
        <v>7</v>
      </c>
      <c r="W294" s="249">
        <f t="shared" si="57"/>
        <v>6.1428571428571432</v>
      </c>
      <c r="X294" s="259">
        <f>W294*21.37</f>
        <v>131.27285714285716</v>
      </c>
      <c r="Y294" s="260" t="s">
        <v>52</v>
      </c>
      <c r="Z294" s="209"/>
      <c r="AA294" s="209"/>
      <c r="AB294" s="209"/>
    </row>
    <row r="295" spans="1:28" ht="11.55" thickBot="1">
      <c r="A295" s="225">
        <v>44335</v>
      </c>
      <c r="B295" s="256" t="s">
        <v>48</v>
      </c>
      <c r="C295" s="226" t="s">
        <v>26</v>
      </c>
      <c r="D295" s="256" t="s">
        <v>53</v>
      </c>
      <c r="E295" s="228">
        <v>60369</v>
      </c>
      <c r="F295" s="228">
        <v>60399</v>
      </c>
      <c r="G295" s="229">
        <f t="shared" si="58"/>
        <v>30</v>
      </c>
      <c r="H295" s="228">
        <v>60399</v>
      </c>
      <c r="I295" s="229">
        <f t="shared" si="59"/>
        <v>0</v>
      </c>
      <c r="J295" s="228">
        <v>60413</v>
      </c>
      <c r="K295" s="229">
        <f t="shared" si="60"/>
        <v>14</v>
      </c>
      <c r="L295" s="229">
        <f t="shared" si="61"/>
        <v>14</v>
      </c>
      <c r="M295" s="230">
        <v>60419</v>
      </c>
      <c r="N295" s="229">
        <f t="shared" si="62"/>
        <v>6</v>
      </c>
      <c r="O295" s="231">
        <f t="shared" si="63"/>
        <v>50</v>
      </c>
      <c r="P295" s="229">
        <f t="shared" si="64"/>
        <v>14</v>
      </c>
      <c r="Q295" s="229">
        <f t="shared" si="65"/>
        <v>36</v>
      </c>
      <c r="R295" s="261" t="s">
        <v>50</v>
      </c>
      <c r="S295" s="233" t="s">
        <v>51</v>
      </c>
      <c r="T295" s="233" t="s">
        <v>29</v>
      </c>
      <c r="U295" s="227" t="s">
        <v>30</v>
      </c>
      <c r="V295" s="234">
        <v>7</v>
      </c>
      <c r="W295" s="234">
        <f t="shared" si="57"/>
        <v>7.1428571428571432</v>
      </c>
      <c r="X295" s="235">
        <f>W295*21.37</f>
        <v>152.64285714285717</v>
      </c>
      <c r="Y295" s="236" t="s">
        <v>52</v>
      </c>
      <c r="Z295" s="237">
        <f>SUM(X294:X295)</f>
        <v>283.91571428571433</v>
      </c>
      <c r="AA295" s="238"/>
      <c r="AB295" s="239"/>
    </row>
    <row r="296" spans="1:28" ht="11.55" thickBot="1">
      <c r="A296" s="240">
        <v>44334</v>
      </c>
      <c r="B296" s="241" t="s">
        <v>55</v>
      </c>
      <c r="C296" s="241" t="s">
        <v>26</v>
      </c>
      <c r="D296" s="242" t="s">
        <v>56</v>
      </c>
      <c r="E296" s="243">
        <v>111753</v>
      </c>
      <c r="F296" s="244">
        <v>111769</v>
      </c>
      <c r="G296" s="245">
        <f t="shared" si="58"/>
        <v>16</v>
      </c>
      <c r="H296" s="244">
        <v>111769</v>
      </c>
      <c r="I296" s="245">
        <f t="shared" si="59"/>
        <v>0</v>
      </c>
      <c r="J296" s="244">
        <v>111783</v>
      </c>
      <c r="K296" s="245">
        <f t="shared" si="60"/>
        <v>14</v>
      </c>
      <c r="L296" s="245">
        <f t="shared" si="61"/>
        <v>14</v>
      </c>
      <c r="M296" s="244">
        <v>111787</v>
      </c>
      <c r="N296" s="245">
        <f t="shared" si="62"/>
        <v>4</v>
      </c>
      <c r="O296" s="244">
        <f t="shared" si="63"/>
        <v>34</v>
      </c>
      <c r="P296" s="245">
        <f t="shared" si="64"/>
        <v>14</v>
      </c>
      <c r="Q296" s="245">
        <f t="shared" si="65"/>
        <v>20</v>
      </c>
      <c r="R296" s="262" t="s">
        <v>57</v>
      </c>
      <c r="S296" s="248" t="s">
        <v>51</v>
      </c>
      <c r="T296" s="248" t="s">
        <v>29</v>
      </c>
      <c r="U296" s="241" t="s">
        <v>30</v>
      </c>
      <c r="V296" s="263">
        <v>7</v>
      </c>
      <c r="W296" s="263">
        <f t="shared" si="57"/>
        <v>4.8571428571428568</v>
      </c>
      <c r="X296" s="264">
        <f>W296*21.59</f>
        <v>104.86571428571428</v>
      </c>
      <c r="Y296" s="265" t="s">
        <v>58</v>
      </c>
      <c r="Z296" s="209"/>
      <c r="AA296" s="209"/>
      <c r="AB296" s="209"/>
    </row>
    <row r="297" spans="1:28" ht="11.55" thickBot="1">
      <c r="A297" s="225">
        <v>44335</v>
      </c>
      <c r="B297" s="226" t="s">
        <v>55</v>
      </c>
      <c r="C297" s="226" t="s">
        <v>26</v>
      </c>
      <c r="D297" s="226" t="s">
        <v>124</v>
      </c>
      <c r="E297" s="228">
        <v>111787</v>
      </c>
      <c r="F297" s="228">
        <v>111791</v>
      </c>
      <c r="G297" s="229">
        <f t="shared" si="58"/>
        <v>4</v>
      </c>
      <c r="H297" s="228">
        <v>111791</v>
      </c>
      <c r="I297" s="229">
        <f t="shared" si="59"/>
        <v>0</v>
      </c>
      <c r="J297" s="228">
        <v>111812</v>
      </c>
      <c r="K297" s="229">
        <f t="shared" si="60"/>
        <v>21</v>
      </c>
      <c r="L297" s="229">
        <f t="shared" si="61"/>
        <v>21</v>
      </c>
      <c r="M297" s="230">
        <v>111831</v>
      </c>
      <c r="N297" s="229">
        <f t="shared" si="62"/>
        <v>19</v>
      </c>
      <c r="O297" s="231">
        <f t="shared" si="63"/>
        <v>44</v>
      </c>
      <c r="P297" s="229">
        <f t="shared" si="64"/>
        <v>21</v>
      </c>
      <c r="Q297" s="229">
        <f t="shared" si="65"/>
        <v>23</v>
      </c>
      <c r="R297" s="266" t="s">
        <v>57</v>
      </c>
      <c r="S297" s="233" t="s">
        <v>51</v>
      </c>
      <c r="T297" s="233" t="s">
        <v>29</v>
      </c>
      <c r="U297" s="227" t="s">
        <v>30</v>
      </c>
      <c r="V297" s="234">
        <v>7</v>
      </c>
      <c r="W297" s="234">
        <f t="shared" si="57"/>
        <v>6.2857142857142856</v>
      </c>
      <c r="X297" s="235">
        <f>W297*21.59</f>
        <v>135.70857142857142</v>
      </c>
      <c r="Y297" s="254" t="s">
        <v>58</v>
      </c>
      <c r="Z297" s="237">
        <f>SUM(X296:X297)</f>
        <v>240.57428571428568</v>
      </c>
      <c r="AA297" s="238"/>
      <c r="AB297" s="239"/>
    </row>
    <row r="298" spans="1:28" ht="11.55" thickBot="1">
      <c r="A298" s="240">
        <v>44334</v>
      </c>
      <c r="B298" s="241" t="s">
        <v>60</v>
      </c>
      <c r="C298" s="241" t="s">
        <v>26</v>
      </c>
      <c r="D298" s="241" t="s">
        <v>61</v>
      </c>
      <c r="E298" s="243">
        <v>175522</v>
      </c>
      <c r="F298" s="244">
        <v>175530</v>
      </c>
      <c r="G298" s="245">
        <f t="shared" si="58"/>
        <v>8</v>
      </c>
      <c r="H298" s="244">
        <v>175530</v>
      </c>
      <c r="I298" s="245">
        <f t="shared" si="59"/>
        <v>0</v>
      </c>
      <c r="J298" s="244">
        <v>175539</v>
      </c>
      <c r="K298" s="245">
        <f t="shared" si="60"/>
        <v>9</v>
      </c>
      <c r="L298" s="245">
        <f t="shared" si="61"/>
        <v>9</v>
      </c>
      <c r="M298" s="244">
        <v>175546</v>
      </c>
      <c r="N298" s="245">
        <f t="shared" si="62"/>
        <v>7</v>
      </c>
      <c r="O298" s="246">
        <f t="shared" si="63"/>
        <v>24</v>
      </c>
      <c r="P298" s="245">
        <f t="shared" si="64"/>
        <v>9</v>
      </c>
      <c r="Q298" s="245">
        <f t="shared" si="65"/>
        <v>15</v>
      </c>
      <c r="R298" s="267" t="s">
        <v>62</v>
      </c>
      <c r="S298" s="248" t="s">
        <v>51</v>
      </c>
      <c r="T298" s="248" t="s">
        <v>29</v>
      </c>
      <c r="U298" s="242" t="s">
        <v>30</v>
      </c>
      <c r="V298" s="249">
        <v>8</v>
      </c>
      <c r="W298" s="249">
        <f t="shared" si="57"/>
        <v>3</v>
      </c>
      <c r="X298" s="259">
        <f>W298*19.85</f>
        <v>59.550000000000004</v>
      </c>
      <c r="Y298" s="265" t="s">
        <v>63</v>
      </c>
      <c r="Z298" s="209"/>
      <c r="AA298" s="209"/>
      <c r="AB298" s="209"/>
    </row>
    <row r="299" spans="1:28" ht="11.55" thickBot="1">
      <c r="A299" s="225">
        <v>44335</v>
      </c>
      <c r="B299" s="226" t="s">
        <v>60</v>
      </c>
      <c r="C299" s="226" t="s">
        <v>26</v>
      </c>
      <c r="D299" s="226" t="s">
        <v>64</v>
      </c>
      <c r="E299" s="228">
        <v>175546</v>
      </c>
      <c r="F299" s="228">
        <v>175558</v>
      </c>
      <c r="G299" s="229">
        <f t="shared" si="58"/>
        <v>12</v>
      </c>
      <c r="H299" s="228">
        <v>175558</v>
      </c>
      <c r="I299" s="229">
        <f t="shared" si="59"/>
        <v>0</v>
      </c>
      <c r="J299" s="228">
        <v>175570</v>
      </c>
      <c r="K299" s="229">
        <f t="shared" si="60"/>
        <v>12</v>
      </c>
      <c r="L299" s="229">
        <f t="shared" si="61"/>
        <v>12</v>
      </c>
      <c r="M299" s="230">
        <v>175578</v>
      </c>
      <c r="N299" s="229">
        <f t="shared" si="62"/>
        <v>8</v>
      </c>
      <c r="O299" s="231">
        <f t="shared" si="63"/>
        <v>32</v>
      </c>
      <c r="P299" s="229">
        <f t="shared" si="64"/>
        <v>12</v>
      </c>
      <c r="Q299" s="229">
        <f t="shared" si="65"/>
        <v>20</v>
      </c>
      <c r="R299" s="268" t="s">
        <v>62</v>
      </c>
      <c r="S299" s="233" t="s">
        <v>51</v>
      </c>
      <c r="T299" s="233" t="s">
        <v>29</v>
      </c>
      <c r="U299" s="227" t="s">
        <v>30</v>
      </c>
      <c r="V299" s="234">
        <v>8</v>
      </c>
      <c r="W299" s="234">
        <f t="shared" si="57"/>
        <v>4</v>
      </c>
      <c r="X299" s="235">
        <f>W299*19.85</f>
        <v>79.400000000000006</v>
      </c>
      <c r="Y299" s="269" t="s">
        <v>65</v>
      </c>
      <c r="Z299" s="237">
        <f>SUM(X298:X299)</f>
        <v>138.95000000000002</v>
      </c>
      <c r="AA299" s="238"/>
      <c r="AB299" s="239"/>
    </row>
    <row r="300" spans="1:28" ht="11.55" thickBot="1">
      <c r="A300" s="240">
        <v>44334</v>
      </c>
      <c r="B300" s="209" t="s">
        <v>126</v>
      </c>
      <c r="C300" s="241" t="s">
        <v>26</v>
      </c>
      <c r="D300" s="241" t="s">
        <v>194</v>
      </c>
      <c r="E300" s="243">
        <v>182881</v>
      </c>
      <c r="F300" s="244">
        <v>182910</v>
      </c>
      <c r="G300" s="245">
        <f t="shared" si="58"/>
        <v>29</v>
      </c>
      <c r="H300" s="244">
        <v>182910</v>
      </c>
      <c r="I300" s="245">
        <f t="shared" si="59"/>
        <v>0</v>
      </c>
      <c r="J300" s="244">
        <v>182932</v>
      </c>
      <c r="K300" s="245">
        <f t="shared" si="60"/>
        <v>22</v>
      </c>
      <c r="L300" s="245">
        <f t="shared" si="61"/>
        <v>22</v>
      </c>
      <c r="M300" s="244">
        <v>182932</v>
      </c>
      <c r="N300" s="245">
        <f t="shared" si="62"/>
        <v>0</v>
      </c>
      <c r="O300" s="246">
        <f t="shared" si="63"/>
        <v>51</v>
      </c>
      <c r="P300" s="245">
        <f t="shared" si="64"/>
        <v>22</v>
      </c>
      <c r="Q300" s="245">
        <f t="shared" si="65"/>
        <v>29</v>
      </c>
      <c r="R300" s="270" t="s">
        <v>127</v>
      </c>
      <c r="S300" s="248" t="s">
        <v>28</v>
      </c>
      <c r="T300" s="248" t="s">
        <v>29</v>
      </c>
      <c r="U300" s="242" t="s">
        <v>30</v>
      </c>
      <c r="V300" s="249">
        <v>12</v>
      </c>
      <c r="W300" s="249">
        <f t="shared" si="57"/>
        <v>4.25</v>
      </c>
      <c r="X300" s="250">
        <f>W300*19.88</f>
        <v>84.49</v>
      </c>
      <c r="Y300" s="260" t="s">
        <v>128</v>
      </c>
      <c r="Z300" s="209"/>
      <c r="AA300" s="209"/>
      <c r="AB300" s="209"/>
    </row>
    <row r="301" spans="1:28" ht="11.55" thickBot="1">
      <c r="A301" s="225">
        <v>44335</v>
      </c>
      <c r="B301" s="256" t="s">
        <v>126</v>
      </c>
      <c r="C301" s="226" t="s">
        <v>26</v>
      </c>
      <c r="D301" s="226" t="s">
        <v>106</v>
      </c>
      <c r="E301" s="228">
        <v>182932</v>
      </c>
      <c r="F301" s="228">
        <v>182961</v>
      </c>
      <c r="G301" s="229">
        <f t="shared" si="58"/>
        <v>29</v>
      </c>
      <c r="H301" s="228">
        <v>182961</v>
      </c>
      <c r="I301" s="229">
        <f t="shared" si="59"/>
        <v>0</v>
      </c>
      <c r="J301" s="228">
        <v>182979</v>
      </c>
      <c r="K301" s="229">
        <f t="shared" si="60"/>
        <v>18</v>
      </c>
      <c r="L301" s="229">
        <f t="shared" si="61"/>
        <v>18</v>
      </c>
      <c r="M301" s="230">
        <v>183000</v>
      </c>
      <c r="N301" s="229">
        <f t="shared" si="62"/>
        <v>21</v>
      </c>
      <c r="O301" s="231">
        <f t="shared" si="63"/>
        <v>68</v>
      </c>
      <c r="P301" s="229">
        <f t="shared" si="64"/>
        <v>18</v>
      </c>
      <c r="Q301" s="229">
        <f t="shared" si="65"/>
        <v>50</v>
      </c>
      <c r="R301" s="271" t="s">
        <v>127</v>
      </c>
      <c r="S301" s="233" t="s">
        <v>28</v>
      </c>
      <c r="T301" s="233" t="s">
        <v>29</v>
      </c>
      <c r="U301" s="227" t="s">
        <v>30</v>
      </c>
      <c r="V301" s="234">
        <v>12</v>
      </c>
      <c r="W301" s="234">
        <f t="shared" si="57"/>
        <v>5.666666666666667</v>
      </c>
      <c r="X301" s="253">
        <f>W301*19.88</f>
        <v>112.65333333333334</v>
      </c>
      <c r="Y301" s="236" t="s">
        <v>128</v>
      </c>
      <c r="Z301" s="237">
        <f>SUM(X300:X301)</f>
        <v>197.14333333333332</v>
      </c>
      <c r="AA301" s="238"/>
      <c r="AB301" s="239"/>
    </row>
    <row r="302" spans="1:28" ht="11.55" thickBot="1">
      <c r="A302" s="240">
        <v>44334</v>
      </c>
      <c r="B302" s="241" t="s">
        <v>68</v>
      </c>
      <c r="C302" s="241" t="s">
        <v>26</v>
      </c>
      <c r="D302" s="242" t="s">
        <v>69</v>
      </c>
      <c r="E302" s="243">
        <v>232656</v>
      </c>
      <c r="F302" s="244">
        <v>232671</v>
      </c>
      <c r="G302" s="245">
        <f t="shared" si="58"/>
        <v>15</v>
      </c>
      <c r="H302" s="244">
        <v>232671</v>
      </c>
      <c r="I302" s="245">
        <f t="shared" si="59"/>
        <v>0</v>
      </c>
      <c r="J302" s="244">
        <v>232683</v>
      </c>
      <c r="K302" s="245">
        <f t="shared" si="60"/>
        <v>12</v>
      </c>
      <c r="L302" s="245">
        <f t="shared" si="61"/>
        <v>12</v>
      </c>
      <c r="M302" s="244">
        <v>232692</v>
      </c>
      <c r="N302" s="245">
        <f t="shared" si="62"/>
        <v>9</v>
      </c>
      <c r="O302" s="246">
        <f t="shared" si="63"/>
        <v>36</v>
      </c>
      <c r="P302" s="245">
        <f t="shared" si="64"/>
        <v>12</v>
      </c>
      <c r="Q302" s="245">
        <f t="shared" si="65"/>
        <v>24</v>
      </c>
      <c r="R302" s="274" t="s">
        <v>70</v>
      </c>
      <c r="S302" s="248" t="s">
        <v>51</v>
      </c>
      <c r="T302" s="248" t="s">
        <v>29</v>
      </c>
      <c r="U302" s="242" t="s">
        <v>30</v>
      </c>
      <c r="V302" s="249">
        <v>7</v>
      </c>
      <c r="W302" s="249">
        <f t="shared" si="57"/>
        <v>5.1428571428571432</v>
      </c>
      <c r="X302" s="259">
        <f>W302*19.41</f>
        <v>99.822857142857146</v>
      </c>
      <c r="Y302" s="251" t="s">
        <v>67</v>
      </c>
      <c r="Z302" s="209"/>
      <c r="AA302" s="209"/>
      <c r="AB302" s="209"/>
    </row>
    <row r="303" spans="1:28" ht="11.55" thickBot="1">
      <c r="A303" s="225">
        <v>44335</v>
      </c>
      <c r="B303" s="226" t="s">
        <v>68</v>
      </c>
      <c r="C303" s="226" t="s">
        <v>26</v>
      </c>
      <c r="D303" s="227" t="s">
        <v>71</v>
      </c>
      <c r="E303" s="228">
        <v>232692</v>
      </c>
      <c r="F303" s="228">
        <v>232701</v>
      </c>
      <c r="G303" s="229">
        <f t="shared" si="58"/>
        <v>9</v>
      </c>
      <c r="H303" s="228">
        <v>232701</v>
      </c>
      <c r="I303" s="229">
        <f t="shared" si="59"/>
        <v>0</v>
      </c>
      <c r="J303" s="228">
        <v>232712</v>
      </c>
      <c r="K303" s="229">
        <f t="shared" si="60"/>
        <v>11</v>
      </c>
      <c r="L303" s="229">
        <f t="shared" si="61"/>
        <v>11</v>
      </c>
      <c r="M303" s="230">
        <v>232727</v>
      </c>
      <c r="N303" s="229">
        <f t="shared" si="62"/>
        <v>15</v>
      </c>
      <c r="O303" s="231">
        <f t="shared" si="63"/>
        <v>35</v>
      </c>
      <c r="P303" s="229">
        <f t="shared" si="64"/>
        <v>11</v>
      </c>
      <c r="Q303" s="229">
        <f t="shared" si="65"/>
        <v>24</v>
      </c>
      <c r="R303" s="275" t="s">
        <v>70</v>
      </c>
      <c r="S303" s="233" t="s">
        <v>51</v>
      </c>
      <c r="T303" s="233" t="s">
        <v>29</v>
      </c>
      <c r="U303" s="227" t="s">
        <v>30</v>
      </c>
      <c r="V303" s="234">
        <v>7</v>
      </c>
      <c r="W303" s="234">
        <f t="shared" si="57"/>
        <v>5</v>
      </c>
      <c r="X303" s="235">
        <f>W303*19.41</f>
        <v>97.05</v>
      </c>
      <c r="Y303" s="254" t="s">
        <v>67</v>
      </c>
      <c r="Z303" s="237">
        <f>SUM(X302:X303)</f>
        <v>196.87285714285713</v>
      </c>
      <c r="AA303" s="238"/>
      <c r="AB303" s="239"/>
    </row>
    <row r="304" spans="1:28" ht="11.55" thickBot="1">
      <c r="A304" s="240">
        <v>44334</v>
      </c>
      <c r="B304" s="241" t="s">
        <v>72</v>
      </c>
      <c r="C304" s="241" t="s">
        <v>26</v>
      </c>
      <c r="D304" s="242" t="s">
        <v>196</v>
      </c>
      <c r="E304" s="243">
        <v>90011</v>
      </c>
      <c r="F304" s="244">
        <v>90040</v>
      </c>
      <c r="G304" s="245">
        <f t="shared" si="58"/>
        <v>29</v>
      </c>
      <c r="H304" s="244">
        <v>90040</v>
      </c>
      <c r="I304" s="245">
        <f t="shared" si="59"/>
        <v>0</v>
      </c>
      <c r="J304" s="244">
        <v>90057</v>
      </c>
      <c r="K304" s="245">
        <f t="shared" si="60"/>
        <v>17</v>
      </c>
      <c r="L304" s="245">
        <f t="shared" si="61"/>
        <v>17</v>
      </c>
      <c r="M304" s="244">
        <v>90092</v>
      </c>
      <c r="N304" s="245">
        <f t="shared" si="62"/>
        <v>35</v>
      </c>
      <c r="O304" s="246">
        <f t="shared" si="63"/>
        <v>81</v>
      </c>
      <c r="P304" s="245">
        <f t="shared" si="64"/>
        <v>17</v>
      </c>
      <c r="Q304" s="245">
        <f t="shared" si="65"/>
        <v>64</v>
      </c>
      <c r="R304" s="276" t="s">
        <v>75</v>
      </c>
      <c r="S304" s="248" t="s">
        <v>76</v>
      </c>
      <c r="T304" s="248" t="s">
        <v>29</v>
      </c>
      <c r="U304" s="242" t="s">
        <v>30</v>
      </c>
      <c r="V304" s="249">
        <v>10</v>
      </c>
      <c r="W304" s="249">
        <f t="shared" si="57"/>
        <v>8.1</v>
      </c>
      <c r="X304" s="250">
        <f>W304*19.39</f>
        <v>157.059</v>
      </c>
      <c r="Y304" s="251" t="s">
        <v>77</v>
      </c>
      <c r="Z304" s="209"/>
      <c r="AA304" s="209"/>
      <c r="AB304" s="209"/>
    </row>
    <row r="305" spans="1:28" ht="11.55" thickBot="1">
      <c r="A305" s="225">
        <v>44335</v>
      </c>
      <c r="B305" s="226" t="s">
        <v>72</v>
      </c>
      <c r="C305" s="226" t="s">
        <v>26</v>
      </c>
      <c r="D305" s="227" t="s">
        <v>192</v>
      </c>
      <c r="E305" s="228">
        <v>90092</v>
      </c>
      <c r="F305" s="228">
        <v>90127</v>
      </c>
      <c r="G305" s="229">
        <f t="shared" si="58"/>
        <v>35</v>
      </c>
      <c r="H305" s="228">
        <v>90127</v>
      </c>
      <c r="I305" s="229">
        <f t="shared" si="59"/>
        <v>0</v>
      </c>
      <c r="J305" s="228">
        <v>90143</v>
      </c>
      <c r="K305" s="229">
        <f t="shared" si="60"/>
        <v>16</v>
      </c>
      <c r="L305" s="229">
        <f t="shared" si="61"/>
        <v>16</v>
      </c>
      <c r="M305" s="230">
        <v>90171</v>
      </c>
      <c r="N305" s="229">
        <f t="shared" si="62"/>
        <v>28</v>
      </c>
      <c r="O305" s="231">
        <f t="shared" si="63"/>
        <v>79</v>
      </c>
      <c r="P305" s="229">
        <f t="shared" si="64"/>
        <v>16</v>
      </c>
      <c r="Q305" s="229">
        <f t="shared" si="65"/>
        <v>63</v>
      </c>
      <c r="R305" s="277" t="s">
        <v>75</v>
      </c>
      <c r="S305" s="233" t="s">
        <v>76</v>
      </c>
      <c r="T305" s="233" t="s">
        <v>29</v>
      </c>
      <c r="U305" s="227" t="s">
        <v>30</v>
      </c>
      <c r="V305" s="234">
        <v>10</v>
      </c>
      <c r="W305" s="234">
        <f t="shared" si="57"/>
        <v>7.9</v>
      </c>
      <c r="X305" s="253">
        <f>W305*19.39</f>
        <v>153.18100000000001</v>
      </c>
      <c r="Y305" s="254" t="s">
        <v>77</v>
      </c>
      <c r="Z305" s="237">
        <f>SUM(X304:X305)</f>
        <v>310.24</v>
      </c>
      <c r="AA305" s="238"/>
      <c r="AB305" s="239"/>
    </row>
    <row r="306" spans="1:28">
      <c r="A306" s="450">
        <v>44335</v>
      </c>
      <c r="B306" s="451" t="s">
        <v>25</v>
      </c>
      <c r="C306" s="451" t="s">
        <v>26</v>
      </c>
      <c r="D306" s="400" t="s">
        <v>184</v>
      </c>
      <c r="E306" s="401">
        <v>104039</v>
      </c>
      <c r="F306" s="443">
        <v>104064</v>
      </c>
      <c r="G306" s="404">
        <f t="shared" si="58"/>
        <v>25</v>
      </c>
      <c r="H306" s="443">
        <v>104064</v>
      </c>
      <c r="I306" s="404">
        <f t="shared" si="59"/>
        <v>0</v>
      </c>
      <c r="J306" s="443">
        <v>104098</v>
      </c>
      <c r="K306" s="404">
        <f t="shared" si="60"/>
        <v>34</v>
      </c>
      <c r="L306" s="404">
        <f t="shared" si="61"/>
        <v>34</v>
      </c>
      <c r="M306" s="402">
        <v>104105</v>
      </c>
      <c r="N306" s="404">
        <f t="shared" si="62"/>
        <v>7</v>
      </c>
      <c r="O306" s="405">
        <f t="shared" si="63"/>
        <v>66</v>
      </c>
      <c r="P306" s="404">
        <f t="shared" si="64"/>
        <v>34</v>
      </c>
      <c r="Q306" s="452">
        <f t="shared" si="65"/>
        <v>32</v>
      </c>
      <c r="R306" s="219" t="s">
        <v>27</v>
      </c>
      <c r="S306" s="453" t="s">
        <v>28</v>
      </c>
      <c r="T306" s="406" t="s">
        <v>29</v>
      </c>
      <c r="U306" s="400" t="s">
        <v>30</v>
      </c>
      <c r="V306" s="437">
        <v>13</v>
      </c>
      <c r="W306" s="437">
        <f t="shared" si="57"/>
        <v>5.0769230769230766</v>
      </c>
      <c r="X306" s="438">
        <f>W306*20.09</f>
        <v>101.99538461538461</v>
      </c>
      <c r="Y306" s="454" t="s">
        <v>31</v>
      </c>
      <c r="Z306" s="209"/>
      <c r="AA306" s="209"/>
      <c r="AB306" s="209"/>
    </row>
    <row r="307" spans="1:28" ht="11.55" thickBot="1">
      <c r="A307" s="354">
        <v>44336</v>
      </c>
      <c r="B307" s="355" t="s">
        <v>25</v>
      </c>
      <c r="C307" s="355" t="s">
        <v>26</v>
      </c>
      <c r="D307" s="315" t="s">
        <v>193</v>
      </c>
      <c r="E307" s="358">
        <v>104105</v>
      </c>
      <c r="F307" s="358">
        <v>104113</v>
      </c>
      <c r="G307" s="359">
        <f t="shared" si="58"/>
        <v>8</v>
      </c>
      <c r="H307" s="358">
        <v>104113</v>
      </c>
      <c r="I307" s="359">
        <f t="shared" si="59"/>
        <v>0</v>
      </c>
      <c r="J307" s="358">
        <v>104144</v>
      </c>
      <c r="K307" s="359">
        <f t="shared" si="60"/>
        <v>31</v>
      </c>
      <c r="L307" s="359">
        <f t="shared" si="61"/>
        <v>31</v>
      </c>
      <c r="M307" s="328">
        <v>104144</v>
      </c>
      <c r="N307" s="359">
        <f t="shared" si="62"/>
        <v>0</v>
      </c>
      <c r="O307" s="360">
        <f t="shared" si="63"/>
        <v>39</v>
      </c>
      <c r="P307" s="359">
        <f t="shared" si="64"/>
        <v>31</v>
      </c>
      <c r="Q307" s="455">
        <f t="shared" si="65"/>
        <v>8</v>
      </c>
      <c r="R307" s="439" t="s">
        <v>27</v>
      </c>
      <c r="S307" s="456" t="s">
        <v>28</v>
      </c>
      <c r="T307" s="331" t="s">
        <v>29</v>
      </c>
      <c r="U307" s="327" t="s">
        <v>30</v>
      </c>
      <c r="V307" s="332">
        <v>13</v>
      </c>
      <c r="W307" s="351">
        <f t="shared" si="57"/>
        <v>3</v>
      </c>
      <c r="X307" s="333">
        <f>W307*20.09</f>
        <v>60.269999999999996</v>
      </c>
      <c r="Y307" s="383" t="s">
        <v>31</v>
      </c>
      <c r="Z307" s="209"/>
      <c r="AA307" s="209"/>
      <c r="AB307" s="209"/>
    </row>
    <row r="308" spans="1:28" ht="11.55" thickBot="1">
      <c r="A308" s="365">
        <v>44336</v>
      </c>
      <c r="B308" s="336" t="s">
        <v>25</v>
      </c>
      <c r="C308" s="336" t="s">
        <v>26</v>
      </c>
      <c r="D308" s="375" t="s">
        <v>102</v>
      </c>
      <c r="E308" s="338">
        <v>104144</v>
      </c>
      <c r="F308" s="338">
        <v>104157</v>
      </c>
      <c r="G308" s="342">
        <f t="shared" si="58"/>
        <v>13</v>
      </c>
      <c r="H308" s="338">
        <v>104157</v>
      </c>
      <c r="I308" s="342">
        <f t="shared" si="59"/>
        <v>0</v>
      </c>
      <c r="J308" s="338">
        <v>104159</v>
      </c>
      <c r="K308" s="342">
        <f t="shared" si="60"/>
        <v>2</v>
      </c>
      <c r="L308" s="342">
        <f t="shared" si="61"/>
        <v>2</v>
      </c>
      <c r="M308" s="341">
        <v>104168</v>
      </c>
      <c r="N308" s="342">
        <f t="shared" si="62"/>
        <v>9</v>
      </c>
      <c r="O308" s="343">
        <f t="shared" si="63"/>
        <v>24</v>
      </c>
      <c r="P308" s="342">
        <f t="shared" si="64"/>
        <v>2</v>
      </c>
      <c r="Q308" s="457">
        <f t="shared" si="65"/>
        <v>22</v>
      </c>
      <c r="R308" s="232" t="s">
        <v>27</v>
      </c>
      <c r="S308" s="458" t="s">
        <v>28</v>
      </c>
      <c r="T308" s="395" t="s">
        <v>29</v>
      </c>
      <c r="U308" s="375" t="s">
        <v>30</v>
      </c>
      <c r="V308" s="345">
        <v>13</v>
      </c>
      <c r="W308" s="385">
        <f t="shared" si="57"/>
        <v>1.8461538461538463</v>
      </c>
      <c r="X308" s="446">
        <f>W308*20.09</f>
        <v>37.089230769230774</v>
      </c>
      <c r="Y308" s="370" t="s">
        <v>31</v>
      </c>
      <c r="Z308" s="427">
        <f>SUM(X306:X308)</f>
        <v>199.35461538461539</v>
      </c>
      <c r="AA308" s="238"/>
      <c r="AB308" s="239"/>
    </row>
    <row r="309" spans="1:28">
      <c r="A309" s="313">
        <v>44335</v>
      </c>
      <c r="B309" s="314" t="s">
        <v>35</v>
      </c>
      <c r="C309" s="314" t="s">
        <v>26</v>
      </c>
      <c r="D309" s="315" t="s">
        <v>103</v>
      </c>
      <c r="E309" s="316">
        <v>56557</v>
      </c>
      <c r="F309" s="317">
        <v>56575</v>
      </c>
      <c r="G309" s="318">
        <f t="shared" si="58"/>
        <v>18</v>
      </c>
      <c r="H309" s="317">
        <v>56575</v>
      </c>
      <c r="I309" s="318">
        <f t="shared" si="59"/>
        <v>0</v>
      </c>
      <c r="J309" s="317">
        <v>56604</v>
      </c>
      <c r="K309" s="318">
        <f t="shared" si="60"/>
        <v>29</v>
      </c>
      <c r="L309" s="318">
        <f t="shared" si="61"/>
        <v>29</v>
      </c>
      <c r="M309" s="317">
        <v>56605</v>
      </c>
      <c r="N309" s="319">
        <f t="shared" si="62"/>
        <v>1</v>
      </c>
      <c r="O309" s="320">
        <f t="shared" si="63"/>
        <v>48</v>
      </c>
      <c r="P309" s="318">
        <f t="shared" si="64"/>
        <v>29</v>
      </c>
      <c r="Q309" s="319">
        <f t="shared" si="65"/>
        <v>19</v>
      </c>
      <c r="R309" s="247" t="s">
        <v>37</v>
      </c>
      <c r="S309" s="321" t="s">
        <v>38</v>
      </c>
      <c r="T309" s="322" t="s">
        <v>29</v>
      </c>
      <c r="U309" s="323" t="s">
        <v>30</v>
      </c>
      <c r="V309" s="324">
        <v>12</v>
      </c>
      <c r="W309" s="324">
        <f t="shared" si="57"/>
        <v>4</v>
      </c>
      <c r="X309" s="325">
        <f>W309*19.99</f>
        <v>79.959999999999994</v>
      </c>
      <c r="Y309" s="326" t="s">
        <v>39</v>
      </c>
      <c r="Z309" s="209"/>
      <c r="AA309" s="209"/>
      <c r="AB309" s="209"/>
    </row>
    <row r="310" spans="1:28">
      <c r="A310" s="313">
        <v>44335</v>
      </c>
      <c r="B310" s="314" t="s">
        <v>35</v>
      </c>
      <c r="C310" s="314" t="s">
        <v>26</v>
      </c>
      <c r="D310" s="327" t="s">
        <v>197</v>
      </c>
      <c r="E310" s="328">
        <v>56605</v>
      </c>
      <c r="F310" s="317">
        <v>56605</v>
      </c>
      <c r="G310" s="318">
        <f t="shared" si="58"/>
        <v>0</v>
      </c>
      <c r="H310" s="317">
        <v>56605</v>
      </c>
      <c r="I310" s="318">
        <f t="shared" si="59"/>
        <v>0</v>
      </c>
      <c r="J310" s="317">
        <v>56625</v>
      </c>
      <c r="K310" s="318">
        <f t="shared" si="60"/>
        <v>20</v>
      </c>
      <c r="L310" s="318">
        <f t="shared" si="61"/>
        <v>20</v>
      </c>
      <c r="M310" s="328">
        <v>56635</v>
      </c>
      <c r="N310" s="329">
        <f t="shared" si="62"/>
        <v>10</v>
      </c>
      <c r="O310" s="330">
        <f t="shared" si="63"/>
        <v>30</v>
      </c>
      <c r="P310" s="329">
        <f t="shared" si="64"/>
        <v>20</v>
      </c>
      <c r="Q310" s="329">
        <f t="shared" si="65"/>
        <v>10</v>
      </c>
      <c r="R310" s="247" t="s">
        <v>37</v>
      </c>
      <c r="S310" s="321" t="s">
        <v>38</v>
      </c>
      <c r="T310" s="331" t="s">
        <v>29</v>
      </c>
      <c r="U310" s="327" t="s">
        <v>30</v>
      </c>
      <c r="V310" s="332">
        <v>12</v>
      </c>
      <c r="W310" s="332">
        <f t="shared" si="57"/>
        <v>2.5</v>
      </c>
      <c r="X310" s="333">
        <f>W310*19.99</f>
        <v>49.974999999999994</v>
      </c>
      <c r="Y310" s="334" t="s">
        <v>39</v>
      </c>
      <c r="Z310" s="209"/>
      <c r="AA310" s="209"/>
      <c r="AB310" s="209"/>
    </row>
    <row r="311" spans="1:28" ht="11.55" thickBot="1">
      <c r="A311" s="313">
        <v>44336</v>
      </c>
      <c r="B311" s="314" t="s">
        <v>35</v>
      </c>
      <c r="C311" s="314" t="s">
        <v>26</v>
      </c>
      <c r="D311" s="327" t="s">
        <v>144</v>
      </c>
      <c r="E311" s="328">
        <v>56635</v>
      </c>
      <c r="F311" s="317">
        <v>56645</v>
      </c>
      <c r="G311" s="318">
        <f t="shared" si="58"/>
        <v>10</v>
      </c>
      <c r="H311" s="317">
        <v>56645</v>
      </c>
      <c r="I311" s="318">
        <f t="shared" si="59"/>
        <v>0</v>
      </c>
      <c r="J311" s="317">
        <v>56655</v>
      </c>
      <c r="K311" s="318">
        <f t="shared" si="60"/>
        <v>10</v>
      </c>
      <c r="L311" s="318">
        <f t="shared" si="61"/>
        <v>10</v>
      </c>
      <c r="M311" s="328">
        <v>56670</v>
      </c>
      <c r="N311" s="329">
        <f t="shared" si="62"/>
        <v>15</v>
      </c>
      <c r="O311" s="330">
        <f t="shared" si="63"/>
        <v>35</v>
      </c>
      <c r="P311" s="329">
        <f t="shared" si="64"/>
        <v>10</v>
      </c>
      <c r="Q311" s="329">
        <f t="shared" si="65"/>
        <v>25</v>
      </c>
      <c r="R311" s="247" t="s">
        <v>37</v>
      </c>
      <c r="S311" s="321" t="s">
        <v>38</v>
      </c>
      <c r="T311" s="331" t="s">
        <v>29</v>
      </c>
      <c r="U311" s="327" t="s">
        <v>30</v>
      </c>
      <c r="V311" s="332">
        <v>12</v>
      </c>
      <c r="W311" s="332">
        <f t="shared" si="57"/>
        <v>2.9166666666666665</v>
      </c>
      <c r="X311" s="333">
        <f>W311*19.99</f>
        <v>58.30416666666666</v>
      </c>
      <c r="Y311" s="334" t="s">
        <v>39</v>
      </c>
      <c r="Z311" s="209"/>
      <c r="AA311" s="209"/>
      <c r="AB311" s="209"/>
    </row>
    <row r="312" spans="1:28" ht="11.55" thickBot="1">
      <c r="A312" s="335">
        <v>44336</v>
      </c>
      <c r="B312" s="336" t="s">
        <v>35</v>
      </c>
      <c r="C312" s="336" t="s">
        <v>26</v>
      </c>
      <c r="D312" s="337" t="s">
        <v>34</v>
      </c>
      <c r="E312" s="338">
        <v>56670</v>
      </c>
      <c r="F312" s="339">
        <v>56674</v>
      </c>
      <c r="G312" s="340">
        <f t="shared" si="58"/>
        <v>4</v>
      </c>
      <c r="H312" s="339">
        <v>56674</v>
      </c>
      <c r="I312" s="340">
        <f t="shared" si="59"/>
        <v>0</v>
      </c>
      <c r="J312" s="339">
        <v>56694</v>
      </c>
      <c r="K312" s="340">
        <f t="shared" si="60"/>
        <v>20</v>
      </c>
      <c r="L312" s="340">
        <f t="shared" si="61"/>
        <v>20</v>
      </c>
      <c r="M312" s="341">
        <v>56710</v>
      </c>
      <c r="N312" s="342">
        <f t="shared" si="62"/>
        <v>16</v>
      </c>
      <c r="O312" s="343">
        <f t="shared" si="63"/>
        <v>40</v>
      </c>
      <c r="P312" s="342">
        <f t="shared" si="64"/>
        <v>20</v>
      </c>
      <c r="Q312" s="342">
        <f t="shared" si="65"/>
        <v>20</v>
      </c>
      <c r="R312" s="252" t="s">
        <v>37</v>
      </c>
      <c r="S312" s="344" t="s">
        <v>38</v>
      </c>
      <c r="T312" s="344" t="s">
        <v>29</v>
      </c>
      <c r="U312" s="337" t="s">
        <v>30</v>
      </c>
      <c r="V312" s="345">
        <v>12</v>
      </c>
      <c r="W312" s="346">
        <f t="shared" si="57"/>
        <v>3.3333333333333335</v>
      </c>
      <c r="X312" s="347">
        <f>W312*19.99</f>
        <v>66.633333333333326</v>
      </c>
      <c r="Y312" s="348" t="s">
        <v>39</v>
      </c>
      <c r="Z312" s="427">
        <f>SUM(X309:X312)</f>
        <v>254.8725</v>
      </c>
      <c r="AA312" s="238"/>
      <c r="AB312" s="239"/>
    </row>
    <row r="313" spans="1:28">
      <c r="A313" s="313">
        <v>44335</v>
      </c>
      <c r="B313" s="314" t="s">
        <v>42</v>
      </c>
      <c r="C313" s="314" t="s">
        <v>26</v>
      </c>
      <c r="D313" s="323" t="s">
        <v>183</v>
      </c>
      <c r="E313" s="349">
        <v>42477</v>
      </c>
      <c r="F313" s="317">
        <v>42497</v>
      </c>
      <c r="G313" s="318">
        <f t="shared" si="58"/>
        <v>20</v>
      </c>
      <c r="H313" s="317">
        <v>42497</v>
      </c>
      <c r="I313" s="318">
        <f t="shared" si="59"/>
        <v>0</v>
      </c>
      <c r="J313" s="317">
        <v>42511</v>
      </c>
      <c r="K313" s="318">
        <f t="shared" si="60"/>
        <v>14</v>
      </c>
      <c r="L313" s="318">
        <f t="shared" si="61"/>
        <v>14</v>
      </c>
      <c r="M313" s="317">
        <v>42511</v>
      </c>
      <c r="N313" s="318">
        <f t="shared" si="62"/>
        <v>0</v>
      </c>
      <c r="O313" s="350">
        <f t="shared" si="63"/>
        <v>34</v>
      </c>
      <c r="P313" s="318">
        <f t="shared" si="64"/>
        <v>14</v>
      </c>
      <c r="Q313" s="319">
        <f t="shared" si="65"/>
        <v>20</v>
      </c>
      <c r="R313" s="255" t="s">
        <v>44</v>
      </c>
      <c r="S313" s="322" t="s">
        <v>45</v>
      </c>
      <c r="T313" s="322" t="s">
        <v>29</v>
      </c>
      <c r="U313" s="315" t="s">
        <v>30</v>
      </c>
      <c r="V313" s="351">
        <v>15</v>
      </c>
      <c r="W313" s="324">
        <f t="shared" si="57"/>
        <v>2.2666666666666666</v>
      </c>
      <c r="X313" s="352">
        <f>W313*19.45</f>
        <v>44.086666666666666</v>
      </c>
      <c r="Y313" s="353" t="s">
        <v>46</v>
      </c>
      <c r="Z313" s="209"/>
      <c r="AA313" s="209"/>
      <c r="AB313" s="209"/>
    </row>
    <row r="314" spans="1:28">
      <c r="A314" s="354">
        <v>44335</v>
      </c>
      <c r="B314" s="355" t="s">
        <v>42</v>
      </c>
      <c r="C314" s="356" t="s">
        <v>26</v>
      </c>
      <c r="D314" s="357" t="s">
        <v>198</v>
      </c>
      <c r="E314" s="328">
        <v>42511</v>
      </c>
      <c r="F314" s="358">
        <v>42525</v>
      </c>
      <c r="G314" s="359">
        <f t="shared" si="58"/>
        <v>14</v>
      </c>
      <c r="H314" s="358">
        <v>42525</v>
      </c>
      <c r="I314" s="359">
        <f t="shared" si="59"/>
        <v>0</v>
      </c>
      <c r="J314" s="358">
        <v>42546</v>
      </c>
      <c r="K314" s="359">
        <f t="shared" si="60"/>
        <v>21</v>
      </c>
      <c r="L314" s="359">
        <f t="shared" si="61"/>
        <v>21</v>
      </c>
      <c r="M314" s="358">
        <v>42550</v>
      </c>
      <c r="N314" s="359">
        <f t="shared" si="62"/>
        <v>4</v>
      </c>
      <c r="O314" s="360">
        <f t="shared" si="63"/>
        <v>39</v>
      </c>
      <c r="P314" s="329">
        <f t="shared" si="64"/>
        <v>21</v>
      </c>
      <c r="Q314" s="359">
        <f t="shared" si="65"/>
        <v>18</v>
      </c>
      <c r="R314" s="255" t="s">
        <v>44</v>
      </c>
      <c r="S314" s="361" t="s">
        <v>45</v>
      </c>
      <c r="T314" s="361" t="s">
        <v>29</v>
      </c>
      <c r="U314" s="357" t="s">
        <v>30</v>
      </c>
      <c r="V314" s="362">
        <v>15</v>
      </c>
      <c r="W314" s="362">
        <f t="shared" si="57"/>
        <v>2.6</v>
      </c>
      <c r="X314" s="363">
        <f>W314*19.45</f>
        <v>50.57</v>
      </c>
      <c r="Y314" s="364" t="s">
        <v>46</v>
      </c>
      <c r="Z314" s="209"/>
      <c r="AA314" s="209"/>
      <c r="AB314" s="209"/>
    </row>
    <row r="315" spans="1:28" ht="11.55" thickBot="1">
      <c r="A315" s="354">
        <v>44336</v>
      </c>
      <c r="B315" s="355" t="s">
        <v>42</v>
      </c>
      <c r="C315" s="356" t="s">
        <v>26</v>
      </c>
      <c r="D315" s="357" t="s">
        <v>101</v>
      </c>
      <c r="E315" s="328">
        <v>42550</v>
      </c>
      <c r="F315" s="358">
        <v>42564</v>
      </c>
      <c r="G315" s="359">
        <f t="shared" si="58"/>
        <v>14</v>
      </c>
      <c r="H315" s="358">
        <v>42564</v>
      </c>
      <c r="I315" s="359">
        <f t="shared" si="59"/>
        <v>0</v>
      </c>
      <c r="J315" s="358">
        <v>42578</v>
      </c>
      <c r="K315" s="359">
        <f t="shared" si="60"/>
        <v>14</v>
      </c>
      <c r="L315" s="359">
        <f t="shared" si="61"/>
        <v>14</v>
      </c>
      <c r="M315" s="358">
        <v>42578</v>
      </c>
      <c r="N315" s="359">
        <f t="shared" si="62"/>
        <v>0</v>
      </c>
      <c r="O315" s="360">
        <f t="shared" si="63"/>
        <v>28</v>
      </c>
      <c r="P315" s="329">
        <f t="shared" si="64"/>
        <v>14</v>
      </c>
      <c r="Q315" s="359">
        <f t="shared" si="65"/>
        <v>14</v>
      </c>
      <c r="R315" s="255" t="s">
        <v>44</v>
      </c>
      <c r="S315" s="361" t="s">
        <v>45</v>
      </c>
      <c r="T315" s="361" t="s">
        <v>29</v>
      </c>
      <c r="U315" s="357" t="s">
        <v>30</v>
      </c>
      <c r="V315" s="362">
        <v>15</v>
      </c>
      <c r="W315" s="362">
        <f t="shared" si="57"/>
        <v>1.8666666666666667</v>
      </c>
      <c r="X315" s="363">
        <f>W315*19.45</f>
        <v>36.306666666666665</v>
      </c>
      <c r="Y315" s="364" t="s">
        <v>46</v>
      </c>
      <c r="Z315" s="209"/>
      <c r="AA315" s="209"/>
      <c r="AB315" s="209"/>
    </row>
    <row r="316" spans="1:28" ht="11.55" thickBot="1">
      <c r="A316" s="365">
        <v>44336</v>
      </c>
      <c r="B316" s="336" t="s">
        <v>42</v>
      </c>
      <c r="C316" s="366" t="s">
        <v>26</v>
      </c>
      <c r="D316" s="367" t="s">
        <v>107</v>
      </c>
      <c r="E316" s="338">
        <v>42578</v>
      </c>
      <c r="F316" s="338">
        <v>42613</v>
      </c>
      <c r="G316" s="342">
        <f t="shared" si="58"/>
        <v>35</v>
      </c>
      <c r="H316" s="338">
        <v>42613</v>
      </c>
      <c r="I316" s="342">
        <f t="shared" si="59"/>
        <v>0</v>
      </c>
      <c r="J316" s="338">
        <v>42632</v>
      </c>
      <c r="K316" s="342">
        <f t="shared" si="60"/>
        <v>19</v>
      </c>
      <c r="L316" s="342">
        <f t="shared" si="61"/>
        <v>19</v>
      </c>
      <c r="M316" s="341">
        <v>42651</v>
      </c>
      <c r="N316" s="342">
        <f t="shared" si="62"/>
        <v>19</v>
      </c>
      <c r="O316" s="343">
        <f t="shared" si="63"/>
        <v>73</v>
      </c>
      <c r="P316" s="340">
        <f t="shared" si="64"/>
        <v>19</v>
      </c>
      <c r="Q316" s="342">
        <f t="shared" si="65"/>
        <v>54</v>
      </c>
      <c r="R316" s="257" t="s">
        <v>44</v>
      </c>
      <c r="S316" s="344" t="s">
        <v>45</v>
      </c>
      <c r="T316" s="344" t="s">
        <v>29</v>
      </c>
      <c r="U316" s="337" t="s">
        <v>30</v>
      </c>
      <c r="V316" s="345">
        <v>15</v>
      </c>
      <c r="W316" s="345">
        <f t="shared" si="57"/>
        <v>4.8666666666666663</v>
      </c>
      <c r="X316" s="368">
        <f>W316*19.45</f>
        <v>94.656666666666652</v>
      </c>
      <c r="Y316" s="348" t="s">
        <v>46</v>
      </c>
      <c r="Z316" s="427">
        <f>SUM(X313:X316)</f>
        <v>225.62</v>
      </c>
      <c r="AA316" s="238"/>
      <c r="AB316" s="239"/>
    </row>
    <row r="317" spans="1:28" ht="11.55" thickBot="1">
      <c r="A317" s="313">
        <v>44335</v>
      </c>
      <c r="B317" s="314" t="s">
        <v>48</v>
      </c>
      <c r="C317" s="314" t="s">
        <v>26</v>
      </c>
      <c r="D317" s="315" t="s">
        <v>49</v>
      </c>
      <c r="E317" s="349">
        <v>60419</v>
      </c>
      <c r="F317" s="317">
        <v>60425</v>
      </c>
      <c r="G317" s="318">
        <f t="shared" si="58"/>
        <v>6</v>
      </c>
      <c r="H317" s="317">
        <v>60425</v>
      </c>
      <c r="I317" s="318">
        <f t="shared" si="59"/>
        <v>0</v>
      </c>
      <c r="J317" s="317">
        <v>60441</v>
      </c>
      <c r="K317" s="318">
        <f t="shared" si="60"/>
        <v>16</v>
      </c>
      <c r="L317" s="318">
        <f t="shared" si="61"/>
        <v>16</v>
      </c>
      <c r="M317" s="317">
        <v>60444</v>
      </c>
      <c r="N317" s="318">
        <f t="shared" si="62"/>
        <v>3</v>
      </c>
      <c r="O317" s="350">
        <f t="shared" si="63"/>
        <v>25</v>
      </c>
      <c r="P317" s="318">
        <f t="shared" si="64"/>
        <v>16</v>
      </c>
      <c r="Q317" s="318">
        <f t="shared" si="65"/>
        <v>9</v>
      </c>
      <c r="R317" s="258" t="s">
        <v>50</v>
      </c>
      <c r="S317" s="321" t="s">
        <v>51</v>
      </c>
      <c r="T317" s="321" t="s">
        <v>29</v>
      </c>
      <c r="U317" s="315" t="s">
        <v>30</v>
      </c>
      <c r="V317" s="351">
        <v>8</v>
      </c>
      <c r="W317" s="351">
        <f t="shared" si="57"/>
        <v>3.125</v>
      </c>
      <c r="X317" s="447">
        <f>W317*21.35</f>
        <v>66.71875</v>
      </c>
      <c r="Y317" s="369" t="s">
        <v>52</v>
      </c>
      <c r="Z317" s="209"/>
      <c r="AA317" s="209"/>
      <c r="AB317" s="209"/>
    </row>
    <row r="318" spans="1:28" ht="11.55" thickBot="1">
      <c r="A318" s="365">
        <v>44336</v>
      </c>
      <c r="B318" s="367" t="s">
        <v>48</v>
      </c>
      <c r="C318" s="336" t="s">
        <v>26</v>
      </c>
      <c r="D318" s="367" t="s">
        <v>53</v>
      </c>
      <c r="E318" s="338">
        <v>60444</v>
      </c>
      <c r="F318" s="338">
        <v>60447</v>
      </c>
      <c r="G318" s="342">
        <f t="shared" si="58"/>
        <v>3</v>
      </c>
      <c r="H318" s="338">
        <v>60447</v>
      </c>
      <c r="I318" s="342">
        <f t="shared" si="59"/>
        <v>0</v>
      </c>
      <c r="J318" s="338">
        <v>60469</v>
      </c>
      <c r="K318" s="342">
        <f t="shared" si="60"/>
        <v>22</v>
      </c>
      <c r="L318" s="342">
        <f t="shared" si="61"/>
        <v>22</v>
      </c>
      <c r="M318" s="341">
        <v>60488</v>
      </c>
      <c r="N318" s="342">
        <f t="shared" si="62"/>
        <v>19</v>
      </c>
      <c r="O318" s="343">
        <f t="shared" si="63"/>
        <v>44</v>
      </c>
      <c r="P318" s="342">
        <f t="shared" si="64"/>
        <v>22</v>
      </c>
      <c r="Q318" s="342">
        <f t="shared" si="65"/>
        <v>22</v>
      </c>
      <c r="R318" s="261" t="s">
        <v>50</v>
      </c>
      <c r="S318" s="344" t="s">
        <v>51</v>
      </c>
      <c r="T318" s="344" t="s">
        <v>29</v>
      </c>
      <c r="U318" s="337" t="s">
        <v>30</v>
      </c>
      <c r="V318" s="345">
        <v>8</v>
      </c>
      <c r="W318" s="345">
        <f t="shared" si="57"/>
        <v>5.5</v>
      </c>
      <c r="X318" s="446">
        <f>W318*21.35</f>
        <v>117.42500000000001</v>
      </c>
      <c r="Y318" s="370" t="s">
        <v>52</v>
      </c>
      <c r="Z318" s="427">
        <f>SUM(X317:X318)</f>
        <v>184.14375000000001</v>
      </c>
      <c r="AA318" s="238"/>
      <c r="AB318" s="239"/>
    </row>
    <row r="319" spans="1:28" ht="11.55" thickBot="1">
      <c r="A319" s="313">
        <v>44335</v>
      </c>
      <c r="B319" s="314" t="s">
        <v>55</v>
      </c>
      <c r="C319" s="314" t="s">
        <v>26</v>
      </c>
      <c r="D319" s="323" t="s">
        <v>56</v>
      </c>
      <c r="E319" s="349">
        <v>111831</v>
      </c>
      <c r="F319" s="317">
        <v>111847</v>
      </c>
      <c r="G319" s="318">
        <f t="shared" si="58"/>
        <v>16</v>
      </c>
      <c r="H319" s="317">
        <v>111847</v>
      </c>
      <c r="I319" s="318">
        <f t="shared" si="59"/>
        <v>0</v>
      </c>
      <c r="J319" s="317">
        <v>111861</v>
      </c>
      <c r="K319" s="318">
        <f t="shared" si="60"/>
        <v>14</v>
      </c>
      <c r="L319" s="318">
        <f t="shared" si="61"/>
        <v>14</v>
      </c>
      <c r="M319" s="317">
        <v>111865</v>
      </c>
      <c r="N319" s="318">
        <f t="shared" si="62"/>
        <v>4</v>
      </c>
      <c r="O319" s="317">
        <f t="shared" si="63"/>
        <v>34</v>
      </c>
      <c r="P319" s="318">
        <f t="shared" si="64"/>
        <v>14</v>
      </c>
      <c r="Q319" s="318">
        <f t="shared" si="65"/>
        <v>20</v>
      </c>
      <c r="R319" s="262" t="s">
        <v>57</v>
      </c>
      <c r="S319" s="321" t="s">
        <v>51</v>
      </c>
      <c r="T319" s="321" t="s">
        <v>29</v>
      </c>
      <c r="U319" s="314" t="s">
        <v>30</v>
      </c>
      <c r="V319" s="371">
        <v>7</v>
      </c>
      <c r="W319" s="372">
        <f t="shared" si="57"/>
        <v>4.8571428571428568</v>
      </c>
      <c r="X319" s="459">
        <f>W319*21.59</f>
        <v>104.86571428571428</v>
      </c>
      <c r="Y319" s="374" t="s">
        <v>58</v>
      </c>
      <c r="Z319" s="209"/>
      <c r="AA319" s="209"/>
      <c r="AB319" s="209"/>
    </row>
    <row r="320" spans="1:28" ht="11.55" thickBot="1">
      <c r="A320" s="335">
        <v>44336</v>
      </c>
      <c r="B320" s="336" t="s">
        <v>55</v>
      </c>
      <c r="C320" s="336" t="s">
        <v>26</v>
      </c>
      <c r="D320" s="336" t="s">
        <v>124</v>
      </c>
      <c r="E320" s="339">
        <v>111865</v>
      </c>
      <c r="F320" s="338">
        <v>111869</v>
      </c>
      <c r="G320" s="340">
        <f t="shared" si="58"/>
        <v>4</v>
      </c>
      <c r="H320" s="339">
        <v>111869</v>
      </c>
      <c r="I320" s="340">
        <f t="shared" si="59"/>
        <v>0</v>
      </c>
      <c r="J320" s="338">
        <v>111890</v>
      </c>
      <c r="K320" s="342">
        <f t="shared" si="60"/>
        <v>21</v>
      </c>
      <c r="L320" s="342">
        <f t="shared" si="61"/>
        <v>21</v>
      </c>
      <c r="M320" s="341">
        <v>111909</v>
      </c>
      <c r="N320" s="342">
        <f t="shared" si="62"/>
        <v>19</v>
      </c>
      <c r="O320" s="343">
        <f t="shared" si="63"/>
        <v>44</v>
      </c>
      <c r="P320" s="342">
        <f t="shared" si="64"/>
        <v>21</v>
      </c>
      <c r="Q320" s="342">
        <f t="shared" si="65"/>
        <v>23</v>
      </c>
      <c r="R320" s="266" t="s">
        <v>57</v>
      </c>
      <c r="S320" s="344" t="s">
        <v>51</v>
      </c>
      <c r="T320" s="344" t="s">
        <v>29</v>
      </c>
      <c r="U320" s="375" t="s">
        <v>30</v>
      </c>
      <c r="V320" s="345">
        <v>7</v>
      </c>
      <c r="W320" s="345">
        <f t="shared" si="57"/>
        <v>6.2857142857142856</v>
      </c>
      <c r="X320" s="446">
        <f>W320*21.59</f>
        <v>135.70857142857142</v>
      </c>
      <c r="Y320" s="348" t="s">
        <v>58</v>
      </c>
      <c r="Z320" s="427">
        <f>SUM(X319:X320)</f>
        <v>240.57428571428568</v>
      </c>
      <c r="AA320" s="238"/>
      <c r="AB320" s="239"/>
    </row>
    <row r="321" spans="1:28">
      <c r="A321" s="313">
        <v>44335</v>
      </c>
      <c r="B321" s="376" t="s">
        <v>60</v>
      </c>
      <c r="C321" s="314" t="s">
        <v>26</v>
      </c>
      <c r="D321" s="314" t="s">
        <v>61</v>
      </c>
      <c r="E321" s="317">
        <v>175594</v>
      </c>
      <c r="F321" s="317">
        <v>175602</v>
      </c>
      <c r="G321" s="318">
        <f t="shared" si="58"/>
        <v>8</v>
      </c>
      <c r="H321" s="317">
        <v>175602</v>
      </c>
      <c r="I321" s="318">
        <f t="shared" si="59"/>
        <v>0</v>
      </c>
      <c r="J321" s="317">
        <v>175614</v>
      </c>
      <c r="K321" s="318">
        <f t="shared" si="60"/>
        <v>12</v>
      </c>
      <c r="L321" s="318">
        <f t="shared" si="61"/>
        <v>12</v>
      </c>
      <c r="M321" s="317">
        <v>175625</v>
      </c>
      <c r="N321" s="318">
        <f t="shared" si="62"/>
        <v>11</v>
      </c>
      <c r="O321" s="350">
        <f t="shared" si="63"/>
        <v>31</v>
      </c>
      <c r="P321" s="318">
        <f t="shared" si="64"/>
        <v>12</v>
      </c>
      <c r="Q321" s="318">
        <f t="shared" si="65"/>
        <v>19</v>
      </c>
      <c r="R321" s="267" t="s">
        <v>62</v>
      </c>
      <c r="S321" s="321" t="s">
        <v>51</v>
      </c>
      <c r="T321" s="322" t="s">
        <v>29</v>
      </c>
      <c r="U321" s="323" t="s">
        <v>30</v>
      </c>
      <c r="V321" s="351">
        <v>7</v>
      </c>
      <c r="W321" s="324">
        <f t="shared" si="57"/>
        <v>4.4285714285714288</v>
      </c>
      <c r="X321" s="447">
        <f>W321*19.85</f>
        <v>87.907142857142873</v>
      </c>
      <c r="Y321" s="374" t="s">
        <v>63</v>
      </c>
      <c r="Z321" s="209"/>
      <c r="AA321" s="209"/>
      <c r="AB321" s="209"/>
    </row>
    <row r="322" spans="1:28" ht="11.55" thickBot="1">
      <c r="A322" s="433">
        <v>44336</v>
      </c>
      <c r="B322" s="356" t="s">
        <v>60</v>
      </c>
      <c r="C322" s="356" t="s">
        <v>26</v>
      </c>
      <c r="D322" s="314" t="s">
        <v>64</v>
      </c>
      <c r="E322" s="387">
        <v>175625</v>
      </c>
      <c r="F322" s="387">
        <v>175637</v>
      </c>
      <c r="G322" s="319">
        <f t="shared" si="58"/>
        <v>12</v>
      </c>
      <c r="H322" s="387">
        <v>175637</v>
      </c>
      <c r="I322" s="319">
        <f t="shared" si="59"/>
        <v>0</v>
      </c>
      <c r="J322" s="387">
        <v>175649</v>
      </c>
      <c r="K322" s="319">
        <f t="shared" si="60"/>
        <v>12</v>
      </c>
      <c r="L322" s="319">
        <f t="shared" si="61"/>
        <v>12</v>
      </c>
      <c r="M322" s="316">
        <v>175657</v>
      </c>
      <c r="N322" s="319">
        <f t="shared" si="62"/>
        <v>8</v>
      </c>
      <c r="O322" s="330">
        <f t="shared" si="63"/>
        <v>32</v>
      </c>
      <c r="P322" s="318">
        <f t="shared" si="64"/>
        <v>12</v>
      </c>
      <c r="Q322" s="329">
        <f t="shared" si="65"/>
        <v>20</v>
      </c>
      <c r="R322" s="267" t="s">
        <v>62</v>
      </c>
      <c r="S322" s="361" t="s">
        <v>51</v>
      </c>
      <c r="T322" s="331" t="s">
        <v>29</v>
      </c>
      <c r="U322" s="357" t="s">
        <v>30</v>
      </c>
      <c r="V322" s="362">
        <v>7</v>
      </c>
      <c r="W322" s="332">
        <f t="shared" si="57"/>
        <v>4.5714285714285712</v>
      </c>
      <c r="X322" s="460">
        <f t="shared" ref="X322:X323" si="67">W322*19.85</f>
        <v>90.742857142857147</v>
      </c>
      <c r="Y322" s="461" t="s">
        <v>65</v>
      </c>
      <c r="Z322" s="209"/>
      <c r="AA322" s="209"/>
      <c r="AB322" s="209"/>
    </row>
    <row r="323" spans="1:28" ht="11.55" thickBot="1">
      <c r="A323" s="365">
        <v>44335</v>
      </c>
      <c r="B323" s="336" t="s">
        <v>60</v>
      </c>
      <c r="C323" s="336" t="s">
        <v>26</v>
      </c>
      <c r="D323" s="367" t="s">
        <v>199</v>
      </c>
      <c r="E323" s="341">
        <v>175578</v>
      </c>
      <c r="F323" s="338">
        <v>175578</v>
      </c>
      <c r="G323" s="342">
        <f t="shared" si="58"/>
        <v>0</v>
      </c>
      <c r="H323" s="338">
        <v>175578</v>
      </c>
      <c r="I323" s="342">
        <f t="shared" si="59"/>
        <v>0</v>
      </c>
      <c r="J323" s="338">
        <v>175578</v>
      </c>
      <c r="K323" s="342">
        <f t="shared" si="60"/>
        <v>0</v>
      </c>
      <c r="L323" s="342">
        <f t="shared" si="61"/>
        <v>0</v>
      </c>
      <c r="M323" s="338">
        <v>175594</v>
      </c>
      <c r="N323" s="342">
        <f t="shared" si="62"/>
        <v>16</v>
      </c>
      <c r="O323" s="343">
        <f t="shared" si="63"/>
        <v>16</v>
      </c>
      <c r="P323" s="342">
        <f t="shared" si="64"/>
        <v>0</v>
      </c>
      <c r="Q323" s="342">
        <f t="shared" si="65"/>
        <v>16</v>
      </c>
      <c r="R323" s="268" t="s">
        <v>62</v>
      </c>
      <c r="S323" s="344" t="s">
        <v>51</v>
      </c>
      <c r="T323" s="395" t="s">
        <v>29</v>
      </c>
      <c r="U323" s="337" t="s">
        <v>30</v>
      </c>
      <c r="V323" s="345">
        <v>7</v>
      </c>
      <c r="W323" s="345">
        <f t="shared" si="57"/>
        <v>2.2857142857142856</v>
      </c>
      <c r="X323" s="462">
        <f t="shared" si="67"/>
        <v>45.371428571428574</v>
      </c>
      <c r="Y323" s="378" t="s">
        <v>65</v>
      </c>
      <c r="Z323" s="427">
        <f>SUM(X321:X323)</f>
        <v>224.0214285714286</v>
      </c>
      <c r="AA323" s="238"/>
      <c r="AB323" s="239"/>
    </row>
    <row r="324" spans="1:28" ht="11.55" thickBot="1">
      <c r="A324" s="433">
        <v>44335</v>
      </c>
      <c r="B324" s="386" t="s">
        <v>126</v>
      </c>
      <c r="C324" s="376" t="s">
        <v>26</v>
      </c>
      <c r="D324" s="376" t="s">
        <v>194</v>
      </c>
      <c r="E324" s="349">
        <v>183000</v>
      </c>
      <c r="F324" s="317">
        <v>183020</v>
      </c>
      <c r="G324" s="319">
        <f t="shared" si="58"/>
        <v>20</v>
      </c>
      <c r="H324" s="387">
        <v>183020</v>
      </c>
      <c r="I324" s="319">
        <f t="shared" si="59"/>
        <v>0</v>
      </c>
      <c r="J324" s="387">
        <v>183039</v>
      </c>
      <c r="K324" s="319">
        <f t="shared" si="60"/>
        <v>19</v>
      </c>
      <c r="L324" s="319">
        <f t="shared" si="61"/>
        <v>19</v>
      </c>
      <c r="M324" s="317">
        <v>183067</v>
      </c>
      <c r="N324" s="319">
        <f t="shared" si="62"/>
        <v>28</v>
      </c>
      <c r="O324" s="320">
        <f t="shared" si="63"/>
        <v>67</v>
      </c>
      <c r="P324" s="319">
        <f t="shared" si="64"/>
        <v>19</v>
      </c>
      <c r="Q324" s="318">
        <f t="shared" si="65"/>
        <v>48</v>
      </c>
      <c r="R324" s="270" t="s">
        <v>127</v>
      </c>
      <c r="S324" s="322" t="s">
        <v>28</v>
      </c>
      <c r="T324" s="321" t="s">
        <v>29</v>
      </c>
      <c r="U324" s="315" t="s">
        <v>30</v>
      </c>
      <c r="V324" s="351">
        <v>12</v>
      </c>
      <c r="W324" s="351">
        <f t="shared" si="57"/>
        <v>5.583333333333333</v>
      </c>
      <c r="X324" s="352">
        <f>W324*19.88</f>
        <v>110.99666666666666</v>
      </c>
      <c r="Y324" s="388" t="s">
        <v>128</v>
      </c>
      <c r="Z324" s="209"/>
      <c r="AA324" s="209"/>
      <c r="AB324" s="209"/>
    </row>
    <row r="325" spans="1:28" ht="11.55" thickBot="1">
      <c r="A325" s="365">
        <v>44336</v>
      </c>
      <c r="B325" s="393" t="s">
        <v>126</v>
      </c>
      <c r="C325" s="336" t="s">
        <v>26</v>
      </c>
      <c r="D325" s="336" t="s">
        <v>106</v>
      </c>
      <c r="E325" s="339">
        <v>183067</v>
      </c>
      <c r="F325" s="339">
        <v>183096</v>
      </c>
      <c r="G325" s="340">
        <f t="shared" si="58"/>
        <v>29</v>
      </c>
      <c r="H325" s="338">
        <v>183096</v>
      </c>
      <c r="I325" s="342">
        <f t="shared" si="59"/>
        <v>0</v>
      </c>
      <c r="J325" s="338">
        <v>183114</v>
      </c>
      <c r="K325" s="340">
        <f t="shared" si="60"/>
        <v>18</v>
      </c>
      <c r="L325" s="340">
        <f t="shared" si="61"/>
        <v>18</v>
      </c>
      <c r="M325" s="377">
        <v>183135</v>
      </c>
      <c r="N325" s="340">
        <f t="shared" si="62"/>
        <v>21</v>
      </c>
      <c r="O325" s="343">
        <f t="shared" si="63"/>
        <v>68</v>
      </c>
      <c r="P325" s="342">
        <f t="shared" si="64"/>
        <v>18</v>
      </c>
      <c r="Q325" s="340">
        <f t="shared" si="65"/>
        <v>50</v>
      </c>
      <c r="R325" s="271" t="s">
        <v>127</v>
      </c>
      <c r="S325" s="344" t="s">
        <v>28</v>
      </c>
      <c r="T325" s="344" t="s">
        <v>29</v>
      </c>
      <c r="U325" s="337" t="s">
        <v>30</v>
      </c>
      <c r="V325" s="345">
        <v>12</v>
      </c>
      <c r="W325" s="385">
        <f t="shared" ref="W325:W388" si="68">+O325/V325</f>
        <v>5.666666666666667</v>
      </c>
      <c r="X325" s="368">
        <f>W325*19.88</f>
        <v>112.65333333333334</v>
      </c>
      <c r="Y325" s="370" t="s">
        <v>128</v>
      </c>
      <c r="Z325" s="427">
        <f>SUM(X324:X325)</f>
        <v>223.64999999999998</v>
      </c>
      <c r="AA325" s="238"/>
      <c r="AB325" s="239"/>
    </row>
    <row r="326" spans="1:28" ht="11.55" thickBot="1">
      <c r="A326" s="313">
        <v>44335</v>
      </c>
      <c r="B326" s="314" t="s">
        <v>68</v>
      </c>
      <c r="C326" s="314" t="s">
        <v>26</v>
      </c>
      <c r="D326" s="315" t="s">
        <v>69</v>
      </c>
      <c r="E326" s="349">
        <v>232727</v>
      </c>
      <c r="F326" s="317">
        <v>232741</v>
      </c>
      <c r="G326" s="318">
        <f t="shared" si="58"/>
        <v>14</v>
      </c>
      <c r="H326" s="317">
        <v>232741</v>
      </c>
      <c r="I326" s="318">
        <f t="shared" si="59"/>
        <v>0</v>
      </c>
      <c r="J326" s="317">
        <v>232753</v>
      </c>
      <c r="K326" s="318">
        <f t="shared" si="60"/>
        <v>12</v>
      </c>
      <c r="L326" s="318">
        <f t="shared" si="61"/>
        <v>12</v>
      </c>
      <c r="M326" s="317">
        <v>232761</v>
      </c>
      <c r="N326" s="318">
        <f t="shared" si="62"/>
        <v>8</v>
      </c>
      <c r="O326" s="350">
        <f t="shared" si="63"/>
        <v>34</v>
      </c>
      <c r="P326" s="318">
        <f t="shared" si="64"/>
        <v>12</v>
      </c>
      <c r="Q326" s="319">
        <f t="shared" si="65"/>
        <v>22</v>
      </c>
      <c r="R326" s="274" t="s">
        <v>70</v>
      </c>
      <c r="S326" s="321" t="s">
        <v>51</v>
      </c>
      <c r="T326" s="321" t="s">
        <v>29</v>
      </c>
      <c r="U326" s="315" t="s">
        <v>30</v>
      </c>
      <c r="V326" s="351">
        <v>7</v>
      </c>
      <c r="W326" s="351">
        <f t="shared" si="68"/>
        <v>4.8571428571428568</v>
      </c>
      <c r="X326" s="447">
        <f>W326*19.99</f>
        <v>97.094285714285704</v>
      </c>
      <c r="Y326" s="326" t="s">
        <v>67</v>
      </c>
      <c r="Z326" s="209"/>
      <c r="AA326" s="209"/>
      <c r="AB326" s="209"/>
    </row>
    <row r="327" spans="1:28" ht="11.55" thickBot="1">
      <c r="A327" s="335">
        <v>44336</v>
      </c>
      <c r="B327" s="366" t="s">
        <v>68</v>
      </c>
      <c r="C327" s="366" t="s">
        <v>26</v>
      </c>
      <c r="D327" s="375" t="s">
        <v>71</v>
      </c>
      <c r="E327" s="338">
        <v>232761</v>
      </c>
      <c r="F327" s="339">
        <v>232770</v>
      </c>
      <c r="G327" s="340">
        <f t="shared" si="58"/>
        <v>9</v>
      </c>
      <c r="H327" s="339">
        <v>232770</v>
      </c>
      <c r="I327" s="340">
        <f t="shared" si="59"/>
        <v>0</v>
      </c>
      <c r="J327" s="339">
        <v>232781</v>
      </c>
      <c r="K327" s="340">
        <f t="shared" si="60"/>
        <v>11</v>
      </c>
      <c r="L327" s="340">
        <f t="shared" si="61"/>
        <v>11</v>
      </c>
      <c r="M327" s="377">
        <v>232797</v>
      </c>
      <c r="N327" s="340">
        <f t="shared" si="62"/>
        <v>16</v>
      </c>
      <c r="O327" s="394">
        <f t="shared" si="63"/>
        <v>36</v>
      </c>
      <c r="P327" s="340">
        <f t="shared" si="64"/>
        <v>11</v>
      </c>
      <c r="Q327" s="342">
        <f t="shared" si="65"/>
        <v>25</v>
      </c>
      <c r="R327" s="275" t="s">
        <v>70</v>
      </c>
      <c r="S327" s="344" t="s">
        <v>51</v>
      </c>
      <c r="T327" s="344" t="s">
        <v>29</v>
      </c>
      <c r="U327" s="337" t="s">
        <v>30</v>
      </c>
      <c r="V327" s="385">
        <v>7</v>
      </c>
      <c r="W327" s="385">
        <f t="shared" si="68"/>
        <v>5.1428571428571432</v>
      </c>
      <c r="X327" s="446">
        <f>W327*19.99</f>
        <v>102.80571428571429</v>
      </c>
      <c r="Y327" s="348" t="s">
        <v>67</v>
      </c>
      <c r="Z327" s="427">
        <f>SUM(X326:X327)</f>
        <v>199.89999999999998</v>
      </c>
      <c r="AA327" s="238"/>
      <c r="AB327" s="239"/>
    </row>
    <row r="328" spans="1:28" ht="11.55" thickBot="1">
      <c r="A328" s="313">
        <v>44335</v>
      </c>
      <c r="B328" s="314" t="s">
        <v>72</v>
      </c>
      <c r="C328" s="314" t="s">
        <v>26</v>
      </c>
      <c r="D328" s="315" t="s">
        <v>196</v>
      </c>
      <c r="E328" s="349">
        <v>90171</v>
      </c>
      <c r="F328" s="317">
        <v>90200</v>
      </c>
      <c r="G328" s="318">
        <f t="shared" si="58"/>
        <v>29</v>
      </c>
      <c r="H328" s="317">
        <v>90200</v>
      </c>
      <c r="I328" s="318">
        <f t="shared" si="59"/>
        <v>0</v>
      </c>
      <c r="J328" s="317">
        <v>90217</v>
      </c>
      <c r="K328" s="318">
        <f t="shared" si="60"/>
        <v>17</v>
      </c>
      <c r="L328" s="318">
        <f t="shared" si="61"/>
        <v>17</v>
      </c>
      <c r="M328" s="317">
        <v>90252</v>
      </c>
      <c r="N328" s="318">
        <f t="shared" si="62"/>
        <v>35</v>
      </c>
      <c r="O328" s="350">
        <f t="shared" si="63"/>
        <v>81</v>
      </c>
      <c r="P328" s="318">
        <f t="shared" si="64"/>
        <v>17</v>
      </c>
      <c r="Q328" s="318">
        <f t="shared" si="65"/>
        <v>64</v>
      </c>
      <c r="R328" s="276" t="s">
        <v>75</v>
      </c>
      <c r="S328" s="322" t="s">
        <v>76</v>
      </c>
      <c r="T328" s="322" t="s">
        <v>29</v>
      </c>
      <c r="U328" s="315" t="s">
        <v>30</v>
      </c>
      <c r="V328" s="351">
        <v>10</v>
      </c>
      <c r="W328" s="351">
        <f t="shared" si="68"/>
        <v>8.1</v>
      </c>
      <c r="X328" s="352">
        <f>W328*19.45</f>
        <v>157.54499999999999</v>
      </c>
      <c r="Y328" s="353" t="s">
        <v>77</v>
      </c>
      <c r="Z328" s="209"/>
      <c r="AA328" s="209"/>
      <c r="AB328" s="209"/>
    </row>
    <row r="329" spans="1:28" ht="11.55" thickBot="1">
      <c r="A329" s="335">
        <v>44336</v>
      </c>
      <c r="B329" s="366" t="s">
        <v>72</v>
      </c>
      <c r="C329" s="366" t="s">
        <v>26</v>
      </c>
      <c r="D329" s="375" t="s">
        <v>129</v>
      </c>
      <c r="E329" s="339">
        <v>90252</v>
      </c>
      <c r="F329" s="339">
        <v>90288</v>
      </c>
      <c r="G329" s="340">
        <f t="shared" ref="G329:G392" si="69">F329-E329</f>
        <v>36</v>
      </c>
      <c r="H329" s="339">
        <v>90288</v>
      </c>
      <c r="I329" s="340">
        <f t="shared" ref="I329:I392" si="70">H329-F329</f>
        <v>0</v>
      </c>
      <c r="J329" s="339">
        <v>90341</v>
      </c>
      <c r="K329" s="340">
        <f t="shared" ref="K329:K392" si="71">J329-H329</f>
        <v>53</v>
      </c>
      <c r="L329" s="340">
        <f t="shared" ref="L329:L359" si="72">J329-F329</f>
        <v>53</v>
      </c>
      <c r="M329" s="377">
        <v>90370</v>
      </c>
      <c r="N329" s="340">
        <f t="shared" ref="N329:N392" si="73">M329-J329</f>
        <v>29</v>
      </c>
      <c r="O329" s="394">
        <f t="shared" ref="O329:O392" si="74">+M329-E329</f>
        <v>118</v>
      </c>
      <c r="P329" s="340">
        <f t="shared" ref="P329:P392" si="75">L329</f>
        <v>53</v>
      </c>
      <c r="Q329" s="342">
        <f t="shared" ref="Q329:Q392" si="76">+O329-P329</f>
        <v>65</v>
      </c>
      <c r="R329" s="277" t="s">
        <v>75</v>
      </c>
      <c r="S329" s="344" t="s">
        <v>76</v>
      </c>
      <c r="T329" s="344" t="s">
        <v>29</v>
      </c>
      <c r="U329" s="375" t="s">
        <v>30</v>
      </c>
      <c r="V329" s="385">
        <v>10</v>
      </c>
      <c r="W329" s="345">
        <f t="shared" si="68"/>
        <v>11.8</v>
      </c>
      <c r="X329" s="368">
        <f>W329*19.45</f>
        <v>229.51000000000002</v>
      </c>
      <c r="Y329" s="348" t="s">
        <v>77</v>
      </c>
      <c r="Z329" s="427">
        <f>SUM(X328:X329)</f>
        <v>387.05500000000001</v>
      </c>
      <c r="AA329" s="238"/>
      <c r="AB329" s="239"/>
    </row>
    <row r="330" spans="1:28">
      <c r="A330" s="212">
        <v>44336</v>
      </c>
      <c r="B330" s="213" t="s">
        <v>25</v>
      </c>
      <c r="C330" s="213" t="s">
        <v>26</v>
      </c>
      <c r="D330" s="213" t="s">
        <v>200</v>
      </c>
      <c r="E330" s="214">
        <v>104168</v>
      </c>
      <c r="F330" s="215">
        <v>104168</v>
      </c>
      <c r="G330" s="216">
        <f t="shared" si="69"/>
        <v>0</v>
      </c>
      <c r="H330" s="215">
        <v>104168</v>
      </c>
      <c r="I330" s="216">
        <f t="shared" si="70"/>
        <v>0</v>
      </c>
      <c r="J330" s="215">
        <v>104168</v>
      </c>
      <c r="K330" s="216">
        <f t="shared" si="71"/>
        <v>0</v>
      </c>
      <c r="L330" s="216">
        <f t="shared" si="72"/>
        <v>0</v>
      </c>
      <c r="M330" s="215">
        <v>104192</v>
      </c>
      <c r="N330" s="216">
        <f t="shared" si="73"/>
        <v>24</v>
      </c>
      <c r="O330" s="217">
        <f t="shared" si="74"/>
        <v>24</v>
      </c>
      <c r="P330" s="218">
        <f t="shared" si="75"/>
        <v>0</v>
      </c>
      <c r="Q330" s="216">
        <f t="shared" si="76"/>
        <v>24</v>
      </c>
      <c r="R330" s="219" t="s">
        <v>27</v>
      </c>
      <c r="S330" s="220" t="s">
        <v>28</v>
      </c>
      <c r="T330" s="220" t="s">
        <v>29</v>
      </c>
      <c r="U330" s="221" t="s">
        <v>30</v>
      </c>
      <c r="V330" s="222">
        <v>13</v>
      </c>
      <c r="W330" s="222">
        <f t="shared" si="68"/>
        <v>1.8461538461538463</v>
      </c>
      <c r="X330" s="295">
        <f>W330*20.09</f>
        <v>37.089230769230774</v>
      </c>
      <c r="Y330" s="224" t="s">
        <v>31</v>
      </c>
      <c r="Z330" s="209"/>
      <c r="AA330" s="209"/>
      <c r="AB330" s="209"/>
    </row>
    <row r="331" spans="1:28" ht="11.55" thickBot="1">
      <c r="A331" s="240">
        <v>44336</v>
      </c>
      <c r="B331" s="241" t="s">
        <v>25</v>
      </c>
      <c r="C331" s="241" t="s">
        <v>26</v>
      </c>
      <c r="D331" s="242" t="s">
        <v>184</v>
      </c>
      <c r="E331" s="244">
        <v>104192</v>
      </c>
      <c r="F331" s="244">
        <v>104209</v>
      </c>
      <c r="G331" s="245">
        <f t="shared" si="69"/>
        <v>17</v>
      </c>
      <c r="H331" s="244">
        <v>104209</v>
      </c>
      <c r="I331" s="245">
        <f t="shared" si="70"/>
        <v>0</v>
      </c>
      <c r="J331" s="244">
        <v>104238</v>
      </c>
      <c r="K331" s="245">
        <f t="shared" si="71"/>
        <v>29</v>
      </c>
      <c r="L331" s="245">
        <f t="shared" si="72"/>
        <v>29</v>
      </c>
      <c r="M331" s="244">
        <v>104246</v>
      </c>
      <c r="N331" s="245">
        <f t="shared" si="73"/>
        <v>8</v>
      </c>
      <c r="O331" s="246">
        <f t="shared" si="74"/>
        <v>54</v>
      </c>
      <c r="P331" s="245">
        <f t="shared" si="75"/>
        <v>29</v>
      </c>
      <c r="Q331" s="245">
        <f t="shared" si="76"/>
        <v>25</v>
      </c>
      <c r="R331" s="439" t="s">
        <v>27</v>
      </c>
      <c r="S331" s="248" t="s">
        <v>28</v>
      </c>
      <c r="T331" s="248" t="s">
        <v>29</v>
      </c>
      <c r="U331" s="242" t="s">
        <v>30</v>
      </c>
      <c r="V331" s="249">
        <v>13</v>
      </c>
      <c r="W331" s="249">
        <f t="shared" si="68"/>
        <v>4.1538461538461542</v>
      </c>
      <c r="X331" s="250">
        <f t="shared" ref="X331:X335" si="77">W331*20.09</f>
        <v>83.450769230769239</v>
      </c>
      <c r="Y331" s="260" t="s">
        <v>31</v>
      </c>
      <c r="Z331" s="209"/>
      <c r="AA331" s="209"/>
      <c r="AB331" s="209"/>
    </row>
    <row r="332" spans="1:28" ht="11.55" thickBot="1">
      <c r="A332" s="225">
        <v>44337</v>
      </c>
      <c r="B332" s="226" t="s">
        <v>25</v>
      </c>
      <c r="C332" s="226" t="s">
        <v>26</v>
      </c>
      <c r="D332" s="227" t="s">
        <v>193</v>
      </c>
      <c r="E332" s="228">
        <v>104246</v>
      </c>
      <c r="F332" s="228">
        <v>104252</v>
      </c>
      <c r="G332" s="229">
        <f t="shared" si="69"/>
        <v>6</v>
      </c>
      <c r="H332" s="228">
        <v>104252</v>
      </c>
      <c r="I332" s="229">
        <f t="shared" si="70"/>
        <v>0</v>
      </c>
      <c r="J332" s="228">
        <v>104285</v>
      </c>
      <c r="K332" s="229">
        <f t="shared" si="71"/>
        <v>33</v>
      </c>
      <c r="L332" s="229">
        <f t="shared" si="72"/>
        <v>33</v>
      </c>
      <c r="M332" s="230">
        <v>104305</v>
      </c>
      <c r="N332" s="229">
        <f t="shared" si="73"/>
        <v>20</v>
      </c>
      <c r="O332" s="231">
        <f t="shared" si="74"/>
        <v>59</v>
      </c>
      <c r="P332" s="229">
        <f t="shared" si="75"/>
        <v>33</v>
      </c>
      <c r="Q332" s="229">
        <f t="shared" si="76"/>
        <v>26</v>
      </c>
      <c r="R332" s="232" t="s">
        <v>27</v>
      </c>
      <c r="S332" s="233" t="s">
        <v>28</v>
      </c>
      <c r="T332" s="233" t="s">
        <v>29</v>
      </c>
      <c r="U332" s="227" t="s">
        <v>30</v>
      </c>
      <c r="V332" s="234">
        <v>13</v>
      </c>
      <c r="W332" s="234">
        <f t="shared" si="68"/>
        <v>4.5384615384615383</v>
      </c>
      <c r="X332" s="253">
        <f t="shared" si="77"/>
        <v>91.177692307692311</v>
      </c>
      <c r="Y332" s="236" t="s">
        <v>31</v>
      </c>
      <c r="Z332" s="237">
        <f>SUM(X330:X332)</f>
        <v>211.71769230769235</v>
      </c>
      <c r="AA332" s="238"/>
      <c r="AB332" s="239"/>
    </row>
    <row r="333" spans="1:28">
      <c r="A333" s="240">
        <v>44336</v>
      </c>
      <c r="B333" s="241" t="s">
        <v>35</v>
      </c>
      <c r="C333" s="241" t="s">
        <v>26</v>
      </c>
      <c r="D333" s="242" t="s">
        <v>142</v>
      </c>
      <c r="E333" s="243">
        <v>56710</v>
      </c>
      <c r="F333" s="244">
        <v>56726</v>
      </c>
      <c r="G333" s="245">
        <f t="shared" si="69"/>
        <v>16</v>
      </c>
      <c r="H333" s="244">
        <v>56726</v>
      </c>
      <c r="I333" s="245">
        <f t="shared" si="70"/>
        <v>0</v>
      </c>
      <c r="J333" s="244">
        <v>56756</v>
      </c>
      <c r="K333" s="245">
        <f t="shared" si="71"/>
        <v>30</v>
      </c>
      <c r="L333" s="245">
        <f t="shared" si="72"/>
        <v>30</v>
      </c>
      <c r="M333" s="244">
        <v>56778</v>
      </c>
      <c r="N333" s="245">
        <f t="shared" si="73"/>
        <v>22</v>
      </c>
      <c r="O333" s="246">
        <f t="shared" si="74"/>
        <v>68</v>
      </c>
      <c r="P333" s="245">
        <f t="shared" si="75"/>
        <v>30</v>
      </c>
      <c r="Q333" s="245">
        <f t="shared" si="76"/>
        <v>38</v>
      </c>
      <c r="R333" s="247" t="s">
        <v>37</v>
      </c>
      <c r="S333" s="248" t="s">
        <v>38</v>
      </c>
      <c r="T333" s="248" t="s">
        <v>29</v>
      </c>
      <c r="U333" s="242" t="s">
        <v>30</v>
      </c>
      <c r="V333" s="249">
        <v>12</v>
      </c>
      <c r="W333" s="249">
        <f t="shared" si="68"/>
        <v>5.666666666666667</v>
      </c>
      <c r="X333" s="250">
        <f t="shared" si="77"/>
        <v>113.84333333333333</v>
      </c>
      <c r="Y333" s="251" t="s">
        <v>39</v>
      </c>
      <c r="Z333" s="209"/>
      <c r="AA333" s="209"/>
      <c r="AB333" s="209"/>
    </row>
    <row r="334" spans="1:28" ht="11.55" thickBot="1">
      <c r="A334" s="240">
        <v>44336</v>
      </c>
      <c r="B334" s="241" t="s">
        <v>35</v>
      </c>
      <c r="C334" s="241" t="s">
        <v>26</v>
      </c>
      <c r="D334" s="242" t="s">
        <v>201</v>
      </c>
      <c r="E334" s="244">
        <v>56778</v>
      </c>
      <c r="F334" s="244">
        <v>56778</v>
      </c>
      <c r="G334" s="245">
        <f t="shared" si="69"/>
        <v>0</v>
      </c>
      <c r="H334" s="244">
        <v>56778</v>
      </c>
      <c r="I334" s="245">
        <f t="shared" si="70"/>
        <v>0</v>
      </c>
      <c r="J334" s="244">
        <v>56792</v>
      </c>
      <c r="K334" s="245">
        <f t="shared" si="71"/>
        <v>14</v>
      </c>
      <c r="L334" s="245">
        <f t="shared" si="72"/>
        <v>14</v>
      </c>
      <c r="M334" s="244">
        <v>56797</v>
      </c>
      <c r="N334" s="245">
        <f t="shared" si="73"/>
        <v>5</v>
      </c>
      <c r="O334" s="246">
        <f t="shared" si="74"/>
        <v>19</v>
      </c>
      <c r="P334" s="245">
        <f t="shared" si="75"/>
        <v>14</v>
      </c>
      <c r="Q334" s="245">
        <f t="shared" si="76"/>
        <v>5</v>
      </c>
      <c r="R334" s="247" t="s">
        <v>37</v>
      </c>
      <c r="S334" s="248" t="s">
        <v>38</v>
      </c>
      <c r="T334" s="248" t="s">
        <v>29</v>
      </c>
      <c r="U334" s="242" t="s">
        <v>30</v>
      </c>
      <c r="V334" s="249">
        <v>12</v>
      </c>
      <c r="W334" s="249">
        <f t="shared" si="68"/>
        <v>1.5833333333333333</v>
      </c>
      <c r="X334" s="250">
        <f t="shared" si="77"/>
        <v>31.809166666666666</v>
      </c>
      <c r="Y334" s="251" t="s">
        <v>39</v>
      </c>
      <c r="Z334" s="209"/>
      <c r="AA334" s="209"/>
      <c r="AB334" s="209"/>
    </row>
    <row r="335" spans="1:28" ht="11.55" thickBot="1">
      <c r="A335" s="225">
        <v>44337</v>
      </c>
      <c r="B335" s="226" t="s">
        <v>35</v>
      </c>
      <c r="C335" s="226" t="s">
        <v>26</v>
      </c>
      <c r="D335" s="227" t="s">
        <v>143</v>
      </c>
      <c r="E335" s="228">
        <v>56797</v>
      </c>
      <c r="F335" s="228">
        <v>56813</v>
      </c>
      <c r="G335" s="229">
        <f t="shared" si="69"/>
        <v>16</v>
      </c>
      <c r="H335" s="228">
        <v>56813</v>
      </c>
      <c r="I335" s="229">
        <f t="shared" si="70"/>
        <v>0</v>
      </c>
      <c r="J335" s="228">
        <v>56847</v>
      </c>
      <c r="K335" s="229">
        <f t="shared" si="71"/>
        <v>34</v>
      </c>
      <c r="L335" s="229">
        <f t="shared" si="72"/>
        <v>34</v>
      </c>
      <c r="M335" s="230">
        <v>56863</v>
      </c>
      <c r="N335" s="229">
        <f t="shared" si="73"/>
        <v>16</v>
      </c>
      <c r="O335" s="231">
        <f t="shared" si="74"/>
        <v>66</v>
      </c>
      <c r="P335" s="229">
        <f t="shared" si="75"/>
        <v>34</v>
      </c>
      <c r="Q335" s="229">
        <f t="shared" si="76"/>
        <v>32</v>
      </c>
      <c r="R335" s="252" t="s">
        <v>37</v>
      </c>
      <c r="S335" s="233" t="s">
        <v>38</v>
      </c>
      <c r="T335" s="233" t="s">
        <v>29</v>
      </c>
      <c r="U335" s="227" t="s">
        <v>30</v>
      </c>
      <c r="V335" s="234">
        <v>12</v>
      </c>
      <c r="W335" s="234">
        <f t="shared" si="68"/>
        <v>5.5</v>
      </c>
      <c r="X335" s="253">
        <f t="shared" si="77"/>
        <v>110.495</v>
      </c>
      <c r="Y335" s="254" t="s">
        <v>39</v>
      </c>
      <c r="Z335" s="237">
        <f>SUM(X333:X335)</f>
        <v>256.14750000000004</v>
      </c>
      <c r="AA335" s="238"/>
      <c r="AB335" s="239"/>
    </row>
    <row r="336" spans="1:28">
      <c r="A336" s="240">
        <v>44336</v>
      </c>
      <c r="B336" s="241" t="s">
        <v>42</v>
      </c>
      <c r="C336" s="241" t="s">
        <v>26</v>
      </c>
      <c r="D336" s="242" t="s">
        <v>183</v>
      </c>
      <c r="E336" s="243">
        <v>42651</v>
      </c>
      <c r="F336" s="244">
        <v>42671</v>
      </c>
      <c r="G336" s="245">
        <f t="shared" si="69"/>
        <v>20</v>
      </c>
      <c r="H336" s="244">
        <v>42671</v>
      </c>
      <c r="I336" s="245">
        <f t="shared" si="70"/>
        <v>0</v>
      </c>
      <c r="J336" s="244">
        <v>42685</v>
      </c>
      <c r="K336" s="245">
        <f t="shared" si="71"/>
        <v>14</v>
      </c>
      <c r="L336" s="245">
        <f t="shared" si="72"/>
        <v>14</v>
      </c>
      <c r="M336" s="244">
        <v>42685</v>
      </c>
      <c r="N336" s="245">
        <f t="shared" si="73"/>
        <v>0</v>
      </c>
      <c r="O336" s="246">
        <f t="shared" si="74"/>
        <v>34</v>
      </c>
      <c r="P336" s="245">
        <f t="shared" si="75"/>
        <v>14</v>
      </c>
      <c r="Q336" s="245">
        <f t="shared" si="76"/>
        <v>20</v>
      </c>
      <c r="R336" s="255" t="s">
        <v>44</v>
      </c>
      <c r="S336" s="248" t="s">
        <v>45</v>
      </c>
      <c r="T336" s="248" t="s">
        <v>29</v>
      </c>
      <c r="U336" s="242" t="s">
        <v>30</v>
      </c>
      <c r="V336" s="249">
        <v>15</v>
      </c>
      <c r="W336" s="249">
        <f t="shared" si="68"/>
        <v>2.2666666666666666</v>
      </c>
      <c r="X336" s="250">
        <f>W336*19.45</f>
        <v>44.086666666666666</v>
      </c>
      <c r="Y336" s="251" t="s">
        <v>46</v>
      </c>
      <c r="Z336" s="209"/>
      <c r="AA336" s="209"/>
      <c r="AB336" s="209"/>
    </row>
    <row r="337" spans="1:28">
      <c r="A337" s="240">
        <v>44336</v>
      </c>
      <c r="B337" s="241" t="s">
        <v>42</v>
      </c>
      <c r="C337" s="241" t="s">
        <v>26</v>
      </c>
      <c r="D337" s="242" t="s">
        <v>198</v>
      </c>
      <c r="E337" s="244">
        <v>42685</v>
      </c>
      <c r="F337" s="244">
        <v>42699</v>
      </c>
      <c r="G337" s="245">
        <f t="shared" si="69"/>
        <v>14</v>
      </c>
      <c r="H337" s="244">
        <v>42699</v>
      </c>
      <c r="I337" s="245">
        <f t="shared" si="70"/>
        <v>0</v>
      </c>
      <c r="J337" s="244">
        <v>42719</v>
      </c>
      <c r="K337" s="245">
        <f t="shared" si="71"/>
        <v>20</v>
      </c>
      <c r="L337" s="245">
        <f t="shared" si="72"/>
        <v>20</v>
      </c>
      <c r="M337" s="244">
        <v>42731</v>
      </c>
      <c r="N337" s="245">
        <f t="shared" si="73"/>
        <v>12</v>
      </c>
      <c r="O337" s="246">
        <f t="shared" si="74"/>
        <v>46</v>
      </c>
      <c r="P337" s="245">
        <f t="shared" si="75"/>
        <v>20</v>
      </c>
      <c r="Q337" s="245">
        <f t="shared" si="76"/>
        <v>26</v>
      </c>
      <c r="R337" s="255" t="s">
        <v>44</v>
      </c>
      <c r="S337" s="248" t="s">
        <v>45</v>
      </c>
      <c r="T337" s="248" t="s">
        <v>29</v>
      </c>
      <c r="U337" s="242" t="s">
        <v>30</v>
      </c>
      <c r="V337" s="249">
        <v>15</v>
      </c>
      <c r="W337" s="249">
        <f t="shared" si="68"/>
        <v>3.0666666666666669</v>
      </c>
      <c r="X337" s="250">
        <f>W337*19.45</f>
        <v>59.646666666666668</v>
      </c>
      <c r="Y337" s="251" t="s">
        <v>46</v>
      </c>
      <c r="Z337" s="209"/>
      <c r="AA337" s="209"/>
      <c r="AB337" s="209"/>
    </row>
    <row r="338" spans="1:28" ht="11.55" thickBot="1">
      <c r="A338" s="240">
        <v>44337</v>
      </c>
      <c r="B338" s="241" t="s">
        <v>42</v>
      </c>
      <c r="C338" s="241" t="s">
        <v>26</v>
      </c>
      <c r="D338" s="242" t="s">
        <v>101</v>
      </c>
      <c r="E338" s="244">
        <v>42731</v>
      </c>
      <c r="F338" s="244">
        <v>42745</v>
      </c>
      <c r="G338" s="245">
        <f t="shared" si="69"/>
        <v>14</v>
      </c>
      <c r="H338" s="244">
        <v>42745</v>
      </c>
      <c r="I338" s="245">
        <f t="shared" si="70"/>
        <v>0</v>
      </c>
      <c r="J338" s="244">
        <v>42759</v>
      </c>
      <c r="K338" s="245">
        <f t="shared" si="71"/>
        <v>14</v>
      </c>
      <c r="L338" s="245">
        <f t="shared" si="72"/>
        <v>14</v>
      </c>
      <c r="M338" s="244">
        <v>42759</v>
      </c>
      <c r="N338" s="245">
        <f t="shared" si="73"/>
        <v>0</v>
      </c>
      <c r="O338" s="246">
        <f t="shared" si="74"/>
        <v>28</v>
      </c>
      <c r="P338" s="245">
        <f t="shared" si="75"/>
        <v>14</v>
      </c>
      <c r="Q338" s="245">
        <f t="shared" si="76"/>
        <v>14</v>
      </c>
      <c r="R338" s="255" t="s">
        <v>44</v>
      </c>
      <c r="S338" s="248" t="s">
        <v>45</v>
      </c>
      <c r="T338" s="248" t="s">
        <v>29</v>
      </c>
      <c r="U338" s="242" t="s">
        <v>30</v>
      </c>
      <c r="V338" s="249">
        <v>15</v>
      </c>
      <c r="W338" s="249">
        <f t="shared" si="68"/>
        <v>1.8666666666666667</v>
      </c>
      <c r="X338" s="250">
        <f>W338*19.45</f>
        <v>36.306666666666665</v>
      </c>
      <c r="Y338" s="251" t="s">
        <v>46</v>
      </c>
      <c r="Z338" s="209"/>
      <c r="AA338" s="209"/>
      <c r="AB338" s="209"/>
    </row>
    <row r="339" spans="1:28" ht="11.55" thickBot="1">
      <c r="A339" s="225">
        <v>44337</v>
      </c>
      <c r="B339" s="226" t="s">
        <v>42</v>
      </c>
      <c r="C339" s="226" t="s">
        <v>26</v>
      </c>
      <c r="D339" s="256" t="s">
        <v>107</v>
      </c>
      <c r="E339" s="228">
        <v>42759</v>
      </c>
      <c r="F339" s="228">
        <v>42780</v>
      </c>
      <c r="G339" s="229">
        <f t="shared" si="69"/>
        <v>21</v>
      </c>
      <c r="H339" s="228">
        <v>42780</v>
      </c>
      <c r="I339" s="229">
        <f t="shared" si="70"/>
        <v>0</v>
      </c>
      <c r="J339" s="228">
        <v>42801</v>
      </c>
      <c r="K339" s="229">
        <f t="shared" si="71"/>
        <v>21</v>
      </c>
      <c r="L339" s="229">
        <f t="shared" si="72"/>
        <v>21</v>
      </c>
      <c r="M339" s="230">
        <v>42821</v>
      </c>
      <c r="N339" s="229">
        <f t="shared" si="73"/>
        <v>20</v>
      </c>
      <c r="O339" s="231">
        <f t="shared" si="74"/>
        <v>62</v>
      </c>
      <c r="P339" s="229">
        <f t="shared" si="75"/>
        <v>21</v>
      </c>
      <c r="Q339" s="229">
        <f t="shared" si="76"/>
        <v>41</v>
      </c>
      <c r="R339" s="257" t="s">
        <v>44</v>
      </c>
      <c r="S339" s="233" t="s">
        <v>45</v>
      </c>
      <c r="T339" s="233" t="s">
        <v>29</v>
      </c>
      <c r="U339" s="227" t="s">
        <v>30</v>
      </c>
      <c r="V339" s="234">
        <v>15</v>
      </c>
      <c r="W339" s="234">
        <f t="shared" si="68"/>
        <v>4.1333333333333337</v>
      </c>
      <c r="X339" s="253">
        <f>W339*19.45</f>
        <v>80.393333333333345</v>
      </c>
      <c r="Y339" s="254" t="s">
        <v>46</v>
      </c>
      <c r="Z339" s="237">
        <f>SUM(X336:X339)</f>
        <v>220.43333333333334</v>
      </c>
      <c r="AA339" s="238"/>
      <c r="AB339" s="239"/>
    </row>
    <row r="340" spans="1:28">
      <c r="A340" s="240">
        <v>44336</v>
      </c>
      <c r="B340" s="241" t="s">
        <v>48</v>
      </c>
      <c r="C340" s="241" t="s">
        <v>26</v>
      </c>
      <c r="D340" s="242" t="s">
        <v>49</v>
      </c>
      <c r="E340" s="244">
        <v>60507</v>
      </c>
      <c r="F340" s="244">
        <v>60528</v>
      </c>
      <c r="G340" s="245">
        <f t="shared" si="69"/>
        <v>21</v>
      </c>
      <c r="H340" s="244">
        <v>60528</v>
      </c>
      <c r="I340" s="245">
        <f t="shared" si="70"/>
        <v>0</v>
      </c>
      <c r="J340" s="244">
        <v>60552</v>
      </c>
      <c r="K340" s="245">
        <f t="shared" si="71"/>
        <v>24</v>
      </c>
      <c r="L340" s="245">
        <f t="shared" si="72"/>
        <v>24</v>
      </c>
      <c r="M340" s="244">
        <v>60555</v>
      </c>
      <c r="N340" s="245">
        <f t="shared" si="73"/>
        <v>3</v>
      </c>
      <c r="O340" s="246">
        <f t="shared" si="74"/>
        <v>48</v>
      </c>
      <c r="P340" s="245">
        <f t="shared" si="75"/>
        <v>24</v>
      </c>
      <c r="Q340" s="245">
        <f t="shared" si="76"/>
        <v>24</v>
      </c>
      <c r="R340" s="258" t="s">
        <v>50</v>
      </c>
      <c r="S340" s="248" t="s">
        <v>51</v>
      </c>
      <c r="T340" s="248" t="s">
        <v>29</v>
      </c>
      <c r="U340" s="242" t="s">
        <v>30</v>
      </c>
      <c r="V340" s="249">
        <v>8</v>
      </c>
      <c r="W340" s="249">
        <f t="shared" si="68"/>
        <v>6</v>
      </c>
      <c r="X340" s="259">
        <f>W340*21.35</f>
        <v>128.10000000000002</v>
      </c>
      <c r="Y340" s="260" t="s">
        <v>52</v>
      </c>
      <c r="Z340" s="209"/>
      <c r="AA340" s="209"/>
      <c r="AB340" s="209"/>
    </row>
    <row r="341" spans="1:28" ht="11.55" thickBot="1">
      <c r="A341" s="240">
        <v>44337</v>
      </c>
      <c r="B341" s="209" t="s">
        <v>48</v>
      </c>
      <c r="C341" s="241" t="s">
        <v>26</v>
      </c>
      <c r="D341" s="209" t="s">
        <v>53</v>
      </c>
      <c r="E341" s="244">
        <v>60555</v>
      </c>
      <c r="F341" s="244">
        <v>60558</v>
      </c>
      <c r="G341" s="245">
        <f t="shared" si="69"/>
        <v>3</v>
      </c>
      <c r="H341" s="244">
        <v>60558</v>
      </c>
      <c r="I341" s="245">
        <f t="shared" si="70"/>
        <v>0</v>
      </c>
      <c r="J341" s="244">
        <v>60580</v>
      </c>
      <c r="K341" s="245">
        <f t="shared" si="71"/>
        <v>22</v>
      </c>
      <c r="L341" s="245">
        <f t="shared" si="72"/>
        <v>22</v>
      </c>
      <c r="M341" s="243">
        <v>60587</v>
      </c>
      <c r="N341" s="245">
        <f t="shared" si="73"/>
        <v>7</v>
      </c>
      <c r="O341" s="246">
        <f t="shared" si="74"/>
        <v>32</v>
      </c>
      <c r="P341" s="245">
        <f t="shared" si="75"/>
        <v>22</v>
      </c>
      <c r="Q341" s="245">
        <f t="shared" si="76"/>
        <v>10</v>
      </c>
      <c r="R341" s="258" t="s">
        <v>50</v>
      </c>
      <c r="S341" s="248" t="s">
        <v>51</v>
      </c>
      <c r="T341" s="248" t="s">
        <v>29</v>
      </c>
      <c r="U341" s="242" t="s">
        <v>30</v>
      </c>
      <c r="V341" s="249">
        <v>8</v>
      </c>
      <c r="W341" s="249">
        <f t="shared" si="68"/>
        <v>4</v>
      </c>
      <c r="X341" s="259">
        <f>W341*21.35</f>
        <v>85.4</v>
      </c>
      <c r="Y341" s="260" t="s">
        <v>52</v>
      </c>
      <c r="Z341" s="209"/>
      <c r="AA341" s="209"/>
      <c r="AB341" s="209"/>
    </row>
    <row r="342" spans="1:28" ht="11.55" thickBot="1">
      <c r="A342" s="225">
        <v>44336</v>
      </c>
      <c r="B342" s="256" t="s">
        <v>48</v>
      </c>
      <c r="C342" s="226" t="s">
        <v>26</v>
      </c>
      <c r="D342" s="256" t="s">
        <v>200</v>
      </c>
      <c r="E342" s="230">
        <v>60488</v>
      </c>
      <c r="F342" s="228">
        <v>60488</v>
      </c>
      <c r="G342" s="229">
        <f t="shared" si="69"/>
        <v>0</v>
      </c>
      <c r="H342" s="228">
        <v>60488</v>
      </c>
      <c r="I342" s="229">
        <f t="shared" si="70"/>
        <v>0</v>
      </c>
      <c r="J342" s="228">
        <v>60488</v>
      </c>
      <c r="K342" s="229">
        <f t="shared" si="71"/>
        <v>0</v>
      </c>
      <c r="L342" s="229">
        <f t="shared" si="72"/>
        <v>0</v>
      </c>
      <c r="M342" s="228">
        <v>60507</v>
      </c>
      <c r="N342" s="229">
        <f t="shared" si="73"/>
        <v>19</v>
      </c>
      <c r="O342" s="231">
        <f t="shared" si="74"/>
        <v>19</v>
      </c>
      <c r="P342" s="229">
        <f t="shared" si="75"/>
        <v>0</v>
      </c>
      <c r="Q342" s="229">
        <f t="shared" si="76"/>
        <v>19</v>
      </c>
      <c r="R342" s="261" t="s">
        <v>50</v>
      </c>
      <c r="S342" s="233" t="s">
        <v>51</v>
      </c>
      <c r="T342" s="233" t="s">
        <v>29</v>
      </c>
      <c r="U342" s="227" t="s">
        <v>30</v>
      </c>
      <c r="V342" s="234">
        <v>8</v>
      </c>
      <c r="W342" s="234">
        <f t="shared" si="68"/>
        <v>2.375</v>
      </c>
      <c r="X342" s="235">
        <f>W342*21.35</f>
        <v>50.706250000000004</v>
      </c>
      <c r="Y342" s="236" t="s">
        <v>52</v>
      </c>
      <c r="Z342" s="237">
        <f>SUM(X340:X342)</f>
        <v>264.20625000000001</v>
      </c>
      <c r="AA342" s="238"/>
      <c r="AB342" s="239"/>
    </row>
    <row r="343" spans="1:28" ht="11.55" thickBot="1">
      <c r="A343" s="240">
        <v>44336</v>
      </c>
      <c r="B343" s="241" t="s">
        <v>55</v>
      </c>
      <c r="C343" s="241" t="s">
        <v>26</v>
      </c>
      <c r="D343" s="242" t="s">
        <v>56</v>
      </c>
      <c r="E343" s="243">
        <v>111909</v>
      </c>
      <c r="F343" s="244">
        <v>111925</v>
      </c>
      <c r="G343" s="245">
        <f t="shared" si="69"/>
        <v>16</v>
      </c>
      <c r="H343" s="244">
        <v>111925</v>
      </c>
      <c r="I343" s="245">
        <f t="shared" si="70"/>
        <v>0</v>
      </c>
      <c r="J343" s="244">
        <v>111939</v>
      </c>
      <c r="K343" s="245">
        <f t="shared" si="71"/>
        <v>14</v>
      </c>
      <c r="L343" s="245">
        <f t="shared" si="72"/>
        <v>14</v>
      </c>
      <c r="M343" s="244">
        <v>111945</v>
      </c>
      <c r="N343" s="245">
        <f t="shared" si="73"/>
        <v>6</v>
      </c>
      <c r="O343" s="244">
        <f t="shared" si="74"/>
        <v>36</v>
      </c>
      <c r="P343" s="245">
        <f t="shared" si="75"/>
        <v>14</v>
      </c>
      <c r="Q343" s="245">
        <f t="shared" si="76"/>
        <v>22</v>
      </c>
      <c r="R343" s="262" t="s">
        <v>57</v>
      </c>
      <c r="S343" s="248" t="s">
        <v>51</v>
      </c>
      <c r="T343" s="248" t="s">
        <v>29</v>
      </c>
      <c r="U343" s="241" t="s">
        <v>30</v>
      </c>
      <c r="V343" s="263">
        <v>7</v>
      </c>
      <c r="W343" s="263">
        <f t="shared" si="68"/>
        <v>5.1428571428571432</v>
      </c>
      <c r="X343" s="264">
        <f>W343*21.59</f>
        <v>111.03428571428572</v>
      </c>
      <c r="Y343" s="265" t="s">
        <v>58</v>
      </c>
      <c r="Z343" s="209"/>
      <c r="AA343" s="209"/>
      <c r="AB343" s="209"/>
    </row>
    <row r="344" spans="1:28" ht="11.55" thickBot="1">
      <c r="A344" s="225">
        <v>44337</v>
      </c>
      <c r="B344" s="226" t="s">
        <v>55</v>
      </c>
      <c r="C344" s="226" t="s">
        <v>26</v>
      </c>
      <c r="D344" s="226" t="s">
        <v>124</v>
      </c>
      <c r="E344" s="228">
        <v>111945</v>
      </c>
      <c r="F344" s="228">
        <v>111949</v>
      </c>
      <c r="G344" s="229">
        <f t="shared" si="69"/>
        <v>4</v>
      </c>
      <c r="H344" s="228">
        <v>111949</v>
      </c>
      <c r="I344" s="229">
        <f t="shared" si="70"/>
        <v>0</v>
      </c>
      <c r="J344" s="228">
        <v>111971</v>
      </c>
      <c r="K344" s="229">
        <f t="shared" si="71"/>
        <v>22</v>
      </c>
      <c r="L344" s="229">
        <f t="shared" si="72"/>
        <v>22</v>
      </c>
      <c r="M344" s="230">
        <v>111990</v>
      </c>
      <c r="N344" s="229">
        <f t="shared" si="73"/>
        <v>19</v>
      </c>
      <c r="O344" s="231">
        <f t="shared" si="74"/>
        <v>45</v>
      </c>
      <c r="P344" s="229">
        <f t="shared" si="75"/>
        <v>22</v>
      </c>
      <c r="Q344" s="229">
        <f t="shared" si="76"/>
        <v>23</v>
      </c>
      <c r="R344" s="266" t="s">
        <v>57</v>
      </c>
      <c r="S344" s="233" t="s">
        <v>51</v>
      </c>
      <c r="T344" s="233" t="s">
        <v>29</v>
      </c>
      <c r="U344" s="227" t="s">
        <v>30</v>
      </c>
      <c r="V344" s="234">
        <v>7</v>
      </c>
      <c r="W344" s="234">
        <f t="shared" si="68"/>
        <v>6.4285714285714288</v>
      </c>
      <c r="X344" s="235">
        <f>W344*21.59</f>
        <v>138.79285714285714</v>
      </c>
      <c r="Y344" s="254" t="s">
        <v>58</v>
      </c>
      <c r="Z344" s="237">
        <f>SUM(X343:X344)</f>
        <v>249.82714285714286</v>
      </c>
      <c r="AA344" s="238"/>
      <c r="AB344" s="239"/>
    </row>
    <row r="345" spans="1:28" ht="11.55" thickBot="1">
      <c r="A345" s="240">
        <v>44336</v>
      </c>
      <c r="B345" s="241" t="s">
        <v>60</v>
      </c>
      <c r="C345" s="241" t="s">
        <v>26</v>
      </c>
      <c r="D345" s="241" t="s">
        <v>61</v>
      </c>
      <c r="E345" s="243">
        <v>175657</v>
      </c>
      <c r="F345" s="244">
        <v>175664</v>
      </c>
      <c r="G345" s="245">
        <f t="shared" si="69"/>
        <v>7</v>
      </c>
      <c r="H345" s="244">
        <v>175664</v>
      </c>
      <c r="I345" s="245">
        <f t="shared" si="70"/>
        <v>0</v>
      </c>
      <c r="J345" s="244">
        <v>175676</v>
      </c>
      <c r="K345" s="245">
        <f t="shared" si="71"/>
        <v>12</v>
      </c>
      <c r="L345" s="245">
        <f t="shared" si="72"/>
        <v>12</v>
      </c>
      <c r="M345" s="244">
        <v>175688</v>
      </c>
      <c r="N345" s="245">
        <f t="shared" si="73"/>
        <v>12</v>
      </c>
      <c r="O345" s="246">
        <f t="shared" si="74"/>
        <v>31</v>
      </c>
      <c r="P345" s="245">
        <f t="shared" si="75"/>
        <v>12</v>
      </c>
      <c r="Q345" s="245">
        <f t="shared" si="76"/>
        <v>19</v>
      </c>
      <c r="R345" s="267" t="s">
        <v>62</v>
      </c>
      <c r="S345" s="248" t="s">
        <v>51</v>
      </c>
      <c r="T345" s="248" t="s">
        <v>29</v>
      </c>
      <c r="U345" s="242" t="s">
        <v>30</v>
      </c>
      <c r="V345" s="249">
        <v>7</v>
      </c>
      <c r="W345" s="249">
        <f t="shared" si="68"/>
        <v>4.4285714285714288</v>
      </c>
      <c r="X345" s="259">
        <f>W345*19.85</f>
        <v>87.907142857142873</v>
      </c>
      <c r="Y345" s="265" t="s">
        <v>63</v>
      </c>
      <c r="Z345" s="209"/>
      <c r="AA345" s="209"/>
      <c r="AB345" s="209"/>
    </row>
    <row r="346" spans="1:28" ht="11.55" thickBot="1">
      <c r="A346" s="225">
        <v>44337</v>
      </c>
      <c r="B346" s="226" t="s">
        <v>60</v>
      </c>
      <c r="C346" s="226" t="s">
        <v>26</v>
      </c>
      <c r="D346" s="226" t="s">
        <v>64</v>
      </c>
      <c r="E346" s="228">
        <v>175688</v>
      </c>
      <c r="F346" s="228">
        <v>175700</v>
      </c>
      <c r="G346" s="229">
        <f t="shared" si="69"/>
        <v>12</v>
      </c>
      <c r="H346" s="228">
        <v>175700</v>
      </c>
      <c r="I346" s="229">
        <f t="shared" si="70"/>
        <v>0</v>
      </c>
      <c r="J346" s="228">
        <v>175712</v>
      </c>
      <c r="K346" s="229">
        <f t="shared" si="71"/>
        <v>12</v>
      </c>
      <c r="L346" s="229">
        <f t="shared" si="72"/>
        <v>12</v>
      </c>
      <c r="M346" s="230">
        <v>175720</v>
      </c>
      <c r="N346" s="229">
        <f t="shared" si="73"/>
        <v>8</v>
      </c>
      <c r="O346" s="231">
        <f t="shared" si="74"/>
        <v>32</v>
      </c>
      <c r="P346" s="229">
        <f t="shared" si="75"/>
        <v>12</v>
      </c>
      <c r="Q346" s="229">
        <f t="shared" si="76"/>
        <v>20</v>
      </c>
      <c r="R346" s="268" t="s">
        <v>62</v>
      </c>
      <c r="S346" s="233" t="s">
        <v>51</v>
      </c>
      <c r="T346" s="233" t="s">
        <v>29</v>
      </c>
      <c r="U346" s="227" t="s">
        <v>30</v>
      </c>
      <c r="V346" s="234">
        <v>7</v>
      </c>
      <c r="W346" s="234">
        <f t="shared" si="68"/>
        <v>4.5714285714285712</v>
      </c>
      <c r="X346" s="235">
        <f>W346*19.85</f>
        <v>90.742857142857147</v>
      </c>
      <c r="Y346" s="269" t="s">
        <v>65</v>
      </c>
      <c r="Z346" s="237">
        <f>SUM(X345:X346)</f>
        <v>178.65000000000003</v>
      </c>
      <c r="AA346" s="238"/>
      <c r="AB346" s="239"/>
    </row>
    <row r="347" spans="1:28">
      <c r="A347" s="240">
        <v>44336</v>
      </c>
      <c r="B347" s="209" t="s">
        <v>126</v>
      </c>
      <c r="C347" s="241" t="s">
        <v>26</v>
      </c>
      <c r="D347" s="241" t="s">
        <v>202</v>
      </c>
      <c r="E347" s="243">
        <v>183135</v>
      </c>
      <c r="F347" s="244">
        <v>183155</v>
      </c>
      <c r="G347" s="245">
        <f t="shared" si="69"/>
        <v>20</v>
      </c>
      <c r="H347" s="244">
        <v>183155</v>
      </c>
      <c r="I347" s="245">
        <f t="shared" si="70"/>
        <v>0</v>
      </c>
      <c r="J347" s="244">
        <v>183176</v>
      </c>
      <c r="K347" s="245">
        <f t="shared" si="71"/>
        <v>21</v>
      </c>
      <c r="L347" s="245">
        <f t="shared" si="72"/>
        <v>21</v>
      </c>
      <c r="M347" s="244">
        <v>183176</v>
      </c>
      <c r="N347" s="245">
        <f t="shared" si="73"/>
        <v>0</v>
      </c>
      <c r="O347" s="246">
        <f t="shared" si="74"/>
        <v>41</v>
      </c>
      <c r="P347" s="245">
        <f t="shared" si="75"/>
        <v>21</v>
      </c>
      <c r="Q347" s="245">
        <f t="shared" si="76"/>
        <v>20</v>
      </c>
      <c r="R347" s="270" t="s">
        <v>127</v>
      </c>
      <c r="S347" s="248" t="s">
        <v>28</v>
      </c>
      <c r="T347" s="248" t="s">
        <v>29</v>
      </c>
      <c r="U347" s="242" t="s">
        <v>30</v>
      </c>
      <c r="V347" s="249">
        <v>12</v>
      </c>
      <c r="W347" s="249">
        <f t="shared" si="68"/>
        <v>3.4166666666666665</v>
      </c>
      <c r="X347" s="250">
        <f>W347*19.88</f>
        <v>67.923333333333332</v>
      </c>
      <c r="Y347" s="260" t="s">
        <v>128</v>
      </c>
      <c r="Z347" s="209"/>
      <c r="AA347" s="209"/>
      <c r="AB347" s="209"/>
    </row>
    <row r="348" spans="1:28">
      <c r="A348" s="240">
        <v>44336</v>
      </c>
      <c r="B348" s="209" t="s">
        <v>126</v>
      </c>
      <c r="C348" s="241" t="s">
        <v>26</v>
      </c>
      <c r="D348" s="241" t="s">
        <v>194</v>
      </c>
      <c r="E348" s="244">
        <v>183176</v>
      </c>
      <c r="F348" s="244">
        <v>183192</v>
      </c>
      <c r="G348" s="245">
        <f t="shared" si="69"/>
        <v>16</v>
      </c>
      <c r="H348" s="244">
        <v>183192</v>
      </c>
      <c r="I348" s="245">
        <f t="shared" si="70"/>
        <v>0</v>
      </c>
      <c r="J348" s="244">
        <v>183211</v>
      </c>
      <c r="K348" s="245">
        <f t="shared" si="71"/>
        <v>19</v>
      </c>
      <c r="L348" s="245">
        <f t="shared" si="72"/>
        <v>19</v>
      </c>
      <c r="M348" s="244">
        <v>183239</v>
      </c>
      <c r="N348" s="245">
        <f t="shared" si="73"/>
        <v>28</v>
      </c>
      <c r="O348" s="246">
        <f t="shared" si="74"/>
        <v>63</v>
      </c>
      <c r="P348" s="245">
        <f t="shared" si="75"/>
        <v>19</v>
      </c>
      <c r="Q348" s="245">
        <f t="shared" si="76"/>
        <v>44</v>
      </c>
      <c r="R348" s="270" t="s">
        <v>127</v>
      </c>
      <c r="S348" s="248" t="s">
        <v>28</v>
      </c>
      <c r="T348" s="248" t="s">
        <v>29</v>
      </c>
      <c r="U348" s="242" t="s">
        <v>30</v>
      </c>
      <c r="V348" s="249">
        <v>12</v>
      </c>
      <c r="W348" s="249">
        <f t="shared" si="68"/>
        <v>5.25</v>
      </c>
      <c r="X348" s="250">
        <f>W348*19.88</f>
        <v>104.36999999999999</v>
      </c>
      <c r="Y348" s="260" t="s">
        <v>128</v>
      </c>
      <c r="Z348" s="209"/>
      <c r="AA348" s="209"/>
      <c r="AB348" s="209"/>
    </row>
    <row r="349" spans="1:28" ht="11.55" thickBot="1">
      <c r="A349" s="240">
        <v>44337</v>
      </c>
      <c r="B349" s="209" t="s">
        <v>126</v>
      </c>
      <c r="C349" s="241" t="s">
        <v>26</v>
      </c>
      <c r="D349" s="241" t="s">
        <v>203</v>
      </c>
      <c r="E349" s="244">
        <v>183239</v>
      </c>
      <c r="F349" s="244">
        <v>183259</v>
      </c>
      <c r="G349" s="245">
        <f t="shared" si="69"/>
        <v>20</v>
      </c>
      <c r="H349" s="244">
        <v>183259</v>
      </c>
      <c r="I349" s="245">
        <f t="shared" si="70"/>
        <v>0</v>
      </c>
      <c r="J349" s="244">
        <v>183281</v>
      </c>
      <c r="K349" s="245">
        <f t="shared" si="71"/>
        <v>22</v>
      </c>
      <c r="L349" s="245">
        <f t="shared" si="72"/>
        <v>22</v>
      </c>
      <c r="M349" s="244">
        <v>183281</v>
      </c>
      <c r="N349" s="245">
        <f t="shared" si="73"/>
        <v>0</v>
      </c>
      <c r="O349" s="246">
        <f t="shared" si="74"/>
        <v>42</v>
      </c>
      <c r="P349" s="245">
        <f t="shared" si="75"/>
        <v>22</v>
      </c>
      <c r="Q349" s="245">
        <f t="shared" si="76"/>
        <v>20</v>
      </c>
      <c r="R349" s="270" t="s">
        <v>127</v>
      </c>
      <c r="S349" s="248" t="s">
        <v>28</v>
      </c>
      <c r="T349" s="248" t="s">
        <v>29</v>
      </c>
      <c r="U349" s="242" t="s">
        <v>30</v>
      </c>
      <c r="V349" s="249">
        <v>12</v>
      </c>
      <c r="W349" s="249">
        <f t="shared" si="68"/>
        <v>3.5</v>
      </c>
      <c r="X349" s="250">
        <f>W349*19.88</f>
        <v>69.58</v>
      </c>
      <c r="Y349" s="260" t="s">
        <v>128</v>
      </c>
      <c r="Z349" s="209"/>
      <c r="AA349" s="209"/>
      <c r="AB349" s="209"/>
    </row>
    <row r="350" spans="1:28" ht="11.55" thickBot="1">
      <c r="A350" s="225">
        <v>44337</v>
      </c>
      <c r="B350" s="256" t="s">
        <v>126</v>
      </c>
      <c r="C350" s="226" t="s">
        <v>26</v>
      </c>
      <c r="D350" s="226" t="s">
        <v>106</v>
      </c>
      <c r="E350" s="228">
        <v>183281</v>
      </c>
      <c r="F350" s="228">
        <v>183303</v>
      </c>
      <c r="G350" s="229">
        <f t="shared" si="69"/>
        <v>22</v>
      </c>
      <c r="H350" s="228">
        <v>183303</v>
      </c>
      <c r="I350" s="229">
        <f t="shared" si="70"/>
        <v>0</v>
      </c>
      <c r="J350" s="228">
        <v>183323</v>
      </c>
      <c r="K350" s="229">
        <f t="shared" si="71"/>
        <v>20</v>
      </c>
      <c r="L350" s="229">
        <f t="shared" si="72"/>
        <v>20</v>
      </c>
      <c r="M350" s="230">
        <v>183343</v>
      </c>
      <c r="N350" s="229">
        <f t="shared" si="73"/>
        <v>20</v>
      </c>
      <c r="O350" s="231">
        <f t="shared" si="74"/>
        <v>62</v>
      </c>
      <c r="P350" s="229">
        <f t="shared" si="75"/>
        <v>20</v>
      </c>
      <c r="Q350" s="229">
        <f t="shared" si="76"/>
        <v>42</v>
      </c>
      <c r="R350" s="271" t="s">
        <v>127</v>
      </c>
      <c r="S350" s="233" t="s">
        <v>28</v>
      </c>
      <c r="T350" s="233" t="s">
        <v>29</v>
      </c>
      <c r="U350" s="227" t="s">
        <v>30</v>
      </c>
      <c r="V350" s="234">
        <v>12</v>
      </c>
      <c r="W350" s="234">
        <f t="shared" si="68"/>
        <v>5.166666666666667</v>
      </c>
      <c r="X350" s="253">
        <f>W350*19.88</f>
        <v>102.71333333333334</v>
      </c>
      <c r="Y350" s="236" t="s">
        <v>128</v>
      </c>
      <c r="Z350" s="237">
        <f>SUM(X347:X350)</f>
        <v>344.5866666666667</v>
      </c>
      <c r="AA350" s="238"/>
      <c r="AB350" s="239"/>
    </row>
    <row r="351" spans="1:28">
      <c r="A351" s="240">
        <v>44336</v>
      </c>
      <c r="B351" s="209" t="s">
        <v>181</v>
      </c>
      <c r="C351" s="241" t="s">
        <v>26</v>
      </c>
      <c r="D351" s="241" t="s">
        <v>96</v>
      </c>
      <c r="E351" s="244">
        <v>105860</v>
      </c>
      <c r="F351" s="244">
        <v>105863</v>
      </c>
      <c r="G351" s="245">
        <f t="shared" si="69"/>
        <v>3</v>
      </c>
      <c r="H351" s="244">
        <v>105863</v>
      </c>
      <c r="I351" s="245">
        <f t="shared" si="70"/>
        <v>0</v>
      </c>
      <c r="J351" s="244">
        <v>105865</v>
      </c>
      <c r="K351" s="245">
        <f t="shared" si="71"/>
        <v>2</v>
      </c>
      <c r="L351" s="245">
        <f t="shared" si="72"/>
        <v>2</v>
      </c>
      <c r="M351" s="244">
        <v>105874</v>
      </c>
      <c r="N351" s="245">
        <f t="shared" si="73"/>
        <v>9</v>
      </c>
      <c r="O351" s="246">
        <f t="shared" si="74"/>
        <v>14</v>
      </c>
      <c r="P351" s="245">
        <f t="shared" si="75"/>
        <v>2</v>
      </c>
      <c r="Q351" s="245">
        <f t="shared" si="76"/>
        <v>12</v>
      </c>
      <c r="R351" s="272" t="s">
        <v>84</v>
      </c>
      <c r="S351" s="248" t="s">
        <v>28</v>
      </c>
      <c r="T351" s="248" t="s">
        <v>29</v>
      </c>
      <c r="U351" s="242" t="s">
        <v>30</v>
      </c>
      <c r="V351" s="249">
        <v>12</v>
      </c>
      <c r="W351" s="249">
        <f t="shared" si="68"/>
        <v>1.1666666666666667</v>
      </c>
      <c r="X351" s="259">
        <f>W351*20.39</f>
        <v>23.788333333333334</v>
      </c>
      <c r="Y351" s="260" t="s">
        <v>128</v>
      </c>
      <c r="Z351" s="209"/>
      <c r="AA351" s="209"/>
      <c r="AB351" s="209"/>
    </row>
    <row r="352" spans="1:28" ht="11.55" thickBot="1">
      <c r="A352" s="240">
        <v>44337</v>
      </c>
      <c r="B352" s="209" t="s">
        <v>181</v>
      </c>
      <c r="C352" s="241" t="s">
        <v>26</v>
      </c>
      <c r="D352" s="241" t="s">
        <v>204</v>
      </c>
      <c r="E352" s="244">
        <v>105874</v>
      </c>
      <c r="F352" s="244">
        <v>105884</v>
      </c>
      <c r="G352" s="245">
        <f t="shared" si="69"/>
        <v>10</v>
      </c>
      <c r="H352" s="244">
        <v>105884</v>
      </c>
      <c r="I352" s="245">
        <f t="shared" si="70"/>
        <v>0</v>
      </c>
      <c r="J352" s="244">
        <v>105892</v>
      </c>
      <c r="K352" s="245">
        <f t="shared" si="71"/>
        <v>8</v>
      </c>
      <c r="L352" s="245">
        <f t="shared" si="72"/>
        <v>8</v>
      </c>
      <c r="M352" s="244">
        <v>105892</v>
      </c>
      <c r="N352" s="245">
        <f t="shared" si="73"/>
        <v>0</v>
      </c>
      <c r="O352" s="246">
        <f t="shared" si="74"/>
        <v>18</v>
      </c>
      <c r="P352" s="245">
        <f t="shared" si="75"/>
        <v>8</v>
      </c>
      <c r="Q352" s="245">
        <f t="shared" si="76"/>
        <v>10</v>
      </c>
      <c r="R352" s="272" t="s">
        <v>84</v>
      </c>
      <c r="S352" s="248" t="s">
        <v>28</v>
      </c>
      <c r="T352" s="248" t="s">
        <v>29</v>
      </c>
      <c r="U352" s="242" t="s">
        <v>30</v>
      </c>
      <c r="V352" s="249">
        <v>12</v>
      </c>
      <c r="W352" s="249">
        <f t="shared" si="68"/>
        <v>1.5</v>
      </c>
      <c r="X352" s="250">
        <f>W352*20.39</f>
        <v>30.585000000000001</v>
      </c>
      <c r="Y352" s="260" t="s">
        <v>128</v>
      </c>
      <c r="Z352" s="209"/>
      <c r="AA352" s="209"/>
      <c r="AB352" s="209"/>
    </row>
    <row r="353" spans="1:28" ht="11.55" thickBot="1">
      <c r="A353" s="225">
        <v>44337</v>
      </c>
      <c r="B353" s="256" t="s">
        <v>181</v>
      </c>
      <c r="C353" s="226" t="s">
        <v>26</v>
      </c>
      <c r="D353" s="226" t="s">
        <v>102</v>
      </c>
      <c r="E353" s="228">
        <v>105892</v>
      </c>
      <c r="F353" s="228">
        <v>105905</v>
      </c>
      <c r="G353" s="229">
        <f t="shared" si="69"/>
        <v>13</v>
      </c>
      <c r="H353" s="228">
        <v>105905</v>
      </c>
      <c r="I353" s="229">
        <f t="shared" si="70"/>
        <v>0</v>
      </c>
      <c r="J353" s="228">
        <v>105907</v>
      </c>
      <c r="K353" s="229">
        <f t="shared" si="71"/>
        <v>2</v>
      </c>
      <c r="L353" s="229">
        <f t="shared" si="72"/>
        <v>2</v>
      </c>
      <c r="M353" s="230">
        <v>105912</v>
      </c>
      <c r="N353" s="229">
        <f t="shared" si="73"/>
        <v>5</v>
      </c>
      <c r="O353" s="231">
        <f t="shared" si="74"/>
        <v>20</v>
      </c>
      <c r="P353" s="229">
        <f t="shared" si="75"/>
        <v>2</v>
      </c>
      <c r="Q353" s="229">
        <f t="shared" si="76"/>
        <v>18</v>
      </c>
      <c r="R353" s="273" t="s">
        <v>84</v>
      </c>
      <c r="S353" s="233" t="s">
        <v>28</v>
      </c>
      <c r="T353" s="233" t="s">
        <v>29</v>
      </c>
      <c r="U353" s="227" t="s">
        <v>30</v>
      </c>
      <c r="V353" s="234">
        <v>12</v>
      </c>
      <c r="W353" s="234">
        <f t="shared" si="68"/>
        <v>1.6666666666666667</v>
      </c>
      <c r="X353" s="235">
        <f>W353*20.39</f>
        <v>33.983333333333334</v>
      </c>
      <c r="Y353" s="236" t="s">
        <v>128</v>
      </c>
      <c r="Z353" s="237">
        <f>SUM(X351:X353)</f>
        <v>88.356666666666669</v>
      </c>
      <c r="AA353" s="238"/>
      <c r="AB353" s="239"/>
    </row>
    <row r="354" spans="1:28" ht="11.55" thickBot="1">
      <c r="A354" s="240">
        <v>44336</v>
      </c>
      <c r="B354" s="241" t="s">
        <v>68</v>
      </c>
      <c r="C354" s="241" t="s">
        <v>26</v>
      </c>
      <c r="D354" s="242" t="s">
        <v>69</v>
      </c>
      <c r="E354" s="243">
        <v>232797</v>
      </c>
      <c r="F354" s="244">
        <v>232810</v>
      </c>
      <c r="G354" s="245">
        <f t="shared" si="69"/>
        <v>13</v>
      </c>
      <c r="H354" s="244">
        <v>232810</v>
      </c>
      <c r="I354" s="245">
        <f t="shared" si="70"/>
        <v>0</v>
      </c>
      <c r="J354" s="244">
        <v>232822</v>
      </c>
      <c r="K354" s="245">
        <f t="shared" si="71"/>
        <v>12</v>
      </c>
      <c r="L354" s="245">
        <f t="shared" si="72"/>
        <v>12</v>
      </c>
      <c r="M354" s="244">
        <v>232831</v>
      </c>
      <c r="N354" s="245">
        <f t="shared" si="73"/>
        <v>9</v>
      </c>
      <c r="O354" s="246">
        <f t="shared" si="74"/>
        <v>34</v>
      </c>
      <c r="P354" s="245">
        <f t="shared" si="75"/>
        <v>12</v>
      </c>
      <c r="Q354" s="245">
        <f t="shared" si="76"/>
        <v>22</v>
      </c>
      <c r="R354" s="274" t="s">
        <v>70</v>
      </c>
      <c r="S354" s="248" t="s">
        <v>51</v>
      </c>
      <c r="T354" s="248" t="s">
        <v>29</v>
      </c>
      <c r="U354" s="242" t="s">
        <v>30</v>
      </c>
      <c r="V354" s="249">
        <v>7</v>
      </c>
      <c r="W354" s="249">
        <f t="shared" si="68"/>
        <v>4.8571428571428568</v>
      </c>
      <c r="X354" s="259">
        <f>W354*19.99</f>
        <v>97.094285714285704</v>
      </c>
      <c r="Y354" s="251" t="s">
        <v>67</v>
      </c>
      <c r="Z354" s="209"/>
      <c r="AA354" s="209"/>
      <c r="AB354" s="209"/>
    </row>
    <row r="355" spans="1:28" ht="11.55" thickBot="1">
      <c r="A355" s="225">
        <v>44337</v>
      </c>
      <c r="B355" s="226" t="s">
        <v>68</v>
      </c>
      <c r="C355" s="226" t="s">
        <v>26</v>
      </c>
      <c r="D355" s="227" t="s">
        <v>71</v>
      </c>
      <c r="E355" s="228">
        <v>232831</v>
      </c>
      <c r="F355" s="228">
        <v>232840</v>
      </c>
      <c r="G355" s="229">
        <f t="shared" si="69"/>
        <v>9</v>
      </c>
      <c r="H355" s="228">
        <v>232840</v>
      </c>
      <c r="I355" s="229">
        <f t="shared" si="70"/>
        <v>0</v>
      </c>
      <c r="J355" s="228">
        <v>232851</v>
      </c>
      <c r="K355" s="229">
        <f t="shared" si="71"/>
        <v>11</v>
      </c>
      <c r="L355" s="229">
        <f t="shared" si="72"/>
        <v>11</v>
      </c>
      <c r="M355" s="230">
        <v>232866</v>
      </c>
      <c r="N355" s="229">
        <f t="shared" si="73"/>
        <v>15</v>
      </c>
      <c r="O355" s="231">
        <f t="shared" si="74"/>
        <v>35</v>
      </c>
      <c r="P355" s="229">
        <f t="shared" si="75"/>
        <v>11</v>
      </c>
      <c r="Q355" s="229">
        <f t="shared" si="76"/>
        <v>24</v>
      </c>
      <c r="R355" s="275" t="s">
        <v>70</v>
      </c>
      <c r="S355" s="233" t="s">
        <v>51</v>
      </c>
      <c r="T355" s="233" t="s">
        <v>29</v>
      </c>
      <c r="U355" s="227" t="s">
        <v>30</v>
      </c>
      <c r="V355" s="234">
        <v>7</v>
      </c>
      <c r="W355" s="234">
        <f t="shared" si="68"/>
        <v>5</v>
      </c>
      <c r="X355" s="235">
        <f>W355*19.99</f>
        <v>99.949999999999989</v>
      </c>
      <c r="Y355" s="254" t="s">
        <v>67</v>
      </c>
      <c r="Z355" s="237">
        <f>SUM(X354:X355)</f>
        <v>197.04428571428571</v>
      </c>
      <c r="AA355" s="238"/>
      <c r="AB355" s="239"/>
    </row>
    <row r="356" spans="1:28">
      <c r="A356" s="240">
        <v>44336</v>
      </c>
      <c r="B356" s="241" t="s">
        <v>72</v>
      </c>
      <c r="C356" s="241" t="s">
        <v>73</v>
      </c>
      <c r="D356" s="242" t="s">
        <v>54</v>
      </c>
      <c r="E356" s="243">
        <v>90370</v>
      </c>
      <c r="F356" s="244">
        <v>90370</v>
      </c>
      <c r="G356" s="245">
        <f t="shared" si="69"/>
        <v>0</v>
      </c>
      <c r="H356" s="244">
        <v>90370</v>
      </c>
      <c r="I356" s="245">
        <f t="shared" si="70"/>
        <v>0</v>
      </c>
      <c r="J356" s="244">
        <v>90370</v>
      </c>
      <c r="K356" s="245">
        <f t="shared" si="71"/>
        <v>0</v>
      </c>
      <c r="L356" s="245">
        <f t="shared" si="72"/>
        <v>0</v>
      </c>
      <c r="M356" s="244">
        <v>90385</v>
      </c>
      <c r="N356" s="245">
        <f t="shared" si="73"/>
        <v>15</v>
      </c>
      <c r="O356" s="246">
        <f t="shared" si="74"/>
        <v>15</v>
      </c>
      <c r="P356" s="245">
        <f t="shared" si="75"/>
        <v>0</v>
      </c>
      <c r="Q356" s="245">
        <f t="shared" si="76"/>
        <v>15</v>
      </c>
      <c r="R356" s="276" t="s">
        <v>75</v>
      </c>
      <c r="S356" s="278" t="s">
        <v>76</v>
      </c>
      <c r="T356" s="278" t="s">
        <v>29</v>
      </c>
      <c r="U356" s="242" t="s">
        <v>30</v>
      </c>
      <c r="V356" s="249">
        <v>10</v>
      </c>
      <c r="W356" s="249">
        <f t="shared" si="68"/>
        <v>1.5</v>
      </c>
      <c r="X356" s="250">
        <f>W356*19.69</f>
        <v>29.535000000000004</v>
      </c>
      <c r="Y356" s="251" t="s">
        <v>77</v>
      </c>
      <c r="Z356" s="209"/>
      <c r="AA356" s="209"/>
      <c r="AB356" s="209"/>
    </row>
    <row r="357" spans="1:28">
      <c r="A357" s="240">
        <v>44336</v>
      </c>
      <c r="B357" s="241" t="s">
        <v>72</v>
      </c>
      <c r="C357" s="241" t="s">
        <v>26</v>
      </c>
      <c r="D357" s="242" t="s">
        <v>196</v>
      </c>
      <c r="E357" s="244">
        <v>90385</v>
      </c>
      <c r="F357" s="244">
        <v>90407</v>
      </c>
      <c r="G357" s="245">
        <f t="shared" si="69"/>
        <v>22</v>
      </c>
      <c r="H357" s="244">
        <v>90407</v>
      </c>
      <c r="I357" s="245">
        <f t="shared" si="70"/>
        <v>0</v>
      </c>
      <c r="J357" s="244">
        <v>90424</v>
      </c>
      <c r="K357" s="245">
        <f t="shared" si="71"/>
        <v>17</v>
      </c>
      <c r="L357" s="245">
        <f t="shared" si="72"/>
        <v>17</v>
      </c>
      <c r="M357" s="244">
        <v>90459</v>
      </c>
      <c r="N357" s="245">
        <f t="shared" si="73"/>
        <v>35</v>
      </c>
      <c r="O357" s="246">
        <f t="shared" si="74"/>
        <v>74</v>
      </c>
      <c r="P357" s="245">
        <f t="shared" si="75"/>
        <v>17</v>
      </c>
      <c r="Q357" s="245">
        <f t="shared" si="76"/>
        <v>57</v>
      </c>
      <c r="R357" s="276" t="s">
        <v>75</v>
      </c>
      <c r="S357" s="248" t="s">
        <v>76</v>
      </c>
      <c r="T357" s="248" t="s">
        <v>29</v>
      </c>
      <c r="U357" s="242" t="s">
        <v>30</v>
      </c>
      <c r="V357" s="249">
        <v>10</v>
      </c>
      <c r="W357" s="249">
        <f t="shared" si="68"/>
        <v>7.4</v>
      </c>
      <c r="X357" s="250">
        <f>W357*19.69</f>
        <v>145.70600000000002</v>
      </c>
      <c r="Y357" s="251" t="s">
        <v>77</v>
      </c>
      <c r="Z357" s="209"/>
      <c r="AA357" s="209"/>
      <c r="AB357" s="209"/>
    </row>
    <row r="358" spans="1:28" ht="11.55" thickBot="1">
      <c r="A358" s="240">
        <v>44337</v>
      </c>
      <c r="B358" s="241" t="s">
        <v>72</v>
      </c>
      <c r="C358" s="241" t="s">
        <v>26</v>
      </c>
      <c r="D358" s="242" t="s">
        <v>192</v>
      </c>
      <c r="E358" s="244">
        <v>90459</v>
      </c>
      <c r="F358" s="244">
        <v>90495</v>
      </c>
      <c r="G358" s="245">
        <f t="shared" si="69"/>
        <v>36</v>
      </c>
      <c r="H358" s="244">
        <v>90495</v>
      </c>
      <c r="I358" s="245">
        <f t="shared" si="70"/>
        <v>0</v>
      </c>
      <c r="J358" s="244">
        <v>90512</v>
      </c>
      <c r="K358" s="245">
        <f t="shared" si="71"/>
        <v>17</v>
      </c>
      <c r="L358" s="245">
        <f t="shared" si="72"/>
        <v>17</v>
      </c>
      <c r="M358" s="244">
        <v>90512</v>
      </c>
      <c r="N358" s="245">
        <f t="shared" si="73"/>
        <v>0</v>
      </c>
      <c r="O358" s="246">
        <f t="shared" si="74"/>
        <v>53</v>
      </c>
      <c r="P358" s="245">
        <f t="shared" si="75"/>
        <v>17</v>
      </c>
      <c r="Q358" s="245">
        <f t="shared" si="76"/>
        <v>36</v>
      </c>
      <c r="R358" s="276" t="s">
        <v>75</v>
      </c>
      <c r="S358" s="248" t="s">
        <v>76</v>
      </c>
      <c r="T358" s="248" t="s">
        <v>29</v>
      </c>
      <c r="U358" s="242" t="s">
        <v>30</v>
      </c>
      <c r="V358" s="249">
        <v>10</v>
      </c>
      <c r="W358" s="249">
        <f t="shared" si="68"/>
        <v>5.3</v>
      </c>
      <c r="X358" s="250">
        <f>W358*19.69</f>
        <v>104.357</v>
      </c>
      <c r="Y358" s="251" t="s">
        <v>77</v>
      </c>
      <c r="Z358" s="209"/>
      <c r="AA358" s="209"/>
      <c r="AB358" s="209"/>
    </row>
    <row r="359" spans="1:28" ht="11.55" thickBot="1">
      <c r="A359" s="225">
        <v>44337</v>
      </c>
      <c r="B359" s="226" t="s">
        <v>72</v>
      </c>
      <c r="C359" s="226" t="s">
        <v>26</v>
      </c>
      <c r="D359" s="227" t="s">
        <v>105</v>
      </c>
      <c r="E359" s="228">
        <v>90512</v>
      </c>
      <c r="F359" s="228">
        <v>90517</v>
      </c>
      <c r="G359" s="229">
        <f t="shared" si="69"/>
        <v>5</v>
      </c>
      <c r="H359" s="228">
        <v>90517</v>
      </c>
      <c r="I359" s="229">
        <f t="shared" si="70"/>
        <v>0</v>
      </c>
      <c r="J359" s="228">
        <v>90526</v>
      </c>
      <c r="K359" s="229">
        <f t="shared" si="71"/>
        <v>9</v>
      </c>
      <c r="L359" s="229">
        <f t="shared" si="72"/>
        <v>9</v>
      </c>
      <c r="M359" s="230">
        <v>90554</v>
      </c>
      <c r="N359" s="229">
        <f t="shared" si="73"/>
        <v>28</v>
      </c>
      <c r="O359" s="231">
        <f t="shared" si="74"/>
        <v>42</v>
      </c>
      <c r="P359" s="229">
        <f t="shared" si="75"/>
        <v>9</v>
      </c>
      <c r="Q359" s="229">
        <f t="shared" si="76"/>
        <v>33</v>
      </c>
      <c r="R359" s="277" t="s">
        <v>75</v>
      </c>
      <c r="S359" s="233" t="s">
        <v>76</v>
      </c>
      <c r="T359" s="233" t="s">
        <v>29</v>
      </c>
      <c r="U359" s="227" t="s">
        <v>30</v>
      </c>
      <c r="V359" s="234">
        <v>10</v>
      </c>
      <c r="W359" s="234">
        <f t="shared" si="68"/>
        <v>4.2</v>
      </c>
      <c r="X359" s="253">
        <f>W359*19.69</f>
        <v>82.698000000000008</v>
      </c>
      <c r="Y359" s="254" t="s">
        <v>77</v>
      </c>
      <c r="Z359" s="237">
        <f>SUM(X356:X359)</f>
        <v>362.29600000000005</v>
      </c>
      <c r="AA359" s="238"/>
      <c r="AB359" s="239"/>
    </row>
    <row r="360" spans="1:28" ht="11.55" thickBot="1">
      <c r="A360" s="212">
        <v>44337</v>
      </c>
      <c r="B360" s="213" t="s">
        <v>25</v>
      </c>
      <c r="C360" s="213" t="s">
        <v>26</v>
      </c>
      <c r="D360" s="213" t="s">
        <v>200</v>
      </c>
      <c r="E360" s="214">
        <v>104305</v>
      </c>
      <c r="F360" s="215">
        <v>104325</v>
      </c>
      <c r="G360" s="216">
        <f t="shared" si="69"/>
        <v>20</v>
      </c>
      <c r="H360" s="215">
        <v>104325</v>
      </c>
      <c r="I360" s="216">
        <f t="shared" si="70"/>
        <v>0</v>
      </c>
      <c r="J360" s="215">
        <v>104350</v>
      </c>
      <c r="K360" s="216">
        <f t="shared" si="71"/>
        <v>25</v>
      </c>
      <c r="L360" s="216">
        <f>J360-F360</f>
        <v>25</v>
      </c>
      <c r="M360" s="215">
        <v>104357</v>
      </c>
      <c r="N360" s="216">
        <f t="shared" si="73"/>
        <v>7</v>
      </c>
      <c r="O360" s="217">
        <f t="shared" si="74"/>
        <v>52</v>
      </c>
      <c r="P360" s="218">
        <f t="shared" si="75"/>
        <v>25</v>
      </c>
      <c r="Q360" s="216">
        <f t="shared" si="76"/>
        <v>27</v>
      </c>
      <c r="R360" s="219" t="s">
        <v>27</v>
      </c>
      <c r="S360" s="220" t="s">
        <v>28</v>
      </c>
      <c r="T360" s="220" t="s">
        <v>29</v>
      </c>
      <c r="U360" s="221" t="s">
        <v>30</v>
      </c>
      <c r="V360" s="222">
        <v>13</v>
      </c>
      <c r="W360" s="222">
        <f t="shared" si="68"/>
        <v>4</v>
      </c>
      <c r="X360" s="223">
        <f>W360*20.09</f>
        <v>80.36</v>
      </c>
      <c r="Y360" s="224" t="s">
        <v>31</v>
      </c>
      <c r="Z360" s="209"/>
      <c r="AA360" s="209"/>
      <c r="AB360" s="209"/>
    </row>
    <row r="361" spans="1:28" ht="11.55" thickBot="1">
      <c r="A361" s="225">
        <v>44338</v>
      </c>
      <c r="B361" s="226" t="s">
        <v>25</v>
      </c>
      <c r="C361" s="226" t="s">
        <v>26</v>
      </c>
      <c r="D361" s="227" t="s">
        <v>102</v>
      </c>
      <c r="E361" s="228">
        <v>104357</v>
      </c>
      <c r="F361" s="228">
        <v>104357</v>
      </c>
      <c r="G361" s="229">
        <f t="shared" si="69"/>
        <v>0</v>
      </c>
      <c r="H361" s="228">
        <v>104357</v>
      </c>
      <c r="I361" s="229">
        <f t="shared" si="70"/>
        <v>0</v>
      </c>
      <c r="J361" s="228">
        <v>104357</v>
      </c>
      <c r="K361" s="229">
        <f t="shared" si="71"/>
        <v>0</v>
      </c>
      <c r="L361" s="229">
        <f t="shared" ref="L361:L424" si="78">J361-F361</f>
        <v>0</v>
      </c>
      <c r="M361" s="230">
        <v>104373</v>
      </c>
      <c r="N361" s="229">
        <f t="shared" si="73"/>
        <v>16</v>
      </c>
      <c r="O361" s="231">
        <f t="shared" si="74"/>
        <v>16</v>
      </c>
      <c r="P361" s="229">
        <f t="shared" si="75"/>
        <v>0</v>
      </c>
      <c r="Q361" s="229">
        <f t="shared" si="76"/>
        <v>16</v>
      </c>
      <c r="R361" s="232" t="s">
        <v>27</v>
      </c>
      <c r="S361" s="233" t="s">
        <v>28</v>
      </c>
      <c r="T361" s="233" t="s">
        <v>29</v>
      </c>
      <c r="U361" s="227" t="s">
        <v>30</v>
      </c>
      <c r="V361" s="234">
        <v>13</v>
      </c>
      <c r="W361" s="234">
        <f t="shared" si="68"/>
        <v>1.2307692307692308</v>
      </c>
      <c r="X361" s="235">
        <f>W361*20.09</f>
        <v>24.726153846153846</v>
      </c>
      <c r="Y361" s="236" t="s">
        <v>31</v>
      </c>
      <c r="Z361" s="237">
        <f>SUM(X360:X361)</f>
        <v>105.08615384615385</v>
      </c>
      <c r="AA361" s="238"/>
      <c r="AB361" s="239"/>
    </row>
    <row r="362" spans="1:28">
      <c r="A362" s="240">
        <v>44337</v>
      </c>
      <c r="B362" s="241" t="s">
        <v>35</v>
      </c>
      <c r="C362" s="241" t="s">
        <v>26</v>
      </c>
      <c r="D362" s="242" t="s">
        <v>103</v>
      </c>
      <c r="E362" s="243">
        <v>56863</v>
      </c>
      <c r="F362" s="244">
        <v>56879</v>
      </c>
      <c r="G362" s="245">
        <f t="shared" si="69"/>
        <v>16</v>
      </c>
      <c r="H362" s="244">
        <v>56879</v>
      </c>
      <c r="I362" s="245">
        <f t="shared" si="70"/>
        <v>0</v>
      </c>
      <c r="J362" s="244">
        <v>56919</v>
      </c>
      <c r="K362" s="245">
        <f t="shared" si="71"/>
        <v>40</v>
      </c>
      <c r="L362" s="245">
        <f t="shared" si="78"/>
        <v>40</v>
      </c>
      <c r="M362" s="244">
        <v>56926</v>
      </c>
      <c r="N362" s="245">
        <f t="shared" si="73"/>
        <v>7</v>
      </c>
      <c r="O362" s="246">
        <f t="shared" si="74"/>
        <v>63</v>
      </c>
      <c r="P362" s="245">
        <f t="shared" si="75"/>
        <v>40</v>
      </c>
      <c r="Q362" s="245">
        <f t="shared" si="76"/>
        <v>23</v>
      </c>
      <c r="R362" s="247" t="s">
        <v>37</v>
      </c>
      <c r="S362" s="248" t="s">
        <v>38</v>
      </c>
      <c r="T362" s="248" t="s">
        <v>29</v>
      </c>
      <c r="U362" s="242" t="s">
        <v>30</v>
      </c>
      <c r="V362" s="249">
        <v>12</v>
      </c>
      <c r="W362" s="249">
        <f t="shared" si="68"/>
        <v>5.25</v>
      </c>
      <c r="X362" s="250">
        <f>W362*19.89</f>
        <v>104.4225</v>
      </c>
      <c r="Y362" s="251" t="s">
        <v>39</v>
      </c>
      <c r="Z362" s="209"/>
      <c r="AA362" s="209"/>
      <c r="AB362" s="209"/>
    </row>
    <row r="363" spans="1:28">
      <c r="A363" s="240">
        <v>44338</v>
      </c>
      <c r="B363" s="241" t="s">
        <v>35</v>
      </c>
      <c r="C363" s="241" t="s">
        <v>26</v>
      </c>
      <c r="D363" s="242" t="s">
        <v>101</v>
      </c>
      <c r="E363" s="244">
        <v>56926</v>
      </c>
      <c r="F363" s="244">
        <v>56936</v>
      </c>
      <c r="G363" s="245">
        <f t="shared" si="69"/>
        <v>10</v>
      </c>
      <c r="H363" s="244">
        <v>56936</v>
      </c>
      <c r="I363" s="245">
        <f t="shared" si="70"/>
        <v>0</v>
      </c>
      <c r="J363" s="244">
        <v>56954</v>
      </c>
      <c r="K363" s="245">
        <f t="shared" si="71"/>
        <v>18</v>
      </c>
      <c r="L363" s="245">
        <f t="shared" si="78"/>
        <v>18</v>
      </c>
      <c r="M363" s="244">
        <v>56971</v>
      </c>
      <c r="N363" s="245">
        <f t="shared" si="73"/>
        <v>17</v>
      </c>
      <c r="O363" s="246">
        <f t="shared" si="74"/>
        <v>45</v>
      </c>
      <c r="P363" s="245">
        <f t="shared" si="75"/>
        <v>18</v>
      </c>
      <c r="Q363" s="245">
        <f t="shared" si="76"/>
        <v>27</v>
      </c>
      <c r="R363" s="247" t="s">
        <v>37</v>
      </c>
      <c r="S363" s="248" t="s">
        <v>38</v>
      </c>
      <c r="T363" s="248" t="s">
        <v>29</v>
      </c>
      <c r="U363" s="242" t="s">
        <v>30</v>
      </c>
      <c r="V363" s="249">
        <v>12</v>
      </c>
      <c r="W363" s="249">
        <f t="shared" si="68"/>
        <v>3.75</v>
      </c>
      <c r="X363" s="250">
        <f>W363*19.89</f>
        <v>74.587500000000006</v>
      </c>
      <c r="Y363" s="251" t="s">
        <v>39</v>
      </c>
      <c r="Z363" s="209"/>
      <c r="AA363" s="209"/>
      <c r="AB363" s="209"/>
    </row>
    <row r="364" spans="1:28" ht="11.55" thickBot="1">
      <c r="A364" s="240">
        <v>44338</v>
      </c>
      <c r="B364" s="241" t="s">
        <v>35</v>
      </c>
      <c r="C364" s="241" t="s">
        <v>26</v>
      </c>
      <c r="D364" s="242" t="s">
        <v>183</v>
      </c>
      <c r="E364" s="244">
        <v>56971</v>
      </c>
      <c r="F364" s="244">
        <v>56987</v>
      </c>
      <c r="G364" s="245">
        <f t="shared" si="69"/>
        <v>16</v>
      </c>
      <c r="H364" s="244">
        <v>56987</v>
      </c>
      <c r="I364" s="245">
        <f t="shared" si="70"/>
        <v>0</v>
      </c>
      <c r="J364" s="244">
        <v>57004</v>
      </c>
      <c r="K364" s="245">
        <f t="shared" si="71"/>
        <v>17</v>
      </c>
      <c r="L364" s="245">
        <f t="shared" si="78"/>
        <v>17</v>
      </c>
      <c r="M364" s="244">
        <v>57013</v>
      </c>
      <c r="N364" s="245">
        <f t="shared" si="73"/>
        <v>9</v>
      </c>
      <c r="O364" s="246">
        <f t="shared" si="74"/>
        <v>42</v>
      </c>
      <c r="P364" s="245">
        <f t="shared" si="75"/>
        <v>17</v>
      </c>
      <c r="Q364" s="245">
        <f t="shared" si="76"/>
        <v>25</v>
      </c>
      <c r="R364" s="247" t="s">
        <v>37</v>
      </c>
      <c r="S364" s="248" t="s">
        <v>38</v>
      </c>
      <c r="T364" s="248" t="s">
        <v>29</v>
      </c>
      <c r="U364" s="242" t="s">
        <v>30</v>
      </c>
      <c r="V364" s="249">
        <v>12</v>
      </c>
      <c r="W364" s="249">
        <f t="shared" si="68"/>
        <v>3.5</v>
      </c>
      <c r="X364" s="250">
        <f>W364*19.89</f>
        <v>69.615000000000009</v>
      </c>
      <c r="Y364" s="251" t="s">
        <v>39</v>
      </c>
      <c r="Z364" s="209"/>
      <c r="AA364" s="209"/>
      <c r="AB364" s="209"/>
    </row>
    <row r="365" spans="1:28" ht="11.55" thickBot="1">
      <c r="A365" s="225">
        <v>44340</v>
      </c>
      <c r="B365" s="226" t="s">
        <v>35</v>
      </c>
      <c r="C365" s="226" t="s">
        <v>26</v>
      </c>
      <c r="D365" s="227" t="s">
        <v>34</v>
      </c>
      <c r="E365" s="228">
        <v>57013</v>
      </c>
      <c r="F365" s="228">
        <v>57031</v>
      </c>
      <c r="G365" s="229">
        <f t="shared" si="69"/>
        <v>18</v>
      </c>
      <c r="H365" s="228">
        <v>57031</v>
      </c>
      <c r="I365" s="229">
        <f t="shared" si="70"/>
        <v>0</v>
      </c>
      <c r="J365" s="228">
        <v>57066</v>
      </c>
      <c r="K365" s="229">
        <f t="shared" si="71"/>
        <v>35</v>
      </c>
      <c r="L365" s="229">
        <f t="shared" si="78"/>
        <v>35</v>
      </c>
      <c r="M365" s="230">
        <v>57083</v>
      </c>
      <c r="N365" s="229">
        <f t="shared" si="73"/>
        <v>17</v>
      </c>
      <c r="O365" s="231">
        <f t="shared" si="74"/>
        <v>70</v>
      </c>
      <c r="P365" s="229">
        <f t="shared" si="75"/>
        <v>35</v>
      </c>
      <c r="Q365" s="229">
        <f t="shared" si="76"/>
        <v>35</v>
      </c>
      <c r="R365" s="252" t="s">
        <v>37</v>
      </c>
      <c r="S365" s="233" t="s">
        <v>38</v>
      </c>
      <c r="T365" s="233" t="s">
        <v>29</v>
      </c>
      <c r="U365" s="227" t="s">
        <v>30</v>
      </c>
      <c r="V365" s="234">
        <v>12</v>
      </c>
      <c r="W365" s="234">
        <f t="shared" si="68"/>
        <v>5.833333333333333</v>
      </c>
      <c r="X365" s="253">
        <f>W365*19.89</f>
        <v>116.02499999999999</v>
      </c>
      <c r="Y365" s="254" t="s">
        <v>39</v>
      </c>
      <c r="Z365" s="237">
        <f>SUM(X362:X365)</f>
        <v>364.65</v>
      </c>
      <c r="AA365" s="238"/>
      <c r="AB365" s="239"/>
    </row>
    <row r="366" spans="1:28">
      <c r="A366" s="240">
        <v>44337</v>
      </c>
      <c r="B366" s="241" t="s">
        <v>42</v>
      </c>
      <c r="C366" s="241" t="s">
        <v>26</v>
      </c>
      <c r="D366" s="242" t="s">
        <v>183</v>
      </c>
      <c r="E366" s="243">
        <v>42821</v>
      </c>
      <c r="F366" s="244">
        <v>42841</v>
      </c>
      <c r="G366" s="245">
        <f t="shared" si="69"/>
        <v>20</v>
      </c>
      <c r="H366" s="244">
        <v>42841</v>
      </c>
      <c r="I366" s="245">
        <f t="shared" si="70"/>
        <v>0</v>
      </c>
      <c r="J366" s="244">
        <v>42855</v>
      </c>
      <c r="K366" s="245">
        <f t="shared" si="71"/>
        <v>14</v>
      </c>
      <c r="L366" s="245">
        <f t="shared" si="78"/>
        <v>14</v>
      </c>
      <c r="M366" s="244">
        <v>42855</v>
      </c>
      <c r="N366" s="245">
        <f t="shared" si="73"/>
        <v>0</v>
      </c>
      <c r="O366" s="246">
        <f t="shared" si="74"/>
        <v>34</v>
      </c>
      <c r="P366" s="245">
        <f t="shared" si="75"/>
        <v>14</v>
      </c>
      <c r="Q366" s="245">
        <f t="shared" si="76"/>
        <v>20</v>
      </c>
      <c r="R366" s="255" t="s">
        <v>44</v>
      </c>
      <c r="S366" s="248" t="s">
        <v>45</v>
      </c>
      <c r="T366" s="248" t="s">
        <v>29</v>
      </c>
      <c r="U366" s="242" t="s">
        <v>30</v>
      </c>
      <c r="V366" s="249">
        <v>15</v>
      </c>
      <c r="W366" s="249">
        <f t="shared" si="68"/>
        <v>2.2666666666666666</v>
      </c>
      <c r="X366" s="250">
        <f>W366*19.45</f>
        <v>44.086666666666666</v>
      </c>
      <c r="Y366" s="251" t="s">
        <v>46</v>
      </c>
      <c r="Z366" s="209"/>
      <c r="AA366" s="209"/>
      <c r="AB366" s="209"/>
    </row>
    <row r="367" spans="1:28">
      <c r="A367" s="240">
        <v>44337</v>
      </c>
      <c r="B367" s="241" t="s">
        <v>42</v>
      </c>
      <c r="C367" s="241" t="s">
        <v>26</v>
      </c>
      <c r="D367" s="242" t="s">
        <v>205</v>
      </c>
      <c r="E367" s="244">
        <v>42855</v>
      </c>
      <c r="F367" s="244">
        <v>42869</v>
      </c>
      <c r="G367" s="245">
        <f t="shared" si="69"/>
        <v>14</v>
      </c>
      <c r="H367" s="244">
        <v>42869</v>
      </c>
      <c r="I367" s="245">
        <f t="shared" si="70"/>
        <v>0</v>
      </c>
      <c r="J367" s="244">
        <v>42902</v>
      </c>
      <c r="K367" s="245">
        <f t="shared" si="71"/>
        <v>33</v>
      </c>
      <c r="L367" s="245">
        <f t="shared" si="78"/>
        <v>33</v>
      </c>
      <c r="M367" s="244">
        <v>42928</v>
      </c>
      <c r="N367" s="245">
        <f t="shared" si="73"/>
        <v>26</v>
      </c>
      <c r="O367" s="246">
        <f t="shared" si="74"/>
        <v>73</v>
      </c>
      <c r="P367" s="245">
        <f t="shared" si="75"/>
        <v>33</v>
      </c>
      <c r="Q367" s="245">
        <f t="shared" si="76"/>
        <v>40</v>
      </c>
      <c r="R367" s="255" t="s">
        <v>44</v>
      </c>
      <c r="S367" s="248" t="s">
        <v>45</v>
      </c>
      <c r="T367" s="248" t="s">
        <v>29</v>
      </c>
      <c r="U367" s="242" t="s">
        <v>30</v>
      </c>
      <c r="V367" s="249">
        <v>15</v>
      </c>
      <c r="W367" s="249">
        <f t="shared" si="68"/>
        <v>4.8666666666666663</v>
      </c>
      <c r="X367" s="250">
        <f>W367*19.45</f>
        <v>94.656666666666652</v>
      </c>
      <c r="Y367" s="251" t="s">
        <v>46</v>
      </c>
      <c r="Z367" s="209"/>
      <c r="AA367" s="209"/>
      <c r="AB367" s="209"/>
    </row>
    <row r="368" spans="1:28" ht="11.55" thickBot="1">
      <c r="A368" s="240">
        <v>44340</v>
      </c>
      <c r="B368" s="241" t="s">
        <v>42</v>
      </c>
      <c r="C368" s="241" t="s">
        <v>26</v>
      </c>
      <c r="D368" s="242" t="s">
        <v>101</v>
      </c>
      <c r="E368" s="244">
        <v>42928</v>
      </c>
      <c r="F368" s="244">
        <v>42941</v>
      </c>
      <c r="G368" s="245">
        <f t="shared" si="69"/>
        <v>13</v>
      </c>
      <c r="H368" s="244">
        <v>42941</v>
      </c>
      <c r="I368" s="245">
        <f t="shared" si="70"/>
        <v>0</v>
      </c>
      <c r="J368" s="244">
        <v>42955</v>
      </c>
      <c r="K368" s="245">
        <f t="shared" si="71"/>
        <v>14</v>
      </c>
      <c r="L368" s="245">
        <f t="shared" si="78"/>
        <v>14</v>
      </c>
      <c r="M368" s="244">
        <v>42955</v>
      </c>
      <c r="N368" s="245">
        <f t="shared" si="73"/>
        <v>0</v>
      </c>
      <c r="O368" s="246">
        <f t="shared" si="74"/>
        <v>27</v>
      </c>
      <c r="P368" s="245">
        <f t="shared" si="75"/>
        <v>14</v>
      </c>
      <c r="Q368" s="245">
        <f t="shared" si="76"/>
        <v>13</v>
      </c>
      <c r="R368" s="255" t="s">
        <v>44</v>
      </c>
      <c r="S368" s="248" t="s">
        <v>45</v>
      </c>
      <c r="T368" s="248" t="s">
        <v>29</v>
      </c>
      <c r="U368" s="242" t="s">
        <v>30</v>
      </c>
      <c r="V368" s="249">
        <v>15</v>
      </c>
      <c r="W368" s="249">
        <f t="shared" si="68"/>
        <v>1.8</v>
      </c>
      <c r="X368" s="250">
        <f>W368*19.45</f>
        <v>35.01</v>
      </c>
      <c r="Y368" s="251" t="s">
        <v>46</v>
      </c>
      <c r="Z368" s="209"/>
      <c r="AA368" s="209"/>
      <c r="AB368" s="209"/>
    </row>
    <row r="369" spans="1:28" ht="11.55" thickBot="1">
      <c r="A369" s="225">
        <v>44340</v>
      </c>
      <c r="B369" s="226" t="s">
        <v>42</v>
      </c>
      <c r="C369" s="226" t="s">
        <v>26</v>
      </c>
      <c r="D369" s="256" t="s">
        <v>107</v>
      </c>
      <c r="E369" s="228">
        <v>42955</v>
      </c>
      <c r="F369" s="228">
        <v>42976</v>
      </c>
      <c r="G369" s="229">
        <f t="shared" si="69"/>
        <v>21</v>
      </c>
      <c r="H369" s="228">
        <v>42976</v>
      </c>
      <c r="I369" s="229">
        <f t="shared" si="70"/>
        <v>0</v>
      </c>
      <c r="J369" s="228">
        <v>42996</v>
      </c>
      <c r="K369" s="229">
        <f t="shared" si="71"/>
        <v>20</v>
      </c>
      <c r="L369" s="229">
        <f t="shared" si="78"/>
        <v>20</v>
      </c>
      <c r="M369" s="230">
        <v>43018</v>
      </c>
      <c r="N369" s="229">
        <f t="shared" si="73"/>
        <v>22</v>
      </c>
      <c r="O369" s="231">
        <f t="shared" si="74"/>
        <v>63</v>
      </c>
      <c r="P369" s="229">
        <f t="shared" si="75"/>
        <v>20</v>
      </c>
      <c r="Q369" s="229">
        <f t="shared" si="76"/>
        <v>43</v>
      </c>
      <c r="R369" s="257" t="s">
        <v>44</v>
      </c>
      <c r="S369" s="233" t="s">
        <v>45</v>
      </c>
      <c r="T369" s="233" t="s">
        <v>29</v>
      </c>
      <c r="U369" s="227" t="s">
        <v>30</v>
      </c>
      <c r="V369" s="234">
        <v>15</v>
      </c>
      <c r="W369" s="234">
        <f t="shared" si="68"/>
        <v>4.2</v>
      </c>
      <c r="X369" s="253">
        <f>W369*19.45</f>
        <v>81.69</v>
      </c>
      <c r="Y369" s="254" t="s">
        <v>46</v>
      </c>
      <c r="Z369" s="237">
        <f>SUM(X366:X369)</f>
        <v>255.4433333333333</v>
      </c>
      <c r="AA369" s="238"/>
      <c r="AB369" s="239"/>
    </row>
    <row r="370" spans="1:28">
      <c r="A370" s="240">
        <v>44337</v>
      </c>
      <c r="B370" s="241" t="s">
        <v>48</v>
      </c>
      <c r="C370" s="241" t="s">
        <v>26</v>
      </c>
      <c r="D370" s="242" t="s">
        <v>49</v>
      </c>
      <c r="E370" s="243">
        <v>60587</v>
      </c>
      <c r="F370" s="244">
        <v>60594</v>
      </c>
      <c r="G370" s="245">
        <f t="shared" si="69"/>
        <v>7</v>
      </c>
      <c r="H370" s="244">
        <v>60594</v>
      </c>
      <c r="I370" s="245">
        <f t="shared" si="70"/>
        <v>0</v>
      </c>
      <c r="J370" s="244">
        <v>60597</v>
      </c>
      <c r="K370" s="245">
        <f t="shared" si="71"/>
        <v>3</v>
      </c>
      <c r="L370" s="245">
        <f t="shared" si="78"/>
        <v>3</v>
      </c>
      <c r="M370" s="244">
        <v>60621</v>
      </c>
      <c r="N370" s="245">
        <f t="shared" si="73"/>
        <v>24</v>
      </c>
      <c r="O370" s="246">
        <f t="shared" si="74"/>
        <v>34</v>
      </c>
      <c r="P370" s="245">
        <f t="shared" si="75"/>
        <v>3</v>
      </c>
      <c r="Q370" s="245">
        <f t="shared" si="76"/>
        <v>31</v>
      </c>
      <c r="R370" s="258" t="s">
        <v>50</v>
      </c>
      <c r="S370" s="248" t="s">
        <v>51</v>
      </c>
      <c r="T370" s="248" t="s">
        <v>29</v>
      </c>
      <c r="U370" s="242" t="s">
        <v>30</v>
      </c>
      <c r="V370" s="249">
        <v>8</v>
      </c>
      <c r="W370" s="249">
        <f t="shared" si="68"/>
        <v>4.25</v>
      </c>
      <c r="X370" s="259">
        <f>W370*21.35</f>
        <v>90.737500000000011</v>
      </c>
      <c r="Y370" s="260" t="s">
        <v>52</v>
      </c>
      <c r="Z370" s="209"/>
      <c r="AA370" s="209"/>
      <c r="AB370" s="209"/>
    </row>
    <row r="371" spans="1:28" ht="11.55" thickBot="1">
      <c r="A371" s="240">
        <v>44340</v>
      </c>
      <c r="B371" s="209" t="s">
        <v>48</v>
      </c>
      <c r="C371" s="241" t="s">
        <v>26</v>
      </c>
      <c r="D371" s="209" t="s">
        <v>53</v>
      </c>
      <c r="E371" s="244">
        <v>60621</v>
      </c>
      <c r="F371" s="244">
        <v>60624</v>
      </c>
      <c r="G371" s="245">
        <f t="shared" si="69"/>
        <v>3</v>
      </c>
      <c r="H371" s="244">
        <v>60624</v>
      </c>
      <c r="I371" s="245">
        <f t="shared" si="70"/>
        <v>0</v>
      </c>
      <c r="J371" s="244">
        <v>60643</v>
      </c>
      <c r="K371" s="245">
        <f t="shared" si="71"/>
        <v>19</v>
      </c>
      <c r="L371" s="245">
        <f t="shared" si="78"/>
        <v>19</v>
      </c>
      <c r="M371" s="244">
        <v>60666</v>
      </c>
      <c r="N371" s="245">
        <f t="shared" si="73"/>
        <v>23</v>
      </c>
      <c r="O371" s="246">
        <f t="shared" si="74"/>
        <v>45</v>
      </c>
      <c r="P371" s="245">
        <f t="shared" si="75"/>
        <v>19</v>
      </c>
      <c r="Q371" s="245">
        <f t="shared" si="76"/>
        <v>26</v>
      </c>
      <c r="R371" s="258" t="s">
        <v>50</v>
      </c>
      <c r="S371" s="248" t="s">
        <v>51</v>
      </c>
      <c r="T371" s="248" t="s">
        <v>29</v>
      </c>
      <c r="U371" s="242" t="s">
        <v>30</v>
      </c>
      <c r="V371" s="249">
        <v>8</v>
      </c>
      <c r="W371" s="249">
        <f t="shared" si="68"/>
        <v>5.625</v>
      </c>
      <c r="X371" s="259">
        <f>W371*21.35</f>
        <v>120.09375000000001</v>
      </c>
      <c r="Y371" s="260" t="s">
        <v>52</v>
      </c>
      <c r="Z371" s="209"/>
      <c r="AA371" s="209"/>
      <c r="AB371" s="209"/>
    </row>
    <row r="372" spans="1:28" ht="11.55" thickBot="1">
      <c r="A372" s="225">
        <v>44340</v>
      </c>
      <c r="B372" s="256" t="s">
        <v>48</v>
      </c>
      <c r="C372" s="226" t="s">
        <v>26</v>
      </c>
      <c r="D372" s="256" t="s">
        <v>206</v>
      </c>
      <c r="E372" s="228">
        <v>60666</v>
      </c>
      <c r="F372" s="228">
        <v>60666</v>
      </c>
      <c r="G372" s="229">
        <f t="shared" si="69"/>
        <v>0</v>
      </c>
      <c r="H372" s="228">
        <v>60666</v>
      </c>
      <c r="I372" s="229">
        <f t="shared" si="70"/>
        <v>0</v>
      </c>
      <c r="J372" s="228">
        <v>60666</v>
      </c>
      <c r="K372" s="229">
        <f t="shared" si="71"/>
        <v>0</v>
      </c>
      <c r="L372" s="229">
        <f t="shared" si="78"/>
        <v>0</v>
      </c>
      <c r="M372" s="230">
        <v>60683</v>
      </c>
      <c r="N372" s="229">
        <f t="shared" si="73"/>
        <v>17</v>
      </c>
      <c r="O372" s="231">
        <f t="shared" si="74"/>
        <v>17</v>
      </c>
      <c r="P372" s="229">
        <f t="shared" si="75"/>
        <v>0</v>
      </c>
      <c r="Q372" s="229">
        <f t="shared" si="76"/>
        <v>17</v>
      </c>
      <c r="R372" s="261" t="s">
        <v>50</v>
      </c>
      <c r="S372" s="233" t="s">
        <v>51</v>
      </c>
      <c r="T372" s="233" t="s">
        <v>29</v>
      </c>
      <c r="U372" s="227" t="s">
        <v>30</v>
      </c>
      <c r="V372" s="234">
        <v>8</v>
      </c>
      <c r="W372" s="234">
        <f t="shared" si="68"/>
        <v>2.125</v>
      </c>
      <c r="X372" s="235">
        <f>W372*21.35</f>
        <v>45.368750000000006</v>
      </c>
      <c r="Y372" s="236" t="s">
        <v>52</v>
      </c>
      <c r="Z372" s="237">
        <f>SUM(X370:X372)</f>
        <v>256.20000000000005</v>
      </c>
      <c r="AA372" s="238"/>
      <c r="AB372" s="239"/>
    </row>
    <row r="373" spans="1:28" ht="11.55" thickBot="1">
      <c r="A373" s="240">
        <v>44337</v>
      </c>
      <c r="B373" s="241" t="s">
        <v>55</v>
      </c>
      <c r="C373" s="241" t="s">
        <v>26</v>
      </c>
      <c r="D373" s="242" t="s">
        <v>56</v>
      </c>
      <c r="E373" s="243">
        <v>111990</v>
      </c>
      <c r="F373" s="244">
        <v>112006</v>
      </c>
      <c r="G373" s="245">
        <f t="shared" si="69"/>
        <v>16</v>
      </c>
      <c r="H373" s="244">
        <v>112006</v>
      </c>
      <c r="I373" s="245">
        <f t="shared" si="70"/>
        <v>0</v>
      </c>
      <c r="J373" s="244">
        <v>112021</v>
      </c>
      <c r="K373" s="245">
        <f t="shared" si="71"/>
        <v>15</v>
      </c>
      <c r="L373" s="245">
        <f t="shared" si="78"/>
        <v>15</v>
      </c>
      <c r="M373" s="244">
        <v>112024</v>
      </c>
      <c r="N373" s="245">
        <f t="shared" si="73"/>
        <v>3</v>
      </c>
      <c r="O373" s="244">
        <f t="shared" si="74"/>
        <v>34</v>
      </c>
      <c r="P373" s="245">
        <f t="shared" si="75"/>
        <v>15</v>
      </c>
      <c r="Q373" s="245">
        <f t="shared" si="76"/>
        <v>19</v>
      </c>
      <c r="R373" s="262" t="s">
        <v>57</v>
      </c>
      <c r="S373" s="248" t="s">
        <v>51</v>
      </c>
      <c r="T373" s="248" t="s">
        <v>29</v>
      </c>
      <c r="U373" s="241" t="s">
        <v>30</v>
      </c>
      <c r="V373" s="263">
        <v>7</v>
      </c>
      <c r="W373" s="263">
        <f t="shared" si="68"/>
        <v>4.8571428571428568</v>
      </c>
      <c r="X373" s="264">
        <f>W373*21.69</f>
        <v>105.35142857142857</v>
      </c>
      <c r="Y373" s="265" t="s">
        <v>58</v>
      </c>
      <c r="Z373" s="209"/>
      <c r="AA373" s="209"/>
      <c r="AB373" s="209"/>
    </row>
    <row r="374" spans="1:28" ht="11.55" thickBot="1">
      <c r="A374" s="225">
        <v>44340</v>
      </c>
      <c r="B374" s="226" t="s">
        <v>55</v>
      </c>
      <c r="C374" s="226" t="s">
        <v>26</v>
      </c>
      <c r="D374" s="226" t="s">
        <v>124</v>
      </c>
      <c r="E374" s="228">
        <v>112024</v>
      </c>
      <c r="F374" s="228">
        <v>112029</v>
      </c>
      <c r="G374" s="229">
        <f t="shared" si="69"/>
        <v>5</v>
      </c>
      <c r="H374" s="228">
        <v>112029</v>
      </c>
      <c r="I374" s="229">
        <f t="shared" si="70"/>
        <v>0</v>
      </c>
      <c r="J374" s="228">
        <v>112040</v>
      </c>
      <c r="K374" s="229">
        <f t="shared" si="71"/>
        <v>11</v>
      </c>
      <c r="L374" s="229">
        <f t="shared" si="78"/>
        <v>11</v>
      </c>
      <c r="M374" s="230">
        <v>112063</v>
      </c>
      <c r="N374" s="229">
        <f t="shared" si="73"/>
        <v>23</v>
      </c>
      <c r="O374" s="231">
        <f t="shared" si="74"/>
        <v>39</v>
      </c>
      <c r="P374" s="229">
        <f t="shared" si="75"/>
        <v>11</v>
      </c>
      <c r="Q374" s="229">
        <f t="shared" si="76"/>
        <v>28</v>
      </c>
      <c r="R374" s="266" t="s">
        <v>57</v>
      </c>
      <c r="S374" s="233" t="s">
        <v>51</v>
      </c>
      <c r="T374" s="233" t="s">
        <v>29</v>
      </c>
      <c r="U374" s="227" t="s">
        <v>30</v>
      </c>
      <c r="V374" s="234">
        <v>7</v>
      </c>
      <c r="W374" s="234">
        <f t="shared" si="68"/>
        <v>5.5714285714285712</v>
      </c>
      <c r="X374" s="235">
        <f>W374*21.69</f>
        <v>120.84428571428572</v>
      </c>
      <c r="Y374" s="254" t="s">
        <v>58</v>
      </c>
      <c r="Z374" s="237">
        <f>SUM(X373:X374)</f>
        <v>226.1957142857143</v>
      </c>
      <c r="AA374" s="238"/>
      <c r="AB374" s="239"/>
    </row>
    <row r="375" spans="1:28" ht="11.55" thickBot="1">
      <c r="A375" s="240">
        <v>44337</v>
      </c>
      <c r="B375" s="241" t="s">
        <v>60</v>
      </c>
      <c r="C375" s="241" t="s">
        <v>26</v>
      </c>
      <c r="D375" s="241" t="s">
        <v>61</v>
      </c>
      <c r="E375" s="243">
        <v>175720</v>
      </c>
      <c r="F375" s="244">
        <v>175728</v>
      </c>
      <c r="G375" s="245">
        <f t="shared" si="69"/>
        <v>8</v>
      </c>
      <c r="H375" s="244">
        <v>175728</v>
      </c>
      <c r="I375" s="245">
        <f t="shared" si="70"/>
        <v>0</v>
      </c>
      <c r="J375" s="244">
        <v>175740</v>
      </c>
      <c r="K375" s="245">
        <f t="shared" si="71"/>
        <v>12</v>
      </c>
      <c r="L375" s="245">
        <f t="shared" si="78"/>
        <v>12</v>
      </c>
      <c r="M375" s="244">
        <v>175751</v>
      </c>
      <c r="N375" s="245">
        <f t="shared" si="73"/>
        <v>11</v>
      </c>
      <c r="O375" s="246">
        <f t="shared" si="74"/>
        <v>31</v>
      </c>
      <c r="P375" s="245">
        <f t="shared" si="75"/>
        <v>12</v>
      </c>
      <c r="Q375" s="245">
        <f t="shared" si="76"/>
        <v>19</v>
      </c>
      <c r="R375" s="267" t="s">
        <v>62</v>
      </c>
      <c r="S375" s="248" t="s">
        <v>51</v>
      </c>
      <c r="T375" s="248" t="s">
        <v>29</v>
      </c>
      <c r="U375" s="242" t="s">
        <v>30</v>
      </c>
      <c r="V375" s="249">
        <v>7</v>
      </c>
      <c r="W375" s="249">
        <f t="shared" si="68"/>
        <v>4.4285714285714288</v>
      </c>
      <c r="X375" s="259">
        <f>W375*19.85</f>
        <v>87.907142857142873</v>
      </c>
      <c r="Y375" s="265" t="s">
        <v>63</v>
      </c>
      <c r="Z375" s="209"/>
      <c r="AA375" s="209"/>
      <c r="AB375" s="209"/>
    </row>
    <row r="376" spans="1:28" ht="11.55" thickBot="1">
      <c r="A376" s="225">
        <v>44340</v>
      </c>
      <c r="B376" s="226" t="s">
        <v>60</v>
      </c>
      <c r="C376" s="226" t="s">
        <v>26</v>
      </c>
      <c r="D376" s="226" t="s">
        <v>64</v>
      </c>
      <c r="E376" s="228">
        <v>175751</v>
      </c>
      <c r="F376" s="228">
        <v>175763</v>
      </c>
      <c r="G376" s="229">
        <f t="shared" si="69"/>
        <v>12</v>
      </c>
      <c r="H376" s="228">
        <v>175763</v>
      </c>
      <c r="I376" s="229">
        <f t="shared" si="70"/>
        <v>0</v>
      </c>
      <c r="J376" s="228">
        <v>175775</v>
      </c>
      <c r="K376" s="229">
        <f t="shared" si="71"/>
        <v>12</v>
      </c>
      <c r="L376" s="229">
        <f t="shared" si="78"/>
        <v>12</v>
      </c>
      <c r="M376" s="230">
        <v>175783</v>
      </c>
      <c r="N376" s="229">
        <f t="shared" si="73"/>
        <v>8</v>
      </c>
      <c r="O376" s="231">
        <f t="shared" si="74"/>
        <v>32</v>
      </c>
      <c r="P376" s="229">
        <f t="shared" si="75"/>
        <v>12</v>
      </c>
      <c r="Q376" s="229">
        <f t="shared" si="76"/>
        <v>20</v>
      </c>
      <c r="R376" s="268" t="s">
        <v>62</v>
      </c>
      <c r="S376" s="233" t="s">
        <v>51</v>
      </c>
      <c r="T376" s="233" t="s">
        <v>29</v>
      </c>
      <c r="U376" s="227" t="s">
        <v>30</v>
      </c>
      <c r="V376" s="234">
        <v>7</v>
      </c>
      <c r="W376" s="234">
        <f t="shared" si="68"/>
        <v>4.5714285714285712</v>
      </c>
      <c r="X376" s="235">
        <f>W376*19.85</f>
        <v>90.742857142857147</v>
      </c>
      <c r="Y376" s="269" t="s">
        <v>65</v>
      </c>
      <c r="Z376" s="237">
        <f>SUM(X375:X376)</f>
        <v>178.65000000000003</v>
      </c>
      <c r="AA376" s="238"/>
      <c r="AB376" s="239"/>
    </row>
    <row r="377" spans="1:28" ht="11.55" thickBot="1">
      <c r="A377" s="240">
        <v>44337</v>
      </c>
      <c r="B377" s="209" t="s">
        <v>126</v>
      </c>
      <c r="C377" s="241" t="s">
        <v>26</v>
      </c>
      <c r="D377" s="241" t="s">
        <v>202</v>
      </c>
      <c r="E377" s="243">
        <v>183343</v>
      </c>
      <c r="F377" s="244">
        <v>183363</v>
      </c>
      <c r="G377" s="245">
        <f t="shared" si="69"/>
        <v>20</v>
      </c>
      <c r="H377" s="244">
        <v>183363</v>
      </c>
      <c r="I377" s="245">
        <f t="shared" si="70"/>
        <v>0</v>
      </c>
      <c r="J377" s="244">
        <v>183388</v>
      </c>
      <c r="K377" s="245">
        <f t="shared" si="71"/>
        <v>25</v>
      </c>
      <c r="L377" s="245">
        <f t="shared" si="78"/>
        <v>25</v>
      </c>
      <c r="M377" s="244">
        <v>183417</v>
      </c>
      <c r="N377" s="245">
        <f t="shared" si="73"/>
        <v>29</v>
      </c>
      <c r="O377" s="246">
        <f t="shared" si="74"/>
        <v>74</v>
      </c>
      <c r="P377" s="245">
        <f t="shared" si="75"/>
        <v>25</v>
      </c>
      <c r="Q377" s="245">
        <f t="shared" si="76"/>
        <v>49</v>
      </c>
      <c r="R377" s="270" t="s">
        <v>127</v>
      </c>
      <c r="S377" s="248" t="s">
        <v>28</v>
      </c>
      <c r="T377" s="248" t="s">
        <v>29</v>
      </c>
      <c r="U377" s="242" t="s">
        <v>30</v>
      </c>
      <c r="V377" s="249">
        <v>12</v>
      </c>
      <c r="W377" s="249">
        <f t="shared" si="68"/>
        <v>6.166666666666667</v>
      </c>
      <c r="X377" s="250">
        <f>W377*19.89</f>
        <v>122.65500000000002</v>
      </c>
      <c r="Y377" s="260" t="s">
        <v>128</v>
      </c>
      <c r="Z377" s="209"/>
      <c r="AA377" s="209"/>
      <c r="AB377" s="209"/>
    </row>
    <row r="378" spans="1:28" ht="11.55" thickBot="1">
      <c r="A378" s="225">
        <v>44340</v>
      </c>
      <c r="B378" s="256" t="s">
        <v>126</v>
      </c>
      <c r="C378" s="226" t="s">
        <v>26</v>
      </c>
      <c r="D378" s="226" t="s">
        <v>106</v>
      </c>
      <c r="E378" s="228">
        <v>183417</v>
      </c>
      <c r="F378" s="228">
        <v>183444</v>
      </c>
      <c r="G378" s="229">
        <f t="shared" si="69"/>
        <v>27</v>
      </c>
      <c r="H378" s="228">
        <v>183444</v>
      </c>
      <c r="I378" s="229">
        <f t="shared" si="70"/>
        <v>0</v>
      </c>
      <c r="J378" s="228">
        <v>183462</v>
      </c>
      <c r="K378" s="229">
        <f t="shared" si="71"/>
        <v>18</v>
      </c>
      <c r="L378" s="229">
        <f t="shared" si="78"/>
        <v>18</v>
      </c>
      <c r="M378" s="230">
        <v>183483</v>
      </c>
      <c r="N378" s="229">
        <f t="shared" si="73"/>
        <v>21</v>
      </c>
      <c r="O378" s="231">
        <f t="shared" si="74"/>
        <v>66</v>
      </c>
      <c r="P378" s="229">
        <f t="shared" si="75"/>
        <v>18</v>
      </c>
      <c r="Q378" s="229">
        <f t="shared" si="76"/>
        <v>48</v>
      </c>
      <c r="R378" s="271" t="s">
        <v>127</v>
      </c>
      <c r="S378" s="233" t="s">
        <v>28</v>
      </c>
      <c r="T378" s="233" t="s">
        <v>29</v>
      </c>
      <c r="U378" s="227" t="s">
        <v>30</v>
      </c>
      <c r="V378" s="234">
        <v>12</v>
      </c>
      <c r="W378" s="234">
        <f t="shared" si="68"/>
        <v>5.5</v>
      </c>
      <c r="X378" s="253">
        <f>W378*19.89</f>
        <v>109.39500000000001</v>
      </c>
      <c r="Y378" s="236" t="s">
        <v>128</v>
      </c>
      <c r="Z378" s="237">
        <f>SUM(X377:X378)</f>
        <v>232.05</v>
      </c>
      <c r="AA378" s="238"/>
      <c r="AB378" s="239"/>
    </row>
    <row r="379" spans="1:28">
      <c r="A379" s="240">
        <v>44337</v>
      </c>
      <c r="B379" s="209" t="s">
        <v>207</v>
      </c>
      <c r="C379" s="241" t="s">
        <v>208</v>
      </c>
      <c r="D379" s="241" t="s">
        <v>209</v>
      </c>
      <c r="E379" s="243">
        <v>105912</v>
      </c>
      <c r="F379" s="244">
        <v>105912</v>
      </c>
      <c r="G379" s="245">
        <f t="shared" si="69"/>
        <v>0</v>
      </c>
      <c r="H379" s="244">
        <v>105912</v>
      </c>
      <c r="I379" s="245">
        <f t="shared" si="70"/>
        <v>0</v>
      </c>
      <c r="J379" s="244">
        <v>105912</v>
      </c>
      <c r="K379" s="245">
        <f t="shared" si="71"/>
        <v>0</v>
      </c>
      <c r="L379" s="245">
        <f t="shared" si="78"/>
        <v>0</v>
      </c>
      <c r="M379" s="244">
        <v>105956</v>
      </c>
      <c r="N379" s="245">
        <f t="shared" si="73"/>
        <v>44</v>
      </c>
      <c r="O379" s="246">
        <f t="shared" si="74"/>
        <v>44</v>
      </c>
      <c r="P379" s="245">
        <f t="shared" si="75"/>
        <v>0</v>
      </c>
      <c r="Q379" s="245">
        <f t="shared" si="76"/>
        <v>44</v>
      </c>
      <c r="R379" s="272" t="s">
        <v>84</v>
      </c>
      <c r="S379" s="248" t="s">
        <v>28</v>
      </c>
      <c r="T379" s="248" t="s">
        <v>29</v>
      </c>
      <c r="U379" s="242" t="s">
        <v>30</v>
      </c>
      <c r="V379" s="249">
        <v>12</v>
      </c>
      <c r="W379" s="249">
        <f t="shared" si="68"/>
        <v>3.6666666666666665</v>
      </c>
      <c r="X379" s="259">
        <f>W379*21.99</f>
        <v>80.63</v>
      </c>
      <c r="Y379" s="260" t="s">
        <v>128</v>
      </c>
      <c r="Z379" s="209"/>
      <c r="AA379" s="209"/>
      <c r="AB379" s="209"/>
    </row>
    <row r="380" spans="1:28">
      <c r="A380" s="240">
        <v>44337</v>
      </c>
      <c r="B380" s="209" t="s">
        <v>181</v>
      </c>
      <c r="C380" s="241" t="s">
        <v>26</v>
      </c>
      <c r="D380" s="241" t="s">
        <v>210</v>
      </c>
      <c r="E380" s="244">
        <v>105956</v>
      </c>
      <c r="F380" s="244">
        <v>105959</v>
      </c>
      <c r="G380" s="245">
        <f t="shared" si="69"/>
        <v>3</v>
      </c>
      <c r="H380" s="244">
        <v>105959</v>
      </c>
      <c r="I380" s="245">
        <f t="shared" si="70"/>
        <v>0</v>
      </c>
      <c r="J380" s="244">
        <v>105962</v>
      </c>
      <c r="K380" s="245">
        <f t="shared" si="71"/>
        <v>3</v>
      </c>
      <c r="L380" s="245">
        <f t="shared" si="78"/>
        <v>3</v>
      </c>
      <c r="M380" s="244">
        <v>105969</v>
      </c>
      <c r="N380" s="245">
        <f t="shared" si="73"/>
        <v>7</v>
      </c>
      <c r="O380" s="246">
        <f t="shared" si="74"/>
        <v>13</v>
      </c>
      <c r="P380" s="245">
        <f t="shared" si="75"/>
        <v>3</v>
      </c>
      <c r="Q380" s="245">
        <f t="shared" si="76"/>
        <v>10</v>
      </c>
      <c r="R380" s="272" t="s">
        <v>84</v>
      </c>
      <c r="S380" s="248" t="s">
        <v>28</v>
      </c>
      <c r="T380" s="248" t="s">
        <v>29</v>
      </c>
      <c r="U380" s="242" t="s">
        <v>30</v>
      </c>
      <c r="V380" s="249">
        <v>12</v>
      </c>
      <c r="W380" s="249">
        <f t="shared" si="68"/>
        <v>1.0833333333333333</v>
      </c>
      <c r="X380" s="259">
        <f t="shared" ref="X380:X385" si="79">W380*21.99</f>
        <v>23.822499999999998</v>
      </c>
      <c r="Y380" s="260" t="s">
        <v>128</v>
      </c>
      <c r="Z380" s="209"/>
      <c r="AA380" s="209"/>
      <c r="AB380" s="209"/>
    </row>
    <row r="381" spans="1:28">
      <c r="A381" s="240">
        <v>44338</v>
      </c>
      <c r="B381" s="209" t="s">
        <v>25</v>
      </c>
      <c r="C381" s="241" t="s">
        <v>26</v>
      </c>
      <c r="D381" s="241" t="s">
        <v>54</v>
      </c>
      <c r="E381" s="244">
        <v>105969</v>
      </c>
      <c r="F381" s="244">
        <v>105969</v>
      </c>
      <c r="G381" s="245">
        <f t="shared" si="69"/>
        <v>0</v>
      </c>
      <c r="H381" s="244">
        <v>105969</v>
      </c>
      <c r="I381" s="245">
        <f t="shared" si="70"/>
        <v>0</v>
      </c>
      <c r="J381" s="244">
        <v>105969</v>
      </c>
      <c r="K381" s="245">
        <f t="shared" si="71"/>
        <v>0</v>
      </c>
      <c r="L381" s="245">
        <f t="shared" si="78"/>
        <v>0</v>
      </c>
      <c r="M381" s="244">
        <v>105986</v>
      </c>
      <c r="N381" s="245">
        <f t="shared" si="73"/>
        <v>17</v>
      </c>
      <c r="O381" s="246">
        <f t="shared" si="74"/>
        <v>17</v>
      </c>
      <c r="P381" s="245">
        <f t="shared" si="75"/>
        <v>0</v>
      </c>
      <c r="Q381" s="245">
        <f t="shared" si="76"/>
        <v>17</v>
      </c>
      <c r="R381" s="272" t="s">
        <v>84</v>
      </c>
      <c r="S381" s="248" t="s">
        <v>28</v>
      </c>
      <c r="T381" s="248" t="s">
        <v>29</v>
      </c>
      <c r="U381" s="242" t="s">
        <v>30</v>
      </c>
      <c r="V381" s="249">
        <v>12</v>
      </c>
      <c r="W381" s="249">
        <f t="shared" si="68"/>
        <v>1.4166666666666667</v>
      </c>
      <c r="X381" s="259">
        <f t="shared" si="79"/>
        <v>31.1525</v>
      </c>
      <c r="Y381" s="260" t="s">
        <v>128</v>
      </c>
      <c r="Z381" s="209"/>
      <c r="AA381" s="209"/>
      <c r="AB381" s="209"/>
    </row>
    <row r="382" spans="1:28">
      <c r="A382" s="240">
        <v>44339</v>
      </c>
      <c r="B382" s="209" t="s">
        <v>25</v>
      </c>
      <c r="C382" s="241" t="s">
        <v>26</v>
      </c>
      <c r="D382" s="241" t="s">
        <v>211</v>
      </c>
      <c r="E382" s="244">
        <v>105986</v>
      </c>
      <c r="F382" s="244">
        <v>106005</v>
      </c>
      <c r="G382" s="245">
        <f t="shared" si="69"/>
        <v>19</v>
      </c>
      <c r="H382" s="244">
        <v>106005</v>
      </c>
      <c r="I382" s="245">
        <f t="shared" si="70"/>
        <v>0</v>
      </c>
      <c r="J382" s="244">
        <v>106008</v>
      </c>
      <c r="K382" s="245">
        <f t="shared" si="71"/>
        <v>3</v>
      </c>
      <c r="L382" s="245">
        <f t="shared" si="78"/>
        <v>3</v>
      </c>
      <c r="M382" s="244">
        <v>106008</v>
      </c>
      <c r="N382" s="245">
        <f t="shared" si="73"/>
        <v>0</v>
      </c>
      <c r="O382" s="246">
        <f t="shared" si="74"/>
        <v>22</v>
      </c>
      <c r="P382" s="245">
        <f t="shared" si="75"/>
        <v>3</v>
      </c>
      <c r="Q382" s="245">
        <f t="shared" si="76"/>
        <v>19</v>
      </c>
      <c r="R382" s="272" t="s">
        <v>84</v>
      </c>
      <c r="S382" s="248" t="s">
        <v>28</v>
      </c>
      <c r="T382" s="248" t="s">
        <v>29</v>
      </c>
      <c r="U382" s="242" t="s">
        <v>30</v>
      </c>
      <c r="V382" s="249">
        <v>12</v>
      </c>
      <c r="W382" s="249">
        <f t="shared" si="68"/>
        <v>1.8333333333333333</v>
      </c>
      <c r="X382" s="250">
        <f t="shared" si="79"/>
        <v>40.314999999999998</v>
      </c>
      <c r="Y382" s="260" t="s">
        <v>128</v>
      </c>
      <c r="Z382" s="209"/>
      <c r="AA382" s="209"/>
      <c r="AB382" s="209"/>
    </row>
    <row r="383" spans="1:28">
      <c r="A383" s="240">
        <v>44339</v>
      </c>
      <c r="B383" s="209" t="s">
        <v>25</v>
      </c>
      <c r="C383" s="241" t="s">
        <v>26</v>
      </c>
      <c r="D383" s="241" t="s">
        <v>185</v>
      </c>
      <c r="E383" s="244">
        <v>106008</v>
      </c>
      <c r="F383" s="244">
        <v>106008</v>
      </c>
      <c r="G383" s="245">
        <f t="shared" si="69"/>
        <v>0</v>
      </c>
      <c r="H383" s="244">
        <v>106008</v>
      </c>
      <c r="I383" s="245">
        <f t="shared" si="70"/>
        <v>0</v>
      </c>
      <c r="J383" s="244">
        <v>106031</v>
      </c>
      <c r="K383" s="245">
        <f t="shared" si="71"/>
        <v>23</v>
      </c>
      <c r="L383" s="245">
        <f t="shared" si="78"/>
        <v>23</v>
      </c>
      <c r="M383" s="244">
        <v>106058</v>
      </c>
      <c r="N383" s="245">
        <f t="shared" si="73"/>
        <v>27</v>
      </c>
      <c r="O383" s="246">
        <f t="shared" si="74"/>
        <v>50</v>
      </c>
      <c r="P383" s="245">
        <f t="shared" si="75"/>
        <v>23</v>
      </c>
      <c r="Q383" s="245">
        <f t="shared" si="76"/>
        <v>27</v>
      </c>
      <c r="R383" s="272" t="s">
        <v>84</v>
      </c>
      <c r="S383" s="248" t="s">
        <v>28</v>
      </c>
      <c r="T383" s="248" t="s">
        <v>29</v>
      </c>
      <c r="U383" s="242" t="s">
        <v>30</v>
      </c>
      <c r="V383" s="249">
        <v>12</v>
      </c>
      <c r="W383" s="249">
        <f t="shared" si="68"/>
        <v>4.166666666666667</v>
      </c>
      <c r="X383" s="250">
        <f t="shared" si="79"/>
        <v>91.625</v>
      </c>
      <c r="Y383" s="260" t="s">
        <v>128</v>
      </c>
      <c r="Z383" s="209"/>
      <c r="AA383" s="209"/>
      <c r="AB383" s="209"/>
    </row>
    <row r="384" spans="1:28" ht="11.55" thickBot="1">
      <c r="A384" s="240">
        <v>44339</v>
      </c>
      <c r="B384" s="209" t="s">
        <v>25</v>
      </c>
      <c r="C384" s="241" t="s">
        <v>26</v>
      </c>
      <c r="D384" s="241" t="s">
        <v>93</v>
      </c>
      <c r="E384" s="244">
        <v>106058</v>
      </c>
      <c r="F384" s="244">
        <v>106077</v>
      </c>
      <c r="G384" s="245">
        <f t="shared" si="69"/>
        <v>19</v>
      </c>
      <c r="H384" s="244">
        <v>106077</v>
      </c>
      <c r="I384" s="245">
        <f t="shared" si="70"/>
        <v>0</v>
      </c>
      <c r="J384" s="244">
        <v>106080</v>
      </c>
      <c r="K384" s="245">
        <f t="shared" si="71"/>
        <v>3</v>
      </c>
      <c r="L384" s="245">
        <f t="shared" si="78"/>
        <v>3</v>
      </c>
      <c r="M384" s="244">
        <v>106102</v>
      </c>
      <c r="N384" s="245">
        <f t="shared" si="73"/>
        <v>22</v>
      </c>
      <c r="O384" s="246">
        <f t="shared" si="74"/>
        <v>44</v>
      </c>
      <c r="P384" s="245">
        <f t="shared" si="75"/>
        <v>3</v>
      </c>
      <c r="Q384" s="245">
        <f t="shared" si="76"/>
        <v>41</v>
      </c>
      <c r="R384" s="272" t="s">
        <v>84</v>
      </c>
      <c r="S384" s="248" t="s">
        <v>28</v>
      </c>
      <c r="T384" s="248" t="s">
        <v>29</v>
      </c>
      <c r="U384" s="242" t="s">
        <v>30</v>
      </c>
      <c r="V384" s="249">
        <v>12</v>
      </c>
      <c r="W384" s="249">
        <f t="shared" si="68"/>
        <v>3.6666666666666665</v>
      </c>
      <c r="X384" s="250">
        <f t="shared" si="79"/>
        <v>80.63</v>
      </c>
      <c r="Y384" s="260" t="s">
        <v>128</v>
      </c>
      <c r="Z384" s="209"/>
      <c r="AA384" s="209"/>
      <c r="AB384" s="209"/>
    </row>
    <row r="385" spans="1:28" ht="11.55" thickBot="1">
      <c r="A385" s="225">
        <v>44340</v>
      </c>
      <c r="B385" s="256" t="s">
        <v>25</v>
      </c>
      <c r="C385" s="226"/>
      <c r="D385" s="226" t="s">
        <v>184</v>
      </c>
      <c r="E385" s="228">
        <v>106102</v>
      </c>
      <c r="F385" s="228">
        <v>106111</v>
      </c>
      <c r="G385" s="229">
        <f t="shared" si="69"/>
        <v>9</v>
      </c>
      <c r="H385" s="228">
        <v>106111</v>
      </c>
      <c r="I385" s="229">
        <f t="shared" si="70"/>
        <v>0</v>
      </c>
      <c r="J385" s="228">
        <v>106140</v>
      </c>
      <c r="K385" s="229">
        <f t="shared" si="71"/>
        <v>29</v>
      </c>
      <c r="L385" s="229">
        <f t="shared" si="78"/>
        <v>29</v>
      </c>
      <c r="M385" s="230">
        <v>106155</v>
      </c>
      <c r="N385" s="229">
        <f t="shared" si="73"/>
        <v>15</v>
      </c>
      <c r="O385" s="231">
        <f t="shared" si="74"/>
        <v>53</v>
      </c>
      <c r="P385" s="229">
        <f t="shared" si="75"/>
        <v>29</v>
      </c>
      <c r="Q385" s="229">
        <f t="shared" si="76"/>
        <v>24</v>
      </c>
      <c r="R385" s="273" t="s">
        <v>84</v>
      </c>
      <c r="S385" s="233" t="s">
        <v>28</v>
      </c>
      <c r="T385" s="233" t="s">
        <v>29</v>
      </c>
      <c r="U385" s="227" t="s">
        <v>30</v>
      </c>
      <c r="V385" s="234">
        <v>12</v>
      </c>
      <c r="W385" s="234">
        <f t="shared" si="68"/>
        <v>4.416666666666667</v>
      </c>
      <c r="X385" s="253">
        <f t="shared" si="79"/>
        <v>97.122500000000002</v>
      </c>
      <c r="Y385" s="236" t="s">
        <v>128</v>
      </c>
      <c r="Z385" s="237">
        <f>SUM(X379:X385)</f>
        <v>445.29749999999996</v>
      </c>
      <c r="AA385" s="238"/>
      <c r="AB385" s="239"/>
    </row>
    <row r="386" spans="1:28" ht="11.55" thickBot="1">
      <c r="A386" s="240">
        <v>44337</v>
      </c>
      <c r="B386" s="241" t="s">
        <v>68</v>
      </c>
      <c r="C386" s="241" t="s">
        <v>26</v>
      </c>
      <c r="D386" s="242" t="s">
        <v>69</v>
      </c>
      <c r="E386" s="243">
        <v>232866</v>
      </c>
      <c r="F386" s="244">
        <v>232880</v>
      </c>
      <c r="G386" s="245">
        <f t="shared" si="69"/>
        <v>14</v>
      </c>
      <c r="H386" s="244">
        <v>232880</v>
      </c>
      <c r="I386" s="245">
        <f t="shared" si="70"/>
        <v>0</v>
      </c>
      <c r="J386" s="244">
        <v>232892</v>
      </c>
      <c r="K386" s="245">
        <f t="shared" si="71"/>
        <v>12</v>
      </c>
      <c r="L386" s="245">
        <f t="shared" si="78"/>
        <v>12</v>
      </c>
      <c r="M386" s="244">
        <v>232900</v>
      </c>
      <c r="N386" s="245">
        <f t="shared" si="73"/>
        <v>8</v>
      </c>
      <c r="O386" s="246">
        <f t="shared" si="74"/>
        <v>34</v>
      </c>
      <c r="P386" s="245">
        <f t="shared" si="75"/>
        <v>12</v>
      </c>
      <c r="Q386" s="245">
        <f t="shared" si="76"/>
        <v>22</v>
      </c>
      <c r="R386" s="274" t="s">
        <v>70</v>
      </c>
      <c r="S386" s="248" t="s">
        <v>51</v>
      </c>
      <c r="T386" s="248" t="s">
        <v>29</v>
      </c>
      <c r="U386" s="242" t="s">
        <v>30</v>
      </c>
      <c r="V386" s="249">
        <v>7</v>
      </c>
      <c r="W386" s="249">
        <f t="shared" si="68"/>
        <v>4.8571428571428568</v>
      </c>
      <c r="X386" s="259">
        <f>W386*19.99</f>
        <v>97.094285714285704</v>
      </c>
      <c r="Y386" s="251" t="s">
        <v>67</v>
      </c>
      <c r="Z386" s="209"/>
      <c r="AA386" s="209"/>
      <c r="AB386" s="209"/>
    </row>
    <row r="387" spans="1:28" ht="11.55" thickBot="1">
      <c r="A387" s="225">
        <v>44340</v>
      </c>
      <c r="B387" s="226" t="s">
        <v>68</v>
      </c>
      <c r="C387" s="226" t="s">
        <v>26</v>
      </c>
      <c r="D387" s="227" t="s">
        <v>71</v>
      </c>
      <c r="E387" s="228">
        <v>232900</v>
      </c>
      <c r="F387" s="228">
        <v>232909</v>
      </c>
      <c r="G387" s="229">
        <f t="shared" si="69"/>
        <v>9</v>
      </c>
      <c r="H387" s="228">
        <v>232909</v>
      </c>
      <c r="I387" s="229">
        <f t="shared" si="70"/>
        <v>0</v>
      </c>
      <c r="J387" s="228">
        <v>232921</v>
      </c>
      <c r="K387" s="229">
        <f t="shared" si="71"/>
        <v>12</v>
      </c>
      <c r="L387" s="229">
        <f t="shared" si="78"/>
        <v>12</v>
      </c>
      <c r="M387" s="230">
        <v>232936</v>
      </c>
      <c r="N387" s="229">
        <f t="shared" si="73"/>
        <v>15</v>
      </c>
      <c r="O387" s="231">
        <f t="shared" si="74"/>
        <v>36</v>
      </c>
      <c r="P387" s="229">
        <f t="shared" si="75"/>
        <v>12</v>
      </c>
      <c r="Q387" s="229">
        <f t="shared" si="76"/>
        <v>24</v>
      </c>
      <c r="R387" s="275" t="s">
        <v>70</v>
      </c>
      <c r="S387" s="233" t="s">
        <v>51</v>
      </c>
      <c r="T387" s="233" t="s">
        <v>29</v>
      </c>
      <c r="U387" s="227" t="s">
        <v>30</v>
      </c>
      <c r="V387" s="234">
        <v>7</v>
      </c>
      <c r="W387" s="234">
        <f t="shared" si="68"/>
        <v>5.1428571428571432</v>
      </c>
      <c r="X387" s="235">
        <f>W387*19.99</f>
        <v>102.80571428571429</v>
      </c>
      <c r="Y387" s="254" t="s">
        <v>67</v>
      </c>
      <c r="Z387" s="237">
        <f>SUM(X386:X387)</f>
        <v>199.89999999999998</v>
      </c>
      <c r="AA387" s="238"/>
      <c r="AB387" s="239"/>
    </row>
    <row r="388" spans="1:28">
      <c r="A388" s="240">
        <v>44337</v>
      </c>
      <c r="B388" s="241" t="s">
        <v>72</v>
      </c>
      <c r="C388" s="241" t="s">
        <v>26</v>
      </c>
      <c r="D388" s="242" t="s">
        <v>196</v>
      </c>
      <c r="E388" s="243">
        <v>90554</v>
      </c>
      <c r="F388" s="244">
        <v>90583</v>
      </c>
      <c r="G388" s="245">
        <f t="shared" si="69"/>
        <v>29</v>
      </c>
      <c r="H388" s="244">
        <v>90583</v>
      </c>
      <c r="I388" s="245">
        <f t="shared" si="70"/>
        <v>0</v>
      </c>
      <c r="J388" s="244">
        <v>90617</v>
      </c>
      <c r="K388" s="245">
        <f t="shared" si="71"/>
        <v>34</v>
      </c>
      <c r="L388" s="245">
        <f t="shared" si="78"/>
        <v>34</v>
      </c>
      <c r="M388" s="244">
        <v>90617</v>
      </c>
      <c r="N388" s="245">
        <f t="shared" si="73"/>
        <v>0</v>
      </c>
      <c r="O388" s="246">
        <f t="shared" si="74"/>
        <v>63</v>
      </c>
      <c r="P388" s="245">
        <f t="shared" si="75"/>
        <v>34</v>
      </c>
      <c r="Q388" s="245">
        <f t="shared" si="76"/>
        <v>29</v>
      </c>
      <c r="R388" s="276" t="s">
        <v>75</v>
      </c>
      <c r="S388" s="248" t="s">
        <v>76</v>
      </c>
      <c r="T388" s="248" t="s">
        <v>29</v>
      </c>
      <c r="U388" s="242" t="s">
        <v>30</v>
      </c>
      <c r="V388" s="249">
        <v>10</v>
      </c>
      <c r="W388" s="249">
        <f t="shared" si="68"/>
        <v>6.3</v>
      </c>
      <c r="X388" s="250">
        <f>W388*19.45</f>
        <v>122.535</v>
      </c>
      <c r="Y388" s="251" t="s">
        <v>77</v>
      </c>
      <c r="Z388" s="209"/>
      <c r="AA388" s="209"/>
      <c r="AB388" s="209"/>
    </row>
    <row r="389" spans="1:28">
      <c r="A389" s="240">
        <v>44337</v>
      </c>
      <c r="B389" s="241" t="s">
        <v>72</v>
      </c>
      <c r="C389" s="241" t="s">
        <v>26</v>
      </c>
      <c r="D389" s="242" t="s">
        <v>212</v>
      </c>
      <c r="E389" s="244">
        <v>90617</v>
      </c>
      <c r="F389" s="244">
        <v>90617</v>
      </c>
      <c r="G389" s="245">
        <f t="shared" si="69"/>
        <v>0</v>
      </c>
      <c r="H389" s="244">
        <v>90617</v>
      </c>
      <c r="I389" s="245">
        <f t="shared" si="70"/>
        <v>0</v>
      </c>
      <c r="J389" s="244">
        <v>90623</v>
      </c>
      <c r="K389" s="245">
        <f t="shared" si="71"/>
        <v>6</v>
      </c>
      <c r="L389" s="245">
        <f t="shared" si="78"/>
        <v>6</v>
      </c>
      <c r="M389" s="244">
        <v>90652</v>
      </c>
      <c r="N389" s="245">
        <f t="shared" si="73"/>
        <v>29</v>
      </c>
      <c r="O389" s="246">
        <f t="shared" si="74"/>
        <v>35</v>
      </c>
      <c r="P389" s="245">
        <f t="shared" si="75"/>
        <v>6</v>
      </c>
      <c r="Q389" s="245">
        <f t="shared" si="76"/>
        <v>29</v>
      </c>
      <c r="R389" s="276" t="s">
        <v>75</v>
      </c>
      <c r="S389" s="248" t="s">
        <v>76</v>
      </c>
      <c r="T389" s="248" t="s">
        <v>29</v>
      </c>
      <c r="U389" s="242" t="s">
        <v>30</v>
      </c>
      <c r="V389" s="249">
        <v>10</v>
      </c>
      <c r="W389" s="249">
        <f t="shared" ref="W389:W452" si="80">+O389/V389</f>
        <v>3.5</v>
      </c>
      <c r="X389" s="250">
        <f t="shared" ref="X389:X395" si="81">W389*19.45</f>
        <v>68.075000000000003</v>
      </c>
      <c r="Y389" s="251" t="s">
        <v>77</v>
      </c>
      <c r="Z389" s="209"/>
      <c r="AA389" s="209"/>
      <c r="AB389" s="209"/>
    </row>
    <row r="390" spans="1:28">
      <c r="A390" s="240">
        <v>44338</v>
      </c>
      <c r="B390" s="241" t="s">
        <v>72</v>
      </c>
      <c r="C390" s="241" t="s">
        <v>26</v>
      </c>
      <c r="D390" s="242" t="s">
        <v>213</v>
      </c>
      <c r="E390" s="244">
        <v>90652</v>
      </c>
      <c r="F390" s="244">
        <v>90680</v>
      </c>
      <c r="G390" s="245">
        <f t="shared" si="69"/>
        <v>28</v>
      </c>
      <c r="H390" s="244">
        <v>90680</v>
      </c>
      <c r="I390" s="245">
        <f t="shared" si="70"/>
        <v>0</v>
      </c>
      <c r="J390" s="244">
        <v>90694</v>
      </c>
      <c r="K390" s="245">
        <f t="shared" si="71"/>
        <v>14</v>
      </c>
      <c r="L390" s="245">
        <f t="shared" si="78"/>
        <v>14</v>
      </c>
      <c r="M390" s="244">
        <v>90723</v>
      </c>
      <c r="N390" s="245">
        <f t="shared" si="73"/>
        <v>29</v>
      </c>
      <c r="O390" s="246">
        <f t="shared" si="74"/>
        <v>71</v>
      </c>
      <c r="P390" s="245">
        <f t="shared" si="75"/>
        <v>14</v>
      </c>
      <c r="Q390" s="245">
        <f t="shared" si="76"/>
        <v>57</v>
      </c>
      <c r="R390" s="276" t="s">
        <v>75</v>
      </c>
      <c r="S390" s="248" t="s">
        <v>76</v>
      </c>
      <c r="T390" s="248" t="s">
        <v>29</v>
      </c>
      <c r="U390" s="242" t="s">
        <v>30</v>
      </c>
      <c r="V390" s="249">
        <v>10</v>
      </c>
      <c r="W390" s="249">
        <f t="shared" si="80"/>
        <v>7.1</v>
      </c>
      <c r="X390" s="250">
        <f t="shared" si="81"/>
        <v>138.095</v>
      </c>
      <c r="Y390" s="251" t="s">
        <v>77</v>
      </c>
      <c r="Z390" s="209"/>
      <c r="AA390" s="209"/>
      <c r="AB390" s="209"/>
    </row>
    <row r="391" spans="1:28">
      <c r="A391" s="240">
        <v>44338</v>
      </c>
      <c r="B391" s="241" t="s">
        <v>72</v>
      </c>
      <c r="C391" s="241" t="s">
        <v>26</v>
      </c>
      <c r="D391" s="242" t="s">
        <v>97</v>
      </c>
      <c r="E391" s="244">
        <v>90723</v>
      </c>
      <c r="F391" s="244">
        <v>90752</v>
      </c>
      <c r="G391" s="245">
        <f t="shared" si="69"/>
        <v>29</v>
      </c>
      <c r="H391" s="244">
        <v>90752</v>
      </c>
      <c r="I391" s="245">
        <f t="shared" si="70"/>
        <v>0</v>
      </c>
      <c r="J391" s="244">
        <v>90767</v>
      </c>
      <c r="K391" s="245">
        <f t="shared" si="71"/>
        <v>15</v>
      </c>
      <c r="L391" s="245">
        <f t="shared" si="78"/>
        <v>15</v>
      </c>
      <c r="M391" s="244">
        <v>90795</v>
      </c>
      <c r="N391" s="245">
        <f t="shared" si="73"/>
        <v>28</v>
      </c>
      <c r="O391" s="246">
        <f t="shared" si="74"/>
        <v>72</v>
      </c>
      <c r="P391" s="245">
        <f t="shared" si="75"/>
        <v>15</v>
      </c>
      <c r="Q391" s="245">
        <f t="shared" si="76"/>
        <v>57</v>
      </c>
      <c r="R391" s="276" t="s">
        <v>75</v>
      </c>
      <c r="S391" s="248" t="s">
        <v>76</v>
      </c>
      <c r="T391" s="248" t="s">
        <v>29</v>
      </c>
      <c r="U391" s="242" t="s">
        <v>30</v>
      </c>
      <c r="V391" s="249">
        <v>10</v>
      </c>
      <c r="W391" s="249">
        <f t="shared" si="80"/>
        <v>7.2</v>
      </c>
      <c r="X391" s="250">
        <f t="shared" si="81"/>
        <v>140.04</v>
      </c>
      <c r="Y391" s="251" t="s">
        <v>77</v>
      </c>
      <c r="Z391" s="209"/>
      <c r="AA391" s="209"/>
      <c r="AB391" s="209"/>
    </row>
    <row r="392" spans="1:28">
      <c r="A392" s="240">
        <v>44338</v>
      </c>
      <c r="B392" s="241" t="s">
        <v>72</v>
      </c>
      <c r="C392" s="241" t="s">
        <v>26</v>
      </c>
      <c r="D392" s="242" t="s">
        <v>214</v>
      </c>
      <c r="E392" s="244">
        <v>90795</v>
      </c>
      <c r="F392" s="244">
        <v>90812</v>
      </c>
      <c r="G392" s="245">
        <f t="shared" si="69"/>
        <v>17</v>
      </c>
      <c r="H392" s="244">
        <v>90812</v>
      </c>
      <c r="I392" s="245">
        <f t="shared" si="70"/>
        <v>0</v>
      </c>
      <c r="J392" s="244">
        <v>90841</v>
      </c>
      <c r="K392" s="245">
        <f t="shared" si="71"/>
        <v>29</v>
      </c>
      <c r="L392" s="245">
        <f t="shared" si="78"/>
        <v>29</v>
      </c>
      <c r="M392" s="244">
        <v>90841</v>
      </c>
      <c r="N392" s="245">
        <f t="shared" si="73"/>
        <v>0</v>
      </c>
      <c r="O392" s="246">
        <f t="shared" si="74"/>
        <v>46</v>
      </c>
      <c r="P392" s="245">
        <f t="shared" si="75"/>
        <v>29</v>
      </c>
      <c r="Q392" s="245">
        <f t="shared" si="76"/>
        <v>17</v>
      </c>
      <c r="R392" s="276" t="s">
        <v>75</v>
      </c>
      <c r="S392" s="248" t="s">
        <v>76</v>
      </c>
      <c r="T392" s="248" t="s">
        <v>29</v>
      </c>
      <c r="U392" s="242" t="s">
        <v>30</v>
      </c>
      <c r="V392" s="249">
        <v>10</v>
      </c>
      <c r="W392" s="249">
        <f t="shared" si="80"/>
        <v>4.5999999999999996</v>
      </c>
      <c r="X392" s="250">
        <f t="shared" si="81"/>
        <v>89.469999999999985</v>
      </c>
      <c r="Y392" s="251" t="s">
        <v>77</v>
      </c>
      <c r="Z392" s="209"/>
      <c r="AA392" s="209"/>
      <c r="AB392" s="209"/>
    </row>
    <row r="393" spans="1:28">
      <c r="A393" s="240">
        <v>44338</v>
      </c>
      <c r="B393" s="241" t="s">
        <v>72</v>
      </c>
      <c r="C393" s="241" t="s">
        <v>26</v>
      </c>
      <c r="D393" s="242" t="s">
        <v>98</v>
      </c>
      <c r="E393" s="244">
        <v>90841</v>
      </c>
      <c r="F393" s="244">
        <v>90841</v>
      </c>
      <c r="G393" s="245">
        <f t="shared" ref="G393:G456" si="82">F393-E393</f>
        <v>0</v>
      </c>
      <c r="H393" s="244">
        <v>90841</v>
      </c>
      <c r="I393" s="245">
        <f t="shared" ref="I393:I456" si="83">H393-F393</f>
        <v>0</v>
      </c>
      <c r="J393" s="244">
        <v>90846</v>
      </c>
      <c r="K393" s="245">
        <f t="shared" ref="K393:K456" si="84">J393-H393</f>
        <v>5</v>
      </c>
      <c r="L393" s="245">
        <f t="shared" si="78"/>
        <v>5</v>
      </c>
      <c r="M393" s="244">
        <v>90875</v>
      </c>
      <c r="N393" s="245">
        <f t="shared" ref="N393:N456" si="85">M393-J393</f>
        <v>29</v>
      </c>
      <c r="O393" s="246">
        <f t="shared" ref="O393:O456" si="86">+M393-E393</f>
        <v>34</v>
      </c>
      <c r="P393" s="245">
        <f t="shared" ref="P393:P456" si="87">L393</f>
        <v>5</v>
      </c>
      <c r="Q393" s="245">
        <f t="shared" ref="Q393:Q456" si="88">+O393-P393</f>
        <v>29</v>
      </c>
      <c r="R393" s="276" t="s">
        <v>75</v>
      </c>
      <c r="S393" s="248" t="s">
        <v>76</v>
      </c>
      <c r="T393" s="248" t="s">
        <v>29</v>
      </c>
      <c r="U393" s="242" t="s">
        <v>30</v>
      </c>
      <c r="V393" s="249">
        <v>10</v>
      </c>
      <c r="W393" s="249">
        <f t="shared" si="80"/>
        <v>3.4</v>
      </c>
      <c r="X393" s="250">
        <f t="shared" si="81"/>
        <v>66.13</v>
      </c>
      <c r="Y393" s="251" t="s">
        <v>77</v>
      </c>
      <c r="Z393" s="209"/>
      <c r="AA393" s="209"/>
      <c r="AB393" s="209"/>
    </row>
    <row r="394" spans="1:28" ht="11.55" thickBot="1">
      <c r="A394" s="240">
        <v>44340</v>
      </c>
      <c r="B394" s="241" t="s">
        <v>72</v>
      </c>
      <c r="C394" s="241" t="s">
        <v>26</v>
      </c>
      <c r="D394" s="242" t="s">
        <v>192</v>
      </c>
      <c r="E394" s="244">
        <v>90875</v>
      </c>
      <c r="F394" s="244">
        <v>90911</v>
      </c>
      <c r="G394" s="245">
        <f t="shared" si="82"/>
        <v>36</v>
      </c>
      <c r="H394" s="244">
        <v>90911</v>
      </c>
      <c r="I394" s="245">
        <f t="shared" si="83"/>
        <v>0</v>
      </c>
      <c r="J394" s="244">
        <v>90928</v>
      </c>
      <c r="K394" s="245">
        <f t="shared" si="84"/>
        <v>17</v>
      </c>
      <c r="L394" s="245">
        <f t="shared" si="78"/>
        <v>17</v>
      </c>
      <c r="M394" s="244">
        <v>90928</v>
      </c>
      <c r="N394" s="245">
        <f t="shared" si="85"/>
        <v>0</v>
      </c>
      <c r="O394" s="246">
        <f t="shared" si="86"/>
        <v>53</v>
      </c>
      <c r="P394" s="245">
        <f t="shared" si="87"/>
        <v>17</v>
      </c>
      <c r="Q394" s="245">
        <f t="shared" si="88"/>
        <v>36</v>
      </c>
      <c r="R394" s="276" t="s">
        <v>75</v>
      </c>
      <c r="S394" s="248" t="s">
        <v>76</v>
      </c>
      <c r="T394" s="248" t="s">
        <v>29</v>
      </c>
      <c r="U394" s="242" t="s">
        <v>30</v>
      </c>
      <c r="V394" s="249">
        <v>10</v>
      </c>
      <c r="W394" s="249">
        <f t="shared" si="80"/>
        <v>5.3</v>
      </c>
      <c r="X394" s="250">
        <f t="shared" si="81"/>
        <v>103.08499999999999</v>
      </c>
      <c r="Y394" s="251" t="s">
        <v>77</v>
      </c>
      <c r="Z394" s="209"/>
      <c r="AA394" s="209"/>
      <c r="AB394" s="209"/>
    </row>
    <row r="395" spans="1:28" ht="11.55" thickBot="1">
      <c r="A395" s="225" t="s">
        <v>237</v>
      </c>
      <c r="B395" s="226" t="s">
        <v>72</v>
      </c>
      <c r="C395" s="226" t="s">
        <v>26</v>
      </c>
      <c r="D395" s="227" t="s">
        <v>215</v>
      </c>
      <c r="E395" s="228">
        <v>90928</v>
      </c>
      <c r="F395" s="228">
        <v>90946</v>
      </c>
      <c r="G395" s="229">
        <f t="shared" si="82"/>
        <v>18</v>
      </c>
      <c r="H395" s="228">
        <v>90946</v>
      </c>
      <c r="I395" s="229">
        <f t="shared" si="83"/>
        <v>0</v>
      </c>
      <c r="J395" s="228">
        <v>90952</v>
      </c>
      <c r="K395" s="229">
        <f t="shared" si="84"/>
        <v>6</v>
      </c>
      <c r="L395" s="229">
        <f t="shared" si="78"/>
        <v>6</v>
      </c>
      <c r="M395" s="230">
        <v>90963</v>
      </c>
      <c r="N395" s="229">
        <f t="shared" si="85"/>
        <v>11</v>
      </c>
      <c r="O395" s="231">
        <f t="shared" si="86"/>
        <v>35</v>
      </c>
      <c r="P395" s="229">
        <f t="shared" si="87"/>
        <v>6</v>
      </c>
      <c r="Q395" s="229">
        <f t="shared" si="88"/>
        <v>29</v>
      </c>
      <c r="R395" s="277" t="s">
        <v>75</v>
      </c>
      <c r="S395" s="233" t="s">
        <v>76</v>
      </c>
      <c r="T395" s="233" t="s">
        <v>29</v>
      </c>
      <c r="U395" s="227" t="s">
        <v>30</v>
      </c>
      <c r="V395" s="234">
        <v>10</v>
      </c>
      <c r="W395" s="234">
        <f t="shared" si="80"/>
        <v>3.5</v>
      </c>
      <c r="X395" s="253">
        <f t="shared" si="81"/>
        <v>68.075000000000003</v>
      </c>
      <c r="Y395" s="254" t="s">
        <v>77</v>
      </c>
      <c r="Z395" s="237">
        <f>SUM(X388:X395)</f>
        <v>795.50500000000011</v>
      </c>
      <c r="AA395" s="238"/>
      <c r="AB395" s="239"/>
    </row>
    <row r="396" spans="1:28" ht="11.55" thickBot="1">
      <c r="A396" s="212">
        <v>44339</v>
      </c>
      <c r="B396" s="213" t="s">
        <v>216</v>
      </c>
      <c r="C396" s="213" t="s">
        <v>208</v>
      </c>
      <c r="D396" s="213" t="s">
        <v>217</v>
      </c>
      <c r="E396" s="294">
        <v>104373</v>
      </c>
      <c r="F396" s="294">
        <v>104373</v>
      </c>
      <c r="G396" s="216">
        <f t="shared" si="82"/>
        <v>0</v>
      </c>
      <c r="H396" s="294">
        <v>104373</v>
      </c>
      <c r="I396" s="216">
        <f t="shared" si="83"/>
        <v>0</v>
      </c>
      <c r="J396" s="294">
        <v>104373</v>
      </c>
      <c r="K396" s="216">
        <f t="shared" si="84"/>
        <v>0</v>
      </c>
      <c r="L396" s="216">
        <f t="shared" si="78"/>
        <v>0</v>
      </c>
      <c r="M396" s="215">
        <v>104423</v>
      </c>
      <c r="N396" s="216">
        <f t="shared" si="85"/>
        <v>50</v>
      </c>
      <c r="O396" s="217">
        <f t="shared" si="86"/>
        <v>50</v>
      </c>
      <c r="P396" s="218">
        <f t="shared" si="87"/>
        <v>0</v>
      </c>
      <c r="Q396" s="216">
        <f t="shared" si="88"/>
        <v>50</v>
      </c>
      <c r="R396" s="219" t="s">
        <v>27</v>
      </c>
      <c r="S396" s="220" t="s">
        <v>28</v>
      </c>
      <c r="T396" s="220" t="s">
        <v>29</v>
      </c>
      <c r="U396" s="221" t="s">
        <v>30</v>
      </c>
      <c r="V396" s="222">
        <v>13</v>
      </c>
      <c r="W396" s="222">
        <f t="shared" si="80"/>
        <v>3.8461538461538463</v>
      </c>
      <c r="X396" s="295">
        <f>W396*20.28</f>
        <v>78</v>
      </c>
      <c r="Y396" s="224" t="s">
        <v>31</v>
      </c>
      <c r="Z396" s="209"/>
      <c r="AA396" s="209"/>
      <c r="AB396" s="209"/>
    </row>
    <row r="397" spans="1:28" ht="11.55" thickBot="1">
      <c r="A397" s="225">
        <v>44340</v>
      </c>
      <c r="B397" s="226" t="s">
        <v>216</v>
      </c>
      <c r="C397" s="226" t="s">
        <v>208</v>
      </c>
      <c r="D397" s="227" t="s">
        <v>218</v>
      </c>
      <c r="E397" s="228">
        <v>104423</v>
      </c>
      <c r="F397" s="228">
        <v>104423</v>
      </c>
      <c r="G397" s="229">
        <f t="shared" si="82"/>
        <v>0</v>
      </c>
      <c r="H397" s="228">
        <v>104423</v>
      </c>
      <c r="I397" s="229">
        <f t="shared" si="83"/>
        <v>0</v>
      </c>
      <c r="J397" s="228">
        <v>104423</v>
      </c>
      <c r="K397" s="229">
        <f t="shared" si="84"/>
        <v>0</v>
      </c>
      <c r="L397" s="229">
        <f t="shared" si="78"/>
        <v>0</v>
      </c>
      <c r="M397" s="230">
        <v>104598</v>
      </c>
      <c r="N397" s="229">
        <f t="shared" si="85"/>
        <v>175</v>
      </c>
      <c r="O397" s="231">
        <f t="shared" si="86"/>
        <v>175</v>
      </c>
      <c r="P397" s="229">
        <f t="shared" si="87"/>
        <v>0</v>
      </c>
      <c r="Q397" s="229">
        <f t="shared" si="88"/>
        <v>175</v>
      </c>
      <c r="R397" s="232" t="s">
        <v>27</v>
      </c>
      <c r="S397" s="233" t="s">
        <v>28</v>
      </c>
      <c r="T397" s="233" t="s">
        <v>29</v>
      </c>
      <c r="U397" s="227" t="s">
        <v>30</v>
      </c>
      <c r="V397" s="234">
        <v>13</v>
      </c>
      <c r="W397" s="234">
        <f t="shared" si="80"/>
        <v>13.461538461538462</v>
      </c>
      <c r="X397" s="253">
        <f>W397*20.28</f>
        <v>273</v>
      </c>
      <c r="Y397" s="236" t="s">
        <v>31</v>
      </c>
      <c r="Z397" s="237">
        <f>SUM(X396:X397)</f>
        <v>351</v>
      </c>
      <c r="AA397" s="238"/>
      <c r="AB397" s="239"/>
    </row>
    <row r="398" spans="1:28">
      <c r="A398" s="240">
        <v>44340</v>
      </c>
      <c r="B398" s="241" t="s">
        <v>35</v>
      </c>
      <c r="C398" s="241" t="s">
        <v>26</v>
      </c>
      <c r="D398" s="242" t="s">
        <v>78</v>
      </c>
      <c r="E398" s="243">
        <v>57083</v>
      </c>
      <c r="F398" s="244">
        <v>57102</v>
      </c>
      <c r="G398" s="245">
        <f t="shared" si="82"/>
        <v>19</v>
      </c>
      <c r="H398" s="244">
        <v>57102</v>
      </c>
      <c r="I398" s="245">
        <f t="shared" si="83"/>
        <v>0</v>
      </c>
      <c r="J398" s="244">
        <v>57132</v>
      </c>
      <c r="K398" s="245">
        <f t="shared" si="84"/>
        <v>30</v>
      </c>
      <c r="L398" s="245">
        <f t="shared" si="78"/>
        <v>30</v>
      </c>
      <c r="M398" s="244">
        <v>57153</v>
      </c>
      <c r="N398" s="245">
        <f t="shared" si="85"/>
        <v>21</v>
      </c>
      <c r="O398" s="246">
        <f t="shared" si="86"/>
        <v>70</v>
      </c>
      <c r="P398" s="245">
        <f t="shared" si="87"/>
        <v>30</v>
      </c>
      <c r="Q398" s="245">
        <f t="shared" si="88"/>
        <v>40</v>
      </c>
      <c r="R398" s="247" t="s">
        <v>37</v>
      </c>
      <c r="S398" s="248" t="s">
        <v>38</v>
      </c>
      <c r="T398" s="248" t="s">
        <v>29</v>
      </c>
      <c r="U398" s="242" t="s">
        <v>30</v>
      </c>
      <c r="V398" s="249">
        <v>12</v>
      </c>
      <c r="W398" s="249">
        <f t="shared" si="80"/>
        <v>5.833333333333333</v>
      </c>
      <c r="X398" s="250">
        <f>W398*19.62</f>
        <v>114.45</v>
      </c>
      <c r="Y398" s="251" t="s">
        <v>39</v>
      </c>
      <c r="Z398" s="209"/>
      <c r="AA398" s="209"/>
      <c r="AB398" s="209"/>
    </row>
    <row r="399" spans="1:28" ht="11.55" thickBot="1">
      <c r="A399" s="240">
        <v>44341</v>
      </c>
      <c r="B399" s="241" t="s">
        <v>35</v>
      </c>
      <c r="C399" s="241" t="s">
        <v>26</v>
      </c>
      <c r="D399" s="242" t="s">
        <v>143</v>
      </c>
      <c r="E399" s="244">
        <v>57153</v>
      </c>
      <c r="F399" s="244">
        <v>57172</v>
      </c>
      <c r="G399" s="245">
        <f t="shared" si="82"/>
        <v>19</v>
      </c>
      <c r="H399" s="244">
        <v>57172</v>
      </c>
      <c r="I399" s="245">
        <f t="shared" si="83"/>
        <v>0</v>
      </c>
      <c r="J399" s="244">
        <v>57204</v>
      </c>
      <c r="K399" s="245">
        <f t="shared" si="84"/>
        <v>32</v>
      </c>
      <c r="L399" s="245">
        <f t="shared" si="78"/>
        <v>32</v>
      </c>
      <c r="M399" s="244">
        <v>57204</v>
      </c>
      <c r="N399" s="245">
        <f t="shared" si="85"/>
        <v>0</v>
      </c>
      <c r="O399" s="246">
        <f t="shared" si="86"/>
        <v>51</v>
      </c>
      <c r="P399" s="245">
        <f t="shared" si="87"/>
        <v>32</v>
      </c>
      <c r="Q399" s="245">
        <f t="shared" si="88"/>
        <v>19</v>
      </c>
      <c r="R399" s="247" t="s">
        <v>37</v>
      </c>
      <c r="S399" s="248" t="s">
        <v>38</v>
      </c>
      <c r="T399" s="248" t="s">
        <v>29</v>
      </c>
      <c r="U399" s="242" t="s">
        <v>30</v>
      </c>
      <c r="V399" s="249">
        <v>12</v>
      </c>
      <c r="W399" s="249">
        <f t="shared" si="80"/>
        <v>4.25</v>
      </c>
      <c r="X399" s="250">
        <f>W399*19.62</f>
        <v>83.385000000000005</v>
      </c>
      <c r="Y399" s="251" t="s">
        <v>39</v>
      </c>
      <c r="Z399" s="209"/>
      <c r="AA399" s="209"/>
      <c r="AB399" s="209"/>
    </row>
    <row r="400" spans="1:28" ht="11.55" thickBot="1">
      <c r="A400" s="225">
        <v>44341</v>
      </c>
      <c r="B400" s="226" t="s">
        <v>35</v>
      </c>
      <c r="C400" s="226" t="s">
        <v>26</v>
      </c>
      <c r="D400" s="227" t="s">
        <v>190</v>
      </c>
      <c r="E400" s="228">
        <v>57204</v>
      </c>
      <c r="F400" s="228">
        <v>57204</v>
      </c>
      <c r="G400" s="229">
        <f t="shared" si="82"/>
        <v>0</v>
      </c>
      <c r="H400" s="228">
        <v>57204</v>
      </c>
      <c r="I400" s="229">
        <f t="shared" si="83"/>
        <v>0</v>
      </c>
      <c r="J400" s="228">
        <v>57219</v>
      </c>
      <c r="K400" s="229">
        <f t="shared" si="84"/>
        <v>15</v>
      </c>
      <c r="L400" s="229">
        <f t="shared" si="78"/>
        <v>15</v>
      </c>
      <c r="M400" s="230">
        <v>57225</v>
      </c>
      <c r="N400" s="229">
        <f t="shared" si="85"/>
        <v>6</v>
      </c>
      <c r="O400" s="231">
        <f t="shared" si="86"/>
        <v>21</v>
      </c>
      <c r="P400" s="229">
        <f t="shared" si="87"/>
        <v>15</v>
      </c>
      <c r="Q400" s="229">
        <f t="shared" si="88"/>
        <v>6</v>
      </c>
      <c r="R400" s="252" t="s">
        <v>37</v>
      </c>
      <c r="S400" s="233" t="s">
        <v>38</v>
      </c>
      <c r="T400" s="233" t="s">
        <v>29</v>
      </c>
      <c r="U400" s="227" t="s">
        <v>30</v>
      </c>
      <c r="V400" s="234">
        <v>12</v>
      </c>
      <c r="W400" s="234">
        <f t="shared" si="80"/>
        <v>1.75</v>
      </c>
      <c r="X400" s="253">
        <f>W400*19.62</f>
        <v>34.335000000000001</v>
      </c>
      <c r="Y400" s="254" t="s">
        <v>39</v>
      </c>
      <c r="Z400" s="237">
        <f>SUM(X398:X400)</f>
        <v>232.17000000000002</v>
      </c>
      <c r="AA400" s="238"/>
      <c r="AB400" s="239"/>
    </row>
    <row r="401" spans="1:28">
      <c r="A401" s="240">
        <v>44340</v>
      </c>
      <c r="B401" s="241" t="s">
        <v>42</v>
      </c>
      <c r="C401" s="241" t="s">
        <v>26</v>
      </c>
      <c r="D401" s="242" t="s">
        <v>183</v>
      </c>
      <c r="E401" s="243">
        <v>43018</v>
      </c>
      <c r="F401" s="244">
        <v>43038</v>
      </c>
      <c r="G401" s="245">
        <f t="shared" si="82"/>
        <v>20</v>
      </c>
      <c r="H401" s="244">
        <v>43038</v>
      </c>
      <c r="I401" s="245">
        <f t="shared" si="83"/>
        <v>0</v>
      </c>
      <c r="J401" s="244">
        <v>43052</v>
      </c>
      <c r="K401" s="245">
        <f t="shared" si="84"/>
        <v>14</v>
      </c>
      <c r="L401" s="245">
        <f t="shared" si="78"/>
        <v>14</v>
      </c>
      <c r="M401" s="244">
        <v>43052</v>
      </c>
      <c r="N401" s="245">
        <f t="shared" si="85"/>
        <v>0</v>
      </c>
      <c r="O401" s="246">
        <f t="shared" si="86"/>
        <v>34</v>
      </c>
      <c r="P401" s="245">
        <f t="shared" si="87"/>
        <v>14</v>
      </c>
      <c r="Q401" s="245">
        <f t="shared" si="88"/>
        <v>20</v>
      </c>
      <c r="R401" s="255" t="s">
        <v>44</v>
      </c>
      <c r="S401" s="248" t="s">
        <v>45</v>
      </c>
      <c r="T401" s="248" t="s">
        <v>29</v>
      </c>
      <c r="U401" s="242" t="s">
        <v>30</v>
      </c>
      <c r="V401" s="249">
        <v>15</v>
      </c>
      <c r="W401" s="249">
        <f t="shared" si="80"/>
        <v>2.2666666666666666</v>
      </c>
      <c r="X401" s="250">
        <f>W401*19.45</f>
        <v>44.086666666666666</v>
      </c>
      <c r="Y401" s="251" t="s">
        <v>46</v>
      </c>
      <c r="Z401" s="209"/>
      <c r="AA401" s="209"/>
      <c r="AB401" s="209"/>
    </row>
    <row r="402" spans="1:28" ht="11.55" thickBot="1">
      <c r="A402" s="240">
        <v>44340</v>
      </c>
      <c r="B402" s="241" t="s">
        <v>42</v>
      </c>
      <c r="C402" s="241" t="s">
        <v>26</v>
      </c>
      <c r="D402" s="242" t="s">
        <v>205</v>
      </c>
      <c r="E402" s="244">
        <v>43052</v>
      </c>
      <c r="F402" s="244">
        <v>43066</v>
      </c>
      <c r="G402" s="245">
        <f t="shared" si="82"/>
        <v>14</v>
      </c>
      <c r="H402" s="244">
        <v>43066</v>
      </c>
      <c r="I402" s="245">
        <f t="shared" si="83"/>
        <v>0</v>
      </c>
      <c r="J402" s="244">
        <v>43088</v>
      </c>
      <c r="K402" s="245">
        <f t="shared" si="84"/>
        <v>22</v>
      </c>
      <c r="L402" s="245">
        <f t="shared" si="78"/>
        <v>22</v>
      </c>
      <c r="M402" s="244">
        <v>43096</v>
      </c>
      <c r="N402" s="245">
        <f t="shared" si="85"/>
        <v>8</v>
      </c>
      <c r="O402" s="246">
        <f t="shared" si="86"/>
        <v>44</v>
      </c>
      <c r="P402" s="245">
        <f t="shared" si="87"/>
        <v>22</v>
      </c>
      <c r="Q402" s="245">
        <f t="shared" si="88"/>
        <v>22</v>
      </c>
      <c r="R402" s="255" t="s">
        <v>44</v>
      </c>
      <c r="S402" s="248" t="s">
        <v>45</v>
      </c>
      <c r="T402" s="248" t="s">
        <v>29</v>
      </c>
      <c r="U402" s="242" t="s">
        <v>30</v>
      </c>
      <c r="V402" s="249">
        <v>15</v>
      </c>
      <c r="W402" s="249">
        <f t="shared" si="80"/>
        <v>2.9333333333333331</v>
      </c>
      <c r="X402" s="250">
        <f>W402*19.45</f>
        <v>57.053333333333327</v>
      </c>
      <c r="Y402" s="251" t="s">
        <v>46</v>
      </c>
      <c r="Z402" s="209"/>
      <c r="AA402" s="209"/>
      <c r="AB402" s="209"/>
    </row>
    <row r="403" spans="1:28" ht="11.55" thickBot="1">
      <c r="A403" s="225">
        <v>44341</v>
      </c>
      <c r="B403" s="226" t="s">
        <v>42</v>
      </c>
      <c r="C403" s="226" t="s">
        <v>26</v>
      </c>
      <c r="D403" s="227" t="s">
        <v>101</v>
      </c>
      <c r="E403" s="228">
        <v>43096</v>
      </c>
      <c r="F403" s="228">
        <v>43109</v>
      </c>
      <c r="G403" s="229">
        <f t="shared" si="82"/>
        <v>13</v>
      </c>
      <c r="H403" s="228">
        <v>43109</v>
      </c>
      <c r="I403" s="229">
        <f t="shared" si="83"/>
        <v>0</v>
      </c>
      <c r="J403" s="228">
        <v>43123</v>
      </c>
      <c r="K403" s="229">
        <f t="shared" si="84"/>
        <v>14</v>
      </c>
      <c r="L403" s="229">
        <f t="shared" si="78"/>
        <v>14</v>
      </c>
      <c r="M403" s="230">
        <v>43144</v>
      </c>
      <c r="N403" s="229">
        <f t="shared" si="85"/>
        <v>21</v>
      </c>
      <c r="O403" s="231">
        <f t="shared" si="86"/>
        <v>48</v>
      </c>
      <c r="P403" s="229">
        <f t="shared" si="87"/>
        <v>14</v>
      </c>
      <c r="Q403" s="229">
        <f t="shared" si="88"/>
        <v>34</v>
      </c>
      <c r="R403" s="257" t="s">
        <v>44</v>
      </c>
      <c r="S403" s="233" t="s">
        <v>45</v>
      </c>
      <c r="T403" s="233" t="s">
        <v>29</v>
      </c>
      <c r="U403" s="227" t="s">
        <v>30</v>
      </c>
      <c r="V403" s="234">
        <v>15</v>
      </c>
      <c r="W403" s="234">
        <f t="shared" si="80"/>
        <v>3.2</v>
      </c>
      <c r="X403" s="253">
        <f>W403*19.45</f>
        <v>62.24</v>
      </c>
      <c r="Y403" s="254" t="s">
        <v>46</v>
      </c>
      <c r="Z403" s="237">
        <f>SUM(X401:X403)</f>
        <v>163.38</v>
      </c>
      <c r="AA403" s="238"/>
      <c r="AB403" s="239"/>
    </row>
    <row r="404" spans="1:28" ht="11.55" thickBot="1">
      <c r="A404" s="240">
        <v>44340</v>
      </c>
      <c r="B404" s="241" t="s">
        <v>48</v>
      </c>
      <c r="C404" s="241" t="s">
        <v>26</v>
      </c>
      <c r="D404" s="242" t="s">
        <v>49</v>
      </c>
      <c r="E404" s="243">
        <v>60683</v>
      </c>
      <c r="F404" s="244">
        <v>60690</v>
      </c>
      <c r="G404" s="245">
        <f t="shared" si="82"/>
        <v>7</v>
      </c>
      <c r="H404" s="244">
        <v>60690</v>
      </c>
      <c r="I404" s="245">
        <f t="shared" si="83"/>
        <v>0</v>
      </c>
      <c r="J404" s="244">
        <v>60714</v>
      </c>
      <c r="K404" s="245">
        <f t="shared" si="84"/>
        <v>24</v>
      </c>
      <c r="L404" s="245">
        <f t="shared" si="78"/>
        <v>24</v>
      </c>
      <c r="M404" s="244">
        <v>60717</v>
      </c>
      <c r="N404" s="245">
        <f t="shared" si="85"/>
        <v>3</v>
      </c>
      <c r="O404" s="246">
        <f t="shared" si="86"/>
        <v>34</v>
      </c>
      <c r="P404" s="245">
        <f t="shared" si="87"/>
        <v>24</v>
      </c>
      <c r="Q404" s="245">
        <f t="shared" si="88"/>
        <v>10</v>
      </c>
      <c r="R404" s="258" t="s">
        <v>50</v>
      </c>
      <c r="S404" s="248" t="s">
        <v>51</v>
      </c>
      <c r="T404" s="248" t="s">
        <v>29</v>
      </c>
      <c r="U404" s="242" t="s">
        <v>30</v>
      </c>
      <c r="V404" s="249">
        <v>7</v>
      </c>
      <c r="W404" s="249">
        <f t="shared" si="80"/>
        <v>4.8571428571428568</v>
      </c>
      <c r="X404" s="250">
        <f>W404*21.35</f>
        <v>103.7</v>
      </c>
      <c r="Y404" s="260" t="s">
        <v>52</v>
      </c>
      <c r="Z404" s="209"/>
      <c r="AA404" s="209"/>
      <c r="AB404" s="209"/>
    </row>
    <row r="405" spans="1:28" ht="11.55" thickBot="1">
      <c r="A405" s="225">
        <v>44341</v>
      </c>
      <c r="B405" s="256" t="s">
        <v>48</v>
      </c>
      <c r="C405" s="226" t="s">
        <v>26</v>
      </c>
      <c r="D405" s="256" t="s">
        <v>53</v>
      </c>
      <c r="E405" s="228">
        <v>60717</v>
      </c>
      <c r="F405" s="228">
        <v>60720</v>
      </c>
      <c r="G405" s="229">
        <f t="shared" si="82"/>
        <v>3</v>
      </c>
      <c r="H405" s="228">
        <v>60720</v>
      </c>
      <c r="I405" s="229">
        <f t="shared" si="83"/>
        <v>0</v>
      </c>
      <c r="J405" s="228">
        <v>60741</v>
      </c>
      <c r="K405" s="229">
        <f t="shared" si="84"/>
        <v>21</v>
      </c>
      <c r="L405" s="229">
        <f t="shared" si="78"/>
        <v>21</v>
      </c>
      <c r="M405" s="230">
        <v>60749</v>
      </c>
      <c r="N405" s="229">
        <f t="shared" si="85"/>
        <v>8</v>
      </c>
      <c r="O405" s="231">
        <f t="shared" si="86"/>
        <v>32</v>
      </c>
      <c r="P405" s="229">
        <f t="shared" si="87"/>
        <v>21</v>
      </c>
      <c r="Q405" s="229">
        <f t="shared" si="88"/>
        <v>11</v>
      </c>
      <c r="R405" s="261" t="s">
        <v>50</v>
      </c>
      <c r="S405" s="233" t="s">
        <v>51</v>
      </c>
      <c r="T405" s="233" t="s">
        <v>29</v>
      </c>
      <c r="U405" s="227" t="s">
        <v>30</v>
      </c>
      <c r="V405" s="234">
        <v>7</v>
      </c>
      <c r="W405" s="234">
        <f t="shared" si="80"/>
        <v>4.5714285714285712</v>
      </c>
      <c r="X405" s="253">
        <f>W405*21.35</f>
        <v>97.6</v>
      </c>
      <c r="Y405" s="236" t="s">
        <v>52</v>
      </c>
      <c r="Z405" s="237">
        <f>SUM(X404:X405)</f>
        <v>201.3</v>
      </c>
      <c r="AA405" s="238"/>
      <c r="AB405" s="239"/>
    </row>
    <row r="406" spans="1:28" ht="11.55" thickBot="1">
      <c r="A406" s="240">
        <v>44340</v>
      </c>
      <c r="B406" s="241" t="s">
        <v>55</v>
      </c>
      <c r="C406" s="241" t="s">
        <v>26</v>
      </c>
      <c r="D406" s="242" t="s">
        <v>56</v>
      </c>
      <c r="E406" s="243">
        <v>112063</v>
      </c>
      <c r="F406" s="244">
        <v>112079</v>
      </c>
      <c r="G406" s="245">
        <f t="shared" si="82"/>
        <v>16</v>
      </c>
      <c r="H406" s="244">
        <v>112079</v>
      </c>
      <c r="I406" s="245">
        <f t="shared" si="83"/>
        <v>0</v>
      </c>
      <c r="J406" s="244">
        <v>112093</v>
      </c>
      <c r="K406" s="245">
        <f t="shared" si="84"/>
        <v>14</v>
      </c>
      <c r="L406" s="245">
        <f t="shared" si="78"/>
        <v>14</v>
      </c>
      <c r="M406" s="244">
        <v>112097</v>
      </c>
      <c r="N406" s="245">
        <f t="shared" si="85"/>
        <v>4</v>
      </c>
      <c r="O406" s="244">
        <f t="shared" si="86"/>
        <v>34</v>
      </c>
      <c r="P406" s="245">
        <f t="shared" si="87"/>
        <v>14</v>
      </c>
      <c r="Q406" s="245">
        <f t="shared" si="88"/>
        <v>20</v>
      </c>
      <c r="R406" s="262" t="s">
        <v>57</v>
      </c>
      <c r="S406" s="248" t="s">
        <v>51</v>
      </c>
      <c r="T406" s="248" t="s">
        <v>29</v>
      </c>
      <c r="U406" s="241" t="s">
        <v>30</v>
      </c>
      <c r="V406" s="263">
        <v>7</v>
      </c>
      <c r="W406" s="263">
        <f t="shared" si="80"/>
        <v>4.8571428571428568</v>
      </c>
      <c r="X406" s="296">
        <f>W406*21.69</f>
        <v>105.35142857142857</v>
      </c>
      <c r="Y406" s="265" t="s">
        <v>58</v>
      </c>
      <c r="Z406" s="209"/>
      <c r="AA406" s="209"/>
      <c r="AB406" s="209"/>
    </row>
    <row r="407" spans="1:28" ht="11.55" thickBot="1">
      <c r="A407" s="225">
        <v>44341</v>
      </c>
      <c r="B407" s="226" t="s">
        <v>55</v>
      </c>
      <c r="C407" s="226" t="s">
        <v>26</v>
      </c>
      <c r="D407" s="226" t="s">
        <v>124</v>
      </c>
      <c r="E407" s="228">
        <v>112097</v>
      </c>
      <c r="F407" s="228">
        <v>112101</v>
      </c>
      <c r="G407" s="229">
        <f t="shared" si="82"/>
        <v>4</v>
      </c>
      <c r="H407" s="228">
        <v>112101</v>
      </c>
      <c r="I407" s="229">
        <f t="shared" si="83"/>
        <v>0</v>
      </c>
      <c r="J407" s="228">
        <v>112123</v>
      </c>
      <c r="K407" s="229">
        <f t="shared" si="84"/>
        <v>22</v>
      </c>
      <c r="L407" s="229">
        <f t="shared" si="78"/>
        <v>22</v>
      </c>
      <c r="M407" s="230">
        <v>112141</v>
      </c>
      <c r="N407" s="229">
        <f t="shared" si="85"/>
        <v>18</v>
      </c>
      <c r="O407" s="231">
        <f t="shared" si="86"/>
        <v>44</v>
      </c>
      <c r="P407" s="229">
        <f t="shared" si="87"/>
        <v>22</v>
      </c>
      <c r="Q407" s="229">
        <f t="shared" si="88"/>
        <v>22</v>
      </c>
      <c r="R407" s="266" t="s">
        <v>57</v>
      </c>
      <c r="S407" s="233" t="s">
        <v>51</v>
      </c>
      <c r="T407" s="233" t="s">
        <v>29</v>
      </c>
      <c r="U407" s="227" t="s">
        <v>30</v>
      </c>
      <c r="V407" s="234">
        <v>7</v>
      </c>
      <c r="W407" s="234">
        <f t="shared" si="80"/>
        <v>6.2857142857142856</v>
      </c>
      <c r="X407" s="253">
        <f>W407*21.69</f>
        <v>136.33714285714285</v>
      </c>
      <c r="Y407" s="254" t="s">
        <v>58</v>
      </c>
      <c r="Z407" s="237">
        <f>SUM(X406:X407)</f>
        <v>241.68857142857144</v>
      </c>
      <c r="AA407" s="238"/>
      <c r="AB407" s="239"/>
    </row>
    <row r="408" spans="1:28" ht="11.55" thickBot="1">
      <c r="A408" s="240">
        <v>44340</v>
      </c>
      <c r="B408" s="241" t="s">
        <v>60</v>
      </c>
      <c r="C408" s="241" t="s">
        <v>26</v>
      </c>
      <c r="D408" s="241" t="s">
        <v>61</v>
      </c>
      <c r="E408" s="243">
        <v>175783</v>
      </c>
      <c r="F408" s="244">
        <v>175791</v>
      </c>
      <c r="G408" s="245">
        <f t="shared" si="82"/>
        <v>8</v>
      </c>
      <c r="H408" s="244">
        <v>175791</v>
      </c>
      <c r="I408" s="245">
        <f t="shared" si="83"/>
        <v>0</v>
      </c>
      <c r="J408" s="244">
        <v>175803</v>
      </c>
      <c r="K408" s="245">
        <f t="shared" si="84"/>
        <v>12</v>
      </c>
      <c r="L408" s="245">
        <f t="shared" si="78"/>
        <v>12</v>
      </c>
      <c r="M408" s="244">
        <v>175814</v>
      </c>
      <c r="N408" s="245">
        <f t="shared" si="85"/>
        <v>11</v>
      </c>
      <c r="O408" s="246">
        <f t="shared" si="86"/>
        <v>31</v>
      </c>
      <c r="P408" s="245">
        <f t="shared" si="87"/>
        <v>12</v>
      </c>
      <c r="Q408" s="245">
        <f t="shared" si="88"/>
        <v>19</v>
      </c>
      <c r="R408" s="267" t="s">
        <v>62</v>
      </c>
      <c r="S408" s="248" t="s">
        <v>51</v>
      </c>
      <c r="T408" s="248" t="s">
        <v>29</v>
      </c>
      <c r="U408" s="242" t="s">
        <v>30</v>
      </c>
      <c r="V408" s="249">
        <v>8</v>
      </c>
      <c r="W408" s="249">
        <f t="shared" si="80"/>
        <v>3.875</v>
      </c>
      <c r="X408" s="250">
        <f>W408*19.85</f>
        <v>76.918750000000003</v>
      </c>
      <c r="Y408" s="265" t="s">
        <v>63</v>
      </c>
      <c r="Z408" s="209"/>
      <c r="AA408" s="209"/>
      <c r="AB408" s="209"/>
    </row>
    <row r="409" spans="1:28" ht="11.55" thickBot="1">
      <c r="A409" s="225">
        <v>44341</v>
      </c>
      <c r="B409" s="226" t="s">
        <v>60</v>
      </c>
      <c r="C409" s="226" t="s">
        <v>26</v>
      </c>
      <c r="D409" s="226" t="s">
        <v>64</v>
      </c>
      <c r="E409" s="228">
        <v>175814</v>
      </c>
      <c r="F409" s="228">
        <v>175826</v>
      </c>
      <c r="G409" s="229">
        <f t="shared" si="82"/>
        <v>12</v>
      </c>
      <c r="H409" s="228">
        <v>175826</v>
      </c>
      <c r="I409" s="229">
        <f t="shared" si="83"/>
        <v>0</v>
      </c>
      <c r="J409" s="228">
        <v>175838</v>
      </c>
      <c r="K409" s="229">
        <f t="shared" si="84"/>
        <v>12</v>
      </c>
      <c r="L409" s="229">
        <f t="shared" si="78"/>
        <v>12</v>
      </c>
      <c r="M409" s="230">
        <v>175846</v>
      </c>
      <c r="N409" s="229">
        <f t="shared" si="85"/>
        <v>8</v>
      </c>
      <c r="O409" s="231">
        <f t="shared" si="86"/>
        <v>32</v>
      </c>
      <c r="P409" s="229">
        <f t="shared" si="87"/>
        <v>12</v>
      </c>
      <c r="Q409" s="229">
        <f t="shared" si="88"/>
        <v>20</v>
      </c>
      <c r="R409" s="268" t="s">
        <v>62</v>
      </c>
      <c r="S409" s="233" t="s">
        <v>51</v>
      </c>
      <c r="T409" s="233" t="s">
        <v>29</v>
      </c>
      <c r="U409" s="227" t="s">
        <v>30</v>
      </c>
      <c r="V409" s="234">
        <v>8</v>
      </c>
      <c r="W409" s="234">
        <f t="shared" si="80"/>
        <v>4</v>
      </c>
      <c r="X409" s="253">
        <f>W409*19.85</f>
        <v>79.400000000000006</v>
      </c>
      <c r="Y409" s="269" t="s">
        <v>65</v>
      </c>
      <c r="Z409" s="237">
        <f>SUM(X408:X409)</f>
        <v>156.31875000000002</v>
      </c>
      <c r="AA409" s="238"/>
      <c r="AB409" s="239"/>
    </row>
    <row r="410" spans="1:28">
      <c r="A410" s="240">
        <v>44340</v>
      </c>
      <c r="B410" s="209" t="s">
        <v>219</v>
      </c>
      <c r="C410" s="241" t="s">
        <v>208</v>
      </c>
      <c r="D410" s="241" t="s">
        <v>220</v>
      </c>
      <c r="E410" s="243">
        <v>183483</v>
      </c>
      <c r="F410" s="244">
        <v>183483</v>
      </c>
      <c r="G410" s="245">
        <f t="shared" si="82"/>
        <v>0</v>
      </c>
      <c r="H410" s="244">
        <v>183483</v>
      </c>
      <c r="I410" s="245">
        <f t="shared" si="83"/>
        <v>0</v>
      </c>
      <c r="J410" s="244">
        <v>183483</v>
      </c>
      <c r="K410" s="245">
        <f t="shared" si="84"/>
        <v>0</v>
      </c>
      <c r="L410" s="245">
        <f t="shared" si="78"/>
        <v>0</v>
      </c>
      <c r="M410" s="244">
        <v>183557</v>
      </c>
      <c r="N410" s="245">
        <f t="shared" si="85"/>
        <v>74</v>
      </c>
      <c r="O410" s="246">
        <f t="shared" si="86"/>
        <v>74</v>
      </c>
      <c r="P410" s="245">
        <f t="shared" si="87"/>
        <v>0</v>
      </c>
      <c r="Q410" s="245">
        <f t="shared" si="88"/>
        <v>74</v>
      </c>
      <c r="R410" s="270" t="s">
        <v>127</v>
      </c>
      <c r="S410" s="248" t="s">
        <v>28</v>
      </c>
      <c r="T410" s="248" t="s">
        <v>29</v>
      </c>
      <c r="U410" s="242" t="s">
        <v>30</v>
      </c>
      <c r="V410" s="249">
        <v>12</v>
      </c>
      <c r="W410" s="249">
        <f t="shared" si="80"/>
        <v>6.166666666666667</v>
      </c>
      <c r="X410" s="250">
        <f>W410*19.89</f>
        <v>122.65500000000002</v>
      </c>
      <c r="Y410" s="260" t="s">
        <v>128</v>
      </c>
      <c r="Z410" s="209"/>
      <c r="AA410" s="209"/>
      <c r="AB410" s="209"/>
    </row>
    <row r="411" spans="1:28" ht="11.55" thickBot="1">
      <c r="A411" s="240">
        <v>44340</v>
      </c>
      <c r="B411" s="209" t="s">
        <v>126</v>
      </c>
      <c r="C411" s="241" t="s">
        <v>26</v>
      </c>
      <c r="D411" s="241" t="s">
        <v>194</v>
      </c>
      <c r="E411" s="244">
        <v>183557</v>
      </c>
      <c r="F411" s="244">
        <v>183557</v>
      </c>
      <c r="G411" s="245">
        <f t="shared" si="82"/>
        <v>0</v>
      </c>
      <c r="H411" s="244">
        <v>183557</v>
      </c>
      <c r="I411" s="245">
        <f>H411-F411</f>
        <v>0</v>
      </c>
      <c r="J411" s="244">
        <v>183594</v>
      </c>
      <c r="K411" s="245">
        <f t="shared" si="84"/>
        <v>37</v>
      </c>
      <c r="L411" s="245">
        <f t="shared" si="78"/>
        <v>37</v>
      </c>
      <c r="M411" s="244">
        <v>183623</v>
      </c>
      <c r="N411" s="245">
        <f t="shared" si="85"/>
        <v>29</v>
      </c>
      <c r="O411" s="246">
        <f t="shared" si="86"/>
        <v>66</v>
      </c>
      <c r="P411" s="245">
        <f t="shared" si="87"/>
        <v>37</v>
      </c>
      <c r="Q411" s="245">
        <f t="shared" si="88"/>
        <v>29</v>
      </c>
      <c r="R411" s="270" t="s">
        <v>127</v>
      </c>
      <c r="S411" s="248" t="s">
        <v>28</v>
      </c>
      <c r="T411" s="248" t="s">
        <v>29</v>
      </c>
      <c r="U411" s="242" t="s">
        <v>30</v>
      </c>
      <c r="V411" s="249">
        <v>12</v>
      </c>
      <c r="W411" s="249">
        <f t="shared" si="80"/>
        <v>5.5</v>
      </c>
      <c r="X411" s="250">
        <f>W411*19.89</f>
        <v>109.39500000000001</v>
      </c>
      <c r="Y411" s="260" t="s">
        <v>128</v>
      </c>
      <c r="Z411" s="209"/>
      <c r="AA411" s="209"/>
      <c r="AB411" s="209"/>
    </row>
    <row r="412" spans="1:28" ht="11.55" thickBot="1">
      <c r="A412" s="225">
        <v>44341</v>
      </c>
      <c r="B412" s="256" t="s">
        <v>126</v>
      </c>
      <c r="C412" s="226" t="s">
        <v>26</v>
      </c>
      <c r="D412" s="226" t="s">
        <v>106</v>
      </c>
      <c r="E412" s="228">
        <v>183623</v>
      </c>
      <c r="F412" s="228">
        <v>183651</v>
      </c>
      <c r="G412" s="229">
        <f t="shared" si="82"/>
        <v>28</v>
      </c>
      <c r="H412" s="228">
        <v>183651</v>
      </c>
      <c r="I412" s="229">
        <f t="shared" si="83"/>
        <v>0</v>
      </c>
      <c r="J412" s="228">
        <v>183669</v>
      </c>
      <c r="K412" s="229">
        <f t="shared" si="84"/>
        <v>18</v>
      </c>
      <c r="L412" s="229">
        <f t="shared" si="78"/>
        <v>18</v>
      </c>
      <c r="M412" s="230">
        <v>183690</v>
      </c>
      <c r="N412" s="229">
        <f t="shared" si="85"/>
        <v>21</v>
      </c>
      <c r="O412" s="231">
        <f t="shared" si="86"/>
        <v>67</v>
      </c>
      <c r="P412" s="229">
        <f t="shared" si="87"/>
        <v>18</v>
      </c>
      <c r="Q412" s="229">
        <f t="shared" si="88"/>
        <v>49</v>
      </c>
      <c r="R412" s="271" t="s">
        <v>127</v>
      </c>
      <c r="S412" s="233" t="s">
        <v>28</v>
      </c>
      <c r="T412" s="233" t="s">
        <v>29</v>
      </c>
      <c r="U412" s="227" t="s">
        <v>30</v>
      </c>
      <c r="V412" s="234">
        <v>12</v>
      </c>
      <c r="W412" s="234">
        <f t="shared" si="80"/>
        <v>5.583333333333333</v>
      </c>
      <c r="X412" s="253">
        <f>W412*19.89</f>
        <v>111.05249999999999</v>
      </c>
      <c r="Y412" s="236" t="s">
        <v>128</v>
      </c>
      <c r="Z412" s="237">
        <f>SUM(X410:X412)</f>
        <v>343.10250000000002</v>
      </c>
      <c r="AA412" s="238"/>
      <c r="AB412" s="239"/>
    </row>
    <row r="413" spans="1:28" ht="11.55" thickBot="1">
      <c r="A413" s="225" t="s">
        <v>221</v>
      </c>
      <c r="B413" s="256" t="s">
        <v>25</v>
      </c>
      <c r="C413" s="226" t="s">
        <v>26</v>
      </c>
      <c r="D413" s="226" t="s">
        <v>145</v>
      </c>
      <c r="E413" s="230">
        <v>106155</v>
      </c>
      <c r="F413" s="228">
        <v>106155</v>
      </c>
      <c r="G413" s="229">
        <f t="shared" si="82"/>
        <v>0</v>
      </c>
      <c r="H413" s="228">
        <v>106155</v>
      </c>
      <c r="I413" s="229">
        <f t="shared" si="83"/>
        <v>0</v>
      </c>
      <c r="J413" s="228">
        <v>106155</v>
      </c>
      <c r="K413" s="229">
        <f t="shared" si="84"/>
        <v>0</v>
      </c>
      <c r="L413" s="229">
        <f t="shared" si="78"/>
        <v>0</v>
      </c>
      <c r="M413" s="228">
        <v>106167</v>
      </c>
      <c r="N413" s="229">
        <f t="shared" si="85"/>
        <v>12</v>
      </c>
      <c r="O413" s="231">
        <f t="shared" si="86"/>
        <v>12</v>
      </c>
      <c r="P413" s="229">
        <f t="shared" si="87"/>
        <v>0</v>
      </c>
      <c r="Q413" s="229">
        <f t="shared" si="88"/>
        <v>12</v>
      </c>
      <c r="R413" s="273" t="s">
        <v>84</v>
      </c>
      <c r="S413" s="233" t="s">
        <v>28</v>
      </c>
      <c r="T413" s="233" t="s">
        <v>29</v>
      </c>
      <c r="U413" s="227" t="s">
        <v>30</v>
      </c>
      <c r="V413" s="234">
        <v>12</v>
      </c>
      <c r="W413" s="234">
        <f t="shared" si="80"/>
        <v>1</v>
      </c>
      <c r="X413" s="253">
        <f>W413*21.99</f>
        <v>21.99</v>
      </c>
      <c r="Y413" s="236" t="s">
        <v>128</v>
      </c>
      <c r="Z413" s="237">
        <f>SUM(X413)</f>
        <v>21.99</v>
      </c>
      <c r="AA413" s="238"/>
      <c r="AB413" s="239"/>
    </row>
    <row r="414" spans="1:28">
      <c r="A414" s="240">
        <v>44340</v>
      </c>
      <c r="B414" s="209" t="s">
        <v>181</v>
      </c>
      <c r="C414" s="241" t="s">
        <v>26</v>
      </c>
      <c r="D414" s="241" t="s">
        <v>222</v>
      </c>
      <c r="E414" s="244">
        <v>180891</v>
      </c>
      <c r="F414" s="244">
        <v>180891</v>
      </c>
      <c r="G414" s="245">
        <f t="shared" si="82"/>
        <v>0</v>
      </c>
      <c r="H414" s="244">
        <v>180891</v>
      </c>
      <c r="I414" s="245">
        <f t="shared" si="83"/>
        <v>0</v>
      </c>
      <c r="J414" s="244">
        <v>180891</v>
      </c>
      <c r="K414" s="245">
        <f t="shared" si="84"/>
        <v>0</v>
      </c>
      <c r="L414" s="245">
        <f t="shared" si="78"/>
        <v>0</v>
      </c>
      <c r="M414" s="244">
        <v>180906</v>
      </c>
      <c r="N414" s="245">
        <f t="shared" si="85"/>
        <v>15</v>
      </c>
      <c r="O414" s="246">
        <f t="shared" si="86"/>
        <v>15</v>
      </c>
      <c r="P414" s="245">
        <f t="shared" si="87"/>
        <v>0</v>
      </c>
      <c r="Q414" s="245">
        <f t="shared" si="88"/>
        <v>15</v>
      </c>
      <c r="R414" s="297" t="s">
        <v>223</v>
      </c>
      <c r="S414" s="248" t="s">
        <v>224</v>
      </c>
      <c r="T414" s="248" t="s">
        <v>29</v>
      </c>
      <c r="U414" s="242" t="s">
        <v>30</v>
      </c>
      <c r="V414" s="249">
        <v>8.8000000000000007</v>
      </c>
      <c r="W414" s="249">
        <f t="shared" si="80"/>
        <v>1.7045454545454544</v>
      </c>
      <c r="X414" s="250">
        <f>W414*21.35</f>
        <v>36.392045454545453</v>
      </c>
      <c r="Y414" s="260" t="s">
        <v>128</v>
      </c>
      <c r="Z414" s="209"/>
      <c r="AA414" s="209"/>
      <c r="AB414" s="209"/>
    </row>
    <row r="415" spans="1:28">
      <c r="A415" s="240">
        <v>44340</v>
      </c>
      <c r="B415" s="209" t="s">
        <v>181</v>
      </c>
      <c r="C415" s="241" t="s">
        <v>26</v>
      </c>
      <c r="D415" s="241" t="s">
        <v>96</v>
      </c>
      <c r="E415" s="244">
        <v>180906</v>
      </c>
      <c r="F415" s="244">
        <v>180906</v>
      </c>
      <c r="G415" s="245">
        <f t="shared" si="82"/>
        <v>0</v>
      </c>
      <c r="H415" s="244">
        <v>180906</v>
      </c>
      <c r="I415" s="245">
        <f t="shared" si="83"/>
        <v>0</v>
      </c>
      <c r="J415" s="244">
        <v>180908</v>
      </c>
      <c r="K415" s="245">
        <f t="shared" si="84"/>
        <v>2</v>
      </c>
      <c r="L415" s="245">
        <f t="shared" si="78"/>
        <v>2</v>
      </c>
      <c r="M415" s="244">
        <v>180926</v>
      </c>
      <c r="N415" s="245">
        <f t="shared" si="85"/>
        <v>18</v>
      </c>
      <c r="O415" s="246">
        <f t="shared" si="86"/>
        <v>20</v>
      </c>
      <c r="P415" s="245">
        <f t="shared" si="87"/>
        <v>2</v>
      </c>
      <c r="Q415" s="245">
        <f t="shared" si="88"/>
        <v>18</v>
      </c>
      <c r="R415" s="297" t="s">
        <v>223</v>
      </c>
      <c r="S415" s="248" t="s">
        <v>224</v>
      </c>
      <c r="T415" s="248" t="s">
        <v>29</v>
      </c>
      <c r="U415" s="242" t="s">
        <v>30</v>
      </c>
      <c r="V415" s="249">
        <v>8.8000000000000007</v>
      </c>
      <c r="W415" s="249">
        <f t="shared" si="80"/>
        <v>2.2727272727272725</v>
      </c>
      <c r="X415" s="250">
        <f t="shared" ref="X415:X417" si="89">W415*21.35</f>
        <v>48.522727272727273</v>
      </c>
      <c r="Y415" s="260" t="s">
        <v>128</v>
      </c>
      <c r="Z415" s="209"/>
      <c r="AA415" s="209"/>
      <c r="AB415" s="209"/>
    </row>
    <row r="416" spans="1:28" ht="11.55" thickBot="1">
      <c r="A416" s="240">
        <v>44340</v>
      </c>
      <c r="B416" s="209" t="s">
        <v>25</v>
      </c>
      <c r="C416" s="241" t="s">
        <v>26</v>
      </c>
      <c r="D416" s="241" t="s">
        <v>54</v>
      </c>
      <c r="E416" s="244">
        <v>180926</v>
      </c>
      <c r="F416" s="244">
        <v>180926</v>
      </c>
      <c r="G416" s="245">
        <f t="shared" si="82"/>
        <v>0</v>
      </c>
      <c r="H416" s="244">
        <v>180926</v>
      </c>
      <c r="I416" s="245">
        <f t="shared" si="83"/>
        <v>0</v>
      </c>
      <c r="J416" s="244">
        <v>180926</v>
      </c>
      <c r="K416" s="245">
        <f t="shared" si="84"/>
        <v>0</v>
      </c>
      <c r="L416" s="245">
        <f t="shared" si="78"/>
        <v>0</v>
      </c>
      <c r="M416" s="244">
        <v>180936</v>
      </c>
      <c r="N416" s="245">
        <f t="shared" si="85"/>
        <v>10</v>
      </c>
      <c r="O416" s="246">
        <f t="shared" si="86"/>
        <v>10</v>
      </c>
      <c r="P416" s="245">
        <f t="shared" si="87"/>
        <v>0</v>
      </c>
      <c r="Q416" s="245">
        <f t="shared" si="88"/>
        <v>10</v>
      </c>
      <c r="R416" s="297" t="s">
        <v>223</v>
      </c>
      <c r="S416" s="248" t="s">
        <v>224</v>
      </c>
      <c r="T416" s="248" t="s">
        <v>29</v>
      </c>
      <c r="U416" s="242" t="s">
        <v>30</v>
      </c>
      <c r="V416" s="249">
        <v>8.8000000000000007</v>
      </c>
      <c r="W416" s="249">
        <f t="shared" si="80"/>
        <v>1.1363636363636362</v>
      </c>
      <c r="X416" s="250">
        <f t="shared" si="89"/>
        <v>24.261363636363637</v>
      </c>
      <c r="Y416" s="260" t="s">
        <v>128</v>
      </c>
      <c r="Z416" s="209"/>
      <c r="AA416" s="209"/>
      <c r="AB416" s="209"/>
    </row>
    <row r="417" spans="1:28" ht="11.55" thickBot="1">
      <c r="A417" s="225">
        <v>44341</v>
      </c>
      <c r="B417" s="256" t="s">
        <v>25</v>
      </c>
      <c r="C417" s="226" t="s">
        <v>26</v>
      </c>
      <c r="D417" s="226" t="s">
        <v>184</v>
      </c>
      <c r="E417" s="228">
        <v>180936</v>
      </c>
      <c r="F417" s="228">
        <v>180956</v>
      </c>
      <c r="G417" s="229">
        <f t="shared" si="82"/>
        <v>20</v>
      </c>
      <c r="H417" s="228">
        <v>180956</v>
      </c>
      <c r="I417" s="229">
        <f t="shared" si="83"/>
        <v>0</v>
      </c>
      <c r="J417" s="228">
        <v>180989</v>
      </c>
      <c r="K417" s="229">
        <f t="shared" si="84"/>
        <v>33</v>
      </c>
      <c r="L417" s="229">
        <f t="shared" si="78"/>
        <v>33</v>
      </c>
      <c r="M417" s="230">
        <v>181007</v>
      </c>
      <c r="N417" s="229">
        <f t="shared" si="85"/>
        <v>18</v>
      </c>
      <c r="O417" s="231">
        <f t="shared" si="86"/>
        <v>71</v>
      </c>
      <c r="P417" s="229">
        <f t="shared" si="87"/>
        <v>33</v>
      </c>
      <c r="Q417" s="229">
        <f t="shared" si="88"/>
        <v>38</v>
      </c>
      <c r="R417" s="298" t="s">
        <v>223</v>
      </c>
      <c r="S417" s="233" t="s">
        <v>224</v>
      </c>
      <c r="T417" s="233" t="s">
        <v>29</v>
      </c>
      <c r="U417" s="227" t="s">
        <v>30</v>
      </c>
      <c r="V417" s="234">
        <v>8.8000000000000007</v>
      </c>
      <c r="W417" s="234">
        <f t="shared" si="80"/>
        <v>8.0681818181818183</v>
      </c>
      <c r="X417" s="253">
        <f t="shared" si="89"/>
        <v>172.25568181818184</v>
      </c>
      <c r="Y417" s="236" t="s">
        <v>128</v>
      </c>
      <c r="Z417" s="237">
        <f>SUM(X414:X417)</f>
        <v>281.43181818181819</v>
      </c>
      <c r="AA417" s="238"/>
      <c r="AB417" s="239"/>
    </row>
    <row r="418" spans="1:28" ht="11.55" thickBot="1">
      <c r="A418" s="240">
        <v>44340</v>
      </c>
      <c r="B418" s="209" t="s">
        <v>181</v>
      </c>
      <c r="C418" s="241" t="s">
        <v>26</v>
      </c>
      <c r="D418" s="241" t="s">
        <v>54</v>
      </c>
      <c r="E418" s="244">
        <v>8983</v>
      </c>
      <c r="F418" s="244">
        <v>8983</v>
      </c>
      <c r="G418" s="245">
        <f t="shared" si="82"/>
        <v>0</v>
      </c>
      <c r="H418" s="244">
        <v>8983</v>
      </c>
      <c r="I418" s="245">
        <f t="shared" si="83"/>
        <v>0</v>
      </c>
      <c r="J418" s="244">
        <v>8983</v>
      </c>
      <c r="K418" s="245">
        <f t="shared" si="84"/>
        <v>0</v>
      </c>
      <c r="L418" s="245">
        <f t="shared" si="78"/>
        <v>0</v>
      </c>
      <c r="M418" s="244">
        <v>8989</v>
      </c>
      <c r="N418" s="245">
        <f t="shared" si="85"/>
        <v>6</v>
      </c>
      <c r="O418" s="246">
        <f t="shared" si="86"/>
        <v>6</v>
      </c>
      <c r="P418" s="245">
        <f t="shared" si="87"/>
        <v>0</v>
      </c>
      <c r="Q418" s="245">
        <f t="shared" si="88"/>
        <v>6</v>
      </c>
      <c r="R418" s="299" t="s">
        <v>66</v>
      </c>
      <c r="S418" s="248" t="s">
        <v>51</v>
      </c>
      <c r="T418" s="248" t="s">
        <v>29</v>
      </c>
      <c r="U418" s="242" t="s">
        <v>30</v>
      </c>
      <c r="V418" s="249">
        <v>7</v>
      </c>
      <c r="W418" s="249">
        <f t="shared" si="80"/>
        <v>0.8571428571428571</v>
      </c>
      <c r="X418" s="250">
        <f>W418*21.35</f>
        <v>18.3</v>
      </c>
      <c r="Y418" s="265" t="s">
        <v>67</v>
      </c>
      <c r="Z418" s="209"/>
      <c r="AA418" s="209"/>
      <c r="AB418" s="209"/>
    </row>
    <row r="419" spans="1:28" ht="11.55" thickBot="1">
      <c r="A419" s="225">
        <v>44341</v>
      </c>
      <c r="B419" s="256" t="s">
        <v>181</v>
      </c>
      <c r="C419" s="226" t="s">
        <v>26</v>
      </c>
      <c r="D419" s="226" t="s">
        <v>204</v>
      </c>
      <c r="E419" s="228">
        <v>8989</v>
      </c>
      <c r="F419" s="228">
        <v>9001</v>
      </c>
      <c r="G419" s="229">
        <f t="shared" si="82"/>
        <v>12</v>
      </c>
      <c r="H419" s="228">
        <v>9001</v>
      </c>
      <c r="I419" s="229">
        <f t="shared" si="83"/>
        <v>0</v>
      </c>
      <c r="J419" s="228">
        <v>9009</v>
      </c>
      <c r="K419" s="229">
        <f t="shared" si="84"/>
        <v>8</v>
      </c>
      <c r="L419" s="229">
        <f t="shared" si="78"/>
        <v>8</v>
      </c>
      <c r="M419" s="230">
        <v>9030</v>
      </c>
      <c r="N419" s="229">
        <f t="shared" si="85"/>
        <v>21</v>
      </c>
      <c r="O419" s="231">
        <f t="shared" si="86"/>
        <v>41</v>
      </c>
      <c r="P419" s="229">
        <f t="shared" si="87"/>
        <v>8</v>
      </c>
      <c r="Q419" s="229">
        <f t="shared" si="88"/>
        <v>33</v>
      </c>
      <c r="R419" s="300" t="s">
        <v>66</v>
      </c>
      <c r="S419" s="233" t="s">
        <v>51</v>
      </c>
      <c r="T419" s="233" t="s">
        <v>29</v>
      </c>
      <c r="U419" s="227" t="s">
        <v>30</v>
      </c>
      <c r="V419" s="234">
        <v>7</v>
      </c>
      <c r="W419" s="234">
        <f t="shared" si="80"/>
        <v>5.8571428571428568</v>
      </c>
      <c r="X419" s="253">
        <f>W419*21.35</f>
        <v>125.05</v>
      </c>
      <c r="Y419" s="269" t="s">
        <v>67</v>
      </c>
      <c r="Z419" s="237">
        <f>SUM(X418:X419)</f>
        <v>143.35</v>
      </c>
      <c r="AA419" s="238"/>
      <c r="AB419" s="239"/>
    </row>
    <row r="420" spans="1:28" ht="11.55" thickBot="1">
      <c r="A420" s="240">
        <v>44340</v>
      </c>
      <c r="B420" s="241" t="s">
        <v>68</v>
      </c>
      <c r="C420" s="241" t="s">
        <v>26</v>
      </c>
      <c r="D420" s="242" t="s">
        <v>69</v>
      </c>
      <c r="E420" s="243">
        <v>232936</v>
      </c>
      <c r="F420" s="244">
        <v>232949</v>
      </c>
      <c r="G420" s="245">
        <f t="shared" si="82"/>
        <v>13</v>
      </c>
      <c r="H420" s="244">
        <v>232949</v>
      </c>
      <c r="I420" s="245">
        <f t="shared" si="83"/>
        <v>0</v>
      </c>
      <c r="J420" s="244">
        <v>232961</v>
      </c>
      <c r="K420" s="245">
        <f t="shared" si="84"/>
        <v>12</v>
      </c>
      <c r="L420" s="245">
        <f t="shared" si="78"/>
        <v>12</v>
      </c>
      <c r="M420" s="244">
        <v>232970</v>
      </c>
      <c r="N420" s="245">
        <f t="shared" si="85"/>
        <v>9</v>
      </c>
      <c r="O420" s="246">
        <f t="shared" si="86"/>
        <v>34</v>
      </c>
      <c r="P420" s="245">
        <f t="shared" si="87"/>
        <v>12</v>
      </c>
      <c r="Q420" s="245">
        <f t="shared" si="88"/>
        <v>22</v>
      </c>
      <c r="R420" s="274" t="s">
        <v>70</v>
      </c>
      <c r="S420" s="248" t="s">
        <v>51</v>
      </c>
      <c r="T420" s="248" t="s">
        <v>29</v>
      </c>
      <c r="U420" s="242" t="s">
        <v>30</v>
      </c>
      <c r="V420" s="249">
        <v>7</v>
      </c>
      <c r="W420" s="249">
        <f t="shared" si="80"/>
        <v>4.8571428571428568</v>
      </c>
      <c r="X420" s="250">
        <f>W420*19.69</f>
        <v>95.637142857142862</v>
      </c>
      <c r="Y420" s="251" t="s">
        <v>67</v>
      </c>
      <c r="Z420" s="209"/>
      <c r="AA420" s="209"/>
      <c r="AB420" s="209"/>
    </row>
    <row r="421" spans="1:28" ht="11.55" thickBot="1">
      <c r="A421" s="225">
        <v>44341</v>
      </c>
      <c r="B421" s="226" t="s">
        <v>68</v>
      </c>
      <c r="C421" s="226" t="s">
        <v>26</v>
      </c>
      <c r="D421" s="227" t="s">
        <v>71</v>
      </c>
      <c r="E421" s="228">
        <v>232970</v>
      </c>
      <c r="F421" s="228">
        <v>232979</v>
      </c>
      <c r="G421" s="229">
        <f t="shared" si="82"/>
        <v>9</v>
      </c>
      <c r="H421" s="228">
        <v>232979</v>
      </c>
      <c r="I421" s="229">
        <f t="shared" si="83"/>
        <v>0</v>
      </c>
      <c r="J421" s="228">
        <v>232990</v>
      </c>
      <c r="K421" s="229">
        <f t="shared" si="84"/>
        <v>11</v>
      </c>
      <c r="L421" s="229">
        <f t="shared" si="78"/>
        <v>11</v>
      </c>
      <c r="M421" s="230">
        <v>233005</v>
      </c>
      <c r="N421" s="229">
        <f t="shared" si="85"/>
        <v>15</v>
      </c>
      <c r="O421" s="231">
        <f t="shared" si="86"/>
        <v>35</v>
      </c>
      <c r="P421" s="229">
        <f t="shared" si="87"/>
        <v>11</v>
      </c>
      <c r="Q421" s="229">
        <f t="shared" si="88"/>
        <v>24</v>
      </c>
      <c r="R421" s="275" t="s">
        <v>70</v>
      </c>
      <c r="S421" s="233" t="s">
        <v>51</v>
      </c>
      <c r="T421" s="233" t="s">
        <v>29</v>
      </c>
      <c r="U421" s="227" t="s">
        <v>30</v>
      </c>
      <c r="V421" s="234">
        <v>7</v>
      </c>
      <c r="W421" s="234">
        <f t="shared" si="80"/>
        <v>5</v>
      </c>
      <c r="X421" s="253">
        <f>W421*19.69</f>
        <v>98.45</v>
      </c>
      <c r="Y421" s="254" t="s">
        <v>67</v>
      </c>
      <c r="Z421" s="237">
        <f>SUM(X420:X421)</f>
        <v>194.08714285714285</v>
      </c>
      <c r="AA421" s="238"/>
      <c r="AB421" s="239"/>
    </row>
    <row r="422" spans="1:28">
      <c r="A422" s="240">
        <v>44340</v>
      </c>
      <c r="B422" s="241" t="s">
        <v>72</v>
      </c>
      <c r="C422" s="241" t="s">
        <v>26</v>
      </c>
      <c r="D422" s="242" t="s">
        <v>54</v>
      </c>
      <c r="E422" s="243">
        <v>90963</v>
      </c>
      <c r="F422" s="244">
        <v>90963</v>
      </c>
      <c r="G422" s="245">
        <f t="shared" si="82"/>
        <v>0</v>
      </c>
      <c r="H422" s="244">
        <v>90963</v>
      </c>
      <c r="I422" s="245">
        <f t="shared" si="83"/>
        <v>0</v>
      </c>
      <c r="J422" s="244">
        <v>90963</v>
      </c>
      <c r="K422" s="245">
        <f t="shared" si="84"/>
        <v>0</v>
      </c>
      <c r="L422" s="245">
        <f t="shared" si="78"/>
        <v>0</v>
      </c>
      <c r="M422" s="244">
        <v>90977</v>
      </c>
      <c r="N422" s="245">
        <f t="shared" si="85"/>
        <v>14</v>
      </c>
      <c r="O422" s="246">
        <f t="shared" si="86"/>
        <v>14</v>
      </c>
      <c r="P422" s="245">
        <f t="shared" si="87"/>
        <v>0</v>
      </c>
      <c r="Q422" s="245">
        <f t="shared" si="88"/>
        <v>14</v>
      </c>
      <c r="R422" s="276" t="s">
        <v>75</v>
      </c>
      <c r="S422" s="278" t="s">
        <v>76</v>
      </c>
      <c r="T422" s="278" t="s">
        <v>29</v>
      </c>
      <c r="U422" s="242" t="s">
        <v>30</v>
      </c>
      <c r="V422" s="249">
        <v>10</v>
      </c>
      <c r="W422" s="249">
        <f t="shared" si="80"/>
        <v>1.4</v>
      </c>
      <c r="X422" s="250">
        <f t="shared" ref="X422:X428" si="90">W422*19.85</f>
        <v>27.79</v>
      </c>
      <c r="Y422" s="251" t="s">
        <v>77</v>
      </c>
      <c r="Z422" s="209"/>
      <c r="AA422" s="209"/>
      <c r="AB422" s="209"/>
    </row>
    <row r="423" spans="1:28">
      <c r="A423" s="240">
        <v>44340</v>
      </c>
      <c r="B423" s="241" t="s">
        <v>72</v>
      </c>
      <c r="C423" s="241" t="s">
        <v>26</v>
      </c>
      <c r="D423" s="242" t="s">
        <v>225</v>
      </c>
      <c r="E423" s="244">
        <v>90977</v>
      </c>
      <c r="F423" s="244">
        <v>91006</v>
      </c>
      <c r="G423" s="245">
        <f t="shared" si="82"/>
        <v>29</v>
      </c>
      <c r="H423" s="244">
        <v>91006</v>
      </c>
      <c r="I423" s="245">
        <f t="shared" si="83"/>
        <v>0</v>
      </c>
      <c r="J423" s="244">
        <v>91022</v>
      </c>
      <c r="K423" s="245">
        <f t="shared" si="84"/>
        <v>16</v>
      </c>
      <c r="L423" s="245">
        <f t="shared" si="78"/>
        <v>16</v>
      </c>
      <c r="M423" s="244">
        <v>91056</v>
      </c>
      <c r="N423" s="245">
        <f t="shared" si="85"/>
        <v>34</v>
      </c>
      <c r="O423" s="246">
        <f t="shared" si="86"/>
        <v>79</v>
      </c>
      <c r="P423" s="245">
        <f t="shared" si="87"/>
        <v>16</v>
      </c>
      <c r="Q423" s="245">
        <f t="shared" si="88"/>
        <v>63</v>
      </c>
      <c r="R423" s="276" t="s">
        <v>75</v>
      </c>
      <c r="S423" s="248" t="s">
        <v>76</v>
      </c>
      <c r="T423" s="248" t="s">
        <v>29</v>
      </c>
      <c r="U423" s="242" t="s">
        <v>30</v>
      </c>
      <c r="V423" s="249">
        <v>10</v>
      </c>
      <c r="W423" s="249">
        <f t="shared" si="80"/>
        <v>7.9</v>
      </c>
      <c r="X423" s="250">
        <f t="shared" si="90"/>
        <v>156.81500000000003</v>
      </c>
      <c r="Y423" s="251" t="s">
        <v>77</v>
      </c>
      <c r="Z423" s="209"/>
      <c r="AA423" s="209"/>
      <c r="AB423" s="209"/>
    </row>
    <row r="424" spans="1:28">
      <c r="A424" s="240">
        <v>44340</v>
      </c>
      <c r="B424" s="241" t="s">
        <v>72</v>
      </c>
      <c r="C424" s="241" t="s">
        <v>26</v>
      </c>
      <c r="D424" s="242" t="s">
        <v>226</v>
      </c>
      <c r="E424" s="244">
        <v>91056</v>
      </c>
      <c r="F424" s="244">
        <v>91085</v>
      </c>
      <c r="G424" s="245">
        <f t="shared" si="82"/>
        <v>29</v>
      </c>
      <c r="H424" s="244">
        <v>91085</v>
      </c>
      <c r="I424" s="245">
        <f t="shared" si="83"/>
        <v>0</v>
      </c>
      <c r="J424" s="244">
        <v>91098</v>
      </c>
      <c r="K424" s="245">
        <f t="shared" si="84"/>
        <v>13</v>
      </c>
      <c r="L424" s="245">
        <f t="shared" si="78"/>
        <v>13</v>
      </c>
      <c r="M424" s="244">
        <v>91098</v>
      </c>
      <c r="N424" s="245">
        <f t="shared" si="85"/>
        <v>0</v>
      </c>
      <c r="O424" s="246">
        <f t="shared" si="86"/>
        <v>42</v>
      </c>
      <c r="P424" s="245">
        <f t="shared" si="87"/>
        <v>13</v>
      </c>
      <c r="Q424" s="245">
        <f t="shared" si="88"/>
        <v>29</v>
      </c>
      <c r="R424" s="276" t="s">
        <v>75</v>
      </c>
      <c r="S424" s="248" t="s">
        <v>76</v>
      </c>
      <c r="T424" s="248" t="s">
        <v>29</v>
      </c>
      <c r="U424" s="242" t="s">
        <v>30</v>
      </c>
      <c r="V424" s="249">
        <v>10</v>
      </c>
      <c r="W424" s="249">
        <f t="shared" si="80"/>
        <v>4.2</v>
      </c>
      <c r="X424" s="250">
        <f t="shared" si="90"/>
        <v>83.37</v>
      </c>
      <c r="Y424" s="251" t="s">
        <v>77</v>
      </c>
      <c r="Z424" s="209"/>
      <c r="AA424" s="209"/>
      <c r="AB424" s="209"/>
    </row>
    <row r="425" spans="1:28">
      <c r="A425" s="240">
        <v>44340</v>
      </c>
      <c r="B425" s="241" t="s">
        <v>72</v>
      </c>
      <c r="C425" s="241" t="s">
        <v>26</v>
      </c>
      <c r="D425" s="242" t="s">
        <v>227</v>
      </c>
      <c r="E425" s="244">
        <v>91098</v>
      </c>
      <c r="F425" s="244">
        <v>91131</v>
      </c>
      <c r="G425" s="245">
        <f t="shared" si="82"/>
        <v>33</v>
      </c>
      <c r="H425" s="244">
        <v>91131</v>
      </c>
      <c r="I425" s="245">
        <f t="shared" si="83"/>
        <v>0</v>
      </c>
      <c r="J425" s="244">
        <v>91152</v>
      </c>
      <c r="K425" s="245">
        <f t="shared" si="84"/>
        <v>21</v>
      </c>
      <c r="L425" s="245">
        <f t="shared" ref="L425:L488" si="91">J425-F425</f>
        <v>21</v>
      </c>
      <c r="M425" s="244">
        <v>91152</v>
      </c>
      <c r="N425" s="245">
        <f t="shared" si="85"/>
        <v>0</v>
      </c>
      <c r="O425" s="246">
        <f t="shared" si="86"/>
        <v>54</v>
      </c>
      <c r="P425" s="245">
        <f t="shared" si="87"/>
        <v>21</v>
      </c>
      <c r="Q425" s="245">
        <f t="shared" si="88"/>
        <v>33</v>
      </c>
      <c r="R425" s="276" t="s">
        <v>75</v>
      </c>
      <c r="S425" s="248" t="s">
        <v>76</v>
      </c>
      <c r="T425" s="248" t="s">
        <v>29</v>
      </c>
      <c r="U425" s="242" t="s">
        <v>30</v>
      </c>
      <c r="V425" s="249">
        <v>10</v>
      </c>
      <c r="W425" s="249">
        <f t="shared" si="80"/>
        <v>5.4</v>
      </c>
      <c r="X425" s="250">
        <f t="shared" si="90"/>
        <v>107.19000000000001</v>
      </c>
      <c r="Y425" s="251" t="s">
        <v>77</v>
      </c>
      <c r="Z425" s="209"/>
      <c r="AA425" s="209"/>
      <c r="AB425" s="209"/>
    </row>
    <row r="426" spans="1:28">
      <c r="A426" s="240">
        <v>44340</v>
      </c>
      <c r="B426" s="241" t="s">
        <v>72</v>
      </c>
      <c r="C426" s="241" t="s">
        <v>26</v>
      </c>
      <c r="D426" s="242" t="s">
        <v>103</v>
      </c>
      <c r="E426" s="244">
        <v>91152</v>
      </c>
      <c r="F426" s="244">
        <v>91152</v>
      </c>
      <c r="G426" s="245">
        <f t="shared" si="82"/>
        <v>0</v>
      </c>
      <c r="H426" s="244">
        <v>91152</v>
      </c>
      <c r="I426" s="245">
        <f t="shared" si="83"/>
        <v>0</v>
      </c>
      <c r="J426" s="244">
        <v>91183</v>
      </c>
      <c r="K426" s="245">
        <f t="shared" si="84"/>
        <v>31</v>
      </c>
      <c r="L426" s="245">
        <f t="shared" si="91"/>
        <v>31</v>
      </c>
      <c r="M426" s="244">
        <v>91220</v>
      </c>
      <c r="N426" s="245">
        <f t="shared" si="85"/>
        <v>37</v>
      </c>
      <c r="O426" s="246">
        <f t="shared" si="86"/>
        <v>68</v>
      </c>
      <c r="P426" s="245">
        <f t="shared" si="87"/>
        <v>31</v>
      </c>
      <c r="Q426" s="245">
        <f t="shared" si="88"/>
        <v>37</v>
      </c>
      <c r="R426" s="276" t="s">
        <v>75</v>
      </c>
      <c r="S426" s="248" t="s">
        <v>76</v>
      </c>
      <c r="T426" s="248" t="s">
        <v>29</v>
      </c>
      <c r="U426" s="242" t="s">
        <v>30</v>
      </c>
      <c r="V426" s="249">
        <v>10</v>
      </c>
      <c r="W426" s="249">
        <f t="shared" si="80"/>
        <v>6.8</v>
      </c>
      <c r="X426" s="250">
        <f t="shared" si="90"/>
        <v>134.98000000000002</v>
      </c>
      <c r="Y426" s="251" t="s">
        <v>77</v>
      </c>
      <c r="Z426" s="209"/>
      <c r="AA426" s="209"/>
      <c r="AB426" s="209"/>
    </row>
    <row r="427" spans="1:28" ht="11.55" thickBot="1">
      <c r="A427" s="240">
        <v>44341</v>
      </c>
      <c r="B427" s="241" t="s">
        <v>72</v>
      </c>
      <c r="C427" s="241" t="s">
        <v>26</v>
      </c>
      <c r="D427" s="242" t="s">
        <v>225</v>
      </c>
      <c r="E427" s="244">
        <v>91220</v>
      </c>
      <c r="F427" s="244">
        <v>91255</v>
      </c>
      <c r="G427" s="245">
        <f t="shared" si="82"/>
        <v>35</v>
      </c>
      <c r="H427" s="244">
        <v>91255</v>
      </c>
      <c r="I427" s="245">
        <f t="shared" si="83"/>
        <v>0</v>
      </c>
      <c r="J427" s="244">
        <v>91268</v>
      </c>
      <c r="K427" s="245">
        <f t="shared" si="84"/>
        <v>13</v>
      </c>
      <c r="L427" s="245">
        <f t="shared" si="91"/>
        <v>13</v>
      </c>
      <c r="M427" s="244">
        <v>91268</v>
      </c>
      <c r="N427" s="245">
        <f t="shared" si="85"/>
        <v>0</v>
      </c>
      <c r="O427" s="246">
        <f t="shared" si="86"/>
        <v>48</v>
      </c>
      <c r="P427" s="245">
        <f t="shared" si="87"/>
        <v>13</v>
      </c>
      <c r="Q427" s="245">
        <f t="shared" si="88"/>
        <v>35</v>
      </c>
      <c r="R427" s="276" t="s">
        <v>75</v>
      </c>
      <c r="S427" s="248" t="s">
        <v>76</v>
      </c>
      <c r="T427" s="248" t="s">
        <v>29</v>
      </c>
      <c r="U427" s="242" t="s">
        <v>30</v>
      </c>
      <c r="V427" s="249">
        <v>10</v>
      </c>
      <c r="W427" s="249">
        <f t="shared" si="80"/>
        <v>4.8</v>
      </c>
      <c r="X427" s="250">
        <f t="shared" si="90"/>
        <v>95.28</v>
      </c>
      <c r="Y427" s="251" t="s">
        <v>77</v>
      </c>
      <c r="Z427" s="209"/>
      <c r="AA427" s="209"/>
      <c r="AB427" s="209"/>
    </row>
    <row r="428" spans="1:28" ht="11.55" thickBot="1">
      <c r="A428" s="225">
        <v>44341</v>
      </c>
      <c r="B428" s="226" t="s">
        <v>72</v>
      </c>
      <c r="C428" s="226" t="s">
        <v>26</v>
      </c>
      <c r="D428" s="227" t="s">
        <v>215</v>
      </c>
      <c r="E428" s="228">
        <v>91268</v>
      </c>
      <c r="F428" s="228">
        <v>91286</v>
      </c>
      <c r="G428" s="229">
        <f t="shared" si="82"/>
        <v>18</v>
      </c>
      <c r="H428" s="228">
        <v>91286</v>
      </c>
      <c r="I428" s="229">
        <f t="shared" si="83"/>
        <v>0</v>
      </c>
      <c r="J428" s="228">
        <v>91292</v>
      </c>
      <c r="K428" s="229">
        <f t="shared" si="84"/>
        <v>6</v>
      </c>
      <c r="L428" s="229">
        <f t="shared" si="91"/>
        <v>6</v>
      </c>
      <c r="M428" s="230">
        <v>91313</v>
      </c>
      <c r="N428" s="229">
        <f t="shared" si="85"/>
        <v>21</v>
      </c>
      <c r="O428" s="231">
        <f t="shared" si="86"/>
        <v>45</v>
      </c>
      <c r="P428" s="229">
        <f t="shared" si="87"/>
        <v>6</v>
      </c>
      <c r="Q428" s="229">
        <f t="shared" si="88"/>
        <v>39</v>
      </c>
      <c r="R428" s="277" t="s">
        <v>75</v>
      </c>
      <c r="S428" s="233" t="s">
        <v>76</v>
      </c>
      <c r="T428" s="233" t="s">
        <v>29</v>
      </c>
      <c r="U428" s="227" t="s">
        <v>30</v>
      </c>
      <c r="V428" s="234">
        <v>10</v>
      </c>
      <c r="W428" s="234">
        <f t="shared" si="80"/>
        <v>4.5</v>
      </c>
      <c r="X428" s="253">
        <f t="shared" si="90"/>
        <v>89.325000000000003</v>
      </c>
      <c r="Y428" s="254" t="s">
        <v>77</v>
      </c>
      <c r="Z428" s="237">
        <f>SUM(X422:X428)</f>
        <v>694.75000000000011</v>
      </c>
      <c r="AA428" s="238"/>
      <c r="AB428" s="239"/>
    </row>
    <row r="429" spans="1:28" ht="11.55" thickBot="1">
      <c r="A429" s="301">
        <v>44341</v>
      </c>
      <c r="B429" s="302" t="s">
        <v>216</v>
      </c>
      <c r="C429" s="302" t="s">
        <v>208</v>
      </c>
      <c r="D429" s="303" t="s">
        <v>218</v>
      </c>
      <c r="E429" s="304">
        <v>104598</v>
      </c>
      <c r="F429" s="305">
        <v>104598</v>
      </c>
      <c r="G429" s="306">
        <f t="shared" si="82"/>
        <v>0</v>
      </c>
      <c r="H429" s="305">
        <v>104598</v>
      </c>
      <c r="I429" s="306">
        <f t="shared" si="83"/>
        <v>0</v>
      </c>
      <c r="J429" s="305">
        <v>104598</v>
      </c>
      <c r="K429" s="306">
        <f t="shared" si="84"/>
        <v>0</v>
      </c>
      <c r="L429" s="306">
        <f t="shared" si="91"/>
        <v>0</v>
      </c>
      <c r="M429" s="304">
        <v>104706</v>
      </c>
      <c r="N429" s="306">
        <f t="shared" si="85"/>
        <v>108</v>
      </c>
      <c r="O429" s="307">
        <f t="shared" si="86"/>
        <v>108</v>
      </c>
      <c r="P429" s="306">
        <f t="shared" si="87"/>
        <v>0</v>
      </c>
      <c r="Q429" s="306">
        <f t="shared" si="88"/>
        <v>108</v>
      </c>
      <c r="R429" s="308" t="s">
        <v>27</v>
      </c>
      <c r="S429" s="309" t="s">
        <v>28</v>
      </c>
      <c r="T429" s="309" t="s">
        <v>29</v>
      </c>
      <c r="U429" s="303" t="s">
        <v>228</v>
      </c>
      <c r="V429" s="310">
        <v>13</v>
      </c>
      <c r="W429" s="310">
        <f t="shared" si="80"/>
        <v>8.3076923076923084</v>
      </c>
      <c r="X429" s="311">
        <f>W429*20.28</f>
        <v>168.48000000000002</v>
      </c>
      <c r="Y429" s="312" t="s">
        <v>229</v>
      </c>
      <c r="Z429" s="237">
        <f>SUM(X429)</f>
        <v>168.48000000000002</v>
      </c>
      <c r="AA429" s="238"/>
      <c r="AB429" s="239"/>
    </row>
    <row r="430" spans="1:28">
      <c r="A430" s="313">
        <v>44341</v>
      </c>
      <c r="B430" s="314" t="s">
        <v>35</v>
      </c>
      <c r="C430" s="314" t="s">
        <v>26</v>
      </c>
      <c r="D430" s="315" t="s">
        <v>227</v>
      </c>
      <c r="E430" s="316">
        <v>57225</v>
      </c>
      <c r="F430" s="317">
        <v>57234</v>
      </c>
      <c r="G430" s="318">
        <f t="shared" si="82"/>
        <v>9</v>
      </c>
      <c r="H430" s="317">
        <v>57234</v>
      </c>
      <c r="I430" s="318">
        <f t="shared" si="83"/>
        <v>0</v>
      </c>
      <c r="J430" s="317">
        <v>57244</v>
      </c>
      <c r="K430" s="318">
        <f t="shared" si="84"/>
        <v>10</v>
      </c>
      <c r="L430" s="318">
        <f t="shared" si="91"/>
        <v>10</v>
      </c>
      <c r="M430" s="317">
        <v>57259</v>
      </c>
      <c r="N430" s="319">
        <f t="shared" si="85"/>
        <v>15</v>
      </c>
      <c r="O430" s="320">
        <f t="shared" si="86"/>
        <v>34</v>
      </c>
      <c r="P430" s="318">
        <f t="shared" si="87"/>
        <v>10</v>
      </c>
      <c r="Q430" s="319">
        <f t="shared" si="88"/>
        <v>24</v>
      </c>
      <c r="R430" s="247" t="s">
        <v>37</v>
      </c>
      <c r="S430" s="321" t="s">
        <v>38</v>
      </c>
      <c r="T430" s="322" t="s">
        <v>29</v>
      </c>
      <c r="U430" s="323" t="s">
        <v>30</v>
      </c>
      <c r="V430" s="324">
        <v>12</v>
      </c>
      <c r="W430" s="324">
        <f t="shared" si="80"/>
        <v>2.8333333333333335</v>
      </c>
      <c r="X430" s="325">
        <f>W430*19.99</f>
        <v>56.638333333333335</v>
      </c>
      <c r="Y430" s="326" t="s">
        <v>39</v>
      </c>
      <c r="Z430" s="209"/>
      <c r="AA430" s="209"/>
      <c r="AB430" s="209"/>
    </row>
    <row r="431" spans="1:28">
      <c r="A431" s="313">
        <v>44341</v>
      </c>
      <c r="B431" s="314" t="s">
        <v>35</v>
      </c>
      <c r="C431" s="314" t="s">
        <v>26</v>
      </c>
      <c r="D431" s="327" t="s">
        <v>211</v>
      </c>
      <c r="E431" s="328">
        <v>57259</v>
      </c>
      <c r="F431" s="317">
        <v>57263</v>
      </c>
      <c r="G431" s="318">
        <f t="shared" si="82"/>
        <v>4</v>
      </c>
      <c r="H431" s="317">
        <v>57263</v>
      </c>
      <c r="I431" s="318">
        <f t="shared" si="83"/>
        <v>0</v>
      </c>
      <c r="J431" s="317">
        <v>57283</v>
      </c>
      <c r="K431" s="318">
        <f t="shared" si="84"/>
        <v>20</v>
      </c>
      <c r="L431" s="318">
        <f t="shared" si="91"/>
        <v>20</v>
      </c>
      <c r="M431" s="328">
        <v>57300</v>
      </c>
      <c r="N431" s="329">
        <f t="shared" si="85"/>
        <v>17</v>
      </c>
      <c r="O431" s="330">
        <f t="shared" si="86"/>
        <v>41</v>
      </c>
      <c r="P431" s="329">
        <f t="shared" si="87"/>
        <v>20</v>
      </c>
      <c r="Q431" s="329">
        <f t="shared" si="88"/>
        <v>21</v>
      </c>
      <c r="R431" s="247" t="s">
        <v>37</v>
      </c>
      <c r="S431" s="321" t="s">
        <v>38</v>
      </c>
      <c r="T431" s="331" t="s">
        <v>29</v>
      </c>
      <c r="U431" s="327" t="s">
        <v>30</v>
      </c>
      <c r="V431" s="332">
        <v>12</v>
      </c>
      <c r="W431" s="332">
        <f t="shared" si="80"/>
        <v>3.4166666666666665</v>
      </c>
      <c r="X431" s="333">
        <f>W431*19.99</f>
        <v>68.299166666666665</v>
      </c>
      <c r="Y431" s="334" t="s">
        <v>39</v>
      </c>
      <c r="Z431" s="209"/>
      <c r="AA431" s="209"/>
      <c r="AB431" s="209"/>
    </row>
    <row r="432" spans="1:28" ht="11.55" thickBot="1">
      <c r="A432" s="313">
        <v>44342</v>
      </c>
      <c r="B432" s="314" t="s">
        <v>35</v>
      </c>
      <c r="C432" s="314" t="s">
        <v>26</v>
      </c>
      <c r="D432" s="327" t="s">
        <v>143</v>
      </c>
      <c r="E432" s="328">
        <v>57300</v>
      </c>
      <c r="F432" s="317">
        <v>57316</v>
      </c>
      <c r="G432" s="318">
        <f t="shared" si="82"/>
        <v>16</v>
      </c>
      <c r="H432" s="317">
        <v>57316</v>
      </c>
      <c r="I432" s="318">
        <f t="shared" si="83"/>
        <v>0</v>
      </c>
      <c r="J432" s="317">
        <v>57342</v>
      </c>
      <c r="K432" s="318">
        <f t="shared" si="84"/>
        <v>26</v>
      </c>
      <c r="L432" s="318">
        <f t="shared" si="91"/>
        <v>26</v>
      </c>
      <c r="M432" s="328">
        <v>57342</v>
      </c>
      <c r="N432" s="329">
        <f t="shared" si="85"/>
        <v>0</v>
      </c>
      <c r="O432" s="330">
        <f t="shared" si="86"/>
        <v>42</v>
      </c>
      <c r="P432" s="329">
        <f t="shared" si="87"/>
        <v>26</v>
      </c>
      <c r="Q432" s="329">
        <f t="shared" si="88"/>
        <v>16</v>
      </c>
      <c r="R432" s="247" t="s">
        <v>37</v>
      </c>
      <c r="S432" s="321" t="s">
        <v>38</v>
      </c>
      <c r="T432" s="331" t="s">
        <v>29</v>
      </c>
      <c r="U432" s="327" t="s">
        <v>30</v>
      </c>
      <c r="V432" s="332">
        <v>12</v>
      </c>
      <c r="W432" s="332">
        <f t="shared" si="80"/>
        <v>3.5</v>
      </c>
      <c r="X432" s="333">
        <f>W432*19.99</f>
        <v>69.964999999999989</v>
      </c>
      <c r="Y432" s="334" t="s">
        <v>39</v>
      </c>
      <c r="Z432" s="209"/>
      <c r="AA432" s="209"/>
      <c r="AB432" s="209"/>
    </row>
    <row r="433" spans="1:28" ht="11.55" thickBot="1">
      <c r="A433" s="335">
        <v>44342</v>
      </c>
      <c r="B433" s="336" t="s">
        <v>35</v>
      </c>
      <c r="C433" s="336" t="s">
        <v>26</v>
      </c>
      <c r="D433" s="337" t="s">
        <v>190</v>
      </c>
      <c r="E433" s="338">
        <v>57342</v>
      </c>
      <c r="F433" s="339">
        <v>57342</v>
      </c>
      <c r="G433" s="340">
        <f t="shared" si="82"/>
        <v>0</v>
      </c>
      <c r="H433" s="339">
        <v>57342</v>
      </c>
      <c r="I433" s="340">
        <f t="shared" si="83"/>
        <v>0</v>
      </c>
      <c r="J433" s="339">
        <v>57372</v>
      </c>
      <c r="K433" s="340">
        <f t="shared" si="84"/>
        <v>30</v>
      </c>
      <c r="L433" s="340">
        <f t="shared" si="91"/>
        <v>30</v>
      </c>
      <c r="M433" s="341">
        <v>57379</v>
      </c>
      <c r="N433" s="342">
        <f t="shared" si="85"/>
        <v>7</v>
      </c>
      <c r="O433" s="343">
        <f t="shared" si="86"/>
        <v>37</v>
      </c>
      <c r="P433" s="342">
        <f t="shared" si="87"/>
        <v>30</v>
      </c>
      <c r="Q433" s="342">
        <f t="shared" si="88"/>
        <v>7</v>
      </c>
      <c r="R433" s="252" t="s">
        <v>37</v>
      </c>
      <c r="S433" s="344" t="s">
        <v>38</v>
      </c>
      <c r="T433" s="344" t="s">
        <v>29</v>
      </c>
      <c r="U433" s="337" t="s">
        <v>30</v>
      </c>
      <c r="V433" s="345">
        <v>12</v>
      </c>
      <c r="W433" s="346">
        <f t="shared" si="80"/>
        <v>3.0833333333333335</v>
      </c>
      <c r="X433" s="347">
        <f>W433*19.99</f>
        <v>61.635833333333331</v>
      </c>
      <c r="Y433" s="348" t="s">
        <v>39</v>
      </c>
      <c r="Z433" s="237">
        <f>SUM(X430:X433)</f>
        <v>256.5383333333333</v>
      </c>
      <c r="AA433" s="238"/>
      <c r="AB433" s="239"/>
    </row>
    <row r="434" spans="1:28">
      <c r="A434" s="313">
        <v>44341</v>
      </c>
      <c r="B434" s="314" t="s">
        <v>42</v>
      </c>
      <c r="C434" s="314" t="s">
        <v>26</v>
      </c>
      <c r="D434" s="323" t="s">
        <v>183</v>
      </c>
      <c r="E434" s="349">
        <v>43144</v>
      </c>
      <c r="F434" s="317">
        <v>43164</v>
      </c>
      <c r="G434" s="318">
        <f t="shared" si="82"/>
        <v>20</v>
      </c>
      <c r="H434" s="317">
        <v>43164</v>
      </c>
      <c r="I434" s="318">
        <f t="shared" si="83"/>
        <v>0</v>
      </c>
      <c r="J434" s="317">
        <v>43178</v>
      </c>
      <c r="K434" s="318">
        <f t="shared" si="84"/>
        <v>14</v>
      </c>
      <c r="L434" s="318">
        <f t="shared" si="91"/>
        <v>14</v>
      </c>
      <c r="M434" s="317">
        <v>43178</v>
      </c>
      <c r="N434" s="318">
        <f t="shared" si="85"/>
        <v>0</v>
      </c>
      <c r="O434" s="350">
        <f t="shared" si="86"/>
        <v>34</v>
      </c>
      <c r="P434" s="318">
        <f t="shared" si="87"/>
        <v>14</v>
      </c>
      <c r="Q434" s="319">
        <f t="shared" si="88"/>
        <v>20</v>
      </c>
      <c r="R434" s="255" t="s">
        <v>44</v>
      </c>
      <c r="S434" s="322" t="s">
        <v>45</v>
      </c>
      <c r="T434" s="322" t="s">
        <v>29</v>
      </c>
      <c r="U434" s="315" t="s">
        <v>30</v>
      </c>
      <c r="V434" s="351">
        <v>15</v>
      </c>
      <c r="W434" s="324">
        <f t="shared" si="80"/>
        <v>2.2666666666666666</v>
      </c>
      <c r="X434" s="352">
        <f>W434*19.45</f>
        <v>44.086666666666666</v>
      </c>
      <c r="Y434" s="353" t="s">
        <v>46</v>
      </c>
      <c r="Z434" s="209"/>
      <c r="AA434" s="209"/>
      <c r="AB434" s="209"/>
    </row>
    <row r="435" spans="1:28">
      <c r="A435" s="354">
        <v>44341</v>
      </c>
      <c r="B435" s="355" t="s">
        <v>42</v>
      </c>
      <c r="C435" s="356" t="s">
        <v>26</v>
      </c>
      <c r="D435" s="357" t="s">
        <v>96</v>
      </c>
      <c r="E435" s="328">
        <v>43178</v>
      </c>
      <c r="F435" s="358">
        <v>43189</v>
      </c>
      <c r="G435" s="359">
        <f t="shared" si="82"/>
        <v>11</v>
      </c>
      <c r="H435" s="358">
        <v>43189</v>
      </c>
      <c r="I435" s="359">
        <f t="shared" si="83"/>
        <v>0</v>
      </c>
      <c r="J435" s="358">
        <v>43192</v>
      </c>
      <c r="K435" s="359">
        <f t="shared" si="84"/>
        <v>3</v>
      </c>
      <c r="L435" s="359">
        <f t="shared" si="91"/>
        <v>3</v>
      </c>
      <c r="M435" s="358">
        <v>43201</v>
      </c>
      <c r="N435" s="359">
        <f t="shared" si="85"/>
        <v>9</v>
      </c>
      <c r="O435" s="360">
        <f t="shared" si="86"/>
        <v>23</v>
      </c>
      <c r="P435" s="329">
        <f t="shared" si="87"/>
        <v>3</v>
      </c>
      <c r="Q435" s="359">
        <f t="shared" si="88"/>
        <v>20</v>
      </c>
      <c r="R435" s="255" t="s">
        <v>44</v>
      </c>
      <c r="S435" s="361" t="s">
        <v>45</v>
      </c>
      <c r="T435" s="361" t="s">
        <v>29</v>
      </c>
      <c r="U435" s="357" t="s">
        <v>30</v>
      </c>
      <c r="V435" s="362">
        <v>15</v>
      </c>
      <c r="W435" s="362">
        <f t="shared" si="80"/>
        <v>1.5333333333333334</v>
      </c>
      <c r="X435" s="363">
        <f>W435*19.45</f>
        <v>29.823333333333334</v>
      </c>
      <c r="Y435" s="364" t="s">
        <v>46</v>
      </c>
      <c r="Z435" s="209"/>
      <c r="AA435" s="209"/>
      <c r="AB435" s="209"/>
    </row>
    <row r="436" spans="1:28" ht="11.55" thickBot="1">
      <c r="A436" s="354">
        <v>44342</v>
      </c>
      <c r="B436" s="355" t="s">
        <v>42</v>
      </c>
      <c r="C436" s="356" t="s">
        <v>26</v>
      </c>
      <c r="D436" s="357" t="s">
        <v>101</v>
      </c>
      <c r="E436" s="328">
        <v>43201</v>
      </c>
      <c r="F436" s="358">
        <v>43215</v>
      </c>
      <c r="G436" s="359">
        <f t="shared" si="82"/>
        <v>14</v>
      </c>
      <c r="H436" s="358">
        <v>43215</v>
      </c>
      <c r="I436" s="359">
        <f t="shared" si="83"/>
        <v>0</v>
      </c>
      <c r="J436" s="358">
        <v>43229</v>
      </c>
      <c r="K436" s="359">
        <f t="shared" si="84"/>
        <v>14</v>
      </c>
      <c r="L436" s="359">
        <f t="shared" si="91"/>
        <v>14</v>
      </c>
      <c r="M436" s="358">
        <v>43229</v>
      </c>
      <c r="N436" s="359">
        <f t="shared" si="85"/>
        <v>0</v>
      </c>
      <c r="O436" s="360">
        <f t="shared" si="86"/>
        <v>28</v>
      </c>
      <c r="P436" s="329">
        <f t="shared" si="87"/>
        <v>14</v>
      </c>
      <c r="Q436" s="359">
        <f t="shared" si="88"/>
        <v>14</v>
      </c>
      <c r="R436" s="255" t="s">
        <v>44</v>
      </c>
      <c r="S436" s="361" t="s">
        <v>45</v>
      </c>
      <c r="T436" s="361" t="s">
        <v>29</v>
      </c>
      <c r="U436" s="357" t="s">
        <v>30</v>
      </c>
      <c r="V436" s="362">
        <v>15</v>
      </c>
      <c r="W436" s="362">
        <f t="shared" si="80"/>
        <v>1.8666666666666667</v>
      </c>
      <c r="X436" s="363">
        <f>W436*19.45</f>
        <v>36.306666666666665</v>
      </c>
      <c r="Y436" s="364" t="s">
        <v>46</v>
      </c>
      <c r="Z436" s="209"/>
      <c r="AA436" s="209"/>
      <c r="AB436" s="209"/>
    </row>
    <row r="437" spans="1:28" ht="11.55" thickBot="1">
      <c r="A437" s="365">
        <v>44342</v>
      </c>
      <c r="B437" s="336" t="s">
        <v>42</v>
      </c>
      <c r="C437" s="366" t="s">
        <v>26</v>
      </c>
      <c r="D437" s="367" t="s">
        <v>107</v>
      </c>
      <c r="E437" s="338">
        <v>43229</v>
      </c>
      <c r="F437" s="338">
        <v>43250</v>
      </c>
      <c r="G437" s="342">
        <f t="shared" si="82"/>
        <v>21</v>
      </c>
      <c r="H437" s="338">
        <v>43250</v>
      </c>
      <c r="I437" s="342">
        <f t="shared" si="83"/>
        <v>0</v>
      </c>
      <c r="J437" s="338">
        <v>43270</v>
      </c>
      <c r="K437" s="342">
        <f t="shared" si="84"/>
        <v>20</v>
      </c>
      <c r="L437" s="342">
        <f t="shared" si="91"/>
        <v>20</v>
      </c>
      <c r="M437" s="341">
        <v>43289</v>
      </c>
      <c r="N437" s="342">
        <f t="shared" si="85"/>
        <v>19</v>
      </c>
      <c r="O437" s="343">
        <f t="shared" si="86"/>
        <v>60</v>
      </c>
      <c r="P437" s="340">
        <f t="shared" si="87"/>
        <v>20</v>
      </c>
      <c r="Q437" s="342">
        <f t="shared" si="88"/>
        <v>40</v>
      </c>
      <c r="R437" s="257" t="s">
        <v>44</v>
      </c>
      <c r="S437" s="344" t="s">
        <v>45</v>
      </c>
      <c r="T437" s="344" t="s">
        <v>29</v>
      </c>
      <c r="U437" s="337" t="s">
        <v>30</v>
      </c>
      <c r="V437" s="345">
        <v>15</v>
      </c>
      <c r="W437" s="345">
        <f t="shared" si="80"/>
        <v>4</v>
      </c>
      <c r="X437" s="368">
        <f>W437*19.45</f>
        <v>77.8</v>
      </c>
      <c r="Y437" s="348" t="s">
        <v>46</v>
      </c>
      <c r="Z437" s="237">
        <f>SUM(X434:X437)</f>
        <v>188.01666666666665</v>
      </c>
      <c r="AA437" s="238"/>
      <c r="AB437" s="239"/>
    </row>
    <row r="438" spans="1:28" ht="11.55" thickBot="1">
      <c r="A438" s="313">
        <v>44341</v>
      </c>
      <c r="B438" s="314" t="s">
        <v>48</v>
      </c>
      <c r="C438" s="314" t="s">
        <v>26</v>
      </c>
      <c r="D438" s="315" t="s">
        <v>49</v>
      </c>
      <c r="E438" s="349">
        <v>60749</v>
      </c>
      <c r="F438" s="317">
        <v>60755</v>
      </c>
      <c r="G438" s="318">
        <f t="shared" si="82"/>
        <v>6</v>
      </c>
      <c r="H438" s="317">
        <v>60755</v>
      </c>
      <c r="I438" s="318">
        <f t="shared" si="83"/>
        <v>0</v>
      </c>
      <c r="J438" s="317">
        <v>60780</v>
      </c>
      <c r="K438" s="318">
        <f t="shared" si="84"/>
        <v>25</v>
      </c>
      <c r="L438" s="318">
        <f t="shared" si="91"/>
        <v>25</v>
      </c>
      <c r="M438" s="317">
        <v>60783</v>
      </c>
      <c r="N438" s="318">
        <f t="shared" si="85"/>
        <v>3</v>
      </c>
      <c r="O438" s="350">
        <f t="shared" si="86"/>
        <v>34</v>
      </c>
      <c r="P438" s="318">
        <f t="shared" si="87"/>
        <v>25</v>
      </c>
      <c r="Q438" s="318">
        <f t="shared" si="88"/>
        <v>9</v>
      </c>
      <c r="R438" s="258" t="s">
        <v>50</v>
      </c>
      <c r="S438" s="321" t="s">
        <v>51</v>
      </c>
      <c r="T438" s="321" t="s">
        <v>29</v>
      </c>
      <c r="U438" s="315" t="s">
        <v>30</v>
      </c>
      <c r="V438" s="351">
        <v>8</v>
      </c>
      <c r="W438" s="351">
        <f t="shared" si="80"/>
        <v>4.25</v>
      </c>
      <c r="X438" s="352">
        <f>W438*21.39</f>
        <v>90.907499999999999</v>
      </c>
      <c r="Y438" s="369" t="s">
        <v>52</v>
      </c>
      <c r="Z438" s="209"/>
      <c r="AA438" s="209"/>
      <c r="AB438" s="209"/>
    </row>
    <row r="439" spans="1:28" ht="11.55" thickBot="1">
      <c r="A439" s="365">
        <v>44342</v>
      </c>
      <c r="B439" s="367" t="s">
        <v>48</v>
      </c>
      <c r="C439" s="336" t="s">
        <v>26</v>
      </c>
      <c r="D439" s="367" t="s">
        <v>53</v>
      </c>
      <c r="E439" s="338">
        <v>60783</v>
      </c>
      <c r="F439" s="338">
        <v>60785</v>
      </c>
      <c r="G439" s="342">
        <f t="shared" si="82"/>
        <v>2</v>
      </c>
      <c r="H439" s="338">
        <v>60785</v>
      </c>
      <c r="I439" s="342">
        <f t="shared" si="83"/>
        <v>0</v>
      </c>
      <c r="J439" s="338">
        <v>60799</v>
      </c>
      <c r="K439" s="342">
        <f t="shared" si="84"/>
        <v>14</v>
      </c>
      <c r="L439" s="342">
        <f t="shared" si="91"/>
        <v>14</v>
      </c>
      <c r="M439" s="341">
        <v>60805</v>
      </c>
      <c r="N439" s="342">
        <f t="shared" si="85"/>
        <v>6</v>
      </c>
      <c r="O439" s="343">
        <f t="shared" si="86"/>
        <v>22</v>
      </c>
      <c r="P439" s="342">
        <f t="shared" si="87"/>
        <v>14</v>
      </c>
      <c r="Q439" s="342">
        <f t="shared" si="88"/>
        <v>8</v>
      </c>
      <c r="R439" s="261" t="s">
        <v>50</v>
      </c>
      <c r="S439" s="344" t="s">
        <v>51</v>
      </c>
      <c r="T439" s="344" t="s">
        <v>29</v>
      </c>
      <c r="U439" s="337" t="s">
        <v>30</v>
      </c>
      <c r="V439" s="345">
        <v>8</v>
      </c>
      <c r="W439" s="345">
        <f t="shared" si="80"/>
        <v>2.75</v>
      </c>
      <c r="X439" s="368">
        <f>W439*21.39</f>
        <v>58.822500000000005</v>
      </c>
      <c r="Y439" s="370" t="s">
        <v>52</v>
      </c>
      <c r="Z439" s="237">
        <f>SUM(X438:X439)</f>
        <v>149.73000000000002</v>
      </c>
      <c r="AA439" s="238"/>
      <c r="AB439" s="239"/>
    </row>
    <row r="440" spans="1:28" ht="11.55" thickBot="1">
      <c r="A440" s="313">
        <v>44341</v>
      </c>
      <c r="B440" s="314" t="s">
        <v>55</v>
      </c>
      <c r="C440" s="314" t="s">
        <v>26</v>
      </c>
      <c r="D440" s="323" t="s">
        <v>56</v>
      </c>
      <c r="E440" s="349">
        <v>112141</v>
      </c>
      <c r="F440" s="317">
        <v>112157</v>
      </c>
      <c r="G440" s="318">
        <f t="shared" si="82"/>
        <v>16</v>
      </c>
      <c r="H440" s="317">
        <v>112157</v>
      </c>
      <c r="I440" s="318">
        <f t="shared" si="83"/>
        <v>0</v>
      </c>
      <c r="J440" s="317">
        <v>112171</v>
      </c>
      <c r="K440" s="318">
        <f t="shared" si="84"/>
        <v>14</v>
      </c>
      <c r="L440" s="318">
        <f t="shared" si="91"/>
        <v>14</v>
      </c>
      <c r="M440" s="317">
        <v>112175</v>
      </c>
      <c r="N440" s="318">
        <f t="shared" si="85"/>
        <v>4</v>
      </c>
      <c r="O440" s="317">
        <f t="shared" si="86"/>
        <v>34</v>
      </c>
      <c r="P440" s="318">
        <f t="shared" si="87"/>
        <v>14</v>
      </c>
      <c r="Q440" s="318">
        <f t="shared" si="88"/>
        <v>20</v>
      </c>
      <c r="R440" s="262" t="s">
        <v>57</v>
      </c>
      <c r="S440" s="321" t="s">
        <v>51</v>
      </c>
      <c r="T440" s="321" t="s">
        <v>29</v>
      </c>
      <c r="U440" s="314" t="s">
        <v>30</v>
      </c>
      <c r="V440" s="371">
        <v>7</v>
      </c>
      <c r="W440" s="372">
        <f t="shared" si="80"/>
        <v>4.8571428571428568</v>
      </c>
      <c r="X440" s="373">
        <f>W440*21.69</f>
        <v>105.35142857142857</v>
      </c>
      <c r="Y440" s="374" t="s">
        <v>58</v>
      </c>
      <c r="Z440" s="209"/>
      <c r="AA440" s="209"/>
      <c r="AB440" s="209"/>
    </row>
    <row r="441" spans="1:28" ht="11.55" thickBot="1">
      <c r="A441" s="335">
        <v>44342</v>
      </c>
      <c r="B441" s="336" t="s">
        <v>55</v>
      </c>
      <c r="C441" s="336" t="s">
        <v>26</v>
      </c>
      <c r="D441" s="336" t="s">
        <v>124</v>
      </c>
      <c r="E441" s="339">
        <v>112175</v>
      </c>
      <c r="F441" s="338">
        <v>112179</v>
      </c>
      <c r="G441" s="340">
        <f t="shared" si="82"/>
        <v>4</v>
      </c>
      <c r="H441" s="339">
        <v>112179</v>
      </c>
      <c r="I441" s="340">
        <f t="shared" si="83"/>
        <v>0</v>
      </c>
      <c r="J441" s="338">
        <v>112191</v>
      </c>
      <c r="K441" s="342">
        <f t="shared" si="84"/>
        <v>12</v>
      </c>
      <c r="L441" s="342">
        <f t="shared" si="91"/>
        <v>12</v>
      </c>
      <c r="M441" s="341">
        <v>112209</v>
      </c>
      <c r="N441" s="342">
        <f t="shared" si="85"/>
        <v>18</v>
      </c>
      <c r="O441" s="343">
        <f t="shared" si="86"/>
        <v>34</v>
      </c>
      <c r="P441" s="342">
        <f t="shared" si="87"/>
        <v>12</v>
      </c>
      <c r="Q441" s="342">
        <f t="shared" si="88"/>
        <v>22</v>
      </c>
      <c r="R441" s="266" t="s">
        <v>57</v>
      </c>
      <c r="S441" s="344" t="s">
        <v>51</v>
      </c>
      <c r="T441" s="344" t="s">
        <v>29</v>
      </c>
      <c r="U441" s="375" t="s">
        <v>30</v>
      </c>
      <c r="V441" s="345">
        <v>7</v>
      </c>
      <c r="W441" s="345">
        <f t="shared" si="80"/>
        <v>4.8571428571428568</v>
      </c>
      <c r="X441" s="368">
        <f>W441*21.69</f>
        <v>105.35142857142857</v>
      </c>
      <c r="Y441" s="348" t="s">
        <v>58</v>
      </c>
      <c r="Z441" s="237">
        <f>SUM(X440:X441)</f>
        <v>210.70285714285714</v>
      </c>
      <c r="AA441" s="238"/>
      <c r="AB441" s="239"/>
    </row>
    <row r="442" spans="1:28" ht="11.55" thickBot="1">
      <c r="A442" s="313">
        <v>44341</v>
      </c>
      <c r="B442" s="376" t="s">
        <v>60</v>
      </c>
      <c r="C442" s="314" t="s">
        <v>26</v>
      </c>
      <c r="D442" s="314" t="s">
        <v>61</v>
      </c>
      <c r="E442" s="349">
        <v>175846</v>
      </c>
      <c r="F442" s="317">
        <v>175855</v>
      </c>
      <c r="G442" s="318">
        <f t="shared" si="82"/>
        <v>9</v>
      </c>
      <c r="H442" s="317">
        <v>175855</v>
      </c>
      <c r="I442" s="318">
        <f t="shared" si="83"/>
        <v>0</v>
      </c>
      <c r="J442" s="317">
        <v>175867</v>
      </c>
      <c r="K442" s="318">
        <f t="shared" si="84"/>
        <v>12</v>
      </c>
      <c r="L442" s="318">
        <f t="shared" si="91"/>
        <v>12</v>
      </c>
      <c r="M442" s="317">
        <v>175879</v>
      </c>
      <c r="N442" s="318">
        <f t="shared" si="85"/>
        <v>12</v>
      </c>
      <c r="O442" s="350">
        <f t="shared" si="86"/>
        <v>33</v>
      </c>
      <c r="P442" s="318">
        <f t="shared" si="87"/>
        <v>12</v>
      </c>
      <c r="Q442" s="318">
        <f t="shared" si="88"/>
        <v>21</v>
      </c>
      <c r="R442" s="267" t="s">
        <v>62</v>
      </c>
      <c r="S442" s="321" t="s">
        <v>51</v>
      </c>
      <c r="T442" s="322" t="s">
        <v>29</v>
      </c>
      <c r="U442" s="323" t="s">
        <v>30</v>
      </c>
      <c r="V442" s="351">
        <v>7</v>
      </c>
      <c r="W442" s="324">
        <f t="shared" si="80"/>
        <v>4.7142857142857144</v>
      </c>
      <c r="X442" s="352">
        <f>W442*21.3</f>
        <v>100.41428571428573</v>
      </c>
      <c r="Y442" s="374" t="s">
        <v>63</v>
      </c>
      <c r="Z442" s="209"/>
      <c r="AA442" s="209"/>
      <c r="AB442" s="209"/>
    </row>
    <row r="443" spans="1:28" ht="11.55" thickBot="1">
      <c r="A443" s="335">
        <v>44342</v>
      </c>
      <c r="B443" s="336" t="s">
        <v>60</v>
      </c>
      <c r="C443" s="336" t="s">
        <v>26</v>
      </c>
      <c r="D443" s="366" t="s">
        <v>64</v>
      </c>
      <c r="E443" s="339">
        <v>175879</v>
      </c>
      <c r="F443" s="339">
        <v>175891</v>
      </c>
      <c r="G443" s="340">
        <f t="shared" si="82"/>
        <v>12</v>
      </c>
      <c r="H443" s="339">
        <v>175891</v>
      </c>
      <c r="I443" s="340">
        <f t="shared" si="83"/>
        <v>0</v>
      </c>
      <c r="J443" s="339">
        <v>175903</v>
      </c>
      <c r="K443" s="340">
        <f t="shared" si="84"/>
        <v>12</v>
      </c>
      <c r="L443" s="340">
        <f t="shared" si="91"/>
        <v>12</v>
      </c>
      <c r="M443" s="377">
        <v>175911</v>
      </c>
      <c r="N443" s="340">
        <f t="shared" si="85"/>
        <v>8</v>
      </c>
      <c r="O443" s="343">
        <f t="shared" si="86"/>
        <v>32</v>
      </c>
      <c r="P443" s="340">
        <f t="shared" si="87"/>
        <v>12</v>
      </c>
      <c r="Q443" s="342">
        <f t="shared" si="88"/>
        <v>20</v>
      </c>
      <c r="R443" s="268" t="s">
        <v>62</v>
      </c>
      <c r="S443" s="344" t="s">
        <v>51</v>
      </c>
      <c r="T443" s="344" t="s">
        <v>29</v>
      </c>
      <c r="U443" s="337" t="s">
        <v>30</v>
      </c>
      <c r="V443" s="345">
        <v>7</v>
      </c>
      <c r="W443" s="345">
        <f t="shared" si="80"/>
        <v>4.5714285714285712</v>
      </c>
      <c r="X443" s="368">
        <f>W443*21.3</f>
        <v>97.371428571428567</v>
      </c>
      <c r="Y443" s="378" t="s">
        <v>65</v>
      </c>
      <c r="Z443" s="237">
        <f>SUM(X442:X443)</f>
        <v>197.78571428571428</v>
      </c>
      <c r="AA443" s="238"/>
      <c r="AB443" s="239"/>
    </row>
    <row r="444" spans="1:28">
      <c r="A444" s="313">
        <v>44341</v>
      </c>
      <c r="B444" s="379" t="s">
        <v>230</v>
      </c>
      <c r="C444" s="314" t="s">
        <v>208</v>
      </c>
      <c r="D444" s="376" t="s">
        <v>231</v>
      </c>
      <c r="E444" s="349">
        <v>183690</v>
      </c>
      <c r="F444" s="317">
        <v>183690</v>
      </c>
      <c r="G444" s="318">
        <f t="shared" si="82"/>
        <v>0</v>
      </c>
      <c r="H444" s="317">
        <v>183690</v>
      </c>
      <c r="I444" s="318">
        <f t="shared" si="83"/>
        <v>0</v>
      </c>
      <c r="J444" s="317">
        <v>183690</v>
      </c>
      <c r="K444" s="318">
        <f t="shared" si="84"/>
        <v>0</v>
      </c>
      <c r="L444" s="318">
        <f t="shared" si="91"/>
        <v>0</v>
      </c>
      <c r="M444" s="317">
        <v>183738</v>
      </c>
      <c r="N444" s="318">
        <f t="shared" si="85"/>
        <v>48</v>
      </c>
      <c r="O444" s="350">
        <f t="shared" si="86"/>
        <v>48</v>
      </c>
      <c r="P444" s="318">
        <f t="shared" si="87"/>
        <v>0</v>
      </c>
      <c r="Q444" s="318">
        <f t="shared" si="88"/>
        <v>48</v>
      </c>
      <c r="R444" s="380" t="s">
        <v>127</v>
      </c>
      <c r="S444" s="322" t="s">
        <v>28</v>
      </c>
      <c r="T444" s="321" t="s">
        <v>29</v>
      </c>
      <c r="U444" s="315" t="s">
        <v>30</v>
      </c>
      <c r="V444" s="351">
        <v>12</v>
      </c>
      <c r="W444" s="351">
        <f t="shared" si="80"/>
        <v>4</v>
      </c>
      <c r="X444" s="352">
        <f>W444*19.89</f>
        <v>79.56</v>
      </c>
      <c r="Y444" s="369" t="s">
        <v>128</v>
      </c>
      <c r="Z444" s="209"/>
      <c r="AA444" s="209"/>
      <c r="AB444" s="209"/>
    </row>
    <row r="445" spans="1:28" ht="11.55" thickBot="1">
      <c r="A445" s="354">
        <v>44341</v>
      </c>
      <c r="B445" s="381" t="s">
        <v>126</v>
      </c>
      <c r="C445" s="376" t="s">
        <v>26</v>
      </c>
      <c r="D445" s="355" t="s">
        <v>194</v>
      </c>
      <c r="E445" s="328">
        <v>183738</v>
      </c>
      <c r="F445" s="328">
        <v>183758</v>
      </c>
      <c r="G445" s="359">
        <f t="shared" si="82"/>
        <v>20</v>
      </c>
      <c r="H445" s="358">
        <v>183758</v>
      </c>
      <c r="I445" s="359">
        <f t="shared" si="83"/>
        <v>0</v>
      </c>
      <c r="J445" s="328">
        <v>183776</v>
      </c>
      <c r="K445" s="329">
        <f t="shared" si="84"/>
        <v>18</v>
      </c>
      <c r="L445" s="329">
        <f t="shared" si="91"/>
        <v>18</v>
      </c>
      <c r="M445" s="328">
        <v>183803</v>
      </c>
      <c r="N445" s="359">
        <f t="shared" si="85"/>
        <v>27</v>
      </c>
      <c r="O445" s="360">
        <f t="shared" si="86"/>
        <v>65</v>
      </c>
      <c r="P445" s="359">
        <f t="shared" si="87"/>
        <v>18</v>
      </c>
      <c r="Q445" s="329">
        <f t="shared" si="88"/>
        <v>47</v>
      </c>
      <c r="R445" s="382" t="s">
        <v>127</v>
      </c>
      <c r="S445" s="361" t="s">
        <v>28</v>
      </c>
      <c r="T445" s="331" t="s">
        <v>29</v>
      </c>
      <c r="U445" s="327" t="s">
        <v>30</v>
      </c>
      <c r="V445" s="332">
        <v>12</v>
      </c>
      <c r="W445" s="351">
        <f t="shared" si="80"/>
        <v>5.416666666666667</v>
      </c>
      <c r="X445" s="333">
        <f>W445*19.89</f>
        <v>107.73750000000001</v>
      </c>
      <c r="Y445" s="383" t="s">
        <v>128</v>
      </c>
      <c r="Z445" s="209"/>
      <c r="AA445" s="209"/>
      <c r="AB445" s="209"/>
    </row>
    <row r="446" spans="1:28" ht="11.55" thickBot="1">
      <c r="A446" s="365">
        <v>44342</v>
      </c>
      <c r="B446" s="367" t="s">
        <v>126</v>
      </c>
      <c r="C446" s="336" t="s">
        <v>26</v>
      </c>
      <c r="D446" s="336" t="s">
        <v>106</v>
      </c>
      <c r="E446" s="338">
        <v>183803</v>
      </c>
      <c r="F446" s="338">
        <v>183831</v>
      </c>
      <c r="G446" s="342">
        <f t="shared" si="82"/>
        <v>28</v>
      </c>
      <c r="H446" s="338">
        <v>183831</v>
      </c>
      <c r="I446" s="340">
        <f t="shared" si="83"/>
        <v>0</v>
      </c>
      <c r="J446" s="339">
        <v>183849</v>
      </c>
      <c r="K446" s="340">
        <f t="shared" si="84"/>
        <v>18</v>
      </c>
      <c r="L446" s="340">
        <f t="shared" si="91"/>
        <v>18</v>
      </c>
      <c r="M446" s="341">
        <v>183870</v>
      </c>
      <c r="N446" s="342">
        <f t="shared" si="85"/>
        <v>21</v>
      </c>
      <c r="O446" s="343">
        <f t="shared" si="86"/>
        <v>67</v>
      </c>
      <c r="P446" s="342">
        <f t="shared" si="87"/>
        <v>18</v>
      </c>
      <c r="Q446" s="342">
        <f t="shared" si="88"/>
        <v>49</v>
      </c>
      <c r="R446" s="384" t="s">
        <v>127</v>
      </c>
      <c r="S446" s="344" t="s">
        <v>28</v>
      </c>
      <c r="T446" s="344" t="s">
        <v>29</v>
      </c>
      <c r="U446" s="337" t="s">
        <v>30</v>
      </c>
      <c r="V446" s="345">
        <v>12</v>
      </c>
      <c r="W446" s="385">
        <f t="shared" si="80"/>
        <v>5.583333333333333</v>
      </c>
      <c r="X446" s="368">
        <f>W446*19.89</f>
        <v>111.05249999999999</v>
      </c>
      <c r="Y446" s="370" t="s">
        <v>128</v>
      </c>
      <c r="Z446" s="237">
        <f>SUM(X444:X446)</f>
        <v>298.35000000000002</v>
      </c>
      <c r="AA446" s="238"/>
      <c r="AB446" s="239"/>
    </row>
    <row r="447" spans="1:28">
      <c r="A447" s="313">
        <v>44341</v>
      </c>
      <c r="B447" s="386" t="s">
        <v>25</v>
      </c>
      <c r="C447" s="314" t="s">
        <v>26</v>
      </c>
      <c r="D447" s="314" t="s">
        <v>145</v>
      </c>
      <c r="E447" s="316">
        <v>181007</v>
      </c>
      <c r="F447" s="387">
        <v>181007</v>
      </c>
      <c r="G447" s="319">
        <f t="shared" si="82"/>
        <v>0</v>
      </c>
      <c r="H447" s="387">
        <v>181007</v>
      </c>
      <c r="I447" s="319">
        <f t="shared" si="83"/>
        <v>0</v>
      </c>
      <c r="J447" s="387">
        <v>181007</v>
      </c>
      <c r="K447" s="319">
        <f t="shared" si="84"/>
        <v>0</v>
      </c>
      <c r="L447" s="319">
        <f t="shared" si="91"/>
        <v>0</v>
      </c>
      <c r="M447" s="387">
        <v>181025</v>
      </c>
      <c r="N447" s="319">
        <f t="shared" si="85"/>
        <v>18</v>
      </c>
      <c r="O447" s="320">
        <f t="shared" si="86"/>
        <v>18</v>
      </c>
      <c r="P447" s="319">
        <f t="shared" si="87"/>
        <v>0</v>
      </c>
      <c r="Q447" s="319">
        <f t="shared" si="88"/>
        <v>18</v>
      </c>
      <c r="R447" s="297" t="s">
        <v>223</v>
      </c>
      <c r="S447" s="321" t="s">
        <v>224</v>
      </c>
      <c r="T447" s="321" t="s">
        <v>29</v>
      </c>
      <c r="U447" s="315" t="s">
        <v>30</v>
      </c>
      <c r="V447" s="351">
        <v>8.8000000000000007</v>
      </c>
      <c r="W447" s="351">
        <f t="shared" si="80"/>
        <v>2.0454545454545454</v>
      </c>
      <c r="X447" s="352">
        <f>W447*21.19</f>
        <v>43.343181818181819</v>
      </c>
      <c r="Y447" s="388" t="s">
        <v>128</v>
      </c>
      <c r="Z447" s="209"/>
      <c r="AA447" s="209"/>
      <c r="AB447" s="209"/>
    </row>
    <row r="448" spans="1:28">
      <c r="A448" s="389">
        <v>44341</v>
      </c>
      <c r="B448" s="381" t="s">
        <v>25</v>
      </c>
      <c r="C448" s="356" t="s">
        <v>26</v>
      </c>
      <c r="D448" s="356" t="s">
        <v>193</v>
      </c>
      <c r="E448" s="390">
        <v>181025</v>
      </c>
      <c r="F448" s="390">
        <v>181049</v>
      </c>
      <c r="G448" s="359">
        <f>F448-E448</f>
        <v>24</v>
      </c>
      <c r="H448" s="391">
        <v>181049</v>
      </c>
      <c r="I448" s="359">
        <f t="shared" si="83"/>
        <v>0</v>
      </c>
      <c r="J448" s="391">
        <v>181080</v>
      </c>
      <c r="K448" s="359">
        <f t="shared" si="84"/>
        <v>31</v>
      </c>
      <c r="L448" s="359">
        <f t="shared" si="91"/>
        <v>31</v>
      </c>
      <c r="M448" s="390">
        <v>181080</v>
      </c>
      <c r="N448" s="329">
        <f t="shared" si="85"/>
        <v>0</v>
      </c>
      <c r="O448" s="330">
        <f t="shared" si="86"/>
        <v>55</v>
      </c>
      <c r="P448" s="359">
        <f t="shared" si="87"/>
        <v>31</v>
      </c>
      <c r="Q448" s="359">
        <f t="shared" si="88"/>
        <v>24</v>
      </c>
      <c r="R448" s="297" t="s">
        <v>223</v>
      </c>
      <c r="S448" s="361" t="s">
        <v>224</v>
      </c>
      <c r="T448" s="331" t="s">
        <v>29</v>
      </c>
      <c r="U448" s="327" t="s">
        <v>30</v>
      </c>
      <c r="V448" s="332">
        <v>8.8000000000000007</v>
      </c>
      <c r="W448" s="351">
        <f t="shared" si="80"/>
        <v>6.2499999999999991</v>
      </c>
      <c r="X448" s="333">
        <f>W448*21.19</f>
        <v>132.4375</v>
      </c>
      <c r="Y448" s="383" t="s">
        <v>128</v>
      </c>
      <c r="Z448" s="209"/>
      <c r="AA448" s="209"/>
      <c r="AB448" s="209"/>
    </row>
    <row r="449" spans="1:28" ht="11.55" thickBot="1">
      <c r="A449" s="389">
        <v>44341</v>
      </c>
      <c r="B449" s="381" t="s">
        <v>25</v>
      </c>
      <c r="C449" s="356" t="s">
        <v>26</v>
      </c>
      <c r="D449" s="356" t="s">
        <v>232</v>
      </c>
      <c r="E449" s="328">
        <v>181080</v>
      </c>
      <c r="F449" s="328">
        <v>181089</v>
      </c>
      <c r="G449" s="359">
        <f t="shared" si="82"/>
        <v>9</v>
      </c>
      <c r="H449" s="358">
        <v>181089</v>
      </c>
      <c r="I449" s="359">
        <f t="shared" si="83"/>
        <v>0</v>
      </c>
      <c r="J449" s="358">
        <v>181143</v>
      </c>
      <c r="K449" s="319">
        <f t="shared" si="84"/>
        <v>54</v>
      </c>
      <c r="L449" s="319">
        <f t="shared" si="91"/>
        <v>54</v>
      </c>
      <c r="M449" s="387">
        <v>181156</v>
      </c>
      <c r="N449" s="319">
        <f t="shared" si="85"/>
        <v>13</v>
      </c>
      <c r="O449" s="320">
        <f t="shared" si="86"/>
        <v>76</v>
      </c>
      <c r="P449" s="359">
        <f t="shared" si="87"/>
        <v>54</v>
      </c>
      <c r="Q449" s="359">
        <f t="shared" si="88"/>
        <v>22</v>
      </c>
      <c r="R449" s="297" t="s">
        <v>223</v>
      </c>
      <c r="S449" s="361" t="s">
        <v>224</v>
      </c>
      <c r="T449" s="331" t="s">
        <v>29</v>
      </c>
      <c r="U449" s="327" t="s">
        <v>30</v>
      </c>
      <c r="V449" s="332">
        <v>8.8000000000000007</v>
      </c>
      <c r="W449" s="351">
        <f t="shared" si="80"/>
        <v>8.6363636363636349</v>
      </c>
      <c r="X449" s="333">
        <f>W449*21.19</f>
        <v>183.00454545454542</v>
      </c>
      <c r="Y449" s="383" t="s">
        <v>128</v>
      </c>
      <c r="Z449" s="209"/>
      <c r="AA449" s="209"/>
      <c r="AB449" s="209"/>
    </row>
    <row r="450" spans="1:28" ht="11.55" thickBot="1">
      <c r="A450" s="392">
        <v>44342</v>
      </c>
      <c r="B450" s="367" t="s">
        <v>25</v>
      </c>
      <c r="C450" s="336" t="s">
        <v>26</v>
      </c>
      <c r="D450" s="336" t="s">
        <v>233</v>
      </c>
      <c r="E450" s="338">
        <v>181156</v>
      </c>
      <c r="F450" s="338">
        <v>181177</v>
      </c>
      <c r="G450" s="342">
        <f t="shared" si="82"/>
        <v>21</v>
      </c>
      <c r="H450" s="338">
        <v>181177</v>
      </c>
      <c r="I450" s="342">
        <f t="shared" si="83"/>
        <v>0</v>
      </c>
      <c r="J450" s="338">
        <v>181209</v>
      </c>
      <c r="K450" s="342">
        <f t="shared" si="84"/>
        <v>32</v>
      </c>
      <c r="L450" s="342">
        <f t="shared" si="91"/>
        <v>32</v>
      </c>
      <c r="M450" s="341">
        <v>181226</v>
      </c>
      <c r="N450" s="342">
        <f t="shared" si="85"/>
        <v>17</v>
      </c>
      <c r="O450" s="343">
        <f t="shared" si="86"/>
        <v>70</v>
      </c>
      <c r="P450" s="342">
        <f t="shared" si="87"/>
        <v>32</v>
      </c>
      <c r="Q450" s="342">
        <f t="shared" si="88"/>
        <v>38</v>
      </c>
      <c r="R450" s="298" t="s">
        <v>223</v>
      </c>
      <c r="S450" s="344" t="s">
        <v>224</v>
      </c>
      <c r="T450" s="344" t="s">
        <v>29</v>
      </c>
      <c r="U450" s="337" t="s">
        <v>30</v>
      </c>
      <c r="V450" s="345">
        <v>8.8000000000000007</v>
      </c>
      <c r="W450" s="345">
        <f t="shared" si="80"/>
        <v>7.9545454545454541</v>
      </c>
      <c r="X450" s="368">
        <f>W450*21.19</f>
        <v>168.55681818181819</v>
      </c>
      <c r="Y450" s="370" t="s">
        <v>128</v>
      </c>
      <c r="Z450" s="237">
        <f>SUM(X447:X450)</f>
        <v>527.34204545454543</v>
      </c>
      <c r="AA450" s="238"/>
      <c r="AB450" s="239"/>
    </row>
    <row r="451" spans="1:28" ht="11.55" thickBot="1">
      <c r="A451" s="335">
        <v>44342</v>
      </c>
      <c r="B451" s="393" t="s">
        <v>181</v>
      </c>
      <c r="C451" s="366" t="s">
        <v>26</v>
      </c>
      <c r="D451" s="366" t="s">
        <v>204</v>
      </c>
      <c r="E451" s="377">
        <v>9030</v>
      </c>
      <c r="F451" s="339">
        <v>9045</v>
      </c>
      <c r="G451" s="340">
        <f t="shared" si="82"/>
        <v>15</v>
      </c>
      <c r="H451" s="339">
        <v>9045</v>
      </c>
      <c r="I451" s="340">
        <f t="shared" si="83"/>
        <v>0</v>
      </c>
      <c r="J451" s="339">
        <v>9053</v>
      </c>
      <c r="K451" s="340">
        <f t="shared" si="84"/>
        <v>8</v>
      </c>
      <c r="L451" s="340">
        <f t="shared" si="91"/>
        <v>8</v>
      </c>
      <c r="M451" s="377">
        <v>9074</v>
      </c>
      <c r="N451" s="340">
        <f t="shared" si="85"/>
        <v>21</v>
      </c>
      <c r="O451" s="394">
        <f t="shared" si="86"/>
        <v>44</v>
      </c>
      <c r="P451" s="340">
        <f t="shared" si="87"/>
        <v>8</v>
      </c>
      <c r="Q451" s="340">
        <f t="shared" si="88"/>
        <v>36</v>
      </c>
      <c r="R451" s="300" t="s">
        <v>66</v>
      </c>
      <c r="S451" s="395" t="s">
        <v>51</v>
      </c>
      <c r="T451" s="395" t="s">
        <v>29</v>
      </c>
      <c r="U451" s="375" t="s">
        <v>30</v>
      </c>
      <c r="V451" s="385">
        <v>7</v>
      </c>
      <c r="W451" s="385">
        <f t="shared" si="80"/>
        <v>6.2857142857142856</v>
      </c>
      <c r="X451" s="396">
        <f>W451*21.35</f>
        <v>134.20000000000002</v>
      </c>
      <c r="Y451" s="397" t="s">
        <v>67</v>
      </c>
      <c r="Z451" s="237">
        <f>SUM(X451)</f>
        <v>134.20000000000002</v>
      </c>
      <c r="AA451" s="238"/>
      <c r="AB451" s="239"/>
    </row>
    <row r="452" spans="1:28" ht="11.55" thickBot="1">
      <c r="A452" s="313">
        <v>44341</v>
      </c>
      <c r="B452" s="314" t="s">
        <v>68</v>
      </c>
      <c r="C452" s="314" t="s">
        <v>26</v>
      </c>
      <c r="D452" s="315" t="s">
        <v>69</v>
      </c>
      <c r="E452" s="349">
        <v>233005</v>
      </c>
      <c r="F452" s="317">
        <v>233019</v>
      </c>
      <c r="G452" s="318">
        <f t="shared" si="82"/>
        <v>14</v>
      </c>
      <c r="H452" s="317">
        <v>233019</v>
      </c>
      <c r="I452" s="318">
        <f t="shared" si="83"/>
        <v>0</v>
      </c>
      <c r="J452" s="317">
        <v>233031</v>
      </c>
      <c r="K452" s="318">
        <f t="shared" si="84"/>
        <v>12</v>
      </c>
      <c r="L452" s="318">
        <f t="shared" si="91"/>
        <v>12</v>
      </c>
      <c r="M452" s="317">
        <v>233040</v>
      </c>
      <c r="N452" s="318">
        <f t="shared" si="85"/>
        <v>9</v>
      </c>
      <c r="O452" s="350">
        <f t="shared" si="86"/>
        <v>35</v>
      </c>
      <c r="P452" s="318">
        <f t="shared" si="87"/>
        <v>12</v>
      </c>
      <c r="Q452" s="319">
        <f t="shared" si="88"/>
        <v>23</v>
      </c>
      <c r="R452" s="274" t="s">
        <v>70</v>
      </c>
      <c r="S452" s="321" t="s">
        <v>51</v>
      </c>
      <c r="T452" s="321" t="s">
        <v>29</v>
      </c>
      <c r="U452" s="315" t="s">
        <v>30</v>
      </c>
      <c r="V452" s="351">
        <v>7</v>
      </c>
      <c r="W452" s="351">
        <f t="shared" si="80"/>
        <v>5</v>
      </c>
      <c r="X452" s="352">
        <f>W452*19.69</f>
        <v>98.45</v>
      </c>
      <c r="Y452" s="326" t="s">
        <v>67</v>
      </c>
      <c r="Z452" s="209"/>
      <c r="AA452" s="209"/>
      <c r="AB452" s="209"/>
    </row>
    <row r="453" spans="1:28" ht="11.55" thickBot="1">
      <c r="A453" s="335">
        <v>44342</v>
      </c>
      <c r="B453" s="366" t="s">
        <v>68</v>
      </c>
      <c r="C453" s="366" t="s">
        <v>26</v>
      </c>
      <c r="D453" s="375" t="s">
        <v>71</v>
      </c>
      <c r="E453" s="338">
        <v>233040</v>
      </c>
      <c r="F453" s="339">
        <v>233049</v>
      </c>
      <c r="G453" s="340">
        <f t="shared" si="82"/>
        <v>9</v>
      </c>
      <c r="H453" s="339">
        <v>233049</v>
      </c>
      <c r="I453" s="340">
        <f t="shared" si="83"/>
        <v>0</v>
      </c>
      <c r="J453" s="339">
        <v>233060</v>
      </c>
      <c r="K453" s="340">
        <f t="shared" si="84"/>
        <v>11</v>
      </c>
      <c r="L453" s="340">
        <f t="shared" si="91"/>
        <v>11</v>
      </c>
      <c r="M453" s="377">
        <v>233076</v>
      </c>
      <c r="N453" s="340">
        <f t="shared" si="85"/>
        <v>16</v>
      </c>
      <c r="O453" s="394">
        <f t="shared" si="86"/>
        <v>36</v>
      </c>
      <c r="P453" s="340">
        <f t="shared" si="87"/>
        <v>11</v>
      </c>
      <c r="Q453" s="342">
        <f t="shared" si="88"/>
        <v>25</v>
      </c>
      <c r="R453" s="275" t="s">
        <v>70</v>
      </c>
      <c r="S453" s="344" t="s">
        <v>51</v>
      </c>
      <c r="T453" s="344" t="s">
        <v>29</v>
      </c>
      <c r="U453" s="337" t="s">
        <v>30</v>
      </c>
      <c r="V453" s="385">
        <v>7</v>
      </c>
      <c r="W453" s="385">
        <f t="shared" ref="W453:W512" si="92">+O453/V453</f>
        <v>5.1428571428571432</v>
      </c>
      <c r="X453" s="368">
        <f>W453*19.69</f>
        <v>101.26285714285716</v>
      </c>
      <c r="Y453" s="348" t="s">
        <v>67</v>
      </c>
      <c r="Z453" s="237">
        <f>SUM(X452:X453)</f>
        <v>199.71285714285716</v>
      </c>
      <c r="AA453" s="238"/>
      <c r="AB453" s="239"/>
    </row>
    <row r="454" spans="1:28">
      <c r="A454" s="313">
        <v>44341</v>
      </c>
      <c r="B454" s="314" t="s">
        <v>72</v>
      </c>
      <c r="C454" s="314" t="s">
        <v>26</v>
      </c>
      <c r="D454" s="315" t="s">
        <v>225</v>
      </c>
      <c r="E454" s="317">
        <v>91313</v>
      </c>
      <c r="F454" s="317">
        <v>91342</v>
      </c>
      <c r="G454" s="318">
        <f t="shared" si="82"/>
        <v>29</v>
      </c>
      <c r="H454" s="317">
        <v>91342</v>
      </c>
      <c r="I454" s="318">
        <f t="shared" si="83"/>
        <v>0</v>
      </c>
      <c r="J454" s="317">
        <v>91354</v>
      </c>
      <c r="K454" s="318">
        <f t="shared" si="84"/>
        <v>12</v>
      </c>
      <c r="L454" s="318">
        <f t="shared" si="91"/>
        <v>12</v>
      </c>
      <c r="M454" s="317">
        <v>91388</v>
      </c>
      <c r="N454" s="318">
        <f t="shared" si="85"/>
        <v>34</v>
      </c>
      <c r="O454" s="350">
        <f t="shared" si="86"/>
        <v>75</v>
      </c>
      <c r="P454" s="318">
        <f t="shared" si="87"/>
        <v>12</v>
      </c>
      <c r="Q454" s="318">
        <f t="shared" si="88"/>
        <v>63</v>
      </c>
      <c r="R454" s="276" t="s">
        <v>75</v>
      </c>
      <c r="S454" s="322" t="s">
        <v>76</v>
      </c>
      <c r="T454" s="322" t="s">
        <v>29</v>
      </c>
      <c r="U454" s="315" t="s">
        <v>30</v>
      </c>
      <c r="V454" s="351">
        <v>10</v>
      </c>
      <c r="W454" s="351">
        <f t="shared" si="92"/>
        <v>7.5</v>
      </c>
      <c r="X454" s="352">
        <f>W454*19.45</f>
        <v>145.875</v>
      </c>
      <c r="Y454" s="353" t="s">
        <v>77</v>
      </c>
      <c r="Z454" s="209"/>
      <c r="AA454" s="209"/>
      <c r="AB454" s="209"/>
    </row>
    <row r="455" spans="1:28" ht="11.55" thickBot="1">
      <c r="A455" s="313">
        <v>44342</v>
      </c>
      <c r="B455" s="314" t="s">
        <v>72</v>
      </c>
      <c r="C455" s="314" t="s">
        <v>26</v>
      </c>
      <c r="D455" s="315" t="s">
        <v>130</v>
      </c>
      <c r="E455" s="317">
        <v>91388</v>
      </c>
      <c r="F455" s="317">
        <v>91409</v>
      </c>
      <c r="G455" s="318">
        <f t="shared" si="82"/>
        <v>21</v>
      </c>
      <c r="H455" s="317">
        <v>91409</v>
      </c>
      <c r="I455" s="318">
        <f t="shared" si="83"/>
        <v>0</v>
      </c>
      <c r="J455" s="317">
        <v>91434</v>
      </c>
      <c r="K455" s="318">
        <f t="shared" si="84"/>
        <v>25</v>
      </c>
      <c r="L455" s="318">
        <f t="shared" si="91"/>
        <v>25</v>
      </c>
      <c r="M455" s="317">
        <v>91434</v>
      </c>
      <c r="N455" s="318">
        <f t="shared" si="85"/>
        <v>0</v>
      </c>
      <c r="O455" s="350">
        <f t="shared" si="86"/>
        <v>46</v>
      </c>
      <c r="P455" s="318">
        <f t="shared" si="87"/>
        <v>25</v>
      </c>
      <c r="Q455" s="329">
        <f t="shared" si="88"/>
        <v>21</v>
      </c>
      <c r="R455" s="276" t="s">
        <v>75</v>
      </c>
      <c r="S455" s="361" t="s">
        <v>76</v>
      </c>
      <c r="T455" s="361" t="s">
        <v>29</v>
      </c>
      <c r="U455" s="315" t="s">
        <v>30</v>
      </c>
      <c r="V455" s="351">
        <v>10</v>
      </c>
      <c r="W455" s="332">
        <f t="shared" si="92"/>
        <v>4.5999999999999996</v>
      </c>
      <c r="X455" s="333">
        <f t="shared" ref="X455:X456" si="93">W455*19.45</f>
        <v>89.469999999999985</v>
      </c>
      <c r="Y455" s="334" t="s">
        <v>77</v>
      </c>
      <c r="Z455" s="209"/>
      <c r="AA455" s="209"/>
      <c r="AB455" s="209"/>
    </row>
    <row r="456" spans="1:28" ht="11.55" thickBot="1">
      <c r="A456" s="335">
        <v>44342</v>
      </c>
      <c r="B456" s="366" t="s">
        <v>72</v>
      </c>
      <c r="C456" s="366" t="s">
        <v>26</v>
      </c>
      <c r="D456" s="375" t="s">
        <v>105</v>
      </c>
      <c r="E456" s="339">
        <v>91434</v>
      </c>
      <c r="F456" s="339">
        <v>91440</v>
      </c>
      <c r="G456" s="340">
        <f t="shared" si="82"/>
        <v>6</v>
      </c>
      <c r="H456" s="339">
        <v>91440</v>
      </c>
      <c r="I456" s="340">
        <f t="shared" si="83"/>
        <v>0</v>
      </c>
      <c r="J456" s="339">
        <v>91445</v>
      </c>
      <c r="K456" s="340">
        <f t="shared" si="84"/>
        <v>5</v>
      </c>
      <c r="L456" s="340">
        <f t="shared" si="91"/>
        <v>5</v>
      </c>
      <c r="M456" s="377">
        <v>91473</v>
      </c>
      <c r="N456" s="340">
        <f t="shared" si="85"/>
        <v>28</v>
      </c>
      <c r="O456" s="394">
        <f t="shared" si="86"/>
        <v>39</v>
      </c>
      <c r="P456" s="340">
        <f t="shared" si="87"/>
        <v>5</v>
      </c>
      <c r="Q456" s="342">
        <f t="shared" si="88"/>
        <v>34</v>
      </c>
      <c r="R456" s="277" t="s">
        <v>75</v>
      </c>
      <c r="S456" s="344" t="s">
        <v>76</v>
      </c>
      <c r="T456" s="344" t="s">
        <v>29</v>
      </c>
      <c r="U456" s="375" t="s">
        <v>30</v>
      </c>
      <c r="V456" s="385">
        <v>10</v>
      </c>
      <c r="W456" s="345">
        <f t="shared" si="92"/>
        <v>3.9</v>
      </c>
      <c r="X456" s="368">
        <f t="shared" si="93"/>
        <v>75.85499999999999</v>
      </c>
      <c r="Y456" s="348" t="s">
        <v>77</v>
      </c>
      <c r="Z456" s="237">
        <f>SUM(X454:X456)</f>
        <v>311.19999999999993</v>
      </c>
      <c r="AA456" s="238"/>
      <c r="AB456" s="239"/>
    </row>
    <row r="457" spans="1:28" ht="11.55" thickBot="1">
      <c r="A457" s="301">
        <v>44342</v>
      </c>
      <c r="B457" s="302" t="s">
        <v>216</v>
      </c>
      <c r="C457" s="302" t="s">
        <v>208</v>
      </c>
      <c r="D457" s="303" t="s">
        <v>218</v>
      </c>
      <c r="E457" s="304">
        <v>104706</v>
      </c>
      <c r="F457" s="305">
        <v>104706</v>
      </c>
      <c r="G457" s="306">
        <f t="shared" ref="G457:G512" si="94">F457-E457</f>
        <v>0</v>
      </c>
      <c r="H457" s="305">
        <v>104706</v>
      </c>
      <c r="I457" s="306">
        <f t="shared" ref="I457:I512" si="95">H457-F457</f>
        <v>0</v>
      </c>
      <c r="J457" s="305">
        <v>104706</v>
      </c>
      <c r="K457" s="306">
        <f t="shared" ref="K457:K512" si="96">J457-H457</f>
        <v>0</v>
      </c>
      <c r="L457" s="306">
        <f t="shared" si="91"/>
        <v>0</v>
      </c>
      <c r="M457" s="305">
        <v>104862</v>
      </c>
      <c r="N457" s="306">
        <f t="shared" ref="N457:N512" si="97">M457-J457</f>
        <v>156</v>
      </c>
      <c r="O457" s="307">
        <f t="shared" ref="O457:O512" si="98">+M457-E457</f>
        <v>156</v>
      </c>
      <c r="P457" s="306">
        <f t="shared" ref="P457:P512" si="99">L457</f>
        <v>0</v>
      </c>
      <c r="Q457" s="306">
        <f t="shared" ref="Q457:Q512" si="100">+O457-P457</f>
        <v>156</v>
      </c>
      <c r="R457" s="308" t="s">
        <v>27</v>
      </c>
      <c r="S457" s="309" t="s">
        <v>28</v>
      </c>
      <c r="T457" s="309" t="s">
        <v>29</v>
      </c>
      <c r="U457" s="303" t="s">
        <v>228</v>
      </c>
      <c r="V457" s="310">
        <v>13</v>
      </c>
      <c r="W457" s="310">
        <f t="shared" si="92"/>
        <v>12</v>
      </c>
      <c r="X457" s="311">
        <f>W457*20.39</f>
        <v>244.68</v>
      </c>
      <c r="Y457" s="312" t="s">
        <v>229</v>
      </c>
      <c r="Z457" s="237">
        <f>SUM(X457)</f>
        <v>244.68</v>
      </c>
      <c r="AA457" s="238"/>
      <c r="AB457" s="239"/>
    </row>
    <row r="458" spans="1:28">
      <c r="A458" s="398">
        <v>44342</v>
      </c>
      <c r="B458" s="399" t="s">
        <v>35</v>
      </c>
      <c r="C458" s="399" t="s">
        <v>26</v>
      </c>
      <c r="D458" s="400" t="s">
        <v>142</v>
      </c>
      <c r="E458" s="401">
        <v>57379</v>
      </c>
      <c r="F458" s="402">
        <v>57391</v>
      </c>
      <c r="G458" s="403">
        <f t="shared" si="94"/>
        <v>12</v>
      </c>
      <c r="H458" s="402">
        <v>57391</v>
      </c>
      <c r="I458" s="403">
        <f t="shared" si="95"/>
        <v>0</v>
      </c>
      <c r="J458" s="402">
        <v>57402</v>
      </c>
      <c r="K458" s="403">
        <f t="shared" si="96"/>
        <v>11</v>
      </c>
      <c r="L458" s="403">
        <f t="shared" si="91"/>
        <v>11</v>
      </c>
      <c r="M458" s="402">
        <v>57423</v>
      </c>
      <c r="N458" s="404">
        <f t="shared" si="97"/>
        <v>21</v>
      </c>
      <c r="O458" s="405">
        <f t="shared" si="98"/>
        <v>44</v>
      </c>
      <c r="P458" s="403">
        <f t="shared" si="99"/>
        <v>11</v>
      </c>
      <c r="Q458" s="404">
        <f t="shared" si="100"/>
        <v>33</v>
      </c>
      <c r="R458" s="247" t="s">
        <v>37</v>
      </c>
      <c r="S458" s="406" t="s">
        <v>38</v>
      </c>
      <c r="T458" s="407" t="s">
        <v>29</v>
      </c>
      <c r="U458" s="408" t="s">
        <v>30</v>
      </c>
      <c r="V458" s="409">
        <v>12</v>
      </c>
      <c r="W458" s="409">
        <f t="shared" si="92"/>
        <v>3.6666666666666665</v>
      </c>
      <c r="X458" s="410">
        <f>W458*19.99</f>
        <v>73.296666666666653</v>
      </c>
      <c r="Y458" s="411" t="s">
        <v>39</v>
      </c>
      <c r="Z458" s="209"/>
      <c r="AA458" s="278"/>
      <c r="AB458" s="278"/>
    </row>
    <row r="459" spans="1:28">
      <c r="A459" s="313">
        <v>44342</v>
      </c>
      <c r="B459" s="314" t="s">
        <v>35</v>
      </c>
      <c r="C459" s="314" t="s">
        <v>26</v>
      </c>
      <c r="D459" s="327" t="s">
        <v>32</v>
      </c>
      <c r="E459" s="328">
        <v>57423</v>
      </c>
      <c r="F459" s="317">
        <v>57423</v>
      </c>
      <c r="G459" s="318">
        <f t="shared" si="94"/>
        <v>0</v>
      </c>
      <c r="H459" s="317">
        <v>57423</v>
      </c>
      <c r="I459" s="318">
        <f t="shared" si="95"/>
        <v>0</v>
      </c>
      <c r="J459" s="317">
        <v>57447</v>
      </c>
      <c r="K459" s="318">
        <f t="shared" si="96"/>
        <v>24</v>
      </c>
      <c r="L459" s="318">
        <f t="shared" si="91"/>
        <v>24</v>
      </c>
      <c r="M459" s="328">
        <v>57462</v>
      </c>
      <c r="N459" s="329">
        <f t="shared" si="97"/>
        <v>15</v>
      </c>
      <c r="O459" s="330">
        <f t="shared" si="98"/>
        <v>39</v>
      </c>
      <c r="P459" s="329">
        <f t="shared" si="99"/>
        <v>24</v>
      </c>
      <c r="Q459" s="329">
        <f t="shared" si="100"/>
        <v>15</v>
      </c>
      <c r="R459" s="247" t="s">
        <v>37</v>
      </c>
      <c r="S459" s="321" t="s">
        <v>38</v>
      </c>
      <c r="T459" s="331" t="s">
        <v>29</v>
      </c>
      <c r="U459" s="327" t="s">
        <v>30</v>
      </c>
      <c r="V459" s="332">
        <v>12</v>
      </c>
      <c r="W459" s="332">
        <f t="shared" si="92"/>
        <v>3.25</v>
      </c>
      <c r="X459" s="333">
        <f>W459*19.99</f>
        <v>64.967500000000001</v>
      </c>
      <c r="Y459" s="334" t="s">
        <v>39</v>
      </c>
      <c r="Z459" s="209"/>
      <c r="AA459" s="278"/>
      <c r="AB459" s="278"/>
    </row>
    <row r="460" spans="1:28" ht="11.55" thickBot="1">
      <c r="A460" s="313">
        <v>44343</v>
      </c>
      <c r="B460" s="314" t="s">
        <v>35</v>
      </c>
      <c r="C460" s="314" t="s">
        <v>26</v>
      </c>
      <c r="D460" s="327" t="s">
        <v>143</v>
      </c>
      <c r="E460" s="328">
        <v>57462</v>
      </c>
      <c r="F460" s="317">
        <v>57477</v>
      </c>
      <c r="G460" s="318">
        <f t="shared" si="94"/>
        <v>15</v>
      </c>
      <c r="H460" s="317">
        <v>57477</v>
      </c>
      <c r="I460" s="318">
        <f t="shared" si="95"/>
        <v>0</v>
      </c>
      <c r="J460" s="317">
        <v>57504</v>
      </c>
      <c r="K460" s="318">
        <f t="shared" si="96"/>
        <v>27</v>
      </c>
      <c r="L460" s="318">
        <f t="shared" si="91"/>
        <v>27</v>
      </c>
      <c r="M460" s="328">
        <v>57504</v>
      </c>
      <c r="N460" s="329">
        <f t="shared" si="97"/>
        <v>0</v>
      </c>
      <c r="O460" s="330">
        <f t="shared" si="98"/>
        <v>42</v>
      </c>
      <c r="P460" s="329">
        <f t="shared" si="99"/>
        <v>27</v>
      </c>
      <c r="Q460" s="329">
        <f t="shared" si="100"/>
        <v>15</v>
      </c>
      <c r="R460" s="247" t="s">
        <v>37</v>
      </c>
      <c r="S460" s="321" t="s">
        <v>38</v>
      </c>
      <c r="T460" s="331" t="s">
        <v>29</v>
      </c>
      <c r="U460" s="327" t="s">
        <v>30</v>
      </c>
      <c r="V460" s="332">
        <v>12</v>
      </c>
      <c r="W460" s="332">
        <f t="shared" si="92"/>
        <v>3.5</v>
      </c>
      <c r="X460" s="333">
        <f>W460*19.99</f>
        <v>69.964999999999989</v>
      </c>
      <c r="Y460" s="334" t="s">
        <v>39</v>
      </c>
      <c r="Z460" s="209"/>
      <c r="AA460" s="278"/>
      <c r="AB460" s="278"/>
    </row>
    <row r="461" spans="1:28" ht="11.55" thickBot="1">
      <c r="A461" s="335">
        <v>44343</v>
      </c>
      <c r="B461" s="336" t="s">
        <v>35</v>
      </c>
      <c r="C461" s="336" t="s">
        <v>26</v>
      </c>
      <c r="D461" s="337" t="s">
        <v>190</v>
      </c>
      <c r="E461" s="338">
        <v>57504</v>
      </c>
      <c r="F461" s="339">
        <v>57522</v>
      </c>
      <c r="G461" s="340">
        <f t="shared" si="94"/>
        <v>18</v>
      </c>
      <c r="H461" s="339">
        <v>57522</v>
      </c>
      <c r="I461" s="340">
        <f t="shared" si="95"/>
        <v>0</v>
      </c>
      <c r="J461" s="339">
        <v>57530</v>
      </c>
      <c r="K461" s="340">
        <f t="shared" si="96"/>
        <v>8</v>
      </c>
      <c r="L461" s="340">
        <f t="shared" si="91"/>
        <v>8</v>
      </c>
      <c r="M461" s="341">
        <v>57532</v>
      </c>
      <c r="N461" s="342">
        <f t="shared" si="97"/>
        <v>2</v>
      </c>
      <c r="O461" s="343">
        <f t="shared" si="98"/>
        <v>28</v>
      </c>
      <c r="P461" s="342">
        <f t="shared" si="99"/>
        <v>8</v>
      </c>
      <c r="Q461" s="342">
        <f t="shared" si="100"/>
        <v>20</v>
      </c>
      <c r="R461" s="252" t="s">
        <v>37</v>
      </c>
      <c r="S461" s="344" t="s">
        <v>38</v>
      </c>
      <c r="T461" s="344" t="s">
        <v>29</v>
      </c>
      <c r="U461" s="337" t="s">
        <v>30</v>
      </c>
      <c r="V461" s="345">
        <v>12</v>
      </c>
      <c r="W461" s="346">
        <f t="shared" si="92"/>
        <v>2.3333333333333335</v>
      </c>
      <c r="X461" s="347">
        <f>W461*19.99</f>
        <v>46.643333333333331</v>
      </c>
      <c r="Y461" s="348" t="s">
        <v>39</v>
      </c>
      <c r="Z461" s="237">
        <f>SUM(X458:X461)</f>
        <v>254.87249999999995</v>
      </c>
      <c r="AA461" s="238"/>
      <c r="AB461" s="239"/>
    </row>
    <row r="462" spans="1:28">
      <c r="A462" s="313">
        <v>44342</v>
      </c>
      <c r="B462" s="314" t="s">
        <v>42</v>
      </c>
      <c r="C462" s="314" t="s">
        <v>26</v>
      </c>
      <c r="D462" s="323" t="s">
        <v>183</v>
      </c>
      <c r="E462" s="349">
        <v>43289</v>
      </c>
      <c r="F462" s="317">
        <v>43309</v>
      </c>
      <c r="G462" s="318">
        <f t="shared" si="94"/>
        <v>20</v>
      </c>
      <c r="H462" s="317">
        <v>43309</v>
      </c>
      <c r="I462" s="318">
        <f t="shared" si="95"/>
        <v>0</v>
      </c>
      <c r="J462" s="317">
        <v>43323</v>
      </c>
      <c r="K462" s="318">
        <f t="shared" si="96"/>
        <v>14</v>
      </c>
      <c r="L462" s="318">
        <f t="shared" si="91"/>
        <v>14</v>
      </c>
      <c r="M462" s="317">
        <v>43323</v>
      </c>
      <c r="N462" s="318">
        <f t="shared" si="97"/>
        <v>0</v>
      </c>
      <c r="O462" s="350">
        <f t="shared" si="98"/>
        <v>34</v>
      </c>
      <c r="P462" s="318">
        <f t="shared" si="99"/>
        <v>14</v>
      </c>
      <c r="Q462" s="319">
        <f t="shared" si="100"/>
        <v>20</v>
      </c>
      <c r="R462" s="255" t="s">
        <v>44</v>
      </c>
      <c r="S462" s="322" t="s">
        <v>45</v>
      </c>
      <c r="T462" s="322" t="s">
        <v>29</v>
      </c>
      <c r="U462" s="315" t="s">
        <v>30</v>
      </c>
      <c r="V462" s="351">
        <v>15</v>
      </c>
      <c r="W462" s="324">
        <f t="shared" si="92"/>
        <v>2.2666666666666666</v>
      </c>
      <c r="X462" s="352">
        <f>W462*19.45</f>
        <v>44.086666666666666</v>
      </c>
      <c r="Y462" s="353" t="s">
        <v>46</v>
      </c>
      <c r="Z462" s="209"/>
      <c r="AA462" s="278"/>
      <c r="AB462" s="278"/>
    </row>
    <row r="463" spans="1:28">
      <c r="A463" s="354">
        <v>44342</v>
      </c>
      <c r="B463" s="355" t="s">
        <v>42</v>
      </c>
      <c r="C463" s="356" t="s">
        <v>26</v>
      </c>
      <c r="D463" s="357" t="s">
        <v>198</v>
      </c>
      <c r="E463" s="328">
        <v>43323</v>
      </c>
      <c r="F463" s="358">
        <v>43337</v>
      </c>
      <c r="G463" s="359">
        <f t="shared" si="94"/>
        <v>14</v>
      </c>
      <c r="H463" s="358">
        <v>43337</v>
      </c>
      <c r="I463" s="359">
        <f t="shared" si="95"/>
        <v>0</v>
      </c>
      <c r="J463" s="358">
        <v>43358</v>
      </c>
      <c r="K463" s="359">
        <f t="shared" si="96"/>
        <v>21</v>
      </c>
      <c r="L463" s="359">
        <f t="shared" si="91"/>
        <v>21</v>
      </c>
      <c r="M463" s="358">
        <v>43368</v>
      </c>
      <c r="N463" s="359">
        <f t="shared" si="97"/>
        <v>10</v>
      </c>
      <c r="O463" s="360">
        <f t="shared" si="98"/>
        <v>45</v>
      </c>
      <c r="P463" s="329">
        <f t="shared" si="99"/>
        <v>21</v>
      </c>
      <c r="Q463" s="359">
        <f t="shared" si="100"/>
        <v>24</v>
      </c>
      <c r="R463" s="255" t="s">
        <v>44</v>
      </c>
      <c r="S463" s="361" t="s">
        <v>45</v>
      </c>
      <c r="T463" s="361" t="s">
        <v>29</v>
      </c>
      <c r="U463" s="357" t="s">
        <v>30</v>
      </c>
      <c r="V463" s="362">
        <v>15</v>
      </c>
      <c r="W463" s="362">
        <f t="shared" si="92"/>
        <v>3</v>
      </c>
      <c r="X463" s="363">
        <f>W463*19.45</f>
        <v>58.349999999999994</v>
      </c>
      <c r="Y463" s="364" t="s">
        <v>46</v>
      </c>
      <c r="Z463" s="209"/>
      <c r="AA463" s="278"/>
      <c r="AB463" s="278"/>
    </row>
    <row r="464" spans="1:28" ht="11.55" thickBot="1">
      <c r="A464" s="354">
        <v>44343</v>
      </c>
      <c r="B464" s="355" t="s">
        <v>42</v>
      </c>
      <c r="C464" s="356" t="s">
        <v>26</v>
      </c>
      <c r="D464" s="357" t="s">
        <v>101</v>
      </c>
      <c r="E464" s="328">
        <v>43368</v>
      </c>
      <c r="F464" s="358">
        <v>43382</v>
      </c>
      <c r="G464" s="359">
        <f t="shared" si="94"/>
        <v>14</v>
      </c>
      <c r="H464" s="358">
        <v>43382</v>
      </c>
      <c r="I464" s="359">
        <f t="shared" si="95"/>
        <v>0</v>
      </c>
      <c r="J464" s="358">
        <v>43396</v>
      </c>
      <c r="K464" s="359">
        <f t="shared" si="96"/>
        <v>14</v>
      </c>
      <c r="L464" s="359">
        <f t="shared" si="91"/>
        <v>14</v>
      </c>
      <c r="M464" s="358">
        <v>43396</v>
      </c>
      <c r="N464" s="359">
        <f t="shared" si="97"/>
        <v>0</v>
      </c>
      <c r="O464" s="360">
        <f t="shared" si="98"/>
        <v>28</v>
      </c>
      <c r="P464" s="329">
        <f t="shared" si="99"/>
        <v>14</v>
      </c>
      <c r="Q464" s="359">
        <f t="shared" si="100"/>
        <v>14</v>
      </c>
      <c r="R464" s="255" t="s">
        <v>44</v>
      </c>
      <c r="S464" s="361" t="s">
        <v>45</v>
      </c>
      <c r="T464" s="361" t="s">
        <v>29</v>
      </c>
      <c r="U464" s="357" t="s">
        <v>30</v>
      </c>
      <c r="V464" s="362">
        <v>15</v>
      </c>
      <c r="W464" s="362">
        <f t="shared" si="92"/>
        <v>1.8666666666666667</v>
      </c>
      <c r="X464" s="363">
        <f>W464*19.45</f>
        <v>36.306666666666665</v>
      </c>
      <c r="Y464" s="364" t="s">
        <v>46</v>
      </c>
      <c r="Z464" s="209"/>
      <c r="AA464" s="278"/>
      <c r="AB464" s="278"/>
    </row>
    <row r="465" spans="1:28" ht="11.55" thickBot="1">
      <c r="A465" s="365">
        <v>44343</v>
      </c>
      <c r="B465" s="336" t="s">
        <v>42</v>
      </c>
      <c r="C465" s="366" t="s">
        <v>26</v>
      </c>
      <c r="D465" s="367" t="s">
        <v>107</v>
      </c>
      <c r="E465" s="338">
        <v>43396</v>
      </c>
      <c r="F465" s="412">
        <v>43417</v>
      </c>
      <c r="G465" s="342">
        <f t="shared" si="94"/>
        <v>21</v>
      </c>
      <c r="H465" s="412">
        <v>43417</v>
      </c>
      <c r="I465" s="342">
        <f t="shared" si="95"/>
        <v>0</v>
      </c>
      <c r="J465" s="412">
        <v>43437</v>
      </c>
      <c r="K465" s="342">
        <f t="shared" si="96"/>
        <v>20</v>
      </c>
      <c r="L465" s="342">
        <f t="shared" si="91"/>
        <v>20</v>
      </c>
      <c r="M465" s="341">
        <v>43456</v>
      </c>
      <c r="N465" s="342">
        <f t="shared" si="97"/>
        <v>19</v>
      </c>
      <c r="O465" s="343">
        <f t="shared" si="98"/>
        <v>60</v>
      </c>
      <c r="P465" s="340">
        <f t="shared" si="99"/>
        <v>20</v>
      </c>
      <c r="Q465" s="342">
        <f t="shared" si="100"/>
        <v>40</v>
      </c>
      <c r="R465" s="257" t="s">
        <v>44</v>
      </c>
      <c r="S465" s="344" t="s">
        <v>45</v>
      </c>
      <c r="T465" s="344" t="s">
        <v>29</v>
      </c>
      <c r="U465" s="337" t="s">
        <v>30</v>
      </c>
      <c r="V465" s="345">
        <v>15</v>
      </c>
      <c r="W465" s="345">
        <f t="shared" si="92"/>
        <v>4</v>
      </c>
      <c r="X465" s="368">
        <f>W465*19.45</f>
        <v>77.8</v>
      </c>
      <c r="Y465" s="348" t="s">
        <v>46</v>
      </c>
      <c r="Z465" s="237">
        <f>SUM(X462:X465)</f>
        <v>216.54333333333335</v>
      </c>
      <c r="AA465" s="238"/>
      <c r="AB465" s="239"/>
    </row>
    <row r="466" spans="1:28" ht="11.55" thickBot="1">
      <c r="A466" s="313">
        <v>44342</v>
      </c>
      <c r="B466" s="314" t="s">
        <v>48</v>
      </c>
      <c r="C466" s="314" t="s">
        <v>26</v>
      </c>
      <c r="D466" s="315" t="s">
        <v>49</v>
      </c>
      <c r="E466" s="349">
        <v>60805</v>
      </c>
      <c r="F466" s="317">
        <v>60810</v>
      </c>
      <c r="G466" s="318">
        <f t="shared" si="94"/>
        <v>5</v>
      </c>
      <c r="H466" s="317">
        <v>60810</v>
      </c>
      <c r="I466" s="318">
        <f t="shared" si="95"/>
        <v>0</v>
      </c>
      <c r="J466" s="317">
        <v>60827</v>
      </c>
      <c r="K466" s="318">
        <f t="shared" si="96"/>
        <v>17</v>
      </c>
      <c r="L466" s="318">
        <f t="shared" si="91"/>
        <v>17</v>
      </c>
      <c r="M466" s="317">
        <v>60829</v>
      </c>
      <c r="N466" s="318">
        <f t="shared" si="97"/>
        <v>2</v>
      </c>
      <c r="O466" s="350">
        <f t="shared" si="98"/>
        <v>24</v>
      </c>
      <c r="P466" s="318">
        <f t="shared" si="99"/>
        <v>17</v>
      </c>
      <c r="Q466" s="318">
        <f t="shared" si="100"/>
        <v>7</v>
      </c>
      <c r="R466" s="258" t="s">
        <v>50</v>
      </c>
      <c r="S466" s="321" t="s">
        <v>51</v>
      </c>
      <c r="T466" s="321" t="s">
        <v>29</v>
      </c>
      <c r="U466" s="315" t="s">
        <v>30</v>
      </c>
      <c r="V466" s="351">
        <v>8</v>
      </c>
      <c r="W466" s="351">
        <f t="shared" si="92"/>
        <v>3</v>
      </c>
      <c r="X466" s="352">
        <f>W466*21.39</f>
        <v>64.17</v>
      </c>
      <c r="Y466" s="369" t="s">
        <v>52</v>
      </c>
      <c r="Z466" s="209"/>
      <c r="AA466" s="278"/>
      <c r="AB466" s="278"/>
    </row>
    <row r="467" spans="1:28" ht="11.55" thickBot="1">
      <c r="A467" s="354">
        <v>44343</v>
      </c>
      <c r="B467" s="413" t="s">
        <v>48</v>
      </c>
      <c r="C467" s="355" t="s">
        <v>26</v>
      </c>
      <c r="D467" s="413" t="s">
        <v>53</v>
      </c>
      <c r="E467" s="358">
        <v>60829</v>
      </c>
      <c r="F467" s="358">
        <v>60832</v>
      </c>
      <c r="G467" s="359">
        <f t="shared" si="94"/>
        <v>3</v>
      </c>
      <c r="H467" s="358">
        <v>60832</v>
      </c>
      <c r="I467" s="359">
        <f t="shared" si="95"/>
        <v>0</v>
      </c>
      <c r="J467" s="391">
        <v>60854</v>
      </c>
      <c r="K467" s="359">
        <f t="shared" si="96"/>
        <v>22</v>
      </c>
      <c r="L467" s="359">
        <f t="shared" si="91"/>
        <v>22</v>
      </c>
      <c r="M467" s="414">
        <v>60861</v>
      </c>
      <c r="N467" s="359">
        <f t="shared" si="97"/>
        <v>7</v>
      </c>
      <c r="O467" s="360">
        <f t="shared" si="98"/>
        <v>32</v>
      </c>
      <c r="P467" s="359">
        <f t="shared" si="99"/>
        <v>22</v>
      </c>
      <c r="Q467" s="359">
        <f t="shared" si="100"/>
        <v>10</v>
      </c>
      <c r="R467" s="258" t="s">
        <v>50</v>
      </c>
      <c r="S467" s="361" t="s">
        <v>51</v>
      </c>
      <c r="T467" s="361" t="s">
        <v>29</v>
      </c>
      <c r="U467" s="357" t="s">
        <v>30</v>
      </c>
      <c r="V467" s="362">
        <v>8</v>
      </c>
      <c r="W467" s="362">
        <f t="shared" si="92"/>
        <v>4</v>
      </c>
      <c r="X467" s="363">
        <f>W467*21.39</f>
        <v>85.56</v>
      </c>
      <c r="Y467" s="383" t="s">
        <v>52</v>
      </c>
      <c r="Z467" s="237">
        <f>SUM(X466:X467)</f>
        <v>149.73000000000002</v>
      </c>
      <c r="AA467" s="238"/>
      <c r="AB467" s="239"/>
    </row>
    <row r="468" spans="1:28" ht="11.55" thickBot="1">
      <c r="A468" s="398">
        <v>44342</v>
      </c>
      <c r="B468" s="399" t="s">
        <v>55</v>
      </c>
      <c r="C468" s="399" t="s">
        <v>26</v>
      </c>
      <c r="D468" s="408" t="s">
        <v>56</v>
      </c>
      <c r="E468" s="415">
        <v>112209</v>
      </c>
      <c r="F468" s="402">
        <v>112225</v>
      </c>
      <c r="G468" s="403">
        <f t="shared" si="94"/>
        <v>16</v>
      </c>
      <c r="H468" s="402">
        <v>112225</v>
      </c>
      <c r="I468" s="403">
        <f t="shared" si="95"/>
        <v>0</v>
      </c>
      <c r="J468" s="402">
        <v>112239</v>
      </c>
      <c r="K468" s="403">
        <f t="shared" si="96"/>
        <v>14</v>
      </c>
      <c r="L468" s="403">
        <f t="shared" si="91"/>
        <v>14</v>
      </c>
      <c r="M468" s="402">
        <v>112243</v>
      </c>
      <c r="N468" s="403">
        <f t="shared" si="97"/>
        <v>4</v>
      </c>
      <c r="O468" s="402">
        <f t="shared" si="98"/>
        <v>34</v>
      </c>
      <c r="P468" s="403">
        <f t="shared" si="99"/>
        <v>14</v>
      </c>
      <c r="Q468" s="403">
        <f t="shared" si="100"/>
        <v>20</v>
      </c>
      <c r="R468" s="416" t="s">
        <v>57</v>
      </c>
      <c r="S468" s="406" t="s">
        <v>51</v>
      </c>
      <c r="T468" s="406" t="s">
        <v>29</v>
      </c>
      <c r="U468" s="399" t="s">
        <v>30</v>
      </c>
      <c r="V468" s="417">
        <v>7</v>
      </c>
      <c r="W468" s="418">
        <f t="shared" si="92"/>
        <v>4.8571428571428568</v>
      </c>
      <c r="X468" s="419">
        <f>W468*21.69</f>
        <v>105.35142857142857</v>
      </c>
      <c r="Y468" s="420" t="s">
        <v>58</v>
      </c>
      <c r="Z468" s="209"/>
      <c r="AA468" s="278"/>
      <c r="AB468" s="278"/>
    </row>
    <row r="469" spans="1:28" ht="11.55" thickBot="1">
      <c r="A469" s="335">
        <v>44343</v>
      </c>
      <c r="B469" s="336" t="s">
        <v>55</v>
      </c>
      <c r="C469" s="336" t="s">
        <v>26</v>
      </c>
      <c r="D469" s="336" t="s">
        <v>124</v>
      </c>
      <c r="E469" s="339">
        <v>112243</v>
      </c>
      <c r="F469" s="338">
        <v>112247</v>
      </c>
      <c r="G469" s="340">
        <f t="shared" si="94"/>
        <v>4</v>
      </c>
      <c r="H469" s="339">
        <v>112247</v>
      </c>
      <c r="I469" s="340">
        <f t="shared" si="95"/>
        <v>0</v>
      </c>
      <c r="J469" s="338">
        <v>112269</v>
      </c>
      <c r="K469" s="342">
        <f t="shared" si="96"/>
        <v>22</v>
      </c>
      <c r="L469" s="342">
        <f t="shared" si="91"/>
        <v>22</v>
      </c>
      <c r="M469" s="341">
        <v>112287</v>
      </c>
      <c r="N469" s="342">
        <f t="shared" si="97"/>
        <v>18</v>
      </c>
      <c r="O469" s="343">
        <f t="shared" si="98"/>
        <v>44</v>
      </c>
      <c r="P469" s="342">
        <f t="shared" si="99"/>
        <v>22</v>
      </c>
      <c r="Q469" s="342">
        <f t="shared" si="100"/>
        <v>22</v>
      </c>
      <c r="R469" s="266" t="s">
        <v>57</v>
      </c>
      <c r="S469" s="344" t="s">
        <v>51</v>
      </c>
      <c r="T469" s="344" t="s">
        <v>29</v>
      </c>
      <c r="U469" s="375" t="s">
        <v>30</v>
      </c>
      <c r="V469" s="345">
        <v>7</v>
      </c>
      <c r="W469" s="345">
        <f t="shared" si="92"/>
        <v>6.2857142857142856</v>
      </c>
      <c r="X469" s="368">
        <f>W469*21.69</f>
        <v>136.33714285714285</v>
      </c>
      <c r="Y469" s="348" t="s">
        <v>58</v>
      </c>
      <c r="Z469" s="237">
        <f>SUM(X468:X469)</f>
        <v>241.68857142857144</v>
      </c>
      <c r="AA469" s="238"/>
      <c r="AB469" s="239"/>
    </row>
    <row r="470" spans="1:28" ht="11.55" thickBot="1">
      <c r="A470" s="313">
        <v>44342</v>
      </c>
      <c r="B470" s="376" t="s">
        <v>60</v>
      </c>
      <c r="C470" s="314" t="s">
        <v>26</v>
      </c>
      <c r="D470" s="314" t="s">
        <v>61</v>
      </c>
      <c r="E470" s="349">
        <v>175911</v>
      </c>
      <c r="F470" s="317">
        <v>175919</v>
      </c>
      <c r="G470" s="318">
        <f t="shared" si="94"/>
        <v>8</v>
      </c>
      <c r="H470" s="317">
        <v>175919</v>
      </c>
      <c r="I470" s="318">
        <f t="shared" si="95"/>
        <v>0</v>
      </c>
      <c r="J470" s="317">
        <v>175931</v>
      </c>
      <c r="K470" s="318">
        <f t="shared" si="96"/>
        <v>12</v>
      </c>
      <c r="L470" s="318">
        <f t="shared" si="91"/>
        <v>12</v>
      </c>
      <c r="M470" s="317">
        <v>175942</v>
      </c>
      <c r="N470" s="318">
        <f t="shared" si="97"/>
        <v>11</v>
      </c>
      <c r="O470" s="350">
        <f t="shared" si="98"/>
        <v>31</v>
      </c>
      <c r="P470" s="318">
        <f t="shared" si="99"/>
        <v>12</v>
      </c>
      <c r="Q470" s="318">
        <f t="shared" si="100"/>
        <v>19</v>
      </c>
      <c r="R470" s="267" t="s">
        <v>62</v>
      </c>
      <c r="S470" s="321" t="s">
        <v>51</v>
      </c>
      <c r="T470" s="322" t="s">
        <v>29</v>
      </c>
      <c r="U470" s="323" t="s">
        <v>30</v>
      </c>
      <c r="V470" s="351">
        <v>7</v>
      </c>
      <c r="W470" s="324">
        <f t="shared" si="92"/>
        <v>4.4285714285714288</v>
      </c>
      <c r="X470" s="352">
        <f>W470*21.3</f>
        <v>94.328571428571436</v>
      </c>
      <c r="Y470" s="374" t="s">
        <v>63</v>
      </c>
      <c r="Z470" s="209"/>
      <c r="AA470" s="278"/>
      <c r="AB470" s="278"/>
    </row>
    <row r="471" spans="1:28" ht="11.55" thickBot="1">
      <c r="A471" s="335">
        <v>44343</v>
      </c>
      <c r="B471" s="336" t="s">
        <v>60</v>
      </c>
      <c r="C471" s="336" t="s">
        <v>26</v>
      </c>
      <c r="D471" s="366" t="s">
        <v>64</v>
      </c>
      <c r="E471" s="339">
        <v>175942</v>
      </c>
      <c r="F471" s="339">
        <v>175954</v>
      </c>
      <c r="G471" s="340">
        <f t="shared" si="94"/>
        <v>12</v>
      </c>
      <c r="H471" s="339">
        <v>175954</v>
      </c>
      <c r="I471" s="340">
        <f t="shared" si="95"/>
        <v>0</v>
      </c>
      <c r="J471" s="339">
        <v>175966</v>
      </c>
      <c r="K471" s="340">
        <f t="shared" si="96"/>
        <v>12</v>
      </c>
      <c r="L471" s="340">
        <f t="shared" si="91"/>
        <v>12</v>
      </c>
      <c r="M471" s="377">
        <v>175974</v>
      </c>
      <c r="N471" s="340">
        <f t="shared" si="97"/>
        <v>8</v>
      </c>
      <c r="O471" s="343">
        <f t="shared" si="98"/>
        <v>32</v>
      </c>
      <c r="P471" s="340">
        <f t="shared" si="99"/>
        <v>12</v>
      </c>
      <c r="Q471" s="342">
        <f t="shared" si="100"/>
        <v>20</v>
      </c>
      <c r="R471" s="268" t="s">
        <v>62</v>
      </c>
      <c r="S471" s="344" t="s">
        <v>51</v>
      </c>
      <c r="T471" s="344" t="s">
        <v>29</v>
      </c>
      <c r="U471" s="337" t="s">
        <v>30</v>
      </c>
      <c r="V471" s="345">
        <v>7</v>
      </c>
      <c r="W471" s="345">
        <f t="shared" si="92"/>
        <v>4.5714285714285712</v>
      </c>
      <c r="X471" s="368">
        <f>W471*21.3</f>
        <v>97.371428571428567</v>
      </c>
      <c r="Y471" s="378" t="s">
        <v>65</v>
      </c>
      <c r="Z471" s="237">
        <f>SUM(X470:X471)</f>
        <v>191.7</v>
      </c>
      <c r="AA471" s="238"/>
      <c r="AB471" s="239"/>
    </row>
    <row r="472" spans="1:28">
      <c r="A472" s="313">
        <v>44342</v>
      </c>
      <c r="B472" s="379" t="s">
        <v>126</v>
      </c>
      <c r="C472" s="314" t="s">
        <v>208</v>
      </c>
      <c r="D472" s="376" t="s">
        <v>234</v>
      </c>
      <c r="E472" s="349">
        <v>183870</v>
      </c>
      <c r="F472" s="317">
        <v>183870</v>
      </c>
      <c r="G472" s="318">
        <f t="shared" si="94"/>
        <v>0</v>
      </c>
      <c r="H472" s="317">
        <v>183870</v>
      </c>
      <c r="I472" s="318">
        <f t="shared" si="95"/>
        <v>0</v>
      </c>
      <c r="J472" s="317">
        <v>183870</v>
      </c>
      <c r="K472" s="318">
        <f t="shared" si="96"/>
        <v>0</v>
      </c>
      <c r="L472" s="318">
        <f t="shared" si="91"/>
        <v>0</v>
      </c>
      <c r="M472" s="317">
        <v>183899</v>
      </c>
      <c r="N472" s="318">
        <f t="shared" si="97"/>
        <v>29</v>
      </c>
      <c r="O472" s="350">
        <f t="shared" si="98"/>
        <v>29</v>
      </c>
      <c r="P472" s="318">
        <f t="shared" si="99"/>
        <v>0</v>
      </c>
      <c r="Q472" s="318">
        <f t="shared" si="100"/>
        <v>29</v>
      </c>
      <c r="R472" s="380" t="s">
        <v>127</v>
      </c>
      <c r="S472" s="322" t="s">
        <v>28</v>
      </c>
      <c r="T472" s="321" t="s">
        <v>29</v>
      </c>
      <c r="U472" s="315" t="s">
        <v>30</v>
      </c>
      <c r="V472" s="351">
        <v>12</v>
      </c>
      <c r="W472" s="351">
        <f t="shared" si="92"/>
        <v>2.4166666666666665</v>
      </c>
      <c r="X472" s="352">
        <f>W472*19.89</f>
        <v>48.067499999999995</v>
      </c>
      <c r="Y472" s="369" t="s">
        <v>128</v>
      </c>
      <c r="Z472" s="209"/>
      <c r="AA472" s="278"/>
      <c r="AB472" s="278"/>
    </row>
    <row r="473" spans="1:28" ht="11.55" thickBot="1">
      <c r="A473" s="354">
        <v>44342</v>
      </c>
      <c r="B473" s="381" t="s">
        <v>126</v>
      </c>
      <c r="C473" s="376" t="s">
        <v>26</v>
      </c>
      <c r="D473" s="355" t="s">
        <v>194</v>
      </c>
      <c r="E473" s="328">
        <v>183899</v>
      </c>
      <c r="F473" s="328">
        <v>183919</v>
      </c>
      <c r="G473" s="359">
        <f t="shared" si="94"/>
        <v>20</v>
      </c>
      <c r="H473" s="358">
        <v>183919</v>
      </c>
      <c r="I473" s="359">
        <f t="shared" si="95"/>
        <v>0</v>
      </c>
      <c r="J473" s="328">
        <v>183936</v>
      </c>
      <c r="K473" s="329">
        <f t="shared" si="96"/>
        <v>17</v>
      </c>
      <c r="L473" s="329">
        <f t="shared" si="91"/>
        <v>17</v>
      </c>
      <c r="M473" s="328">
        <v>183963</v>
      </c>
      <c r="N473" s="359">
        <f t="shared" si="97"/>
        <v>27</v>
      </c>
      <c r="O473" s="360">
        <f t="shared" si="98"/>
        <v>64</v>
      </c>
      <c r="P473" s="359">
        <f t="shared" si="99"/>
        <v>17</v>
      </c>
      <c r="Q473" s="329">
        <f t="shared" si="100"/>
        <v>47</v>
      </c>
      <c r="R473" s="382" t="s">
        <v>127</v>
      </c>
      <c r="S473" s="361" t="s">
        <v>28</v>
      </c>
      <c r="T473" s="331" t="s">
        <v>29</v>
      </c>
      <c r="U473" s="327" t="s">
        <v>30</v>
      </c>
      <c r="V473" s="332">
        <v>12</v>
      </c>
      <c r="W473" s="351">
        <f t="shared" si="92"/>
        <v>5.333333333333333</v>
      </c>
      <c r="X473" s="333">
        <f>W473*19.89</f>
        <v>106.08</v>
      </c>
      <c r="Y473" s="383" t="s">
        <v>128</v>
      </c>
      <c r="Z473" s="209"/>
      <c r="AA473" s="278"/>
      <c r="AB473" s="278"/>
    </row>
    <row r="474" spans="1:28" ht="11.55" thickBot="1">
      <c r="A474" s="365">
        <v>44343</v>
      </c>
      <c r="B474" s="367" t="s">
        <v>126</v>
      </c>
      <c r="C474" s="336" t="s">
        <v>26</v>
      </c>
      <c r="D474" s="336" t="s">
        <v>106</v>
      </c>
      <c r="E474" s="338">
        <v>183963</v>
      </c>
      <c r="F474" s="338">
        <v>183991</v>
      </c>
      <c r="G474" s="342">
        <f t="shared" si="94"/>
        <v>28</v>
      </c>
      <c r="H474" s="338">
        <v>183991</v>
      </c>
      <c r="I474" s="340">
        <f t="shared" si="95"/>
        <v>0</v>
      </c>
      <c r="J474" s="339">
        <v>184009</v>
      </c>
      <c r="K474" s="340">
        <f t="shared" si="96"/>
        <v>18</v>
      </c>
      <c r="L474" s="340">
        <f t="shared" si="91"/>
        <v>18</v>
      </c>
      <c r="M474" s="341">
        <v>184030</v>
      </c>
      <c r="N474" s="342">
        <f t="shared" si="97"/>
        <v>21</v>
      </c>
      <c r="O474" s="343">
        <f t="shared" si="98"/>
        <v>67</v>
      </c>
      <c r="P474" s="342">
        <f t="shared" si="99"/>
        <v>18</v>
      </c>
      <c r="Q474" s="342">
        <f t="shared" si="100"/>
        <v>49</v>
      </c>
      <c r="R474" s="384" t="s">
        <v>127</v>
      </c>
      <c r="S474" s="344" t="s">
        <v>28</v>
      </c>
      <c r="T474" s="344" t="s">
        <v>29</v>
      </c>
      <c r="U474" s="337" t="s">
        <v>30</v>
      </c>
      <c r="V474" s="345">
        <v>12</v>
      </c>
      <c r="W474" s="385">
        <f t="shared" si="92"/>
        <v>5.583333333333333</v>
      </c>
      <c r="X474" s="368">
        <f>W474*19.89</f>
        <v>111.05249999999999</v>
      </c>
      <c r="Y474" s="370" t="s">
        <v>128</v>
      </c>
      <c r="Z474" s="237">
        <f>SUM(X472:X474)</f>
        <v>265.2</v>
      </c>
      <c r="AA474" s="238"/>
      <c r="AB474" s="239"/>
    </row>
    <row r="475" spans="1:28">
      <c r="A475" s="313">
        <v>44342</v>
      </c>
      <c r="B475" s="386" t="s">
        <v>25</v>
      </c>
      <c r="C475" s="314" t="s">
        <v>26</v>
      </c>
      <c r="D475" s="314" t="s">
        <v>193</v>
      </c>
      <c r="E475" s="349">
        <v>181226</v>
      </c>
      <c r="F475" s="317">
        <v>181245</v>
      </c>
      <c r="G475" s="319">
        <f t="shared" si="94"/>
        <v>19</v>
      </c>
      <c r="H475" s="387">
        <v>181245</v>
      </c>
      <c r="I475" s="319">
        <f t="shared" si="95"/>
        <v>0</v>
      </c>
      <c r="J475" s="387">
        <v>181275</v>
      </c>
      <c r="K475" s="319">
        <f t="shared" si="96"/>
        <v>30</v>
      </c>
      <c r="L475" s="319">
        <f t="shared" si="91"/>
        <v>30</v>
      </c>
      <c r="M475" s="317">
        <v>181275</v>
      </c>
      <c r="N475" s="318">
        <f t="shared" si="97"/>
        <v>0</v>
      </c>
      <c r="O475" s="350">
        <f t="shared" si="98"/>
        <v>49</v>
      </c>
      <c r="P475" s="319">
        <f t="shared" si="99"/>
        <v>30</v>
      </c>
      <c r="Q475" s="319">
        <f t="shared" si="100"/>
        <v>19</v>
      </c>
      <c r="R475" s="297" t="s">
        <v>223</v>
      </c>
      <c r="S475" s="322" t="s">
        <v>224</v>
      </c>
      <c r="T475" s="321" t="s">
        <v>29</v>
      </c>
      <c r="U475" s="315" t="s">
        <v>30</v>
      </c>
      <c r="V475" s="351">
        <v>8.8000000000000007</v>
      </c>
      <c r="W475" s="351">
        <f t="shared" si="92"/>
        <v>5.5681818181818175</v>
      </c>
      <c r="X475" s="352">
        <f>W475*21.19</f>
        <v>117.98977272727272</v>
      </c>
      <c r="Y475" s="388" t="s">
        <v>128</v>
      </c>
      <c r="Z475" s="209"/>
      <c r="AA475" s="278"/>
      <c r="AB475" s="278"/>
    </row>
    <row r="476" spans="1:28" ht="11.55" thickBot="1">
      <c r="A476" s="389">
        <v>44342</v>
      </c>
      <c r="B476" s="381" t="s">
        <v>25</v>
      </c>
      <c r="C476" s="356" t="s">
        <v>26</v>
      </c>
      <c r="D476" s="356" t="s">
        <v>232</v>
      </c>
      <c r="E476" s="328">
        <v>181275</v>
      </c>
      <c r="F476" s="328">
        <v>181299</v>
      </c>
      <c r="G476" s="359">
        <f t="shared" si="94"/>
        <v>24</v>
      </c>
      <c r="H476" s="358">
        <v>181299</v>
      </c>
      <c r="I476" s="359">
        <f t="shared" si="95"/>
        <v>0</v>
      </c>
      <c r="J476" s="358">
        <v>181333</v>
      </c>
      <c r="K476" s="319">
        <f t="shared" si="96"/>
        <v>34</v>
      </c>
      <c r="L476" s="319">
        <f t="shared" si="91"/>
        <v>34</v>
      </c>
      <c r="M476" s="387">
        <v>181344</v>
      </c>
      <c r="N476" s="319">
        <f t="shared" si="97"/>
        <v>11</v>
      </c>
      <c r="O476" s="320">
        <f t="shared" si="98"/>
        <v>69</v>
      </c>
      <c r="P476" s="359">
        <f t="shared" si="99"/>
        <v>34</v>
      </c>
      <c r="Q476" s="359">
        <f t="shared" si="100"/>
        <v>35</v>
      </c>
      <c r="R476" s="297" t="s">
        <v>223</v>
      </c>
      <c r="S476" s="361" t="s">
        <v>224</v>
      </c>
      <c r="T476" s="331" t="s">
        <v>29</v>
      </c>
      <c r="U476" s="327" t="s">
        <v>30</v>
      </c>
      <c r="V476" s="332">
        <v>8.8000000000000007</v>
      </c>
      <c r="W476" s="351">
        <f t="shared" si="92"/>
        <v>7.8409090909090899</v>
      </c>
      <c r="X476" s="333">
        <f>W476*21.19</f>
        <v>166.14886363636361</v>
      </c>
      <c r="Y476" s="383" t="s">
        <v>128</v>
      </c>
      <c r="Z476" s="209"/>
      <c r="AA476" s="278"/>
      <c r="AB476" s="278"/>
    </row>
    <row r="477" spans="1:28" ht="11.55" thickBot="1">
      <c r="A477" s="392">
        <v>44343</v>
      </c>
      <c r="B477" s="367" t="s">
        <v>25</v>
      </c>
      <c r="C477" s="336" t="s">
        <v>26</v>
      </c>
      <c r="D477" s="336" t="s">
        <v>184</v>
      </c>
      <c r="E477" s="338">
        <v>181344</v>
      </c>
      <c r="F477" s="338">
        <v>181354</v>
      </c>
      <c r="G477" s="342">
        <f t="shared" si="94"/>
        <v>10</v>
      </c>
      <c r="H477" s="338">
        <v>181354</v>
      </c>
      <c r="I477" s="342">
        <f t="shared" si="95"/>
        <v>0</v>
      </c>
      <c r="J477" s="338">
        <v>181384</v>
      </c>
      <c r="K477" s="342">
        <f t="shared" si="96"/>
        <v>30</v>
      </c>
      <c r="L477" s="342">
        <f t="shared" si="91"/>
        <v>30</v>
      </c>
      <c r="M477" s="341">
        <v>181402</v>
      </c>
      <c r="N477" s="342">
        <f t="shared" si="97"/>
        <v>18</v>
      </c>
      <c r="O477" s="343">
        <f t="shared" si="98"/>
        <v>58</v>
      </c>
      <c r="P477" s="342">
        <f t="shared" si="99"/>
        <v>30</v>
      </c>
      <c r="Q477" s="342">
        <f t="shared" si="100"/>
        <v>28</v>
      </c>
      <c r="R477" s="298" t="s">
        <v>223</v>
      </c>
      <c r="S477" s="344" t="s">
        <v>224</v>
      </c>
      <c r="T477" s="344" t="s">
        <v>29</v>
      </c>
      <c r="U477" s="337" t="s">
        <v>30</v>
      </c>
      <c r="V477" s="345">
        <v>8.8000000000000007</v>
      </c>
      <c r="W477" s="345">
        <f t="shared" si="92"/>
        <v>6.5909090909090899</v>
      </c>
      <c r="X477" s="368">
        <f>W477*21.19</f>
        <v>139.66136363636363</v>
      </c>
      <c r="Y477" s="370" t="s">
        <v>128</v>
      </c>
      <c r="Z477" s="237">
        <f>SUM(X475:X477)</f>
        <v>423.79999999999995</v>
      </c>
      <c r="AA477" s="238"/>
      <c r="AB477" s="239"/>
    </row>
    <row r="478" spans="1:28" ht="11.55" thickBot="1">
      <c r="A478" s="301">
        <v>44342</v>
      </c>
      <c r="B478" s="421" t="s">
        <v>181</v>
      </c>
      <c r="C478" s="302" t="s">
        <v>26</v>
      </c>
      <c r="D478" s="302" t="s">
        <v>54</v>
      </c>
      <c r="E478" s="304">
        <v>9074</v>
      </c>
      <c r="F478" s="305">
        <v>9074</v>
      </c>
      <c r="G478" s="306">
        <f t="shared" si="94"/>
        <v>0</v>
      </c>
      <c r="H478" s="305">
        <v>9074</v>
      </c>
      <c r="I478" s="306">
        <f t="shared" si="95"/>
        <v>0</v>
      </c>
      <c r="J478" s="305">
        <v>9074</v>
      </c>
      <c r="K478" s="306">
        <f t="shared" si="96"/>
        <v>0</v>
      </c>
      <c r="L478" s="306">
        <f t="shared" si="91"/>
        <v>0</v>
      </c>
      <c r="M478" s="304">
        <v>9086</v>
      </c>
      <c r="N478" s="306">
        <f t="shared" si="97"/>
        <v>12</v>
      </c>
      <c r="O478" s="307">
        <f t="shared" si="98"/>
        <v>12</v>
      </c>
      <c r="P478" s="306">
        <f t="shared" si="99"/>
        <v>0</v>
      </c>
      <c r="Q478" s="306">
        <f t="shared" si="100"/>
        <v>12</v>
      </c>
      <c r="R478" s="422" t="s">
        <v>66</v>
      </c>
      <c r="S478" s="309" t="s">
        <v>51</v>
      </c>
      <c r="T478" s="309" t="s">
        <v>29</v>
      </c>
      <c r="U478" s="303" t="s">
        <v>30</v>
      </c>
      <c r="V478" s="310">
        <v>7</v>
      </c>
      <c r="W478" s="310">
        <f t="shared" si="92"/>
        <v>1.7142857142857142</v>
      </c>
      <c r="X478" s="311">
        <f>W478*21.35</f>
        <v>36.6</v>
      </c>
      <c r="Y478" s="423" t="s">
        <v>67</v>
      </c>
      <c r="Z478" s="237">
        <f>SUM(X478:X478)</f>
        <v>36.6</v>
      </c>
      <c r="AA478" s="238"/>
      <c r="AB478" s="239"/>
    </row>
    <row r="479" spans="1:28" ht="11.55" thickBot="1">
      <c r="A479" s="313">
        <v>44342</v>
      </c>
      <c r="B479" s="314" t="s">
        <v>68</v>
      </c>
      <c r="C479" s="314" t="s">
        <v>26</v>
      </c>
      <c r="D479" s="315" t="s">
        <v>69</v>
      </c>
      <c r="E479" s="349">
        <v>233076</v>
      </c>
      <c r="F479" s="317">
        <v>233089</v>
      </c>
      <c r="G479" s="318">
        <f t="shared" si="94"/>
        <v>13</v>
      </c>
      <c r="H479" s="317">
        <v>233089</v>
      </c>
      <c r="I479" s="318">
        <f t="shared" si="95"/>
        <v>0</v>
      </c>
      <c r="J479" s="317">
        <v>233101</v>
      </c>
      <c r="K479" s="318">
        <f t="shared" si="96"/>
        <v>12</v>
      </c>
      <c r="L479" s="318">
        <f t="shared" si="91"/>
        <v>12</v>
      </c>
      <c r="M479" s="317">
        <v>233110</v>
      </c>
      <c r="N479" s="318">
        <f t="shared" si="97"/>
        <v>9</v>
      </c>
      <c r="O479" s="350">
        <f t="shared" si="98"/>
        <v>34</v>
      </c>
      <c r="P479" s="318">
        <f t="shared" si="99"/>
        <v>12</v>
      </c>
      <c r="Q479" s="319">
        <f t="shared" si="100"/>
        <v>22</v>
      </c>
      <c r="R479" s="274" t="s">
        <v>70</v>
      </c>
      <c r="S479" s="321" t="s">
        <v>51</v>
      </c>
      <c r="T479" s="321" t="s">
        <v>29</v>
      </c>
      <c r="U479" s="315" t="s">
        <v>30</v>
      </c>
      <c r="V479" s="351">
        <v>7</v>
      </c>
      <c r="W479" s="351">
        <f t="shared" si="92"/>
        <v>4.8571428571428568</v>
      </c>
      <c r="X479" s="352">
        <f>W479*19.99</f>
        <v>97.094285714285704</v>
      </c>
      <c r="Y479" s="326" t="s">
        <v>67</v>
      </c>
      <c r="Z479" s="209"/>
      <c r="AA479" s="278"/>
      <c r="AB479" s="278"/>
    </row>
    <row r="480" spans="1:28" ht="11.55" thickBot="1">
      <c r="A480" s="335">
        <v>44343</v>
      </c>
      <c r="B480" s="366" t="s">
        <v>68</v>
      </c>
      <c r="C480" s="366" t="s">
        <v>26</v>
      </c>
      <c r="D480" s="375" t="s">
        <v>71</v>
      </c>
      <c r="E480" s="338">
        <v>233110</v>
      </c>
      <c r="F480" s="339">
        <v>233118</v>
      </c>
      <c r="G480" s="340">
        <f t="shared" si="94"/>
        <v>8</v>
      </c>
      <c r="H480" s="339">
        <v>233118</v>
      </c>
      <c r="I480" s="340">
        <f t="shared" si="95"/>
        <v>0</v>
      </c>
      <c r="J480" s="339">
        <v>233130</v>
      </c>
      <c r="K480" s="340">
        <f t="shared" si="96"/>
        <v>12</v>
      </c>
      <c r="L480" s="340">
        <f t="shared" si="91"/>
        <v>12</v>
      </c>
      <c r="M480" s="377">
        <v>233145</v>
      </c>
      <c r="N480" s="340">
        <f t="shared" si="97"/>
        <v>15</v>
      </c>
      <c r="O480" s="394">
        <f t="shared" si="98"/>
        <v>35</v>
      </c>
      <c r="P480" s="340">
        <f t="shared" si="99"/>
        <v>12</v>
      </c>
      <c r="Q480" s="342">
        <f t="shared" si="100"/>
        <v>23</v>
      </c>
      <c r="R480" s="275" t="s">
        <v>70</v>
      </c>
      <c r="S480" s="344" t="s">
        <v>51</v>
      </c>
      <c r="T480" s="344" t="s">
        <v>29</v>
      </c>
      <c r="U480" s="337" t="s">
        <v>30</v>
      </c>
      <c r="V480" s="385">
        <v>7</v>
      </c>
      <c r="W480" s="385">
        <f t="shared" si="92"/>
        <v>5</v>
      </c>
      <c r="X480" s="368">
        <f>W480*19.99</f>
        <v>99.949999999999989</v>
      </c>
      <c r="Y480" s="348" t="s">
        <v>67</v>
      </c>
      <c r="Z480" s="237">
        <f>SUM(X479:X480)</f>
        <v>197.04428571428571</v>
      </c>
      <c r="AA480" s="238"/>
      <c r="AB480" s="239"/>
    </row>
    <row r="481" spans="1:28">
      <c r="A481" s="313">
        <v>44342</v>
      </c>
      <c r="B481" s="314" t="s">
        <v>72</v>
      </c>
      <c r="C481" s="314" t="s">
        <v>26</v>
      </c>
      <c r="D481" s="315" t="s">
        <v>225</v>
      </c>
      <c r="E481" s="349">
        <v>91473</v>
      </c>
      <c r="F481" s="317">
        <v>91502</v>
      </c>
      <c r="G481" s="318">
        <f t="shared" si="94"/>
        <v>29</v>
      </c>
      <c r="H481" s="317">
        <v>91502</v>
      </c>
      <c r="I481" s="318">
        <f t="shared" si="95"/>
        <v>0</v>
      </c>
      <c r="J481" s="317">
        <v>91521</v>
      </c>
      <c r="K481" s="318">
        <f t="shared" si="96"/>
        <v>19</v>
      </c>
      <c r="L481" s="318">
        <f t="shared" si="91"/>
        <v>19</v>
      </c>
      <c r="M481" s="317">
        <v>91534</v>
      </c>
      <c r="N481" s="318">
        <f t="shared" si="97"/>
        <v>13</v>
      </c>
      <c r="O481" s="350">
        <f t="shared" si="98"/>
        <v>61</v>
      </c>
      <c r="P481" s="318">
        <f t="shared" si="99"/>
        <v>19</v>
      </c>
      <c r="Q481" s="318">
        <f t="shared" si="100"/>
        <v>42</v>
      </c>
      <c r="R481" s="276" t="s">
        <v>75</v>
      </c>
      <c r="S481" s="424" t="s">
        <v>76</v>
      </c>
      <c r="T481" s="425" t="s">
        <v>29</v>
      </c>
      <c r="U481" s="315" t="s">
        <v>30</v>
      </c>
      <c r="V481" s="351">
        <v>10</v>
      </c>
      <c r="W481" s="351">
        <f t="shared" si="92"/>
        <v>6.1</v>
      </c>
      <c r="X481" s="352">
        <f>W481*19.85</f>
        <v>121.08500000000001</v>
      </c>
      <c r="Y481" s="353" t="s">
        <v>77</v>
      </c>
      <c r="Z481" s="209"/>
      <c r="AA481" s="278"/>
      <c r="AB481" s="278"/>
    </row>
    <row r="482" spans="1:28">
      <c r="A482" s="313">
        <v>44342</v>
      </c>
      <c r="B482" s="314" t="s">
        <v>72</v>
      </c>
      <c r="C482" s="314" t="s">
        <v>26</v>
      </c>
      <c r="D482" s="315" t="s">
        <v>130</v>
      </c>
      <c r="E482" s="317">
        <v>91534</v>
      </c>
      <c r="F482" s="317">
        <v>91534</v>
      </c>
      <c r="G482" s="318">
        <f t="shared" si="94"/>
        <v>0</v>
      </c>
      <c r="H482" s="317">
        <v>91534</v>
      </c>
      <c r="I482" s="318">
        <f t="shared" si="95"/>
        <v>0</v>
      </c>
      <c r="J482" s="317">
        <v>91559</v>
      </c>
      <c r="K482" s="318">
        <f t="shared" si="96"/>
        <v>25</v>
      </c>
      <c r="L482" s="318">
        <f t="shared" si="91"/>
        <v>25</v>
      </c>
      <c r="M482" s="317">
        <v>91580</v>
      </c>
      <c r="N482" s="318">
        <f t="shared" si="97"/>
        <v>21</v>
      </c>
      <c r="O482" s="350">
        <f t="shared" si="98"/>
        <v>46</v>
      </c>
      <c r="P482" s="318">
        <f t="shared" si="99"/>
        <v>25</v>
      </c>
      <c r="Q482" s="329">
        <f t="shared" si="100"/>
        <v>21</v>
      </c>
      <c r="R482" s="276" t="s">
        <v>75</v>
      </c>
      <c r="S482" s="361" t="s">
        <v>76</v>
      </c>
      <c r="T482" s="361" t="s">
        <v>29</v>
      </c>
      <c r="U482" s="315" t="s">
        <v>30</v>
      </c>
      <c r="V482" s="351">
        <v>10</v>
      </c>
      <c r="W482" s="332">
        <f t="shared" si="92"/>
        <v>4.5999999999999996</v>
      </c>
      <c r="X482" s="333">
        <f t="shared" ref="X482:X484" si="101">W482*19.85</f>
        <v>91.31</v>
      </c>
      <c r="Y482" s="334" t="s">
        <v>77</v>
      </c>
      <c r="Z482" s="209"/>
      <c r="AA482" s="278"/>
      <c r="AB482" s="278"/>
    </row>
    <row r="483" spans="1:28" ht="11.55" thickBot="1">
      <c r="A483" s="313">
        <v>44343</v>
      </c>
      <c r="B483" s="314" t="s">
        <v>72</v>
      </c>
      <c r="C483" s="314" t="s">
        <v>26</v>
      </c>
      <c r="D483" s="315" t="s">
        <v>235</v>
      </c>
      <c r="E483" s="317">
        <v>91580</v>
      </c>
      <c r="F483" s="317">
        <v>91601</v>
      </c>
      <c r="G483" s="318">
        <f t="shared" si="94"/>
        <v>21</v>
      </c>
      <c r="H483" s="317">
        <v>91601</v>
      </c>
      <c r="I483" s="318">
        <f t="shared" si="95"/>
        <v>0</v>
      </c>
      <c r="J483" s="317">
        <v>91626</v>
      </c>
      <c r="K483" s="318">
        <f t="shared" si="96"/>
        <v>25</v>
      </c>
      <c r="L483" s="318">
        <f t="shared" si="91"/>
        <v>25</v>
      </c>
      <c r="M483" s="317">
        <v>91626</v>
      </c>
      <c r="N483" s="318">
        <f t="shared" si="97"/>
        <v>0</v>
      </c>
      <c r="O483" s="350">
        <f t="shared" si="98"/>
        <v>46</v>
      </c>
      <c r="P483" s="318">
        <f t="shared" si="99"/>
        <v>25</v>
      </c>
      <c r="Q483" s="329">
        <f t="shared" si="100"/>
        <v>21</v>
      </c>
      <c r="R483" s="276" t="s">
        <v>75</v>
      </c>
      <c r="S483" s="361" t="s">
        <v>76</v>
      </c>
      <c r="T483" s="361" t="s">
        <v>29</v>
      </c>
      <c r="U483" s="315" t="s">
        <v>30</v>
      </c>
      <c r="V483" s="351">
        <v>10</v>
      </c>
      <c r="W483" s="332">
        <f t="shared" si="92"/>
        <v>4.5999999999999996</v>
      </c>
      <c r="X483" s="333">
        <f t="shared" si="101"/>
        <v>91.31</v>
      </c>
      <c r="Y483" s="334" t="s">
        <v>77</v>
      </c>
      <c r="Z483" s="209"/>
      <c r="AA483" s="278"/>
      <c r="AB483" s="278"/>
    </row>
    <row r="484" spans="1:28" ht="11.55" thickBot="1">
      <c r="A484" s="335">
        <v>44343</v>
      </c>
      <c r="B484" s="366" t="s">
        <v>72</v>
      </c>
      <c r="C484" s="366" t="s">
        <v>26</v>
      </c>
      <c r="D484" s="375" t="s">
        <v>102</v>
      </c>
      <c r="E484" s="339">
        <v>91626</v>
      </c>
      <c r="F484" s="339">
        <v>91644</v>
      </c>
      <c r="G484" s="340">
        <f t="shared" si="94"/>
        <v>18</v>
      </c>
      <c r="H484" s="339">
        <v>91644</v>
      </c>
      <c r="I484" s="340">
        <f t="shared" si="95"/>
        <v>0</v>
      </c>
      <c r="J484" s="339">
        <v>91650</v>
      </c>
      <c r="K484" s="340">
        <f t="shared" si="96"/>
        <v>6</v>
      </c>
      <c r="L484" s="340">
        <f t="shared" si="91"/>
        <v>6</v>
      </c>
      <c r="M484" s="377">
        <v>91661</v>
      </c>
      <c r="N484" s="340">
        <f t="shared" si="97"/>
        <v>11</v>
      </c>
      <c r="O484" s="394">
        <f t="shared" si="98"/>
        <v>35</v>
      </c>
      <c r="P484" s="340">
        <f t="shared" si="99"/>
        <v>6</v>
      </c>
      <c r="Q484" s="342">
        <f t="shared" si="100"/>
        <v>29</v>
      </c>
      <c r="R484" s="277" t="s">
        <v>75</v>
      </c>
      <c r="S484" s="344" t="s">
        <v>76</v>
      </c>
      <c r="T484" s="344" t="s">
        <v>29</v>
      </c>
      <c r="U484" s="375" t="s">
        <v>30</v>
      </c>
      <c r="V484" s="385">
        <v>10</v>
      </c>
      <c r="W484" s="345">
        <f t="shared" si="92"/>
        <v>3.5</v>
      </c>
      <c r="X484" s="368">
        <f t="shared" si="101"/>
        <v>69.475000000000009</v>
      </c>
      <c r="Y484" s="348" t="s">
        <v>77</v>
      </c>
      <c r="Z484" s="237">
        <f>SUM(X481:X484)</f>
        <v>373.18000000000006</v>
      </c>
      <c r="AA484" s="238"/>
      <c r="AB484" s="239"/>
    </row>
    <row r="485" spans="1:28">
      <c r="A485" s="398">
        <v>44343</v>
      </c>
      <c r="B485" s="399" t="s">
        <v>35</v>
      </c>
      <c r="C485" s="399" t="s">
        <v>26</v>
      </c>
      <c r="D485" s="400" t="s">
        <v>142</v>
      </c>
      <c r="E485" s="401">
        <v>57532</v>
      </c>
      <c r="F485" s="402">
        <v>57548</v>
      </c>
      <c r="G485" s="403">
        <f t="shared" si="94"/>
        <v>16</v>
      </c>
      <c r="H485" s="402">
        <v>57548</v>
      </c>
      <c r="I485" s="403">
        <f t="shared" si="95"/>
        <v>0</v>
      </c>
      <c r="J485" s="402">
        <v>57550</v>
      </c>
      <c r="K485" s="403">
        <f t="shared" si="96"/>
        <v>2</v>
      </c>
      <c r="L485" s="403">
        <f t="shared" si="91"/>
        <v>2</v>
      </c>
      <c r="M485" s="402">
        <v>57565</v>
      </c>
      <c r="N485" s="404">
        <f t="shared" si="97"/>
        <v>15</v>
      </c>
      <c r="O485" s="405">
        <f t="shared" si="98"/>
        <v>33</v>
      </c>
      <c r="P485" s="403">
        <f t="shared" si="99"/>
        <v>2</v>
      </c>
      <c r="Q485" s="404">
        <f t="shared" si="100"/>
        <v>31</v>
      </c>
      <c r="R485" s="426" t="s">
        <v>37</v>
      </c>
      <c r="S485" s="406" t="s">
        <v>38</v>
      </c>
      <c r="T485" s="407" t="s">
        <v>29</v>
      </c>
      <c r="U485" s="408" t="s">
        <v>30</v>
      </c>
      <c r="V485" s="409">
        <v>12</v>
      </c>
      <c r="W485" s="409">
        <f t="shared" si="92"/>
        <v>2.75</v>
      </c>
      <c r="X485" s="410">
        <f>W485*19.89</f>
        <v>54.697500000000005</v>
      </c>
      <c r="Y485" s="411" t="s">
        <v>39</v>
      </c>
      <c r="Z485" s="209"/>
      <c r="AA485" s="209"/>
      <c r="AB485" s="209"/>
    </row>
    <row r="486" spans="1:28">
      <c r="A486" s="313">
        <v>44343</v>
      </c>
      <c r="B486" s="314" t="s">
        <v>35</v>
      </c>
      <c r="C486" s="314" t="s">
        <v>26</v>
      </c>
      <c r="D486" s="327" t="s">
        <v>32</v>
      </c>
      <c r="E486" s="328">
        <v>57565</v>
      </c>
      <c r="F486" s="317">
        <v>57565</v>
      </c>
      <c r="G486" s="318">
        <f t="shared" si="94"/>
        <v>0</v>
      </c>
      <c r="H486" s="317">
        <v>57565</v>
      </c>
      <c r="I486" s="318">
        <f t="shared" si="95"/>
        <v>0</v>
      </c>
      <c r="J486" s="317">
        <v>57595</v>
      </c>
      <c r="K486" s="318">
        <f t="shared" si="96"/>
        <v>30</v>
      </c>
      <c r="L486" s="318">
        <f t="shared" si="91"/>
        <v>30</v>
      </c>
      <c r="M486" s="328">
        <v>57610</v>
      </c>
      <c r="N486" s="329">
        <f t="shared" si="97"/>
        <v>15</v>
      </c>
      <c r="O486" s="330">
        <f t="shared" si="98"/>
        <v>45</v>
      </c>
      <c r="P486" s="329">
        <f t="shared" si="99"/>
        <v>30</v>
      </c>
      <c r="Q486" s="329">
        <f t="shared" si="100"/>
        <v>15</v>
      </c>
      <c r="R486" s="247" t="s">
        <v>37</v>
      </c>
      <c r="S486" s="321" t="s">
        <v>38</v>
      </c>
      <c r="T486" s="331" t="s">
        <v>29</v>
      </c>
      <c r="U486" s="327" t="s">
        <v>30</v>
      </c>
      <c r="V486" s="332">
        <v>12</v>
      </c>
      <c r="W486" s="332">
        <f t="shared" si="92"/>
        <v>3.75</v>
      </c>
      <c r="X486" s="333">
        <f>W486*19.89</f>
        <v>74.587500000000006</v>
      </c>
      <c r="Y486" s="334" t="s">
        <v>39</v>
      </c>
      <c r="Z486" s="209"/>
      <c r="AA486" s="209"/>
      <c r="AB486" s="209"/>
    </row>
    <row r="487" spans="1:28" ht="11.55" thickBot="1">
      <c r="A487" s="313">
        <v>44344</v>
      </c>
      <c r="B487" s="314" t="s">
        <v>35</v>
      </c>
      <c r="C487" s="314" t="s">
        <v>26</v>
      </c>
      <c r="D487" s="327" t="s">
        <v>143</v>
      </c>
      <c r="E487" s="328">
        <v>57610</v>
      </c>
      <c r="F487" s="317">
        <v>57615</v>
      </c>
      <c r="G487" s="318">
        <f t="shared" si="94"/>
        <v>5</v>
      </c>
      <c r="H487" s="317">
        <v>57615</v>
      </c>
      <c r="I487" s="318">
        <f t="shared" si="95"/>
        <v>0</v>
      </c>
      <c r="J487" s="317">
        <v>57633</v>
      </c>
      <c r="K487" s="318">
        <f t="shared" si="96"/>
        <v>18</v>
      </c>
      <c r="L487" s="318">
        <f t="shared" si="91"/>
        <v>18</v>
      </c>
      <c r="M487" s="328">
        <v>57658</v>
      </c>
      <c r="N487" s="329">
        <f t="shared" si="97"/>
        <v>25</v>
      </c>
      <c r="O487" s="330">
        <f t="shared" si="98"/>
        <v>48</v>
      </c>
      <c r="P487" s="329">
        <f t="shared" si="99"/>
        <v>18</v>
      </c>
      <c r="Q487" s="329">
        <f t="shared" si="100"/>
        <v>30</v>
      </c>
      <c r="R487" s="247" t="s">
        <v>37</v>
      </c>
      <c r="S487" s="321" t="s">
        <v>38</v>
      </c>
      <c r="T487" s="331" t="s">
        <v>29</v>
      </c>
      <c r="U487" s="327" t="s">
        <v>30</v>
      </c>
      <c r="V487" s="332">
        <v>12</v>
      </c>
      <c r="W487" s="332">
        <f t="shared" si="92"/>
        <v>4</v>
      </c>
      <c r="X487" s="333">
        <f>W487*19.89</f>
        <v>79.56</v>
      </c>
      <c r="Y487" s="334" t="s">
        <v>39</v>
      </c>
      <c r="Z487" s="209"/>
      <c r="AA487" s="209"/>
      <c r="AB487" s="209"/>
    </row>
    <row r="488" spans="1:28" ht="11.55" thickBot="1">
      <c r="A488" s="335">
        <v>44344</v>
      </c>
      <c r="B488" s="336" t="s">
        <v>35</v>
      </c>
      <c r="C488" s="336" t="s">
        <v>26</v>
      </c>
      <c r="D488" s="337" t="s">
        <v>190</v>
      </c>
      <c r="E488" s="338">
        <v>57658</v>
      </c>
      <c r="F488" s="339">
        <v>57658</v>
      </c>
      <c r="G488" s="340">
        <f t="shared" si="94"/>
        <v>0</v>
      </c>
      <c r="H488" s="339">
        <v>57658</v>
      </c>
      <c r="I488" s="340">
        <f t="shared" si="95"/>
        <v>0</v>
      </c>
      <c r="J488" s="339">
        <v>57675</v>
      </c>
      <c r="K488" s="340">
        <f t="shared" si="96"/>
        <v>17</v>
      </c>
      <c r="L488" s="340">
        <f t="shared" si="91"/>
        <v>17</v>
      </c>
      <c r="M488" s="338">
        <v>57688</v>
      </c>
      <c r="N488" s="342">
        <f t="shared" si="97"/>
        <v>13</v>
      </c>
      <c r="O488" s="343">
        <f t="shared" si="98"/>
        <v>30</v>
      </c>
      <c r="P488" s="342">
        <f t="shared" si="99"/>
        <v>17</v>
      </c>
      <c r="Q488" s="342">
        <f t="shared" si="100"/>
        <v>13</v>
      </c>
      <c r="R488" s="252" t="s">
        <v>37</v>
      </c>
      <c r="S488" s="344" t="s">
        <v>38</v>
      </c>
      <c r="T488" s="344" t="s">
        <v>29</v>
      </c>
      <c r="U488" s="337" t="s">
        <v>30</v>
      </c>
      <c r="V488" s="345">
        <v>12</v>
      </c>
      <c r="W488" s="346">
        <f t="shared" si="92"/>
        <v>2.5</v>
      </c>
      <c r="X488" s="347">
        <f>W488*19.89</f>
        <v>49.725000000000001</v>
      </c>
      <c r="Y488" s="348" t="s">
        <v>39</v>
      </c>
      <c r="Z488" s="427">
        <f>SUM(X485:X488)</f>
        <v>258.57000000000005</v>
      </c>
      <c r="AA488" s="238"/>
      <c r="AB488" s="239"/>
    </row>
    <row r="489" spans="1:28">
      <c r="A489" s="313">
        <v>44343</v>
      </c>
      <c r="B489" s="314" t="s">
        <v>42</v>
      </c>
      <c r="C489" s="314" t="s">
        <v>26</v>
      </c>
      <c r="D489" s="323" t="s">
        <v>183</v>
      </c>
      <c r="E489" s="349">
        <v>43456</v>
      </c>
      <c r="F489" s="317">
        <v>43476</v>
      </c>
      <c r="G489" s="318">
        <f t="shared" si="94"/>
        <v>20</v>
      </c>
      <c r="H489" s="317">
        <v>43476</v>
      </c>
      <c r="I489" s="318">
        <f t="shared" si="95"/>
        <v>0</v>
      </c>
      <c r="J489" s="317">
        <v>43490</v>
      </c>
      <c r="K489" s="318">
        <f t="shared" si="96"/>
        <v>14</v>
      </c>
      <c r="L489" s="318">
        <f t="shared" ref="L489:L512" si="102">J489-F489</f>
        <v>14</v>
      </c>
      <c r="M489" s="317">
        <v>43490</v>
      </c>
      <c r="N489" s="318">
        <f t="shared" si="97"/>
        <v>0</v>
      </c>
      <c r="O489" s="350">
        <f t="shared" si="98"/>
        <v>34</v>
      </c>
      <c r="P489" s="318">
        <f t="shared" si="99"/>
        <v>14</v>
      </c>
      <c r="Q489" s="319">
        <f t="shared" si="100"/>
        <v>20</v>
      </c>
      <c r="R489" s="255" t="s">
        <v>44</v>
      </c>
      <c r="S489" s="322" t="s">
        <v>45</v>
      </c>
      <c r="T489" s="322" t="s">
        <v>29</v>
      </c>
      <c r="U489" s="315" t="s">
        <v>30</v>
      </c>
      <c r="V489" s="351">
        <v>15</v>
      </c>
      <c r="W489" s="324">
        <f t="shared" si="92"/>
        <v>2.2666666666666666</v>
      </c>
      <c r="X489" s="352">
        <f>W489*19.45</f>
        <v>44.086666666666666</v>
      </c>
      <c r="Y489" s="353" t="s">
        <v>46</v>
      </c>
      <c r="Z489" s="209"/>
      <c r="AA489" s="209"/>
      <c r="AB489" s="209"/>
    </row>
    <row r="490" spans="1:28">
      <c r="A490" s="354">
        <v>44343</v>
      </c>
      <c r="B490" s="355" t="s">
        <v>42</v>
      </c>
      <c r="C490" s="356" t="s">
        <v>26</v>
      </c>
      <c r="D490" s="357" t="s">
        <v>198</v>
      </c>
      <c r="E490" s="328">
        <v>43490</v>
      </c>
      <c r="F490" s="358">
        <v>43504</v>
      </c>
      <c r="G490" s="359">
        <f t="shared" si="94"/>
        <v>14</v>
      </c>
      <c r="H490" s="358">
        <v>43504</v>
      </c>
      <c r="I490" s="359">
        <f t="shared" si="95"/>
        <v>0</v>
      </c>
      <c r="J490" s="358">
        <v>43525</v>
      </c>
      <c r="K490" s="359">
        <f t="shared" si="96"/>
        <v>21</v>
      </c>
      <c r="L490" s="359">
        <f t="shared" si="102"/>
        <v>21</v>
      </c>
      <c r="M490" s="358">
        <v>43528</v>
      </c>
      <c r="N490" s="359">
        <f t="shared" si="97"/>
        <v>3</v>
      </c>
      <c r="O490" s="360">
        <f t="shared" si="98"/>
        <v>38</v>
      </c>
      <c r="P490" s="329">
        <f t="shared" si="99"/>
        <v>21</v>
      </c>
      <c r="Q490" s="359">
        <f t="shared" si="100"/>
        <v>17</v>
      </c>
      <c r="R490" s="255" t="s">
        <v>44</v>
      </c>
      <c r="S490" s="361" t="s">
        <v>45</v>
      </c>
      <c r="T490" s="361" t="s">
        <v>29</v>
      </c>
      <c r="U490" s="357" t="s">
        <v>30</v>
      </c>
      <c r="V490" s="362">
        <v>15</v>
      </c>
      <c r="W490" s="362">
        <f t="shared" si="92"/>
        <v>2.5333333333333332</v>
      </c>
      <c r="X490" s="363">
        <f>W490*19.45</f>
        <v>49.273333333333326</v>
      </c>
      <c r="Y490" s="364" t="s">
        <v>46</v>
      </c>
      <c r="Z490" s="209"/>
      <c r="AA490" s="209"/>
      <c r="AB490" s="209"/>
    </row>
    <row r="491" spans="1:28" ht="11.55" thickBot="1">
      <c r="A491" s="354">
        <v>44344</v>
      </c>
      <c r="B491" s="355" t="s">
        <v>42</v>
      </c>
      <c r="C491" s="356" t="s">
        <v>26</v>
      </c>
      <c r="D491" s="357" t="s">
        <v>101</v>
      </c>
      <c r="E491" s="328">
        <v>43528</v>
      </c>
      <c r="F491" s="358">
        <v>43542</v>
      </c>
      <c r="G491" s="359">
        <f t="shared" si="94"/>
        <v>14</v>
      </c>
      <c r="H491" s="358">
        <v>43542</v>
      </c>
      <c r="I491" s="359">
        <f t="shared" si="95"/>
        <v>0</v>
      </c>
      <c r="J491" s="358">
        <v>43556</v>
      </c>
      <c r="K491" s="359">
        <f t="shared" si="96"/>
        <v>14</v>
      </c>
      <c r="L491" s="359">
        <f t="shared" si="102"/>
        <v>14</v>
      </c>
      <c r="M491" s="358">
        <v>43556</v>
      </c>
      <c r="N491" s="359">
        <f t="shared" si="97"/>
        <v>0</v>
      </c>
      <c r="O491" s="360">
        <f t="shared" si="98"/>
        <v>28</v>
      </c>
      <c r="P491" s="329">
        <f t="shared" si="99"/>
        <v>14</v>
      </c>
      <c r="Q491" s="359">
        <f t="shared" si="100"/>
        <v>14</v>
      </c>
      <c r="R491" s="255" t="s">
        <v>44</v>
      </c>
      <c r="S491" s="361" t="s">
        <v>45</v>
      </c>
      <c r="T491" s="361" t="s">
        <v>29</v>
      </c>
      <c r="U491" s="357" t="s">
        <v>30</v>
      </c>
      <c r="V491" s="362">
        <v>15</v>
      </c>
      <c r="W491" s="362">
        <f t="shared" si="92"/>
        <v>1.8666666666666667</v>
      </c>
      <c r="X491" s="363">
        <f>W491*19.45</f>
        <v>36.306666666666665</v>
      </c>
      <c r="Y491" s="364" t="s">
        <v>46</v>
      </c>
      <c r="Z491" s="209"/>
      <c r="AA491" s="209"/>
      <c r="AB491" s="209"/>
    </row>
    <row r="492" spans="1:28" ht="11.55" thickBot="1">
      <c r="A492" s="365">
        <v>44344</v>
      </c>
      <c r="B492" s="336" t="s">
        <v>42</v>
      </c>
      <c r="C492" s="366" t="s">
        <v>26</v>
      </c>
      <c r="D492" s="367" t="s">
        <v>107</v>
      </c>
      <c r="E492" s="338">
        <v>43556</v>
      </c>
      <c r="F492" s="338">
        <v>43576</v>
      </c>
      <c r="G492" s="342">
        <f t="shared" si="94"/>
        <v>20</v>
      </c>
      <c r="H492" s="338">
        <v>43576</v>
      </c>
      <c r="I492" s="342">
        <f t="shared" si="95"/>
        <v>0</v>
      </c>
      <c r="J492" s="338">
        <v>43597</v>
      </c>
      <c r="K492" s="342">
        <f t="shared" si="96"/>
        <v>21</v>
      </c>
      <c r="L492" s="342">
        <f t="shared" si="102"/>
        <v>21</v>
      </c>
      <c r="M492" s="338">
        <v>43617</v>
      </c>
      <c r="N492" s="342">
        <f t="shared" si="97"/>
        <v>20</v>
      </c>
      <c r="O492" s="343">
        <f t="shared" si="98"/>
        <v>61</v>
      </c>
      <c r="P492" s="340">
        <f t="shared" si="99"/>
        <v>21</v>
      </c>
      <c r="Q492" s="342">
        <f t="shared" si="100"/>
        <v>40</v>
      </c>
      <c r="R492" s="257" t="s">
        <v>44</v>
      </c>
      <c r="S492" s="344" t="s">
        <v>45</v>
      </c>
      <c r="T492" s="344" t="s">
        <v>29</v>
      </c>
      <c r="U492" s="337" t="s">
        <v>30</v>
      </c>
      <c r="V492" s="345">
        <v>15</v>
      </c>
      <c r="W492" s="345">
        <f t="shared" si="92"/>
        <v>4.0666666666666664</v>
      </c>
      <c r="X492" s="368">
        <f>W492*19.45</f>
        <v>79.096666666666664</v>
      </c>
      <c r="Y492" s="348" t="s">
        <v>46</v>
      </c>
      <c r="Z492" s="427">
        <f>SUM(X489:X492)</f>
        <v>208.76333333333332</v>
      </c>
      <c r="AA492" s="238"/>
      <c r="AB492" s="239"/>
    </row>
    <row r="493" spans="1:28" ht="11.55" thickBot="1">
      <c r="A493" s="313">
        <v>44343</v>
      </c>
      <c r="B493" s="314" t="s">
        <v>48</v>
      </c>
      <c r="C493" s="314" t="s">
        <v>26</v>
      </c>
      <c r="D493" s="315" t="s">
        <v>49</v>
      </c>
      <c r="E493" s="349">
        <v>60861</v>
      </c>
      <c r="F493" s="317">
        <v>60867</v>
      </c>
      <c r="G493" s="318">
        <f t="shared" si="94"/>
        <v>6</v>
      </c>
      <c r="H493" s="317">
        <v>60867</v>
      </c>
      <c r="I493" s="318">
        <f t="shared" si="95"/>
        <v>0</v>
      </c>
      <c r="J493" s="317">
        <v>60892</v>
      </c>
      <c r="K493" s="318">
        <f t="shared" si="96"/>
        <v>25</v>
      </c>
      <c r="L493" s="318">
        <f t="shared" si="102"/>
        <v>25</v>
      </c>
      <c r="M493" s="317">
        <v>60894</v>
      </c>
      <c r="N493" s="318">
        <f t="shared" si="97"/>
        <v>2</v>
      </c>
      <c r="O493" s="350">
        <f t="shared" si="98"/>
        <v>33</v>
      </c>
      <c r="P493" s="318">
        <f t="shared" si="99"/>
        <v>25</v>
      </c>
      <c r="Q493" s="318">
        <f t="shared" si="100"/>
        <v>8</v>
      </c>
      <c r="R493" s="258" t="s">
        <v>50</v>
      </c>
      <c r="S493" s="321" t="s">
        <v>51</v>
      </c>
      <c r="T493" s="321" t="s">
        <v>29</v>
      </c>
      <c r="U493" s="315" t="s">
        <v>30</v>
      </c>
      <c r="V493" s="351">
        <v>8</v>
      </c>
      <c r="W493" s="351">
        <f t="shared" si="92"/>
        <v>4.125</v>
      </c>
      <c r="X493" s="352">
        <f>W493*21.39</f>
        <v>88.233750000000001</v>
      </c>
      <c r="Y493" s="369" t="s">
        <v>52</v>
      </c>
      <c r="Z493" s="209"/>
      <c r="AA493" s="209"/>
      <c r="AB493" s="209"/>
    </row>
    <row r="494" spans="1:28" ht="11.55" thickBot="1">
      <c r="A494" s="354">
        <v>44344</v>
      </c>
      <c r="B494" s="413" t="s">
        <v>48</v>
      </c>
      <c r="C494" s="355" t="s">
        <v>26</v>
      </c>
      <c r="D494" s="413" t="s">
        <v>53</v>
      </c>
      <c r="E494" s="358">
        <v>60894</v>
      </c>
      <c r="F494" s="358">
        <v>60897</v>
      </c>
      <c r="G494" s="359">
        <f t="shared" si="94"/>
        <v>3</v>
      </c>
      <c r="H494" s="358">
        <v>60897</v>
      </c>
      <c r="I494" s="359">
        <f t="shared" si="95"/>
        <v>0</v>
      </c>
      <c r="J494" s="358">
        <v>60919</v>
      </c>
      <c r="K494" s="359">
        <f t="shared" si="96"/>
        <v>22</v>
      </c>
      <c r="L494" s="359">
        <f t="shared" si="102"/>
        <v>22</v>
      </c>
      <c r="M494" s="358">
        <v>60925</v>
      </c>
      <c r="N494" s="359">
        <f t="shared" si="97"/>
        <v>6</v>
      </c>
      <c r="O494" s="360">
        <f t="shared" si="98"/>
        <v>31</v>
      </c>
      <c r="P494" s="359">
        <f t="shared" si="99"/>
        <v>22</v>
      </c>
      <c r="Q494" s="359">
        <f t="shared" si="100"/>
        <v>9</v>
      </c>
      <c r="R494" s="258" t="s">
        <v>50</v>
      </c>
      <c r="S494" s="361" t="s">
        <v>51</v>
      </c>
      <c r="T494" s="361" t="s">
        <v>29</v>
      </c>
      <c r="U494" s="357" t="s">
        <v>30</v>
      </c>
      <c r="V494" s="362">
        <v>8</v>
      </c>
      <c r="W494" s="362">
        <f t="shared" si="92"/>
        <v>3.875</v>
      </c>
      <c r="X494" s="363">
        <f>W494*21.39</f>
        <v>82.886250000000004</v>
      </c>
      <c r="Y494" s="383" t="s">
        <v>52</v>
      </c>
      <c r="Z494" s="427">
        <f>SUM(X493:X494)</f>
        <v>171.12</v>
      </c>
      <c r="AA494" s="238"/>
      <c r="AB494" s="239"/>
    </row>
    <row r="495" spans="1:28" ht="11.55" thickBot="1">
      <c r="A495" s="428">
        <v>44343</v>
      </c>
      <c r="B495" s="429" t="s">
        <v>55</v>
      </c>
      <c r="C495" s="429" t="s">
        <v>26</v>
      </c>
      <c r="D495" s="221" t="s">
        <v>56</v>
      </c>
      <c r="E495" s="214">
        <v>112287</v>
      </c>
      <c r="F495" s="215">
        <v>112303</v>
      </c>
      <c r="G495" s="216">
        <f t="shared" si="94"/>
        <v>16</v>
      </c>
      <c r="H495" s="215">
        <v>112303</v>
      </c>
      <c r="I495" s="216">
        <f t="shared" si="95"/>
        <v>0</v>
      </c>
      <c r="J495" s="215">
        <v>112317</v>
      </c>
      <c r="K495" s="216">
        <f t="shared" si="96"/>
        <v>14</v>
      </c>
      <c r="L495" s="216">
        <f t="shared" si="102"/>
        <v>14</v>
      </c>
      <c r="M495" s="215">
        <v>112321</v>
      </c>
      <c r="N495" s="216">
        <f t="shared" si="97"/>
        <v>4</v>
      </c>
      <c r="O495" s="215">
        <f t="shared" si="98"/>
        <v>34</v>
      </c>
      <c r="P495" s="216">
        <f t="shared" si="99"/>
        <v>14</v>
      </c>
      <c r="Q495" s="216">
        <f t="shared" si="100"/>
        <v>20</v>
      </c>
      <c r="R495" s="416" t="s">
        <v>57</v>
      </c>
      <c r="S495" s="220" t="s">
        <v>51</v>
      </c>
      <c r="T495" s="220" t="s">
        <v>29</v>
      </c>
      <c r="U495" s="429" t="s">
        <v>30</v>
      </c>
      <c r="V495" s="430">
        <v>7</v>
      </c>
      <c r="W495" s="430">
        <f t="shared" si="92"/>
        <v>4.8571428571428568</v>
      </c>
      <c r="X495" s="431">
        <f>W495*21.69</f>
        <v>105.35142857142857</v>
      </c>
      <c r="Y495" s="432" t="s">
        <v>58</v>
      </c>
      <c r="Z495" s="209"/>
      <c r="AA495" s="209"/>
      <c r="AB495" s="209"/>
    </row>
    <row r="496" spans="1:28" ht="11.55" thickBot="1">
      <c r="A496" s="225">
        <v>44344</v>
      </c>
      <c r="B496" s="226" t="s">
        <v>55</v>
      </c>
      <c r="C496" s="226" t="s">
        <v>26</v>
      </c>
      <c r="D496" s="226" t="s">
        <v>124</v>
      </c>
      <c r="E496" s="228">
        <v>112321</v>
      </c>
      <c r="F496" s="228">
        <v>112325</v>
      </c>
      <c r="G496" s="229">
        <f t="shared" si="94"/>
        <v>4</v>
      </c>
      <c r="H496" s="228">
        <v>112325</v>
      </c>
      <c r="I496" s="229">
        <f t="shared" si="95"/>
        <v>0</v>
      </c>
      <c r="J496" s="228">
        <v>112337</v>
      </c>
      <c r="K496" s="229">
        <f t="shared" si="96"/>
        <v>12</v>
      </c>
      <c r="L496" s="229">
        <f t="shared" si="102"/>
        <v>12</v>
      </c>
      <c r="M496" s="228">
        <v>112355</v>
      </c>
      <c r="N496" s="229">
        <f t="shared" si="97"/>
        <v>18</v>
      </c>
      <c r="O496" s="231">
        <f t="shared" si="98"/>
        <v>34</v>
      </c>
      <c r="P496" s="229">
        <f t="shared" si="99"/>
        <v>12</v>
      </c>
      <c r="Q496" s="229">
        <f t="shared" si="100"/>
        <v>22</v>
      </c>
      <c r="R496" s="266" t="s">
        <v>57</v>
      </c>
      <c r="S496" s="233" t="s">
        <v>51</v>
      </c>
      <c r="T496" s="233" t="s">
        <v>29</v>
      </c>
      <c r="U496" s="227" t="s">
        <v>30</v>
      </c>
      <c r="V496" s="234">
        <v>7</v>
      </c>
      <c r="W496" s="234">
        <f t="shared" si="92"/>
        <v>4.8571428571428568</v>
      </c>
      <c r="X496" s="253">
        <f>W496*21.69</f>
        <v>105.35142857142857</v>
      </c>
      <c r="Y496" s="254" t="s">
        <v>58</v>
      </c>
      <c r="Z496" s="237">
        <f>SUM(X495:X496)</f>
        <v>210.70285714285714</v>
      </c>
      <c r="AA496" s="238"/>
      <c r="AB496" s="239"/>
    </row>
    <row r="497" spans="1:28" ht="11.55" thickBot="1">
      <c r="A497" s="313">
        <v>44343</v>
      </c>
      <c r="B497" s="376" t="s">
        <v>60</v>
      </c>
      <c r="C497" s="314" t="s">
        <v>26</v>
      </c>
      <c r="D497" s="314" t="s">
        <v>61</v>
      </c>
      <c r="E497" s="349">
        <v>175974</v>
      </c>
      <c r="F497" s="317">
        <v>175982</v>
      </c>
      <c r="G497" s="318">
        <f t="shared" si="94"/>
        <v>8</v>
      </c>
      <c r="H497" s="317">
        <v>175982</v>
      </c>
      <c r="I497" s="318">
        <f t="shared" si="95"/>
        <v>0</v>
      </c>
      <c r="J497" s="317">
        <v>175994</v>
      </c>
      <c r="K497" s="318">
        <f t="shared" si="96"/>
        <v>12</v>
      </c>
      <c r="L497" s="318">
        <f t="shared" si="102"/>
        <v>12</v>
      </c>
      <c r="M497" s="317">
        <v>176005</v>
      </c>
      <c r="N497" s="318">
        <f t="shared" si="97"/>
        <v>11</v>
      </c>
      <c r="O497" s="350">
        <f t="shared" si="98"/>
        <v>31</v>
      </c>
      <c r="P497" s="318">
        <f t="shared" si="99"/>
        <v>12</v>
      </c>
      <c r="Q497" s="318">
        <f t="shared" si="100"/>
        <v>19</v>
      </c>
      <c r="R497" s="267" t="s">
        <v>62</v>
      </c>
      <c r="S497" s="321" t="s">
        <v>51</v>
      </c>
      <c r="T497" s="322" t="s">
        <v>29</v>
      </c>
      <c r="U497" s="323" t="s">
        <v>30</v>
      </c>
      <c r="V497" s="351">
        <v>7</v>
      </c>
      <c r="W497" s="324">
        <f t="shared" si="92"/>
        <v>4.4285714285714288</v>
      </c>
      <c r="X497" s="352">
        <f>W497*21.3</f>
        <v>94.328571428571436</v>
      </c>
      <c r="Y497" s="374" t="s">
        <v>63</v>
      </c>
      <c r="Z497" s="209"/>
      <c r="AA497" s="209"/>
      <c r="AB497" s="209"/>
    </row>
    <row r="498" spans="1:28" ht="11.55" thickBot="1">
      <c r="A498" s="335">
        <v>44344</v>
      </c>
      <c r="B498" s="336" t="s">
        <v>60</v>
      </c>
      <c r="C498" s="336" t="s">
        <v>26</v>
      </c>
      <c r="D498" s="366" t="s">
        <v>64</v>
      </c>
      <c r="E498" s="339">
        <v>176005</v>
      </c>
      <c r="F498" s="339">
        <v>176017</v>
      </c>
      <c r="G498" s="340">
        <f t="shared" si="94"/>
        <v>12</v>
      </c>
      <c r="H498" s="339">
        <v>176017</v>
      </c>
      <c r="I498" s="340">
        <f t="shared" si="95"/>
        <v>0</v>
      </c>
      <c r="J498" s="339">
        <v>176029</v>
      </c>
      <c r="K498" s="340">
        <f>J498-H498</f>
        <v>12</v>
      </c>
      <c r="L498" s="340">
        <f t="shared" si="102"/>
        <v>12</v>
      </c>
      <c r="M498" s="339">
        <v>176037</v>
      </c>
      <c r="N498" s="340">
        <f t="shared" si="97"/>
        <v>8</v>
      </c>
      <c r="O498" s="343">
        <f t="shared" si="98"/>
        <v>32</v>
      </c>
      <c r="P498" s="340">
        <f t="shared" si="99"/>
        <v>12</v>
      </c>
      <c r="Q498" s="342">
        <f t="shared" si="100"/>
        <v>20</v>
      </c>
      <c r="R498" s="268" t="s">
        <v>62</v>
      </c>
      <c r="S498" s="344" t="s">
        <v>51</v>
      </c>
      <c r="T498" s="344" t="s">
        <v>29</v>
      </c>
      <c r="U498" s="337" t="s">
        <v>30</v>
      </c>
      <c r="V498" s="345">
        <v>7</v>
      </c>
      <c r="W498" s="345">
        <f t="shared" si="92"/>
        <v>4.5714285714285712</v>
      </c>
      <c r="X498" s="368">
        <f>W498*21.3</f>
        <v>97.371428571428567</v>
      </c>
      <c r="Y498" s="378" t="s">
        <v>65</v>
      </c>
      <c r="Z498" s="427">
        <f>SUM(X497:X498)</f>
        <v>191.7</v>
      </c>
      <c r="AA498" s="238"/>
      <c r="AB498" s="239"/>
    </row>
    <row r="499" spans="1:28" ht="11.55" thickBot="1">
      <c r="A499" s="433">
        <v>44343</v>
      </c>
      <c r="B499" s="386" t="s">
        <v>126</v>
      </c>
      <c r="C499" s="376" t="s">
        <v>26</v>
      </c>
      <c r="D499" s="376" t="s">
        <v>194</v>
      </c>
      <c r="E499" s="349">
        <v>184030</v>
      </c>
      <c r="F499" s="317">
        <v>184058</v>
      </c>
      <c r="G499" s="319">
        <f t="shared" si="94"/>
        <v>28</v>
      </c>
      <c r="H499" s="387">
        <v>184058</v>
      </c>
      <c r="I499" s="319">
        <f t="shared" si="95"/>
        <v>0</v>
      </c>
      <c r="J499" s="317">
        <v>184075</v>
      </c>
      <c r="K499" s="318">
        <f t="shared" si="96"/>
        <v>17</v>
      </c>
      <c r="L499" s="318">
        <f t="shared" si="102"/>
        <v>17</v>
      </c>
      <c r="M499" s="317">
        <v>184102</v>
      </c>
      <c r="N499" s="319">
        <f t="shared" si="97"/>
        <v>27</v>
      </c>
      <c r="O499" s="320">
        <f t="shared" si="98"/>
        <v>72</v>
      </c>
      <c r="P499" s="319">
        <f t="shared" si="99"/>
        <v>17</v>
      </c>
      <c r="Q499" s="318">
        <f t="shared" si="100"/>
        <v>55</v>
      </c>
      <c r="R499" s="434" t="s">
        <v>127</v>
      </c>
      <c r="S499" s="322" t="s">
        <v>28</v>
      </c>
      <c r="T499" s="321" t="s">
        <v>29</v>
      </c>
      <c r="U499" s="315" t="s">
        <v>30</v>
      </c>
      <c r="V499" s="351">
        <v>12</v>
      </c>
      <c r="W499" s="351">
        <f t="shared" si="92"/>
        <v>6</v>
      </c>
      <c r="X499" s="352">
        <f>W499*19.45</f>
        <v>116.69999999999999</v>
      </c>
      <c r="Y499" s="388" t="s">
        <v>128</v>
      </c>
      <c r="Z499" s="209"/>
      <c r="AA499" s="209"/>
      <c r="AB499" s="209"/>
    </row>
    <row r="500" spans="1:28" ht="11.55" thickBot="1">
      <c r="A500" s="365">
        <v>44344</v>
      </c>
      <c r="B500" s="367" t="s">
        <v>126</v>
      </c>
      <c r="C500" s="336" t="s">
        <v>26</v>
      </c>
      <c r="D500" s="336" t="s">
        <v>106</v>
      </c>
      <c r="E500" s="338">
        <v>184102</v>
      </c>
      <c r="F500" s="338">
        <v>184130</v>
      </c>
      <c r="G500" s="342">
        <f t="shared" si="94"/>
        <v>28</v>
      </c>
      <c r="H500" s="338">
        <v>184130</v>
      </c>
      <c r="I500" s="340">
        <f t="shared" si="95"/>
        <v>0</v>
      </c>
      <c r="J500" s="339">
        <v>184148</v>
      </c>
      <c r="K500" s="340">
        <f t="shared" si="96"/>
        <v>18</v>
      </c>
      <c r="L500" s="340">
        <f t="shared" si="102"/>
        <v>18</v>
      </c>
      <c r="M500" s="338">
        <v>184168</v>
      </c>
      <c r="N500" s="342">
        <f t="shared" si="97"/>
        <v>20</v>
      </c>
      <c r="O500" s="343">
        <f t="shared" si="98"/>
        <v>66</v>
      </c>
      <c r="P500" s="342">
        <f t="shared" si="99"/>
        <v>18</v>
      </c>
      <c r="Q500" s="342">
        <f t="shared" si="100"/>
        <v>48</v>
      </c>
      <c r="R500" s="384" t="s">
        <v>127</v>
      </c>
      <c r="S500" s="344" t="s">
        <v>28</v>
      </c>
      <c r="T500" s="344" t="s">
        <v>29</v>
      </c>
      <c r="U500" s="337" t="s">
        <v>30</v>
      </c>
      <c r="V500" s="345">
        <v>12</v>
      </c>
      <c r="W500" s="385">
        <f t="shared" si="92"/>
        <v>5.5</v>
      </c>
      <c r="X500" s="368">
        <f>W500*19.45</f>
        <v>106.97499999999999</v>
      </c>
      <c r="Y500" s="370" t="s">
        <v>128</v>
      </c>
      <c r="Z500" s="427">
        <f>SUM(X499:X500)</f>
        <v>223.67499999999998</v>
      </c>
      <c r="AA500" s="238"/>
      <c r="AB500" s="239"/>
    </row>
    <row r="501" spans="1:28">
      <c r="A501" s="313">
        <v>44343</v>
      </c>
      <c r="B501" s="386" t="s">
        <v>25</v>
      </c>
      <c r="C501" s="314" t="s">
        <v>26</v>
      </c>
      <c r="D501" s="314" t="s">
        <v>145</v>
      </c>
      <c r="E501" s="316">
        <v>181402</v>
      </c>
      <c r="F501" s="387">
        <v>181402</v>
      </c>
      <c r="G501" s="319">
        <f t="shared" si="94"/>
        <v>0</v>
      </c>
      <c r="H501" s="387">
        <v>181402</v>
      </c>
      <c r="I501" s="319">
        <f t="shared" si="95"/>
        <v>0</v>
      </c>
      <c r="J501" s="387">
        <v>181402</v>
      </c>
      <c r="K501" s="319">
        <f t="shared" si="96"/>
        <v>0</v>
      </c>
      <c r="L501" s="319">
        <f t="shared" si="102"/>
        <v>0</v>
      </c>
      <c r="M501" s="387">
        <v>181423</v>
      </c>
      <c r="N501" s="319">
        <f t="shared" si="97"/>
        <v>21</v>
      </c>
      <c r="O501" s="320">
        <f t="shared" si="98"/>
        <v>21</v>
      </c>
      <c r="P501" s="319">
        <f t="shared" si="99"/>
        <v>0</v>
      </c>
      <c r="Q501" s="319">
        <f t="shared" si="100"/>
        <v>21</v>
      </c>
      <c r="R501" s="297" t="s">
        <v>223</v>
      </c>
      <c r="S501" s="321" t="s">
        <v>224</v>
      </c>
      <c r="T501" s="321" t="s">
        <v>29</v>
      </c>
      <c r="U501" s="315" t="s">
        <v>30</v>
      </c>
      <c r="V501" s="351">
        <v>8.8000000000000007</v>
      </c>
      <c r="W501" s="351">
        <f t="shared" si="92"/>
        <v>2.3863636363636362</v>
      </c>
      <c r="X501" s="352">
        <f>W501*21.19</f>
        <v>50.567045454545458</v>
      </c>
      <c r="Y501" s="388" t="s">
        <v>128</v>
      </c>
      <c r="Z501" s="209"/>
      <c r="AA501" s="209"/>
      <c r="AB501" s="209"/>
    </row>
    <row r="502" spans="1:28">
      <c r="A502" s="389">
        <v>44343</v>
      </c>
      <c r="B502" s="381" t="s">
        <v>25</v>
      </c>
      <c r="C502" s="356" t="s">
        <v>26</v>
      </c>
      <c r="D502" s="356" t="s">
        <v>193</v>
      </c>
      <c r="E502" s="328">
        <v>181423</v>
      </c>
      <c r="F502" s="328">
        <v>181448</v>
      </c>
      <c r="G502" s="359">
        <f t="shared" si="94"/>
        <v>25</v>
      </c>
      <c r="H502" s="358">
        <v>181448</v>
      </c>
      <c r="I502" s="359">
        <f t="shared" si="95"/>
        <v>0</v>
      </c>
      <c r="J502" s="358">
        <v>181485</v>
      </c>
      <c r="K502" s="359">
        <f t="shared" si="96"/>
        <v>37</v>
      </c>
      <c r="L502" s="359">
        <f t="shared" si="102"/>
        <v>37</v>
      </c>
      <c r="M502" s="328">
        <v>181485</v>
      </c>
      <c r="N502" s="329">
        <f t="shared" si="97"/>
        <v>0</v>
      </c>
      <c r="O502" s="330">
        <f t="shared" si="98"/>
        <v>62</v>
      </c>
      <c r="P502" s="359">
        <f t="shared" si="99"/>
        <v>37</v>
      </c>
      <c r="Q502" s="359">
        <f t="shared" si="100"/>
        <v>25</v>
      </c>
      <c r="R502" s="297" t="s">
        <v>223</v>
      </c>
      <c r="S502" s="361" t="s">
        <v>224</v>
      </c>
      <c r="T502" s="331" t="s">
        <v>29</v>
      </c>
      <c r="U502" s="327" t="s">
        <v>30</v>
      </c>
      <c r="V502" s="332">
        <v>8.8000000000000007</v>
      </c>
      <c r="W502" s="351">
        <f t="shared" si="92"/>
        <v>7.045454545454545</v>
      </c>
      <c r="X502" s="333">
        <f>W502*21.19</f>
        <v>149.29318181818181</v>
      </c>
      <c r="Y502" s="383" t="s">
        <v>128</v>
      </c>
      <c r="Z502" s="209"/>
      <c r="AA502" s="209"/>
      <c r="AB502" s="209"/>
    </row>
    <row r="503" spans="1:28">
      <c r="A503" s="389">
        <v>44343</v>
      </c>
      <c r="B503" s="381" t="s">
        <v>25</v>
      </c>
      <c r="C503" s="356" t="s">
        <v>26</v>
      </c>
      <c r="D503" s="356" t="s">
        <v>232</v>
      </c>
      <c r="E503" s="328">
        <v>181485</v>
      </c>
      <c r="F503" s="328">
        <v>181494</v>
      </c>
      <c r="G503" s="359">
        <f t="shared" si="94"/>
        <v>9</v>
      </c>
      <c r="H503" s="358">
        <v>181494</v>
      </c>
      <c r="I503" s="359">
        <f t="shared" si="95"/>
        <v>0</v>
      </c>
      <c r="J503" s="358">
        <v>181535</v>
      </c>
      <c r="K503" s="359">
        <f t="shared" si="96"/>
        <v>41</v>
      </c>
      <c r="L503" s="359">
        <f t="shared" si="102"/>
        <v>41</v>
      </c>
      <c r="M503" s="328">
        <v>181557</v>
      </c>
      <c r="N503" s="319">
        <f t="shared" si="97"/>
        <v>22</v>
      </c>
      <c r="O503" s="320">
        <f t="shared" si="98"/>
        <v>72</v>
      </c>
      <c r="P503" s="359">
        <f t="shared" si="99"/>
        <v>41</v>
      </c>
      <c r="Q503" s="359">
        <f t="shared" si="100"/>
        <v>31</v>
      </c>
      <c r="R503" s="297" t="s">
        <v>223</v>
      </c>
      <c r="S503" s="361" t="s">
        <v>224</v>
      </c>
      <c r="T503" s="331" t="s">
        <v>29</v>
      </c>
      <c r="U503" s="327" t="s">
        <v>30</v>
      </c>
      <c r="V503" s="332">
        <v>8.8000000000000007</v>
      </c>
      <c r="W503" s="351">
        <f t="shared" si="92"/>
        <v>8.1818181818181817</v>
      </c>
      <c r="X503" s="333">
        <f>W503*21.19</f>
        <v>173.37272727272727</v>
      </c>
      <c r="Y503" s="383" t="s">
        <v>128</v>
      </c>
      <c r="Z503" s="209"/>
      <c r="AA503" s="209"/>
      <c r="AB503" s="209"/>
    </row>
    <row r="504" spans="1:28" ht="11.55" thickBot="1">
      <c r="A504" s="389">
        <v>44344</v>
      </c>
      <c r="B504" s="381" t="s">
        <v>25</v>
      </c>
      <c r="C504" s="356" t="s">
        <v>26</v>
      </c>
      <c r="D504" s="356" t="s">
        <v>184</v>
      </c>
      <c r="E504" s="328">
        <v>181557</v>
      </c>
      <c r="F504" s="328">
        <v>181566</v>
      </c>
      <c r="G504" s="359">
        <f t="shared" si="94"/>
        <v>9</v>
      </c>
      <c r="H504" s="358">
        <v>181566</v>
      </c>
      <c r="I504" s="359">
        <f t="shared" si="95"/>
        <v>0</v>
      </c>
      <c r="J504" s="358">
        <v>181594</v>
      </c>
      <c r="K504" s="319">
        <f t="shared" si="96"/>
        <v>28</v>
      </c>
      <c r="L504" s="319">
        <f t="shared" si="102"/>
        <v>28</v>
      </c>
      <c r="M504" s="387">
        <v>181594</v>
      </c>
      <c r="N504" s="319">
        <f t="shared" si="97"/>
        <v>0</v>
      </c>
      <c r="O504" s="330">
        <f t="shared" si="98"/>
        <v>37</v>
      </c>
      <c r="P504" s="359">
        <f t="shared" si="99"/>
        <v>28</v>
      </c>
      <c r="Q504" s="359">
        <f t="shared" si="100"/>
        <v>9</v>
      </c>
      <c r="R504" s="297" t="s">
        <v>223</v>
      </c>
      <c r="S504" s="361" t="s">
        <v>224</v>
      </c>
      <c r="T504" s="331" t="s">
        <v>29</v>
      </c>
      <c r="U504" s="327" t="s">
        <v>30</v>
      </c>
      <c r="V504" s="332">
        <v>8.8000000000000007</v>
      </c>
      <c r="W504" s="351">
        <f t="shared" si="92"/>
        <v>4.2045454545454541</v>
      </c>
      <c r="X504" s="333">
        <f>W504*21.19</f>
        <v>89.094318181818181</v>
      </c>
      <c r="Y504" s="383" t="s">
        <v>128</v>
      </c>
      <c r="Z504" s="209"/>
      <c r="AA504" s="209"/>
      <c r="AB504" s="209"/>
    </row>
    <row r="505" spans="1:28" ht="11.55" thickBot="1">
      <c r="A505" s="392">
        <v>44344</v>
      </c>
      <c r="B505" s="367" t="s">
        <v>25</v>
      </c>
      <c r="C505" s="336" t="s">
        <v>26</v>
      </c>
      <c r="D505" s="336" t="s">
        <v>233</v>
      </c>
      <c r="E505" s="338">
        <v>181594</v>
      </c>
      <c r="F505" s="338">
        <v>181594</v>
      </c>
      <c r="G505" s="342">
        <f t="shared" si="94"/>
        <v>0</v>
      </c>
      <c r="H505" s="338">
        <v>181594</v>
      </c>
      <c r="I505" s="342">
        <f t="shared" si="95"/>
        <v>0</v>
      </c>
      <c r="J505" s="338">
        <v>181637</v>
      </c>
      <c r="K505" s="342">
        <f t="shared" si="96"/>
        <v>43</v>
      </c>
      <c r="L505" s="342">
        <f t="shared" si="102"/>
        <v>43</v>
      </c>
      <c r="M505" s="338">
        <v>181648</v>
      </c>
      <c r="N505" s="342">
        <f t="shared" si="97"/>
        <v>11</v>
      </c>
      <c r="O505" s="343">
        <f t="shared" si="98"/>
        <v>54</v>
      </c>
      <c r="P505" s="342">
        <f t="shared" si="99"/>
        <v>43</v>
      </c>
      <c r="Q505" s="342">
        <f t="shared" si="100"/>
        <v>11</v>
      </c>
      <c r="R505" s="298" t="s">
        <v>223</v>
      </c>
      <c r="S505" s="344" t="s">
        <v>224</v>
      </c>
      <c r="T505" s="344" t="s">
        <v>29</v>
      </c>
      <c r="U505" s="337" t="s">
        <v>30</v>
      </c>
      <c r="V505" s="345">
        <v>8.8000000000000007</v>
      </c>
      <c r="W505" s="345">
        <f t="shared" si="92"/>
        <v>6.1363636363636358</v>
      </c>
      <c r="X505" s="368">
        <f>W505*21.19</f>
        <v>130.02954545454546</v>
      </c>
      <c r="Y505" s="370" t="s">
        <v>128</v>
      </c>
      <c r="Z505" s="427">
        <f>SUM(X501:X505)</f>
        <v>592.35681818181808</v>
      </c>
      <c r="AA505" s="238"/>
      <c r="AB505" s="239"/>
    </row>
    <row r="506" spans="1:28" ht="11.55" thickBot="1">
      <c r="A506" s="335">
        <v>44343</v>
      </c>
      <c r="B506" s="393" t="s">
        <v>181</v>
      </c>
      <c r="C506" s="366" t="s">
        <v>26</v>
      </c>
      <c r="D506" s="366" t="s">
        <v>204</v>
      </c>
      <c r="E506" s="377">
        <v>9086</v>
      </c>
      <c r="F506" s="339">
        <v>9087</v>
      </c>
      <c r="G506" s="340">
        <f t="shared" si="94"/>
        <v>1</v>
      </c>
      <c r="H506" s="339">
        <v>9087</v>
      </c>
      <c r="I506" s="340">
        <f t="shared" si="95"/>
        <v>0</v>
      </c>
      <c r="J506" s="339">
        <v>9097</v>
      </c>
      <c r="K506" s="340">
        <f t="shared" si="96"/>
        <v>10</v>
      </c>
      <c r="L506" s="340">
        <f t="shared" si="102"/>
        <v>10</v>
      </c>
      <c r="M506" s="339">
        <v>9097</v>
      </c>
      <c r="N506" s="340">
        <f t="shared" si="97"/>
        <v>0</v>
      </c>
      <c r="O506" s="394">
        <f t="shared" si="98"/>
        <v>11</v>
      </c>
      <c r="P506" s="340">
        <f t="shared" si="99"/>
        <v>10</v>
      </c>
      <c r="Q506" s="340">
        <f t="shared" si="100"/>
        <v>1</v>
      </c>
      <c r="R506" s="435" t="s">
        <v>66</v>
      </c>
      <c r="S506" s="395" t="s">
        <v>51</v>
      </c>
      <c r="T506" s="395" t="s">
        <v>29</v>
      </c>
      <c r="U506" s="375" t="s">
        <v>30</v>
      </c>
      <c r="V506" s="385">
        <v>7</v>
      </c>
      <c r="W506" s="385">
        <f t="shared" si="92"/>
        <v>1.5714285714285714</v>
      </c>
      <c r="X506" s="396">
        <f>W506*21.35</f>
        <v>33.550000000000004</v>
      </c>
      <c r="Y506" s="397" t="s">
        <v>67</v>
      </c>
      <c r="Z506" s="427">
        <f>SUM(X506:X506)</f>
        <v>33.550000000000004</v>
      </c>
      <c r="AA506" s="238"/>
      <c r="AB506" s="239"/>
    </row>
    <row r="507" spans="1:28" ht="11.55" thickBot="1">
      <c r="A507" s="398">
        <v>44343</v>
      </c>
      <c r="B507" s="399" t="s">
        <v>68</v>
      </c>
      <c r="C507" s="399" t="s">
        <v>26</v>
      </c>
      <c r="D507" s="400" t="s">
        <v>69</v>
      </c>
      <c r="E507" s="415">
        <v>233145</v>
      </c>
      <c r="F507" s="402">
        <v>233154</v>
      </c>
      <c r="G507" s="403">
        <f t="shared" si="94"/>
        <v>9</v>
      </c>
      <c r="H507" s="402">
        <v>233154</v>
      </c>
      <c r="I507" s="403">
        <f t="shared" si="95"/>
        <v>0</v>
      </c>
      <c r="J507" s="402">
        <v>233171</v>
      </c>
      <c r="K507" s="403">
        <f t="shared" si="96"/>
        <v>17</v>
      </c>
      <c r="L507" s="403">
        <f t="shared" si="102"/>
        <v>17</v>
      </c>
      <c r="M507" s="402">
        <v>233180</v>
      </c>
      <c r="N507" s="403">
        <f t="shared" si="97"/>
        <v>9</v>
      </c>
      <c r="O507" s="436">
        <f t="shared" si="98"/>
        <v>35</v>
      </c>
      <c r="P507" s="403">
        <f t="shared" si="99"/>
        <v>17</v>
      </c>
      <c r="Q507" s="404">
        <f t="shared" si="100"/>
        <v>18</v>
      </c>
      <c r="R507" s="274" t="s">
        <v>70</v>
      </c>
      <c r="S507" s="406" t="s">
        <v>51</v>
      </c>
      <c r="T507" s="406" t="s">
        <v>29</v>
      </c>
      <c r="U507" s="400" t="s">
        <v>30</v>
      </c>
      <c r="V507" s="437">
        <v>7</v>
      </c>
      <c r="W507" s="437">
        <f t="shared" si="92"/>
        <v>5</v>
      </c>
      <c r="X507" s="438">
        <f>W507*19.99</f>
        <v>99.949999999999989</v>
      </c>
      <c r="Y507" s="411" t="s">
        <v>67</v>
      </c>
      <c r="Z507" s="209"/>
      <c r="AA507" s="209"/>
      <c r="AB507" s="209"/>
    </row>
    <row r="508" spans="1:28" ht="11.55" thickBot="1">
      <c r="A508" s="335">
        <v>44344</v>
      </c>
      <c r="B508" s="366" t="s">
        <v>68</v>
      </c>
      <c r="C508" s="366" t="s">
        <v>26</v>
      </c>
      <c r="D508" s="375" t="s">
        <v>71</v>
      </c>
      <c r="E508" s="338">
        <v>233180</v>
      </c>
      <c r="F508" s="339">
        <v>233188</v>
      </c>
      <c r="G508" s="340">
        <f t="shared" si="94"/>
        <v>8</v>
      </c>
      <c r="H508" s="339">
        <v>233188</v>
      </c>
      <c r="I508" s="340">
        <f t="shared" si="95"/>
        <v>0</v>
      </c>
      <c r="J508" s="339">
        <v>233200</v>
      </c>
      <c r="K508" s="340">
        <f t="shared" si="96"/>
        <v>12</v>
      </c>
      <c r="L508" s="340">
        <f t="shared" si="102"/>
        <v>12</v>
      </c>
      <c r="M508" s="339">
        <v>233215</v>
      </c>
      <c r="N508" s="340">
        <f t="shared" si="97"/>
        <v>15</v>
      </c>
      <c r="O508" s="394">
        <f t="shared" si="98"/>
        <v>35</v>
      </c>
      <c r="P508" s="340">
        <f t="shared" si="99"/>
        <v>12</v>
      </c>
      <c r="Q508" s="342">
        <f t="shared" si="100"/>
        <v>23</v>
      </c>
      <c r="R508" s="275" t="s">
        <v>70</v>
      </c>
      <c r="S508" s="344" t="s">
        <v>51</v>
      </c>
      <c r="T508" s="344" t="s">
        <v>29</v>
      </c>
      <c r="U508" s="337" t="s">
        <v>30</v>
      </c>
      <c r="V508" s="385">
        <v>7</v>
      </c>
      <c r="W508" s="385">
        <f t="shared" si="92"/>
        <v>5</v>
      </c>
      <c r="X508" s="368">
        <f>W508*19.99</f>
        <v>99.949999999999989</v>
      </c>
      <c r="Y508" s="348" t="s">
        <v>67</v>
      </c>
      <c r="Z508" s="427">
        <f>SUM(X507:X508)</f>
        <v>199.89999999999998</v>
      </c>
      <c r="AA508" s="238"/>
      <c r="AB508" s="239"/>
    </row>
    <row r="509" spans="1:28">
      <c r="A509" s="313">
        <v>44343</v>
      </c>
      <c r="B509" s="314" t="s">
        <v>72</v>
      </c>
      <c r="C509" s="314" t="s">
        <v>26</v>
      </c>
      <c r="D509" s="315" t="s">
        <v>225</v>
      </c>
      <c r="E509" s="349">
        <v>91661</v>
      </c>
      <c r="F509" s="317">
        <v>91690</v>
      </c>
      <c r="G509" s="318">
        <f t="shared" si="94"/>
        <v>29</v>
      </c>
      <c r="H509" s="317">
        <v>91690</v>
      </c>
      <c r="I509" s="318">
        <f t="shared" si="95"/>
        <v>0</v>
      </c>
      <c r="J509" s="317">
        <v>91703</v>
      </c>
      <c r="K509" s="318">
        <f t="shared" si="96"/>
        <v>13</v>
      </c>
      <c r="L509" s="318">
        <f t="shared" si="102"/>
        <v>13</v>
      </c>
      <c r="M509" s="317">
        <v>91716</v>
      </c>
      <c r="N509" s="318">
        <f t="shared" si="97"/>
        <v>13</v>
      </c>
      <c r="O509" s="350">
        <f t="shared" si="98"/>
        <v>55</v>
      </c>
      <c r="P509" s="318">
        <f t="shared" si="99"/>
        <v>13</v>
      </c>
      <c r="Q509" s="318">
        <f t="shared" si="100"/>
        <v>42</v>
      </c>
      <c r="R509" s="276" t="s">
        <v>75</v>
      </c>
      <c r="S509" s="424" t="s">
        <v>76</v>
      </c>
      <c r="T509" s="425" t="s">
        <v>29</v>
      </c>
      <c r="U509" s="315" t="s">
        <v>30</v>
      </c>
      <c r="V509" s="351">
        <v>10</v>
      </c>
      <c r="W509" s="351">
        <f t="shared" si="92"/>
        <v>5.5</v>
      </c>
      <c r="X509" s="352">
        <f>W509*19.45</f>
        <v>106.97499999999999</v>
      </c>
      <c r="Y509" s="353" t="s">
        <v>77</v>
      </c>
      <c r="Z509" s="209"/>
      <c r="AA509" s="209"/>
      <c r="AB509" s="209"/>
    </row>
    <row r="510" spans="1:28">
      <c r="A510" s="313">
        <v>44343</v>
      </c>
      <c r="B510" s="314" t="s">
        <v>72</v>
      </c>
      <c r="C510" s="314" t="s">
        <v>26</v>
      </c>
      <c r="D510" s="315" t="s">
        <v>130</v>
      </c>
      <c r="E510" s="317">
        <v>91716</v>
      </c>
      <c r="F510" s="317">
        <v>91716</v>
      </c>
      <c r="G510" s="318">
        <f t="shared" si="94"/>
        <v>0</v>
      </c>
      <c r="H510" s="317">
        <v>91716</v>
      </c>
      <c r="I510" s="318">
        <f t="shared" si="95"/>
        <v>0</v>
      </c>
      <c r="J510" s="317">
        <v>91742</v>
      </c>
      <c r="K510" s="318">
        <f t="shared" si="96"/>
        <v>26</v>
      </c>
      <c r="L510" s="318">
        <f t="shared" si="102"/>
        <v>26</v>
      </c>
      <c r="M510" s="317">
        <v>91763</v>
      </c>
      <c r="N510" s="318">
        <f t="shared" si="97"/>
        <v>21</v>
      </c>
      <c r="O510" s="350">
        <f t="shared" si="98"/>
        <v>47</v>
      </c>
      <c r="P510" s="318">
        <f t="shared" si="99"/>
        <v>26</v>
      </c>
      <c r="Q510" s="329">
        <f t="shared" si="100"/>
        <v>21</v>
      </c>
      <c r="R510" s="276" t="s">
        <v>75</v>
      </c>
      <c r="S510" s="361" t="s">
        <v>76</v>
      </c>
      <c r="T510" s="361" t="s">
        <v>29</v>
      </c>
      <c r="U510" s="315" t="s">
        <v>30</v>
      </c>
      <c r="V510" s="351">
        <v>10</v>
      </c>
      <c r="W510" s="332">
        <f t="shared" si="92"/>
        <v>4.7</v>
      </c>
      <c r="X510" s="333">
        <f>W510*19.45</f>
        <v>91.415000000000006</v>
      </c>
      <c r="Y510" s="334" t="s">
        <v>77</v>
      </c>
      <c r="Z510" s="209"/>
      <c r="AA510" s="209"/>
      <c r="AB510" s="209"/>
    </row>
    <row r="511" spans="1:28" ht="11.55" thickBot="1">
      <c r="A511" s="313">
        <v>44344</v>
      </c>
      <c r="B511" s="314" t="s">
        <v>72</v>
      </c>
      <c r="C511" s="314" t="s">
        <v>26</v>
      </c>
      <c r="D511" s="315" t="s">
        <v>235</v>
      </c>
      <c r="E511" s="317">
        <v>91763</v>
      </c>
      <c r="F511" s="317">
        <v>91784</v>
      </c>
      <c r="G511" s="318">
        <f t="shared" si="94"/>
        <v>21</v>
      </c>
      <c r="H511" s="317">
        <v>91784</v>
      </c>
      <c r="I511" s="318">
        <f t="shared" si="95"/>
        <v>0</v>
      </c>
      <c r="J511" s="317">
        <v>91809</v>
      </c>
      <c r="K511" s="318">
        <f t="shared" si="96"/>
        <v>25</v>
      </c>
      <c r="L511" s="318">
        <f t="shared" si="102"/>
        <v>25</v>
      </c>
      <c r="M511" s="317">
        <v>91809</v>
      </c>
      <c r="N511" s="318">
        <f t="shared" si="97"/>
        <v>0</v>
      </c>
      <c r="O511" s="350">
        <f t="shared" si="98"/>
        <v>46</v>
      </c>
      <c r="P511" s="318">
        <f t="shared" si="99"/>
        <v>25</v>
      </c>
      <c r="Q511" s="329">
        <f t="shared" si="100"/>
        <v>21</v>
      </c>
      <c r="R511" s="276" t="s">
        <v>75</v>
      </c>
      <c r="S511" s="361" t="s">
        <v>76</v>
      </c>
      <c r="T511" s="361" t="s">
        <v>29</v>
      </c>
      <c r="U511" s="315" t="s">
        <v>30</v>
      </c>
      <c r="V511" s="351">
        <v>10</v>
      </c>
      <c r="W511" s="332">
        <f t="shared" si="92"/>
        <v>4.5999999999999996</v>
      </c>
      <c r="X511" s="333">
        <f>W511*19.45</f>
        <v>89.469999999999985</v>
      </c>
      <c r="Y511" s="334" t="s">
        <v>77</v>
      </c>
      <c r="Z511" s="209"/>
      <c r="AA511" s="209"/>
      <c r="AB511" s="209"/>
    </row>
    <row r="512" spans="1:28" ht="11.55" thickBot="1">
      <c r="A512" s="335">
        <v>44344</v>
      </c>
      <c r="B512" s="366" t="s">
        <v>72</v>
      </c>
      <c r="C512" s="366" t="s">
        <v>26</v>
      </c>
      <c r="D512" s="375" t="s">
        <v>102</v>
      </c>
      <c r="E512" s="339">
        <v>91809</v>
      </c>
      <c r="F512" s="339">
        <v>91827</v>
      </c>
      <c r="G512" s="340">
        <f t="shared" si="94"/>
        <v>18</v>
      </c>
      <c r="H512" s="339">
        <v>91827</v>
      </c>
      <c r="I512" s="340">
        <f t="shared" si="95"/>
        <v>0</v>
      </c>
      <c r="J512" s="339">
        <v>91833</v>
      </c>
      <c r="K512" s="340">
        <f t="shared" si="96"/>
        <v>6</v>
      </c>
      <c r="L512" s="340">
        <f t="shared" si="102"/>
        <v>6</v>
      </c>
      <c r="M512" s="339">
        <v>91854</v>
      </c>
      <c r="N512" s="340">
        <f t="shared" si="97"/>
        <v>21</v>
      </c>
      <c r="O512" s="394">
        <f t="shared" si="98"/>
        <v>45</v>
      </c>
      <c r="P512" s="340">
        <f t="shared" si="99"/>
        <v>6</v>
      </c>
      <c r="Q512" s="342">
        <f t="shared" si="100"/>
        <v>39</v>
      </c>
      <c r="R512" s="277" t="s">
        <v>75</v>
      </c>
      <c r="S512" s="344" t="s">
        <v>76</v>
      </c>
      <c r="T512" s="344" t="s">
        <v>29</v>
      </c>
      <c r="U512" s="375" t="s">
        <v>30</v>
      </c>
      <c r="V512" s="385">
        <v>10</v>
      </c>
      <c r="W512" s="345">
        <f t="shared" si="92"/>
        <v>4.5</v>
      </c>
      <c r="X512" s="368">
        <f>W512*19.45</f>
        <v>87.524999999999991</v>
      </c>
      <c r="Y512" s="348" t="s">
        <v>77</v>
      </c>
      <c r="Z512" s="427">
        <f>SUM(X509:X512)</f>
        <v>375.38499999999993</v>
      </c>
      <c r="AA512" s="238"/>
      <c r="AB512" s="239"/>
    </row>
  </sheetData>
  <conditionalFormatting sqref="A9:A13">
    <cfRule type="cellIs" dxfId="3030" priority="5879" operator="equal">
      <formula>"NCD-2001"</formula>
    </cfRule>
    <cfRule type="cellIs" dxfId="3029" priority="5880" operator="equal">
      <formula>"NBS-6259"</formula>
    </cfRule>
  </conditionalFormatting>
  <conditionalFormatting sqref="A30:A35">
    <cfRule type="cellIs" dxfId="3028" priority="5605" operator="equal">
      <formula>"NCD-2001"</formula>
    </cfRule>
    <cfRule type="cellIs" dxfId="3027" priority="5606" operator="equal">
      <formula>"NBS-6259"</formula>
    </cfRule>
  </conditionalFormatting>
  <conditionalFormatting sqref="A51:A54">
    <cfRule type="cellIs" dxfId="3026" priority="5343" operator="equal">
      <formula>"NCD-2001"</formula>
    </cfRule>
    <cfRule type="cellIs" dxfId="3025" priority="5344" operator="equal">
      <formula>"NBS-6259"</formula>
    </cfRule>
  </conditionalFormatting>
  <conditionalFormatting sqref="A73:A75 C73:Q75">
    <cfRule type="cellIs" dxfId="3024" priority="5081" operator="equal">
      <formula>"NCD-2001"</formula>
    </cfRule>
    <cfRule type="cellIs" dxfId="3023" priority="5082" operator="equal">
      <formula>"NBS-6259"</formula>
    </cfRule>
  </conditionalFormatting>
  <conditionalFormatting sqref="A77 C77">
    <cfRule type="cellIs" dxfId="3022" priority="5085" operator="equal">
      <formula>"NCD-2001"</formula>
    </cfRule>
    <cfRule type="cellIs" dxfId="3021" priority="5086" operator="equal">
      <formula>"NBS-6259"</formula>
    </cfRule>
  </conditionalFormatting>
  <conditionalFormatting sqref="A115:A117">
    <cfRule type="cellIs" dxfId="3020" priority="4741" operator="equal">
      <formula>"NCD-2001"</formula>
    </cfRule>
    <cfRule type="cellIs" dxfId="3019" priority="4742" operator="equal">
      <formula>"NBS-6259"</formula>
    </cfRule>
  </conditionalFormatting>
  <conditionalFormatting sqref="A138:A140 C138:Q140">
    <cfRule type="cellIs" dxfId="3018" priority="4481" operator="equal">
      <formula>"NCD-2001"</formula>
    </cfRule>
    <cfRule type="cellIs" dxfId="3017" priority="4482" operator="equal">
      <formula>"NBS-6259"</formula>
    </cfRule>
  </conditionalFormatting>
  <conditionalFormatting sqref="A142 C142 A151:Q153">
    <cfRule type="cellIs" dxfId="3016" priority="4485" operator="equal">
      <formula>"NCD-2001"</formula>
    </cfRule>
    <cfRule type="cellIs" dxfId="3015" priority="4486" operator="equal">
      <formula>"NBS-6259"</formula>
    </cfRule>
  </conditionalFormatting>
  <conditionalFormatting sqref="A146:A147">
    <cfRule type="cellIs" dxfId="3014" priority="4433" operator="equal">
      <formula>"NCD-2001"</formula>
    </cfRule>
    <cfRule type="cellIs" dxfId="3013" priority="4434" operator="equal">
      <formula>"NBS-6259"</formula>
    </cfRule>
  </conditionalFormatting>
  <conditionalFormatting sqref="A161:A163 C161:Q163">
    <cfRule type="cellIs" dxfId="3012" priority="4199" operator="equal">
      <formula>"NCD-2001"</formula>
    </cfRule>
    <cfRule type="cellIs" dxfId="3011" priority="4200" operator="equal">
      <formula>"NBS-6259"</formula>
    </cfRule>
  </conditionalFormatting>
  <conditionalFormatting sqref="A165 C165">
    <cfRule type="cellIs" dxfId="3010" priority="4203" operator="equal">
      <formula>"NCD-2001"</formula>
    </cfRule>
    <cfRule type="cellIs" dxfId="3009" priority="4204" operator="equal">
      <formula>"NBS-6259"</formula>
    </cfRule>
  </conditionalFormatting>
  <conditionalFormatting sqref="A170:A171">
    <cfRule type="cellIs" dxfId="3008" priority="4159" operator="equal">
      <formula>"NCD-2001"</formula>
    </cfRule>
    <cfRule type="cellIs" dxfId="3007" priority="4160" operator="equal">
      <formula>"NBS-6259"</formula>
    </cfRule>
  </conditionalFormatting>
  <conditionalFormatting sqref="A184:A186 C184:Q186">
    <cfRule type="cellIs" dxfId="3006" priority="3937" operator="equal">
      <formula>"NCD-2001"</formula>
    </cfRule>
    <cfRule type="cellIs" dxfId="3005" priority="3938" operator="equal">
      <formula>"NBS-6259"</formula>
    </cfRule>
  </conditionalFormatting>
  <conditionalFormatting sqref="A192:A193">
    <cfRule type="cellIs" dxfId="3004" priority="3889" operator="equal">
      <formula>"NCD-2001"</formula>
    </cfRule>
    <cfRule type="cellIs" dxfId="3003" priority="3890" operator="equal">
      <formula>"NBS-6259"</formula>
    </cfRule>
  </conditionalFormatting>
  <conditionalFormatting sqref="A215:A216">
    <cfRule type="cellIs" dxfId="3002" priority="3545" operator="equal">
      <formula>"NCD-2001"</formula>
    </cfRule>
    <cfRule type="cellIs" dxfId="3001" priority="3546" operator="equal">
      <formula>"NBS-6259"</formula>
    </cfRule>
  </conditionalFormatting>
  <conditionalFormatting sqref="A237 A238:C238">
    <cfRule type="cellIs" dxfId="3000" priority="3263" operator="equal">
      <formula>"NCD-2001"</formula>
    </cfRule>
    <cfRule type="cellIs" dxfId="2999" priority="3264" operator="equal">
      <formula>"NBS-6259"</formula>
    </cfRule>
  </conditionalFormatting>
  <conditionalFormatting sqref="A247:A248">
    <cfRule type="cellIs" dxfId="2998" priority="3209" operator="equal">
      <formula>"NCD-2001"</formula>
    </cfRule>
    <cfRule type="cellIs" dxfId="2997" priority="3210" operator="equal">
      <formula>"NBS-6259"</formula>
    </cfRule>
  </conditionalFormatting>
  <conditionalFormatting sqref="A275:A276">
    <cfRule type="cellIs" dxfId="2996" priority="2841" operator="equal">
      <formula>"NCD-2001"</formula>
    </cfRule>
    <cfRule type="cellIs" dxfId="2995" priority="2842" operator="equal">
      <formula>"NBS-6259"</formula>
    </cfRule>
  </conditionalFormatting>
  <conditionalFormatting sqref="A290:A292 C290:Q292">
    <cfRule type="cellIs" dxfId="2994" priority="2559" operator="equal">
      <formula>"NCD-2001"</formula>
    </cfRule>
    <cfRule type="cellIs" dxfId="2993" priority="2560" operator="equal">
      <formula>"NBS-6259"</formula>
    </cfRule>
  </conditionalFormatting>
  <conditionalFormatting sqref="A294 C294 A300:C301 E300:O301 A304:Q304">
    <cfRule type="cellIs" dxfId="2992" priority="2563" operator="equal">
      <formula>"NCD-2001"</formula>
    </cfRule>
    <cfRule type="cellIs" dxfId="2991" priority="2564" operator="equal">
      <formula>"NBS-6259"</formula>
    </cfRule>
  </conditionalFormatting>
  <conditionalFormatting sqref="A298:A299">
    <cfRule type="cellIs" dxfId="2990" priority="2531" operator="equal">
      <formula>"NCD-2001"</formula>
    </cfRule>
    <cfRule type="cellIs" dxfId="2989" priority="2532" operator="equal">
      <formula>"NBS-6259"</formula>
    </cfRule>
  </conditionalFormatting>
  <conditionalFormatting sqref="A313:A315 C313:Q315">
    <cfRule type="cellIs" dxfId="2988" priority="2261" operator="equal">
      <formula>"NCD-2001"</formula>
    </cfRule>
    <cfRule type="cellIs" dxfId="2987" priority="2262" operator="equal">
      <formula>"NBS-6259"</formula>
    </cfRule>
  </conditionalFormatting>
  <conditionalFormatting sqref="A317 C317 A324:C325 A328:Q328">
    <cfRule type="cellIs" dxfId="2986" priority="2265" operator="equal">
      <formula>"NCD-2001"</formula>
    </cfRule>
    <cfRule type="cellIs" dxfId="2985" priority="2266" operator="equal">
      <formula>"NBS-6259"</formula>
    </cfRule>
  </conditionalFormatting>
  <conditionalFormatting sqref="A321:A323">
    <cfRule type="cellIs" dxfId="2984" priority="2221" operator="equal">
      <formula>"NCD-2001"</formula>
    </cfRule>
    <cfRule type="cellIs" dxfId="2983" priority="2222" operator="equal">
      <formula>"NBS-6259"</formula>
    </cfRule>
  </conditionalFormatting>
  <conditionalFormatting sqref="A336:A338 C336:Q338">
    <cfRule type="cellIs" dxfId="2982" priority="1911" operator="equal">
      <formula>"NCD-2001"</formula>
    </cfRule>
    <cfRule type="cellIs" dxfId="2981" priority="1912" operator="equal">
      <formula>"NBS-6259"</formula>
    </cfRule>
  </conditionalFormatting>
  <conditionalFormatting sqref="A340 C340">
    <cfRule type="cellIs" dxfId="2980" priority="1915" operator="equal">
      <formula>"NCD-2001"</formula>
    </cfRule>
    <cfRule type="cellIs" dxfId="2979" priority="1916" operator="equal">
      <formula>"NBS-6259"</formula>
    </cfRule>
  </conditionalFormatting>
  <conditionalFormatting sqref="A345:A346">
    <cfRule type="cellIs" dxfId="2978" priority="1867" operator="equal">
      <formula>"NCD-2001"</formula>
    </cfRule>
    <cfRule type="cellIs" dxfId="2977" priority="1868" operator="equal">
      <formula>"NBS-6259"</formula>
    </cfRule>
  </conditionalFormatting>
  <conditionalFormatting sqref="A366:A368 C366:Q368">
    <cfRule type="cellIs" dxfId="2976" priority="1527" operator="equal">
      <formula>"NCD-2001"</formula>
    </cfRule>
    <cfRule type="cellIs" dxfId="2975" priority="1528" operator="equal">
      <formula>"NBS-6259"</formula>
    </cfRule>
  </conditionalFormatting>
  <conditionalFormatting sqref="A370 C370 A388:Q394">
    <cfRule type="cellIs" dxfId="2974" priority="1531" operator="equal">
      <formula>"NCD-2001"</formula>
    </cfRule>
    <cfRule type="cellIs" dxfId="2973" priority="1532" operator="equal">
      <formula>"NBS-6259"</formula>
    </cfRule>
  </conditionalFormatting>
  <conditionalFormatting sqref="A375:A376">
    <cfRule type="cellIs" dxfId="2972" priority="1477" operator="equal">
      <formula>"NCD-2001"</formula>
    </cfRule>
    <cfRule type="cellIs" dxfId="2971" priority="1478" operator="equal">
      <formula>"NBS-6259"</formula>
    </cfRule>
  </conditionalFormatting>
  <conditionalFormatting sqref="A408:A409">
    <cfRule type="cellIs" dxfId="2970" priority="1111" operator="equal">
      <formula>"NCD-2001"</formula>
    </cfRule>
    <cfRule type="cellIs" dxfId="2969" priority="1112" operator="equal">
      <formula>"NBS-6259"</formula>
    </cfRule>
  </conditionalFormatting>
  <conditionalFormatting sqref="A434:A436 C434:Q436">
    <cfRule type="cellIs" dxfId="2968" priority="809" operator="equal">
      <formula>"NCD-2001"</formula>
    </cfRule>
    <cfRule type="cellIs" dxfId="2967" priority="810" operator="equal">
      <formula>"NBS-6259"</formula>
    </cfRule>
  </conditionalFormatting>
  <conditionalFormatting sqref="A438 C438">
    <cfRule type="cellIs" dxfId="2966" priority="813" operator="equal">
      <formula>"NCD-2001"</formula>
    </cfRule>
    <cfRule type="cellIs" dxfId="2965" priority="814" operator="equal">
      <formula>"NBS-6259"</formula>
    </cfRule>
  </conditionalFormatting>
  <conditionalFormatting sqref="A442:A443">
    <cfRule type="cellIs" dxfId="2964" priority="773" operator="equal">
      <formula>"NCD-2001"</formula>
    </cfRule>
    <cfRule type="cellIs" dxfId="2963" priority="774" operator="equal">
      <formula>"NBS-6259"</formula>
    </cfRule>
  </conditionalFormatting>
  <conditionalFormatting sqref="A462:A464 C462:Q464">
    <cfRule type="cellIs" dxfId="2962" priority="505" operator="equal">
      <formula>"NCD-2001"</formula>
    </cfRule>
    <cfRule type="cellIs" dxfId="2961" priority="506" operator="equal">
      <formula>"NBS-6259"</formula>
    </cfRule>
  </conditionalFormatting>
  <conditionalFormatting sqref="A466 C466">
    <cfRule type="cellIs" dxfId="2960" priority="509" operator="equal">
      <formula>"NCD-2001"</formula>
    </cfRule>
    <cfRule type="cellIs" dxfId="2959" priority="510" operator="equal">
      <formula>"NBS-6259"</formula>
    </cfRule>
  </conditionalFormatting>
  <conditionalFormatting sqref="A470:A471">
    <cfRule type="cellIs" dxfId="2958" priority="469" operator="equal">
      <formula>"NCD-2001"</formula>
    </cfRule>
    <cfRule type="cellIs" dxfId="2957" priority="470" operator="equal">
      <formula>"NBS-6259"</formula>
    </cfRule>
  </conditionalFormatting>
  <conditionalFormatting sqref="A489:A491 C489:Q491">
    <cfRule type="cellIs" dxfId="2956" priority="183" operator="equal">
      <formula>"NCD-2001"</formula>
    </cfRule>
    <cfRule type="cellIs" dxfId="2955" priority="184" operator="equal">
      <formula>"NBS-6259"</formula>
    </cfRule>
  </conditionalFormatting>
  <conditionalFormatting sqref="A497:A498">
    <cfRule type="cellIs" dxfId="2954" priority="155" operator="equal">
      <formula>"NCD-2001"</formula>
    </cfRule>
    <cfRule type="cellIs" dxfId="2953" priority="156" operator="equal">
      <formula>"NBS-6259"</formula>
    </cfRule>
  </conditionalFormatting>
  <conditionalFormatting sqref="A5:C8">
    <cfRule type="cellIs" dxfId="2952" priority="5713" operator="equal">
      <formula>"NCD-2001"</formula>
    </cfRule>
    <cfRule type="cellIs" dxfId="2951" priority="5714" operator="equal">
      <formula>"NBS-6259"</formula>
    </cfRule>
  </conditionalFormatting>
  <conditionalFormatting sqref="A25:C29">
    <cfRule type="cellIs" dxfId="2950" priority="5429" operator="equal">
      <formula>"NCD-2001"</formula>
    </cfRule>
    <cfRule type="cellIs" dxfId="2949" priority="5430" operator="equal">
      <formula>"NBS-6259"</formula>
    </cfRule>
  </conditionalFormatting>
  <conditionalFormatting sqref="A45:C50">
    <cfRule type="cellIs" dxfId="2948" priority="5179" operator="equal">
      <formula>"NCD-2001"</formula>
    </cfRule>
    <cfRule type="cellIs" dxfId="2947" priority="5180" operator="equal">
      <formula>"NBS-6259"</formula>
    </cfRule>
  </conditionalFormatting>
  <conditionalFormatting sqref="A64:C72">
    <cfRule type="cellIs" dxfId="2946" priority="4911" operator="equal">
      <formula>"NCD-2001"</formula>
    </cfRule>
    <cfRule type="cellIs" dxfId="2945" priority="4912" operator="equal">
      <formula>"NBS-6259"</formula>
    </cfRule>
  </conditionalFormatting>
  <conditionalFormatting sqref="A76:C76">
    <cfRule type="cellIs" dxfId="2944" priority="4953" operator="equal">
      <formula>"NCD-2001"</formula>
    </cfRule>
    <cfRule type="cellIs" dxfId="2943" priority="4954" operator="equal">
      <formula>"NBS-6259"</formula>
    </cfRule>
  </conditionalFormatting>
  <conditionalFormatting sqref="A88:C106">
    <cfRule type="cellIs" dxfId="2942" priority="4615" operator="equal">
      <formula>"NCD-2001"</formula>
    </cfRule>
    <cfRule type="cellIs" dxfId="2941" priority="4616" operator="equal">
      <formula>"NBS-6259"</formula>
    </cfRule>
  </conditionalFormatting>
  <conditionalFormatting sqref="A118:C118">
    <cfRule type="cellIs" dxfId="2940" priority="4579" operator="equal">
      <formula>"NCD-2001"</formula>
    </cfRule>
    <cfRule type="cellIs" dxfId="2939" priority="4580" operator="equal">
      <formula>"NBS-6259"</formula>
    </cfRule>
  </conditionalFormatting>
  <conditionalFormatting sqref="A128:C137">
    <cfRule type="cellIs" dxfId="2938" priority="4323" operator="equal">
      <formula>"NCD-2001"</formula>
    </cfRule>
    <cfRule type="cellIs" dxfId="2937" priority="4324" operator="equal">
      <formula>"NBS-6259"</formula>
    </cfRule>
  </conditionalFormatting>
  <conditionalFormatting sqref="A141:C141">
    <cfRule type="cellIs" dxfId="2936" priority="4365" operator="equal">
      <formula>"NCD-2001"</formula>
    </cfRule>
    <cfRule type="cellIs" dxfId="2935" priority="4366" operator="equal">
      <formula>"NBS-6259"</formula>
    </cfRule>
  </conditionalFormatting>
  <conditionalFormatting sqref="A148:C148 E148:O148">
    <cfRule type="cellIs" dxfId="2934" priority="4293" operator="equal">
      <formula>"NCD-2001"</formula>
    </cfRule>
    <cfRule type="cellIs" dxfId="2933" priority="4294" operator="equal">
      <formula>"NBS-6259"</formula>
    </cfRule>
  </conditionalFormatting>
  <conditionalFormatting sqref="A154:C160">
    <cfRule type="cellIs" dxfId="2932" priority="4049" operator="equal">
      <formula>"NCD-2001"</formula>
    </cfRule>
    <cfRule type="cellIs" dxfId="2931" priority="4050" operator="equal">
      <formula>"NBS-6259"</formula>
    </cfRule>
  </conditionalFormatting>
  <conditionalFormatting sqref="A164:C164">
    <cfRule type="cellIs" dxfId="2930" priority="4091" operator="equal">
      <formula>"NCD-2001"</formula>
    </cfRule>
    <cfRule type="cellIs" dxfId="2929" priority="4092" operator="equal">
      <formula>"NBS-6259"</formula>
    </cfRule>
  </conditionalFormatting>
  <conditionalFormatting sqref="A172:C172 E172:O172">
    <cfRule type="cellIs" dxfId="2928" priority="4021" operator="equal">
      <formula>"NCD-2001"</formula>
    </cfRule>
    <cfRule type="cellIs" dxfId="2927" priority="4022" operator="equal">
      <formula>"NBS-6259"</formula>
    </cfRule>
  </conditionalFormatting>
  <conditionalFormatting sqref="A177:C183">
    <cfRule type="cellIs" dxfId="2926" priority="3649" operator="equal">
      <formula>"NCD-2001"</formula>
    </cfRule>
    <cfRule type="cellIs" dxfId="2925" priority="3650" operator="equal">
      <formula>"NBS-6259"</formula>
    </cfRule>
  </conditionalFormatting>
  <conditionalFormatting sqref="A187:C187">
    <cfRule type="cellIs" dxfId="2924" priority="3821" operator="equal">
      <formula>"NCD-2001"</formula>
    </cfRule>
    <cfRule type="cellIs" dxfId="2923" priority="3822" operator="equal">
      <formula>"NBS-6259"</formula>
    </cfRule>
  </conditionalFormatting>
  <conditionalFormatting sqref="A194:C195">
    <cfRule type="cellIs" dxfId="2922" priority="3745" operator="equal">
      <formula>"NCD-2001"</formula>
    </cfRule>
    <cfRule type="cellIs" dxfId="2921" priority="3746" operator="equal">
      <formula>"NBS-6259"</formula>
    </cfRule>
  </conditionalFormatting>
  <conditionalFormatting sqref="A200:C207">
    <cfRule type="cellIs" dxfId="2920" priority="3315" operator="equal">
      <formula>"NCD-2001"</formula>
    </cfRule>
    <cfRule type="cellIs" dxfId="2919" priority="3316" operator="equal">
      <formula>"NBS-6259"</formula>
    </cfRule>
  </conditionalFormatting>
  <conditionalFormatting sqref="A217:C218">
    <cfRule type="cellIs" dxfId="2918" priority="3411" operator="equal">
      <formula>"NCD-2001"</formula>
    </cfRule>
    <cfRule type="cellIs" dxfId="2917" priority="3412" operator="equal">
      <formula>"NBS-6259"</formula>
    </cfRule>
  </conditionalFormatting>
  <conditionalFormatting sqref="A223:C236">
    <cfRule type="cellIs" dxfId="2916" priority="2951" operator="equal">
      <formula>"NCD-2001"</formula>
    </cfRule>
    <cfRule type="cellIs" dxfId="2915" priority="2952" operator="equal">
      <formula>"NBS-6259"</formula>
    </cfRule>
  </conditionalFormatting>
  <conditionalFormatting sqref="A249:C251">
    <cfRule type="cellIs" dxfId="2914" priority="3059" operator="equal">
      <formula>"NCD-2001"</formula>
    </cfRule>
    <cfRule type="cellIs" dxfId="2913" priority="3060" operator="equal">
      <formula>"NBS-6259"</formula>
    </cfRule>
  </conditionalFormatting>
  <conditionalFormatting sqref="A261:C267">
    <cfRule type="cellIs" dxfId="2912" priority="2655" operator="equal">
      <formula>"NCD-2001"</formula>
    </cfRule>
    <cfRule type="cellIs" dxfId="2911" priority="2656" operator="equal">
      <formula>"NBS-6259"</formula>
    </cfRule>
  </conditionalFormatting>
  <conditionalFormatting sqref="A277:C278">
    <cfRule type="cellIs" dxfId="2910" priority="2883" operator="equal">
      <formula>"NCD-2001"</formula>
    </cfRule>
    <cfRule type="cellIs" dxfId="2909" priority="2884" operator="equal">
      <formula>"NBS-6259"</formula>
    </cfRule>
  </conditionalFormatting>
  <conditionalFormatting sqref="A283:C289">
    <cfRule type="cellIs" dxfId="2908" priority="2337" operator="equal">
      <formula>"NCD-2001"</formula>
    </cfRule>
    <cfRule type="cellIs" dxfId="2907" priority="2338" operator="equal">
      <formula>"NBS-6259"</formula>
    </cfRule>
  </conditionalFormatting>
  <conditionalFormatting sqref="A293:C293">
    <cfRule type="cellIs" dxfId="2906" priority="2463" operator="equal">
      <formula>"NCD-2001"</formula>
    </cfRule>
    <cfRule type="cellIs" dxfId="2905" priority="2464" operator="equal">
      <formula>"NBS-6259"</formula>
    </cfRule>
  </conditionalFormatting>
  <conditionalFormatting sqref="A305:C312">
    <cfRule type="cellIs" dxfId="2904" priority="2019" operator="equal">
      <formula>"NCD-2001"</formula>
    </cfRule>
    <cfRule type="cellIs" dxfId="2903" priority="2020" operator="equal">
      <formula>"NBS-6259"</formula>
    </cfRule>
  </conditionalFormatting>
  <conditionalFormatting sqref="A316:C316">
    <cfRule type="cellIs" dxfId="2902" priority="2147" operator="equal">
      <formula>"NCD-2001"</formula>
    </cfRule>
    <cfRule type="cellIs" dxfId="2901" priority="2148" operator="equal">
      <formula>"NBS-6259"</formula>
    </cfRule>
  </conditionalFormatting>
  <conditionalFormatting sqref="A329:C335">
    <cfRule type="cellIs" dxfId="2900" priority="1627" operator="equal">
      <formula>"NCD-2001"</formula>
    </cfRule>
    <cfRule type="cellIs" dxfId="2899" priority="1628" operator="equal">
      <formula>"NBS-6259"</formula>
    </cfRule>
  </conditionalFormatting>
  <conditionalFormatting sqref="A339:C339">
    <cfRule type="cellIs" dxfId="2898" priority="1799" operator="equal">
      <formula>"NCD-2001"</formula>
    </cfRule>
    <cfRule type="cellIs" dxfId="2897" priority="1800" operator="equal">
      <formula>"NBS-6259"</formula>
    </cfRule>
  </conditionalFormatting>
  <conditionalFormatting sqref="A347:C353">
    <cfRule type="cellIs" dxfId="2896" priority="1593" operator="equal">
      <formula>"NCD-2001"</formula>
    </cfRule>
    <cfRule type="cellIs" dxfId="2895" priority="1594" operator="equal">
      <formula>"NBS-6259"</formula>
    </cfRule>
  </conditionalFormatting>
  <conditionalFormatting sqref="A359:C365">
    <cfRule type="cellIs" dxfId="2894" priority="1497" operator="equal">
      <formula>"NCD-2001"</formula>
    </cfRule>
    <cfRule type="cellIs" dxfId="2893" priority="1498" operator="equal">
      <formula>"NBS-6259"</formula>
    </cfRule>
  </conditionalFormatting>
  <conditionalFormatting sqref="A369:C369">
    <cfRule type="cellIs" dxfId="2892" priority="1409" operator="equal">
      <formula>"NCD-2001"</formula>
    </cfRule>
    <cfRule type="cellIs" dxfId="2891" priority="1410" operator="equal">
      <formula>"NBS-6259"</formula>
    </cfRule>
  </conditionalFormatting>
  <conditionalFormatting sqref="A377:C385 E377:O385">
    <cfRule type="cellIs" dxfId="2890" priority="1269" operator="equal">
      <formula>"NCD-2001"</formula>
    </cfRule>
    <cfRule type="cellIs" dxfId="2889" priority="1270" operator="equal">
      <formula>"NBS-6259"</formula>
    </cfRule>
  </conditionalFormatting>
  <conditionalFormatting sqref="A395:C400">
    <cfRule type="cellIs" dxfId="2888" priority="1131" operator="equal">
      <formula>"NCD-2001"</formula>
    </cfRule>
    <cfRule type="cellIs" dxfId="2887" priority="1132" operator="equal">
      <formula>"NBS-6259"</formula>
    </cfRule>
  </conditionalFormatting>
  <conditionalFormatting sqref="A410:C413">
    <cfRule type="cellIs" dxfId="2886" priority="1009" operator="equal">
      <formula>"NCD-2001"</formula>
    </cfRule>
    <cfRule type="cellIs" dxfId="2885" priority="1010" operator="equal">
      <formula>"NBS-6259"</formula>
    </cfRule>
  </conditionalFormatting>
  <conditionalFormatting sqref="A428:C433">
    <cfRule type="cellIs" dxfId="2884" priority="779" operator="equal">
      <formula>"NCD-2001"</formula>
    </cfRule>
    <cfRule type="cellIs" dxfId="2883" priority="780" operator="equal">
      <formula>"NBS-6259"</formula>
    </cfRule>
  </conditionalFormatting>
  <conditionalFormatting sqref="A437:C437">
    <cfRule type="cellIs" dxfId="2882" priority="705" operator="equal">
      <formula>"NCD-2001"</formula>
    </cfRule>
    <cfRule type="cellIs" dxfId="2881" priority="706" operator="equal">
      <formula>"NBS-6259"</formula>
    </cfRule>
  </conditionalFormatting>
  <conditionalFormatting sqref="A444:C446">
    <cfRule type="cellIs" dxfId="2880" priority="663" operator="equal">
      <formula>"NCD-2001"</formula>
    </cfRule>
    <cfRule type="cellIs" dxfId="2879" priority="664" operator="equal">
      <formula>"NBS-6259"</formula>
    </cfRule>
  </conditionalFormatting>
  <conditionalFormatting sqref="A456:C461">
    <cfRule type="cellIs" dxfId="2878" priority="475" operator="equal">
      <formula>"NCD-2001"</formula>
    </cfRule>
    <cfRule type="cellIs" dxfId="2877" priority="476" operator="equal">
      <formula>"NBS-6259"</formula>
    </cfRule>
  </conditionalFormatting>
  <conditionalFormatting sqref="A465:C465">
    <cfRule type="cellIs" dxfId="2876" priority="401" operator="equal">
      <formula>"NCD-2001"</formula>
    </cfRule>
    <cfRule type="cellIs" dxfId="2875" priority="402" operator="equal">
      <formula>"NBS-6259"</formula>
    </cfRule>
  </conditionalFormatting>
  <conditionalFormatting sqref="A472:C474">
    <cfRule type="cellIs" dxfId="2874" priority="357" operator="equal">
      <formula>"NCD-2001"</formula>
    </cfRule>
    <cfRule type="cellIs" dxfId="2873" priority="358" operator="equal">
      <formula>"NBS-6259"</formula>
    </cfRule>
  </conditionalFormatting>
  <conditionalFormatting sqref="A484:C488 A493 C493">
    <cfRule type="cellIs" dxfId="2872" priority="187" operator="equal">
      <formula>"NCD-2001"</formula>
    </cfRule>
    <cfRule type="cellIs" dxfId="2871" priority="188" operator="equal">
      <formula>"NBS-6259"</formula>
    </cfRule>
  </conditionalFormatting>
  <conditionalFormatting sqref="A492:C492">
    <cfRule type="cellIs" dxfId="2870" priority="87" operator="equal">
      <formula>"NCD-2001"</formula>
    </cfRule>
    <cfRule type="cellIs" dxfId="2869" priority="88" operator="equal">
      <formula>"NBS-6259"</formula>
    </cfRule>
  </conditionalFormatting>
  <conditionalFormatting sqref="A512:C512">
    <cfRule type="cellIs" dxfId="2868" priority="41" operator="equal">
      <formula>"NCD-2001"</formula>
    </cfRule>
    <cfRule type="cellIs" dxfId="2867" priority="42" operator="equal">
      <formula>"NBS-6259"</formula>
    </cfRule>
  </conditionalFormatting>
  <conditionalFormatting sqref="A15:D16">
    <cfRule type="cellIs" dxfId="2866" priority="5691" operator="equal">
      <formula>"NCD-2001"</formula>
    </cfRule>
    <cfRule type="cellIs" dxfId="2865" priority="5692" operator="equal">
      <formula>"NBS-6259"</formula>
    </cfRule>
  </conditionalFormatting>
  <conditionalFormatting sqref="A112:D113">
    <cfRule type="cellIs" dxfId="2864" priority="4589" operator="equal">
      <formula>"NCD-2001"</formula>
    </cfRule>
    <cfRule type="cellIs" dxfId="2863" priority="4590" operator="equal">
      <formula>"NBS-6259"</formula>
    </cfRule>
  </conditionalFormatting>
  <conditionalFormatting sqref="A149:O150">
    <cfRule type="cellIs" dxfId="2862" priority="4397" operator="equal">
      <formula>"NCD-2001"</formula>
    </cfRule>
    <cfRule type="cellIs" dxfId="2861" priority="4398" operator="equal">
      <formula>"NBS-6259"</formula>
    </cfRule>
  </conditionalFormatting>
  <conditionalFormatting sqref="A173:O174">
    <cfRule type="cellIs" dxfId="2860" priority="4123" operator="equal">
      <formula>"NCD-2001"</formula>
    </cfRule>
    <cfRule type="cellIs" dxfId="2859" priority="4124" operator="equal">
      <formula>"NBS-6259"</formula>
    </cfRule>
  </conditionalFormatting>
  <conditionalFormatting sqref="A302:O303">
    <cfRule type="cellIs" dxfId="2858" priority="2495" operator="equal">
      <formula>"NCD-2001"</formula>
    </cfRule>
    <cfRule type="cellIs" dxfId="2857" priority="2496" operator="equal">
      <formula>"NBS-6259"</formula>
    </cfRule>
  </conditionalFormatting>
  <conditionalFormatting sqref="A326:O327">
    <cfRule type="cellIs" dxfId="2856" priority="2179" operator="equal">
      <formula>"NCD-2001"</formula>
    </cfRule>
    <cfRule type="cellIs" dxfId="2855" priority="2180" operator="equal">
      <formula>"NBS-6259"</formula>
    </cfRule>
  </conditionalFormatting>
  <conditionalFormatting sqref="A386:O387">
    <cfRule type="cellIs" dxfId="2854" priority="1441" operator="equal">
      <formula>"NCD-2001"</formula>
    </cfRule>
    <cfRule type="cellIs" dxfId="2853" priority="1442" operator="equal">
      <formula>"NBS-6259"</formula>
    </cfRule>
  </conditionalFormatting>
  <conditionalFormatting sqref="A18:P19">
    <cfRule type="cellIs" dxfId="2852" priority="5797" operator="equal">
      <formula>"NCD-2001"</formula>
    </cfRule>
    <cfRule type="cellIs" dxfId="2851" priority="5798" operator="equal">
      <formula>"NBS-6259"</formula>
    </cfRule>
  </conditionalFormatting>
  <conditionalFormatting sqref="A39:P40">
    <cfRule type="cellIs" dxfId="2850" priority="5515" operator="equal">
      <formula>"NCD-2001"</formula>
    </cfRule>
    <cfRule type="cellIs" dxfId="2849" priority="5516" operator="equal">
      <formula>"NBS-6259"</formula>
    </cfRule>
  </conditionalFormatting>
  <conditionalFormatting sqref="A58:P59">
    <cfRule type="cellIs" dxfId="2848" priority="5249" operator="equal">
      <formula>"NCD-2001"</formula>
    </cfRule>
    <cfRule type="cellIs" dxfId="2847" priority="5250" operator="equal">
      <formula>"NBS-6259"</formula>
    </cfRule>
  </conditionalFormatting>
  <conditionalFormatting sqref="A81:P82">
    <cfRule type="cellIs" dxfId="2846" priority="4987" operator="equal">
      <formula>"NCD-2001"</formula>
    </cfRule>
    <cfRule type="cellIs" dxfId="2845" priority="4988" operator="equal">
      <formula>"NBS-6259"</formula>
    </cfRule>
  </conditionalFormatting>
  <conditionalFormatting sqref="A5:Q6">
    <cfRule type="cellIs" dxfId="2844" priority="5723" operator="equal">
      <formula>"NCD-2001"</formula>
    </cfRule>
    <cfRule type="cellIs" dxfId="2843" priority="5724" operator="equal">
      <formula>"NBS-6259"</formula>
    </cfRule>
  </conditionalFormatting>
  <conditionalFormatting sqref="A12:Q12">
    <cfRule type="cellIs" dxfId="2842" priority="5693" operator="equal">
      <formula>"NCD-2001"</formula>
    </cfRule>
    <cfRule type="cellIs" dxfId="2841" priority="5694" operator="equal">
      <formula>"NBS-6259"</formula>
    </cfRule>
  </conditionalFormatting>
  <conditionalFormatting sqref="A20:Q24">
    <cfRule type="cellIs" dxfId="2840" priority="5789" operator="equal">
      <formula>"NCD-2001"</formula>
    </cfRule>
    <cfRule type="cellIs" dxfId="2839" priority="5790" operator="equal">
      <formula>"NBS-6259"</formula>
    </cfRule>
  </conditionalFormatting>
  <conditionalFormatting sqref="A26:Q26">
    <cfRule type="cellIs" dxfId="2838" priority="5609" operator="equal">
      <formula>"NCD-2001"</formula>
    </cfRule>
    <cfRule type="cellIs" dxfId="2837" priority="5610" operator="equal">
      <formula>"NBS-6259"</formula>
    </cfRule>
  </conditionalFormatting>
  <conditionalFormatting sqref="A33:Q34">
    <cfRule type="cellIs" dxfId="2836" priority="5411" operator="equal">
      <formula>"NCD-2001"</formula>
    </cfRule>
    <cfRule type="cellIs" dxfId="2835" priority="5412" operator="equal">
      <formula>"NBS-6259"</formula>
    </cfRule>
  </conditionalFormatting>
  <conditionalFormatting sqref="A36:Q38">
    <cfRule type="cellIs" dxfId="2834" priority="5409" operator="equal">
      <formula>"NCD-2001"</formula>
    </cfRule>
    <cfRule type="cellIs" dxfId="2833" priority="5410" operator="equal">
      <formula>"NBS-6259"</formula>
    </cfRule>
  </conditionalFormatting>
  <conditionalFormatting sqref="A41:Q44">
    <cfRule type="cellIs" dxfId="2832" priority="5507" operator="equal">
      <formula>"NCD-2001"</formula>
    </cfRule>
    <cfRule type="cellIs" dxfId="2831" priority="5508" operator="equal">
      <formula>"NBS-6259"</formula>
    </cfRule>
  </conditionalFormatting>
  <conditionalFormatting sqref="A53:Q53">
    <cfRule type="cellIs" dxfId="2830" priority="5161" operator="equal">
      <formula>"NCD-2001"</formula>
    </cfRule>
    <cfRule type="cellIs" dxfId="2829" priority="5162" operator="equal">
      <formula>"NBS-6259"</formula>
    </cfRule>
  </conditionalFormatting>
  <conditionalFormatting sqref="A55:Q57">
    <cfRule type="cellIs" dxfId="2828" priority="5159" operator="equal">
      <formula>"NCD-2001"</formula>
    </cfRule>
    <cfRule type="cellIs" dxfId="2827" priority="5160" operator="equal">
      <formula>"NBS-6259"</formula>
    </cfRule>
  </conditionalFormatting>
  <conditionalFormatting sqref="A60:Q63">
    <cfRule type="cellIs" dxfId="2826" priority="5241" operator="equal">
      <formula>"NCD-2001"</formula>
    </cfRule>
    <cfRule type="cellIs" dxfId="2825" priority="5242" operator="equal">
      <formula>"NBS-6259"</formula>
    </cfRule>
  </conditionalFormatting>
  <conditionalFormatting sqref="A74:Q75">
    <cfRule type="cellIs" dxfId="2824" priority="4889" operator="equal">
      <formula>"NCD-2001"</formula>
    </cfRule>
    <cfRule type="cellIs" dxfId="2823" priority="4890" operator="equal">
      <formula>"NBS-6259"</formula>
    </cfRule>
  </conditionalFormatting>
  <conditionalFormatting sqref="A78:Q80">
    <cfRule type="cellIs" dxfId="2822" priority="4881" operator="equal">
      <formula>"NCD-2001"</formula>
    </cfRule>
    <cfRule type="cellIs" dxfId="2821" priority="4882" operator="equal">
      <formula>"NBS-6259"</formula>
    </cfRule>
  </conditionalFormatting>
  <conditionalFormatting sqref="A83:Q87">
    <cfRule type="cellIs" dxfId="2820" priority="4979" operator="equal">
      <formula>"NCD-2001"</formula>
    </cfRule>
    <cfRule type="cellIs" dxfId="2819" priority="4980" operator="equal">
      <formula>"NBS-6259"</formula>
    </cfRule>
  </conditionalFormatting>
  <conditionalFormatting sqref="A107:Q111">
    <cfRule type="cellIs" dxfId="2818" priority="4591" operator="equal">
      <formula>"NCD-2001"</formula>
    </cfRule>
    <cfRule type="cellIs" dxfId="2817" priority="4592" operator="equal">
      <formula>"NBS-6259"</formula>
    </cfRule>
  </conditionalFormatting>
  <conditionalFormatting sqref="A119:Q127">
    <cfRule type="cellIs" dxfId="2816" priority="4693" operator="equal">
      <formula>"NCD-2001"</formula>
    </cfRule>
    <cfRule type="cellIs" dxfId="2815" priority="4694" operator="equal">
      <formula>"NBS-6259"</formula>
    </cfRule>
  </conditionalFormatting>
  <conditionalFormatting sqref="A129:Q133">
    <cfRule type="cellIs" dxfId="2814" priority="4333" operator="equal">
      <formula>"NCD-2001"</formula>
    </cfRule>
    <cfRule type="cellIs" dxfId="2813" priority="4334" operator="equal">
      <formula>"NBS-6259"</formula>
    </cfRule>
  </conditionalFormatting>
  <conditionalFormatting sqref="A139:Q140">
    <cfRule type="cellIs" dxfId="2812" priority="4303" operator="equal">
      <formula>"NCD-2001"</formula>
    </cfRule>
    <cfRule type="cellIs" dxfId="2811" priority="4304" operator="equal">
      <formula>"NBS-6259"</formula>
    </cfRule>
  </conditionalFormatting>
  <conditionalFormatting sqref="A143:Q145">
    <cfRule type="cellIs" dxfId="2810" priority="4295" operator="equal">
      <formula>"NCD-2001"</formula>
    </cfRule>
    <cfRule type="cellIs" dxfId="2809" priority="4296" operator="equal">
      <formula>"NBS-6259"</formula>
    </cfRule>
  </conditionalFormatting>
  <conditionalFormatting sqref="A155:Q156">
    <cfRule type="cellIs" dxfId="2808" priority="4059" operator="equal">
      <formula>"NCD-2001"</formula>
    </cfRule>
    <cfRule type="cellIs" dxfId="2807" priority="4060" operator="equal">
      <formula>"NBS-6259"</formula>
    </cfRule>
  </conditionalFormatting>
  <conditionalFormatting sqref="A162:Q163">
    <cfRule type="cellIs" dxfId="2806" priority="4031" operator="equal">
      <formula>"NCD-2001"</formula>
    </cfRule>
    <cfRule type="cellIs" dxfId="2805" priority="4032" operator="equal">
      <formula>"NBS-6259"</formula>
    </cfRule>
  </conditionalFormatting>
  <conditionalFormatting sqref="A166:Q169">
    <cfRule type="cellIs" dxfId="2804" priority="4023" operator="equal">
      <formula>"NCD-2001"</formula>
    </cfRule>
    <cfRule type="cellIs" dxfId="2803" priority="4024" operator="equal">
      <formula>"NBS-6259"</formula>
    </cfRule>
  </conditionalFormatting>
  <conditionalFormatting sqref="A175:Q177 A188 C188">
    <cfRule type="cellIs" dxfId="2802" priority="3941" operator="equal">
      <formula>"NCD-2001"</formula>
    </cfRule>
    <cfRule type="cellIs" dxfId="2801" priority="3942" operator="equal">
      <formula>"NBS-6259"</formula>
    </cfRule>
  </conditionalFormatting>
  <conditionalFormatting sqref="A185:Q186">
    <cfRule type="cellIs" dxfId="2800" priority="3761" operator="equal">
      <formula>"NCD-2001"</formula>
    </cfRule>
    <cfRule type="cellIs" dxfId="2799" priority="3762" operator="equal">
      <formula>"NBS-6259"</formula>
    </cfRule>
  </conditionalFormatting>
  <conditionalFormatting sqref="A189:Q191">
    <cfRule type="cellIs" dxfId="2798" priority="3915" operator="equal">
      <formula>"NCD-2001"</formula>
    </cfRule>
    <cfRule type="cellIs" dxfId="2797" priority="3916" operator="equal">
      <formula>"NBS-6259"</formula>
    </cfRule>
  </conditionalFormatting>
  <conditionalFormatting sqref="A196:Q199">
    <cfRule type="cellIs" dxfId="2796" priority="3847" operator="equal">
      <formula>"NCD-2001"</formula>
    </cfRule>
    <cfRule type="cellIs" dxfId="2795" priority="3848" operator="equal">
      <formula>"NBS-6259"</formula>
    </cfRule>
  </conditionalFormatting>
  <conditionalFormatting sqref="A201:Q201">
    <cfRule type="cellIs" dxfId="2794" priority="3597" operator="equal">
      <formula>"NCD-2001"</formula>
    </cfRule>
    <cfRule type="cellIs" dxfId="2793" priority="3598" operator="equal">
      <formula>"NBS-6259"</formula>
    </cfRule>
  </conditionalFormatting>
  <conditionalFormatting sqref="A208:Q214">
    <cfRule type="cellIs" dxfId="2792" priority="3421" operator="equal">
      <formula>"NCD-2001"</formula>
    </cfRule>
    <cfRule type="cellIs" dxfId="2791" priority="3422" operator="equal">
      <formula>"NBS-6259"</formula>
    </cfRule>
  </conditionalFormatting>
  <conditionalFormatting sqref="A219:Q222">
    <cfRule type="cellIs" dxfId="2790" priority="3503" operator="equal">
      <formula>"NCD-2001"</formula>
    </cfRule>
    <cfRule type="cellIs" dxfId="2789" priority="3504" operator="equal">
      <formula>"NBS-6259"</formula>
    </cfRule>
  </conditionalFormatting>
  <conditionalFormatting sqref="A239:Q246">
    <cfRule type="cellIs" dxfId="2788" priority="3069" operator="equal">
      <formula>"NCD-2001"</formula>
    </cfRule>
    <cfRule type="cellIs" dxfId="2787" priority="3070" operator="equal">
      <formula>"NBS-6259"</formula>
    </cfRule>
  </conditionalFormatting>
  <conditionalFormatting sqref="A252:Q260">
    <cfRule type="cellIs" dxfId="2786" priority="3167" operator="equal">
      <formula>"NCD-2001"</formula>
    </cfRule>
    <cfRule type="cellIs" dxfId="2785" priority="3168" operator="equal">
      <formula>"NBS-6259"</formula>
    </cfRule>
  </conditionalFormatting>
  <conditionalFormatting sqref="A268:Q274">
    <cfRule type="cellIs" dxfId="2784" priority="2719" operator="equal">
      <formula>"NCD-2001"</formula>
    </cfRule>
    <cfRule type="cellIs" dxfId="2783" priority="2720" operator="equal">
      <formula>"NBS-6259"</formula>
    </cfRule>
  </conditionalFormatting>
  <conditionalFormatting sqref="A279:Q282">
    <cfRule type="cellIs" dxfId="2782" priority="2799" operator="equal">
      <formula>"NCD-2001"</formula>
    </cfRule>
    <cfRule type="cellIs" dxfId="2781" priority="2800" operator="equal">
      <formula>"NBS-6259"</formula>
    </cfRule>
  </conditionalFormatting>
  <conditionalFormatting sqref="A291:Q292">
    <cfRule type="cellIs" dxfId="2780" priority="2407" operator="equal">
      <formula>"NCD-2001"</formula>
    </cfRule>
    <cfRule type="cellIs" dxfId="2779" priority="2408" operator="equal">
      <formula>"NBS-6259"</formula>
    </cfRule>
  </conditionalFormatting>
  <conditionalFormatting sqref="A295:Q297">
    <cfRule type="cellIs" dxfId="2778" priority="2537" operator="equal">
      <formula>"NCD-2001"</formula>
    </cfRule>
    <cfRule type="cellIs" dxfId="2777" priority="2538" operator="equal">
      <formula>"NBS-6259"</formula>
    </cfRule>
  </conditionalFormatting>
  <conditionalFormatting sqref="A314:Q315">
    <cfRule type="cellIs" dxfId="2776" priority="2089" operator="equal">
      <formula>"NCD-2001"</formula>
    </cfRule>
    <cfRule type="cellIs" dxfId="2775" priority="2090" operator="equal">
      <formula>"NBS-6259"</formula>
    </cfRule>
  </conditionalFormatting>
  <conditionalFormatting sqref="A318:Q320">
    <cfRule type="cellIs" dxfId="2774" priority="2239" operator="equal">
      <formula>"NCD-2001"</formula>
    </cfRule>
    <cfRule type="cellIs" dxfId="2773" priority="2240" operator="equal">
      <formula>"NBS-6259"</formula>
    </cfRule>
  </conditionalFormatting>
  <conditionalFormatting sqref="A337:Q338">
    <cfRule type="cellIs" dxfId="2772" priority="1729" operator="equal">
      <formula>"NCD-2001"</formula>
    </cfRule>
    <cfRule type="cellIs" dxfId="2771" priority="1730" operator="equal">
      <formula>"NBS-6259"</formula>
    </cfRule>
  </conditionalFormatting>
  <conditionalFormatting sqref="A341:Q344">
    <cfRule type="cellIs" dxfId="2770" priority="1769" operator="equal">
      <formula>"NCD-2001"</formula>
    </cfRule>
    <cfRule type="cellIs" dxfId="2769" priority="1770" operator="equal">
      <formula>"NBS-6259"</formula>
    </cfRule>
  </conditionalFormatting>
  <conditionalFormatting sqref="A354:Q358">
    <cfRule type="cellIs" dxfId="2768" priority="1825" operator="equal">
      <formula>"NCD-2001"</formula>
    </cfRule>
    <cfRule type="cellIs" dxfId="2767" priority="1826" operator="equal">
      <formula>"NBS-6259"</formula>
    </cfRule>
  </conditionalFormatting>
  <conditionalFormatting sqref="A367:Q368">
    <cfRule type="cellIs" dxfId="2766" priority="1369" operator="equal">
      <formula>"NCD-2001"</formula>
    </cfRule>
    <cfRule type="cellIs" dxfId="2765" priority="1370" operator="equal">
      <formula>"NBS-6259"</formula>
    </cfRule>
  </conditionalFormatting>
  <conditionalFormatting sqref="A371:Q374">
    <cfRule type="cellIs" dxfId="2764" priority="1379" operator="equal">
      <formula>"NCD-2001"</formula>
    </cfRule>
    <cfRule type="cellIs" dxfId="2763" priority="1380" operator="equal">
      <formula>"NBS-6259"</formula>
    </cfRule>
  </conditionalFormatting>
  <conditionalFormatting sqref="A401:Q407">
    <cfRule type="cellIs" dxfId="2762" priority="1019" operator="equal">
      <formula>"NCD-2001"</formula>
    </cfRule>
    <cfRule type="cellIs" dxfId="2761" priority="1020" operator="equal">
      <formula>"NBS-6259"</formula>
    </cfRule>
  </conditionalFormatting>
  <conditionalFormatting sqref="A420:Q427">
    <cfRule type="cellIs" dxfId="2760" priority="1069" operator="equal">
      <formula>"NCD-2001"</formula>
    </cfRule>
    <cfRule type="cellIs" dxfId="2759" priority="1070" operator="equal">
      <formula>"NBS-6259"</formula>
    </cfRule>
  </conditionalFormatting>
  <conditionalFormatting sqref="A435:Q436">
    <cfRule type="cellIs" dxfId="2758" priority="679" operator="equal">
      <formula>"NCD-2001"</formula>
    </cfRule>
    <cfRule type="cellIs" dxfId="2757" priority="680" operator="equal">
      <formula>"NBS-6259"</formula>
    </cfRule>
  </conditionalFormatting>
  <conditionalFormatting sqref="A439:Q441">
    <cfRule type="cellIs" dxfId="2756" priority="787" operator="equal">
      <formula>"NCD-2001"</formula>
    </cfRule>
    <cfRule type="cellIs" dxfId="2755" priority="788" operator="equal">
      <formula>"NBS-6259"</formula>
    </cfRule>
  </conditionalFormatting>
  <conditionalFormatting sqref="A447:Q455">
    <cfRule type="cellIs" dxfId="2754" priority="575" operator="equal">
      <formula>"NCD-2001"</formula>
    </cfRule>
    <cfRule type="cellIs" dxfId="2753" priority="576" operator="equal">
      <formula>"NBS-6259"</formula>
    </cfRule>
  </conditionalFormatting>
  <conditionalFormatting sqref="A463:Q464">
    <cfRule type="cellIs" dxfId="2752" priority="373" operator="equal">
      <formula>"NCD-2001"</formula>
    </cfRule>
    <cfRule type="cellIs" dxfId="2751" priority="374" operator="equal">
      <formula>"NBS-6259"</formula>
    </cfRule>
  </conditionalFormatting>
  <conditionalFormatting sqref="A467:Q469">
    <cfRule type="cellIs" dxfId="2750" priority="483" operator="equal">
      <formula>"NCD-2001"</formula>
    </cfRule>
    <cfRule type="cellIs" dxfId="2749" priority="484" operator="equal">
      <formula>"NBS-6259"</formula>
    </cfRule>
  </conditionalFormatting>
  <conditionalFormatting sqref="A479:Q483">
    <cfRule type="cellIs" dxfId="2748" priority="427" operator="equal">
      <formula>"NCD-2001"</formula>
    </cfRule>
    <cfRule type="cellIs" dxfId="2747" priority="428" operator="equal">
      <formula>"NBS-6259"</formula>
    </cfRule>
  </conditionalFormatting>
  <conditionalFormatting sqref="A490:Q491">
    <cfRule type="cellIs" dxfId="2746" priority="59" operator="equal">
      <formula>"NCD-2001"</formula>
    </cfRule>
    <cfRule type="cellIs" dxfId="2745" priority="60" operator="equal">
      <formula>"NBS-6259"</formula>
    </cfRule>
  </conditionalFormatting>
  <conditionalFormatting sqref="A494:Q496">
    <cfRule type="cellIs" dxfId="2744" priority="161" operator="equal">
      <formula>"NCD-2001"</formula>
    </cfRule>
    <cfRule type="cellIs" dxfId="2743" priority="162" operator="equal">
      <formula>"NBS-6259"</formula>
    </cfRule>
  </conditionalFormatting>
  <conditionalFormatting sqref="A507:Q511">
    <cfRule type="cellIs" dxfId="2742" priority="113" operator="equal">
      <formula>"NCD-2001"</formula>
    </cfRule>
    <cfRule type="cellIs" dxfId="2741" priority="114" operator="equal">
      <formula>"NBS-6259"</formula>
    </cfRule>
  </conditionalFormatting>
  <conditionalFormatting sqref="A475:R477">
    <cfRule type="cellIs" dxfId="2740" priority="197" operator="equal">
      <formula>"NCD-2001"</formula>
    </cfRule>
    <cfRule type="cellIs" dxfId="2739" priority="198" operator="equal">
      <formula>"NBS-6259"</formula>
    </cfRule>
  </conditionalFormatting>
  <conditionalFormatting sqref="A501:R505">
    <cfRule type="cellIs" dxfId="2738" priority="1" operator="equal">
      <formula>"NCD-2001"</formula>
    </cfRule>
    <cfRule type="cellIs" dxfId="2737" priority="2" operator="equal">
      <formula>"NBS-6259"</formula>
    </cfRule>
  </conditionalFormatting>
  <conditionalFormatting sqref="A499:T500">
    <cfRule type="cellIs" dxfId="2736" priority="51" operator="equal">
      <formula>"NCD-2001"</formula>
    </cfRule>
    <cfRule type="cellIs" dxfId="2735" priority="52" operator="equal">
      <formula>"NBS-6259"</formula>
    </cfRule>
  </conditionalFormatting>
  <conditionalFormatting sqref="A478:U478">
    <cfRule type="cellIs" dxfId="2734" priority="249" operator="equal">
      <formula>"NCD-2001"</formula>
    </cfRule>
    <cfRule type="cellIs" dxfId="2733" priority="250" operator="equal">
      <formula>"NBS-6259"</formula>
    </cfRule>
  </conditionalFormatting>
  <conditionalFormatting sqref="A414:Y419">
    <cfRule type="cellIs" dxfId="2732" priority="869" operator="equal">
      <formula>"NCD-2001"</formula>
    </cfRule>
    <cfRule type="cellIs" dxfId="2731" priority="870" operator="equal">
      <formula>"NBS-6259"</formula>
    </cfRule>
  </conditionalFormatting>
  <conditionalFormatting sqref="A506:Y506">
    <cfRule type="cellIs" dxfId="2730" priority="11" operator="equal">
      <formula>"NCD-2001"</formula>
    </cfRule>
    <cfRule type="cellIs" dxfId="2729" priority="12" operator="equal">
      <formula>"NBS-6259"</formula>
    </cfRule>
  </conditionalFormatting>
  <conditionalFormatting sqref="A4:AB4">
    <cfRule type="cellIs" dxfId="2728" priority="5651" operator="equal">
      <formula>"NCD-2001"</formula>
    </cfRule>
    <cfRule type="cellIs" dxfId="2727" priority="5652" operator="equal">
      <formula>"NBS-6259"</formula>
    </cfRule>
  </conditionalFormatting>
  <conditionalFormatting sqref="B73:B77">
    <cfRule type="cellIs" dxfId="2726" priority="4891" operator="equal">
      <formula>"NCD-2001"</formula>
    </cfRule>
    <cfRule type="cellIs" dxfId="2725" priority="4892" operator="equal">
      <formula>"NBS-6259"</formula>
    </cfRule>
  </conditionalFormatting>
  <conditionalFormatting sqref="B138:B142">
    <cfRule type="cellIs" dxfId="2724" priority="4305" operator="equal">
      <formula>"NCD-2001"</formula>
    </cfRule>
    <cfRule type="cellIs" dxfId="2723" priority="4306" operator="equal">
      <formula>"NBS-6259"</formula>
    </cfRule>
  </conditionalFormatting>
  <conditionalFormatting sqref="B161:B165">
    <cfRule type="cellIs" dxfId="2722" priority="4033" operator="equal">
      <formula>"NCD-2001"</formula>
    </cfRule>
    <cfRule type="cellIs" dxfId="2721" priority="4034" operator="equal">
      <formula>"NBS-6259"</formula>
    </cfRule>
  </conditionalFormatting>
  <conditionalFormatting sqref="B184:B188">
    <cfRule type="cellIs" dxfId="2720" priority="3763" operator="equal">
      <formula>"NCD-2001"</formula>
    </cfRule>
    <cfRule type="cellIs" dxfId="2719" priority="3764" operator="equal">
      <formula>"NBS-6259"</formula>
    </cfRule>
  </conditionalFormatting>
  <conditionalFormatting sqref="B290:B294">
    <cfRule type="cellIs" dxfId="2718" priority="2409" operator="equal">
      <formula>"NCD-2001"</formula>
    </cfRule>
    <cfRule type="cellIs" dxfId="2717" priority="2410" operator="equal">
      <formula>"NBS-6259"</formula>
    </cfRule>
  </conditionalFormatting>
  <conditionalFormatting sqref="B313:B317">
    <cfRule type="cellIs" dxfId="2716" priority="2091" operator="equal">
      <formula>"NCD-2001"</formula>
    </cfRule>
    <cfRule type="cellIs" dxfId="2715" priority="2092" operator="equal">
      <formula>"NBS-6259"</formula>
    </cfRule>
  </conditionalFormatting>
  <conditionalFormatting sqref="B336:B340">
    <cfRule type="cellIs" dxfId="2714" priority="1731" operator="equal">
      <formula>"NCD-2001"</formula>
    </cfRule>
    <cfRule type="cellIs" dxfId="2713" priority="1732" operator="equal">
      <formula>"NBS-6259"</formula>
    </cfRule>
  </conditionalFormatting>
  <conditionalFormatting sqref="B366:B370">
    <cfRule type="cellIs" dxfId="2712" priority="1371" operator="equal">
      <formula>"NCD-2001"</formula>
    </cfRule>
    <cfRule type="cellIs" dxfId="2711" priority="1372" operator="equal">
      <formula>"NBS-6259"</formula>
    </cfRule>
  </conditionalFormatting>
  <conditionalFormatting sqref="B434:B438">
    <cfRule type="cellIs" dxfId="2710" priority="681" operator="equal">
      <formula>"NCD-2001"</formula>
    </cfRule>
    <cfRule type="cellIs" dxfId="2709" priority="682" operator="equal">
      <formula>"NBS-6259"</formula>
    </cfRule>
  </conditionalFormatting>
  <conditionalFormatting sqref="B462:B466">
    <cfRule type="cellIs" dxfId="2708" priority="375" operator="equal">
      <formula>"NCD-2001"</formula>
    </cfRule>
    <cfRule type="cellIs" dxfId="2707" priority="376" operator="equal">
      <formula>"NBS-6259"</formula>
    </cfRule>
  </conditionalFormatting>
  <conditionalFormatting sqref="B489:B493">
    <cfRule type="cellIs" dxfId="2706" priority="61" operator="equal">
      <formula>"NCD-2001"</formula>
    </cfRule>
    <cfRule type="cellIs" dxfId="2705" priority="62" operator="equal">
      <formula>"NBS-6259"</formula>
    </cfRule>
  </conditionalFormatting>
  <conditionalFormatting sqref="B9:C10">
    <cfRule type="cellIs" dxfId="2704" priority="5735" operator="equal">
      <formula>"NCD-2001"</formula>
    </cfRule>
    <cfRule type="cellIs" dxfId="2703" priority="5736" operator="equal">
      <formula>"NBS-6259"</formula>
    </cfRule>
  </conditionalFormatting>
  <conditionalFormatting sqref="B51:C51">
    <cfRule type="cellIs" dxfId="2702" priority="5201" operator="equal">
      <formula>"NCD-2001"</formula>
    </cfRule>
    <cfRule type="cellIs" dxfId="2701" priority="5202" operator="equal">
      <formula>"NBS-6259"</formula>
    </cfRule>
  </conditionalFormatting>
  <conditionalFormatting sqref="B116:C117">
    <cfRule type="cellIs" dxfId="2700" priority="4713" operator="equal">
      <formula>"NCD-2001"</formula>
    </cfRule>
    <cfRule type="cellIs" dxfId="2699" priority="4714" operator="equal">
      <formula>"NBS-6259"</formula>
    </cfRule>
  </conditionalFormatting>
  <conditionalFormatting sqref="B233:C237">
    <cfRule type="cellIs" dxfId="2698" priority="3113" operator="equal">
      <formula>"NCD-2001"</formula>
    </cfRule>
    <cfRule type="cellIs" dxfId="2697" priority="3114" operator="equal">
      <formula>"NBS-6259"</formula>
    </cfRule>
  </conditionalFormatting>
  <conditionalFormatting sqref="B266:C266">
    <cfRule type="cellIs" dxfId="2696" priority="2759" operator="equal">
      <formula>"NCD-2001"</formula>
    </cfRule>
    <cfRule type="cellIs" dxfId="2695" priority="2760" operator="equal">
      <formula>"NBS-6259"</formula>
    </cfRule>
  </conditionalFormatting>
  <conditionalFormatting sqref="B287:C288">
    <cfRule type="cellIs" dxfId="2694" priority="2445" operator="equal">
      <formula>"NCD-2001"</formula>
    </cfRule>
    <cfRule type="cellIs" dxfId="2693" priority="2446" operator="equal">
      <formula>"NBS-6259"</formula>
    </cfRule>
  </conditionalFormatting>
  <conditionalFormatting sqref="B310:C311">
    <cfRule type="cellIs" dxfId="2692" priority="2129" operator="equal">
      <formula>"NCD-2001"</formula>
    </cfRule>
    <cfRule type="cellIs" dxfId="2691" priority="2130" operator="equal">
      <formula>"NBS-6259"</formula>
    </cfRule>
  </conditionalFormatting>
  <conditionalFormatting sqref="B322:C323">
    <cfRule type="cellIs" dxfId="2690" priority="2193" operator="equal">
      <formula>"NCD-2001"</formula>
    </cfRule>
    <cfRule type="cellIs" dxfId="2689" priority="2194" operator="equal">
      <formula>"NBS-6259"</formula>
    </cfRule>
  </conditionalFormatting>
  <conditionalFormatting sqref="B334:C335">
    <cfRule type="cellIs" dxfId="2688" priority="1767" operator="equal">
      <formula>"NCD-2001"</formula>
    </cfRule>
    <cfRule type="cellIs" dxfId="2687" priority="1768" operator="equal">
      <formula>"NBS-6259"</formula>
    </cfRule>
  </conditionalFormatting>
  <conditionalFormatting sqref="B431:C432">
    <cfRule type="cellIs" dxfId="2686" priority="687" operator="equal">
      <formula>"NCD-2001"</formula>
    </cfRule>
    <cfRule type="cellIs" dxfId="2685" priority="688" operator="equal">
      <formula>"NBS-6259"</formula>
    </cfRule>
  </conditionalFormatting>
  <conditionalFormatting sqref="B459:C460">
    <cfRule type="cellIs" dxfId="2684" priority="383" operator="equal">
      <formula>"NCD-2001"</formula>
    </cfRule>
    <cfRule type="cellIs" dxfId="2683" priority="384" operator="equal">
      <formula>"NBS-6259"</formula>
    </cfRule>
  </conditionalFormatting>
  <conditionalFormatting sqref="B486:C487">
    <cfRule type="cellIs" dxfId="2682" priority="69" operator="equal">
      <formula>"NCD-2001"</formula>
    </cfRule>
    <cfRule type="cellIs" dxfId="2681" priority="70" operator="equal">
      <formula>"NBS-6259"</formula>
    </cfRule>
  </conditionalFormatting>
  <conditionalFormatting sqref="B115:D115 P115:P116 P117:Q117">
    <cfRule type="cellIs" dxfId="2680" priority="4745" operator="equal">
      <formula>"NCD-2001"</formula>
    </cfRule>
    <cfRule type="cellIs" dxfId="2679" priority="4746" operator="equal">
      <formula>"NBS-6259"</formula>
    </cfRule>
  </conditionalFormatting>
  <conditionalFormatting sqref="B146:D146 B147:C147">
    <cfRule type="cellIs" dxfId="2678" priority="4435" operator="equal">
      <formula>"NCD-2001"</formula>
    </cfRule>
    <cfRule type="cellIs" dxfId="2677" priority="4436" operator="equal">
      <formula>"NBS-6259"</formula>
    </cfRule>
  </conditionalFormatting>
  <conditionalFormatting sqref="B170:D170 B171:C171">
    <cfRule type="cellIs" dxfId="2676" priority="4161" operator="equal">
      <formula>"NCD-2001"</formula>
    </cfRule>
    <cfRule type="cellIs" dxfId="2675" priority="4162" operator="equal">
      <formula>"NBS-6259"</formula>
    </cfRule>
  </conditionalFormatting>
  <conditionalFormatting sqref="B192:D192 B193:C193">
    <cfRule type="cellIs" dxfId="2674" priority="3891" operator="equal">
      <formula>"NCD-2001"</formula>
    </cfRule>
    <cfRule type="cellIs" dxfId="2673" priority="3892" operator="equal">
      <formula>"NBS-6259"</formula>
    </cfRule>
  </conditionalFormatting>
  <conditionalFormatting sqref="B215:D215 B216:C216">
    <cfRule type="cellIs" dxfId="2672" priority="3547" operator="equal">
      <formula>"NCD-2001"</formula>
    </cfRule>
    <cfRule type="cellIs" dxfId="2671" priority="3548" operator="equal">
      <formula>"NBS-6259"</formula>
    </cfRule>
  </conditionalFormatting>
  <conditionalFormatting sqref="B247:D247 B248:C248">
    <cfRule type="cellIs" dxfId="2670" priority="3211" operator="equal">
      <formula>"NCD-2001"</formula>
    </cfRule>
    <cfRule type="cellIs" dxfId="2669" priority="3212" operator="equal">
      <formula>"NBS-6259"</formula>
    </cfRule>
  </conditionalFormatting>
  <conditionalFormatting sqref="B275:D275 B276:C276">
    <cfRule type="cellIs" dxfId="2668" priority="2843" operator="equal">
      <formula>"NCD-2001"</formula>
    </cfRule>
    <cfRule type="cellIs" dxfId="2667" priority="2844" operator="equal">
      <formula>"NBS-6259"</formula>
    </cfRule>
  </conditionalFormatting>
  <conditionalFormatting sqref="B298:D298 B299:C299">
    <cfRule type="cellIs" dxfId="2666" priority="2533" operator="equal">
      <formula>"NCD-2001"</formula>
    </cfRule>
    <cfRule type="cellIs" dxfId="2665" priority="2534" operator="equal">
      <formula>"NBS-6259"</formula>
    </cfRule>
  </conditionalFormatting>
  <conditionalFormatting sqref="B321:D321 P321:P322">
    <cfRule type="cellIs" dxfId="2664" priority="2225" operator="equal">
      <formula>"NCD-2001"</formula>
    </cfRule>
    <cfRule type="cellIs" dxfId="2663" priority="2226" operator="equal">
      <formula>"NBS-6259"</formula>
    </cfRule>
  </conditionalFormatting>
  <conditionalFormatting sqref="B345:D345 B346:C346">
    <cfRule type="cellIs" dxfId="2662" priority="1869" operator="equal">
      <formula>"NCD-2001"</formula>
    </cfRule>
    <cfRule type="cellIs" dxfId="2661" priority="1870" operator="equal">
      <formula>"NBS-6259"</formula>
    </cfRule>
  </conditionalFormatting>
  <conditionalFormatting sqref="B375:D375 B376:C376">
    <cfRule type="cellIs" dxfId="2660" priority="1479" operator="equal">
      <formula>"NCD-2001"</formula>
    </cfRule>
    <cfRule type="cellIs" dxfId="2659" priority="1480" operator="equal">
      <formula>"NBS-6259"</formula>
    </cfRule>
  </conditionalFormatting>
  <conditionalFormatting sqref="B408:D408 B409:C409">
    <cfRule type="cellIs" dxfId="2658" priority="1113" operator="equal">
      <formula>"NCD-2001"</formula>
    </cfRule>
    <cfRule type="cellIs" dxfId="2657" priority="1114" operator="equal">
      <formula>"NBS-6259"</formula>
    </cfRule>
  </conditionalFormatting>
  <conditionalFormatting sqref="B442:D442 B443:C443">
    <cfRule type="cellIs" dxfId="2656" priority="775" operator="equal">
      <formula>"NCD-2001"</formula>
    </cfRule>
    <cfRule type="cellIs" dxfId="2655" priority="776" operator="equal">
      <formula>"NBS-6259"</formula>
    </cfRule>
  </conditionalFormatting>
  <conditionalFormatting sqref="B470:D470 B471:C471">
    <cfRule type="cellIs" dxfId="2654" priority="471" operator="equal">
      <formula>"NCD-2001"</formula>
    </cfRule>
    <cfRule type="cellIs" dxfId="2653" priority="472" operator="equal">
      <formula>"NBS-6259"</formula>
    </cfRule>
  </conditionalFormatting>
  <conditionalFormatting sqref="B497:D497 B498:C498">
    <cfRule type="cellIs" dxfId="2652" priority="157" operator="equal">
      <formula>"NCD-2001"</formula>
    </cfRule>
    <cfRule type="cellIs" dxfId="2651" priority="158" operator="equal">
      <formula>"NBS-6259"</formula>
    </cfRule>
  </conditionalFormatting>
  <conditionalFormatting sqref="B11:Q13">
    <cfRule type="cellIs" dxfId="2650" priority="5695" operator="equal">
      <formula>"NCD-2001"</formula>
    </cfRule>
    <cfRule type="cellIs" dxfId="2649" priority="5696" operator="equal">
      <formula>"NBS-6259"</formula>
    </cfRule>
  </conditionalFormatting>
  <conditionalFormatting sqref="B32:Q35">
    <cfRule type="cellIs" dxfId="2648" priority="5413" operator="equal">
      <formula>"NCD-2001"</formula>
    </cfRule>
    <cfRule type="cellIs" dxfId="2647" priority="5414" operator="equal">
      <formula>"NBS-6259"</formula>
    </cfRule>
  </conditionalFormatting>
  <conditionalFormatting sqref="B52:Q54">
    <cfRule type="cellIs" dxfId="2646" priority="5163" operator="equal">
      <formula>"NCD-2001"</formula>
    </cfRule>
    <cfRule type="cellIs" dxfId="2645" priority="5164" operator="equal">
      <formula>"NBS-6259"</formula>
    </cfRule>
  </conditionalFormatting>
  <conditionalFormatting sqref="D22:D31">
    <cfRule type="cellIs" dxfId="2644" priority="5415" operator="equal">
      <formula>"NCD-2001"</formula>
    </cfRule>
    <cfRule type="cellIs" dxfId="2643" priority="5416" operator="equal">
      <formula>"NBS-6259"</formula>
    </cfRule>
  </conditionalFormatting>
  <conditionalFormatting sqref="D43:D51">
    <cfRule type="cellIs" dxfId="2642" priority="5165" operator="equal">
      <formula>"NCD-2001"</formula>
    </cfRule>
    <cfRule type="cellIs" dxfId="2641" priority="5166" operator="equal">
      <formula>"NBS-6259"</formula>
    </cfRule>
  </conditionalFormatting>
  <conditionalFormatting sqref="D62:D72">
    <cfRule type="cellIs" dxfId="2640" priority="4897" operator="equal">
      <formula>"NCD-2001"</formula>
    </cfRule>
    <cfRule type="cellIs" dxfId="2639" priority="4898" operator="equal">
      <formula>"NBS-6259"</formula>
    </cfRule>
  </conditionalFormatting>
  <conditionalFormatting sqref="D85:D106">
    <cfRule type="cellIs" dxfId="2638" priority="4601" operator="equal">
      <formula>"NCD-2001"</formula>
    </cfRule>
    <cfRule type="cellIs" dxfId="2637" priority="4602" operator="equal">
      <formula>"NBS-6259"</formula>
    </cfRule>
  </conditionalFormatting>
  <conditionalFormatting sqref="D116:D118">
    <cfRule type="cellIs" dxfId="2636" priority="4573" operator="equal">
      <formula>"NCD-2001"</formula>
    </cfRule>
    <cfRule type="cellIs" dxfId="2635" priority="4574" operator="equal">
      <formula>"NBS-6259"</formula>
    </cfRule>
  </conditionalFormatting>
  <conditionalFormatting sqref="D121:D137">
    <cfRule type="cellIs" dxfId="2634" priority="4309" operator="equal">
      <formula>"NCD-2001"</formula>
    </cfRule>
    <cfRule type="cellIs" dxfId="2633" priority="4310" operator="equal">
      <formula>"NBS-6259"</formula>
    </cfRule>
  </conditionalFormatting>
  <conditionalFormatting sqref="D147:D148">
    <cfRule type="cellIs" dxfId="2632" priority="4287" operator="equal">
      <formula>"NCD-2001"</formula>
    </cfRule>
    <cfRule type="cellIs" dxfId="2631" priority="4288" operator="equal">
      <formula>"NBS-6259"</formula>
    </cfRule>
  </conditionalFormatting>
  <conditionalFormatting sqref="D151:D160">
    <cfRule type="cellIs" dxfId="2630" priority="4035" operator="equal">
      <formula>"NCD-2001"</formula>
    </cfRule>
    <cfRule type="cellIs" dxfId="2629" priority="4036" operator="equal">
      <formula>"NBS-6259"</formula>
    </cfRule>
  </conditionalFormatting>
  <conditionalFormatting sqref="D171:D172">
    <cfRule type="cellIs" dxfId="2628" priority="4015" operator="equal">
      <formula>"NCD-2001"</formula>
    </cfRule>
    <cfRule type="cellIs" dxfId="2627" priority="4016" operator="equal">
      <formula>"NBS-6259"</formula>
    </cfRule>
  </conditionalFormatting>
  <conditionalFormatting sqref="D175:D183">
    <cfRule type="cellIs" dxfId="2626" priority="3629" operator="equal">
      <formula>"NCD-2001"</formula>
    </cfRule>
    <cfRule type="cellIs" dxfId="2625" priority="3630" operator="equal">
      <formula>"NBS-6259"</formula>
    </cfRule>
  </conditionalFormatting>
  <conditionalFormatting sqref="D193:D195">
    <cfRule type="cellIs" dxfId="2624" priority="3737" operator="equal">
      <formula>"NCD-2001"</formula>
    </cfRule>
    <cfRule type="cellIs" dxfId="2623" priority="3738" operator="equal">
      <formula>"NBS-6259"</formula>
    </cfRule>
  </conditionalFormatting>
  <conditionalFormatting sqref="D198:D207">
    <cfRule type="cellIs" dxfId="2622" priority="3295" operator="equal">
      <formula>"NCD-2001"</formula>
    </cfRule>
    <cfRule type="cellIs" dxfId="2621" priority="3296" operator="equal">
      <formula>"NBS-6259"</formula>
    </cfRule>
  </conditionalFormatting>
  <conditionalFormatting sqref="D216:D218">
    <cfRule type="cellIs" dxfId="2620" priority="3403" operator="equal">
      <formula>"NCD-2001"</formula>
    </cfRule>
    <cfRule type="cellIs" dxfId="2619" priority="3404" operator="equal">
      <formula>"NBS-6259"</formula>
    </cfRule>
  </conditionalFormatting>
  <conditionalFormatting sqref="D221:D238">
    <cfRule type="cellIs" dxfId="2618" priority="2931" operator="equal">
      <formula>"NCD-2001"</formula>
    </cfRule>
    <cfRule type="cellIs" dxfId="2617" priority="2932" operator="equal">
      <formula>"NBS-6259"</formula>
    </cfRule>
  </conditionalFormatting>
  <conditionalFormatting sqref="D248:D251">
    <cfRule type="cellIs" dxfId="2616" priority="3051" operator="equal">
      <formula>"NCD-2001"</formula>
    </cfRule>
    <cfRule type="cellIs" dxfId="2615" priority="3052" operator="equal">
      <formula>"NBS-6259"</formula>
    </cfRule>
  </conditionalFormatting>
  <conditionalFormatting sqref="D254:D267">
    <cfRule type="cellIs" dxfId="2614" priority="2597" operator="equal">
      <formula>"NCD-2001"</formula>
    </cfRule>
    <cfRule type="cellIs" dxfId="2613" priority="2598" operator="equal">
      <formula>"NBS-6259"</formula>
    </cfRule>
  </conditionalFormatting>
  <conditionalFormatting sqref="D276:D278">
    <cfRule type="cellIs" dxfId="2612" priority="2715" operator="equal">
      <formula>"NCD-2001"</formula>
    </cfRule>
    <cfRule type="cellIs" dxfId="2611" priority="2716" operator="equal">
      <formula>"NBS-6259"</formula>
    </cfRule>
  </conditionalFormatting>
  <conditionalFormatting sqref="D281:D289">
    <cfRule type="cellIs" dxfId="2610" priority="2311" operator="equal">
      <formula>"NCD-2001"</formula>
    </cfRule>
    <cfRule type="cellIs" dxfId="2609" priority="2312" operator="equal">
      <formula>"NBS-6259"</formula>
    </cfRule>
  </conditionalFormatting>
  <conditionalFormatting sqref="D299:D301">
    <cfRule type="cellIs" dxfId="2608" priority="2397" operator="equal">
      <formula>"NCD-2001"</formula>
    </cfRule>
    <cfRule type="cellIs" dxfId="2607" priority="2398" operator="equal">
      <formula>"NBS-6259"</formula>
    </cfRule>
  </conditionalFormatting>
  <conditionalFormatting sqref="D304:D312">
    <cfRule type="cellIs" dxfId="2606" priority="1961" operator="equal">
      <formula>"NCD-2001"</formula>
    </cfRule>
    <cfRule type="cellIs" dxfId="2605" priority="1962" operator="equal">
      <formula>"NBS-6259"</formula>
    </cfRule>
  </conditionalFormatting>
  <conditionalFormatting sqref="D322:D325">
    <cfRule type="cellIs" dxfId="2604" priority="2079" operator="equal">
      <formula>"NCD-2001"</formula>
    </cfRule>
    <cfRule type="cellIs" dxfId="2603" priority="2080" operator="equal">
      <formula>"NBS-6259"</formula>
    </cfRule>
  </conditionalFormatting>
  <conditionalFormatting sqref="D328:D335">
    <cfRule type="cellIs" dxfId="2602" priority="1605" operator="equal">
      <formula>"NCD-2001"</formula>
    </cfRule>
    <cfRule type="cellIs" dxfId="2601" priority="1606" operator="equal">
      <formula>"NBS-6259"</formula>
    </cfRule>
  </conditionalFormatting>
  <conditionalFormatting sqref="D346:D353">
    <cfRule type="cellIs" dxfId="2600" priority="1585" operator="equal">
      <formula>"NCD-2001"</formula>
    </cfRule>
    <cfRule type="cellIs" dxfId="2599" priority="1586" operator="equal">
      <formula>"NBS-6259"</formula>
    </cfRule>
  </conditionalFormatting>
  <conditionalFormatting sqref="D356:D365">
    <cfRule type="cellIs" dxfId="2598" priority="1373" operator="equal">
      <formula>"NCD-2001"</formula>
    </cfRule>
    <cfRule type="cellIs" dxfId="2597" priority="1374" operator="equal">
      <formula>"NBS-6259"</formula>
    </cfRule>
  </conditionalFormatting>
  <conditionalFormatting sqref="D376:D385">
    <cfRule type="cellIs" dxfId="2596" priority="1261" operator="equal">
      <formula>"NCD-2001"</formula>
    </cfRule>
    <cfRule type="cellIs" dxfId="2595" priority="1262" operator="equal">
      <formula>"NBS-6259"</formula>
    </cfRule>
  </conditionalFormatting>
  <conditionalFormatting sqref="D388:D400">
    <cfRule type="cellIs" dxfId="2594" priority="1025" operator="equal">
      <formula>"NCD-2001"</formula>
    </cfRule>
    <cfRule type="cellIs" dxfId="2593" priority="1026" operator="equal">
      <formula>"NBS-6259"</formula>
    </cfRule>
  </conditionalFormatting>
  <conditionalFormatting sqref="D409:D413">
    <cfRule type="cellIs" dxfId="2592" priority="921" operator="equal">
      <formula>"NCD-2001"</formula>
    </cfRule>
    <cfRule type="cellIs" dxfId="2591" priority="922" operator="equal">
      <formula>"NBS-6259"</formula>
    </cfRule>
  </conditionalFormatting>
  <conditionalFormatting sqref="D422:D433">
    <cfRule type="cellIs" dxfId="2590" priority="683" operator="equal">
      <formula>"NCD-2001"</formula>
    </cfRule>
    <cfRule type="cellIs" dxfId="2589" priority="684" operator="equal">
      <formula>"NBS-6259"</formula>
    </cfRule>
  </conditionalFormatting>
  <conditionalFormatting sqref="D443:D446">
    <cfRule type="cellIs" dxfId="2588" priority="655" operator="equal">
      <formula>"NCD-2001"</formula>
    </cfRule>
    <cfRule type="cellIs" dxfId="2587" priority="656" operator="equal">
      <formula>"NBS-6259"</formula>
    </cfRule>
  </conditionalFormatting>
  <conditionalFormatting sqref="D454:D461">
    <cfRule type="cellIs" dxfId="2586" priority="379" operator="equal">
      <formula>"NCD-2001"</formula>
    </cfRule>
    <cfRule type="cellIs" dxfId="2585" priority="380" operator="equal">
      <formula>"NBS-6259"</formula>
    </cfRule>
  </conditionalFormatting>
  <conditionalFormatting sqref="D471:D474">
    <cfRule type="cellIs" dxfId="2584" priority="349" operator="equal">
      <formula>"NCD-2001"</formula>
    </cfRule>
    <cfRule type="cellIs" dxfId="2583" priority="350" operator="equal">
      <formula>"NBS-6259"</formula>
    </cfRule>
  </conditionalFormatting>
  <conditionalFormatting sqref="D481:D488">
    <cfRule type="cellIs" dxfId="2582" priority="65" operator="equal">
      <formula>"NCD-2001"</formula>
    </cfRule>
    <cfRule type="cellIs" dxfId="2581" priority="66" operator="equal">
      <formula>"NBS-6259"</formula>
    </cfRule>
  </conditionalFormatting>
  <conditionalFormatting sqref="D498:D500">
    <cfRule type="cellIs" dxfId="2580" priority="49" operator="equal">
      <formula>"NCD-2001"</formula>
    </cfRule>
    <cfRule type="cellIs" dxfId="2579" priority="50" operator="equal">
      <formula>"NBS-6259"</formula>
    </cfRule>
  </conditionalFormatting>
  <conditionalFormatting sqref="D509:D512">
    <cfRule type="cellIs" dxfId="2578" priority="35" operator="equal">
      <formula>"NCD-2001"</formula>
    </cfRule>
    <cfRule type="cellIs" dxfId="2577" priority="36" operator="equal">
      <formula>"NBS-6259"</formula>
    </cfRule>
  </conditionalFormatting>
  <conditionalFormatting sqref="D5:Q10">
    <cfRule type="cellIs" dxfId="2576" priority="5669" operator="equal">
      <formula>"NCD-2001"</formula>
    </cfRule>
    <cfRule type="cellIs" dxfId="2575" priority="5670" operator="equal">
      <formula>"NBS-6259"</formula>
    </cfRule>
  </conditionalFormatting>
  <conditionalFormatting sqref="D76:Q77">
    <cfRule type="cellIs" dxfId="2574" priority="4883" operator="equal">
      <formula>"NCD-2001"</formula>
    </cfRule>
    <cfRule type="cellIs" dxfId="2573" priority="4884" operator="equal">
      <formula>"NBS-6259"</formula>
    </cfRule>
  </conditionalFormatting>
  <conditionalFormatting sqref="D141:Q142">
    <cfRule type="cellIs" dxfId="2572" priority="4297" operator="equal">
      <formula>"NCD-2001"</formula>
    </cfRule>
    <cfRule type="cellIs" dxfId="2571" priority="4298" operator="equal">
      <formula>"NBS-6259"</formula>
    </cfRule>
  </conditionalFormatting>
  <conditionalFormatting sqref="D164:Q165">
    <cfRule type="cellIs" dxfId="2570" priority="4025" operator="equal">
      <formula>"NCD-2001"</formula>
    </cfRule>
    <cfRule type="cellIs" dxfId="2569" priority="4026" operator="equal">
      <formula>"NBS-6259"</formula>
    </cfRule>
  </conditionalFormatting>
  <conditionalFormatting sqref="D187:Q188">
    <cfRule type="cellIs" dxfId="2568" priority="3755" operator="equal">
      <formula>"NCD-2001"</formula>
    </cfRule>
    <cfRule type="cellIs" dxfId="2567" priority="3756" operator="equal">
      <formula>"NBS-6259"</formula>
    </cfRule>
  </conditionalFormatting>
  <conditionalFormatting sqref="D293:Q294">
    <cfRule type="cellIs" dxfId="2566" priority="2401" operator="equal">
      <formula>"NCD-2001"</formula>
    </cfRule>
    <cfRule type="cellIs" dxfId="2565" priority="2402" operator="equal">
      <formula>"NBS-6259"</formula>
    </cfRule>
  </conditionalFormatting>
  <conditionalFormatting sqref="D316:Q317">
    <cfRule type="cellIs" dxfId="2564" priority="2083" operator="equal">
      <formula>"NCD-2001"</formula>
    </cfRule>
    <cfRule type="cellIs" dxfId="2563" priority="2084" operator="equal">
      <formula>"NBS-6259"</formula>
    </cfRule>
  </conditionalFormatting>
  <conditionalFormatting sqref="D339:Q340">
    <cfRule type="cellIs" dxfId="2562" priority="1723" operator="equal">
      <formula>"NCD-2001"</formula>
    </cfRule>
    <cfRule type="cellIs" dxfId="2561" priority="1724" operator="equal">
      <formula>"NBS-6259"</formula>
    </cfRule>
  </conditionalFormatting>
  <conditionalFormatting sqref="D369:Q370">
    <cfRule type="cellIs" dxfId="2560" priority="1363" operator="equal">
      <formula>"NCD-2001"</formula>
    </cfRule>
    <cfRule type="cellIs" dxfId="2559" priority="1364" operator="equal">
      <formula>"NBS-6259"</formula>
    </cfRule>
  </conditionalFormatting>
  <conditionalFormatting sqref="D437:Q438">
    <cfRule type="cellIs" dxfId="2558" priority="673" operator="equal">
      <formula>"NCD-2001"</formula>
    </cfRule>
    <cfRule type="cellIs" dxfId="2557" priority="674" operator="equal">
      <formula>"NBS-6259"</formula>
    </cfRule>
  </conditionalFormatting>
  <conditionalFormatting sqref="D465:Q466">
    <cfRule type="cellIs" dxfId="2556" priority="367" operator="equal">
      <formula>"NCD-2001"</formula>
    </cfRule>
    <cfRule type="cellIs" dxfId="2555" priority="368" operator="equal">
      <formula>"NBS-6259"</formula>
    </cfRule>
  </conditionalFormatting>
  <conditionalFormatting sqref="D492:Q493">
    <cfRule type="cellIs" dxfId="2554" priority="53" operator="equal">
      <formula>"NCD-2001"</formula>
    </cfRule>
    <cfRule type="cellIs" dxfId="2553" priority="54" operator="equal">
      <formula>"NBS-6259"</formula>
    </cfRule>
  </conditionalFormatting>
  <conditionalFormatting sqref="E360:E361">
    <cfRule type="cellIs" dxfId="2552" priority="1231" operator="equal">
      <formula>"NCD-2001"</formula>
    </cfRule>
    <cfRule type="cellIs" dxfId="2551" priority="1232" operator="equal">
      <formula>"NBS-6259"</formula>
    </cfRule>
  </conditionalFormatting>
  <conditionalFormatting sqref="E396:E397">
    <cfRule type="cellIs" dxfId="2550" priority="909" operator="equal">
      <formula>"NCD-2001"</formula>
    </cfRule>
    <cfRule type="cellIs" dxfId="2549" priority="910" operator="equal">
      <formula>"NBS-6259"</formula>
    </cfRule>
  </conditionalFormatting>
  <conditionalFormatting sqref="E5:N7">
    <cfRule type="cellIs" dxfId="2548" priority="5661" operator="equal">
      <formula>"NCD-2001"</formula>
    </cfRule>
    <cfRule type="cellIs" dxfId="2547" priority="5662" operator="equal">
      <formula>"NBS-6259"</formula>
    </cfRule>
  </conditionalFormatting>
  <conditionalFormatting sqref="E25:N31">
    <cfRule type="cellIs" dxfId="2546" priority="5379" operator="equal">
      <formula>"NCD-2001"</formula>
    </cfRule>
    <cfRule type="cellIs" dxfId="2545" priority="5380" operator="equal">
      <formula>"NBS-6259"</formula>
    </cfRule>
  </conditionalFormatting>
  <conditionalFormatting sqref="E129:N134">
    <cfRule type="cellIs" dxfId="2544" priority="4257" operator="equal">
      <formula>"NCD-2001"</formula>
    </cfRule>
    <cfRule type="cellIs" dxfId="2543" priority="4258" operator="equal">
      <formula>"NBS-6259"</formula>
    </cfRule>
  </conditionalFormatting>
  <conditionalFormatting sqref="E155:N157">
    <cfRule type="cellIs" dxfId="2542" priority="3985" operator="equal">
      <formula>"NCD-2001"</formula>
    </cfRule>
    <cfRule type="cellIs" dxfId="2541" priority="3986" operator="equal">
      <formula>"NBS-6259"</formula>
    </cfRule>
  </conditionalFormatting>
  <conditionalFormatting sqref="E177:N180">
    <cfRule type="cellIs" dxfId="2540" priority="3641" operator="equal">
      <formula>"NCD-2001"</formula>
    </cfRule>
    <cfRule type="cellIs" dxfId="2539" priority="3642" operator="equal">
      <formula>"NBS-6259"</formula>
    </cfRule>
  </conditionalFormatting>
  <conditionalFormatting sqref="E201:N204">
    <cfRule type="cellIs" dxfId="2538" priority="3307" operator="equal">
      <formula>"NCD-2001"</formula>
    </cfRule>
    <cfRule type="cellIs" dxfId="2537" priority="3308" operator="equal">
      <formula>"NBS-6259"</formula>
    </cfRule>
  </conditionalFormatting>
  <conditionalFormatting sqref="E262:N264">
    <cfRule type="cellIs" dxfId="2536" priority="2609" operator="equal">
      <formula>"NCD-2001"</formula>
    </cfRule>
    <cfRule type="cellIs" dxfId="2535" priority="2610" operator="equal">
      <formula>"NBS-6259"</formula>
    </cfRule>
  </conditionalFormatting>
  <conditionalFormatting sqref="E306:N308">
    <cfRule type="cellIs" dxfId="2534" priority="1973" operator="equal">
      <formula>"NCD-2001"</formula>
    </cfRule>
    <cfRule type="cellIs" dxfId="2533" priority="1974" operator="equal">
      <formula>"NBS-6259"</formula>
    </cfRule>
  </conditionalFormatting>
  <conditionalFormatting sqref="E329:N335">
    <cfRule type="cellIs" dxfId="2532" priority="1641" operator="equal">
      <formula>"NCD-2001"</formula>
    </cfRule>
    <cfRule type="cellIs" dxfId="2531" priority="1642" operator="equal">
      <formula>"NBS-6259"</formula>
    </cfRule>
  </conditionalFormatting>
  <conditionalFormatting sqref="E359:N360">
    <cfRule type="cellIs" dxfId="2530" priority="1327" operator="equal">
      <formula>"NCD-2001"</formula>
    </cfRule>
    <cfRule type="cellIs" dxfId="2529" priority="1328" operator="equal">
      <formula>"NBS-6259"</formula>
    </cfRule>
  </conditionalFormatting>
  <conditionalFormatting sqref="E362:N365">
    <cfRule type="cellIs" dxfId="2528" priority="1297" operator="equal">
      <formula>"NCD-2001"</formula>
    </cfRule>
    <cfRule type="cellIs" dxfId="2527" priority="1298" operator="equal">
      <formula>"NBS-6259"</formula>
    </cfRule>
  </conditionalFormatting>
  <conditionalFormatting sqref="E395:N396">
    <cfRule type="cellIs" dxfId="2526" priority="983" operator="equal">
      <formula>"NCD-2001"</formula>
    </cfRule>
    <cfRule type="cellIs" dxfId="2525" priority="984" operator="equal">
      <formula>"NBS-6259"</formula>
    </cfRule>
  </conditionalFormatting>
  <conditionalFormatting sqref="E398:N400">
    <cfRule type="cellIs" dxfId="2524" priority="953" operator="equal">
      <formula>"NCD-2001"</formula>
    </cfRule>
    <cfRule type="cellIs" dxfId="2523" priority="954" operator="equal">
      <formula>"NBS-6259"</formula>
    </cfRule>
  </conditionalFormatting>
  <conditionalFormatting sqref="E113:O113 A114:O114">
    <cfRule type="cellIs" dxfId="2522" priority="4807" operator="equal">
      <formula>"NCD-2001"</formula>
    </cfRule>
    <cfRule type="cellIs" dxfId="2521" priority="4808" operator="equal">
      <formula>"NBS-6259"</formula>
    </cfRule>
  </conditionalFormatting>
  <conditionalFormatting sqref="E115:O117">
    <cfRule type="cellIs" dxfId="2520" priority="4711" operator="equal">
      <formula>"NCD-2001"</formula>
    </cfRule>
    <cfRule type="cellIs" dxfId="2519" priority="4712" operator="equal">
      <formula>"NBS-6259"</formula>
    </cfRule>
  </conditionalFormatting>
  <conditionalFormatting sqref="E321:O325">
    <cfRule type="cellIs" dxfId="2518" priority="2191" operator="equal">
      <formula>"NCD-2001"</formula>
    </cfRule>
    <cfRule type="cellIs" dxfId="2517" priority="2192" operator="equal">
      <formula>"NBS-6259"</formula>
    </cfRule>
  </conditionalFormatting>
  <conditionalFormatting sqref="E146:P147">
    <cfRule type="cellIs" dxfId="2516" priority="4409" operator="equal">
      <formula>"NCD-2001"</formula>
    </cfRule>
    <cfRule type="cellIs" dxfId="2515" priority="4410" operator="equal">
      <formula>"NBS-6259"</formula>
    </cfRule>
  </conditionalFormatting>
  <conditionalFormatting sqref="E170:P171">
    <cfRule type="cellIs" dxfId="2514" priority="4135" operator="equal">
      <formula>"NCD-2001"</formula>
    </cfRule>
    <cfRule type="cellIs" dxfId="2513" priority="4136" operator="equal">
      <formula>"NBS-6259"</formula>
    </cfRule>
  </conditionalFormatting>
  <conditionalFormatting sqref="E192:P193">
    <cfRule type="cellIs" dxfId="2512" priority="3865" operator="equal">
      <formula>"NCD-2001"</formula>
    </cfRule>
    <cfRule type="cellIs" dxfId="2511" priority="3866" operator="equal">
      <formula>"NBS-6259"</formula>
    </cfRule>
  </conditionalFormatting>
  <conditionalFormatting sqref="E215:P216">
    <cfRule type="cellIs" dxfId="2510" priority="3521" operator="equal">
      <formula>"NCD-2001"</formula>
    </cfRule>
    <cfRule type="cellIs" dxfId="2509" priority="3522" operator="equal">
      <formula>"NBS-6259"</formula>
    </cfRule>
  </conditionalFormatting>
  <conditionalFormatting sqref="E247:P248">
    <cfRule type="cellIs" dxfId="2508" priority="3185" operator="equal">
      <formula>"NCD-2001"</formula>
    </cfRule>
    <cfRule type="cellIs" dxfId="2507" priority="3186" operator="equal">
      <formula>"NBS-6259"</formula>
    </cfRule>
  </conditionalFormatting>
  <conditionalFormatting sqref="E275:P276">
    <cfRule type="cellIs" dxfId="2506" priority="2817" operator="equal">
      <formula>"NCD-2001"</formula>
    </cfRule>
    <cfRule type="cellIs" dxfId="2505" priority="2818" operator="equal">
      <formula>"NBS-6259"</formula>
    </cfRule>
  </conditionalFormatting>
  <conditionalFormatting sqref="E298:P299">
    <cfRule type="cellIs" dxfId="2504" priority="2507" operator="equal">
      <formula>"NCD-2001"</formula>
    </cfRule>
    <cfRule type="cellIs" dxfId="2503" priority="2508" operator="equal">
      <formula>"NBS-6259"</formula>
    </cfRule>
  </conditionalFormatting>
  <conditionalFormatting sqref="E345:P346">
    <cfRule type="cellIs" dxfId="2502" priority="1843" operator="equal">
      <formula>"NCD-2001"</formula>
    </cfRule>
    <cfRule type="cellIs" dxfId="2501" priority="1844" operator="equal">
      <formula>"NBS-6259"</formula>
    </cfRule>
  </conditionalFormatting>
  <conditionalFormatting sqref="E375:P376">
    <cfRule type="cellIs" dxfId="2500" priority="1453" operator="equal">
      <formula>"NCD-2001"</formula>
    </cfRule>
    <cfRule type="cellIs" dxfId="2499" priority="1454" operator="equal">
      <formula>"NBS-6259"</formula>
    </cfRule>
  </conditionalFormatting>
  <conditionalFormatting sqref="E408:P409">
    <cfRule type="cellIs" dxfId="2498" priority="1087" operator="equal">
      <formula>"NCD-2001"</formula>
    </cfRule>
    <cfRule type="cellIs" dxfId="2497" priority="1088" operator="equal">
      <formula>"NBS-6259"</formula>
    </cfRule>
  </conditionalFormatting>
  <conditionalFormatting sqref="E442:P443">
    <cfRule type="cellIs" dxfId="2496" priority="749" operator="equal">
      <formula>"NCD-2001"</formula>
    </cfRule>
    <cfRule type="cellIs" dxfId="2495" priority="750" operator="equal">
      <formula>"NBS-6259"</formula>
    </cfRule>
  </conditionalFormatting>
  <conditionalFormatting sqref="E470:P471">
    <cfRule type="cellIs" dxfId="2494" priority="445" operator="equal">
      <formula>"NCD-2001"</formula>
    </cfRule>
    <cfRule type="cellIs" dxfId="2493" priority="446" operator="equal">
      <formula>"NBS-6259"</formula>
    </cfRule>
  </conditionalFormatting>
  <conditionalFormatting sqref="E497:P498">
    <cfRule type="cellIs" dxfId="2492" priority="131" operator="equal">
      <formula>"NCD-2001"</formula>
    </cfRule>
    <cfRule type="cellIs" dxfId="2491" priority="132" operator="equal">
      <formula>"NBS-6259"</formula>
    </cfRule>
  </conditionalFormatting>
  <conditionalFormatting sqref="E15:Q15">
    <cfRule type="cellIs" dxfId="2490" priority="5749" operator="equal">
      <formula>"NCD-2001"</formula>
    </cfRule>
    <cfRule type="cellIs" dxfId="2489" priority="5750" operator="equal">
      <formula>"NBS-6259"</formula>
    </cfRule>
  </conditionalFormatting>
  <conditionalFormatting sqref="E45:Q51">
    <cfRule type="cellIs" dxfId="2488" priority="5117" operator="equal">
      <formula>"NCD-2001"</formula>
    </cfRule>
    <cfRule type="cellIs" dxfId="2487" priority="5118" operator="equal">
      <formula>"NBS-6259"</formula>
    </cfRule>
  </conditionalFormatting>
  <conditionalFormatting sqref="E64:Q72">
    <cfRule type="cellIs" dxfId="2486" priority="4839" operator="equal">
      <formula>"NCD-2001"</formula>
    </cfRule>
    <cfRule type="cellIs" dxfId="2485" priority="4840" operator="equal">
      <formula>"NBS-6259"</formula>
    </cfRule>
  </conditionalFormatting>
  <conditionalFormatting sqref="E88:Q106">
    <cfRule type="cellIs" dxfId="2484" priority="4531" operator="equal">
      <formula>"NCD-2001"</formula>
    </cfRule>
    <cfRule type="cellIs" dxfId="2483" priority="4532" operator="equal">
      <formula>"NBS-6259"</formula>
    </cfRule>
  </conditionalFormatting>
  <conditionalFormatting sqref="E112:Q112">
    <cfRule type="cellIs" dxfId="2482" priority="4653" operator="equal">
      <formula>"NCD-2001"</formula>
    </cfRule>
    <cfRule type="cellIs" dxfId="2481" priority="4654" operator="equal">
      <formula>"NBS-6259"</formula>
    </cfRule>
  </conditionalFormatting>
  <conditionalFormatting sqref="E128:Q137">
    <cfRule type="cellIs" dxfId="2480" priority="4249" operator="equal">
      <formula>"NCD-2001"</formula>
    </cfRule>
    <cfRule type="cellIs" dxfId="2479" priority="4250" operator="equal">
      <formula>"NBS-6259"</formula>
    </cfRule>
  </conditionalFormatting>
  <conditionalFormatting sqref="E154:Q160">
    <cfRule type="cellIs" dxfId="2478" priority="3993" operator="equal">
      <formula>"NCD-2001"</formula>
    </cfRule>
    <cfRule type="cellIs" dxfId="2477" priority="3994" operator="equal">
      <formula>"NBS-6259"</formula>
    </cfRule>
  </conditionalFormatting>
  <conditionalFormatting sqref="E177:Q183">
    <cfRule type="cellIs" dxfId="2476" priority="3653" operator="equal">
      <formula>"NCD-2001"</formula>
    </cfRule>
    <cfRule type="cellIs" dxfId="2475" priority="3654" operator="equal">
      <formula>"NBS-6259"</formula>
    </cfRule>
  </conditionalFormatting>
  <conditionalFormatting sqref="E200:Q207">
    <cfRule type="cellIs" dxfId="2474" priority="3319" operator="equal">
      <formula>"NCD-2001"</formula>
    </cfRule>
    <cfRule type="cellIs" dxfId="2473" priority="3320" operator="equal">
      <formula>"NBS-6259"</formula>
    </cfRule>
  </conditionalFormatting>
  <conditionalFormatting sqref="E223:Q238">
    <cfRule type="cellIs" dxfId="2472" priority="2943" operator="equal">
      <formula>"NCD-2001"</formula>
    </cfRule>
    <cfRule type="cellIs" dxfId="2471" priority="2944" operator="equal">
      <formula>"NBS-6259"</formula>
    </cfRule>
  </conditionalFormatting>
  <conditionalFormatting sqref="E261:Q267">
    <cfRule type="cellIs" dxfId="2470" priority="2617" operator="equal">
      <formula>"NCD-2001"</formula>
    </cfRule>
    <cfRule type="cellIs" dxfId="2469" priority="2618" operator="equal">
      <formula>"NBS-6259"</formula>
    </cfRule>
  </conditionalFormatting>
  <conditionalFormatting sqref="E283:Q289">
    <cfRule type="cellIs" dxfId="2468" priority="2323" operator="equal">
      <formula>"NCD-2001"</formula>
    </cfRule>
    <cfRule type="cellIs" dxfId="2467" priority="2324" operator="equal">
      <formula>"NBS-6259"</formula>
    </cfRule>
  </conditionalFormatting>
  <conditionalFormatting sqref="E305:Q312">
    <cfRule type="cellIs" dxfId="2466" priority="1981" operator="equal">
      <formula>"NCD-2001"</formula>
    </cfRule>
    <cfRule type="cellIs" dxfId="2465" priority="1982" operator="equal">
      <formula>"NBS-6259"</formula>
    </cfRule>
  </conditionalFormatting>
  <conditionalFormatting sqref="E428:Q433">
    <cfRule type="cellIs" dxfId="2464" priority="563" operator="equal">
      <formula>"NCD-2001"</formula>
    </cfRule>
    <cfRule type="cellIs" dxfId="2463" priority="564" operator="equal">
      <formula>"NBS-6259"</formula>
    </cfRule>
  </conditionalFormatting>
  <conditionalFormatting sqref="E456:Q461">
    <cfRule type="cellIs" dxfId="2462" priority="237" operator="equal">
      <formula>"NCD-2001"</formula>
    </cfRule>
    <cfRule type="cellIs" dxfId="2461" priority="238" operator="equal">
      <formula>"NBS-6259"</formula>
    </cfRule>
  </conditionalFormatting>
  <conditionalFormatting sqref="E484:Q488">
    <cfRule type="cellIs" dxfId="2460" priority="19" operator="equal">
      <formula>"NCD-2001"</formula>
    </cfRule>
    <cfRule type="cellIs" dxfId="2459" priority="20" operator="equal">
      <formula>"NBS-6259"</formula>
    </cfRule>
  </conditionalFormatting>
  <conditionalFormatting sqref="E512:Q512">
    <cfRule type="cellIs" dxfId="2458" priority="17" operator="equal">
      <formula>"NCD-2001"</formula>
    </cfRule>
    <cfRule type="cellIs" dxfId="2457" priority="18" operator="equal">
      <formula>"NBS-6259"</formula>
    </cfRule>
  </conditionalFormatting>
  <conditionalFormatting sqref="E444:R446">
    <cfRule type="cellIs" dxfId="2456" priority="659" operator="equal">
      <formula>"NCD-2001"</formula>
    </cfRule>
    <cfRule type="cellIs" dxfId="2455" priority="660" operator="equal">
      <formula>"NBS-6259"</formula>
    </cfRule>
  </conditionalFormatting>
  <conditionalFormatting sqref="E472:R474">
    <cfRule type="cellIs" dxfId="2454" priority="353" operator="equal">
      <formula>"NCD-2001"</formula>
    </cfRule>
    <cfRule type="cellIs" dxfId="2453" priority="354" operator="equal">
      <formula>"NBS-6259"</formula>
    </cfRule>
  </conditionalFormatting>
  <conditionalFormatting sqref="E118:Y118">
    <cfRule type="cellIs" dxfId="2452" priority="4575" operator="equal">
      <formula>"NCD-2001"</formula>
    </cfRule>
    <cfRule type="cellIs" dxfId="2451" priority="4576" operator="equal">
      <formula>"NBS-6259"</formula>
    </cfRule>
  </conditionalFormatting>
  <conditionalFormatting sqref="E194:Y195">
    <cfRule type="cellIs" dxfId="2450" priority="3741" operator="equal">
      <formula>"NCD-2001"</formula>
    </cfRule>
    <cfRule type="cellIs" dxfId="2449" priority="3742" operator="equal">
      <formula>"NBS-6259"</formula>
    </cfRule>
  </conditionalFormatting>
  <conditionalFormatting sqref="E217:Y218">
    <cfRule type="cellIs" dxfId="2448" priority="3407" operator="equal">
      <formula>"NCD-2001"</formula>
    </cfRule>
    <cfRule type="cellIs" dxfId="2447" priority="3408" operator="equal">
      <formula>"NBS-6259"</formula>
    </cfRule>
  </conditionalFormatting>
  <conditionalFormatting sqref="E249:Y251">
    <cfRule type="cellIs" dxfId="2446" priority="3055" operator="equal">
      <formula>"NCD-2001"</formula>
    </cfRule>
    <cfRule type="cellIs" dxfId="2445" priority="3056" operator="equal">
      <formula>"NBS-6259"</formula>
    </cfRule>
  </conditionalFormatting>
  <conditionalFormatting sqref="E277:Y278">
    <cfRule type="cellIs" dxfId="2444" priority="2717" operator="equal">
      <formula>"NCD-2001"</formula>
    </cfRule>
    <cfRule type="cellIs" dxfId="2443" priority="2718" operator="equal">
      <formula>"NBS-6259"</formula>
    </cfRule>
  </conditionalFormatting>
  <conditionalFormatting sqref="E284:Y285">
    <cfRule type="cellIs" dxfId="2442" priority="2279" operator="equal">
      <formula>"NCD-2001"</formula>
    </cfRule>
    <cfRule type="cellIs" dxfId="2441" priority="2280" operator="equal">
      <formula>"NBS-6259"</formula>
    </cfRule>
  </conditionalFormatting>
  <conditionalFormatting sqref="E330:Y332">
    <cfRule type="cellIs" dxfId="2440" priority="1533" operator="equal">
      <formula>"NCD-2001"</formula>
    </cfRule>
    <cfRule type="cellIs" dxfId="2439" priority="1534" operator="equal">
      <formula>"NBS-6259"</formula>
    </cfRule>
  </conditionalFormatting>
  <conditionalFormatting sqref="E347:Y353">
    <cfRule type="cellIs" dxfId="2438" priority="1589" operator="equal">
      <formula>"NCD-2001"</formula>
    </cfRule>
    <cfRule type="cellIs" dxfId="2437" priority="1590" operator="equal">
      <formula>"NBS-6259"</formula>
    </cfRule>
  </conditionalFormatting>
  <conditionalFormatting sqref="E410:Y413">
    <cfRule type="cellIs" dxfId="2436" priority="923" operator="equal">
      <formula>"NCD-2001"</formula>
    </cfRule>
    <cfRule type="cellIs" dxfId="2435" priority="924" operator="equal">
      <formula>"NBS-6259"</formula>
    </cfRule>
  </conditionalFormatting>
  <conditionalFormatting sqref="F89:L89">
    <cfRule type="cellIs" dxfId="2434" priority="4521" operator="equal">
      <formula>"NCD-2001"</formula>
    </cfRule>
    <cfRule type="cellIs" dxfId="2433" priority="4522" operator="equal">
      <formula>"NBS-6259"</formula>
    </cfRule>
  </conditionalFormatting>
  <conditionalFormatting sqref="F96:L96">
    <cfRule type="cellIs" dxfId="2432" priority="4517" operator="equal">
      <formula>"NCD-2001"</formula>
    </cfRule>
    <cfRule type="cellIs" dxfId="2431" priority="4518" operator="equal">
      <formula>"NBS-6259"</formula>
    </cfRule>
  </conditionalFormatting>
  <conditionalFormatting sqref="F224:L224">
    <cfRule type="cellIs" dxfId="2430" priority="2923" operator="equal">
      <formula>"NCD-2001"</formula>
    </cfRule>
    <cfRule type="cellIs" dxfId="2429" priority="2924" operator="equal">
      <formula>"NBS-6259"</formula>
    </cfRule>
  </conditionalFormatting>
  <conditionalFormatting sqref="F330:L330">
    <cfRule type="cellIs" dxfId="2428" priority="1563" operator="equal">
      <formula>"NCD-2001"</formula>
    </cfRule>
    <cfRule type="cellIs" dxfId="2427" priority="1564" operator="equal">
      <formula>"NBS-6259"</formula>
    </cfRule>
  </conditionalFormatting>
  <conditionalFormatting sqref="F361:N361">
    <cfRule type="cellIs" dxfId="2426" priority="1217" operator="equal">
      <formula>"NCD-2001"</formula>
    </cfRule>
    <cfRule type="cellIs" dxfId="2425" priority="1218" operator="equal">
      <formula>"NBS-6259"</formula>
    </cfRule>
  </conditionalFormatting>
  <conditionalFormatting sqref="F397:N397">
    <cfRule type="cellIs" dxfId="2424" priority="857" operator="equal">
      <formula>"NCD-2001"</formula>
    </cfRule>
    <cfRule type="cellIs" dxfId="2423" priority="858" operator="equal">
      <formula>"NBS-6259"</formula>
    </cfRule>
  </conditionalFormatting>
  <conditionalFormatting sqref="F360:Q360">
    <cfRule type="cellIs" dxfId="2422" priority="1319" operator="equal">
      <formula>"NCD-2001"</formula>
    </cfRule>
    <cfRule type="cellIs" dxfId="2421" priority="1320" operator="equal">
      <formula>"NBS-6259"</formula>
    </cfRule>
  </conditionalFormatting>
  <conditionalFormatting sqref="F396:Q396">
    <cfRule type="cellIs" dxfId="2420" priority="845" operator="equal">
      <formula>"NCD-2001"</formula>
    </cfRule>
    <cfRule type="cellIs" dxfId="2419" priority="846" operator="equal">
      <formula>"NBS-6259"</formula>
    </cfRule>
  </conditionalFormatting>
  <conditionalFormatting sqref="O25:Q27">
    <cfRule type="cellIs" dxfId="2418" priority="5433" operator="equal">
      <formula>"NCD-2001"</formula>
    </cfRule>
    <cfRule type="cellIs" dxfId="2417" priority="5434" operator="equal">
      <formula>"NBS-6259"</formula>
    </cfRule>
  </conditionalFormatting>
  <conditionalFormatting sqref="O29:Q31 B30:C31">
    <cfRule type="cellIs" dxfId="2416" priority="5467" operator="equal">
      <formula>"NCD-2001"</formula>
    </cfRule>
    <cfRule type="cellIs" dxfId="2415" priority="5468" operator="equal">
      <formula>"NBS-6259"</formula>
    </cfRule>
  </conditionalFormatting>
  <conditionalFormatting sqref="O177:Q179">
    <cfRule type="cellIs" dxfId="2414" priority="3659" operator="equal">
      <formula>"NCD-2001"</formula>
    </cfRule>
    <cfRule type="cellIs" dxfId="2413" priority="3660" operator="equal">
      <formula>"NBS-6259"</formula>
    </cfRule>
  </conditionalFormatting>
  <conditionalFormatting sqref="O201:Q203">
    <cfRule type="cellIs" dxfId="2412" priority="3325" operator="equal">
      <formula>"NCD-2001"</formula>
    </cfRule>
    <cfRule type="cellIs" dxfId="2411" priority="3326" operator="equal">
      <formula>"NBS-6259"</formula>
    </cfRule>
  </conditionalFormatting>
  <conditionalFormatting sqref="O329:Q329">
    <cfRule type="cellIs" dxfId="2410" priority="2249" operator="equal">
      <formula>"NCD-2001"</formula>
    </cfRule>
    <cfRule type="cellIs" dxfId="2409" priority="2250" operator="equal">
      <formula>"NBS-6259"</formula>
    </cfRule>
  </conditionalFormatting>
  <conditionalFormatting sqref="O331:Q335">
    <cfRule type="cellIs" dxfId="2408" priority="1631" operator="equal">
      <formula>"NCD-2001"</formula>
    </cfRule>
    <cfRule type="cellIs" dxfId="2407" priority="1632" operator="equal">
      <formula>"NBS-6259"</formula>
    </cfRule>
  </conditionalFormatting>
  <conditionalFormatting sqref="O359:Q359">
    <cfRule type="cellIs" dxfId="2406" priority="1899" operator="equal">
      <formula>"NCD-2001"</formula>
    </cfRule>
    <cfRule type="cellIs" dxfId="2405" priority="1900" operator="equal">
      <formula>"NBS-6259"</formula>
    </cfRule>
  </conditionalFormatting>
  <conditionalFormatting sqref="O361:Q365 B363:C364">
    <cfRule type="cellIs" dxfId="2404" priority="1377" operator="equal">
      <formula>"NCD-2001"</formula>
    </cfRule>
    <cfRule type="cellIs" dxfId="2403" priority="1378" operator="equal">
      <formula>"NBS-6259"</formula>
    </cfRule>
  </conditionalFormatting>
  <conditionalFormatting sqref="O395:Q395">
    <cfRule type="cellIs" dxfId="2402" priority="1515" operator="equal">
      <formula>"NCD-2001"</formula>
    </cfRule>
    <cfRule type="cellIs" dxfId="2401" priority="1516" operator="equal">
      <formula>"NBS-6259"</formula>
    </cfRule>
  </conditionalFormatting>
  <conditionalFormatting sqref="O397:Q400 B399:C399">
    <cfRule type="cellIs" dxfId="2400" priority="1029" operator="equal">
      <formula>"NCD-2001"</formula>
    </cfRule>
    <cfRule type="cellIs" dxfId="2399" priority="1030" operator="equal">
      <formula>"NBS-6259"</formula>
    </cfRule>
  </conditionalFormatting>
  <conditionalFormatting sqref="P16:Q17">
    <cfRule type="cellIs" dxfId="2398" priority="5855" operator="equal">
      <formula>"NCD-2001"</formula>
    </cfRule>
    <cfRule type="cellIs" dxfId="2397" priority="5856" operator="equal">
      <formula>"NBS-6259"</formula>
    </cfRule>
  </conditionalFormatting>
  <conditionalFormatting sqref="P113:Q114">
    <cfRule type="cellIs" dxfId="2396" priority="4779" operator="equal">
      <formula>"NCD-2001"</formula>
    </cfRule>
    <cfRule type="cellIs" dxfId="2395" priority="4780" operator="equal">
      <formula>"NBS-6259"</formula>
    </cfRule>
  </conditionalFormatting>
  <conditionalFormatting sqref="P148:Q150">
    <cfRule type="cellIs" dxfId="2394" priority="4289" operator="equal">
      <formula>"NCD-2001"</formula>
    </cfRule>
    <cfRule type="cellIs" dxfId="2393" priority="4290" operator="equal">
      <formula>"NBS-6259"</formula>
    </cfRule>
  </conditionalFormatting>
  <conditionalFormatting sqref="P172:Q174">
    <cfRule type="cellIs" dxfId="2392" priority="4017" operator="equal">
      <formula>"NCD-2001"</formula>
    </cfRule>
    <cfRule type="cellIs" dxfId="2391" priority="4018" operator="equal">
      <formula>"NBS-6259"</formula>
    </cfRule>
  </conditionalFormatting>
  <conditionalFormatting sqref="P300:Q303">
    <cfRule type="cellIs" dxfId="2390" priority="2399" operator="equal">
      <formula>"NCD-2001"</formula>
    </cfRule>
    <cfRule type="cellIs" dxfId="2389" priority="2400" operator="equal">
      <formula>"NBS-6259"</formula>
    </cfRule>
  </conditionalFormatting>
  <conditionalFormatting sqref="P323:Q327">
    <cfRule type="cellIs" dxfId="2388" priority="2081" operator="equal">
      <formula>"NCD-2001"</formula>
    </cfRule>
    <cfRule type="cellIs" dxfId="2387" priority="2082" operator="equal">
      <formula>"NBS-6259"</formula>
    </cfRule>
  </conditionalFormatting>
  <conditionalFormatting sqref="P379:Q387">
    <cfRule type="cellIs" dxfId="2386" priority="1265" operator="equal">
      <formula>"NCD-2001"</formula>
    </cfRule>
    <cfRule type="cellIs" dxfId="2385" priority="1266" operator="equal">
      <formula>"NBS-6259"</formula>
    </cfRule>
  </conditionalFormatting>
  <conditionalFormatting sqref="P377:R378">
    <cfRule type="cellIs" dxfId="2384" priority="1349" operator="equal">
      <formula>"NCD-2001"</formula>
    </cfRule>
    <cfRule type="cellIs" dxfId="2383" priority="1350" operator="equal">
      <formula>"NBS-6259"</formula>
    </cfRule>
  </conditionalFormatting>
  <conditionalFormatting sqref="Q16:Q21">
    <cfRule type="cellIs" dxfId="2382" priority="5793" operator="equal">
      <formula>"NCD-2001"</formula>
    </cfRule>
    <cfRule type="cellIs" dxfId="2381" priority="5794" operator="equal">
      <formula>"NBS-6259"</formula>
    </cfRule>
  </conditionalFormatting>
  <conditionalFormatting sqref="Q37:Q42">
    <cfRule type="cellIs" dxfId="2380" priority="5511" operator="equal">
      <formula>"NCD-2001"</formula>
    </cfRule>
    <cfRule type="cellIs" dxfId="2379" priority="5512" operator="equal">
      <formula>"NBS-6259"</formula>
    </cfRule>
  </conditionalFormatting>
  <conditionalFormatting sqref="Q56:Q61">
    <cfRule type="cellIs" dxfId="2378" priority="5245" operator="equal">
      <formula>"NCD-2001"</formula>
    </cfRule>
    <cfRule type="cellIs" dxfId="2377" priority="5246" operator="equal">
      <formula>"NBS-6259"</formula>
    </cfRule>
  </conditionalFormatting>
  <conditionalFormatting sqref="Q79:Q84">
    <cfRule type="cellIs" dxfId="2376" priority="4983" operator="equal">
      <formula>"NCD-2001"</formula>
    </cfRule>
    <cfRule type="cellIs" dxfId="2375" priority="4984" operator="equal">
      <formula>"NBS-6259"</formula>
    </cfRule>
  </conditionalFormatting>
  <conditionalFormatting sqref="Q113:Q116">
    <cfRule type="cellIs" dxfId="2374" priority="4703" operator="equal">
      <formula>"NCD-2001"</formula>
    </cfRule>
    <cfRule type="cellIs" dxfId="2373" priority="4704" operator="equal">
      <formula>"NBS-6259"</formula>
    </cfRule>
  </conditionalFormatting>
  <conditionalFormatting sqref="Q144:Q150">
    <cfRule type="cellIs" dxfId="2372" priority="4291" operator="equal">
      <formula>"NCD-2001"</formula>
    </cfRule>
    <cfRule type="cellIs" dxfId="2371" priority="4292" operator="equal">
      <formula>"NBS-6259"</formula>
    </cfRule>
  </conditionalFormatting>
  <conditionalFormatting sqref="Q167:Q174">
    <cfRule type="cellIs" dxfId="2370" priority="4019" operator="equal">
      <formula>"NCD-2001"</formula>
    </cfRule>
    <cfRule type="cellIs" dxfId="2369" priority="4020" operator="equal">
      <formula>"NBS-6259"</formula>
    </cfRule>
  </conditionalFormatting>
  <conditionalFormatting sqref="Q191:Q193">
    <cfRule type="cellIs" dxfId="2368" priority="3857" operator="equal">
      <formula>"NCD-2001"</formula>
    </cfRule>
    <cfRule type="cellIs" dxfId="2367" priority="3858" operator="equal">
      <formula>"NBS-6259"</formula>
    </cfRule>
  </conditionalFormatting>
  <conditionalFormatting sqref="Q214:Q216">
    <cfRule type="cellIs" dxfId="2366" priority="3513" operator="equal">
      <formula>"NCD-2001"</formula>
    </cfRule>
    <cfRule type="cellIs" dxfId="2365" priority="3514" operator="equal">
      <formula>"NBS-6259"</formula>
    </cfRule>
  </conditionalFormatting>
  <conditionalFormatting sqref="Q246:Q248">
    <cfRule type="cellIs" dxfId="2364" priority="3177" operator="equal">
      <formula>"NCD-2001"</formula>
    </cfRule>
    <cfRule type="cellIs" dxfId="2363" priority="3178" operator="equal">
      <formula>"NBS-6259"</formula>
    </cfRule>
  </conditionalFormatting>
  <conditionalFormatting sqref="Q274:Q276">
    <cfRule type="cellIs" dxfId="2362" priority="2809" operator="equal">
      <formula>"NCD-2001"</formula>
    </cfRule>
    <cfRule type="cellIs" dxfId="2361" priority="2810" operator="equal">
      <formula>"NBS-6259"</formula>
    </cfRule>
  </conditionalFormatting>
  <conditionalFormatting sqref="Q297:Q299">
    <cfRule type="cellIs" dxfId="2360" priority="2499" operator="equal">
      <formula>"NCD-2001"</formula>
    </cfRule>
    <cfRule type="cellIs" dxfId="2359" priority="2500" operator="equal">
      <formula>"NBS-6259"</formula>
    </cfRule>
  </conditionalFormatting>
  <conditionalFormatting sqref="Q302:Q303">
    <cfRule type="cellIs" dxfId="2358" priority="2493" operator="equal">
      <formula>"NCD-2001"</formula>
    </cfRule>
    <cfRule type="cellIs" dxfId="2357" priority="2494" operator="equal">
      <formula>"NBS-6259"</formula>
    </cfRule>
  </conditionalFormatting>
  <conditionalFormatting sqref="Q320:Q322">
    <cfRule type="cellIs" dxfId="2356" priority="2183" operator="equal">
      <formula>"NCD-2001"</formula>
    </cfRule>
    <cfRule type="cellIs" dxfId="2355" priority="2184" operator="equal">
      <formula>"NBS-6259"</formula>
    </cfRule>
  </conditionalFormatting>
  <conditionalFormatting sqref="Q326:Q327">
    <cfRule type="cellIs" dxfId="2354" priority="2177" operator="equal">
      <formula>"NCD-2001"</formula>
    </cfRule>
    <cfRule type="cellIs" dxfId="2353" priority="2178" operator="equal">
      <formula>"NBS-6259"</formula>
    </cfRule>
  </conditionalFormatting>
  <conditionalFormatting sqref="Q344:Q346">
    <cfRule type="cellIs" dxfId="2352" priority="1835" operator="equal">
      <formula>"NCD-2001"</formula>
    </cfRule>
    <cfRule type="cellIs" dxfId="2351" priority="1836" operator="equal">
      <formula>"NBS-6259"</formula>
    </cfRule>
  </conditionalFormatting>
  <conditionalFormatting sqref="Q374:Q376">
    <cfRule type="cellIs" dxfId="2350" priority="1445" operator="equal">
      <formula>"NCD-2001"</formula>
    </cfRule>
    <cfRule type="cellIs" dxfId="2349" priority="1446" operator="equal">
      <formula>"NBS-6259"</formula>
    </cfRule>
  </conditionalFormatting>
  <conditionalFormatting sqref="Q379:Q384">
    <cfRule type="cellIs" dxfId="2348" priority="1267" operator="equal">
      <formula>"NCD-2001"</formula>
    </cfRule>
    <cfRule type="cellIs" dxfId="2347" priority="1268" operator="equal">
      <formula>"NBS-6259"</formula>
    </cfRule>
  </conditionalFormatting>
  <conditionalFormatting sqref="Q386:Q387">
    <cfRule type="cellIs" dxfId="2346" priority="1439" operator="equal">
      <formula>"NCD-2001"</formula>
    </cfRule>
    <cfRule type="cellIs" dxfId="2345" priority="1440" operator="equal">
      <formula>"NBS-6259"</formula>
    </cfRule>
  </conditionalFormatting>
  <conditionalFormatting sqref="Q407:Q409">
    <cfRule type="cellIs" dxfId="2344" priority="1079" operator="equal">
      <formula>"NCD-2001"</formula>
    </cfRule>
    <cfRule type="cellIs" dxfId="2343" priority="1080" operator="equal">
      <formula>"NBS-6259"</formula>
    </cfRule>
  </conditionalFormatting>
  <conditionalFormatting sqref="Q441:Q443">
    <cfRule type="cellIs" dxfId="2342" priority="741" operator="equal">
      <formula>"NCD-2001"</formula>
    </cfRule>
    <cfRule type="cellIs" dxfId="2341" priority="742" operator="equal">
      <formula>"NBS-6259"</formula>
    </cfRule>
  </conditionalFormatting>
  <conditionalFormatting sqref="Q469:Q471">
    <cfRule type="cellIs" dxfId="2340" priority="437" operator="equal">
      <formula>"NCD-2001"</formula>
    </cfRule>
    <cfRule type="cellIs" dxfId="2339" priority="438" operator="equal">
      <formula>"NBS-6259"</formula>
    </cfRule>
  </conditionalFormatting>
  <conditionalFormatting sqref="Q496:Q498">
    <cfRule type="cellIs" dxfId="2338" priority="123" operator="equal">
      <formula>"NCD-2001"</formula>
    </cfRule>
    <cfRule type="cellIs" dxfId="2337" priority="124" operator="equal">
      <formula>"NBS-6259"</formula>
    </cfRule>
  </conditionalFormatting>
  <conditionalFormatting sqref="Q249:R250">
    <cfRule type="cellIs" dxfId="2336" priority="3057" operator="equal">
      <formula>"NCD-2001"</formula>
    </cfRule>
    <cfRule type="cellIs" dxfId="2335" priority="3058" operator="equal">
      <formula>"NBS-6259"</formula>
    </cfRule>
  </conditionalFormatting>
  <conditionalFormatting sqref="Q347:R349">
    <cfRule type="cellIs" dxfId="2334" priority="1711" operator="equal">
      <formula>"NCD-2001"</formula>
    </cfRule>
    <cfRule type="cellIs" dxfId="2333" priority="1712" operator="equal">
      <formula>"NBS-6259"</formula>
    </cfRule>
  </conditionalFormatting>
  <conditionalFormatting sqref="Q351:R353">
    <cfRule type="cellIs" dxfId="2332" priority="1591" operator="equal">
      <formula>"NCD-2001"</formula>
    </cfRule>
    <cfRule type="cellIs" dxfId="2331" priority="1592" operator="equal">
      <formula>"NBS-6259"</formula>
    </cfRule>
  </conditionalFormatting>
  <conditionalFormatting sqref="R4:R7">
    <cfRule type="cellIs" dxfId="2330" priority="5621" operator="equal">
      <formula>"835-RP7"</formula>
    </cfRule>
    <cfRule type="cellIs" dxfId="2329" priority="5622" operator="equal">
      <formula>"MCG-9763"</formula>
    </cfRule>
    <cfRule type="cellIs" dxfId="2328" priority="5623" operator="equal">
      <formula>"F33-ALC"</formula>
    </cfRule>
    <cfRule type="cellIs" dxfId="2327" priority="5624" operator="equal">
      <formula>"MHF-4572"</formula>
    </cfRule>
    <cfRule type="cellIs" dxfId="2326" priority="5625" operator="equal">
      <formula>"MRJ-4142"</formula>
    </cfRule>
    <cfRule type="cellIs" dxfId="2325" priority="5626" operator="equal">
      <formula>"MRF-3416"</formula>
    </cfRule>
    <cfRule type="cellIs" dxfId="2324" priority="5627" operator="equal">
      <formula>"MVC-8975"</formula>
    </cfRule>
    <cfRule type="cellIs" dxfId="2323" priority="5628" operator="equal">
      <formula>"MHU-2000"</formula>
    </cfRule>
  </conditionalFormatting>
  <conditionalFormatting sqref="R26:R28">
    <cfRule type="cellIs" dxfId="2322" priority="5349" operator="equal">
      <formula>"NCD-2001"</formula>
    </cfRule>
    <cfRule type="cellIs" dxfId="2321" priority="5350" operator="equal">
      <formula>"NBS-6259"</formula>
    </cfRule>
    <cfRule type="cellIs" dxfId="2320" priority="5351" operator="equal">
      <formula>"835-RP7"</formula>
    </cfRule>
    <cfRule type="cellIs" dxfId="2319" priority="5352" operator="equal">
      <formula>"MCG-9763"</formula>
    </cfRule>
    <cfRule type="cellIs" dxfId="2318" priority="5353" operator="equal">
      <formula>"F33-ALC"</formula>
    </cfRule>
    <cfRule type="cellIs" dxfId="2317" priority="5354" operator="equal">
      <formula>"MHF-4572"</formula>
    </cfRule>
    <cfRule type="cellIs" dxfId="2316" priority="5355" operator="equal">
      <formula>"MRJ-4142"</formula>
    </cfRule>
    <cfRule type="cellIs" dxfId="2315" priority="5356" operator="equal">
      <formula>"MRF-3416"</formula>
    </cfRule>
    <cfRule type="cellIs" dxfId="2314" priority="5357" operator="equal">
      <formula>"MVC-8975"</formula>
    </cfRule>
    <cfRule type="cellIs" dxfId="2313" priority="5358" operator="equal">
      <formula>"MHU-2000"</formula>
    </cfRule>
  </conditionalFormatting>
  <conditionalFormatting sqref="R46:R49">
    <cfRule type="cellIs" dxfId="2312" priority="5089" operator="equal">
      <formula>"835-RP7"</formula>
    </cfRule>
    <cfRule type="cellIs" dxfId="2311" priority="5090" operator="equal">
      <formula>"MCG-9763"</formula>
    </cfRule>
    <cfRule type="cellIs" dxfId="2310" priority="5091" operator="equal">
      <formula>"F33-ALC"</formula>
    </cfRule>
    <cfRule type="cellIs" dxfId="2309" priority="5092" operator="equal">
      <formula>"MHF-4572"</formula>
    </cfRule>
    <cfRule type="cellIs" dxfId="2308" priority="5093" operator="equal">
      <formula>"MRJ-4142"</formula>
    </cfRule>
    <cfRule type="cellIs" dxfId="2307" priority="5094" operator="equal">
      <formula>"MRF-3416"</formula>
    </cfRule>
    <cfRule type="cellIs" dxfId="2306" priority="5095" operator="equal">
      <formula>"MVC-8975"</formula>
    </cfRule>
    <cfRule type="cellIs" dxfId="2305" priority="5096" operator="equal">
      <formula>"MHU-2000"</formula>
    </cfRule>
  </conditionalFormatting>
  <conditionalFormatting sqref="R65:R68">
    <cfRule type="cellIs" dxfId="2304" priority="4811" operator="equal">
      <formula>"835-RP7"</formula>
    </cfRule>
    <cfRule type="cellIs" dxfId="2303" priority="4812" operator="equal">
      <formula>"MCG-9763"</formula>
    </cfRule>
    <cfRule type="cellIs" dxfId="2302" priority="4813" operator="equal">
      <formula>"F33-ALC"</formula>
    </cfRule>
    <cfRule type="cellIs" dxfId="2301" priority="4814" operator="equal">
      <formula>"MHF-4572"</formula>
    </cfRule>
    <cfRule type="cellIs" dxfId="2300" priority="4815" operator="equal">
      <formula>"MRJ-4142"</formula>
    </cfRule>
    <cfRule type="cellIs" dxfId="2299" priority="4816" operator="equal">
      <formula>"MRF-3416"</formula>
    </cfRule>
    <cfRule type="cellIs" dxfId="2298" priority="4817" operator="equal">
      <formula>"MVC-8975"</formula>
    </cfRule>
    <cfRule type="cellIs" dxfId="2297" priority="4818" operator="equal">
      <formula>"MHU-2000"</formula>
    </cfRule>
  </conditionalFormatting>
  <conditionalFormatting sqref="R89:R96">
    <cfRule type="cellIs" dxfId="2296" priority="4489" operator="equal">
      <formula>"835-RP7"</formula>
    </cfRule>
    <cfRule type="cellIs" dxfId="2295" priority="4490" operator="equal">
      <formula>"MCG-9763"</formula>
    </cfRule>
    <cfRule type="cellIs" dxfId="2294" priority="4491" operator="equal">
      <formula>"F33-ALC"</formula>
    </cfRule>
    <cfRule type="cellIs" dxfId="2293" priority="4492" operator="equal">
      <formula>"MHF-4572"</formula>
    </cfRule>
    <cfRule type="cellIs" dxfId="2292" priority="4493" operator="equal">
      <formula>"MRJ-4142"</formula>
    </cfRule>
    <cfRule type="cellIs" dxfId="2291" priority="4494" operator="equal">
      <formula>"MRF-3416"</formula>
    </cfRule>
    <cfRule type="cellIs" dxfId="2290" priority="4495" operator="equal">
      <formula>"MVC-8975"</formula>
    </cfRule>
    <cfRule type="cellIs" dxfId="2289" priority="4496" operator="equal">
      <formula>"MHU-2000"</formula>
    </cfRule>
  </conditionalFormatting>
  <conditionalFormatting sqref="R118">
    <cfRule type="cellIs" dxfId="2288" priority="4581" operator="equal">
      <formula>"835-RP7"</formula>
    </cfRule>
    <cfRule type="cellIs" dxfId="2287" priority="4582" operator="equal">
      <formula>"MCG-9763"</formula>
    </cfRule>
    <cfRule type="cellIs" dxfId="2286" priority="4583" operator="equal">
      <formula>"F33-ALC"</formula>
    </cfRule>
    <cfRule type="cellIs" dxfId="2285" priority="4584" operator="equal">
      <formula>"MHF-4572"</formula>
    </cfRule>
    <cfRule type="cellIs" dxfId="2284" priority="4585" operator="equal">
      <formula>"MRJ-4142"</formula>
    </cfRule>
    <cfRule type="cellIs" dxfId="2283" priority="4586" operator="equal">
      <formula>"MRF-3416"</formula>
    </cfRule>
    <cfRule type="cellIs" dxfId="2282" priority="4587" operator="equal">
      <formula>"MVC-8975"</formula>
    </cfRule>
    <cfRule type="cellIs" dxfId="2281" priority="4588" operator="equal">
      <formula>"MHU-2000"</formula>
    </cfRule>
  </conditionalFormatting>
  <conditionalFormatting sqref="R129:R134">
    <cfRule type="cellIs" dxfId="2280" priority="4219" operator="equal">
      <formula>"835-RP7"</formula>
    </cfRule>
    <cfRule type="cellIs" dxfId="2279" priority="4220" operator="equal">
      <formula>"MCG-9763"</formula>
    </cfRule>
    <cfRule type="cellIs" dxfId="2278" priority="4221" operator="equal">
      <formula>"F33-ALC"</formula>
    </cfRule>
    <cfRule type="cellIs" dxfId="2277" priority="4222" operator="equal">
      <formula>"MHF-4572"</formula>
    </cfRule>
    <cfRule type="cellIs" dxfId="2276" priority="4223" operator="equal">
      <formula>"MRJ-4142"</formula>
    </cfRule>
    <cfRule type="cellIs" dxfId="2275" priority="4224" operator="equal">
      <formula>"MRF-3416"</formula>
    </cfRule>
    <cfRule type="cellIs" dxfId="2274" priority="4225" operator="equal">
      <formula>"MVC-8975"</formula>
    </cfRule>
    <cfRule type="cellIs" dxfId="2273" priority="4226" operator="equal">
      <formula>"MHU-2000"</formula>
    </cfRule>
  </conditionalFormatting>
  <conditionalFormatting sqref="R148">
    <cfRule type="cellIs" dxfId="2272" priority="4209" operator="equal">
      <formula>"835-RP7"</formula>
    </cfRule>
    <cfRule type="cellIs" dxfId="2271" priority="4210" operator="equal">
      <formula>"MCG-9763"</formula>
    </cfRule>
    <cfRule type="cellIs" dxfId="2270" priority="4211" operator="equal">
      <formula>"F33-ALC"</formula>
    </cfRule>
    <cfRule type="cellIs" dxfId="2269" priority="4212" operator="equal">
      <formula>"MHF-4572"</formula>
    </cfRule>
    <cfRule type="cellIs" dxfId="2268" priority="4213" operator="equal">
      <formula>"MRJ-4142"</formula>
    </cfRule>
    <cfRule type="cellIs" dxfId="2267" priority="4214" operator="equal">
      <formula>"MRF-3416"</formula>
    </cfRule>
    <cfRule type="cellIs" dxfId="2266" priority="4215" operator="equal">
      <formula>"MVC-8975"</formula>
    </cfRule>
    <cfRule type="cellIs" dxfId="2265" priority="4216" operator="equal">
      <formula>"MHU-2000"</formula>
    </cfRule>
  </conditionalFormatting>
  <conditionalFormatting sqref="R155:R157">
    <cfRule type="cellIs" dxfId="2264" priority="3957" operator="equal">
      <formula>"835-RP7"</formula>
    </cfRule>
    <cfRule type="cellIs" dxfId="2263" priority="3958" operator="equal">
      <formula>"MCG-9763"</formula>
    </cfRule>
    <cfRule type="cellIs" dxfId="2262" priority="3959" operator="equal">
      <formula>"F33-ALC"</formula>
    </cfRule>
    <cfRule type="cellIs" dxfId="2261" priority="3960" operator="equal">
      <formula>"MHF-4572"</formula>
    </cfRule>
    <cfRule type="cellIs" dxfId="2260" priority="3961" operator="equal">
      <formula>"MRJ-4142"</formula>
    </cfRule>
    <cfRule type="cellIs" dxfId="2259" priority="3962" operator="equal">
      <formula>"MRF-3416"</formula>
    </cfRule>
    <cfRule type="cellIs" dxfId="2258" priority="3963" operator="equal">
      <formula>"MVC-8975"</formula>
    </cfRule>
    <cfRule type="cellIs" dxfId="2257" priority="3964" operator="equal">
      <formula>"MHU-2000"</formula>
    </cfRule>
  </conditionalFormatting>
  <conditionalFormatting sqref="R172">
    <cfRule type="cellIs" dxfId="2256" priority="3947" operator="equal">
      <formula>"835-RP7"</formula>
    </cfRule>
    <cfRule type="cellIs" dxfId="2255" priority="3948" operator="equal">
      <formula>"MCG-9763"</formula>
    </cfRule>
    <cfRule type="cellIs" dxfId="2254" priority="3949" operator="equal">
      <formula>"F33-ALC"</formula>
    </cfRule>
    <cfRule type="cellIs" dxfId="2253" priority="3950" operator="equal">
      <formula>"MHF-4572"</formula>
    </cfRule>
    <cfRule type="cellIs" dxfId="2252" priority="3951" operator="equal">
      <formula>"MRJ-4142"</formula>
    </cfRule>
    <cfRule type="cellIs" dxfId="2251" priority="3952" operator="equal">
      <formula>"MRF-3416"</formula>
    </cfRule>
    <cfRule type="cellIs" dxfId="2250" priority="3953" operator="equal">
      <formula>"MVC-8975"</formula>
    </cfRule>
    <cfRule type="cellIs" dxfId="2249" priority="3954" operator="equal">
      <formula>"MHU-2000"</formula>
    </cfRule>
  </conditionalFormatting>
  <conditionalFormatting sqref="R177:R180">
    <cfRule type="cellIs" dxfId="2248" priority="3599" operator="equal">
      <formula>"NCD-2001"</formula>
    </cfRule>
    <cfRule type="cellIs" dxfId="2247" priority="3600" operator="equal">
      <formula>"NBS-6259"</formula>
    </cfRule>
    <cfRule type="cellIs" dxfId="2246" priority="3601" operator="equal">
      <formula>"835-RP7"</formula>
    </cfRule>
    <cfRule type="cellIs" dxfId="2245" priority="3602" operator="equal">
      <formula>"MCG-9763"</formula>
    </cfRule>
    <cfRule type="cellIs" dxfId="2244" priority="3603" operator="equal">
      <formula>"F33-ALC"</formula>
    </cfRule>
    <cfRule type="cellIs" dxfId="2243" priority="3604" operator="equal">
      <formula>"MHF-4572"</formula>
    </cfRule>
    <cfRule type="cellIs" dxfId="2242" priority="3605" operator="equal">
      <formula>"MRJ-4142"</formula>
    </cfRule>
    <cfRule type="cellIs" dxfId="2241" priority="3606" operator="equal">
      <formula>"MRF-3416"</formula>
    </cfRule>
    <cfRule type="cellIs" dxfId="2240" priority="3607" operator="equal">
      <formula>"MVC-8975"</formula>
    </cfRule>
    <cfRule type="cellIs" dxfId="2239" priority="3608" operator="equal">
      <formula>"MHU-2000"</formula>
    </cfRule>
  </conditionalFormatting>
  <conditionalFormatting sqref="R194:R195">
    <cfRule type="cellIs" dxfId="2238" priority="3747" operator="equal">
      <formula>"835-RP7"</formula>
    </cfRule>
    <cfRule type="cellIs" dxfId="2237" priority="3748" operator="equal">
      <formula>"MCG-9763"</formula>
    </cfRule>
    <cfRule type="cellIs" dxfId="2236" priority="3749" operator="equal">
      <formula>"F33-ALC"</formula>
    </cfRule>
    <cfRule type="cellIs" dxfId="2235" priority="3750" operator="equal">
      <formula>"MHF-4572"</formula>
    </cfRule>
    <cfRule type="cellIs" dxfId="2234" priority="3751" operator="equal">
      <formula>"MRJ-4142"</formula>
    </cfRule>
    <cfRule type="cellIs" dxfId="2233" priority="3752" operator="equal">
      <formula>"MRF-3416"</formula>
    </cfRule>
    <cfRule type="cellIs" dxfId="2232" priority="3753" operator="equal">
      <formula>"MVC-8975"</formula>
    </cfRule>
    <cfRule type="cellIs" dxfId="2231" priority="3754" operator="equal">
      <formula>"MHU-2000"</formula>
    </cfRule>
  </conditionalFormatting>
  <conditionalFormatting sqref="R201:R204">
    <cfRule type="cellIs" dxfId="2230" priority="3267" operator="equal">
      <formula>"835-RP7"</formula>
    </cfRule>
    <cfRule type="cellIs" dxfId="2229" priority="3268" operator="equal">
      <formula>"MCG-9763"</formula>
    </cfRule>
    <cfRule type="cellIs" dxfId="2228" priority="3269" operator="equal">
      <formula>"F33-ALC"</formula>
    </cfRule>
    <cfRule type="cellIs" dxfId="2227" priority="3270" operator="equal">
      <formula>"MHF-4572"</formula>
    </cfRule>
    <cfRule type="cellIs" dxfId="2226" priority="3271" operator="equal">
      <formula>"MRJ-4142"</formula>
    </cfRule>
    <cfRule type="cellIs" dxfId="2225" priority="3272" operator="equal">
      <formula>"MRF-3416"</formula>
    </cfRule>
    <cfRule type="cellIs" dxfId="2224" priority="3273" operator="equal">
      <formula>"MVC-8975"</formula>
    </cfRule>
    <cfRule type="cellIs" dxfId="2223" priority="3274" operator="equal">
      <formula>"MHU-2000"</formula>
    </cfRule>
  </conditionalFormatting>
  <conditionalFormatting sqref="R217:R218">
    <cfRule type="cellIs" dxfId="2222" priority="3413" operator="equal">
      <formula>"835-RP7"</formula>
    </cfRule>
    <cfRule type="cellIs" dxfId="2221" priority="3414" operator="equal">
      <formula>"MCG-9763"</formula>
    </cfRule>
    <cfRule type="cellIs" dxfId="2220" priority="3415" operator="equal">
      <formula>"F33-ALC"</formula>
    </cfRule>
    <cfRule type="cellIs" dxfId="2219" priority="3416" operator="equal">
      <formula>"MHF-4572"</formula>
    </cfRule>
    <cfRule type="cellIs" dxfId="2218" priority="3417" operator="equal">
      <formula>"MRJ-4142"</formula>
    </cfRule>
    <cfRule type="cellIs" dxfId="2217" priority="3418" operator="equal">
      <formula>"MRF-3416"</formula>
    </cfRule>
    <cfRule type="cellIs" dxfId="2216" priority="3419" operator="equal">
      <formula>"MVC-8975"</formula>
    </cfRule>
    <cfRule type="cellIs" dxfId="2215" priority="3420" operator="equal">
      <formula>"MHU-2000"</formula>
    </cfRule>
  </conditionalFormatting>
  <conditionalFormatting sqref="R224:R231">
    <cfRule type="cellIs" dxfId="2214" priority="2895" operator="equal">
      <formula>"835-RP7"</formula>
    </cfRule>
    <cfRule type="cellIs" dxfId="2213" priority="2896" operator="equal">
      <formula>"MCG-9763"</formula>
    </cfRule>
    <cfRule type="cellIs" dxfId="2212" priority="2897" operator="equal">
      <formula>"F33-ALC"</formula>
    </cfRule>
    <cfRule type="cellIs" dxfId="2211" priority="2898" operator="equal">
      <formula>"MHF-4572"</formula>
    </cfRule>
    <cfRule type="cellIs" dxfId="2210" priority="2899" operator="equal">
      <formula>"MRJ-4142"</formula>
    </cfRule>
    <cfRule type="cellIs" dxfId="2209" priority="2900" operator="equal">
      <formula>"MRF-3416"</formula>
    </cfRule>
    <cfRule type="cellIs" dxfId="2208" priority="2901" operator="equal">
      <formula>"MVC-8975"</formula>
    </cfRule>
    <cfRule type="cellIs" dxfId="2207" priority="2902" operator="equal">
      <formula>"MHU-2000"</formula>
    </cfRule>
  </conditionalFormatting>
  <conditionalFormatting sqref="R249:R251">
    <cfRule type="cellIs" dxfId="2206" priority="3061" operator="equal">
      <formula>"835-RP7"</formula>
    </cfRule>
    <cfRule type="cellIs" dxfId="2205" priority="3062" operator="equal">
      <formula>"MCG-9763"</formula>
    </cfRule>
    <cfRule type="cellIs" dxfId="2204" priority="3063" operator="equal">
      <formula>"F33-ALC"</formula>
    </cfRule>
    <cfRule type="cellIs" dxfId="2203" priority="3064" operator="equal">
      <formula>"MHF-4572"</formula>
    </cfRule>
    <cfRule type="cellIs" dxfId="2202" priority="3065" operator="equal">
      <formula>"MRJ-4142"</formula>
    </cfRule>
    <cfRule type="cellIs" dxfId="2201" priority="3066" operator="equal">
      <formula>"MRF-3416"</formula>
    </cfRule>
    <cfRule type="cellIs" dxfId="2200" priority="3067" operator="equal">
      <formula>"MVC-8975"</formula>
    </cfRule>
    <cfRule type="cellIs" dxfId="2199" priority="3068" operator="equal">
      <formula>"MHU-2000"</formula>
    </cfRule>
  </conditionalFormatting>
  <conditionalFormatting sqref="R262:R264">
    <cfRule type="cellIs" dxfId="2198" priority="2567" operator="equal">
      <formula>"835-RP7"</formula>
    </cfRule>
    <cfRule type="cellIs" dxfId="2197" priority="2568" operator="equal">
      <formula>"MCG-9763"</formula>
    </cfRule>
    <cfRule type="cellIs" dxfId="2196" priority="2569" operator="equal">
      <formula>"F33-ALC"</formula>
    </cfRule>
    <cfRule type="cellIs" dxfId="2195" priority="2570" operator="equal">
      <formula>"MHF-4572"</formula>
    </cfRule>
    <cfRule type="cellIs" dxfId="2194" priority="2571" operator="equal">
      <formula>"MRJ-4142"</formula>
    </cfRule>
    <cfRule type="cellIs" dxfId="2193" priority="2572" operator="equal">
      <formula>"MRF-3416"</formula>
    </cfRule>
    <cfRule type="cellIs" dxfId="2192" priority="2573" operator="equal">
      <formula>"MVC-8975"</formula>
    </cfRule>
    <cfRule type="cellIs" dxfId="2191" priority="2574" operator="equal">
      <formula>"MHU-2000"</formula>
    </cfRule>
  </conditionalFormatting>
  <conditionalFormatting sqref="R277:R278">
    <cfRule type="cellIs" dxfId="2190" priority="2885" operator="equal">
      <formula>"835-RP7"</formula>
    </cfRule>
    <cfRule type="cellIs" dxfId="2189" priority="2886" operator="equal">
      <formula>"MCG-9763"</formula>
    </cfRule>
    <cfRule type="cellIs" dxfId="2188" priority="2887" operator="equal">
      <formula>"F33-ALC"</formula>
    </cfRule>
    <cfRule type="cellIs" dxfId="2187" priority="2888" operator="equal">
      <formula>"MHF-4572"</formula>
    </cfRule>
    <cfRule type="cellIs" dxfId="2186" priority="2889" operator="equal">
      <formula>"MRJ-4142"</formula>
    </cfRule>
    <cfRule type="cellIs" dxfId="2185" priority="2890" operator="equal">
      <formula>"MRF-3416"</formula>
    </cfRule>
    <cfRule type="cellIs" dxfId="2184" priority="2891" operator="equal">
      <formula>"MVC-8975"</formula>
    </cfRule>
    <cfRule type="cellIs" dxfId="2183" priority="2892" operator="equal">
      <formula>"MHU-2000"</formula>
    </cfRule>
  </conditionalFormatting>
  <conditionalFormatting sqref="R284:R285">
    <cfRule type="cellIs" dxfId="2182" priority="2281" operator="equal">
      <formula>"835-RP7"</formula>
    </cfRule>
    <cfRule type="cellIs" dxfId="2181" priority="2282" operator="equal">
      <formula>"MCG-9763"</formula>
    </cfRule>
    <cfRule type="cellIs" dxfId="2180" priority="2283" operator="equal">
      <formula>"F33-ALC"</formula>
    </cfRule>
    <cfRule type="cellIs" dxfId="2179" priority="2284" operator="equal">
      <formula>"MHF-4572"</formula>
    </cfRule>
    <cfRule type="cellIs" dxfId="2178" priority="2285" operator="equal">
      <formula>"MRJ-4142"</formula>
    </cfRule>
    <cfRule type="cellIs" dxfId="2177" priority="2286" operator="equal">
      <formula>"MRF-3416"</formula>
    </cfRule>
    <cfRule type="cellIs" dxfId="2176" priority="2287" operator="equal">
      <formula>"MVC-8975"</formula>
    </cfRule>
    <cfRule type="cellIs" dxfId="2175" priority="2288" operator="equal">
      <formula>"MHU-2000"</formula>
    </cfRule>
  </conditionalFormatting>
  <conditionalFormatting sqref="R300:R301">
    <cfRule type="cellIs" dxfId="2174" priority="2271" operator="equal">
      <formula>"835-RP7"</formula>
    </cfRule>
    <cfRule type="cellIs" dxfId="2173" priority="2272" operator="equal">
      <formula>"MCG-9763"</formula>
    </cfRule>
    <cfRule type="cellIs" dxfId="2172" priority="2273" operator="equal">
      <formula>"F33-ALC"</formula>
    </cfRule>
    <cfRule type="cellIs" dxfId="2171" priority="2274" operator="equal">
      <formula>"MHF-4572"</formula>
    </cfRule>
    <cfRule type="cellIs" dxfId="2170" priority="2275" operator="equal">
      <formula>"MRJ-4142"</formula>
    </cfRule>
    <cfRule type="cellIs" dxfId="2169" priority="2276" operator="equal">
      <formula>"MRF-3416"</formula>
    </cfRule>
    <cfRule type="cellIs" dxfId="2168" priority="2277" operator="equal">
      <formula>"MVC-8975"</formula>
    </cfRule>
    <cfRule type="cellIs" dxfId="2167" priority="2278" operator="equal">
      <formula>"MHU-2000"</formula>
    </cfRule>
  </conditionalFormatting>
  <conditionalFormatting sqref="R306:R308">
    <cfRule type="cellIs" dxfId="2166" priority="1931" operator="equal">
      <formula>"835-RP7"</formula>
    </cfRule>
    <cfRule type="cellIs" dxfId="2165" priority="1932" operator="equal">
      <formula>"MCG-9763"</formula>
    </cfRule>
    <cfRule type="cellIs" dxfId="2164" priority="1933" operator="equal">
      <formula>"F33-ALC"</formula>
    </cfRule>
    <cfRule type="cellIs" dxfId="2163" priority="1934" operator="equal">
      <formula>"MHF-4572"</formula>
    </cfRule>
    <cfRule type="cellIs" dxfId="2162" priority="1935" operator="equal">
      <formula>"MRJ-4142"</formula>
    </cfRule>
    <cfRule type="cellIs" dxfId="2161" priority="1936" operator="equal">
      <formula>"MRF-3416"</formula>
    </cfRule>
    <cfRule type="cellIs" dxfId="2160" priority="1937" operator="equal">
      <formula>"MVC-8975"</formula>
    </cfRule>
    <cfRule type="cellIs" dxfId="2159" priority="1938" operator="equal">
      <formula>"MHU-2000"</formula>
    </cfRule>
  </conditionalFormatting>
  <conditionalFormatting sqref="R324:R325">
    <cfRule type="cellIs" dxfId="2158" priority="1921" operator="equal">
      <formula>"835-RP7"</formula>
    </cfRule>
    <cfRule type="cellIs" dxfId="2157" priority="1922" operator="equal">
      <formula>"MCG-9763"</formula>
    </cfRule>
    <cfRule type="cellIs" dxfId="2156" priority="1923" operator="equal">
      <formula>"F33-ALC"</formula>
    </cfRule>
    <cfRule type="cellIs" dxfId="2155" priority="1924" operator="equal">
      <formula>"MHF-4572"</formula>
    </cfRule>
    <cfRule type="cellIs" dxfId="2154" priority="1925" operator="equal">
      <formula>"MRJ-4142"</formula>
    </cfRule>
    <cfRule type="cellIs" dxfId="2153" priority="1926" operator="equal">
      <formula>"MRF-3416"</formula>
    </cfRule>
    <cfRule type="cellIs" dxfId="2152" priority="1927" operator="equal">
      <formula>"MVC-8975"</formula>
    </cfRule>
    <cfRule type="cellIs" dxfId="2151" priority="1928" operator="equal">
      <formula>"MHU-2000"</formula>
    </cfRule>
  </conditionalFormatting>
  <conditionalFormatting sqref="R330:R332">
    <cfRule type="cellIs" dxfId="2150" priority="1535" operator="equal">
      <formula>"835-RP7"</formula>
    </cfRule>
    <cfRule type="cellIs" dxfId="2149" priority="1536" operator="equal">
      <formula>"MCG-9763"</formula>
    </cfRule>
    <cfRule type="cellIs" dxfId="2148" priority="1537" operator="equal">
      <formula>"F33-ALC"</formula>
    </cfRule>
    <cfRule type="cellIs" dxfId="2147" priority="1538" operator="equal">
      <formula>"MHF-4572"</formula>
    </cfRule>
    <cfRule type="cellIs" dxfId="2146" priority="1539" operator="equal">
      <formula>"MRJ-4142"</formula>
    </cfRule>
    <cfRule type="cellIs" dxfId="2145" priority="1540" operator="equal">
      <formula>"MRF-3416"</formula>
    </cfRule>
    <cfRule type="cellIs" dxfId="2144" priority="1541" operator="equal">
      <formula>"MVC-8975"</formula>
    </cfRule>
    <cfRule type="cellIs" dxfId="2143" priority="1542" operator="equal">
      <formula>"MHU-2000"</formula>
    </cfRule>
  </conditionalFormatting>
  <conditionalFormatting sqref="R347:R353">
    <cfRule type="cellIs" dxfId="2142" priority="1595" operator="equal">
      <formula>"835-RP7"</formula>
    </cfRule>
    <cfRule type="cellIs" dxfId="2141" priority="1596" operator="equal">
      <formula>"MCG-9763"</formula>
    </cfRule>
    <cfRule type="cellIs" dxfId="2140" priority="1597" operator="equal">
      <formula>"F33-ALC"</formula>
    </cfRule>
    <cfRule type="cellIs" dxfId="2139" priority="1598" operator="equal">
      <formula>"MHF-4572"</formula>
    </cfRule>
    <cfRule type="cellIs" dxfId="2138" priority="1599" operator="equal">
      <formula>"MRJ-4142"</formula>
    </cfRule>
    <cfRule type="cellIs" dxfId="2137" priority="1600" operator="equal">
      <formula>"MRF-3416"</formula>
    </cfRule>
    <cfRule type="cellIs" dxfId="2136" priority="1601" operator="equal">
      <formula>"MVC-8975"</formula>
    </cfRule>
    <cfRule type="cellIs" dxfId="2135" priority="1602" operator="equal">
      <formula>"MHU-2000"</formula>
    </cfRule>
  </conditionalFormatting>
  <conditionalFormatting sqref="R360:R361">
    <cfRule type="cellIs" dxfId="2134" priority="1187" operator="equal">
      <formula>"NCD-2001"</formula>
    </cfRule>
    <cfRule type="cellIs" dxfId="2133" priority="1188" operator="equal">
      <formula>"NBS-6259"</formula>
    </cfRule>
    <cfRule type="cellIs" dxfId="2132" priority="1189" operator="equal">
      <formula>"835-RP7"</formula>
    </cfRule>
    <cfRule type="cellIs" dxfId="2131" priority="1190" operator="equal">
      <formula>"MCG-9763"</formula>
    </cfRule>
    <cfRule type="cellIs" dxfId="2130" priority="1191" operator="equal">
      <formula>"F33-ALC"</formula>
    </cfRule>
    <cfRule type="cellIs" dxfId="2129" priority="1192" operator="equal">
      <formula>"MHF-4572"</formula>
    </cfRule>
    <cfRule type="cellIs" dxfId="2128" priority="1193" operator="equal">
      <formula>"MRJ-4142"</formula>
    </cfRule>
    <cfRule type="cellIs" dxfId="2127" priority="1194" operator="equal">
      <formula>"MRF-3416"</formula>
    </cfRule>
    <cfRule type="cellIs" dxfId="2126" priority="1195" operator="equal">
      <formula>"MVC-8975"</formula>
    </cfRule>
    <cfRule type="cellIs" dxfId="2125" priority="1196" operator="equal">
      <formula>"MHU-2000"</formula>
    </cfRule>
  </conditionalFormatting>
  <conditionalFormatting sqref="R377:R385">
    <cfRule type="cellIs" dxfId="2124" priority="1179" operator="equal">
      <formula>"835-RP7"</formula>
    </cfRule>
    <cfRule type="cellIs" dxfId="2123" priority="1180" operator="equal">
      <formula>"MCG-9763"</formula>
    </cfRule>
    <cfRule type="cellIs" dxfId="2122" priority="1181" operator="equal">
      <formula>"F33-ALC"</formula>
    </cfRule>
    <cfRule type="cellIs" dxfId="2121" priority="1182" operator="equal">
      <formula>"MHF-4572"</formula>
    </cfRule>
    <cfRule type="cellIs" dxfId="2120" priority="1183" operator="equal">
      <formula>"MRJ-4142"</formula>
    </cfRule>
    <cfRule type="cellIs" dxfId="2119" priority="1184" operator="equal">
      <formula>"MRF-3416"</formula>
    </cfRule>
    <cfRule type="cellIs" dxfId="2118" priority="1185" operator="equal">
      <formula>"MVC-8975"</formula>
    </cfRule>
    <cfRule type="cellIs" dxfId="2117" priority="1186" operator="equal">
      <formula>"MHU-2000"</formula>
    </cfRule>
  </conditionalFormatting>
  <conditionalFormatting sqref="R379:R385">
    <cfRule type="cellIs" dxfId="2116" priority="1175" operator="equal">
      <formula>"NCD-2001"</formula>
    </cfRule>
    <cfRule type="cellIs" dxfId="2115" priority="1176" operator="equal">
      <formula>"NBS-6259"</formula>
    </cfRule>
  </conditionalFormatting>
  <conditionalFormatting sqref="R396:R397">
    <cfRule type="cellIs" dxfId="2114" priority="815" operator="equal">
      <formula>"NCD-2001"</formula>
    </cfRule>
    <cfRule type="cellIs" dxfId="2113" priority="816" operator="equal">
      <formula>"NBS-6259"</formula>
    </cfRule>
    <cfRule type="cellIs" dxfId="2112" priority="817" operator="equal">
      <formula>"835-RP7"</formula>
    </cfRule>
    <cfRule type="cellIs" dxfId="2111" priority="818" operator="equal">
      <formula>"MCG-9763"</formula>
    </cfRule>
    <cfRule type="cellIs" dxfId="2110" priority="819" operator="equal">
      <formula>"F33-ALC"</formula>
    </cfRule>
    <cfRule type="cellIs" dxfId="2109" priority="820" operator="equal">
      <formula>"MHF-4572"</formula>
    </cfRule>
    <cfRule type="cellIs" dxfId="2108" priority="821" operator="equal">
      <formula>"MRJ-4142"</formula>
    </cfRule>
    <cfRule type="cellIs" dxfId="2107" priority="822" operator="equal">
      <formula>"MRF-3416"</formula>
    </cfRule>
    <cfRule type="cellIs" dxfId="2106" priority="823" operator="equal">
      <formula>"MVC-8975"</formula>
    </cfRule>
    <cfRule type="cellIs" dxfId="2105" priority="824" operator="equal">
      <formula>"MHU-2000"</formula>
    </cfRule>
  </conditionalFormatting>
  <conditionalFormatting sqref="R410:R419">
    <cfRule type="cellIs" dxfId="2104" priority="889" operator="equal">
      <formula>"835-RP7"</formula>
    </cfRule>
    <cfRule type="cellIs" dxfId="2103" priority="890" operator="equal">
      <formula>"MCG-9763"</formula>
    </cfRule>
    <cfRule type="cellIs" dxfId="2102" priority="891" operator="equal">
      <formula>"F33-ALC"</formula>
    </cfRule>
    <cfRule type="cellIs" dxfId="2101" priority="892" operator="equal">
      <formula>"MHF-4572"</formula>
    </cfRule>
    <cfRule type="cellIs" dxfId="2100" priority="893" operator="equal">
      <formula>"MRJ-4142"</formula>
    </cfRule>
    <cfRule type="cellIs" dxfId="2099" priority="894" operator="equal">
      <formula>"MRF-3416"</formula>
    </cfRule>
    <cfRule type="cellIs" dxfId="2098" priority="895" operator="equal">
      <formula>"MVC-8975"</formula>
    </cfRule>
    <cfRule type="cellIs" dxfId="2097" priority="896" operator="equal">
      <formula>"MHU-2000"</formula>
    </cfRule>
  </conditionalFormatting>
  <conditionalFormatting sqref="R429">
    <cfRule type="cellIs" dxfId="2096" priority="535" operator="equal">
      <formula>"835-RP7"</formula>
    </cfRule>
    <cfRule type="cellIs" dxfId="2095" priority="536" operator="equal">
      <formula>"MCG-9763"</formula>
    </cfRule>
    <cfRule type="cellIs" dxfId="2094" priority="537" operator="equal">
      <formula>"F33-ALC"</formula>
    </cfRule>
    <cfRule type="cellIs" dxfId="2093" priority="538" operator="equal">
      <formula>"MHF-4572"</formula>
    </cfRule>
    <cfRule type="cellIs" dxfId="2092" priority="539" operator="equal">
      <formula>"MRJ-4142"</formula>
    </cfRule>
    <cfRule type="cellIs" dxfId="2091" priority="540" operator="equal">
      <formula>"MRF-3416"</formula>
    </cfRule>
    <cfRule type="cellIs" dxfId="2090" priority="541" operator="equal">
      <formula>"MVC-8975"</formula>
    </cfRule>
    <cfRule type="cellIs" dxfId="2089" priority="542" operator="equal">
      <formula>"MHU-2000"</formula>
    </cfRule>
  </conditionalFormatting>
  <conditionalFormatting sqref="R444:R451">
    <cfRule type="cellIs" dxfId="2088" priority="515" operator="equal">
      <formula>"835-RP7"</formula>
    </cfRule>
    <cfRule type="cellIs" dxfId="2087" priority="516" operator="equal">
      <formula>"MCG-9763"</formula>
    </cfRule>
    <cfRule type="cellIs" dxfId="2086" priority="517" operator="equal">
      <formula>"F33-ALC"</formula>
    </cfRule>
    <cfRule type="cellIs" dxfId="2085" priority="518" operator="equal">
      <formula>"MHF-4572"</formula>
    </cfRule>
    <cfRule type="cellIs" dxfId="2084" priority="519" operator="equal">
      <formula>"MRJ-4142"</formula>
    </cfRule>
    <cfRule type="cellIs" dxfId="2083" priority="520" operator="equal">
      <formula>"MRF-3416"</formula>
    </cfRule>
    <cfRule type="cellIs" dxfId="2082" priority="521" operator="equal">
      <formula>"MVC-8975"</formula>
    </cfRule>
    <cfRule type="cellIs" dxfId="2081" priority="522" operator="equal">
      <formula>"MHU-2000"</formula>
    </cfRule>
  </conditionalFormatting>
  <conditionalFormatting sqref="R447:R451">
    <cfRule type="cellIs" dxfId="2080" priority="511" operator="equal">
      <formula>"NCD-2001"</formula>
    </cfRule>
    <cfRule type="cellIs" dxfId="2079" priority="512" operator="equal">
      <formula>"NBS-6259"</formula>
    </cfRule>
  </conditionalFormatting>
  <conditionalFormatting sqref="R457">
    <cfRule type="cellIs" dxfId="2078" priority="209" operator="equal">
      <formula>"835-RP7"</formula>
    </cfRule>
    <cfRule type="cellIs" dxfId="2077" priority="210" operator="equal">
      <formula>"MCG-9763"</formula>
    </cfRule>
    <cfRule type="cellIs" dxfId="2076" priority="211" operator="equal">
      <formula>"F33-ALC"</formula>
    </cfRule>
    <cfRule type="cellIs" dxfId="2075" priority="212" operator="equal">
      <formula>"MHF-4572"</formula>
    </cfRule>
    <cfRule type="cellIs" dxfId="2074" priority="213" operator="equal">
      <formula>"MRJ-4142"</formula>
    </cfRule>
    <cfRule type="cellIs" dxfId="2073" priority="214" operator="equal">
      <formula>"MRF-3416"</formula>
    </cfRule>
    <cfRule type="cellIs" dxfId="2072" priority="215" operator="equal">
      <formula>"MVC-8975"</formula>
    </cfRule>
    <cfRule type="cellIs" dxfId="2071" priority="216" operator="equal">
      <formula>"MHU-2000"</formula>
    </cfRule>
  </conditionalFormatting>
  <conditionalFormatting sqref="R472:R478">
    <cfRule type="cellIs" dxfId="2070" priority="199" operator="equal">
      <formula>"835-RP7"</formula>
    </cfRule>
    <cfRule type="cellIs" dxfId="2069" priority="200" operator="equal">
      <formula>"MCG-9763"</formula>
    </cfRule>
    <cfRule type="cellIs" dxfId="2068" priority="201" operator="equal">
      <formula>"F33-ALC"</formula>
    </cfRule>
    <cfRule type="cellIs" dxfId="2067" priority="202" operator="equal">
      <formula>"MHF-4572"</formula>
    </cfRule>
    <cfRule type="cellIs" dxfId="2066" priority="203" operator="equal">
      <formula>"MRJ-4142"</formula>
    </cfRule>
    <cfRule type="cellIs" dxfId="2065" priority="204" operator="equal">
      <formula>"MRF-3416"</formula>
    </cfRule>
    <cfRule type="cellIs" dxfId="2064" priority="205" operator="equal">
      <formula>"MVC-8975"</formula>
    </cfRule>
    <cfRule type="cellIs" dxfId="2063" priority="206" operator="equal">
      <formula>"MHU-2000"</formula>
    </cfRule>
  </conditionalFormatting>
  <conditionalFormatting sqref="R499:R506">
    <cfRule type="cellIs" dxfId="2062" priority="3" operator="equal">
      <formula>"835-RP7"</formula>
    </cfRule>
    <cfRule type="cellIs" dxfId="2061" priority="4" operator="equal">
      <formula>"MCG-9763"</formula>
    </cfRule>
    <cfRule type="cellIs" dxfId="2060" priority="5" operator="equal">
      <formula>"F33-ALC"</formula>
    </cfRule>
    <cfRule type="cellIs" dxfId="2059" priority="6" operator="equal">
      <formula>"MHF-4572"</formula>
    </cfRule>
    <cfRule type="cellIs" dxfId="2058" priority="7" operator="equal">
      <formula>"MRJ-4142"</formula>
    </cfRule>
    <cfRule type="cellIs" dxfId="2057" priority="8" operator="equal">
      <formula>"MRF-3416"</formula>
    </cfRule>
    <cfRule type="cellIs" dxfId="2056" priority="9" operator="equal">
      <formula>"MVC-8975"</formula>
    </cfRule>
    <cfRule type="cellIs" dxfId="2055" priority="10" operator="equal">
      <formula>"MHU-2000"</formula>
    </cfRule>
  </conditionalFormatting>
  <conditionalFormatting sqref="R5:Y7">
    <cfRule type="cellIs" dxfId="2054" priority="5619" operator="equal">
      <formula>"NCD-2001"</formula>
    </cfRule>
    <cfRule type="cellIs" dxfId="2053" priority="5620" operator="equal">
      <formula>"NBS-6259"</formula>
    </cfRule>
  </conditionalFormatting>
  <conditionalFormatting sqref="R46:Y49">
    <cfRule type="cellIs" dxfId="2052" priority="5087" operator="equal">
      <formula>"NCD-2001"</formula>
    </cfRule>
    <cfRule type="cellIs" dxfId="2051" priority="5088" operator="equal">
      <formula>"NBS-6259"</formula>
    </cfRule>
  </conditionalFormatting>
  <conditionalFormatting sqref="R65:Y68">
    <cfRule type="cellIs" dxfId="2050" priority="4809" operator="equal">
      <formula>"NCD-2001"</formula>
    </cfRule>
    <cfRule type="cellIs" dxfId="2049" priority="4810" operator="equal">
      <formula>"NBS-6259"</formula>
    </cfRule>
  </conditionalFormatting>
  <conditionalFormatting sqref="R89:Y96">
    <cfRule type="cellIs" dxfId="2048" priority="4487" operator="equal">
      <formula>"NCD-2001"</formula>
    </cfRule>
    <cfRule type="cellIs" dxfId="2047" priority="4488" operator="equal">
      <formula>"NBS-6259"</formula>
    </cfRule>
  </conditionalFormatting>
  <conditionalFormatting sqref="R129:Y134">
    <cfRule type="cellIs" dxfId="2046" priority="4217" operator="equal">
      <formula>"NCD-2001"</formula>
    </cfRule>
    <cfRule type="cellIs" dxfId="2045" priority="4218" operator="equal">
      <formula>"NBS-6259"</formula>
    </cfRule>
  </conditionalFormatting>
  <conditionalFormatting sqref="R148:Y148">
    <cfRule type="cellIs" dxfId="2044" priority="4205" operator="equal">
      <formula>"NCD-2001"</formula>
    </cfRule>
    <cfRule type="cellIs" dxfId="2043" priority="4206" operator="equal">
      <formula>"NBS-6259"</formula>
    </cfRule>
  </conditionalFormatting>
  <conditionalFormatting sqref="R155:Y157">
    <cfRule type="cellIs" dxfId="2042" priority="3955" operator="equal">
      <formula>"NCD-2001"</formula>
    </cfRule>
    <cfRule type="cellIs" dxfId="2041" priority="3956" operator="equal">
      <formula>"NBS-6259"</formula>
    </cfRule>
  </conditionalFormatting>
  <conditionalFormatting sqref="R172:Y172">
    <cfRule type="cellIs" dxfId="2040" priority="3943" operator="equal">
      <formula>"NCD-2001"</formula>
    </cfRule>
    <cfRule type="cellIs" dxfId="2039" priority="3944" operator="equal">
      <formula>"NBS-6259"</formula>
    </cfRule>
  </conditionalFormatting>
  <conditionalFormatting sqref="R201:Y204">
    <cfRule type="cellIs" dxfId="2038" priority="3265" operator="equal">
      <formula>"NCD-2001"</formula>
    </cfRule>
    <cfRule type="cellIs" dxfId="2037" priority="3266" operator="equal">
      <formula>"NBS-6259"</formula>
    </cfRule>
  </conditionalFormatting>
  <conditionalFormatting sqref="R224:Y231">
    <cfRule type="cellIs" dxfId="2036" priority="2893" operator="equal">
      <formula>"NCD-2001"</formula>
    </cfRule>
    <cfRule type="cellIs" dxfId="2035" priority="2894" operator="equal">
      <formula>"NBS-6259"</formula>
    </cfRule>
  </conditionalFormatting>
  <conditionalFormatting sqref="R262:Y264">
    <cfRule type="cellIs" dxfId="2034" priority="2565" operator="equal">
      <formula>"NCD-2001"</formula>
    </cfRule>
    <cfRule type="cellIs" dxfId="2033" priority="2566" operator="equal">
      <formula>"NBS-6259"</formula>
    </cfRule>
  </conditionalFormatting>
  <conditionalFormatting sqref="R300:Y301">
    <cfRule type="cellIs" dxfId="2032" priority="2267" operator="equal">
      <formula>"NCD-2001"</formula>
    </cfRule>
    <cfRule type="cellIs" dxfId="2031" priority="2268" operator="equal">
      <formula>"NBS-6259"</formula>
    </cfRule>
  </conditionalFormatting>
  <conditionalFormatting sqref="R306:Y308">
    <cfRule type="cellIs" dxfId="2030" priority="1929" operator="equal">
      <formula>"NCD-2001"</formula>
    </cfRule>
    <cfRule type="cellIs" dxfId="2029" priority="1930" operator="equal">
      <formula>"NBS-6259"</formula>
    </cfRule>
  </conditionalFormatting>
  <conditionalFormatting sqref="R324:Y325">
    <cfRule type="cellIs" dxfId="2028" priority="1917" operator="equal">
      <formula>"NCD-2001"</formula>
    </cfRule>
    <cfRule type="cellIs" dxfId="2027" priority="1918" operator="equal">
      <formula>"NBS-6259"</formula>
    </cfRule>
  </conditionalFormatting>
  <conditionalFormatting sqref="R429:Y429">
    <cfRule type="cellIs" dxfId="2026" priority="533" operator="equal">
      <formula>"NCD-2001"</formula>
    </cfRule>
    <cfRule type="cellIs" dxfId="2025" priority="534" operator="equal">
      <formula>"NBS-6259"</formula>
    </cfRule>
  </conditionalFormatting>
  <conditionalFormatting sqref="R457:Y457">
    <cfRule type="cellIs" dxfId="2024" priority="207" operator="equal">
      <formula>"NCD-2001"</formula>
    </cfRule>
    <cfRule type="cellIs" dxfId="2023" priority="208" operator="equal">
      <formula>"NBS-6259"</formula>
    </cfRule>
  </conditionalFormatting>
  <conditionalFormatting sqref="S20:S21">
    <cfRule type="cellIs" dxfId="2022" priority="5777" operator="equal">
      <formula>"NCD-2001"</formula>
    </cfRule>
    <cfRule type="cellIs" dxfId="2021" priority="5778" operator="equal">
      <formula>"NBS-6259"</formula>
    </cfRule>
  </conditionalFormatting>
  <conditionalFormatting sqref="S41:S42">
    <cfRule type="cellIs" dxfId="2020" priority="5495" operator="equal">
      <formula>"NCD-2001"</formula>
    </cfRule>
    <cfRule type="cellIs" dxfId="2019" priority="5496" operator="equal">
      <formula>"NBS-6259"</formula>
    </cfRule>
  </conditionalFormatting>
  <conditionalFormatting sqref="S60:S61">
    <cfRule type="cellIs" dxfId="2018" priority="5229" operator="equal">
      <formula>"NCD-2001"</formula>
    </cfRule>
    <cfRule type="cellIs" dxfId="2017" priority="5230" operator="equal">
      <formula>"NBS-6259"</formula>
    </cfRule>
  </conditionalFormatting>
  <conditionalFormatting sqref="S83:S84">
    <cfRule type="cellIs" dxfId="2016" priority="4967" operator="equal">
      <formula>"NCD-2001"</formula>
    </cfRule>
    <cfRule type="cellIs" dxfId="2015" priority="4968" operator="equal">
      <formula>"NBS-6259"</formula>
    </cfRule>
  </conditionalFormatting>
  <conditionalFormatting sqref="S478:S480">
    <cfRule type="cellIs" dxfId="2014" priority="261" operator="equal">
      <formula>"NCD-2001"</formula>
    </cfRule>
    <cfRule type="cellIs" dxfId="2013" priority="262" operator="equal">
      <formula>"NBS-6259"</formula>
    </cfRule>
  </conditionalFormatting>
  <conditionalFormatting sqref="S20:T25">
    <cfRule type="cellIs" dxfId="2012" priority="5779" operator="equal">
      <formula>"NCD-2001"</formula>
    </cfRule>
    <cfRule type="cellIs" dxfId="2011" priority="5780" operator="equal">
      <formula>"NBS-6259"</formula>
    </cfRule>
  </conditionalFormatting>
  <conditionalFormatting sqref="S41:T45">
    <cfRule type="cellIs" dxfId="2010" priority="5497" operator="equal">
      <formula>"NCD-2001"</formula>
    </cfRule>
    <cfRule type="cellIs" dxfId="2009" priority="5498" operator="equal">
      <formula>"NBS-6259"</formula>
    </cfRule>
  </conditionalFormatting>
  <conditionalFormatting sqref="S60:T64">
    <cfRule type="cellIs" dxfId="2008" priority="5231" operator="equal">
      <formula>"NCD-2001"</formula>
    </cfRule>
    <cfRule type="cellIs" dxfId="2007" priority="5232" operator="equal">
      <formula>"NBS-6259"</formula>
    </cfRule>
  </conditionalFormatting>
  <conditionalFormatting sqref="S83:T88">
    <cfRule type="cellIs" dxfId="2006" priority="4969" operator="equal">
      <formula>"NCD-2001"</formula>
    </cfRule>
    <cfRule type="cellIs" dxfId="2005" priority="4970" operator="equal">
      <formula>"NBS-6259"</formula>
    </cfRule>
  </conditionalFormatting>
  <conditionalFormatting sqref="S119:T128">
    <cfRule type="cellIs" dxfId="2004" priority="4683" operator="equal">
      <formula>"NCD-2001"</formula>
    </cfRule>
    <cfRule type="cellIs" dxfId="2003" priority="4684" operator="equal">
      <formula>"NBS-6259"</formula>
    </cfRule>
  </conditionalFormatting>
  <conditionalFormatting sqref="S149:T154">
    <cfRule type="cellIs" dxfId="2002" priority="4381" operator="equal">
      <formula>"NCD-2001"</formula>
    </cfRule>
    <cfRule type="cellIs" dxfId="2001" priority="4382" operator="equal">
      <formula>"NBS-6259"</formula>
    </cfRule>
  </conditionalFormatting>
  <conditionalFormatting sqref="S196:T200">
    <cfRule type="cellIs" dxfId="2000" priority="3837" operator="equal">
      <formula>"NCD-2001"</formula>
    </cfRule>
    <cfRule type="cellIs" dxfId="1999" priority="3838" operator="equal">
      <formula>"NBS-6259"</formula>
    </cfRule>
  </conditionalFormatting>
  <conditionalFormatting sqref="S219:T223">
    <cfRule type="cellIs" dxfId="1998" priority="3493" operator="equal">
      <formula>"NCD-2001"</formula>
    </cfRule>
    <cfRule type="cellIs" dxfId="1997" priority="3494" operator="equal">
      <formula>"NBS-6259"</formula>
    </cfRule>
  </conditionalFormatting>
  <conditionalFormatting sqref="S252:T261">
    <cfRule type="cellIs" dxfId="1996" priority="3157" operator="equal">
      <formula>"NCD-2001"</formula>
    </cfRule>
    <cfRule type="cellIs" dxfId="1995" priority="3158" operator="equal">
      <formula>"NBS-6259"</formula>
    </cfRule>
  </conditionalFormatting>
  <conditionalFormatting sqref="S279:T283">
    <cfRule type="cellIs" dxfId="1994" priority="2789" operator="equal">
      <formula>"NCD-2001"</formula>
    </cfRule>
    <cfRule type="cellIs" dxfId="1993" priority="2790" operator="equal">
      <formula>"NBS-6259"</formula>
    </cfRule>
  </conditionalFormatting>
  <conditionalFormatting sqref="S302:T305">
    <cfRule type="cellIs" dxfId="1992" priority="2479" operator="equal">
      <formula>"NCD-2001"</formula>
    </cfRule>
    <cfRule type="cellIs" dxfId="1991" priority="2480" operator="equal">
      <formula>"NBS-6259"</formula>
    </cfRule>
  </conditionalFormatting>
  <conditionalFormatting sqref="S326:T329">
    <cfRule type="cellIs" dxfId="1990" priority="2163" operator="equal">
      <formula>"NCD-2001"</formula>
    </cfRule>
    <cfRule type="cellIs" dxfId="1989" priority="2164" operator="equal">
      <formula>"NBS-6259"</formula>
    </cfRule>
  </conditionalFormatting>
  <conditionalFormatting sqref="S354:T359">
    <cfRule type="cellIs" dxfId="1988" priority="1815" operator="equal">
      <formula>"NCD-2001"</formula>
    </cfRule>
    <cfRule type="cellIs" dxfId="1987" priority="1816" operator="equal">
      <formula>"NBS-6259"</formula>
    </cfRule>
  </conditionalFormatting>
  <conditionalFormatting sqref="S386:T395">
    <cfRule type="cellIs" dxfId="1986" priority="1425" operator="equal">
      <formula>"NCD-2001"</formula>
    </cfRule>
    <cfRule type="cellIs" dxfId="1985" priority="1426" operator="equal">
      <formula>"NBS-6259"</formula>
    </cfRule>
  </conditionalFormatting>
  <conditionalFormatting sqref="S420:T428">
    <cfRule type="cellIs" dxfId="1984" priority="1059" operator="equal">
      <formula>"NCD-2001"</formula>
    </cfRule>
    <cfRule type="cellIs" dxfId="1983" priority="1060" operator="equal">
      <formula>"NBS-6259"</formula>
    </cfRule>
  </conditionalFormatting>
  <conditionalFormatting sqref="S452:T456">
    <cfRule type="cellIs" dxfId="1982" priority="721" operator="equal">
      <formula>"NCD-2001"</formula>
    </cfRule>
    <cfRule type="cellIs" dxfId="1981" priority="722" operator="equal">
      <formula>"NBS-6259"</formula>
    </cfRule>
  </conditionalFormatting>
  <conditionalFormatting sqref="S479:T484">
    <cfRule type="cellIs" dxfId="1980" priority="417" operator="equal">
      <formula>"NCD-2001"</formula>
    </cfRule>
    <cfRule type="cellIs" dxfId="1979" priority="418" operator="equal">
      <formula>"NBS-6259"</formula>
    </cfRule>
  </conditionalFormatting>
  <conditionalFormatting sqref="S507:T512">
    <cfRule type="cellIs" dxfId="1978" priority="103" operator="equal">
      <formula>"NCD-2001"</formula>
    </cfRule>
    <cfRule type="cellIs" dxfId="1977" priority="104" operator="equal">
      <formula>"NBS-6259"</formula>
    </cfRule>
  </conditionalFormatting>
  <conditionalFormatting sqref="S18:V21">
    <cfRule type="cellIs" dxfId="1976" priority="5769" operator="equal">
      <formula>"NCD-2001"</formula>
    </cfRule>
    <cfRule type="cellIs" dxfId="1975" priority="5770" operator="equal">
      <formula>"NBS-6259"</formula>
    </cfRule>
  </conditionalFormatting>
  <conditionalFormatting sqref="S39:V42">
    <cfRule type="cellIs" dxfId="1974" priority="5487" operator="equal">
      <formula>"NCD-2001"</formula>
    </cfRule>
    <cfRule type="cellIs" dxfId="1973" priority="5488" operator="equal">
      <formula>"NBS-6259"</formula>
    </cfRule>
  </conditionalFormatting>
  <conditionalFormatting sqref="S58:V61">
    <cfRule type="cellIs" dxfId="1972" priority="5221" operator="equal">
      <formula>"NCD-2001"</formula>
    </cfRule>
    <cfRule type="cellIs" dxfId="1971" priority="5222" operator="equal">
      <formula>"NBS-6259"</formula>
    </cfRule>
  </conditionalFormatting>
  <conditionalFormatting sqref="S81:V84">
    <cfRule type="cellIs" dxfId="1970" priority="4959" operator="equal">
      <formula>"NCD-2001"</formula>
    </cfRule>
    <cfRule type="cellIs" dxfId="1969" priority="4960" operator="equal">
      <formula>"NBS-6259"</formula>
    </cfRule>
  </conditionalFormatting>
  <conditionalFormatting sqref="S115:V117">
    <cfRule type="cellIs" dxfId="1968" priority="4705" operator="equal">
      <formula>"NCD-2001"</formula>
    </cfRule>
    <cfRule type="cellIs" dxfId="1967" priority="4706" operator="equal">
      <formula>"NBS-6259"</formula>
    </cfRule>
  </conditionalFormatting>
  <conditionalFormatting sqref="S146:V147">
    <cfRule type="cellIs" dxfId="1966" priority="4403" operator="equal">
      <formula>"NCD-2001"</formula>
    </cfRule>
    <cfRule type="cellIs" dxfId="1965" priority="4404" operator="equal">
      <formula>"NBS-6259"</formula>
    </cfRule>
  </conditionalFormatting>
  <conditionalFormatting sqref="S170:V171">
    <cfRule type="cellIs" dxfId="1964" priority="4129" operator="equal">
      <formula>"NCD-2001"</formula>
    </cfRule>
    <cfRule type="cellIs" dxfId="1963" priority="4130" operator="equal">
      <formula>"NBS-6259"</formula>
    </cfRule>
  </conditionalFormatting>
  <conditionalFormatting sqref="S192:V193">
    <cfRule type="cellIs" dxfId="1962" priority="3859" operator="equal">
      <formula>"NCD-2001"</formula>
    </cfRule>
    <cfRule type="cellIs" dxfId="1961" priority="3860" operator="equal">
      <formula>"NBS-6259"</formula>
    </cfRule>
  </conditionalFormatting>
  <conditionalFormatting sqref="S215:V216">
    <cfRule type="cellIs" dxfId="1960" priority="3515" operator="equal">
      <formula>"NCD-2001"</formula>
    </cfRule>
    <cfRule type="cellIs" dxfId="1959" priority="3516" operator="equal">
      <formula>"NBS-6259"</formula>
    </cfRule>
  </conditionalFormatting>
  <conditionalFormatting sqref="S247:V248">
    <cfRule type="cellIs" dxfId="1958" priority="3179" operator="equal">
      <formula>"NCD-2001"</formula>
    </cfRule>
    <cfRule type="cellIs" dxfId="1957" priority="3180" operator="equal">
      <formula>"NBS-6259"</formula>
    </cfRule>
  </conditionalFormatting>
  <conditionalFormatting sqref="S275:V276">
    <cfRule type="cellIs" dxfId="1956" priority="2811" operator="equal">
      <formula>"NCD-2001"</formula>
    </cfRule>
    <cfRule type="cellIs" dxfId="1955" priority="2812" operator="equal">
      <formula>"NBS-6259"</formula>
    </cfRule>
  </conditionalFormatting>
  <conditionalFormatting sqref="S298:V299">
    <cfRule type="cellIs" dxfId="1954" priority="2501" operator="equal">
      <formula>"NCD-2001"</formula>
    </cfRule>
    <cfRule type="cellIs" dxfId="1953" priority="2502" operator="equal">
      <formula>"NBS-6259"</formula>
    </cfRule>
  </conditionalFormatting>
  <conditionalFormatting sqref="S321:V323">
    <cfRule type="cellIs" dxfId="1952" priority="2185" operator="equal">
      <formula>"NCD-2001"</formula>
    </cfRule>
    <cfRule type="cellIs" dxfId="1951" priority="2186" operator="equal">
      <formula>"NBS-6259"</formula>
    </cfRule>
  </conditionalFormatting>
  <conditionalFormatting sqref="S345:V346">
    <cfRule type="cellIs" dxfId="1950" priority="1837" operator="equal">
      <formula>"NCD-2001"</formula>
    </cfRule>
    <cfRule type="cellIs" dxfId="1949" priority="1838" operator="equal">
      <formula>"NBS-6259"</formula>
    </cfRule>
  </conditionalFormatting>
  <conditionalFormatting sqref="S375:V376">
    <cfRule type="cellIs" dxfId="1948" priority="1447" operator="equal">
      <formula>"NCD-2001"</formula>
    </cfRule>
    <cfRule type="cellIs" dxfId="1947" priority="1448" operator="equal">
      <formula>"NBS-6259"</formula>
    </cfRule>
  </conditionalFormatting>
  <conditionalFormatting sqref="S408:V409">
    <cfRule type="cellIs" dxfId="1946" priority="1081" operator="equal">
      <formula>"NCD-2001"</formula>
    </cfRule>
    <cfRule type="cellIs" dxfId="1945" priority="1082" operator="equal">
      <formula>"NBS-6259"</formula>
    </cfRule>
  </conditionalFormatting>
  <conditionalFormatting sqref="S442:V443">
    <cfRule type="cellIs" dxfId="1944" priority="743" operator="equal">
      <formula>"NCD-2001"</formula>
    </cfRule>
    <cfRule type="cellIs" dxfId="1943" priority="744" operator="equal">
      <formula>"NBS-6259"</formula>
    </cfRule>
  </conditionalFormatting>
  <conditionalFormatting sqref="S470:V471">
    <cfRule type="cellIs" dxfId="1942" priority="439" operator="equal">
      <formula>"NCD-2001"</formula>
    </cfRule>
    <cfRule type="cellIs" dxfId="1941" priority="440" operator="equal">
      <formula>"NBS-6259"</formula>
    </cfRule>
  </conditionalFormatting>
  <conditionalFormatting sqref="S497:V498">
    <cfRule type="cellIs" dxfId="1940" priority="125" operator="equal">
      <formula>"NCD-2001"</formula>
    </cfRule>
    <cfRule type="cellIs" dxfId="1939" priority="126" operator="equal">
      <formula>"NBS-6259"</formula>
    </cfRule>
  </conditionalFormatting>
  <conditionalFormatting sqref="S8:X8 S9:Y10 S12:Y12 A14:Q14 E16:O16 A17:O17 U22:Y25 S26:Y26 A27:Y27 O28:Y28 S29:X29 S30:Y31 S33:Y34 U43:X45 S50:X50 S51:Y51 S53:Y53 U62:X64 S69:X69 U85:X88 S97:X97 S98:Y106 S108:Y109 U121:X128 S135:X135 U151:X154 S158:X158 S175:Y180 S181:X181 S191:X191 U198:X200 S205:X205 S214:X214 U221:X223 S232:X236 S246:X246 U254:X261 S265:X266 S274:X274 U281:X283 S286:X288 S297:X297 U304:X305 S309:X311 S320:X320 U328:X329 S333:X338 S334:Y335 S344:X344 U356:X359 S361:Y361 S362:X364 S374:X374 S377:Y385 U388:X395 S397:Y397 S398:X399 S407:X407 U422:X428 S430:X432 S441:X441 S444:Y451 U454:X456 S458:X460 S469:X469 S472:Y477 S479:U480 U481:X484 S485:X487 S496:X496 S499:Y505 U509:X512">
    <cfRule type="cellIs" dxfId="1938" priority="5883" operator="equal">
      <formula>"NCD-2001"</formula>
    </cfRule>
    <cfRule type="cellIs" dxfId="1937" priority="5884" operator="equal">
      <formula>"NBS-6259"</formula>
    </cfRule>
  </conditionalFormatting>
  <conditionalFormatting sqref="S11:X17">
    <cfRule type="cellIs" dxfId="1936" priority="5849" operator="equal">
      <formula>"NCD-2001"</formula>
    </cfRule>
    <cfRule type="cellIs" dxfId="1935" priority="5850" operator="equal">
      <formula>"NBS-6259"</formula>
    </cfRule>
  </conditionalFormatting>
  <conditionalFormatting sqref="S32:X38">
    <cfRule type="cellIs" dxfId="1934" priority="5575" operator="equal">
      <formula>"NCD-2001"</formula>
    </cfRule>
    <cfRule type="cellIs" dxfId="1933" priority="5576" operator="equal">
      <formula>"NBS-6259"</formula>
    </cfRule>
  </conditionalFormatting>
  <conditionalFormatting sqref="S52:X57">
    <cfRule type="cellIs" dxfId="1932" priority="5313" operator="equal">
      <formula>"NCD-2001"</formula>
    </cfRule>
    <cfRule type="cellIs" dxfId="1931" priority="5314" operator="equal">
      <formula>"NBS-6259"</formula>
    </cfRule>
  </conditionalFormatting>
  <conditionalFormatting sqref="S77:X80">
    <cfRule type="cellIs" dxfId="1930" priority="5051" operator="equal">
      <formula>"NCD-2001"</formula>
    </cfRule>
    <cfRule type="cellIs" dxfId="1929" priority="5052" operator="equal">
      <formula>"NBS-6259"</formula>
    </cfRule>
  </conditionalFormatting>
  <conditionalFormatting sqref="S107:X114">
    <cfRule type="cellIs" dxfId="1928" priority="4773" operator="equal">
      <formula>"NCD-2001"</formula>
    </cfRule>
    <cfRule type="cellIs" dxfId="1927" priority="4774" operator="equal">
      <formula>"NBS-6259"</formula>
    </cfRule>
  </conditionalFormatting>
  <conditionalFormatting sqref="S119:X120">
    <cfRule type="cellIs" dxfId="1926" priority="4673" operator="equal">
      <formula>"NCD-2001"</formula>
    </cfRule>
    <cfRule type="cellIs" dxfId="1925" priority="4674" operator="equal">
      <formula>"NBS-6259"</formula>
    </cfRule>
  </conditionalFormatting>
  <conditionalFormatting sqref="S142:X145">
    <cfRule type="cellIs" dxfId="1924" priority="4451" operator="equal">
      <formula>"NCD-2001"</formula>
    </cfRule>
    <cfRule type="cellIs" dxfId="1923" priority="4452" operator="equal">
      <formula>"NBS-6259"</formula>
    </cfRule>
  </conditionalFormatting>
  <conditionalFormatting sqref="S149:X150">
    <cfRule type="cellIs" dxfId="1922" priority="4371" operator="equal">
      <formula>"NCD-2001"</formula>
    </cfRule>
    <cfRule type="cellIs" dxfId="1921" priority="4372" operator="equal">
      <formula>"NBS-6259"</formula>
    </cfRule>
  </conditionalFormatting>
  <conditionalFormatting sqref="S165:X169">
    <cfRule type="cellIs" dxfId="1920" priority="4177" operator="equal">
      <formula>"NCD-2001"</formula>
    </cfRule>
    <cfRule type="cellIs" dxfId="1919" priority="4178" operator="equal">
      <formula>"NBS-6259"</formula>
    </cfRule>
  </conditionalFormatting>
  <conditionalFormatting sqref="S173:X174">
    <cfRule type="cellIs" dxfId="1918" priority="4097" operator="equal">
      <formula>"NCD-2001"</formula>
    </cfRule>
    <cfRule type="cellIs" dxfId="1917" priority="4098" operator="equal">
      <formula>"NBS-6259"</formula>
    </cfRule>
  </conditionalFormatting>
  <conditionalFormatting sqref="S196:X197">
    <cfRule type="cellIs" dxfId="1916" priority="3827" operator="equal">
      <formula>"NCD-2001"</formula>
    </cfRule>
    <cfRule type="cellIs" dxfId="1915" priority="3828" operator="equal">
      <formula>"NBS-6259"</formula>
    </cfRule>
  </conditionalFormatting>
  <conditionalFormatting sqref="S219:X220">
    <cfRule type="cellIs" dxfId="1914" priority="3483" operator="equal">
      <formula>"NCD-2001"</formula>
    </cfRule>
    <cfRule type="cellIs" dxfId="1913" priority="3484" operator="equal">
      <formula>"NBS-6259"</formula>
    </cfRule>
  </conditionalFormatting>
  <conditionalFormatting sqref="S252:X253">
    <cfRule type="cellIs" dxfId="1912" priority="3147" operator="equal">
      <formula>"NCD-2001"</formula>
    </cfRule>
    <cfRule type="cellIs" dxfId="1911" priority="3148" operator="equal">
      <formula>"NBS-6259"</formula>
    </cfRule>
  </conditionalFormatting>
  <conditionalFormatting sqref="S279:X280">
    <cfRule type="cellIs" dxfId="1910" priority="2779" operator="equal">
      <formula>"NCD-2001"</formula>
    </cfRule>
    <cfRule type="cellIs" dxfId="1909" priority="2780" operator="equal">
      <formula>"NBS-6259"</formula>
    </cfRule>
  </conditionalFormatting>
  <conditionalFormatting sqref="S302:X303">
    <cfRule type="cellIs" dxfId="1908" priority="2469" operator="equal">
      <formula>"NCD-2001"</formula>
    </cfRule>
    <cfRule type="cellIs" dxfId="1907" priority="2470" operator="equal">
      <formula>"NBS-6259"</formula>
    </cfRule>
  </conditionalFormatting>
  <conditionalFormatting sqref="S326:X327">
    <cfRule type="cellIs" dxfId="1906" priority="2153" operator="equal">
      <formula>"NCD-2001"</formula>
    </cfRule>
    <cfRule type="cellIs" dxfId="1905" priority="2154" operator="equal">
      <formula>"NBS-6259"</formula>
    </cfRule>
  </conditionalFormatting>
  <conditionalFormatting sqref="S354:X355">
    <cfRule type="cellIs" dxfId="1904" priority="1805" operator="equal">
      <formula>"NCD-2001"</formula>
    </cfRule>
    <cfRule type="cellIs" dxfId="1903" priority="1806" operator="equal">
      <formula>"NBS-6259"</formula>
    </cfRule>
  </conditionalFormatting>
  <conditionalFormatting sqref="S360:X360">
    <cfRule type="cellIs" dxfId="1902" priority="1229" operator="equal">
      <formula>"NCD-2001"</formula>
    </cfRule>
    <cfRule type="cellIs" dxfId="1901" priority="1230" operator="equal">
      <formula>"NBS-6259"</formula>
    </cfRule>
  </conditionalFormatting>
  <conditionalFormatting sqref="S386:X387">
    <cfRule type="cellIs" dxfId="1900" priority="1415" operator="equal">
      <formula>"NCD-2001"</formula>
    </cfRule>
    <cfRule type="cellIs" dxfId="1899" priority="1416" operator="equal">
      <formula>"NBS-6259"</formula>
    </cfRule>
  </conditionalFormatting>
  <conditionalFormatting sqref="S396:X396">
    <cfRule type="cellIs" dxfId="1898" priority="907" operator="equal">
      <formula>"NCD-2001"</formula>
    </cfRule>
    <cfRule type="cellIs" dxfId="1897" priority="908" operator="equal">
      <formula>"NBS-6259"</formula>
    </cfRule>
  </conditionalFormatting>
  <conditionalFormatting sqref="S420:X421">
    <cfRule type="cellIs" dxfId="1896" priority="1049" operator="equal">
      <formula>"NCD-2001"</formula>
    </cfRule>
    <cfRule type="cellIs" dxfId="1895" priority="1050" operator="equal">
      <formula>"NBS-6259"</formula>
    </cfRule>
  </conditionalFormatting>
  <conditionalFormatting sqref="S452:X453">
    <cfRule type="cellIs" dxfId="1894" priority="711" operator="equal">
      <formula>"NCD-2001"</formula>
    </cfRule>
    <cfRule type="cellIs" dxfId="1893" priority="712" operator="equal">
      <formula>"NBS-6259"</formula>
    </cfRule>
  </conditionalFormatting>
  <conditionalFormatting sqref="S507:X508">
    <cfRule type="cellIs" dxfId="1892" priority="93" operator="equal">
      <formula>"NCD-2001"</formula>
    </cfRule>
    <cfRule type="cellIs" dxfId="1891" priority="94" operator="equal">
      <formula>"NBS-6259"</formula>
    </cfRule>
  </conditionalFormatting>
  <conditionalFormatting sqref="S70:Y76">
    <cfRule type="cellIs" dxfId="1890" priority="5079" operator="equal">
      <formula>"NCD-2001"</formula>
    </cfRule>
    <cfRule type="cellIs" dxfId="1889" priority="5080" operator="equal">
      <formula>"NBS-6259"</formula>
    </cfRule>
  </conditionalFormatting>
  <conditionalFormatting sqref="S136:Y141">
    <cfRule type="cellIs" dxfId="1888" priority="4479" operator="equal">
      <formula>"NCD-2001"</formula>
    </cfRule>
    <cfRule type="cellIs" dxfId="1887" priority="4480" operator="equal">
      <formula>"NBS-6259"</formula>
    </cfRule>
  </conditionalFormatting>
  <conditionalFormatting sqref="S159:Y164">
    <cfRule type="cellIs" dxfId="1886" priority="4197" operator="equal">
      <formula>"NCD-2001"</formula>
    </cfRule>
    <cfRule type="cellIs" dxfId="1885" priority="4198" operator="equal">
      <formula>"NBS-6259"</formula>
    </cfRule>
  </conditionalFormatting>
  <conditionalFormatting sqref="S182:Y190">
    <cfRule type="cellIs" dxfId="1884" priority="3805" operator="equal">
      <formula>"NCD-2001"</formula>
    </cfRule>
    <cfRule type="cellIs" dxfId="1883" priority="3806" operator="equal">
      <formula>"NBS-6259"</formula>
    </cfRule>
  </conditionalFormatting>
  <conditionalFormatting sqref="S206:Y213">
    <cfRule type="cellIs" dxfId="1882" priority="3465" operator="equal">
      <formula>"NCD-2001"</formula>
    </cfRule>
    <cfRule type="cellIs" dxfId="1881" priority="3466" operator="equal">
      <formula>"NBS-6259"</formula>
    </cfRule>
  </conditionalFormatting>
  <conditionalFormatting sqref="S233:Y245">
    <cfRule type="cellIs" dxfId="1880" priority="3117" operator="equal">
      <formula>"NCD-2001"</formula>
    </cfRule>
    <cfRule type="cellIs" dxfId="1879" priority="3118" operator="equal">
      <formula>"NBS-6259"</formula>
    </cfRule>
  </conditionalFormatting>
  <conditionalFormatting sqref="S266:Y273">
    <cfRule type="cellIs" dxfId="1878" priority="2761" operator="equal">
      <formula>"NCD-2001"</formula>
    </cfRule>
    <cfRule type="cellIs" dxfId="1877" priority="2762" operator="equal">
      <formula>"NBS-6259"</formula>
    </cfRule>
  </conditionalFormatting>
  <conditionalFormatting sqref="S287:Y296">
    <cfRule type="cellIs" dxfId="1876" priority="2447" operator="equal">
      <formula>"NCD-2001"</formula>
    </cfRule>
    <cfRule type="cellIs" dxfId="1875" priority="2448" operator="equal">
      <formula>"NBS-6259"</formula>
    </cfRule>
  </conditionalFormatting>
  <conditionalFormatting sqref="S310:Y319">
    <cfRule type="cellIs" dxfId="1874" priority="2131" operator="equal">
      <formula>"NCD-2001"</formula>
    </cfRule>
    <cfRule type="cellIs" dxfId="1873" priority="2132" operator="equal">
      <formula>"NBS-6259"</formula>
    </cfRule>
  </conditionalFormatting>
  <conditionalFormatting sqref="S337:Y343">
    <cfRule type="cellIs" dxfId="1872" priority="1771" operator="equal">
      <formula>"NCD-2001"</formula>
    </cfRule>
    <cfRule type="cellIs" dxfId="1871" priority="1772" operator="equal">
      <formula>"NBS-6259"</formula>
    </cfRule>
  </conditionalFormatting>
  <conditionalFormatting sqref="S363:Y373">
    <cfRule type="cellIs" dxfId="1870" priority="1381" operator="equal">
      <formula>"NCD-2001"</formula>
    </cfRule>
    <cfRule type="cellIs" dxfId="1869" priority="1382" operator="equal">
      <formula>"NBS-6259"</formula>
    </cfRule>
  </conditionalFormatting>
  <conditionalFormatting sqref="S399:Y406">
    <cfRule type="cellIs" dxfId="1868" priority="1031" operator="equal">
      <formula>"NCD-2001"</formula>
    </cfRule>
    <cfRule type="cellIs" dxfId="1867" priority="1032" operator="equal">
      <formula>"NBS-6259"</formula>
    </cfRule>
  </conditionalFormatting>
  <conditionalFormatting sqref="S431:Y440">
    <cfRule type="cellIs" dxfId="1866" priority="689" operator="equal">
      <formula>"NCD-2001"</formula>
    </cfRule>
    <cfRule type="cellIs" dxfId="1865" priority="690" operator="equal">
      <formula>"NBS-6259"</formula>
    </cfRule>
  </conditionalFormatting>
  <conditionalFormatting sqref="S459:Y468">
    <cfRule type="cellIs" dxfId="1864" priority="385" operator="equal">
      <formula>"NCD-2001"</formula>
    </cfRule>
    <cfRule type="cellIs" dxfId="1863" priority="386" operator="equal">
      <formula>"NBS-6259"</formula>
    </cfRule>
  </conditionalFormatting>
  <conditionalFormatting sqref="S486:Y495">
    <cfRule type="cellIs" dxfId="1862" priority="71" operator="equal">
      <formula>"NCD-2001"</formula>
    </cfRule>
    <cfRule type="cellIs" dxfId="1861" priority="72" operator="equal">
      <formula>"NBS-6259"</formula>
    </cfRule>
  </conditionalFormatting>
  <conditionalFormatting sqref="V478:X480">
    <cfRule type="cellIs" dxfId="1860" priority="253" operator="equal">
      <formula>"NCD-2001"</formula>
    </cfRule>
    <cfRule type="cellIs" dxfId="1859" priority="254" operator="equal">
      <formula>"NBS-6259"</formula>
    </cfRule>
  </conditionalFormatting>
  <conditionalFormatting sqref="W13">
    <cfRule type="cellIs" dxfId="1858" priority="5759" operator="equal">
      <formula>"NCD-2001"</formula>
    </cfRule>
    <cfRule type="cellIs" dxfId="1857" priority="5760" operator="equal">
      <formula>"NBS-6259"</formula>
    </cfRule>
  </conditionalFormatting>
  <conditionalFormatting sqref="W35">
    <cfRule type="cellIs" dxfId="1856" priority="5477" operator="equal">
      <formula>"NCD-2001"</formula>
    </cfRule>
    <cfRule type="cellIs" dxfId="1855" priority="5478" operator="equal">
      <formula>"NBS-6259"</formula>
    </cfRule>
  </conditionalFormatting>
  <conditionalFormatting sqref="W54">
    <cfRule type="cellIs" dxfId="1854" priority="5211" operator="equal">
      <formula>"NCD-2001"</formula>
    </cfRule>
    <cfRule type="cellIs" dxfId="1853" priority="5212" operator="equal">
      <formula>"NBS-6259"</formula>
    </cfRule>
  </conditionalFormatting>
  <conditionalFormatting sqref="W77">
    <cfRule type="cellIs" dxfId="1852" priority="4945" operator="equal">
      <formula>"NCD-2001"</formula>
    </cfRule>
    <cfRule type="cellIs" dxfId="1851" priority="4946" operator="equal">
      <formula>"NBS-6259"</formula>
    </cfRule>
  </conditionalFormatting>
  <conditionalFormatting sqref="W110">
    <cfRule type="cellIs" dxfId="1850" priority="4663" operator="equal">
      <formula>"NCD-2001"</formula>
    </cfRule>
    <cfRule type="cellIs" dxfId="1849" priority="4664" operator="equal">
      <formula>"NBS-6259"</formula>
    </cfRule>
  </conditionalFormatting>
  <conditionalFormatting sqref="W142">
    <cfRule type="cellIs" dxfId="1848" priority="4357" operator="equal">
      <formula>"NCD-2001"</formula>
    </cfRule>
    <cfRule type="cellIs" dxfId="1847" priority="4358" operator="equal">
      <formula>"NBS-6259"</formula>
    </cfRule>
  </conditionalFormatting>
  <conditionalFormatting sqref="W165">
    <cfRule type="cellIs" dxfId="1846" priority="4083" operator="equal">
      <formula>"NCD-2001"</formula>
    </cfRule>
    <cfRule type="cellIs" dxfId="1845" priority="4084" operator="equal">
      <formula>"NBS-6259"</formula>
    </cfRule>
  </conditionalFormatting>
  <conditionalFormatting sqref="W188">
    <cfRule type="cellIs" dxfId="1844" priority="3813" operator="equal">
      <formula>"NCD-2001"</formula>
    </cfRule>
    <cfRule type="cellIs" dxfId="1843" priority="3814" operator="equal">
      <formula>"NBS-6259"</formula>
    </cfRule>
  </conditionalFormatting>
  <conditionalFormatting sqref="W211">
    <cfRule type="cellIs" dxfId="1842" priority="3473" operator="equal">
      <formula>"NCD-2001"</formula>
    </cfRule>
    <cfRule type="cellIs" dxfId="1841" priority="3474" operator="equal">
      <formula>"NBS-6259"</formula>
    </cfRule>
  </conditionalFormatting>
  <conditionalFormatting sqref="W242">
    <cfRule type="cellIs" dxfId="1840" priority="3137" operator="equal">
      <formula>"NCD-2001"</formula>
    </cfRule>
    <cfRule type="cellIs" dxfId="1839" priority="3138" operator="equal">
      <formula>"NBS-6259"</formula>
    </cfRule>
  </conditionalFormatting>
  <conditionalFormatting sqref="W271">
    <cfRule type="cellIs" dxfId="1838" priority="2769" operator="equal">
      <formula>"NCD-2001"</formula>
    </cfRule>
    <cfRule type="cellIs" dxfId="1837" priority="2770" operator="equal">
      <formula>"NBS-6259"</formula>
    </cfRule>
  </conditionalFormatting>
  <conditionalFormatting sqref="W294">
    <cfRule type="cellIs" dxfId="1836" priority="2455" operator="equal">
      <formula>"NCD-2001"</formula>
    </cfRule>
    <cfRule type="cellIs" dxfId="1835" priority="2456" operator="equal">
      <formula>"NBS-6259"</formula>
    </cfRule>
  </conditionalFormatting>
  <conditionalFormatting sqref="W317">
    <cfRule type="cellIs" dxfId="1834" priority="2139" operator="equal">
      <formula>"NCD-2001"</formula>
    </cfRule>
    <cfRule type="cellIs" dxfId="1833" priority="2140" operator="equal">
      <formula>"NBS-6259"</formula>
    </cfRule>
  </conditionalFormatting>
  <conditionalFormatting sqref="W340">
    <cfRule type="cellIs" dxfId="1832" priority="1791" operator="equal">
      <formula>"NCD-2001"</formula>
    </cfRule>
    <cfRule type="cellIs" dxfId="1831" priority="1792" operator="equal">
      <formula>"NBS-6259"</formula>
    </cfRule>
  </conditionalFormatting>
  <conditionalFormatting sqref="W370">
    <cfRule type="cellIs" dxfId="1830" priority="1401" operator="equal">
      <formula>"NCD-2001"</formula>
    </cfRule>
    <cfRule type="cellIs" dxfId="1829" priority="1402" operator="equal">
      <formula>"NBS-6259"</formula>
    </cfRule>
  </conditionalFormatting>
  <conditionalFormatting sqref="W404">
    <cfRule type="cellIs" dxfId="1828" priority="1039" operator="equal">
      <formula>"NCD-2001"</formula>
    </cfRule>
    <cfRule type="cellIs" dxfId="1827" priority="1040" operator="equal">
      <formula>"NBS-6259"</formula>
    </cfRule>
  </conditionalFormatting>
  <conditionalFormatting sqref="W438">
    <cfRule type="cellIs" dxfId="1826" priority="697" operator="equal">
      <formula>"NCD-2001"</formula>
    </cfRule>
    <cfRule type="cellIs" dxfId="1825" priority="698" operator="equal">
      <formula>"NBS-6259"</formula>
    </cfRule>
  </conditionalFormatting>
  <conditionalFormatting sqref="W466">
    <cfRule type="cellIs" dxfId="1824" priority="393" operator="equal">
      <formula>"NCD-2001"</formula>
    </cfRule>
    <cfRule type="cellIs" dxfId="1823" priority="394" operator="equal">
      <formula>"NBS-6259"</formula>
    </cfRule>
  </conditionalFormatting>
  <conditionalFormatting sqref="W493">
    <cfRule type="cellIs" dxfId="1822" priority="79" operator="equal">
      <formula>"NCD-2001"</formula>
    </cfRule>
    <cfRule type="cellIs" dxfId="1821" priority="80" operator="equal">
      <formula>"NBS-6259"</formula>
    </cfRule>
  </conditionalFormatting>
  <conditionalFormatting sqref="W18:X18">
    <cfRule type="cellIs" dxfId="1820" priority="5819" operator="equal">
      <formula>"NCD-2001"</formula>
    </cfRule>
    <cfRule type="cellIs" dxfId="1819" priority="5820" operator="equal">
      <formula>"NBS-6259"</formula>
    </cfRule>
  </conditionalFormatting>
  <conditionalFormatting sqref="W39:X39">
    <cfRule type="cellIs" dxfId="1818" priority="5537" operator="equal">
      <formula>"NCD-2001"</formula>
    </cfRule>
    <cfRule type="cellIs" dxfId="1817" priority="5538" operator="equal">
      <formula>"NBS-6259"</formula>
    </cfRule>
  </conditionalFormatting>
  <conditionalFormatting sqref="W41:X42">
    <cfRule type="cellIs" dxfId="1816" priority="5489" operator="equal">
      <formula>"NCD-2001"</formula>
    </cfRule>
    <cfRule type="cellIs" dxfId="1815" priority="5490" operator="equal">
      <formula>"NBS-6259"</formula>
    </cfRule>
  </conditionalFormatting>
  <conditionalFormatting sqref="W58:X58">
    <cfRule type="cellIs" dxfId="1814" priority="5271" operator="equal">
      <formula>"NCD-2001"</formula>
    </cfRule>
    <cfRule type="cellIs" dxfId="1813" priority="5272" operator="equal">
      <formula>"NBS-6259"</formula>
    </cfRule>
  </conditionalFormatting>
  <conditionalFormatting sqref="W60:X61">
    <cfRule type="cellIs" dxfId="1812" priority="5223" operator="equal">
      <formula>"NCD-2001"</formula>
    </cfRule>
    <cfRule type="cellIs" dxfId="1811" priority="5224" operator="equal">
      <formula>"NBS-6259"</formula>
    </cfRule>
  </conditionalFormatting>
  <conditionalFormatting sqref="W81:X81">
    <cfRule type="cellIs" dxfId="1810" priority="5009" operator="equal">
      <formula>"NCD-2001"</formula>
    </cfRule>
    <cfRule type="cellIs" dxfId="1809" priority="5010" operator="equal">
      <formula>"NBS-6259"</formula>
    </cfRule>
  </conditionalFormatting>
  <conditionalFormatting sqref="W83:X84">
    <cfRule type="cellIs" dxfId="1808" priority="4961" operator="equal">
      <formula>"NCD-2001"</formula>
    </cfRule>
    <cfRule type="cellIs" dxfId="1807" priority="4962" operator="equal">
      <formula>"NBS-6259"</formula>
    </cfRule>
  </conditionalFormatting>
  <conditionalFormatting sqref="W115:X115">
    <cfRule type="cellIs" dxfId="1806" priority="4725" operator="equal">
      <formula>"NCD-2001"</formula>
    </cfRule>
    <cfRule type="cellIs" dxfId="1805" priority="4726" operator="equal">
      <formula>"NBS-6259"</formula>
    </cfRule>
  </conditionalFormatting>
  <conditionalFormatting sqref="W146:X146">
    <cfRule type="cellIs" dxfId="1804" priority="4421" operator="equal">
      <formula>"NCD-2001"</formula>
    </cfRule>
    <cfRule type="cellIs" dxfId="1803" priority="4422" operator="equal">
      <formula>"NBS-6259"</formula>
    </cfRule>
  </conditionalFormatting>
  <conditionalFormatting sqref="W170:X170">
    <cfRule type="cellIs" dxfId="1802" priority="4147" operator="equal">
      <formula>"NCD-2001"</formula>
    </cfRule>
    <cfRule type="cellIs" dxfId="1801" priority="4148" operator="equal">
      <formula>"NBS-6259"</formula>
    </cfRule>
  </conditionalFormatting>
  <conditionalFormatting sqref="W192:X192">
    <cfRule type="cellIs" dxfId="1800" priority="3877" operator="equal">
      <formula>"NCD-2001"</formula>
    </cfRule>
    <cfRule type="cellIs" dxfId="1799" priority="3878" operator="equal">
      <formula>"NBS-6259"</formula>
    </cfRule>
  </conditionalFormatting>
  <conditionalFormatting sqref="W215:X215">
    <cfRule type="cellIs" dxfId="1798" priority="3533" operator="equal">
      <formula>"NCD-2001"</formula>
    </cfRule>
    <cfRule type="cellIs" dxfId="1797" priority="3534" operator="equal">
      <formula>"NBS-6259"</formula>
    </cfRule>
  </conditionalFormatting>
  <conditionalFormatting sqref="W247:X247">
    <cfRule type="cellIs" dxfId="1796" priority="3197" operator="equal">
      <formula>"NCD-2001"</formula>
    </cfRule>
    <cfRule type="cellIs" dxfId="1795" priority="3198" operator="equal">
      <formula>"NBS-6259"</formula>
    </cfRule>
  </conditionalFormatting>
  <conditionalFormatting sqref="W275:X275">
    <cfRule type="cellIs" dxfId="1794" priority="2829" operator="equal">
      <formula>"NCD-2001"</formula>
    </cfRule>
    <cfRule type="cellIs" dxfId="1793" priority="2830" operator="equal">
      <formula>"NBS-6259"</formula>
    </cfRule>
  </conditionalFormatting>
  <conditionalFormatting sqref="W298:X298">
    <cfRule type="cellIs" dxfId="1792" priority="2519" operator="equal">
      <formula>"NCD-2001"</formula>
    </cfRule>
    <cfRule type="cellIs" dxfId="1791" priority="2520" operator="equal">
      <formula>"NBS-6259"</formula>
    </cfRule>
  </conditionalFormatting>
  <conditionalFormatting sqref="W321:X321">
    <cfRule type="cellIs" dxfId="1790" priority="2205" operator="equal">
      <formula>"NCD-2001"</formula>
    </cfRule>
    <cfRule type="cellIs" dxfId="1789" priority="2206" operator="equal">
      <formula>"NBS-6259"</formula>
    </cfRule>
  </conditionalFormatting>
  <conditionalFormatting sqref="W345:X345">
    <cfRule type="cellIs" dxfId="1788" priority="1855" operator="equal">
      <formula>"NCD-2001"</formula>
    </cfRule>
    <cfRule type="cellIs" dxfId="1787" priority="1856" operator="equal">
      <formula>"NBS-6259"</formula>
    </cfRule>
  </conditionalFormatting>
  <conditionalFormatting sqref="W375:X375">
    <cfRule type="cellIs" dxfId="1786" priority="1465" operator="equal">
      <formula>"NCD-2001"</formula>
    </cfRule>
    <cfRule type="cellIs" dxfId="1785" priority="1466" operator="equal">
      <formula>"NBS-6259"</formula>
    </cfRule>
  </conditionalFormatting>
  <conditionalFormatting sqref="W408:X408">
    <cfRule type="cellIs" dxfId="1784" priority="1099" operator="equal">
      <formula>"NCD-2001"</formula>
    </cfRule>
    <cfRule type="cellIs" dxfId="1783" priority="1100" operator="equal">
      <formula>"NBS-6259"</formula>
    </cfRule>
  </conditionalFormatting>
  <conditionalFormatting sqref="W442:X442">
    <cfRule type="cellIs" dxfId="1782" priority="761" operator="equal">
      <formula>"NCD-2001"</formula>
    </cfRule>
    <cfRule type="cellIs" dxfId="1781" priority="762" operator="equal">
      <formula>"NBS-6259"</formula>
    </cfRule>
  </conditionalFormatting>
  <conditionalFormatting sqref="W470:X470">
    <cfRule type="cellIs" dxfId="1780" priority="457" operator="equal">
      <formula>"NCD-2001"</formula>
    </cfRule>
    <cfRule type="cellIs" dxfId="1779" priority="458" operator="equal">
      <formula>"NBS-6259"</formula>
    </cfRule>
  </conditionalFormatting>
  <conditionalFormatting sqref="W497:X497">
    <cfRule type="cellIs" dxfId="1778" priority="143" operator="equal">
      <formula>"NCD-2001"</formula>
    </cfRule>
    <cfRule type="cellIs" dxfId="1777" priority="144" operator="equal">
      <formula>"NBS-6259"</formula>
    </cfRule>
  </conditionalFormatting>
  <conditionalFormatting sqref="W19:Y21">
    <cfRule type="cellIs" dxfId="1776" priority="5767" operator="equal">
      <formula>"NCD-2001"</formula>
    </cfRule>
    <cfRule type="cellIs" dxfId="1775" priority="5768" operator="equal">
      <formula>"NBS-6259"</formula>
    </cfRule>
  </conditionalFormatting>
  <conditionalFormatting sqref="W40:Y40">
    <cfRule type="cellIs" dxfId="1774" priority="5523" operator="equal">
      <formula>"NCD-2001"</formula>
    </cfRule>
    <cfRule type="cellIs" dxfId="1773" priority="5524" operator="equal">
      <formula>"NBS-6259"</formula>
    </cfRule>
  </conditionalFormatting>
  <conditionalFormatting sqref="W59:Y59">
    <cfRule type="cellIs" dxfId="1772" priority="5257" operator="equal">
      <formula>"NCD-2001"</formula>
    </cfRule>
    <cfRule type="cellIs" dxfId="1771" priority="5258" operator="equal">
      <formula>"NBS-6259"</formula>
    </cfRule>
  </conditionalFormatting>
  <conditionalFormatting sqref="W82:Y82">
    <cfRule type="cellIs" dxfId="1770" priority="4995" operator="equal">
      <formula>"NCD-2001"</formula>
    </cfRule>
    <cfRule type="cellIs" dxfId="1769" priority="4996" operator="equal">
      <formula>"NBS-6259"</formula>
    </cfRule>
  </conditionalFormatting>
  <conditionalFormatting sqref="W116:Y117">
    <cfRule type="cellIs" dxfId="1768" priority="4709" operator="equal">
      <formula>"NCD-2001"</formula>
    </cfRule>
    <cfRule type="cellIs" dxfId="1767" priority="4710" operator="equal">
      <formula>"NBS-6259"</formula>
    </cfRule>
  </conditionalFormatting>
  <conditionalFormatting sqref="W147:Y147">
    <cfRule type="cellIs" dxfId="1766" priority="4407" operator="equal">
      <formula>"NCD-2001"</formula>
    </cfRule>
    <cfRule type="cellIs" dxfId="1765" priority="4408" operator="equal">
      <formula>"NBS-6259"</formula>
    </cfRule>
  </conditionalFormatting>
  <conditionalFormatting sqref="W171:Y171">
    <cfRule type="cellIs" dxfId="1764" priority="4133" operator="equal">
      <formula>"NCD-2001"</formula>
    </cfRule>
    <cfRule type="cellIs" dxfId="1763" priority="4134" operator="equal">
      <formula>"NBS-6259"</formula>
    </cfRule>
  </conditionalFormatting>
  <conditionalFormatting sqref="W193:Y193">
    <cfRule type="cellIs" dxfId="1762" priority="3863" operator="equal">
      <formula>"NCD-2001"</formula>
    </cfRule>
    <cfRule type="cellIs" dxfId="1761" priority="3864" operator="equal">
      <formula>"NBS-6259"</formula>
    </cfRule>
  </conditionalFormatting>
  <conditionalFormatting sqref="W216:Y216">
    <cfRule type="cellIs" dxfId="1760" priority="3519" operator="equal">
      <formula>"NCD-2001"</formula>
    </cfRule>
    <cfRule type="cellIs" dxfId="1759" priority="3520" operator="equal">
      <formula>"NBS-6259"</formula>
    </cfRule>
  </conditionalFormatting>
  <conditionalFormatting sqref="W248:Y248">
    <cfRule type="cellIs" dxfId="1758" priority="3183" operator="equal">
      <formula>"NCD-2001"</formula>
    </cfRule>
    <cfRule type="cellIs" dxfId="1757" priority="3184" operator="equal">
      <formula>"NBS-6259"</formula>
    </cfRule>
  </conditionalFormatting>
  <conditionalFormatting sqref="W276:Y276">
    <cfRule type="cellIs" dxfId="1756" priority="2815" operator="equal">
      <formula>"NCD-2001"</formula>
    </cfRule>
    <cfRule type="cellIs" dxfId="1755" priority="2816" operator="equal">
      <formula>"NBS-6259"</formula>
    </cfRule>
  </conditionalFormatting>
  <conditionalFormatting sqref="W299:Y299">
    <cfRule type="cellIs" dxfId="1754" priority="2505" operator="equal">
      <formula>"NCD-2001"</formula>
    </cfRule>
    <cfRule type="cellIs" dxfId="1753" priority="2506" operator="equal">
      <formula>"NBS-6259"</formula>
    </cfRule>
  </conditionalFormatting>
  <conditionalFormatting sqref="W322:Y323">
    <cfRule type="cellIs" dxfId="1752" priority="2189" operator="equal">
      <formula>"NCD-2001"</formula>
    </cfRule>
    <cfRule type="cellIs" dxfId="1751" priority="2190" operator="equal">
      <formula>"NBS-6259"</formula>
    </cfRule>
  </conditionalFormatting>
  <conditionalFormatting sqref="W346:Y346">
    <cfRule type="cellIs" dxfId="1750" priority="1841" operator="equal">
      <formula>"NCD-2001"</formula>
    </cfRule>
    <cfRule type="cellIs" dxfId="1749" priority="1842" operator="equal">
      <formula>"NBS-6259"</formula>
    </cfRule>
  </conditionalFormatting>
  <conditionalFormatting sqref="W376:Y376">
    <cfRule type="cellIs" dxfId="1748" priority="1451" operator="equal">
      <formula>"NCD-2001"</formula>
    </cfRule>
    <cfRule type="cellIs" dxfId="1747" priority="1452" operator="equal">
      <formula>"NBS-6259"</formula>
    </cfRule>
  </conditionalFormatting>
  <conditionalFormatting sqref="W409:Y409">
    <cfRule type="cellIs" dxfId="1746" priority="1085" operator="equal">
      <formula>"NCD-2001"</formula>
    </cfRule>
    <cfRule type="cellIs" dxfId="1745" priority="1086" operator="equal">
      <formula>"NBS-6259"</formula>
    </cfRule>
  </conditionalFormatting>
  <conditionalFormatting sqref="W443:Y443">
    <cfRule type="cellIs" dxfId="1744" priority="747" operator="equal">
      <formula>"NCD-2001"</formula>
    </cfRule>
    <cfRule type="cellIs" dxfId="1743" priority="748" operator="equal">
      <formula>"NBS-6259"</formula>
    </cfRule>
  </conditionalFormatting>
  <conditionalFormatting sqref="W471:Y471">
    <cfRule type="cellIs" dxfId="1742" priority="443" operator="equal">
      <formula>"NCD-2001"</formula>
    </cfRule>
    <cfRule type="cellIs" dxfId="1741" priority="444" operator="equal">
      <formula>"NBS-6259"</formula>
    </cfRule>
  </conditionalFormatting>
  <conditionalFormatting sqref="W498:Y498">
    <cfRule type="cellIs" dxfId="1740" priority="129" operator="equal">
      <formula>"NCD-2001"</formula>
    </cfRule>
    <cfRule type="cellIs" dxfId="1739" priority="130" operator="equal">
      <formula>"NBS-6259"</formula>
    </cfRule>
  </conditionalFormatting>
  <conditionalFormatting sqref="X224">
    <cfRule type="cellIs" dxfId="1738" priority="2927" operator="equal">
      <formula>"NCD-2001"</formula>
    </cfRule>
    <cfRule type="cellIs" dxfId="1737" priority="2928" operator="equal">
      <formula>"NBS-6259"</formula>
    </cfRule>
  </conditionalFormatting>
  <conditionalFormatting sqref="Y5:Y8">
    <cfRule type="cellIs" dxfId="1736" priority="5703" operator="equal">
      <formula>"NCD-2001"</formula>
    </cfRule>
    <cfRule type="cellIs" dxfId="1735" priority="5704" operator="equal">
      <formula>"NBS-6259"</formula>
    </cfRule>
  </conditionalFormatting>
  <conditionalFormatting sqref="Y11:Y18">
    <cfRule type="cellIs" dxfId="1734" priority="5739" operator="equal">
      <formula>"NCD-2001"</formula>
    </cfRule>
    <cfRule type="cellIs" dxfId="1733" priority="5740" operator="equal">
      <formula>"NBS-6259"</formula>
    </cfRule>
  </conditionalFormatting>
  <conditionalFormatting sqref="Y25:Y29">
    <cfRule type="cellIs" dxfId="1732" priority="5419" operator="equal">
      <formula>"NCD-2001"</formula>
    </cfRule>
    <cfRule type="cellIs" dxfId="1731" priority="5420" operator="equal">
      <formula>"NBS-6259"</formula>
    </cfRule>
  </conditionalFormatting>
  <conditionalFormatting sqref="Y32:Y39">
    <cfRule type="cellIs" dxfId="1730" priority="5469" operator="equal">
      <formula>"NCD-2001"</formula>
    </cfRule>
    <cfRule type="cellIs" dxfId="1729" priority="5470" operator="equal">
      <formula>"NBS-6259"</formula>
    </cfRule>
  </conditionalFormatting>
  <conditionalFormatting sqref="Y41:Y50">
    <cfRule type="cellIs" dxfId="1728" priority="5169" operator="equal">
      <formula>"NCD-2001"</formula>
    </cfRule>
    <cfRule type="cellIs" dxfId="1727" priority="5170" operator="equal">
      <formula>"NBS-6259"</formula>
    </cfRule>
  </conditionalFormatting>
  <conditionalFormatting sqref="Y52:Y58">
    <cfRule type="cellIs" dxfId="1726" priority="5203" operator="equal">
      <formula>"NCD-2001"</formula>
    </cfRule>
    <cfRule type="cellIs" dxfId="1725" priority="5204" operator="equal">
      <formula>"NBS-6259"</formula>
    </cfRule>
  </conditionalFormatting>
  <conditionalFormatting sqref="Y60:Y69">
    <cfRule type="cellIs" dxfId="1724" priority="4901" operator="equal">
      <formula>"NCD-2001"</formula>
    </cfRule>
    <cfRule type="cellIs" dxfId="1723" priority="4902" operator="equal">
      <formula>"NBS-6259"</formula>
    </cfRule>
  </conditionalFormatting>
  <conditionalFormatting sqref="Y77:Y81">
    <cfRule type="cellIs" dxfId="1722" priority="4937" operator="equal">
      <formula>"NCD-2001"</formula>
    </cfRule>
    <cfRule type="cellIs" dxfId="1721" priority="4938" operator="equal">
      <formula>"NBS-6259"</formula>
    </cfRule>
  </conditionalFormatting>
  <conditionalFormatting sqref="Y83:Y97">
    <cfRule type="cellIs" dxfId="1720" priority="4605" operator="equal">
      <formula>"NCD-2001"</formula>
    </cfRule>
    <cfRule type="cellIs" dxfId="1719" priority="4606" operator="equal">
      <formula>"NBS-6259"</formula>
    </cfRule>
  </conditionalFormatting>
  <conditionalFormatting sqref="Y107:Y115">
    <cfRule type="cellIs" dxfId="1718" priority="4643" operator="equal">
      <formula>"NCD-2001"</formula>
    </cfRule>
    <cfRule type="cellIs" dxfId="1717" priority="4644" operator="equal">
      <formula>"NBS-6259"</formula>
    </cfRule>
  </conditionalFormatting>
  <conditionalFormatting sqref="Y118:Y135">
    <cfRule type="cellIs" dxfId="1716" priority="4313" operator="equal">
      <formula>"NCD-2001"</formula>
    </cfRule>
    <cfRule type="cellIs" dxfId="1715" priority="4314" operator="equal">
      <formula>"NBS-6259"</formula>
    </cfRule>
  </conditionalFormatting>
  <conditionalFormatting sqref="Y142:Y146">
    <cfRule type="cellIs" dxfId="1714" priority="4349" operator="equal">
      <formula>"NCD-2001"</formula>
    </cfRule>
    <cfRule type="cellIs" dxfId="1713" priority="4350" operator="equal">
      <formula>"NBS-6259"</formula>
    </cfRule>
  </conditionalFormatting>
  <conditionalFormatting sqref="Y148:Y158">
    <cfRule type="cellIs" dxfId="1712" priority="4039" operator="equal">
      <formula>"NCD-2001"</formula>
    </cfRule>
    <cfRule type="cellIs" dxfId="1711" priority="4040" operator="equal">
      <formula>"NBS-6259"</formula>
    </cfRule>
  </conditionalFormatting>
  <conditionalFormatting sqref="Y165:Y170">
    <cfRule type="cellIs" dxfId="1710" priority="4075" operator="equal">
      <formula>"NCD-2001"</formula>
    </cfRule>
    <cfRule type="cellIs" dxfId="1709" priority="4076" operator="equal">
      <formula>"NBS-6259"</formula>
    </cfRule>
  </conditionalFormatting>
  <conditionalFormatting sqref="Y172:Y174">
    <cfRule type="cellIs" dxfId="1708" priority="4003" operator="equal">
      <formula>"NCD-2001"</formula>
    </cfRule>
    <cfRule type="cellIs" dxfId="1707" priority="4004" operator="equal">
      <formula>"NBS-6259"</formula>
    </cfRule>
  </conditionalFormatting>
  <conditionalFormatting sqref="Y177:Y181">
    <cfRule type="cellIs" dxfId="1706" priority="3639" operator="equal">
      <formula>"NCD-2001"</formula>
    </cfRule>
    <cfRule type="cellIs" dxfId="1705" priority="3640" operator="equal">
      <formula>"NBS-6259"</formula>
    </cfRule>
  </conditionalFormatting>
  <conditionalFormatting sqref="Y191:Y192">
    <cfRule type="cellIs" dxfId="1704" priority="3871" operator="equal">
      <formula>"NCD-2001"</formula>
    </cfRule>
    <cfRule type="cellIs" dxfId="1703" priority="3872" operator="equal">
      <formula>"NBS-6259"</formula>
    </cfRule>
  </conditionalFormatting>
  <conditionalFormatting sqref="Y194:Y205">
    <cfRule type="cellIs" dxfId="1702" priority="3305" operator="equal">
      <formula>"NCD-2001"</formula>
    </cfRule>
    <cfRule type="cellIs" dxfId="1701" priority="3306" operator="equal">
      <formula>"NBS-6259"</formula>
    </cfRule>
  </conditionalFormatting>
  <conditionalFormatting sqref="Y214:Y215">
    <cfRule type="cellIs" dxfId="1700" priority="3527" operator="equal">
      <formula>"NCD-2001"</formula>
    </cfRule>
    <cfRule type="cellIs" dxfId="1699" priority="3528" operator="equal">
      <formula>"NBS-6259"</formula>
    </cfRule>
  </conditionalFormatting>
  <conditionalFormatting sqref="Y217:Y236">
    <cfRule type="cellIs" dxfId="1698" priority="2941" operator="equal">
      <formula>"NCD-2001"</formula>
    </cfRule>
    <cfRule type="cellIs" dxfId="1697" priority="2942" operator="equal">
      <formula>"NBS-6259"</formula>
    </cfRule>
  </conditionalFormatting>
  <conditionalFormatting sqref="Y246:Y247">
    <cfRule type="cellIs" dxfId="1696" priority="3191" operator="equal">
      <formula>"NCD-2001"</formula>
    </cfRule>
    <cfRule type="cellIs" dxfId="1695" priority="3192" operator="equal">
      <formula>"NBS-6259"</formula>
    </cfRule>
  </conditionalFormatting>
  <conditionalFormatting sqref="Y249:Y266">
    <cfRule type="cellIs" dxfId="1694" priority="2645" operator="equal">
      <formula>"NCD-2001"</formula>
    </cfRule>
    <cfRule type="cellIs" dxfId="1693" priority="2646" operator="equal">
      <formula>"NBS-6259"</formula>
    </cfRule>
  </conditionalFormatting>
  <conditionalFormatting sqref="Y274:Y275">
    <cfRule type="cellIs" dxfId="1692" priority="2823" operator="equal">
      <formula>"NCD-2001"</formula>
    </cfRule>
    <cfRule type="cellIs" dxfId="1691" priority="2824" operator="equal">
      <formula>"NBS-6259"</formula>
    </cfRule>
  </conditionalFormatting>
  <conditionalFormatting sqref="Y277:Y288">
    <cfRule type="cellIs" dxfId="1690" priority="2327" operator="equal">
      <formula>"NCD-2001"</formula>
    </cfRule>
    <cfRule type="cellIs" dxfId="1689" priority="2328" operator="equal">
      <formula>"NBS-6259"</formula>
    </cfRule>
  </conditionalFormatting>
  <conditionalFormatting sqref="Y297:Y298">
    <cfRule type="cellIs" dxfId="1688" priority="2513" operator="equal">
      <formula>"NCD-2001"</formula>
    </cfRule>
    <cfRule type="cellIs" dxfId="1687" priority="2514" operator="equal">
      <formula>"NBS-6259"</formula>
    </cfRule>
  </conditionalFormatting>
  <conditionalFormatting sqref="Y300:Y311">
    <cfRule type="cellIs" dxfId="1686" priority="2009" operator="equal">
      <formula>"NCD-2001"</formula>
    </cfRule>
    <cfRule type="cellIs" dxfId="1685" priority="2010" operator="equal">
      <formula>"NBS-6259"</formula>
    </cfRule>
  </conditionalFormatting>
  <conditionalFormatting sqref="Y320:Y321">
    <cfRule type="cellIs" dxfId="1684" priority="2199" operator="equal">
      <formula>"NCD-2001"</formula>
    </cfRule>
    <cfRule type="cellIs" dxfId="1683" priority="2200" operator="equal">
      <formula>"NBS-6259"</formula>
    </cfRule>
  </conditionalFormatting>
  <conditionalFormatting sqref="Y324:Y338">
    <cfRule type="cellIs" dxfId="1682" priority="1617" operator="equal">
      <formula>"NCD-2001"</formula>
    </cfRule>
    <cfRule type="cellIs" dxfId="1681" priority="1618" operator="equal">
      <formula>"NBS-6259"</formula>
    </cfRule>
  </conditionalFormatting>
  <conditionalFormatting sqref="Y344:Y345">
    <cfRule type="cellIs" dxfId="1680" priority="1849" operator="equal">
      <formula>"NCD-2001"</formula>
    </cfRule>
    <cfRule type="cellIs" dxfId="1679" priority="1850" operator="equal">
      <formula>"NBS-6259"</formula>
    </cfRule>
  </conditionalFormatting>
  <conditionalFormatting sqref="Y347:Y364">
    <cfRule type="cellIs" dxfId="1678" priority="1485" operator="equal">
      <formula>"NCD-2001"</formula>
    </cfRule>
    <cfRule type="cellIs" dxfId="1677" priority="1486" operator="equal">
      <formula>"NBS-6259"</formula>
    </cfRule>
  </conditionalFormatting>
  <conditionalFormatting sqref="Y374:Y375">
    <cfRule type="cellIs" dxfId="1676" priority="1459" operator="equal">
      <formula>"NCD-2001"</formula>
    </cfRule>
    <cfRule type="cellIs" dxfId="1675" priority="1460" operator="equal">
      <formula>"NBS-6259"</formula>
    </cfRule>
  </conditionalFormatting>
  <conditionalFormatting sqref="Y377:Y399">
    <cfRule type="cellIs" dxfId="1674" priority="1119" operator="equal">
      <formula>"NCD-2001"</formula>
    </cfRule>
    <cfRule type="cellIs" dxfId="1673" priority="1120" operator="equal">
      <formula>"NBS-6259"</formula>
    </cfRule>
  </conditionalFormatting>
  <conditionalFormatting sqref="Y407:Y408">
    <cfRule type="cellIs" dxfId="1672" priority="1093" operator="equal">
      <formula>"NCD-2001"</formula>
    </cfRule>
    <cfRule type="cellIs" dxfId="1671" priority="1094" operator="equal">
      <formula>"NBS-6259"</formula>
    </cfRule>
  </conditionalFormatting>
  <conditionalFormatting sqref="Y410:Y412">
    <cfRule type="cellIs" dxfId="1670" priority="957" operator="equal">
      <formula>"NCD-2001"</formula>
    </cfRule>
    <cfRule type="cellIs" dxfId="1669" priority="958" operator="equal">
      <formula>"NBS-6259"</formula>
    </cfRule>
  </conditionalFormatting>
  <conditionalFormatting sqref="Y420:Y432">
    <cfRule type="cellIs" dxfId="1668" priority="781" operator="equal">
      <formula>"NCD-2001"</formula>
    </cfRule>
    <cfRule type="cellIs" dxfId="1667" priority="782" operator="equal">
      <formula>"NBS-6259"</formula>
    </cfRule>
  </conditionalFormatting>
  <conditionalFormatting sqref="Y441:Y442">
    <cfRule type="cellIs" dxfId="1666" priority="755" operator="equal">
      <formula>"NCD-2001"</formula>
    </cfRule>
    <cfRule type="cellIs" dxfId="1665" priority="756" operator="equal">
      <formula>"NBS-6259"</formula>
    </cfRule>
  </conditionalFormatting>
  <conditionalFormatting sqref="Y444:Y446">
    <cfRule type="cellIs" dxfId="1664" priority="623" operator="equal">
      <formula>"NCD-2001"</formula>
    </cfRule>
    <cfRule type="cellIs" dxfId="1663" priority="624" operator="equal">
      <formula>"NBS-6259"</formula>
    </cfRule>
  </conditionalFormatting>
  <conditionalFormatting sqref="Y452:Y460">
    <cfRule type="cellIs" dxfId="1662" priority="477" operator="equal">
      <formula>"NCD-2001"</formula>
    </cfRule>
    <cfRule type="cellIs" dxfId="1661" priority="478" operator="equal">
      <formula>"NBS-6259"</formula>
    </cfRule>
  </conditionalFormatting>
  <conditionalFormatting sqref="Y469:Y470">
    <cfRule type="cellIs" dxfId="1660" priority="451" operator="equal">
      <formula>"NCD-2001"</formula>
    </cfRule>
    <cfRule type="cellIs" dxfId="1659" priority="452" operator="equal">
      <formula>"NBS-6259"</formula>
    </cfRule>
  </conditionalFormatting>
  <conditionalFormatting sqref="Y472:Y474">
    <cfRule type="cellIs" dxfId="1658" priority="317" operator="equal">
      <formula>"NCD-2001"</formula>
    </cfRule>
    <cfRule type="cellIs" dxfId="1657" priority="318" operator="equal">
      <formula>"NBS-6259"</formula>
    </cfRule>
  </conditionalFormatting>
  <conditionalFormatting sqref="Y478:Y487">
    <cfRule type="cellIs" dxfId="1656" priority="185" operator="equal">
      <formula>"NCD-2001"</formula>
    </cfRule>
    <cfRule type="cellIs" dxfId="1655" priority="186" operator="equal">
      <formula>"NBS-6259"</formula>
    </cfRule>
  </conditionalFormatting>
  <conditionalFormatting sqref="Y496:Y497">
    <cfRule type="cellIs" dxfId="1654" priority="137" operator="equal">
      <formula>"NCD-2001"</formula>
    </cfRule>
    <cfRule type="cellIs" dxfId="1653" priority="138" operator="equal">
      <formula>"NBS-6259"</formula>
    </cfRule>
  </conditionalFormatting>
  <conditionalFormatting sqref="Y499:Y500">
    <cfRule type="cellIs" dxfId="1652" priority="23" operator="equal">
      <formula>"NCD-2001"</formula>
    </cfRule>
    <cfRule type="cellIs" dxfId="1651" priority="24" operator="equal">
      <formula>"NBS-6259"</formula>
    </cfRule>
  </conditionalFormatting>
  <conditionalFormatting sqref="Y507:Y512">
    <cfRule type="cellIs" dxfId="1650" priority="91" operator="equal">
      <formula>"NCD-2001"</formula>
    </cfRule>
    <cfRule type="cellIs" dxfId="1649" priority="92" operator="equal">
      <formula>"NBS-6259"</formula>
    </cfRule>
  </conditionalFormatting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8A42C-9AD4-4331-B30D-7B6D4F16F23D}">
  <sheetPr>
    <tabColor theme="3"/>
  </sheetPr>
  <dimension ref="A1:AM361"/>
  <sheetViews>
    <sheetView showGridLines="0" topLeftCell="A6" workbookViewId="0">
      <pane ySplit="8" topLeftCell="A14" activePane="bottomLeft" state="frozen"/>
      <selection activeCell="A6" sqref="A6"/>
      <selection pane="bottomLeft" activeCell="H15" sqref="H15"/>
    </sheetView>
  </sheetViews>
  <sheetFormatPr baseColWidth="10" defaultColWidth="7.375" defaultRowHeight="12.1" customHeight="1"/>
  <cols>
    <col min="1" max="1" width="11.25" style="957" bestFit="1" customWidth="1"/>
    <col min="2" max="2" width="19.875" style="957" customWidth="1"/>
    <col min="3" max="3" width="15.125" style="957" customWidth="1"/>
    <col min="4" max="4" width="46.875" style="158" customWidth="1"/>
    <col min="5" max="5" width="16.75" style="957" bestFit="1" customWidth="1"/>
    <col min="6" max="6" width="10.875" style="957" customWidth="1"/>
    <col min="7" max="7" width="7" style="1016" bestFit="1" customWidth="1"/>
    <col min="8" max="8" width="12.25" style="957" customWidth="1"/>
    <col min="9" max="9" width="7" style="1016" bestFit="1" customWidth="1"/>
    <col min="10" max="10" width="11.25" style="158" customWidth="1"/>
    <col min="11" max="11" width="10.25" style="957" customWidth="1"/>
    <col min="12" max="12" width="14.375" style="158" customWidth="1"/>
    <col min="13" max="13" width="12.625" style="957" customWidth="1"/>
    <col min="14" max="14" width="7.125" style="1016" bestFit="1" customWidth="1"/>
    <col min="15" max="15" width="10" style="158" customWidth="1"/>
    <col min="16" max="16" width="11.25" style="158" customWidth="1"/>
    <col min="17" max="17" width="11.875" style="957" customWidth="1"/>
    <col min="18" max="18" width="9.125" style="1016" bestFit="1" customWidth="1"/>
    <col min="19" max="19" width="13.375" style="158" bestFit="1" customWidth="1"/>
    <col min="20" max="20" width="10.125" style="158" customWidth="1"/>
    <col min="21" max="21" width="10.625" style="1021" bestFit="1" customWidth="1"/>
    <col min="22" max="22" width="9.75" style="158" customWidth="1"/>
    <col min="23" max="23" width="11.25" style="158" customWidth="1"/>
    <col min="24" max="24" width="9.75" style="158" bestFit="1" customWidth="1"/>
    <col min="25" max="25" width="18.25" style="158" bestFit="1" customWidth="1"/>
    <col min="26" max="26" width="15.125" style="158" customWidth="1"/>
    <col min="27" max="27" width="8.625" style="158" customWidth="1"/>
    <col min="28" max="28" width="28" style="957" customWidth="1"/>
    <col min="29" max="29" width="13.125" style="958" bestFit="1" customWidth="1"/>
    <col min="30" max="30" width="9.875" style="957" bestFit="1" customWidth="1"/>
    <col min="31" max="31" width="8.25" style="959" bestFit="1" customWidth="1"/>
    <col min="32" max="32" width="9.125" style="959" bestFit="1" customWidth="1"/>
    <col min="33" max="33" width="48.125" style="960" customWidth="1"/>
    <col min="34" max="34" width="8.875" style="961" bestFit="1" customWidth="1"/>
    <col min="35" max="35" width="8.125" style="957" bestFit="1" customWidth="1"/>
    <col min="36" max="36" width="13.25" style="957" customWidth="1"/>
    <col min="37" max="37" width="16.25" style="961" bestFit="1" customWidth="1"/>
    <col min="38" max="38" width="12.625" style="959" bestFit="1" customWidth="1"/>
    <col min="39" max="39" width="11.625" style="158" bestFit="1" customWidth="1"/>
    <col min="40" max="40" width="9.375" style="158" customWidth="1"/>
    <col min="41" max="41" width="10.375" style="158" customWidth="1"/>
    <col min="42" max="42" width="9.75" style="158" customWidth="1"/>
    <col min="43" max="16384" width="7.375" style="158"/>
  </cols>
  <sheetData>
    <row r="1" spans="1:39" ht="25.5" customHeight="1">
      <c r="A1" s="1166" t="e" vm="1">
        <v>#VALUE!</v>
      </c>
      <c r="B1" s="1166"/>
      <c r="C1" s="1167" t="s">
        <v>425</v>
      </c>
      <c r="D1" s="1167"/>
      <c r="E1" s="1167"/>
      <c r="F1" s="1167"/>
      <c r="G1" s="1167"/>
      <c r="H1" s="1167"/>
      <c r="I1" s="1167"/>
      <c r="J1" s="1167"/>
      <c r="K1" s="1167"/>
      <c r="L1" s="1167"/>
      <c r="M1" s="1167"/>
      <c r="N1" s="1167"/>
      <c r="O1" s="1167"/>
      <c r="P1" s="1167"/>
      <c r="Q1" s="1167"/>
      <c r="R1" s="1167"/>
      <c r="S1" s="1167"/>
      <c r="T1" s="1167"/>
      <c r="U1" s="1167"/>
      <c r="V1" s="1167"/>
      <c r="W1" s="1167"/>
      <c r="X1" s="1167"/>
      <c r="Y1" s="1167"/>
      <c r="Z1" s="1167"/>
      <c r="AA1" s="1167"/>
      <c r="AB1" s="1167"/>
      <c r="AC1" s="1167"/>
      <c r="AD1" s="1167"/>
      <c r="AE1" s="1167"/>
      <c r="AF1" s="1167"/>
      <c r="AG1" s="1167"/>
      <c r="AH1" s="1168" t="s">
        <v>424</v>
      </c>
      <c r="AI1" s="1168"/>
      <c r="AJ1" s="1168"/>
      <c r="AK1" s="1168"/>
      <c r="AL1" s="1168"/>
      <c r="AM1" s="1168"/>
    </row>
    <row r="2" spans="1:39" ht="63.7" customHeight="1">
      <c r="A2" s="1166"/>
      <c r="B2" s="1166"/>
      <c r="C2" s="1167"/>
      <c r="D2" s="1167"/>
      <c r="E2" s="1167"/>
      <c r="F2" s="1167"/>
      <c r="G2" s="1167"/>
      <c r="H2" s="1167"/>
      <c r="I2" s="1167"/>
      <c r="J2" s="1167"/>
      <c r="K2" s="1167"/>
      <c r="L2" s="1167"/>
      <c r="M2" s="1167"/>
      <c r="N2" s="1167"/>
      <c r="O2" s="1167"/>
      <c r="P2" s="1167"/>
      <c r="Q2" s="1167"/>
      <c r="R2" s="1167"/>
      <c r="S2" s="1167"/>
      <c r="T2" s="1167"/>
      <c r="U2" s="1167"/>
      <c r="V2" s="1167"/>
      <c r="W2" s="1167"/>
      <c r="X2" s="1167"/>
      <c r="Y2" s="1167"/>
      <c r="Z2" s="1167"/>
      <c r="AA2" s="1167"/>
      <c r="AB2" s="1167"/>
      <c r="AC2" s="1167"/>
      <c r="AD2" s="1167"/>
      <c r="AE2" s="1167"/>
      <c r="AF2" s="1167"/>
      <c r="AG2" s="1167"/>
      <c r="AH2" s="1168"/>
      <c r="AI2" s="1168"/>
      <c r="AJ2" s="1168"/>
      <c r="AK2" s="1168"/>
      <c r="AL2" s="1168"/>
      <c r="AM2" s="1168"/>
    </row>
    <row r="3" spans="1:39" ht="10.9">
      <c r="A3" s="1166"/>
      <c r="B3" s="1166"/>
      <c r="C3" s="1167"/>
      <c r="D3" s="1167"/>
      <c r="E3" s="1167"/>
      <c r="F3" s="1167"/>
      <c r="G3" s="1167"/>
      <c r="H3" s="1167"/>
      <c r="I3" s="1167"/>
      <c r="J3" s="1167"/>
      <c r="K3" s="1167"/>
      <c r="L3" s="1167"/>
      <c r="M3" s="1167"/>
      <c r="N3" s="1167"/>
      <c r="O3" s="1167"/>
      <c r="P3" s="1167"/>
      <c r="Q3" s="1167"/>
      <c r="R3" s="1167"/>
      <c r="S3" s="1167"/>
      <c r="T3" s="1167"/>
      <c r="U3" s="1167"/>
      <c r="V3" s="1167"/>
      <c r="W3" s="1167"/>
      <c r="X3" s="1167"/>
      <c r="Y3" s="1167"/>
      <c r="Z3" s="1167"/>
      <c r="AA3" s="1167"/>
      <c r="AB3" s="1167"/>
      <c r="AC3" s="1167"/>
      <c r="AD3" s="1167"/>
      <c r="AE3" s="1167"/>
      <c r="AF3" s="1167"/>
      <c r="AG3" s="1167"/>
      <c r="AH3" s="1169"/>
      <c r="AI3" s="1169"/>
      <c r="AJ3" s="1169"/>
      <c r="AK3" s="1169"/>
      <c r="AL3" s="1169"/>
      <c r="AM3" s="1169"/>
    </row>
    <row r="4" spans="1:39" ht="10.9">
      <c r="A4" s="1166"/>
      <c r="B4" s="1166"/>
      <c r="C4" s="1167"/>
      <c r="D4" s="1167"/>
      <c r="E4" s="1167"/>
      <c r="F4" s="1167"/>
      <c r="G4" s="1167"/>
      <c r="H4" s="1167"/>
      <c r="I4" s="1167"/>
      <c r="J4" s="1167"/>
      <c r="K4" s="1167"/>
      <c r="L4" s="1167"/>
      <c r="M4" s="1167"/>
      <c r="N4" s="1167"/>
      <c r="O4" s="1167"/>
      <c r="P4" s="1167"/>
      <c r="Q4" s="1167"/>
      <c r="R4" s="1167"/>
      <c r="S4" s="1167"/>
      <c r="T4" s="1167"/>
      <c r="U4" s="1167"/>
      <c r="V4" s="1167"/>
      <c r="W4" s="1167"/>
      <c r="X4" s="1167"/>
      <c r="Y4" s="1167"/>
      <c r="Z4" s="1167"/>
      <c r="AA4" s="1167"/>
      <c r="AB4" s="1167"/>
      <c r="AC4" s="1167"/>
      <c r="AD4" s="1167"/>
      <c r="AE4" s="1167"/>
      <c r="AF4" s="1167"/>
      <c r="AG4" s="1167"/>
      <c r="AH4" s="1169"/>
      <c r="AI4" s="1169"/>
      <c r="AJ4" s="1169"/>
      <c r="AK4" s="1169"/>
      <c r="AL4" s="1169"/>
      <c r="AM4" s="1169"/>
    </row>
    <row r="6" spans="1:39" ht="25.5" customHeight="1">
      <c r="A6" s="1170" t="e" vm="1">
        <v>#VALUE!</v>
      </c>
      <c r="B6" s="1170"/>
      <c r="C6" s="1186" t="s">
        <v>425</v>
      </c>
      <c r="D6" s="1187"/>
      <c r="E6" s="1187"/>
      <c r="F6" s="1187"/>
      <c r="G6" s="1187"/>
      <c r="H6" s="1187"/>
      <c r="I6" s="1187"/>
      <c r="J6" s="1187"/>
      <c r="K6" s="1187"/>
      <c r="L6" s="1187"/>
      <c r="M6" s="1187"/>
      <c r="N6" s="1187"/>
      <c r="O6" s="1187"/>
      <c r="P6" s="1187"/>
      <c r="Q6" s="1187"/>
      <c r="R6" s="1187"/>
      <c r="S6" s="1187"/>
      <c r="T6" s="1187"/>
      <c r="U6" s="1187"/>
      <c r="V6" s="1187"/>
      <c r="W6" s="1187"/>
      <c r="X6" s="1187"/>
      <c r="Y6" s="1187"/>
      <c r="Z6" s="1187"/>
      <c r="AA6" s="1187"/>
      <c r="AB6" s="1187"/>
      <c r="AC6" s="1187"/>
      <c r="AD6" s="1187"/>
      <c r="AE6" s="1187"/>
      <c r="AF6" s="1187"/>
      <c r="AG6" s="1187"/>
      <c r="AH6" s="1187"/>
      <c r="AI6" s="1188"/>
      <c r="AJ6" s="1178" t="e" vm="2">
        <v>#VALUE!</v>
      </c>
      <c r="AK6" s="1179"/>
      <c r="AL6" s="1178" t="e" vm="3">
        <v>#VALUE!</v>
      </c>
      <c r="AM6" s="1179"/>
    </row>
    <row r="7" spans="1:39" ht="12.9" customHeight="1">
      <c r="A7" s="1170"/>
      <c r="B7" s="1170"/>
      <c r="C7" s="1189"/>
      <c r="D7" s="1190"/>
      <c r="E7" s="1190"/>
      <c r="F7" s="1190"/>
      <c r="G7" s="1190"/>
      <c r="H7" s="1190"/>
      <c r="I7" s="1190"/>
      <c r="J7" s="1190"/>
      <c r="K7" s="1190"/>
      <c r="L7" s="1190"/>
      <c r="M7" s="1190"/>
      <c r="N7" s="1190"/>
      <c r="O7" s="1190"/>
      <c r="P7" s="1190"/>
      <c r="Q7" s="1190"/>
      <c r="R7" s="1190"/>
      <c r="S7" s="1190"/>
      <c r="T7" s="1190"/>
      <c r="U7" s="1190"/>
      <c r="V7" s="1190"/>
      <c r="W7" s="1190"/>
      <c r="X7" s="1190"/>
      <c r="Y7" s="1190"/>
      <c r="Z7" s="1190"/>
      <c r="AA7" s="1190"/>
      <c r="AB7" s="1190"/>
      <c r="AC7" s="1190"/>
      <c r="AD7" s="1190"/>
      <c r="AE7" s="1190"/>
      <c r="AF7" s="1190"/>
      <c r="AG7" s="1190"/>
      <c r="AH7" s="1190"/>
      <c r="AI7" s="1191"/>
      <c r="AJ7" s="1180"/>
      <c r="AK7" s="1181"/>
      <c r="AL7" s="1180"/>
      <c r="AM7" s="1181"/>
    </row>
    <row r="8" spans="1:39" ht="10.9">
      <c r="A8" s="1170"/>
      <c r="B8" s="1170"/>
      <c r="C8" s="1189"/>
      <c r="D8" s="1190"/>
      <c r="E8" s="1190"/>
      <c r="F8" s="1190"/>
      <c r="G8" s="1190"/>
      <c r="H8" s="1190"/>
      <c r="I8" s="1190"/>
      <c r="J8" s="1190"/>
      <c r="K8" s="1190"/>
      <c r="L8" s="1190"/>
      <c r="M8" s="1190"/>
      <c r="N8" s="1190"/>
      <c r="O8" s="1190"/>
      <c r="P8" s="1190"/>
      <c r="Q8" s="1190"/>
      <c r="R8" s="1190"/>
      <c r="S8" s="1190"/>
      <c r="T8" s="1190"/>
      <c r="U8" s="1190"/>
      <c r="V8" s="1190"/>
      <c r="W8" s="1190"/>
      <c r="X8" s="1190"/>
      <c r="Y8" s="1190"/>
      <c r="Z8" s="1190"/>
      <c r="AA8" s="1190"/>
      <c r="AB8" s="1190"/>
      <c r="AC8" s="1190"/>
      <c r="AD8" s="1190"/>
      <c r="AE8" s="1190"/>
      <c r="AF8" s="1190"/>
      <c r="AG8" s="1190"/>
      <c r="AH8" s="1190"/>
      <c r="AI8" s="1191"/>
      <c r="AJ8" s="1182" t="s">
        <v>696</v>
      </c>
      <c r="AK8" s="1183"/>
      <c r="AL8" s="1183"/>
      <c r="AM8" s="1184"/>
    </row>
    <row r="9" spans="1:39" ht="10.9">
      <c r="A9" s="1170"/>
      <c r="B9" s="1170"/>
      <c r="C9" s="1192"/>
      <c r="D9" s="1193"/>
      <c r="E9" s="1193"/>
      <c r="F9" s="1193"/>
      <c r="G9" s="1193"/>
      <c r="H9" s="1193"/>
      <c r="I9" s="1193"/>
      <c r="J9" s="1193"/>
      <c r="K9" s="1193"/>
      <c r="L9" s="1193"/>
      <c r="M9" s="1193"/>
      <c r="N9" s="1193"/>
      <c r="O9" s="1193"/>
      <c r="P9" s="1193"/>
      <c r="Q9" s="1193"/>
      <c r="R9" s="1193"/>
      <c r="S9" s="1193"/>
      <c r="T9" s="1193"/>
      <c r="U9" s="1193"/>
      <c r="V9" s="1193"/>
      <c r="W9" s="1193"/>
      <c r="X9" s="1193"/>
      <c r="Y9" s="1193"/>
      <c r="Z9" s="1193"/>
      <c r="AA9" s="1193"/>
      <c r="AB9" s="1193"/>
      <c r="AC9" s="1193"/>
      <c r="AD9" s="1193"/>
      <c r="AE9" s="1193"/>
      <c r="AF9" s="1193"/>
      <c r="AG9" s="1193"/>
      <c r="AH9" s="1193"/>
      <c r="AI9" s="1194"/>
      <c r="AJ9" s="1182" t="s">
        <v>695</v>
      </c>
      <c r="AK9" s="1183"/>
      <c r="AL9" s="1183"/>
      <c r="AM9" s="1184"/>
    </row>
    <row r="11" spans="1:39" ht="16.3">
      <c r="A11" s="955" t="s">
        <v>426</v>
      </c>
      <c r="B11" s="1182"/>
      <c r="C11" s="1184"/>
      <c r="D11" s="956"/>
    </row>
    <row r="13" spans="1:39" ht="41.95" customHeight="1">
      <c r="A13" s="159" t="s">
        <v>2</v>
      </c>
      <c r="B13" s="159" t="s">
        <v>3</v>
      </c>
      <c r="C13" s="160" t="s">
        <v>169</v>
      </c>
      <c r="D13" s="160" t="s">
        <v>171</v>
      </c>
      <c r="E13" s="160" t="s">
        <v>5</v>
      </c>
      <c r="F13" s="160" t="s">
        <v>6</v>
      </c>
      <c r="G13" s="1017" t="s">
        <v>690</v>
      </c>
      <c r="H13" s="160" t="s">
        <v>7</v>
      </c>
      <c r="I13" s="1017" t="s">
        <v>691</v>
      </c>
      <c r="J13" s="161" t="s">
        <v>160</v>
      </c>
      <c r="K13" s="160" t="s">
        <v>8</v>
      </c>
      <c r="L13" s="161" t="s">
        <v>161</v>
      </c>
      <c r="M13" s="160" t="s">
        <v>9</v>
      </c>
      <c r="N13" s="1017" t="s">
        <v>692</v>
      </c>
      <c r="O13" s="161" t="s">
        <v>162</v>
      </c>
      <c r="P13" s="161" t="s">
        <v>163</v>
      </c>
      <c r="Q13" s="159" t="s">
        <v>10</v>
      </c>
      <c r="R13" s="1020" t="s">
        <v>694</v>
      </c>
      <c r="S13" s="161" t="s">
        <v>164</v>
      </c>
      <c r="T13" s="159" t="s">
        <v>11</v>
      </c>
      <c r="U13" s="1022" t="s">
        <v>693</v>
      </c>
      <c r="V13" s="161" t="s">
        <v>12</v>
      </c>
      <c r="W13" s="161" t="s">
        <v>13</v>
      </c>
      <c r="X13" s="159" t="s">
        <v>165</v>
      </c>
      <c r="Y13" s="159" t="s">
        <v>166</v>
      </c>
      <c r="Z13" s="159" t="s">
        <v>15</v>
      </c>
      <c r="AA13" s="159" t="s">
        <v>16</v>
      </c>
      <c r="AB13" s="159" t="s">
        <v>17</v>
      </c>
      <c r="AC13" s="962" t="s">
        <v>289</v>
      </c>
      <c r="AD13" s="159" t="s">
        <v>290</v>
      </c>
      <c r="AE13" s="963" t="s">
        <v>295</v>
      </c>
      <c r="AF13" s="964" t="s">
        <v>83</v>
      </c>
      <c r="AG13" s="159" t="s">
        <v>167</v>
      </c>
      <c r="AH13" s="964" t="s">
        <v>291</v>
      </c>
      <c r="AI13" s="159" t="s">
        <v>292</v>
      </c>
      <c r="AJ13" s="159" t="s">
        <v>293</v>
      </c>
      <c r="AK13" s="965" t="s">
        <v>422</v>
      </c>
    </row>
    <row r="14" spans="1:39" ht="13.6" customHeight="1">
      <c r="A14" s="966">
        <v>45457</v>
      </c>
      <c r="B14" s="967" t="s">
        <v>442</v>
      </c>
      <c r="C14" s="967" t="s">
        <v>111</v>
      </c>
      <c r="D14" s="968" t="s">
        <v>455</v>
      </c>
      <c r="E14" s="969" t="s">
        <v>283</v>
      </c>
      <c r="F14" s="970">
        <v>107358</v>
      </c>
      <c r="G14" s="1018">
        <v>0.625</v>
      </c>
      <c r="H14" s="970">
        <v>107372</v>
      </c>
      <c r="I14" s="1018">
        <v>0.64583333333333337</v>
      </c>
      <c r="J14" s="971">
        <f t="shared" ref="J14:J19" si="0">H14-F14</f>
        <v>14</v>
      </c>
      <c r="K14" s="970">
        <v>107372</v>
      </c>
      <c r="L14" s="541">
        <f t="shared" ref="L14:L19" si="1">K14-H14</f>
        <v>0</v>
      </c>
      <c r="M14" s="970">
        <v>107388</v>
      </c>
      <c r="N14" s="1018">
        <v>0.65972222222222221</v>
      </c>
      <c r="O14" s="541">
        <f t="shared" ref="O14:O19" si="2">M14-K14</f>
        <v>16</v>
      </c>
      <c r="P14" s="541">
        <f t="shared" ref="P14:P19" si="3">M14-H14</f>
        <v>16</v>
      </c>
      <c r="Q14" s="970">
        <v>107398</v>
      </c>
      <c r="R14" s="1018">
        <v>0.69444444444444442</v>
      </c>
      <c r="S14" s="971">
        <f t="shared" ref="S14:S19" si="4">Q14-M14</f>
        <v>10</v>
      </c>
      <c r="T14" s="542">
        <f t="shared" ref="T14:T19" si="5">Q14-F14</f>
        <v>40</v>
      </c>
      <c r="U14" s="1023">
        <f>R14-G14</f>
        <v>6.944444444444442E-2</v>
      </c>
      <c r="V14" s="541">
        <f t="shared" ref="V14:V19" si="6">P14</f>
        <v>16</v>
      </c>
      <c r="W14" s="543">
        <f t="shared" ref="W14:W19" si="7">T14-V14</f>
        <v>24</v>
      </c>
      <c r="X14" s="972" t="s">
        <v>456</v>
      </c>
      <c r="Y14" s="972" t="s">
        <v>51</v>
      </c>
      <c r="Z14" s="972" t="s">
        <v>29</v>
      </c>
      <c r="AA14" s="972">
        <v>2017</v>
      </c>
      <c r="AB14" s="967" t="s">
        <v>30</v>
      </c>
      <c r="AC14" s="973">
        <v>7</v>
      </c>
      <c r="AD14" s="974">
        <f t="shared" ref="AD14:AD19" si="8">T14/AC14</f>
        <v>5.7142857142857144</v>
      </c>
      <c r="AE14" s="975">
        <v>23.45</v>
      </c>
      <c r="AF14" s="976">
        <f t="shared" ref="AF14:AF19" si="9">AD14*AE14</f>
        <v>134</v>
      </c>
      <c r="AG14" s="977" t="s">
        <v>128</v>
      </c>
      <c r="AH14" s="1007">
        <f t="shared" ref="AH14:AH19" si="10">AF14</f>
        <v>134</v>
      </c>
      <c r="AI14" s="978">
        <f t="shared" ref="AI14:AI19" si="11">AD14</f>
        <v>5.7142857142857144</v>
      </c>
      <c r="AJ14" s="978">
        <f t="shared" ref="AJ14:AJ19" si="12">T14</f>
        <v>40</v>
      </c>
      <c r="AK14" s="979"/>
      <c r="AL14" s="980"/>
      <c r="AM14" s="981"/>
    </row>
    <row r="15" spans="1:39" ht="13.6" customHeight="1">
      <c r="A15" s="966">
        <v>45460</v>
      </c>
      <c r="B15" s="967" t="s">
        <v>442</v>
      </c>
      <c r="C15" s="967" t="s">
        <v>111</v>
      </c>
      <c r="D15" s="968" t="s">
        <v>444</v>
      </c>
      <c r="E15" s="969" t="s">
        <v>282</v>
      </c>
      <c r="F15" s="970">
        <v>107438</v>
      </c>
      <c r="G15" s="1018"/>
      <c r="H15" s="970">
        <v>107452</v>
      </c>
      <c r="I15" s="1018"/>
      <c r="J15" s="971">
        <f t="shared" si="0"/>
        <v>14</v>
      </c>
      <c r="K15" s="970">
        <v>107452</v>
      </c>
      <c r="L15" s="541">
        <f t="shared" si="1"/>
        <v>0</v>
      </c>
      <c r="M15" s="970">
        <v>107468</v>
      </c>
      <c r="N15" s="1018"/>
      <c r="O15" s="541">
        <f t="shared" si="2"/>
        <v>16</v>
      </c>
      <c r="P15" s="541">
        <f t="shared" si="3"/>
        <v>16</v>
      </c>
      <c r="Q15" s="970">
        <v>107478</v>
      </c>
      <c r="R15" s="1018"/>
      <c r="S15" s="971">
        <f t="shared" si="4"/>
        <v>10</v>
      </c>
      <c r="T15" s="542">
        <f t="shared" si="5"/>
        <v>40</v>
      </c>
      <c r="U15" s="1023"/>
      <c r="V15" s="541">
        <f t="shared" si="6"/>
        <v>16</v>
      </c>
      <c r="W15" s="543">
        <f t="shared" si="7"/>
        <v>24</v>
      </c>
      <c r="X15" s="972" t="s">
        <v>456</v>
      </c>
      <c r="Y15" s="972" t="s">
        <v>51</v>
      </c>
      <c r="Z15" s="972" t="s">
        <v>29</v>
      </c>
      <c r="AA15" s="972">
        <v>2017</v>
      </c>
      <c r="AB15" s="967" t="s">
        <v>30</v>
      </c>
      <c r="AC15" s="973">
        <v>7</v>
      </c>
      <c r="AD15" s="974">
        <f t="shared" si="8"/>
        <v>5.7142857142857144</v>
      </c>
      <c r="AE15" s="975">
        <v>23.45</v>
      </c>
      <c r="AF15" s="976">
        <f t="shared" si="9"/>
        <v>134</v>
      </c>
      <c r="AG15" s="977" t="s">
        <v>128</v>
      </c>
      <c r="AH15" s="1007">
        <f t="shared" si="10"/>
        <v>134</v>
      </c>
      <c r="AI15" s="978">
        <f t="shared" si="11"/>
        <v>5.7142857142857144</v>
      </c>
      <c r="AJ15" s="978">
        <f t="shared" si="12"/>
        <v>40</v>
      </c>
      <c r="AK15" s="979"/>
      <c r="AL15" s="980"/>
      <c r="AM15" s="981"/>
    </row>
    <row r="16" spans="1:39" ht="13.6" customHeight="1">
      <c r="A16" s="966">
        <v>45460</v>
      </c>
      <c r="B16" s="967" t="s">
        <v>442</v>
      </c>
      <c r="C16" s="967" t="s">
        <v>111</v>
      </c>
      <c r="D16" s="968" t="s">
        <v>455</v>
      </c>
      <c r="E16" s="969" t="s">
        <v>283</v>
      </c>
      <c r="F16" s="970">
        <v>107478</v>
      </c>
      <c r="G16" s="1018"/>
      <c r="H16" s="970">
        <v>107488</v>
      </c>
      <c r="I16" s="1018"/>
      <c r="J16" s="971">
        <f t="shared" si="0"/>
        <v>10</v>
      </c>
      <c r="K16" s="970">
        <v>107488</v>
      </c>
      <c r="L16" s="541">
        <f t="shared" si="1"/>
        <v>0</v>
      </c>
      <c r="M16" s="970">
        <v>107504</v>
      </c>
      <c r="N16" s="1018"/>
      <c r="O16" s="541">
        <f t="shared" si="2"/>
        <v>16</v>
      </c>
      <c r="P16" s="541">
        <f t="shared" si="3"/>
        <v>16</v>
      </c>
      <c r="Q16" s="970">
        <v>107518</v>
      </c>
      <c r="R16" s="1018"/>
      <c r="S16" s="971">
        <f t="shared" si="4"/>
        <v>14</v>
      </c>
      <c r="T16" s="542">
        <f t="shared" si="5"/>
        <v>40</v>
      </c>
      <c r="U16" s="1023"/>
      <c r="V16" s="541">
        <f t="shared" si="6"/>
        <v>16</v>
      </c>
      <c r="W16" s="543">
        <f t="shared" si="7"/>
        <v>24</v>
      </c>
      <c r="X16" s="972" t="s">
        <v>456</v>
      </c>
      <c r="Y16" s="972" t="s">
        <v>51</v>
      </c>
      <c r="Z16" s="972" t="s">
        <v>29</v>
      </c>
      <c r="AA16" s="972">
        <v>2017</v>
      </c>
      <c r="AB16" s="967" t="s">
        <v>30</v>
      </c>
      <c r="AC16" s="973">
        <v>7</v>
      </c>
      <c r="AD16" s="974">
        <f t="shared" si="8"/>
        <v>5.7142857142857144</v>
      </c>
      <c r="AE16" s="975">
        <v>23.45</v>
      </c>
      <c r="AF16" s="976">
        <f t="shared" si="9"/>
        <v>134</v>
      </c>
      <c r="AG16" s="977" t="s">
        <v>128</v>
      </c>
      <c r="AH16" s="1007">
        <f t="shared" si="10"/>
        <v>134</v>
      </c>
      <c r="AI16" s="978">
        <f t="shared" si="11"/>
        <v>5.7142857142857144</v>
      </c>
      <c r="AJ16" s="982">
        <f t="shared" si="12"/>
        <v>40</v>
      </c>
      <c r="AK16" s="983"/>
      <c r="AL16" s="980"/>
      <c r="AM16" s="981"/>
    </row>
    <row r="17" spans="1:39" ht="13.6" customHeight="1">
      <c r="A17" s="966">
        <v>45463</v>
      </c>
      <c r="B17" s="967" t="s">
        <v>442</v>
      </c>
      <c r="C17" s="967" t="s">
        <v>111</v>
      </c>
      <c r="D17" s="968" t="s">
        <v>444</v>
      </c>
      <c r="E17" s="969" t="s">
        <v>282</v>
      </c>
      <c r="F17" s="970">
        <v>107678</v>
      </c>
      <c r="G17" s="1018"/>
      <c r="H17" s="970">
        <v>107692</v>
      </c>
      <c r="I17" s="1018"/>
      <c r="J17" s="971">
        <f t="shared" si="0"/>
        <v>14</v>
      </c>
      <c r="K17" s="970">
        <v>107692</v>
      </c>
      <c r="L17" s="541">
        <f t="shared" si="1"/>
        <v>0</v>
      </c>
      <c r="M17" s="970">
        <v>107708</v>
      </c>
      <c r="N17" s="1018"/>
      <c r="O17" s="541">
        <f t="shared" si="2"/>
        <v>16</v>
      </c>
      <c r="P17" s="541">
        <f t="shared" si="3"/>
        <v>16</v>
      </c>
      <c r="Q17" s="970">
        <v>107718</v>
      </c>
      <c r="R17" s="1018"/>
      <c r="S17" s="971">
        <f t="shared" si="4"/>
        <v>10</v>
      </c>
      <c r="T17" s="542">
        <f t="shared" si="5"/>
        <v>40</v>
      </c>
      <c r="U17" s="1023"/>
      <c r="V17" s="541">
        <f t="shared" si="6"/>
        <v>16</v>
      </c>
      <c r="W17" s="543">
        <f t="shared" si="7"/>
        <v>24</v>
      </c>
      <c r="X17" s="972" t="s">
        <v>456</v>
      </c>
      <c r="Y17" s="972" t="s">
        <v>51</v>
      </c>
      <c r="Z17" s="972" t="s">
        <v>29</v>
      </c>
      <c r="AA17" s="972">
        <v>2017</v>
      </c>
      <c r="AB17" s="967" t="s">
        <v>30</v>
      </c>
      <c r="AC17" s="973">
        <v>7</v>
      </c>
      <c r="AD17" s="974">
        <f t="shared" si="8"/>
        <v>5.7142857142857144</v>
      </c>
      <c r="AE17" s="975">
        <v>23.45</v>
      </c>
      <c r="AF17" s="976">
        <f t="shared" si="9"/>
        <v>134</v>
      </c>
      <c r="AG17" s="977" t="s">
        <v>128</v>
      </c>
      <c r="AH17" s="1007">
        <f t="shared" si="10"/>
        <v>134</v>
      </c>
      <c r="AI17" s="978">
        <f t="shared" si="11"/>
        <v>5.7142857142857144</v>
      </c>
      <c r="AJ17" s="982">
        <f t="shared" si="12"/>
        <v>40</v>
      </c>
      <c r="AK17" s="983"/>
      <c r="AL17" s="980"/>
      <c r="AM17" s="981"/>
    </row>
    <row r="18" spans="1:39" ht="13.6" customHeight="1">
      <c r="A18" s="966">
        <v>45463</v>
      </c>
      <c r="B18" s="967" t="s">
        <v>442</v>
      </c>
      <c r="C18" s="967" t="s">
        <v>111</v>
      </c>
      <c r="D18" s="968" t="s">
        <v>455</v>
      </c>
      <c r="E18" s="969" t="s">
        <v>283</v>
      </c>
      <c r="F18" s="970">
        <v>107718</v>
      </c>
      <c r="G18" s="1018"/>
      <c r="H18" s="970">
        <v>107728</v>
      </c>
      <c r="I18" s="1018"/>
      <c r="J18" s="971">
        <f t="shared" si="0"/>
        <v>10</v>
      </c>
      <c r="K18" s="970">
        <v>107728</v>
      </c>
      <c r="L18" s="541">
        <f t="shared" si="1"/>
        <v>0</v>
      </c>
      <c r="M18" s="970">
        <v>107744</v>
      </c>
      <c r="N18" s="1018"/>
      <c r="O18" s="541">
        <f t="shared" si="2"/>
        <v>16</v>
      </c>
      <c r="P18" s="541">
        <f t="shared" si="3"/>
        <v>16</v>
      </c>
      <c r="Q18" s="970">
        <v>107758</v>
      </c>
      <c r="R18" s="1018"/>
      <c r="S18" s="971">
        <f t="shared" si="4"/>
        <v>14</v>
      </c>
      <c r="T18" s="542">
        <f t="shared" si="5"/>
        <v>40</v>
      </c>
      <c r="U18" s="1023"/>
      <c r="V18" s="541">
        <f t="shared" si="6"/>
        <v>16</v>
      </c>
      <c r="W18" s="543">
        <f t="shared" si="7"/>
        <v>24</v>
      </c>
      <c r="X18" s="972" t="s">
        <v>456</v>
      </c>
      <c r="Y18" s="972" t="s">
        <v>51</v>
      </c>
      <c r="Z18" s="972" t="s">
        <v>29</v>
      </c>
      <c r="AA18" s="972">
        <v>2017</v>
      </c>
      <c r="AB18" s="967" t="s">
        <v>30</v>
      </c>
      <c r="AC18" s="973">
        <v>7</v>
      </c>
      <c r="AD18" s="974">
        <f t="shared" si="8"/>
        <v>5.7142857142857144</v>
      </c>
      <c r="AE18" s="975">
        <v>23.45</v>
      </c>
      <c r="AF18" s="976">
        <f t="shared" si="9"/>
        <v>134</v>
      </c>
      <c r="AG18" s="977" t="s">
        <v>128</v>
      </c>
      <c r="AH18" s="1007">
        <f t="shared" si="10"/>
        <v>134</v>
      </c>
      <c r="AI18" s="978">
        <f t="shared" si="11"/>
        <v>5.7142857142857144</v>
      </c>
      <c r="AJ18" s="982">
        <f t="shared" si="12"/>
        <v>40</v>
      </c>
      <c r="AK18" s="984" t="s">
        <v>439</v>
      </c>
      <c r="AL18" s="985" t="s">
        <v>440</v>
      </c>
      <c r="AM18" s="986" t="s">
        <v>2</v>
      </c>
    </row>
    <row r="19" spans="1:39" ht="13.6" customHeight="1">
      <c r="A19" s="966">
        <v>45464</v>
      </c>
      <c r="B19" s="967" t="s">
        <v>442</v>
      </c>
      <c r="C19" s="967" t="s">
        <v>111</v>
      </c>
      <c r="D19" s="968" t="s">
        <v>444</v>
      </c>
      <c r="E19" s="969" t="s">
        <v>282</v>
      </c>
      <c r="F19" s="970">
        <v>107758</v>
      </c>
      <c r="G19" s="1018"/>
      <c r="H19" s="970">
        <v>107772</v>
      </c>
      <c r="I19" s="1018"/>
      <c r="J19" s="971">
        <f t="shared" si="0"/>
        <v>14</v>
      </c>
      <c r="K19" s="970">
        <v>107772</v>
      </c>
      <c r="L19" s="541">
        <f t="shared" si="1"/>
        <v>0</v>
      </c>
      <c r="M19" s="970">
        <v>107788</v>
      </c>
      <c r="N19" s="1018"/>
      <c r="O19" s="541">
        <f t="shared" si="2"/>
        <v>16</v>
      </c>
      <c r="P19" s="541">
        <f t="shared" si="3"/>
        <v>16</v>
      </c>
      <c r="Q19" s="970">
        <v>107798</v>
      </c>
      <c r="R19" s="1018"/>
      <c r="S19" s="971">
        <f t="shared" si="4"/>
        <v>10</v>
      </c>
      <c r="T19" s="542">
        <f t="shared" si="5"/>
        <v>40</v>
      </c>
      <c r="U19" s="1023"/>
      <c r="V19" s="541">
        <f t="shared" si="6"/>
        <v>16</v>
      </c>
      <c r="W19" s="543">
        <f t="shared" si="7"/>
        <v>24</v>
      </c>
      <c r="X19" s="972" t="s">
        <v>456</v>
      </c>
      <c r="Y19" s="972" t="s">
        <v>51</v>
      </c>
      <c r="Z19" s="972" t="s">
        <v>29</v>
      </c>
      <c r="AA19" s="972">
        <v>2017</v>
      </c>
      <c r="AB19" s="967" t="s">
        <v>30</v>
      </c>
      <c r="AC19" s="973">
        <v>7</v>
      </c>
      <c r="AD19" s="974">
        <f t="shared" si="8"/>
        <v>5.7142857142857144</v>
      </c>
      <c r="AE19" s="975">
        <v>23.45</v>
      </c>
      <c r="AF19" s="976">
        <f t="shared" si="9"/>
        <v>134</v>
      </c>
      <c r="AG19" s="977" t="s">
        <v>128</v>
      </c>
      <c r="AH19" s="1007">
        <f t="shared" si="10"/>
        <v>134</v>
      </c>
      <c r="AI19" s="978">
        <f t="shared" si="11"/>
        <v>5.7142857142857144</v>
      </c>
      <c r="AJ19" s="982">
        <f t="shared" si="12"/>
        <v>40</v>
      </c>
      <c r="AK19" s="984">
        <f>SUM(AH14:AH19)</f>
        <v>804</v>
      </c>
      <c r="AL19" s="985">
        <v>800</v>
      </c>
      <c r="AM19" s="986">
        <v>45637</v>
      </c>
    </row>
    <row r="20" spans="1:39" ht="10.9">
      <c r="A20" s="966">
        <v>45695</v>
      </c>
      <c r="B20" s="967" t="s">
        <v>442</v>
      </c>
      <c r="C20" s="967" t="s">
        <v>111</v>
      </c>
      <c r="D20" s="968" t="s">
        <v>622</v>
      </c>
      <c r="E20" s="969" t="s">
        <v>282</v>
      </c>
      <c r="F20" s="970">
        <v>261800</v>
      </c>
      <c r="G20" s="1018"/>
      <c r="H20" s="970">
        <v>261800</v>
      </c>
      <c r="I20" s="1018"/>
      <c r="J20" s="971">
        <f t="shared" ref="J20" si="13">H20-F20</f>
        <v>0</v>
      </c>
      <c r="K20" s="970">
        <v>261800</v>
      </c>
      <c r="L20" s="541">
        <f t="shared" ref="L20" si="14">K20-H20</f>
        <v>0</v>
      </c>
      <c r="M20" s="970">
        <v>261827</v>
      </c>
      <c r="N20" s="1018"/>
      <c r="O20" s="541">
        <f t="shared" ref="O20" si="15">M20-K20</f>
        <v>27</v>
      </c>
      <c r="P20" s="541">
        <f t="shared" ref="P20" si="16">M20-H20</f>
        <v>27</v>
      </c>
      <c r="Q20" s="970">
        <v>261847</v>
      </c>
      <c r="R20" s="1018"/>
      <c r="S20" s="971">
        <f t="shared" ref="S20" si="17">Q20-M20</f>
        <v>20</v>
      </c>
      <c r="T20" s="542">
        <f t="shared" ref="T20" si="18">Q20-F20</f>
        <v>47</v>
      </c>
      <c r="U20" s="1023"/>
      <c r="V20" s="541">
        <f t="shared" ref="V20" si="19">P20</f>
        <v>27</v>
      </c>
      <c r="W20" s="543">
        <f t="shared" ref="W20" si="20">T20-V20</f>
        <v>20</v>
      </c>
      <c r="X20" s="972" t="s">
        <v>456</v>
      </c>
      <c r="Y20" s="972" t="s">
        <v>51</v>
      </c>
      <c r="Z20" s="972" t="s">
        <v>29</v>
      </c>
      <c r="AA20" s="972">
        <v>2017</v>
      </c>
      <c r="AB20" s="967" t="s">
        <v>30</v>
      </c>
      <c r="AC20" s="973">
        <v>7</v>
      </c>
      <c r="AD20" s="974">
        <f t="shared" ref="AD20" si="21">T20/AC20</f>
        <v>6.7142857142857144</v>
      </c>
      <c r="AE20" s="975">
        <v>23.45</v>
      </c>
      <c r="AF20" s="976">
        <f t="shared" ref="AF20" si="22">AD20*AE20</f>
        <v>157.44999999999999</v>
      </c>
      <c r="AG20" s="977" t="s">
        <v>128</v>
      </c>
      <c r="AH20" s="1007">
        <f t="shared" ref="AH20" si="23">AF20</f>
        <v>157.44999999999999</v>
      </c>
      <c r="AI20" s="978">
        <f t="shared" ref="AI20" si="24">AD20</f>
        <v>6.7142857142857144</v>
      </c>
      <c r="AJ20" s="982">
        <f t="shared" ref="AJ20" si="25">T20</f>
        <v>47</v>
      </c>
      <c r="AK20" s="984">
        <f>SUM(AH15:AH20)</f>
        <v>827.45</v>
      </c>
      <c r="AL20" s="985">
        <v>1000</v>
      </c>
      <c r="AM20" s="986">
        <v>45695</v>
      </c>
    </row>
    <row r="21" spans="1:39" ht="10.9">
      <c r="A21" s="966">
        <v>45695</v>
      </c>
      <c r="B21" s="967" t="s">
        <v>472</v>
      </c>
      <c r="C21" s="967" t="s">
        <v>111</v>
      </c>
      <c r="D21" s="968" t="s">
        <v>459</v>
      </c>
      <c r="E21" s="969" t="s">
        <v>283</v>
      </c>
      <c r="F21" s="970">
        <v>261847</v>
      </c>
      <c r="G21" s="1018"/>
      <c r="H21" s="970">
        <v>261866</v>
      </c>
      <c r="I21" s="1018"/>
      <c r="J21" s="971">
        <f t="shared" ref="J21" si="26">H21-F21</f>
        <v>19</v>
      </c>
      <c r="K21" s="970">
        <v>261876</v>
      </c>
      <c r="L21" s="541">
        <f t="shared" ref="L21" si="27">K21-H21</f>
        <v>10</v>
      </c>
      <c r="M21" s="970">
        <v>261886</v>
      </c>
      <c r="N21" s="1018"/>
      <c r="O21" s="541">
        <f t="shared" ref="O21" si="28">M21-K21</f>
        <v>10</v>
      </c>
      <c r="P21" s="541">
        <f t="shared" ref="P21" si="29">M21-H21</f>
        <v>20</v>
      </c>
      <c r="Q21" s="970">
        <v>261891</v>
      </c>
      <c r="R21" s="1018"/>
      <c r="S21" s="971">
        <f t="shared" ref="S21" si="30">Q21-M21</f>
        <v>5</v>
      </c>
      <c r="T21" s="542">
        <f t="shared" ref="T21" si="31">Q21-F21</f>
        <v>44</v>
      </c>
      <c r="U21" s="1023"/>
      <c r="V21" s="541">
        <f t="shared" ref="V21" si="32">P21</f>
        <v>20</v>
      </c>
      <c r="W21" s="543">
        <f t="shared" ref="W21" si="33">T21-V21</f>
        <v>24</v>
      </c>
      <c r="X21" s="972" t="s">
        <v>456</v>
      </c>
      <c r="Y21" s="972" t="s">
        <v>51</v>
      </c>
      <c r="Z21" s="972" t="s">
        <v>29</v>
      </c>
      <c r="AA21" s="972">
        <v>2017</v>
      </c>
      <c r="AB21" s="967" t="s">
        <v>30</v>
      </c>
      <c r="AC21" s="973">
        <v>7</v>
      </c>
      <c r="AD21" s="974">
        <f t="shared" ref="AD21" si="34">T21/AC21</f>
        <v>6.2857142857142856</v>
      </c>
      <c r="AE21" s="975">
        <v>23.45</v>
      </c>
      <c r="AF21" s="976">
        <f t="shared" ref="AF21" si="35">AD21*AE21</f>
        <v>147.4</v>
      </c>
      <c r="AG21" s="977" t="s">
        <v>128</v>
      </c>
      <c r="AH21" s="1007">
        <f t="shared" ref="AH21" si="36">AF21</f>
        <v>147.4</v>
      </c>
      <c r="AI21" s="978">
        <f t="shared" ref="AI21" si="37">AD21</f>
        <v>6.2857142857142856</v>
      </c>
      <c r="AJ21" s="982">
        <f t="shared" ref="AJ21" si="38">T21</f>
        <v>44</v>
      </c>
      <c r="AK21" s="984"/>
      <c r="AL21" s="985"/>
      <c r="AM21" s="986"/>
    </row>
    <row r="22" spans="1:39" ht="10.9">
      <c r="A22" s="966">
        <v>45698</v>
      </c>
      <c r="B22" s="967" t="s">
        <v>472</v>
      </c>
      <c r="C22" s="967" t="s">
        <v>111</v>
      </c>
      <c r="D22" s="968" t="s">
        <v>458</v>
      </c>
      <c r="E22" s="969" t="s">
        <v>282</v>
      </c>
      <c r="F22" s="970">
        <v>261891</v>
      </c>
      <c r="G22" s="1018"/>
      <c r="H22" s="970">
        <v>261897</v>
      </c>
      <c r="I22" s="1018"/>
      <c r="J22" s="971">
        <f t="shared" ref="J22" si="39">H22-F22</f>
        <v>6</v>
      </c>
      <c r="K22" s="970">
        <v>261907</v>
      </c>
      <c r="L22" s="541">
        <f t="shared" ref="L22" si="40">K22-H22</f>
        <v>10</v>
      </c>
      <c r="M22" s="970">
        <v>261917</v>
      </c>
      <c r="N22" s="1018"/>
      <c r="O22" s="541">
        <f t="shared" ref="O22" si="41">M22-K22</f>
        <v>10</v>
      </c>
      <c r="P22" s="541">
        <f t="shared" ref="P22" si="42">M22-H22</f>
        <v>20</v>
      </c>
      <c r="Q22" s="970">
        <v>261942</v>
      </c>
      <c r="R22" s="1018"/>
      <c r="S22" s="971">
        <f t="shared" ref="S22" si="43">Q22-M22</f>
        <v>25</v>
      </c>
      <c r="T22" s="542">
        <f t="shared" ref="T22" si="44">Q22-F22</f>
        <v>51</v>
      </c>
      <c r="U22" s="1023"/>
      <c r="V22" s="541">
        <f t="shared" ref="V22" si="45">P22</f>
        <v>20</v>
      </c>
      <c r="W22" s="543">
        <f t="shared" ref="W22" si="46">T22-V22</f>
        <v>31</v>
      </c>
      <c r="X22" s="972" t="s">
        <v>456</v>
      </c>
      <c r="Y22" s="972" t="s">
        <v>51</v>
      </c>
      <c r="Z22" s="972" t="s">
        <v>29</v>
      </c>
      <c r="AA22" s="972">
        <v>2017</v>
      </c>
      <c r="AB22" s="967" t="s">
        <v>30</v>
      </c>
      <c r="AC22" s="973">
        <v>7</v>
      </c>
      <c r="AD22" s="974">
        <f t="shared" ref="AD22" si="47">T22/AC22</f>
        <v>7.2857142857142856</v>
      </c>
      <c r="AE22" s="975">
        <v>23.45</v>
      </c>
      <c r="AF22" s="976">
        <f t="shared" ref="AF22" si="48">AD22*AE22</f>
        <v>170.85</v>
      </c>
      <c r="AG22" s="977" t="s">
        <v>128</v>
      </c>
      <c r="AH22" s="1007">
        <f t="shared" ref="AH22" si="49">AF22</f>
        <v>170.85</v>
      </c>
      <c r="AI22" s="978">
        <f t="shared" ref="AI22" si="50">AD22</f>
        <v>7.2857142857142856</v>
      </c>
      <c r="AJ22" s="982">
        <f t="shared" ref="AJ22" si="51">T22</f>
        <v>51</v>
      </c>
      <c r="AK22" s="984"/>
      <c r="AL22" s="985"/>
      <c r="AM22" s="986"/>
    </row>
    <row r="23" spans="1:39" ht="12.1" customHeight="1">
      <c r="A23" s="966">
        <v>45698</v>
      </c>
      <c r="B23" s="967" t="s">
        <v>472</v>
      </c>
      <c r="C23" s="967" t="s">
        <v>111</v>
      </c>
      <c r="D23" s="968" t="s">
        <v>459</v>
      </c>
      <c r="E23" s="969" t="s">
        <v>283</v>
      </c>
      <c r="F23" s="970">
        <v>261942</v>
      </c>
      <c r="G23" s="1018"/>
      <c r="H23" s="970">
        <v>261966</v>
      </c>
      <c r="I23" s="1018"/>
      <c r="J23" s="971">
        <f t="shared" ref="J23" si="52">H23-F23</f>
        <v>24</v>
      </c>
      <c r="K23" s="970">
        <v>261977</v>
      </c>
      <c r="L23" s="541">
        <f t="shared" ref="L23" si="53">K23-H23</f>
        <v>11</v>
      </c>
      <c r="M23" s="970">
        <v>261988</v>
      </c>
      <c r="N23" s="1018"/>
      <c r="O23" s="541">
        <f t="shared" ref="O23" si="54">M23-K23</f>
        <v>11</v>
      </c>
      <c r="P23" s="541">
        <f t="shared" ref="P23" si="55">M23-H23</f>
        <v>22</v>
      </c>
      <c r="Q23" s="970">
        <v>261998</v>
      </c>
      <c r="R23" s="1018"/>
      <c r="S23" s="971">
        <f t="shared" ref="S23" si="56">Q23-M23</f>
        <v>10</v>
      </c>
      <c r="T23" s="542">
        <f t="shared" ref="T23" si="57">Q23-F23</f>
        <v>56</v>
      </c>
      <c r="U23" s="1023"/>
      <c r="V23" s="541">
        <f t="shared" ref="V23" si="58">P23</f>
        <v>22</v>
      </c>
      <c r="W23" s="543">
        <f t="shared" ref="W23" si="59">T23-V23</f>
        <v>34</v>
      </c>
      <c r="X23" s="972" t="s">
        <v>456</v>
      </c>
      <c r="Y23" s="972" t="s">
        <v>51</v>
      </c>
      <c r="Z23" s="972" t="s">
        <v>29</v>
      </c>
      <c r="AA23" s="972">
        <v>2017</v>
      </c>
      <c r="AB23" s="967" t="s">
        <v>30</v>
      </c>
      <c r="AC23" s="973">
        <v>7</v>
      </c>
      <c r="AD23" s="974">
        <f t="shared" ref="AD23" si="60">T23/AC23</f>
        <v>8</v>
      </c>
      <c r="AE23" s="975">
        <v>23.45</v>
      </c>
      <c r="AF23" s="976">
        <f t="shared" ref="AF23" si="61">AD23*AE23</f>
        <v>187.6</v>
      </c>
      <c r="AG23" s="977" t="s">
        <v>128</v>
      </c>
      <c r="AH23" s="1007">
        <f t="shared" ref="AH23" si="62">AF23</f>
        <v>187.6</v>
      </c>
      <c r="AI23" s="978">
        <f t="shared" ref="AI23" si="63">AD23</f>
        <v>8</v>
      </c>
      <c r="AJ23" s="982">
        <f t="shared" ref="AJ23" si="64">T23</f>
        <v>56</v>
      </c>
      <c r="AK23" s="987" t="s">
        <v>439</v>
      </c>
      <c r="AL23" s="988" t="s">
        <v>440</v>
      </c>
      <c r="AM23" s="158" t="s">
        <v>2</v>
      </c>
    </row>
    <row r="24" spans="1:39" ht="12.1" customHeight="1">
      <c r="A24" s="966">
        <v>45699</v>
      </c>
      <c r="B24" s="967" t="s">
        <v>472</v>
      </c>
      <c r="C24" s="967" t="s">
        <v>111</v>
      </c>
      <c r="D24" s="968" t="s">
        <v>458</v>
      </c>
      <c r="E24" s="969" t="s">
        <v>282</v>
      </c>
      <c r="F24" s="970">
        <v>261998</v>
      </c>
      <c r="G24" s="1018"/>
      <c r="H24" s="970">
        <v>262005</v>
      </c>
      <c r="I24" s="1018"/>
      <c r="J24" s="971">
        <f t="shared" ref="J24" si="65">H24-F24</f>
        <v>7</v>
      </c>
      <c r="K24" s="970">
        <v>262015</v>
      </c>
      <c r="L24" s="541">
        <f t="shared" ref="L24" si="66">K24-H24</f>
        <v>10</v>
      </c>
      <c r="M24" s="970">
        <v>262025</v>
      </c>
      <c r="N24" s="1018"/>
      <c r="O24" s="541">
        <f t="shared" ref="O24" si="67">M24-K24</f>
        <v>10</v>
      </c>
      <c r="P24" s="541">
        <f t="shared" ref="P24" si="68">M24-H24</f>
        <v>20</v>
      </c>
      <c r="Q24" s="970">
        <v>262048</v>
      </c>
      <c r="R24" s="1018"/>
      <c r="S24" s="971">
        <f t="shared" ref="S24" si="69">Q24-M24</f>
        <v>23</v>
      </c>
      <c r="T24" s="542">
        <f t="shared" ref="T24" si="70">Q24-F24</f>
        <v>50</v>
      </c>
      <c r="U24" s="1023"/>
      <c r="V24" s="541">
        <f t="shared" ref="V24" si="71">P24</f>
        <v>20</v>
      </c>
      <c r="W24" s="543">
        <f t="shared" ref="W24" si="72">T24-V24</f>
        <v>30</v>
      </c>
      <c r="X24" s="972" t="s">
        <v>456</v>
      </c>
      <c r="Y24" s="972" t="s">
        <v>51</v>
      </c>
      <c r="Z24" s="972" t="s">
        <v>29</v>
      </c>
      <c r="AA24" s="972">
        <v>2017</v>
      </c>
      <c r="AB24" s="967" t="s">
        <v>30</v>
      </c>
      <c r="AC24" s="973">
        <v>7</v>
      </c>
      <c r="AD24" s="974">
        <f t="shared" ref="AD24" si="73">T24/AC24</f>
        <v>7.1428571428571432</v>
      </c>
      <c r="AE24" s="975">
        <v>23.45</v>
      </c>
      <c r="AF24" s="976">
        <f t="shared" ref="AF24" si="74">AD24*AE24</f>
        <v>167.5</v>
      </c>
      <c r="AG24" s="977" t="s">
        <v>128</v>
      </c>
      <c r="AH24" s="1007">
        <f t="shared" ref="AH24" si="75">AF24</f>
        <v>167.5</v>
      </c>
      <c r="AI24" s="978">
        <f t="shared" ref="AI24" si="76">AD24</f>
        <v>7.1428571428571432</v>
      </c>
      <c r="AJ24" s="982">
        <f t="shared" ref="AJ24" si="77">T24</f>
        <v>50</v>
      </c>
      <c r="AK24" s="987">
        <f>SUM(AH21:AH24)</f>
        <v>673.35</v>
      </c>
      <c r="AL24" s="988">
        <v>800</v>
      </c>
      <c r="AM24" s="158">
        <v>45699</v>
      </c>
    </row>
    <row r="25" spans="1:39" ht="10.9">
      <c r="A25" s="966">
        <v>45699</v>
      </c>
      <c r="B25" s="967" t="s">
        <v>472</v>
      </c>
      <c r="C25" s="967" t="s">
        <v>111</v>
      </c>
      <c r="D25" s="968" t="s">
        <v>459</v>
      </c>
      <c r="E25" s="969" t="s">
        <v>283</v>
      </c>
      <c r="F25" s="970">
        <v>262048</v>
      </c>
      <c r="G25" s="1018"/>
      <c r="H25" s="970">
        <v>262072</v>
      </c>
      <c r="I25" s="1018"/>
      <c r="J25" s="971">
        <f t="shared" ref="J25" si="78">H25-F25</f>
        <v>24</v>
      </c>
      <c r="K25" s="970">
        <v>262083</v>
      </c>
      <c r="L25" s="541">
        <f t="shared" ref="L25" si="79">K25-H25</f>
        <v>11</v>
      </c>
      <c r="M25" s="970">
        <v>262093</v>
      </c>
      <c r="N25" s="1018"/>
      <c r="O25" s="541">
        <f t="shared" ref="O25" si="80">M25-K25</f>
        <v>10</v>
      </c>
      <c r="P25" s="541">
        <f t="shared" ref="P25" si="81">M25-H25</f>
        <v>21</v>
      </c>
      <c r="Q25" s="970">
        <v>262101</v>
      </c>
      <c r="R25" s="1018"/>
      <c r="S25" s="971">
        <f t="shared" ref="S25" si="82">Q25-M25</f>
        <v>8</v>
      </c>
      <c r="T25" s="542">
        <f t="shared" ref="T25" si="83">Q25-F25</f>
        <v>53</v>
      </c>
      <c r="U25" s="1023"/>
      <c r="V25" s="541">
        <f t="shared" ref="V25" si="84">P25</f>
        <v>21</v>
      </c>
      <c r="W25" s="543">
        <f t="shared" ref="W25" si="85">T25-V25</f>
        <v>32</v>
      </c>
      <c r="X25" s="972" t="s">
        <v>456</v>
      </c>
      <c r="Y25" s="972" t="s">
        <v>51</v>
      </c>
      <c r="Z25" s="972" t="s">
        <v>29</v>
      </c>
      <c r="AA25" s="972">
        <v>2017</v>
      </c>
      <c r="AB25" s="967" t="s">
        <v>30</v>
      </c>
      <c r="AC25" s="973">
        <v>7</v>
      </c>
      <c r="AD25" s="974">
        <f t="shared" ref="AD25" si="86">T25/AC25</f>
        <v>7.5714285714285712</v>
      </c>
      <c r="AE25" s="975">
        <v>23.45</v>
      </c>
      <c r="AF25" s="976">
        <f t="shared" ref="AF25" si="87">AD25*AE25</f>
        <v>177.54999999999998</v>
      </c>
      <c r="AG25" s="977" t="s">
        <v>128</v>
      </c>
      <c r="AH25" s="1007">
        <f t="shared" ref="AH25" si="88">AF25</f>
        <v>177.54999999999998</v>
      </c>
      <c r="AI25" s="978">
        <f t="shared" ref="AI25" si="89">AD25</f>
        <v>7.5714285714285712</v>
      </c>
      <c r="AJ25" s="982">
        <f t="shared" ref="AJ25" si="90">T25</f>
        <v>53</v>
      </c>
      <c r="AK25" s="984"/>
      <c r="AL25" s="985"/>
      <c r="AM25" s="986"/>
    </row>
    <row r="26" spans="1:39" ht="12.1" customHeight="1">
      <c r="A26" s="966">
        <v>45700</v>
      </c>
      <c r="B26" s="967" t="s">
        <v>472</v>
      </c>
      <c r="C26" s="967" t="s">
        <v>111</v>
      </c>
      <c r="D26" s="968" t="s">
        <v>458</v>
      </c>
      <c r="E26" s="969" t="s">
        <v>282</v>
      </c>
      <c r="F26" s="970">
        <v>262101</v>
      </c>
      <c r="G26" s="1018"/>
      <c r="H26" s="970">
        <v>262108</v>
      </c>
      <c r="I26" s="1018"/>
      <c r="J26" s="971">
        <f t="shared" ref="J26" si="91">H26-F26</f>
        <v>7</v>
      </c>
      <c r="K26" s="970">
        <v>262118</v>
      </c>
      <c r="L26" s="541">
        <f t="shared" ref="L26" si="92">K26-H26</f>
        <v>10</v>
      </c>
      <c r="M26" s="970">
        <v>262128</v>
      </c>
      <c r="N26" s="1018"/>
      <c r="O26" s="541">
        <f t="shared" ref="O26" si="93">M26-K26</f>
        <v>10</v>
      </c>
      <c r="P26" s="541">
        <f t="shared" ref="P26" si="94">M26-H26</f>
        <v>20</v>
      </c>
      <c r="Q26" s="970">
        <v>262149</v>
      </c>
      <c r="R26" s="1018"/>
      <c r="S26" s="971">
        <f t="shared" ref="S26" si="95">Q26-M26</f>
        <v>21</v>
      </c>
      <c r="T26" s="542">
        <f t="shared" ref="T26" si="96">Q26-F26</f>
        <v>48</v>
      </c>
      <c r="U26" s="1023"/>
      <c r="V26" s="541">
        <f t="shared" ref="V26" si="97">P26</f>
        <v>20</v>
      </c>
      <c r="W26" s="543">
        <f t="shared" ref="W26" si="98">T26-V26</f>
        <v>28</v>
      </c>
      <c r="X26" s="972" t="s">
        <v>456</v>
      </c>
      <c r="Y26" s="972" t="s">
        <v>51</v>
      </c>
      <c r="Z26" s="972" t="s">
        <v>29</v>
      </c>
      <c r="AA26" s="972">
        <v>2017</v>
      </c>
      <c r="AB26" s="967" t="s">
        <v>30</v>
      </c>
      <c r="AC26" s="973">
        <v>7</v>
      </c>
      <c r="AD26" s="974">
        <f t="shared" ref="AD26" si="99">T26/AC26</f>
        <v>6.8571428571428568</v>
      </c>
      <c r="AE26" s="975">
        <v>23.45</v>
      </c>
      <c r="AF26" s="976">
        <f t="shared" ref="AF26" si="100">AD26*AE26</f>
        <v>160.79999999999998</v>
      </c>
      <c r="AG26" s="977" t="s">
        <v>128</v>
      </c>
      <c r="AH26" s="1007">
        <f t="shared" ref="AH26" si="101">AF26</f>
        <v>160.79999999999998</v>
      </c>
      <c r="AI26" s="978">
        <f t="shared" ref="AI26" si="102">AD26</f>
        <v>6.8571428571428568</v>
      </c>
      <c r="AJ26" s="982">
        <f t="shared" ref="AJ26" si="103">T26</f>
        <v>48</v>
      </c>
      <c r="AK26" s="984"/>
      <c r="AL26" s="985"/>
      <c r="AM26" s="986"/>
    </row>
    <row r="27" spans="1:39" ht="10.9">
      <c r="A27" s="966">
        <v>45780</v>
      </c>
      <c r="B27" s="967" t="s">
        <v>460</v>
      </c>
      <c r="C27" s="967" t="s">
        <v>111</v>
      </c>
      <c r="D27" s="968" t="s">
        <v>461</v>
      </c>
      <c r="E27" s="969" t="s">
        <v>283</v>
      </c>
      <c r="F27" s="970">
        <v>262149</v>
      </c>
      <c r="G27" s="1018"/>
      <c r="H27" s="970">
        <v>262158</v>
      </c>
      <c r="I27" s="1018"/>
      <c r="J27" s="971">
        <f t="shared" ref="J27" si="104">H27-F27</f>
        <v>9</v>
      </c>
      <c r="K27" s="970">
        <v>262158</v>
      </c>
      <c r="L27" s="541">
        <f t="shared" ref="L27" si="105">K27-H27</f>
        <v>0</v>
      </c>
      <c r="M27" s="970">
        <v>262168</v>
      </c>
      <c r="N27" s="1018"/>
      <c r="O27" s="541">
        <f t="shared" ref="O27" si="106">M27-K27</f>
        <v>10</v>
      </c>
      <c r="P27" s="541">
        <f t="shared" ref="P27" si="107">M27-H27</f>
        <v>10</v>
      </c>
      <c r="Q27" s="970">
        <v>262185</v>
      </c>
      <c r="R27" s="1018"/>
      <c r="S27" s="971">
        <f t="shared" ref="S27" si="108">Q27-M27</f>
        <v>17</v>
      </c>
      <c r="T27" s="542">
        <f t="shared" ref="T27" si="109">Q27-F27</f>
        <v>36</v>
      </c>
      <c r="U27" s="1023"/>
      <c r="V27" s="541">
        <f t="shared" ref="V27" si="110">P27</f>
        <v>10</v>
      </c>
      <c r="W27" s="543">
        <f t="shared" ref="W27" si="111">T27-V27</f>
        <v>26</v>
      </c>
      <c r="X27" s="972" t="s">
        <v>456</v>
      </c>
      <c r="Y27" s="972" t="s">
        <v>51</v>
      </c>
      <c r="Z27" s="972" t="s">
        <v>29</v>
      </c>
      <c r="AA27" s="972">
        <v>2017</v>
      </c>
      <c r="AB27" s="967" t="s">
        <v>30</v>
      </c>
      <c r="AC27" s="973">
        <v>7</v>
      </c>
      <c r="AD27" s="974">
        <f t="shared" ref="AD27" si="112">T27/AC27</f>
        <v>5.1428571428571432</v>
      </c>
      <c r="AE27" s="975">
        <v>23.45</v>
      </c>
      <c r="AF27" s="976">
        <f t="shared" ref="AF27" si="113">AD27*AE27</f>
        <v>120.60000000000001</v>
      </c>
      <c r="AG27" s="977" t="s">
        <v>128</v>
      </c>
      <c r="AH27" s="1007">
        <f t="shared" ref="AH27" si="114">AF27</f>
        <v>120.60000000000001</v>
      </c>
      <c r="AI27" s="978">
        <f t="shared" ref="AI27" si="115">AD27</f>
        <v>5.1428571428571432</v>
      </c>
      <c r="AJ27" s="982">
        <f t="shared" ref="AJ27" si="116">T27</f>
        <v>36</v>
      </c>
      <c r="AK27" s="984" t="s">
        <v>439</v>
      </c>
      <c r="AL27" s="985" t="s">
        <v>440</v>
      </c>
      <c r="AM27" s="986" t="s">
        <v>2</v>
      </c>
    </row>
    <row r="28" spans="1:39" ht="12.75" customHeight="1">
      <c r="A28" s="966">
        <v>45786</v>
      </c>
      <c r="B28" s="967" t="s">
        <v>126</v>
      </c>
      <c r="C28" s="967" t="s">
        <v>111</v>
      </c>
      <c r="D28" s="968" t="s">
        <v>609</v>
      </c>
      <c r="E28" s="969" t="s">
        <v>282</v>
      </c>
      <c r="F28" s="970">
        <v>262185</v>
      </c>
      <c r="G28" s="1018"/>
      <c r="H28" s="970">
        <v>262201</v>
      </c>
      <c r="I28" s="1018"/>
      <c r="J28" s="971">
        <f t="shared" ref="J28" si="117">H28-F28</f>
        <v>16</v>
      </c>
      <c r="K28" s="970">
        <v>262201</v>
      </c>
      <c r="L28" s="541">
        <f t="shared" ref="L28" si="118">K28-H28</f>
        <v>0</v>
      </c>
      <c r="M28" s="970">
        <v>262215</v>
      </c>
      <c r="N28" s="1018"/>
      <c r="O28" s="541">
        <f t="shared" ref="O28" si="119">M28-K28</f>
        <v>14</v>
      </c>
      <c r="P28" s="541">
        <f t="shared" ref="P28" si="120">M28-H28</f>
        <v>14</v>
      </c>
      <c r="Q28" s="970">
        <v>262231</v>
      </c>
      <c r="R28" s="1018"/>
      <c r="S28" s="971">
        <f t="shared" ref="S28" si="121">Q28-M28</f>
        <v>16</v>
      </c>
      <c r="T28" s="542">
        <f t="shared" ref="T28" si="122">Q28-F28</f>
        <v>46</v>
      </c>
      <c r="U28" s="1023"/>
      <c r="V28" s="541">
        <f t="shared" ref="V28" si="123">P28</f>
        <v>14</v>
      </c>
      <c r="W28" s="543">
        <f t="shared" ref="W28" si="124">T28-V28</f>
        <v>32</v>
      </c>
      <c r="X28" s="972" t="s">
        <v>456</v>
      </c>
      <c r="Y28" s="972" t="s">
        <v>51</v>
      </c>
      <c r="Z28" s="972" t="s">
        <v>29</v>
      </c>
      <c r="AA28" s="972">
        <v>2017</v>
      </c>
      <c r="AB28" s="967" t="s">
        <v>30</v>
      </c>
      <c r="AC28" s="973">
        <v>7</v>
      </c>
      <c r="AD28" s="974">
        <f t="shared" ref="AD28" si="125">T28/AC28</f>
        <v>6.5714285714285712</v>
      </c>
      <c r="AE28" s="975">
        <v>23.45</v>
      </c>
      <c r="AF28" s="976">
        <f t="shared" ref="AF28" si="126">AD28*AE28</f>
        <v>154.1</v>
      </c>
      <c r="AG28" s="977" t="s">
        <v>128</v>
      </c>
      <c r="AH28" s="1007">
        <f t="shared" ref="AH28" si="127">AF28</f>
        <v>154.1</v>
      </c>
      <c r="AI28" s="978">
        <f t="shared" ref="AI28" si="128">AD28</f>
        <v>6.5714285714285712</v>
      </c>
      <c r="AJ28" s="982">
        <f t="shared" ref="AJ28" si="129">T28</f>
        <v>46</v>
      </c>
      <c r="AK28" s="989">
        <f>SUM(AH25:AH28)</f>
        <v>613.04999999999995</v>
      </c>
      <c r="AL28" s="985">
        <v>700</v>
      </c>
      <c r="AM28" s="990">
        <v>45806</v>
      </c>
    </row>
    <row r="29" spans="1:39" ht="10.9">
      <c r="A29" s="966"/>
      <c r="B29" s="967"/>
      <c r="C29" s="967"/>
      <c r="D29" s="968"/>
      <c r="E29" s="969"/>
      <c r="F29" s="970"/>
      <c r="G29" s="1018"/>
      <c r="H29" s="970"/>
      <c r="I29" s="1018"/>
      <c r="J29" s="971"/>
      <c r="K29" s="970"/>
      <c r="L29" s="541"/>
      <c r="M29" s="970"/>
      <c r="N29" s="1018"/>
      <c r="O29" s="541"/>
      <c r="P29" s="541"/>
      <c r="Q29" s="970"/>
      <c r="R29" s="1018"/>
      <c r="S29" s="971"/>
      <c r="T29" s="542"/>
      <c r="U29" s="1023"/>
      <c r="V29" s="541"/>
      <c r="W29" s="543"/>
      <c r="X29" s="972"/>
      <c r="Y29" s="972"/>
      <c r="Z29" s="972"/>
      <c r="AA29" s="972"/>
      <c r="AB29" s="967"/>
      <c r="AC29" s="973"/>
      <c r="AD29" s="974"/>
      <c r="AE29" s="975"/>
      <c r="AF29" s="976"/>
      <c r="AG29" s="977"/>
      <c r="AH29" s="1007"/>
      <c r="AI29" s="978"/>
      <c r="AJ29" s="982"/>
      <c r="AK29" s="989"/>
      <c r="AL29" s="985"/>
      <c r="AM29" s="986"/>
    </row>
    <row r="30" spans="1:39" ht="10.9">
      <c r="A30" s="966"/>
      <c r="B30" s="967"/>
      <c r="C30" s="967"/>
      <c r="D30" s="968"/>
      <c r="E30" s="969"/>
      <c r="F30" s="970"/>
      <c r="G30" s="1018"/>
      <c r="H30" s="970"/>
      <c r="I30" s="1018"/>
      <c r="J30" s="971"/>
      <c r="K30" s="970"/>
      <c r="L30" s="541"/>
      <c r="M30" s="970"/>
      <c r="N30" s="1018"/>
      <c r="O30" s="541"/>
      <c r="P30" s="541"/>
      <c r="Q30" s="970"/>
      <c r="R30" s="1018"/>
      <c r="S30" s="971"/>
      <c r="T30" s="542"/>
      <c r="U30" s="1023"/>
      <c r="V30" s="541"/>
      <c r="W30" s="543"/>
      <c r="X30" s="972"/>
      <c r="Y30" s="972"/>
      <c r="Z30" s="972"/>
      <c r="AA30" s="972"/>
      <c r="AB30" s="967"/>
      <c r="AC30" s="973"/>
      <c r="AD30" s="974"/>
      <c r="AE30" s="975"/>
      <c r="AF30" s="976"/>
      <c r="AG30" s="977"/>
      <c r="AH30" s="1007"/>
      <c r="AI30" s="978"/>
      <c r="AJ30" s="982"/>
      <c r="AK30" s="989"/>
      <c r="AL30" s="985"/>
      <c r="AM30" s="991"/>
    </row>
    <row r="31" spans="1:39" ht="10.9">
      <c r="A31" s="966"/>
      <c r="B31" s="967"/>
      <c r="C31" s="967"/>
      <c r="D31" s="968"/>
      <c r="E31" s="969"/>
      <c r="F31" s="970"/>
      <c r="G31" s="1018"/>
      <c r="H31" s="970"/>
      <c r="I31" s="1018"/>
      <c r="J31" s="971"/>
      <c r="K31" s="970"/>
      <c r="L31" s="541"/>
      <c r="M31" s="970"/>
      <c r="N31" s="1018"/>
      <c r="O31" s="541"/>
      <c r="P31" s="541"/>
      <c r="Q31" s="970"/>
      <c r="R31" s="1018"/>
      <c r="S31" s="971"/>
      <c r="T31" s="542"/>
      <c r="U31" s="1023"/>
      <c r="V31" s="541"/>
      <c r="W31" s="543"/>
      <c r="X31" s="972"/>
      <c r="Y31" s="972"/>
      <c r="Z31" s="972"/>
      <c r="AA31" s="972"/>
      <c r="AB31" s="967"/>
      <c r="AC31" s="973"/>
      <c r="AD31" s="974"/>
      <c r="AE31" s="975"/>
      <c r="AF31" s="976"/>
      <c r="AG31" s="977"/>
      <c r="AH31" s="1007"/>
      <c r="AI31" s="978"/>
      <c r="AJ31" s="982"/>
      <c r="AK31" s="984"/>
      <c r="AL31" s="985"/>
      <c r="AM31" s="986"/>
    </row>
    <row r="32" spans="1:39" ht="10.9">
      <c r="A32" s="966"/>
      <c r="B32" s="967"/>
      <c r="C32" s="967"/>
      <c r="D32" s="968"/>
      <c r="E32" s="969"/>
      <c r="F32" s="970"/>
      <c r="G32" s="1018"/>
      <c r="H32" s="970"/>
      <c r="I32" s="1018"/>
      <c r="J32" s="971"/>
      <c r="K32" s="970"/>
      <c r="L32" s="541"/>
      <c r="M32" s="970"/>
      <c r="N32" s="1018"/>
      <c r="O32" s="541"/>
      <c r="P32" s="541"/>
      <c r="Q32" s="970"/>
      <c r="R32" s="1018"/>
      <c r="S32" s="971"/>
      <c r="T32" s="542"/>
      <c r="U32" s="1023"/>
      <c r="V32" s="541"/>
      <c r="W32" s="543"/>
      <c r="X32" s="972"/>
      <c r="Y32" s="972"/>
      <c r="Z32" s="972"/>
      <c r="AA32" s="972"/>
      <c r="AB32" s="967"/>
      <c r="AC32" s="973"/>
      <c r="AD32" s="974"/>
      <c r="AE32" s="975"/>
      <c r="AF32" s="976"/>
      <c r="AG32" s="977"/>
      <c r="AH32" s="1007"/>
      <c r="AI32" s="978"/>
      <c r="AJ32" s="982"/>
      <c r="AK32" s="984"/>
      <c r="AL32" s="985"/>
      <c r="AM32" s="986"/>
    </row>
    <row r="33" spans="1:39" ht="10.9">
      <c r="A33" s="966"/>
      <c r="B33" s="967"/>
      <c r="C33" s="967"/>
      <c r="D33" s="968"/>
      <c r="E33" s="969"/>
      <c r="F33" s="970"/>
      <c r="G33" s="1018"/>
      <c r="H33" s="970"/>
      <c r="I33" s="1018"/>
      <c r="J33" s="971"/>
      <c r="K33" s="970"/>
      <c r="L33" s="541"/>
      <c r="M33" s="970"/>
      <c r="N33" s="1018"/>
      <c r="O33" s="541"/>
      <c r="P33" s="541"/>
      <c r="Q33" s="970"/>
      <c r="R33" s="1018"/>
      <c r="S33" s="971"/>
      <c r="T33" s="542"/>
      <c r="U33" s="1023"/>
      <c r="V33" s="541"/>
      <c r="W33" s="543"/>
      <c r="X33" s="972"/>
      <c r="Y33" s="972"/>
      <c r="Z33" s="972"/>
      <c r="AA33" s="972"/>
      <c r="AB33" s="967"/>
      <c r="AC33" s="973"/>
      <c r="AD33" s="974"/>
      <c r="AE33" s="975"/>
      <c r="AF33" s="976"/>
      <c r="AG33" s="977"/>
      <c r="AH33" s="1007"/>
      <c r="AI33" s="978"/>
      <c r="AJ33" s="982"/>
      <c r="AK33" s="989"/>
      <c r="AL33" s="985"/>
      <c r="AM33" s="986"/>
    </row>
    <row r="34" spans="1:39" ht="10.9">
      <c r="A34" s="966"/>
      <c r="B34" s="967"/>
      <c r="C34" s="967"/>
      <c r="D34" s="968"/>
      <c r="E34" s="969"/>
      <c r="F34" s="970"/>
      <c r="G34" s="1018"/>
      <c r="H34" s="970"/>
      <c r="I34" s="1018"/>
      <c r="J34" s="971"/>
      <c r="K34" s="970"/>
      <c r="L34" s="541"/>
      <c r="M34" s="970"/>
      <c r="N34" s="1018"/>
      <c r="O34" s="541"/>
      <c r="P34" s="541"/>
      <c r="Q34" s="970"/>
      <c r="R34" s="1018"/>
      <c r="S34" s="971"/>
      <c r="T34" s="542"/>
      <c r="U34" s="1023"/>
      <c r="V34" s="541"/>
      <c r="W34" s="543"/>
      <c r="X34" s="972"/>
      <c r="Y34" s="972"/>
      <c r="Z34" s="972"/>
      <c r="AA34" s="972"/>
      <c r="AB34" s="967"/>
      <c r="AC34" s="973"/>
      <c r="AD34" s="974"/>
      <c r="AE34" s="975"/>
      <c r="AF34" s="976"/>
      <c r="AG34" s="977"/>
      <c r="AH34" s="1007"/>
      <c r="AI34" s="978"/>
      <c r="AJ34" s="982"/>
      <c r="AK34" s="989"/>
      <c r="AL34" s="985"/>
      <c r="AM34" s="991"/>
    </row>
    <row r="35" spans="1:39" ht="10.9">
      <c r="A35" s="966"/>
      <c r="B35" s="967"/>
      <c r="C35" s="967"/>
      <c r="D35" s="968"/>
      <c r="E35" s="969"/>
      <c r="F35" s="970"/>
      <c r="G35" s="1018"/>
      <c r="H35" s="970"/>
      <c r="I35" s="1018"/>
      <c r="J35" s="971"/>
      <c r="K35" s="970"/>
      <c r="L35" s="541"/>
      <c r="M35" s="970"/>
      <c r="N35" s="1018"/>
      <c r="O35" s="541"/>
      <c r="P35" s="541"/>
      <c r="Q35" s="970"/>
      <c r="R35" s="1018"/>
      <c r="S35" s="971"/>
      <c r="T35" s="542"/>
      <c r="U35" s="1023"/>
      <c r="V35" s="541"/>
      <c r="W35" s="543"/>
      <c r="X35" s="972"/>
      <c r="Y35" s="972"/>
      <c r="Z35" s="972"/>
      <c r="AA35" s="972"/>
      <c r="AB35" s="967"/>
      <c r="AC35" s="973"/>
      <c r="AD35" s="974"/>
      <c r="AE35" s="975"/>
      <c r="AF35" s="976"/>
      <c r="AG35" s="977"/>
      <c r="AH35" s="1007"/>
      <c r="AI35" s="978"/>
      <c r="AJ35" s="982"/>
      <c r="AK35" s="989"/>
      <c r="AL35" s="985"/>
      <c r="AM35" s="986"/>
    </row>
    <row r="36" spans="1:39" ht="10.9">
      <c r="A36" s="966"/>
      <c r="B36" s="992"/>
      <c r="C36" s="992"/>
      <c r="D36" s="993"/>
      <c r="E36" s="969"/>
      <c r="F36" s="970"/>
      <c r="G36" s="1018"/>
      <c r="H36" s="970"/>
      <c r="I36" s="1018"/>
      <c r="J36" s="971"/>
      <c r="K36" s="970"/>
      <c r="L36" s="541"/>
      <c r="M36" s="970"/>
      <c r="N36" s="1018"/>
      <c r="O36" s="541"/>
      <c r="P36" s="541"/>
      <c r="Q36" s="970"/>
      <c r="R36" s="1018"/>
      <c r="S36" s="971"/>
      <c r="T36" s="542"/>
      <c r="U36" s="1023"/>
      <c r="V36" s="541"/>
      <c r="W36" s="543"/>
      <c r="X36" s="972"/>
      <c r="Y36" s="972"/>
      <c r="Z36" s="972"/>
      <c r="AA36" s="972"/>
      <c r="AB36" s="992"/>
      <c r="AC36" s="973"/>
      <c r="AD36" s="974"/>
      <c r="AE36" s="975"/>
      <c r="AF36" s="976"/>
      <c r="AG36" s="977"/>
      <c r="AH36" s="1007"/>
      <c r="AI36" s="978"/>
      <c r="AJ36" s="982"/>
      <c r="AK36" s="994"/>
      <c r="AL36" s="995"/>
      <c r="AM36" s="996"/>
    </row>
    <row r="37" spans="1:39" ht="10.9">
      <c r="A37" s="966"/>
      <c r="B37" s="992"/>
      <c r="C37" s="992"/>
      <c r="D37" s="993"/>
      <c r="E37" s="969"/>
      <c r="F37" s="970"/>
      <c r="G37" s="1018"/>
      <c r="H37" s="970"/>
      <c r="I37" s="1018"/>
      <c r="J37" s="971"/>
      <c r="K37" s="970"/>
      <c r="L37" s="541"/>
      <c r="M37" s="970"/>
      <c r="N37" s="1018"/>
      <c r="O37" s="541"/>
      <c r="P37" s="541"/>
      <c r="Q37" s="970"/>
      <c r="R37" s="1018"/>
      <c r="S37" s="971"/>
      <c r="T37" s="542"/>
      <c r="U37" s="1023"/>
      <c r="V37" s="541"/>
      <c r="W37" s="543"/>
      <c r="X37" s="972"/>
      <c r="Y37" s="972"/>
      <c r="Z37" s="972"/>
      <c r="AA37" s="972"/>
      <c r="AB37" s="992"/>
      <c r="AC37" s="973"/>
      <c r="AD37" s="974"/>
      <c r="AE37" s="975"/>
      <c r="AF37" s="976"/>
      <c r="AG37" s="977"/>
      <c r="AH37" s="1007"/>
      <c r="AI37" s="978"/>
      <c r="AJ37" s="982"/>
      <c r="AK37" s="987"/>
      <c r="AL37" s="988"/>
    </row>
    <row r="38" spans="1:39" ht="10.9">
      <c r="A38" s="966"/>
      <c r="B38" s="992"/>
      <c r="C38" s="992"/>
      <c r="D38" s="993"/>
      <c r="E38" s="969"/>
      <c r="F38" s="970"/>
      <c r="G38" s="1018"/>
      <c r="H38" s="970"/>
      <c r="I38" s="1018"/>
      <c r="J38" s="971"/>
      <c r="K38" s="970"/>
      <c r="L38" s="541"/>
      <c r="M38" s="970"/>
      <c r="N38" s="1018"/>
      <c r="O38" s="541"/>
      <c r="P38" s="541"/>
      <c r="Q38" s="970"/>
      <c r="R38" s="1018"/>
      <c r="S38" s="971"/>
      <c r="T38" s="542"/>
      <c r="U38" s="1023"/>
      <c r="V38" s="541"/>
      <c r="W38" s="543"/>
      <c r="X38" s="972"/>
      <c r="Y38" s="972"/>
      <c r="Z38" s="972"/>
      <c r="AA38" s="972"/>
      <c r="AB38" s="992"/>
      <c r="AC38" s="973"/>
      <c r="AD38" s="974"/>
      <c r="AE38" s="975"/>
      <c r="AF38" s="976"/>
      <c r="AG38" s="977"/>
      <c r="AH38" s="1007"/>
      <c r="AI38" s="978"/>
      <c r="AJ38" s="982"/>
      <c r="AK38" s="989"/>
      <c r="AL38" s="985"/>
      <c r="AM38" s="986"/>
    </row>
    <row r="39" spans="1:39" ht="10.9">
      <c r="A39" s="966"/>
      <c r="B39" s="992"/>
      <c r="C39" s="992"/>
      <c r="D39" s="993"/>
      <c r="E39" s="969"/>
      <c r="F39" s="970"/>
      <c r="G39" s="1018"/>
      <c r="H39" s="970"/>
      <c r="I39" s="1018"/>
      <c r="J39" s="971"/>
      <c r="K39" s="970"/>
      <c r="L39" s="541"/>
      <c r="M39" s="970"/>
      <c r="N39" s="1018"/>
      <c r="O39" s="541"/>
      <c r="P39" s="541"/>
      <c r="Q39" s="970"/>
      <c r="R39" s="1018"/>
      <c r="S39" s="971"/>
      <c r="T39" s="542"/>
      <c r="U39" s="1023"/>
      <c r="V39" s="541"/>
      <c r="W39" s="543"/>
      <c r="X39" s="972"/>
      <c r="Y39" s="972"/>
      <c r="Z39" s="972"/>
      <c r="AA39" s="972"/>
      <c r="AB39" s="992"/>
      <c r="AC39" s="973"/>
      <c r="AD39" s="974"/>
      <c r="AE39" s="975"/>
      <c r="AF39" s="976"/>
      <c r="AG39" s="977"/>
      <c r="AH39" s="1007"/>
      <c r="AI39" s="978"/>
      <c r="AJ39" s="982"/>
      <c r="AK39" s="994"/>
      <c r="AL39" s="995"/>
      <c r="AM39" s="997"/>
    </row>
    <row r="40" spans="1:39" ht="10.9">
      <c r="A40" s="966"/>
      <c r="B40" s="992"/>
      <c r="C40" s="992"/>
      <c r="D40" s="993"/>
      <c r="E40" s="969"/>
      <c r="F40" s="970"/>
      <c r="G40" s="1018"/>
      <c r="H40" s="970"/>
      <c r="I40" s="1018"/>
      <c r="J40" s="971"/>
      <c r="K40" s="970"/>
      <c r="L40" s="541"/>
      <c r="M40" s="970"/>
      <c r="N40" s="1018"/>
      <c r="O40" s="541"/>
      <c r="P40" s="541"/>
      <c r="Q40" s="970"/>
      <c r="R40" s="1018"/>
      <c r="S40" s="971"/>
      <c r="T40" s="542"/>
      <c r="U40" s="1023"/>
      <c r="V40" s="541"/>
      <c r="W40" s="543"/>
      <c r="X40" s="972"/>
      <c r="Y40" s="972"/>
      <c r="Z40" s="972"/>
      <c r="AA40" s="972"/>
      <c r="AB40" s="992"/>
      <c r="AC40" s="973"/>
      <c r="AD40" s="974"/>
      <c r="AE40" s="975"/>
      <c r="AF40" s="976"/>
      <c r="AG40" s="977"/>
      <c r="AH40" s="1007"/>
      <c r="AI40" s="978"/>
      <c r="AJ40" s="982"/>
      <c r="AK40" s="989"/>
      <c r="AL40" s="985"/>
      <c r="AM40" s="991"/>
    </row>
    <row r="41" spans="1:39" ht="10.9">
      <c r="A41" s="966"/>
      <c r="B41" s="992"/>
      <c r="C41" s="992"/>
      <c r="D41" s="993"/>
      <c r="E41" s="969"/>
      <c r="F41" s="970"/>
      <c r="G41" s="1018"/>
      <c r="H41" s="970"/>
      <c r="I41" s="1018"/>
      <c r="J41" s="971"/>
      <c r="K41" s="970"/>
      <c r="L41" s="541"/>
      <c r="M41" s="970"/>
      <c r="N41" s="1018"/>
      <c r="O41" s="541"/>
      <c r="P41" s="541"/>
      <c r="Q41" s="970"/>
      <c r="R41" s="1018"/>
      <c r="S41" s="971"/>
      <c r="T41" s="542"/>
      <c r="U41" s="1023"/>
      <c r="V41" s="541"/>
      <c r="W41" s="543"/>
      <c r="X41" s="972"/>
      <c r="Y41" s="972"/>
      <c r="Z41" s="972"/>
      <c r="AA41" s="972"/>
      <c r="AB41" s="992"/>
      <c r="AC41" s="973"/>
      <c r="AD41" s="974"/>
      <c r="AE41" s="975"/>
      <c r="AF41" s="976"/>
      <c r="AG41" s="977"/>
      <c r="AH41" s="1007"/>
      <c r="AI41" s="978"/>
      <c r="AJ41" s="982"/>
      <c r="AK41" s="989"/>
      <c r="AL41" s="988"/>
    </row>
    <row r="42" spans="1:39" ht="10.9">
      <c r="A42" s="966"/>
      <c r="B42" s="992"/>
      <c r="C42" s="992"/>
      <c r="D42" s="993"/>
      <c r="E42" s="969"/>
      <c r="F42" s="970"/>
      <c r="G42" s="1018"/>
      <c r="H42" s="970"/>
      <c r="I42" s="1018"/>
      <c r="J42" s="971"/>
      <c r="K42" s="970"/>
      <c r="L42" s="541"/>
      <c r="M42" s="970"/>
      <c r="N42" s="1018"/>
      <c r="O42" s="541"/>
      <c r="P42" s="541"/>
      <c r="Q42" s="970"/>
      <c r="R42" s="1018"/>
      <c r="S42" s="971"/>
      <c r="T42" s="542"/>
      <c r="U42" s="1023"/>
      <c r="V42" s="541"/>
      <c r="W42" s="543"/>
      <c r="X42" s="972"/>
      <c r="Y42" s="972"/>
      <c r="Z42" s="972"/>
      <c r="AA42" s="972"/>
      <c r="AB42" s="992"/>
      <c r="AC42" s="973"/>
      <c r="AD42" s="974"/>
      <c r="AE42" s="975"/>
      <c r="AF42" s="976"/>
      <c r="AG42" s="977"/>
      <c r="AH42" s="1007"/>
      <c r="AI42" s="978"/>
      <c r="AJ42" s="982"/>
      <c r="AK42" s="998"/>
      <c r="AL42" s="988"/>
    </row>
    <row r="43" spans="1:39" ht="10.9">
      <c r="A43" s="966"/>
      <c r="B43" s="992"/>
      <c r="C43" s="992"/>
      <c r="D43" s="993"/>
      <c r="E43" s="969"/>
      <c r="F43" s="970"/>
      <c r="G43" s="1018"/>
      <c r="H43" s="970"/>
      <c r="I43" s="1018"/>
      <c r="J43" s="971"/>
      <c r="K43" s="970"/>
      <c r="L43" s="541"/>
      <c r="M43" s="970"/>
      <c r="N43" s="1018"/>
      <c r="O43" s="541"/>
      <c r="P43" s="541"/>
      <c r="Q43" s="970"/>
      <c r="R43" s="1018"/>
      <c r="S43" s="971"/>
      <c r="T43" s="542"/>
      <c r="U43" s="1023"/>
      <c r="V43" s="541"/>
      <c r="W43" s="543"/>
      <c r="X43" s="972"/>
      <c r="Y43" s="972"/>
      <c r="Z43" s="972"/>
      <c r="AA43" s="972"/>
      <c r="AB43" s="992"/>
      <c r="AC43" s="973"/>
      <c r="AD43" s="974"/>
      <c r="AE43" s="975"/>
      <c r="AF43" s="976"/>
      <c r="AG43" s="977"/>
      <c r="AH43" s="1007"/>
      <c r="AI43" s="978"/>
      <c r="AJ43" s="982"/>
      <c r="AK43" s="989"/>
      <c r="AL43" s="985"/>
      <c r="AM43" s="986"/>
    </row>
    <row r="44" spans="1:39" ht="10.9">
      <c r="A44" s="966"/>
      <c r="B44" s="992"/>
      <c r="C44" s="992"/>
      <c r="D44" s="993"/>
      <c r="E44" s="969"/>
      <c r="F44" s="970"/>
      <c r="G44" s="1018"/>
      <c r="H44" s="970"/>
      <c r="I44" s="1018"/>
      <c r="J44" s="971"/>
      <c r="K44" s="970"/>
      <c r="L44" s="541"/>
      <c r="M44" s="970"/>
      <c r="N44" s="1018"/>
      <c r="O44" s="541"/>
      <c r="P44" s="541"/>
      <c r="Q44" s="970"/>
      <c r="R44" s="1018"/>
      <c r="S44" s="971"/>
      <c r="T44" s="542"/>
      <c r="U44" s="1023"/>
      <c r="V44" s="541"/>
      <c r="W44" s="543"/>
      <c r="X44" s="972"/>
      <c r="Y44" s="972"/>
      <c r="Z44" s="972"/>
      <c r="AA44" s="972"/>
      <c r="AB44" s="992"/>
      <c r="AC44" s="973"/>
      <c r="AD44" s="974"/>
      <c r="AE44" s="975"/>
      <c r="AF44" s="976"/>
      <c r="AG44" s="977"/>
      <c r="AH44" s="1007"/>
      <c r="AI44" s="978"/>
      <c r="AJ44" s="982"/>
      <c r="AK44" s="994"/>
      <c r="AL44" s="995"/>
      <c r="AM44" s="996"/>
    </row>
    <row r="45" spans="1:39" ht="10.9">
      <c r="A45" s="966"/>
      <c r="B45" s="992"/>
      <c r="C45" s="992"/>
      <c r="D45" s="993"/>
      <c r="E45" s="969"/>
      <c r="F45" s="970"/>
      <c r="G45" s="1018"/>
      <c r="H45" s="970"/>
      <c r="I45" s="1018"/>
      <c r="J45" s="971"/>
      <c r="K45" s="970"/>
      <c r="L45" s="541"/>
      <c r="M45" s="970"/>
      <c r="N45" s="1018"/>
      <c r="O45" s="541"/>
      <c r="P45" s="541"/>
      <c r="Q45" s="970"/>
      <c r="R45" s="1018"/>
      <c r="S45" s="971"/>
      <c r="T45" s="542"/>
      <c r="U45" s="1023"/>
      <c r="V45" s="541"/>
      <c r="W45" s="543"/>
      <c r="X45" s="972"/>
      <c r="Y45" s="972"/>
      <c r="Z45" s="972"/>
      <c r="AA45" s="972"/>
      <c r="AB45" s="992"/>
      <c r="AC45" s="973"/>
      <c r="AD45" s="974"/>
      <c r="AE45" s="975"/>
      <c r="AF45" s="976"/>
      <c r="AG45" s="977"/>
      <c r="AH45" s="1007"/>
      <c r="AI45" s="978"/>
      <c r="AJ45" s="982"/>
      <c r="AK45" s="989"/>
      <c r="AL45" s="988"/>
    </row>
    <row r="46" spans="1:39" ht="10.9">
      <c r="A46" s="966"/>
      <c r="B46" s="992"/>
      <c r="C46" s="992"/>
      <c r="D46" s="993"/>
      <c r="E46" s="969"/>
      <c r="F46" s="970"/>
      <c r="G46" s="1018"/>
      <c r="H46" s="970"/>
      <c r="I46" s="1018"/>
      <c r="J46" s="971"/>
      <c r="K46" s="970"/>
      <c r="L46" s="541"/>
      <c r="M46" s="970"/>
      <c r="N46" s="1018"/>
      <c r="O46" s="541"/>
      <c r="P46" s="541"/>
      <c r="Q46" s="970"/>
      <c r="R46" s="1018"/>
      <c r="S46" s="971"/>
      <c r="T46" s="542"/>
      <c r="U46" s="1023"/>
      <c r="V46" s="541"/>
      <c r="W46" s="543"/>
      <c r="X46" s="972"/>
      <c r="Y46" s="972"/>
      <c r="Z46" s="972"/>
      <c r="AA46" s="972"/>
      <c r="AB46" s="992"/>
      <c r="AC46" s="973"/>
      <c r="AD46" s="974"/>
      <c r="AE46" s="975"/>
      <c r="AF46" s="976"/>
      <c r="AG46" s="977"/>
      <c r="AH46" s="1007"/>
      <c r="AI46" s="978"/>
      <c r="AJ46" s="982"/>
      <c r="AK46" s="989"/>
      <c r="AL46" s="985"/>
      <c r="AM46" s="986"/>
    </row>
    <row r="47" spans="1:39" ht="10.9">
      <c r="A47" s="966"/>
      <c r="B47" s="992"/>
      <c r="C47" s="992"/>
      <c r="D47" s="993"/>
      <c r="E47" s="969"/>
      <c r="F47" s="970"/>
      <c r="G47" s="1018"/>
      <c r="H47" s="970"/>
      <c r="I47" s="1018"/>
      <c r="J47" s="971"/>
      <c r="K47" s="970"/>
      <c r="L47" s="541"/>
      <c r="M47" s="970"/>
      <c r="N47" s="1018"/>
      <c r="O47" s="541"/>
      <c r="P47" s="541"/>
      <c r="Q47" s="970"/>
      <c r="R47" s="1018"/>
      <c r="S47" s="971"/>
      <c r="T47" s="542"/>
      <c r="U47" s="1023"/>
      <c r="V47" s="541"/>
      <c r="W47" s="543"/>
      <c r="X47" s="972"/>
      <c r="Y47" s="972"/>
      <c r="Z47" s="972"/>
      <c r="AA47" s="972"/>
      <c r="AB47" s="992"/>
      <c r="AC47" s="973"/>
      <c r="AD47" s="974"/>
      <c r="AE47" s="975"/>
      <c r="AF47" s="976"/>
      <c r="AG47" s="977"/>
      <c r="AH47" s="1007"/>
      <c r="AI47" s="978"/>
      <c r="AJ47" s="982"/>
      <c r="AK47" s="994"/>
      <c r="AL47" s="995"/>
      <c r="AM47" s="996"/>
    </row>
    <row r="48" spans="1:39" ht="10.9">
      <c r="A48" s="966"/>
      <c r="B48" s="992"/>
      <c r="C48" s="992"/>
      <c r="D48" s="993"/>
      <c r="E48" s="969"/>
      <c r="F48" s="970"/>
      <c r="G48" s="1018"/>
      <c r="H48" s="970"/>
      <c r="I48" s="1018"/>
      <c r="J48" s="971"/>
      <c r="K48" s="970"/>
      <c r="L48" s="541"/>
      <c r="M48" s="970"/>
      <c r="N48" s="1018"/>
      <c r="O48" s="541"/>
      <c r="P48" s="541"/>
      <c r="Q48" s="970"/>
      <c r="R48" s="1018"/>
      <c r="S48" s="971"/>
      <c r="T48" s="542"/>
      <c r="U48" s="1023"/>
      <c r="V48" s="541"/>
      <c r="W48" s="543"/>
      <c r="X48" s="972"/>
      <c r="Y48" s="972"/>
      <c r="Z48" s="972"/>
      <c r="AA48" s="972"/>
      <c r="AB48" s="992"/>
      <c r="AC48" s="973"/>
      <c r="AD48" s="974"/>
      <c r="AE48" s="975"/>
      <c r="AF48" s="976"/>
      <c r="AG48" s="977"/>
      <c r="AH48" s="1007"/>
      <c r="AI48" s="978"/>
      <c r="AJ48" s="982"/>
      <c r="AK48" s="989"/>
      <c r="AL48" s="985"/>
      <c r="AM48" s="986"/>
    </row>
    <row r="49" spans="1:39" ht="10.9">
      <c r="A49" s="966"/>
      <c r="B49" s="992"/>
      <c r="C49" s="992"/>
      <c r="D49" s="993"/>
      <c r="E49" s="969"/>
      <c r="F49" s="970"/>
      <c r="G49" s="1018"/>
      <c r="H49" s="970"/>
      <c r="I49" s="1018"/>
      <c r="J49" s="971"/>
      <c r="K49" s="970"/>
      <c r="L49" s="541"/>
      <c r="M49" s="970"/>
      <c r="N49" s="1018"/>
      <c r="O49" s="541"/>
      <c r="P49" s="541"/>
      <c r="Q49" s="970"/>
      <c r="R49" s="1018"/>
      <c r="S49" s="971"/>
      <c r="T49" s="542"/>
      <c r="U49" s="1023"/>
      <c r="V49" s="541"/>
      <c r="W49" s="543"/>
      <c r="X49" s="972"/>
      <c r="Y49" s="972"/>
      <c r="Z49" s="972"/>
      <c r="AA49" s="972"/>
      <c r="AB49" s="992"/>
      <c r="AC49" s="973"/>
      <c r="AD49" s="974"/>
      <c r="AE49" s="975"/>
      <c r="AF49" s="976"/>
      <c r="AG49" s="977"/>
      <c r="AH49" s="1007"/>
      <c r="AI49" s="978"/>
      <c r="AJ49" s="982"/>
      <c r="AK49" s="994"/>
      <c r="AL49" s="995"/>
      <c r="AM49" s="997"/>
    </row>
    <row r="50" spans="1:39" ht="10.9">
      <c r="A50" s="966"/>
      <c r="B50" s="992"/>
      <c r="C50" s="992"/>
      <c r="D50" s="993"/>
      <c r="E50" s="969"/>
      <c r="F50" s="970"/>
      <c r="G50" s="1018"/>
      <c r="H50" s="970"/>
      <c r="I50" s="1018"/>
      <c r="J50" s="971"/>
      <c r="K50" s="970"/>
      <c r="L50" s="541"/>
      <c r="M50" s="970"/>
      <c r="N50" s="1018"/>
      <c r="O50" s="541"/>
      <c r="P50" s="541"/>
      <c r="Q50" s="970"/>
      <c r="R50" s="1018"/>
      <c r="S50" s="971"/>
      <c r="T50" s="542"/>
      <c r="U50" s="1023"/>
      <c r="V50" s="541"/>
      <c r="W50" s="543"/>
      <c r="X50" s="972"/>
      <c r="Y50" s="972"/>
      <c r="Z50" s="972"/>
      <c r="AA50" s="972"/>
      <c r="AB50" s="992"/>
      <c r="AC50" s="973"/>
      <c r="AD50" s="974"/>
      <c r="AE50" s="975"/>
      <c r="AF50" s="976"/>
      <c r="AG50" s="977"/>
      <c r="AH50" s="1007"/>
      <c r="AI50" s="978"/>
      <c r="AJ50" s="982"/>
      <c r="AK50" s="989"/>
      <c r="AL50" s="985"/>
      <c r="AM50" s="991"/>
    </row>
    <row r="51" spans="1:39" ht="10.9">
      <c r="A51" s="966"/>
      <c r="B51" s="992"/>
      <c r="C51" s="992"/>
      <c r="D51" s="993"/>
      <c r="E51" s="969"/>
      <c r="F51" s="970"/>
      <c r="G51" s="1018"/>
      <c r="H51" s="970"/>
      <c r="I51" s="1018"/>
      <c r="J51" s="971"/>
      <c r="K51" s="970"/>
      <c r="L51" s="541"/>
      <c r="M51" s="970"/>
      <c r="N51" s="1018"/>
      <c r="O51" s="541"/>
      <c r="P51" s="541"/>
      <c r="Q51" s="970"/>
      <c r="R51" s="1018"/>
      <c r="S51" s="971"/>
      <c r="T51" s="542"/>
      <c r="U51" s="1023"/>
      <c r="V51" s="541"/>
      <c r="W51" s="543"/>
      <c r="X51" s="972"/>
      <c r="Y51" s="972"/>
      <c r="Z51" s="972"/>
      <c r="AA51" s="972"/>
      <c r="AB51" s="992"/>
      <c r="AC51" s="973"/>
      <c r="AD51" s="974"/>
      <c r="AE51" s="975"/>
      <c r="AF51" s="976"/>
      <c r="AG51" s="977"/>
      <c r="AH51" s="1007"/>
      <c r="AI51" s="978"/>
      <c r="AJ51" s="982"/>
      <c r="AK51" s="994"/>
      <c r="AL51" s="995"/>
      <c r="AM51" s="996"/>
    </row>
    <row r="52" spans="1:39" ht="10.9">
      <c r="A52" s="966"/>
      <c r="B52" s="992"/>
      <c r="C52" s="992"/>
      <c r="D52" s="993"/>
      <c r="E52" s="969"/>
      <c r="F52" s="970"/>
      <c r="G52" s="1018"/>
      <c r="H52" s="970"/>
      <c r="I52" s="1018"/>
      <c r="J52" s="971"/>
      <c r="K52" s="970"/>
      <c r="L52" s="541"/>
      <c r="M52" s="970"/>
      <c r="N52" s="1018"/>
      <c r="O52" s="541"/>
      <c r="P52" s="541"/>
      <c r="Q52" s="970"/>
      <c r="R52" s="1018"/>
      <c r="S52" s="971"/>
      <c r="T52" s="542"/>
      <c r="U52" s="1023"/>
      <c r="V52" s="541"/>
      <c r="W52" s="543"/>
      <c r="X52" s="972"/>
      <c r="Y52" s="972"/>
      <c r="Z52" s="972"/>
      <c r="AA52" s="972"/>
      <c r="AB52" s="992"/>
      <c r="AC52" s="973"/>
      <c r="AD52" s="974"/>
      <c r="AE52" s="975"/>
      <c r="AF52" s="976"/>
      <c r="AG52" s="977"/>
      <c r="AH52" s="1007"/>
      <c r="AI52" s="978"/>
      <c r="AJ52" s="982"/>
      <c r="AK52" s="987"/>
      <c r="AL52" s="988"/>
    </row>
    <row r="53" spans="1:39" ht="10.9">
      <c r="A53" s="966"/>
      <c r="B53" s="992"/>
      <c r="C53" s="992"/>
      <c r="D53" s="993"/>
      <c r="E53" s="969"/>
      <c r="F53" s="970"/>
      <c r="G53" s="1018"/>
      <c r="H53" s="970"/>
      <c r="I53" s="1018"/>
      <c r="J53" s="971"/>
      <c r="K53" s="970"/>
      <c r="L53" s="541"/>
      <c r="M53" s="970"/>
      <c r="N53" s="1018"/>
      <c r="O53" s="541"/>
      <c r="P53" s="541"/>
      <c r="Q53" s="970"/>
      <c r="R53" s="1018"/>
      <c r="S53" s="971"/>
      <c r="T53" s="542"/>
      <c r="U53" s="1023"/>
      <c r="V53" s="541"/>
      <c r="W53" s="543"/>
      <c r="X53" s="972"/>
      <c r="Y53" s="972"/>
      <c r="Z53" s="972"/>
      <c r="AA53" s="972"/>
      <c r="AB53" s="992"/>
      <c r="AC53" s="973"/>
      <c r="AD53" s="974"/>
      <c r="AE53" s="975"/>
      <c r="AF53" s="976"/>
      <c r="AG53" s="977"/>
      <c r="AH53" s="1007"/>
      <c r="AI53" s="978"/>
      <c r="AJ53" s="982"/>
      <c r="AK53" s="987"/>
      <c r="AL53" s="988"/>
    </row>
    <row r="54" spans="1:39" ht="10.9">
      <c r="A54" s="966"/>
      <c r="B54" s="992"/>
      <c r="C54" s="992"/>
      <c r="D54" s="993"/>
      <c r="E54" s="969"/>
      <c r="F54" s="970"/>
      <c r="G54" s="1018"/>
      <c r="H54" s="970"/>
      <c r="I54" s="1018"/>
      <c r="J54" s="971"/>
      <c r="K54" s="970"/>
      <c r="L54" s="541"/>
      <c r="M54" s="970"/>
      <c r="N54" s="1018"/>
      <c r="O54" s="541"/>
      <c r="P54" s="541"/>
      <c r="Q54" s="970"/>
      <c r="R54" s="1018"/>
      <c r="S54" s="971"/>
      <c r="T54" s="542"/>
      <c r="U54" s="1023"/>
      <c r="V54" s="541"/>
      <c r="W54" s="543"/>
      <c r="X54" s="972"/>
      <c r="Y54" s="972"/>
      <c r="Z54" s="972"/>
      <c r="AA54" s="972"/>
      <c r="AB54" s="992"/>
      <c r="AC54" s="973"/>
      <c r="AD54" s="974"/>
      <c r="AE54" s="975"/>
      <c r="AF54" s="976"/>
      <c r="AG54" s="977"/>
      <c r="AH54" s="1007"/>
      <c r="AI54" s="978"/>
      <c r="AJ54" s="982"/>
      <c r="AK54" s="987"/>
      <c r="AL54" s="988"/>
    </row>
    <row r="55" spans="1:39" ht="10.9">
      <c r="A55" s="966"/>
      <c r="B55" s="992"/>
      <c r="C55" s="992"/>
      <c r="D55" s="993"/>
      <c r="E55" s="969"/>
      <c r="F55" s="970"/>
      <c r="G55" s="1018"/>
      <c r="H55" s="970"/>
      <c r="I55" s="1018"/>
      <c r="J55" s="971"/>
      <c r="K55" s="970"/>
      <c r="L55" s="541"/>
      <c r="M55" s="970"/>
      <c r="N55" s="1018"/>
      <c r="O55" s="541"/>
      <c r="P55" s="541"/>
      <c r="Q55" s="970"/>
      <c r="R55" s="1018"/>
      <c r="S55" s="971"/>
      <c r="T55" s="542"/>
      <c r="U55" s="1023"/>
      <c r="V55" s="541"/>
      <c r="W55" s="543"/>
      <c r="X55" s="972"/>
      <c r="Y55" s="972"/>
      <c r="Z55" s="972"/>
      <c r="AA55" s="972"/>
      <c r="AB55" s="992"/>
      <c r="AC55" s="973"/>
      <c r="AD55" s="974"/>
      <c r="AE55" s="975"/>
      <c r="AF55" s="976"/>
      <c r="AG55" s="977"/>
      <c r="AH55" s="1007"/>
      <c r="AI55" s="978"/>
      <c r="AJ55" s="982"/>
      <c r="AK55" s="987"/>
      <c r="AL55" s="988"/>
    </row>
    <row r="56" spans="1:39" ht="10.9">
      <c r="A56" s="966"/>
      <c r="B56" s="992"/>
      <c r="C56" s="992"/>
      <c r="D56" s="993"/>
      <c r="E56" s="969"/>
      <c r="F56" s="970"/>
      <c r="G56" s="1018"/>
      <c r="H56" s="970"/>
      <c r="I56" s="1018"/>
      <c r="J56" s="971"/>
      <c r="K56" s="970"/>
      <c r="L56" s="541"/>
      <c r="M56" s="970"/>
      <c r="N56" s="1018"/>
      <c r="O56" s="541"/>
      <c r="P56" s="541"/>
      <c r="Q56" s="970"/>
      <c r="R56" s="1018"/>
      <c r="S56" s="971"/>
      <c r="T56" s="542"/>
      <c r="U56" s="1023"/>
      <c r="V56" s="541"/>
      <c r="W56" s="543"/>
      <c r="X56" s="972"/>
      <c r="Y56" s="972"/>
      <c r="Z56" s="972"/>
      <c r="AA56" s="972"/>
      <c r="AB56" s="992"/>
      <c r="AC56" s="973"/>
      <c r="AD56" s="974"/>
      <c r="AE56" s="975"/>
      <c r="AF56" s="976"/>
      <c r="AG56" s="977"/>
      <c r="AH56" s="1007"/>
      <c r="AI56" s="978"/>
      <c r="AJ56" s="982"/>
      <c r="AK56" s="987"/>
      <c r="AL56" s="988"/>
    </row>
    <row r="57" spans="1:39" ht="10.9">
      <c r="A57" s="966"/>
      <c r="B57" s="992"/>
      <c r="C57" s="992"/>
      <c r="D57" s="993"/>
      <c r="E57" s="969"/>
      <c r="F57" s="970"/>
      <c r="G57" s="1018"/>
      <c r="H57" s="970"/>
      <c r="I57" s="1018"/>
      <c r="J57" s="971"/>
      <c r="K57" s="970"/>
      <c r="L57" s="541"/>
      <c r="M57" s="970"/>
      <c r="N57" s="1018"/>
      <c r="O57" s="541"/>
      <c r="P57" s="541"/>
      <c r="Q57" s="970"/>
      <c r="R57" s="1018"/>
      <c r="S57" s="971"/>
      <c r="T57" s="542"/>
      <c r="U57" s="1023"/>
      <c r="V57" s="541"/>
      <c r="W57" s="543"/>
      <c r="X57" s="972"/>
      <c r="Y57" s="972"/>
      <c r="Z57" s="972"/>
      <c r="AA57" s="972"/>
      <c r="AB57" s="992"/>
      <c r="AC57" s="973"/>
      <c r="AD57" s="974"/>
      <c r="AE57" s="975"/>
      <c r="AF57" s="976"/>
      <c r="AG57" s="977"/>
      <c r="AH57" s="1007"/>
      <c r="AI57" s="978"/>
      <c r="AJ57" s="982"/>
      <c r="AK57" s="989"/>
      <c r="AL57" s="985"/>
      <c r="AM57" s="986"/>
    </row>
    <row r="58" spans="1:39" ht="10.9">
      <c r="A58" s="966"/>
      <c r="B58" s="992"/>
      <c r="C58" s="992"/>
      <c r="D58" s="993"/>
      <c r="E58" s="969"/>
      <c r="F58" s="970"/>
      <c r="G58" s="1018"/>
      <c r="H58" s="970"/>
      <c r="I58" s="1018"/>
      <c r="J58" s="971"/>
      <c r="K58" s="970"/>
      <c r="L58" s="541"/>
      <c r="M58" s="970"/>
      <c r="N58" s="1018"/>
      <c r="O58" s="541"/>
      <c r="P58" s="541"/>
      <c r="Q58" s="970"/>
      <c r="R58" s="1018"/>
      <c r="S58" s="971"/>
      <c r="T58" s="542"/>
      <c r="U58" s="1023"/>
      <c r="V58" s="541"/>
      <c r="W58" s="543"/>
      <c r="X58" s="972"/>
      <c r="Y58" s="972"/>
      <c r="Z58" s="972"/>
      <c r="AA58" s="972"/>
      <c r="AB58" s="992"/>
      <c r="AC58" s="973"/>
      <c r="AD58" s="974"/>
      <c r="AE58" s="975"/>
      <c r="AF58" s="976"/>
      <c r="AG58" s="977"/>
      <c r="AH58" s="1007"/>
      <c r="AI58" s="978"/>
      <c r="AJ58" s="982"/>
      <c r="AK58" s="994"/>
      <c r="AL58" s="995"/>
      <c r="AM58" s="996"/>
    </row>
    <row r="59" spans="1:39" ht="10.9">
      <c r="A59" s="966"/>
      <c r="B59" s="992"/>
      <c r="C59" s="992"/>
      <c r="D59" s="993"/>
      <c r="E59" s="969"/>
      <c r="F59" s="970"/>
      <c r="G59" s="1018"/>
      <c r="H59" s="970"/>
      <c r="I59" s="1018"/>
      <c r="J59" s="971"/>
      <c r="K59" s="970"/>
      <c r="L59" s="541"/>
      <c r="M59" s="970"/>
      <c r="N59" s="1018"/>
      <c r="O59" s="541"/>
      <c r="P59" s="541"/>
      <c r="Q59" s="970"/>
      <c r="R59" s="1018"/>
      <c r="S59" s="971"/>
      <c r="T59" s="542"/>
      <c r="U59" s="1023"/>
      <c r="V59" s="541"/>
      <c r="W59" s="543"/>
      <c r="X59" s="972"/>
      <c r="Y59" s="972"/>
      <c r="Z59" s="972"/>
      <c r="AA59" s="972"/>
      <c r="AB59" s="992"/>
      <c r="AC59" s="973"/>
      <c r="AD59" s="974"/>
      <c r="AE59" s="975"/>
      <c r="AF59" s="976"/>
      <c r="AG59" s="977"/>
      <c r="AH59" s="1007"/>
      <c r="AI59" s="978"/>
      <c r="AJ59" s="982"/>
      <c r="AK59" s="987"/>
      <c r="AL59" s="988"/>
    </row>
    <row r="60" spans="1:39" ht="10.9">
      <c r="A60" s="966"/>
      <c r="B60" s="992"/>
      <c r="C60" s="992"/>
      <c r="D60" s="993"/>
      <c r="E60" s="969"/>
      <c r="F60" s="970"/>
      <c r="G60" s="1018"/>
      <c r="H60" s="970"/>
      <c r="I60" s="1018"/>
      <c r="J60" s="971"/>
      <c r="K60" s="970"/>
      <c r="L60" s="541"/>
      <c r="M60" s="970"/>
      <c r="N60" s="1018"/>
      <c r="O60" s="541"/>
      <c r="P60" s="541"/>
      <c r="Q60" s="970"/>
      <c r="R60" s="1018"/>
      <c r="S60" s="971"/>
      <c r="T60" s="542"/>
      <c r="U60" s="1023"/>
      <c r="V60" s="541"/>
      <c r="W60" s="543"/>
      <c r="X60" s="972"/>
      <c r="Y60" s="972"/>
      <c r="Z60" s="972"/>
      <c r="AA60" s="972"/>
      <c r="AB60" s="992"/>
      <c r="AC60" s="973"/>
      <c r="AD60" s="974"/>
      <c r="AE60" s="975"/>
      <c r="AF60" s="976"/>
      <c r="AG60" s="977"/>
      <c r="AH60" s="1007"/>
      <c r="AI60" s="978"/>
      <c r="AJ60" s="982"/>
      <c r="AK60" s="987"/>
      <c r="AL60" s="988"/>
    </row>
    <row r="61" spans="1:39" ht="10.9">
      <c r="A61" s="966"/>
      <c r="B61" s="992"/>
      <c r="C61" s="992"/>
      <c r="D61" s="993"/>
      <c r="E61" s="969"/>
      <c r="F61" s="970"/>
      <c r="G61" s="1018"/>
      <c r="H61" s="970"/>
      <c r="I61" s="1018"/>
      <c r="J61" s="971"/>
      <c r="K61" s="970"/>
      <c r="L61" s="541"/>
      <c r="M61" s="970"/>
      <c r="N61" s="1018"/>
      <c r="O61" s="541"/>
      <c r="P61" s="541"/>
      <c r="Q61" s="970"/>
      <c r="R61" s="1018"/>
      <c r="S61" s="971"/>
      <c r="T61" s="542"/>
      <c r="U61" s="1023"/>
      <c r="V61" s="541"/>
      <c r="W61" s="543"/>
      <c r="X61" s="972"/>
      <c r="Y61" s="972"/>
      <c r="Z61" s="972"/>
      <c r="AA61" s="972"/>
      <c r="AB61" s="992"/>
      <c r="AC61" s="973"/>
      <c r="AD61" s="974"/>
      <c r="AE61" s="975"/>
      <c r="AF61" s="976"/>
      <c r="AG61" s="977"/>
      <c r="AH61" s="1007"/>
      <c r="AI61" s="978"/>
      <c r="AJ61" s="982"/>
      <c r="AK61" s="989"/>
      <c r="AL61" s="985"/>
      <c r="AM61" s="986"/>
    </row>
    <row r="62" spans="1:39" ht="10.9">
      <c r="A62" s="966"/>
      <c r="B62" s="992"/>
      <c r="C62" s="992"/>
      <c r="D62" s="993"/>
      <c r="E62" s="969"/>
      <c r="F62" s="970"/>
      <c r="G62" s="1018"/>
      <c r="H62" s="970"/>
      <c r="I62" s="1018"/>
      <c r="J62" s="971"/>
      <c r="K62" s="970"/>
      <c r="L62" s="541"/>
      <c r="M62" s="970"/>
      <c r="N62" s="1018"/>
      <c r="O62" s="541"/>
      <c r="P62" s="541"/>
      <c r="Q62" s="970"/>
      <c r="R62" s="1018"/>
      <c r="S62" s="971"/>
      <c r="T62" s="542"/>
      <c r="U62" s="1023"/>
      <c r="V62" s="541"/>
      <c r="W62" s="543"/>
      <c r="X62" s="972"/>
      <c r="Y62" s="972"/>
      <c r="Z62" s="972"/>
      <c r="AA62" s="972"/>
      <c r="AB62" s="992"/>
      <c r="AC62" s="973"/>
      <c r="AD62" s="974"/>
      <c r="AE62" s="975"/>
      <c r="AF62" s="976"/>
      <c r="AG62" s="977"/>
      <c r="AH62" s="1007"/>
      <c r="AI62" s="978"/>
      <c r="AJ62" s="982"/>
      <c r="AK62" s="994"/>
      <c r="AL62" s="995"/>
      <c r="AM62" s="996"/>
    </row>
    <row r="63" spans="1:39" ht="10.9">
      <c r="A63" s="966"/>
      <c r="B63" s="992"/>
      <c r="C63" s="992"/>
      <c r="D63" s="993"/>
      <c r="E63" s="969"/>
      <c r="F63" s="970"/>
      <c r="G63" s="1018"/>
      <c r="H63" s="970"/>
      <c r="I63" s="1018"/>
      <c r="J63" s="971"/>
      <c r="K63" s="970"/>
      <c r="L63" s="541"/>
      <c r="M63" s="970"/>
      <c r="N63" s="1018"/>
      <c r="O63" s="541"/>
      <c r="P63" s="541"/>
      <c r="Q63" s="970"/>
      <c r="R63" s="1018"/>
      <c r="S63" s="971"/>
      <c r="T63" s="542"/>
      <c r="U63" s="1023"/>
      <c r="V63" s="541"/>
      <c r="W63" s="543"/>
      <c r="X63" s="972"/>
      <c r="Y63" s="972"/>
      <c r="Z63" s="972"/>
      <c r="AA63" s="972"/>
      <c r="AB63" s="992"/>
      <c r="AC63" s="973"/>
      <c r="AD63" s="974"/>
      <c r="AE63" s="975"/>
      <c r="AF63" s="976"/>
      <c r="AG63" s="977"/>
      <c r="AH63" s="1007"/>
      <c r="AI63" s="978"/>
      <c r="AJ63" s="982"/>
      <c r="AK63" s="987"/>
      <c r="AL63" s="988"/>
    </row>
    <row r="64" spans="1:39" ht="10.9">
      <c r="A64" s="966"/>
      <c r="B64" s="992"/>
      <c r="C64" s="992"/>
      <c r="D64" s="993"/>
      <c r="E64" s="969"/>
      <c r="F64" s="970"/>
      <c r="G64" s="1018"/>
      <c r="H64" s="970"/>
      <c r="I64" s="1018"/>
      <c r="J64" s="971"/>
      <c r="K64" s="970"/>
      <c r="L64" s="541"/>
      <c r="M64" s="970"/>
      <c r="N64" s="1018"/>
      <c r="O64" s="541"/>
      <c r="P64" s="541"/>
      <c r="Q64" s="970"/>
      <c r="R64" s="1018"/>
      <c r="S64" s="971"/>
      <c r="T64" s="542"/>
      <c r="U64" s="1023"/>
      <c r="V64" s="541"/>
      <c r="W64" s="543"/>
      <c r="X64" s="972"/>
      <c r="Y64" s="972"/>
      <c r="Z64" s="972"/>
      <c r="AA64" s="972"/>
      <c r="AB64" s="992"/>
      <c r="AC64" s="973"/>
      <c r="AD64" s="974"/>
      <c r="AE64" s="975"/>
      <c r="AF64" s="976"/>
      <c r="AG64" s="977"/>
      <c r="AH64" s="1007"/>
      <c r="AI64" s="978"/>
      <c r="AJ64" s="982"/>
      <c r="AK64" s="987"/>
      <c r="AL64" s="988"/>
    </row>
    <row r="65" spans="1:39" ht="10.9">
      <c r="A65" s="966"/>
      <c r="B65" s="992"/>
      <c r="C65" s="992"/>
      <c r="D65" s="993"/>
      <c r="E65" s="969"/>
      <c r="F65" s="970"/>
      <c r="G65" s="1018"/>
      <c r="H65" s="970"/>
      <c r="I65" s="1018"/>
      <c r="J65" s="971"/>
      <c r="K65" s="970"/>
      <c r="L65" s="541"/>
      <c r="M65" s="970"/>
      <c r="N65" s="1018"/>
      <c r="O65" s="541"/>
      <c r="P65" s="541"/>
      <c r="Q65" s="970"/>
      <c r="R65" s="1018"/>
      <c r="S65" s="971"/>
      <c r="T65" s="542"/>
      <c r="U65" s="1023"/>
      <c r="V65" s="541"/>
      <c r="W65" s="543"/>
      <c r="X65" s="972"/>
      <c r="Y65" s="972"/>
      <c r="Z65" s="972"/>
      <c r="AA65" s="972"/>
      <c r="AB65" s="992"/>
      <c r="AC65" s="973"/>
      <c r="AD65" s="974"/>
      <c r="AE65" s="975"/>
      <c r="AF65" s="976"/>
      <c r="AG65" s="977"/>
      <c r="AH65" s="1007"/>
      <c r="AI65" s="978"/>
      <c r="AJ65" s="982"/>
      <c r="AK65" s="989"/>
      <c r="AL65" s="985"/>
      <c r="AM65" s="986"/>
    </row>
    <row r="66" spans="1:39" ht="10.9">
      <c r="A66" s="966"/>
      <c r="B66" s="992"/>
      <c r="C66" s="992"/>
      <c r="D66" s="993"/>
      <c r="E66" s="969"/>
      <c r="F66" s="970"/>
      <c r="G66" s="1018"/>
      <c r="H66" s="970"/>
      <c r="I66" s="1018"/>
      <c r="J66" s="971"/>
      <c r="K66" s="970"/>
      <c r="L66" s="541"/>
      <c r="M66" s="970"/>
      <c r="N66" s="1018"/>
      <c r="O66" s="541"/>
      <c r="P66" s="541"/>
      <c r="Q66" s="970"/>
      <c r="R66" s="1018"/>
      <c r="S66" s="971"/>
      <c r="T66" s="542"/>
      <c r="U66" s="1023"/>
      <c r="V66" s="541"/>
      <c r="W66" s="543"/>
      <c r="X66" s="972"/>
      <c r="Y66" s="972"/>
      <c r="Z66" s="972"/>
      <c r="AA66" s="972"/>
      <c r="AB66" s="992"/>
      <c r="AC66" s="973"/>
      <c r="AD66" s="974"/>
      <c r="AE66" s="975"/>
      <c r="AF66" s="976"/>
      <c r="AG66" s="977"/>
      <c r="AH66" s="1007"/>
      <c r="AI66" s="978"/>
      <c r="AJ66" s="982"/>
      <c r="AK66" s="994"/>
      <c r="AL66" s="995"/>
      <c r="AM66" s="996"/>
    </row>
    <row r="67" spans="1:39" ht="10.9">
      <c r="A67" s="966"/>
      <c r="B67" s="992"/>
      <c r="C67" s="992"/>
      <c r="D67" s="993"/>
      <c r="E67" s="969"/>
      <c r="F67" s="970"/>
      <c r="G67" s="1018"/>
      <c r="H67" s="970"/>
      <c r="I67" s="1018"/>
      <c r="J67" s="971"/>
      <c r="K67" s="970"/>
      <c r="L67" s="541"/>
      <c r="M67" s="970"/>
      <c r="N67" s="1018"/>
      <c r="O67" s="541"/>
      <c r="P67" s="541"/>
      <c r="Q67" s="970"/>
      <c r="R67" s="1018"/>
      <c r="S67" s="971"/>
      <c r="T67" s="542"/>
      <c r="U67" s="1023"/>
      <c r="V67" s="541"/>
      <c r="W67" s="543"/>
      <c r="X67" s="972"/>
      <c r="Y67" s="972"/>
      <c r="Z67" s="972"/>
      <c r="AA67" s="972"/>
      <c r="AB67" s="992"/>
      <c r="AC67" s="973"/>
      <c r="AD67" s="974"/>
      <c r="AE67" s="975"/>
      <c r="AF67" s="976"/>
      <c r="AG67" s="977"/>
      <c r="AH67" s="1007"/>
      <c r="AI67" s="978"/>
      <c r="AJ67" s="982"/>
      <c r="AK67" s="987"/>
      <c r="AL67" s="988"/>
    </row>
    <row r="68" spans="1:39" ht="10.9">
      <c r="A68" s="966"/>
      <c r="B68" s="992"/>
      <c r="C68" s="992"/>
      <c r="D68" s="993"/>
      <c r="E68" s="969"/>
      <c r="F68" s="970"/>
      <c r="G68" s="1018"/>
      <c r="H68" s="970"/>
      <c r="I68" s="1018"/>
      <c r="J68" s="971"/>
      <c r="K68" s="970"/>
      <c r="L68" s="541"/>
      <c r="M68" s="970"/>
      <c r="N68" s="1018"/>
      <c r="O68" s="541"/>
      <c r="P68" s="541"/>
      <c r="Q68" s="970"/>
      <c r="R68" s="1018"/>
      <c r="S68" s="971"/>
      <c r="T68" s="542"/>
      <c r="U68" s="1023"/>
      <c r="V68" s="541"/>
      <c r="W68" s="543"/>
      <c r="X68" s="972"/>
      <c r="Y68" s="972"/>
      <c r="Z68" s="972"/>
      <c r="AA68" s="972"/>
      <c r="AB68" s="992"/>
      <c r="AC68" s="973"/>
      <c r="AD68" s="974"/>
      <c r="AE68" s="975"/>
      <c r="AF68" s="976"/>
      <c r="AG68" s="977"/>
      <c r="AH68" s="1007"/>
      <c r="AI68" s="978"/>
      <c r="AJ68" s="982"/>
      <c r="AK68" s="987"/>
      <c r="AL68" s="988"/>
    </row>
    <row r="69" spans="1:39" ht="10.9">
      <c r="A69" s="966"/>
      <c r="B69" s="992"/>
      <c r="C69" s="992"/>
      <c r="D69" s="993"/>
      <c r="E69" s="969"/>
      <c r="F69" s="970"/>
      <c r="G69" s="1018"/>
      <c r="H69" s="970"/>
      <c r="I69" s="1018"/>
      <c r="J69" s="971"/>
      <c r="K69" s="970"/>
      <c r="L69" s="541"/>
      <c r="M69" s="970"/>
      <c r="N69" s="1018"/>
      <c r="O69" s="541"/>
      <c r="P69" s="541"/>
      <c r="Q69" s="970"/>
      <c r="R69" s="1018"/>
      <c r="S69" s="971"/>
      <c r="T69" s="542"/>
      <c r="U69" s="1023"/>
      <c r="V69" s="541"/>
      <c r="W69" s="543"/>
      <c r="X69" s="972"/>
      <c r="Y69" s="972"/>
      <c r="Z69" s="972"/>
      <c r="AA69" s="972"/>
      <c r="AB69" s="992"/>
      <c r="AC69" s="973"/>
      <c r="AD69" s="974"/>
      <c r="AE69" s="975"/>
      <c r="AF69" s="976"/>
      <c r="AG69" s="977"/>
      <c r="AH69" s="1007"/>
      <c r="AI69" s="978"/>
      <c r="AJ69" s="982"/>
      <c r="AK69" s="987"/>
      <c r="AL69" s="988"/>
    </row>
    <row r="70" spans="1:39" ht="10.9">
      <c r="A70" s="966"/>
      <c r="B70" s="992"/>
      <c r="C70" s="992"/>
      <c r="D70" s="993"/>
      <c r="E70" s="969"/>
      <c r="F70" s="970"/>
      <c r="G70" s="1018"/>
      <c r="H70" s="970"/>
      <c r="I70" s="1018"/>
      <c r="J70" s="971"/>
      <c r="K70" s="970"/>
      <c r="L70" s="541"/>
      <c r="M70" s="970"/>
      <c r="N70" s="1018"/>
      <c r="O70" s="541"/>
      <c r="P70" s="541"/>
      <c r="Q70" s="970"/>
      <c r="R70" s="1018"/>
      <c r="S70" s="971"/>
      <c r="T70" s="542"/>
      <c r="U70" s="1023"/>
      <c r="V70" s="541"/>
      <c r="W70" s="543"/>
      <c r="X70" s="972"/>
      <c r="Y70" s="972"/>
      <c r="Z70" s="972"/>
      <c r="AA70" s="972"/>
      <c r="AB70" s="992"/>
      <c r="AC70" s="973"/>
      <c r="AD70" s="974"/>
      <c r="AE70" s="975"/>
      <c r="AF70" s="976"/>
      <c r="AG70" s="977"/>
      <c r="AH70" s="1007"/>
      <c r="AI70" s="978"/>
      <c r="AJ70" s="982"/>
      <c r="AK70" s="989"/>
      <c r="AL70" s="985"/>
      <c r="AM70" s="986"/>
    </row>
    <row r="71" spans="1:39" ht="10.9">
      <c r="A71" s="966"/>
      <c r="B71" s="992"/>
      <c r="C71" s="992"/>
      <c r="D71" s="993"/>
      <c r="E71" s="969"/>
      <c r="F71" s="970"/>
      <c r="G71" s="1018"/>
      <c r="H71" s="970"/>
      <c r="I71" s="1018"/>
      <c r="J71" s="971"/>
      <c r="K71" s="970"/>
      <c r="L71" s="541"/>
      <c r="M71" s="970"/>
      <c r="N71" s="1018"/>
      <c r="O71" s="541"/>
      <c r="P71" s="541"/>
      <c r="Q71" s="970"/>
      <c r="R71" s="1018"/>
      <c r="S71" s="971"/>
      <c r="T71" s="542"/>
      <c r="U71" s="1023"/>
      <c r="V71" s="541"/>
      <c r="W71" s="543"/>
      <c r="X71" s="972"/>
      <c r="Y71" s="972"/>
      <c r="Z71" s="972"/>
      <c r="AA71" s="972"/>
      <c r="AB71" s="992"/>
      <c r="AC71" s="973"/>
      <c r="AD71" s="974"/>
      <c r="AE71" s="975"/>
      <c r="AF71" s="976"/>
      <c r="AG71" s="977"/>
      <c r="AH71" s="1007"/>
      <c r="AI71" s="978"/>
      <c r="AJ71" s="982"/>
      <c r="AK71" s="994"/>
      <c r="AL71" s="995"/>
      <c r="AM71" s="996"/>
    </row>
    <row r="72" spans="1:39" ht="10.9">
      <c r="A72" s="966"/>
      <c r="B72" s="992"/>
      <c r="C72" s="992"/>
      <c r="D72" s="993"/>
      <c r="E72" s="969"/>
      <c r="F72" s="970"/>
      <c r="G72" s="1018"/>
      <c r="H72" s="970"/>
      <c r="I72" s="1018"/>
      <c r="J72" s="971"/>
      <c r="K72" s="970"/>
      <c r="L72" s="541"/>
      <c r="M72" s="970"/>
      <c r="N72" s="1018"/>
      <c r="O72" s="541"/>
      <c r="P72" s="541"/>
      <c r="Q72" s="970"/>
      <c r="R72" s="1018"/>
      <c r="S72" s="971"/>
      <c r="T72" s="542"/>
      <c r="U72" s="1023"/>
      <c r="V72" s="541"/>
      <c r="W72" s="543"/>
      <c r="X72" s="972"/>
      <c r="Y72" s="972"/>
      <c r="Z72" s="972"/>
      <c r="AA72" s="972"/>
      <c r="AB72" s="992"/>
      <c r="AC72" s="973"/>
      <c r="AD72" s="974"/>
      <c r="AE72" s="975"/>
      <c r="AF72" s="976"/>
      <c r="AG72" s="977"/>
      <c r="AH72" s="1007"/>
      <c r="AI72" s="978"/>
      <c r="AJ72" s="982"/>
      <c r="AK72" s="987"/>
      <c r="AL72" s="988"/>
    </row>
    <row r="73" spans="1:39" ht="10.9">
      <c r="A73" s="966"/>
      <c r="B73" s="992"/>
      <c r="C73" s="992"/>
      <c r="D73" s="993"/>
      <c r="E73" s="969"/>
      <c r="F73" s="970"/>
      <c r="G73" s="1018"/>
      <c r="H73" s="970"/>
      <c r="I73" s="1018"/>
      <c r="J73" s="971"/>
      <c r="K73" s="970"/>
      <c r="L73" s="541"/>
      <c r="M73" s="970"/>
      <c r="N73" s="1018"/>
      <c r="O73" s="541"/>
      <c r="P73" s="541"/>
      <c r="Q73" s="970"/>
      <c r="R73" s="1018"/>
      <c r="S73" s="971"/>
      <c r="T73" s="542"/>
      <c r="U73" s="1023"/>
      <c r="V73" s="541"/>
      <c r="W73" s="543"/>
      <c r="X73" s="972"/>
      <c r="Y73" s="972"/>
      <c r="Z73" s="972"/>
      <c r="AA73" s="972"/>
      <c r="AB73" s="992"/>
      <c r="AC73" s="973"/>
      <c r="AD73" s="974"/>
      <c r="AE73" s="975"/>
      <c r="AF73" s="976"/>
      <c r="AG73" s="977"/>
      <c r="AH73" s="1007"/>
      <c r="AI73" s="978"/>
      <c r="AJ73" s="982"/>
      <c r="AK73" s="987"/>
      <c r="AL73" s="988"/>
    </row>
    <row r="74" spans="1:39" ht="10.9">
      <c r="A74" s="966"/>
      <c r="B74" s="992"/>
      <c r="C74" s="992"/>
      <c r="D74" s="993"/>
      <c r="E74" s="969"/>
      <c r="F74" s="970"/>
      <c r="G74" s="1018"/>
      <c r="H74" s="970"/>
      <c r="I74" s="1018"/>
      <c r="J74" s="971"/>
      <c r="K74" s="970"/>
      <c r="L74" s="541"/>
      <c r="M74" s="970"/>
      <c r="N74" s="1018"/>
      <c r="O74" s="541"/>
      <c r="P74" s="541"/>
      <c r="Q74" s="970"/>
      <c r="R74" s="1018"/>
      <c r="S74" s="971"/>
      <c r="T74" s="542"/>
      <c r="U74" s="1023"/>
      <c r="V74" s="541"/>
      <c r="W74" s="543"/>
      <c r="X74" s="972"/>
      <c r="Y74" s="972"/>
      <c r="Z74" s="972"/>
      <c r="AA74" s="972"/>
      <c r="AB74" s="992"/>
      <c r="AC74" s="973"/>
      <c r="AD74" s="974"/>
      <c r="AE74" s="975"/>
      <c r="AF74" s="976"/>
      <c r="AG74" s="977"/>
      <c r="AH74" s="1007"/>
      <c r="AI74" s="978"/>
      <c r="AJ74" s="982"/>
      <c r="AK74" s="989"/>
      <c r="AL74" s="985"/>
      <c r="AM74" s="986"/>
    </row>
    <row r="75" spans="1:39" ht="10.9">
      <c r="A75" s="966"/>
      <c r="B75" s="992"/>
      <c r="C75" s="992"/>
      <c r="D75" s="993"/>
      <c r="E75" s="969"/>
      <c r="F75" s="970"/>
      <c r="G75" s="1018"/>
      <c r="H75" s="970"/>
      <c r="I75" s="1018"/>
      <c r="J75" s="971"/>
      <c r="K75" s="970"/>
      <c r="L75" s="541"/>
      <c r="M75" s="970"/>
      <c r="N75" s="1018"/>
      <c r="O75" s="541"/>
      <c r="P75" s="541"/>
      <c r="Q75" s="970"/>
      <c r="R75" s="1018"/>
      <c r="S75" s="971"/>
      <c r="T75" s="542"/>
      <c r="U75" s="1023"/>
      <c r="V75" s="541"/>
      <c r="W75" s="543"/>
      <c r="X75" s="972"/>
      <c r="Y75" s="972"/>
      <c r="Z75" s="972"/>
      <c r="AA75" s="972"/>
      <c r="AB75" s="992"/>
      <c r="AC75" s="973"/>
      <c r="AD75" s="974"/>
      <c r="AE75" s="975"/>
      <c r="AF75" s="976"/>
      <c r="AG75" s="977"/>
      <c r="AH75" s="1007"/>
      <c r="AI75" s="978"/>
      <c r="AJ75" s="982"/>
      <c r="AK75" s="994"/>
      <c r="AL75" s="995"/>
      <c r="AM75" s="996"/>
    </row>
    <row r="76" spans="1:39" ht="10.9">
      <c r="A76" s="966"/>
      <c r="B76" s="992"/>
      <c r="C76" s="992"/>
      <c r="D76" s="993"/>
      <c r="E76" s="969"/>
      <c r="F76" s="970"/>
      <c r="G76" s="1018"/>
      <c r="H76" s="970"/>
      <c r="I76" s="1018"/>
      <c r="J76" s="971"/>
      <c r="K76" s="970"/>
      <c r="L76" s="541"/>
      <c r="M76" s="970"/>
      <c r="N76" s="1018"/>
      <c r="O76" s="541"/>
      <c r="P76" s="541"/>
      <c r="Q76" s="970"/>
      <c r="R76" s="1018"/>
      <c r="S76" s="971"/>
      <c r="T76" s="542"/>
      <c r="U76" s="1023"/>
      <c r="V76" s="541"/>
      <c r="W76" s="543"/>
      <c r="X76" s="972"/>
      <c r="Y76" s="972"/>
      <c r="Z76" s="972"/>
      <c r="AA76" s="972"/>
      <c r="AB76" s="992"/>
      <c r="AC76" s="973"/>
      <c r="AD76" s="974"/>
      <c r="AE76" s="975"/>
      <c r="AF76" s="976"/>
      <c r="AG76" s="977"/>
      <c r="AH76" s="1007"/>
      <c r="AI76" s="978"/>
      <c r="AJ76" s="982"/>
      <c r="AK76" s="989"/>
      <c r="AL76" s="985"/>
      <c r="AM76" s="986"/>
    </row>
    <row r="77" spans="1:39" ht="10.9">
      <c r="A77" s="966"/>
      <c r="B77" s="992"/>
      <c r="C77" s="992"/>
      <c r="D77" s="993"/>
      <c r="E77" s="969"/>
      <c r="F77" s="970"/>
      <c r="G77" s="1018"/>
      <c r="H77" s="970"/>
      <c r="I77" s="1018"/>
      <c r="J77" s="971"/>
      <c r="K77" s="970"/>
      <c r="L77" s="541"/>
      <c r="M77" s="970"/>
      <c r="N77" s="1018"/>
      <c r="O77" s="541"/>
      <c r="P77" s="541"/>
      <c r="Q77" s="970"/>
      <c r="R77" s="1018"/>
      <c r="S77" s="971"/>
      <c r="T77" s="542"/>
      <c r="U77" s="1023"/>
      <c r="V77" s="541"/>
      <c r="W77" s="543"/>
      <c r="X77" s="972"/>
      <c r="Y77" s="972"/>
      <c r="Z77" s="972"/>
      <c r="AA77" s="972"/>
      <c r="AB77" s="992"/>
      <c r="AC77" s="973"/>
      <c r="AD77" s="974"/>
      <c r="AE77" s="975"/>
      <c r="AF77" s="976"/>
      <c r="AG77" s="977"/>
      <c r="AH77" s="1007"/>
      <c r="AI77" s="978"/>
      <c r="AJ77" s="982"/>
      <c r="AK77" s="989"/>
      <c r="AL77" s="985"/>
      <c r="AM77" s="991"/>
    </row>
    <row r="78" spans="1:39" ht="10.9">
      <c r="A78" s="966"/>
      <c r="B78" s="992"/>
      <c r="C78" s="992"/>
      <c r="D78" s="993"/>
      <c r="E78" s="969"/>
      <c r="F78" s="970"/>
      <c r="G78" s="1018"/>
      <c r="H78" s="970"/>
      <c r="I78" s="1018"/>
      <c r="J78" s="971"/>
      <c r="K78" s="970"/>
      <c r="L78" s="541"/>
      <c r="M78" s="970"/>
      <c r="N78" s="1018"/>
      <c r="O78" s="541"/>
      <c r="P78" s="541"/>
      <c r="Q78" s="970"/>
      <c r="R78" s="1018"/>
      <c r="S78" s="971"/>
      <c r="T78" s="542"/>
      <c r="U78" s="1023"/>
      <c r="V78" s="541"/>
      <c r="W78" s="543"/>
      <c r="X78" s="972"/>
      <c r="Y78" s="972"/>
      <c r="Z78" s="972"/>
      <c r="AA78" s="972"/>
      <c r="AB78" s="992"/>
      <c r="AC78" s="973"/>
      <c r="AD78" s="974"/>
      <c r="AE78" s="975"/>
      <c r="AF78" s="976"/>
      <c r="AG78" s="977"/>
      <c r="AH78" s="1007"/>
      <c r="AI78" s="978"/>
      <c r="AJ78" s="982"/>
      <c r="AK78" s="987"/>
      <c r="AL78" s="988"/>
    </row>
    <row r="79" spans="1:39" ht="10.9">
      <c r="A79" s="966"/>
      <c r="B79" s="992"/>
      <c r="C79" s="992"/>
      <c r="D79" s="993"/>
      <c r="E79" s="969"/>
      <c r="F79" s="970"/>
      <c r="G79" s="1018"/>
      <c r="H79" s="970"/>
      <c r="I79" s="1018"/>
      <c r="J79" s="971"/>
      <c r="K79" s="970"/>
      <c r="L79" s="541"/>
      <c r="M79" s="970"/>
      <c r="N79" s="1018"/>
      <c r="O79" s="541"/>
      <c r="P79" s="541"/>
      <c r="Q79" s="970"/>
      <c r="R79" s="1018"/>
      <c r="S79" s="971"/>
      <c r="T79" s="542"/>
      <c r="U79" s="1023"/>
      <c r="V79" s="541"/>
      <c r="W79" s="543"/>
      <c r="X79" s="972"/>
      <c r="Y79" s="972"/>
      <c r="Z79" s="972"/>
      <c r="AA79" s="972"/>
      <c r="AB79" s="992"/>
      <c r="AC79" s="973"/>
      <c r="AD79" s="974"/>
      <c r="AE79" s="975"/>
      <c r="AF79" s="976"/>
      <c r="AG79" s="977"/>
      <c r="AH79" s="1007"/>
      <c r="AI79" s="978"/>
      <c r="AJ79" s="982"/>
      <c r="AK79" s="989"/>
      <c r="AL79" s="985"/>
      <c r="AM79" s="986"/>
    </row>
    <row r="80" spans="1:39" ht="10.9">
      <c r="A80" s="966"/>
      <c r="B80" s="992"/>
      <c r="C80" s="992"/>
      <c r="D80" s="993"/>
      <c r="E80" s="969"/>
      <c r="F80" s="970"/>
      <c r="G80" s="1018"/>
      <c r="H80" s="970"/>
      <c r="I80" s="1018"/>
      <c r="J80" s="971"/>
      <c r="K80" s="970"/>
      <c r="L80" s="541"/>
      <c r="M80" s="970"/>
      <c r="N80" s="1018"/>
      <c r="O80" s="541"/>
      <c r="P80" s="541"/>
      <c r="Q80" s="970"/>
      <c r="R80" s="1018"/>
      <c r="S80" s="971"/>
      <c r="T80" s="542"/>
      <c r="U80" s="1023"/>
      <c r="V80" s="541"/>
      <c r="W80" s="543"/>
      <c r="X80" s="972"/>
      <c r="Y80" s="972"/>
      <c r="Z80" s="972"/>
      <c r="AA80" s="972"/>
      <c r="AB80" s="992"/>
      <c r="AC80" s="973"/>
      <c r="AD80" s="974"/>
      <c r="AE80" s="975"/>
      <c r="AF80" s="976"/>
      <c r="AG80" s="977"/>
      <c r="AH80" s="1007"/>
      <c r="AI80" s="978"/>
      <c r="AJ80" s="982"/>
      <c r="AK80" s="994"/>
      <c r="AL80" s="995"/>
      <c r="AM80" s="996"/>
    </row>
    <row r="81" spans="1:39" ht="10.9">
      <c r="A81" s="966"/>
      <c r="B81" s="992"/>
      <c r="C81" s="992"/>
      <c r="D81" s="993"/>
      <c r="E81" s="969"/>
      <c r="F81" s="970"/>
      <c r="G81" s="1018"/>
      <c r="H81" s="970"/>
      <c r="I81" s="1018"/>
      <c r="J81" s="971"/>
      <c r="K81" s="970"/>
      <c r="L81" s="541"/>
      <c r="M81" s="970"/>
      <c r="N81" s="1018"/>
      <c r="O81" s="541"/>
      <c r="P81" s="541"/>
      <c r="Q81" s="970"/>
      <c r="R81" s="1018"/>
      <c r="S81" s="971"/>
      <c r="T81" s="542"/>
      <c r="U81" s="1023"/>
      <c r="V81" s="541"/>
      <c r="W81" s="543"/>
      <c r="X81" s="972"/>
      <c r="Y81" s="972"/>
      <c r="Z81" s="972"/>
      <c r="AA81" s="972"/>
      <c r="AB81" s="992"/>
      <c r="AC81" s="973"/>
      <c r="AD81" s="974"/>
      <c r="AE81" s="975"/>
      <c r="AF81" s="976"/>
      <c r="AG81" s="977"/>
      <c r="AH81" s="1007"/>
      <c r="AI81" s="978"/>
      <c r="AJ81" s="982"/>
      <c r="AK81" s="987"/>
      <c r="AL81" s="988"/>
    </row>
    <row r="82" spans="1:39" ht="10.9">
      <c r="A82" s="966"/>
      <c r="B82" s="992"/>
      <c r="C82" s="992"/>
      <c r="D82" s="993"/>
      <c r="E82" s="969"/>
      <c r="F82" s="970"/>
      <c r="G82" s="1018"/>
      <c r="H82" s="970"/>
      <c r="I82" s="1018"/>
      <c r="J82" s="971"/>
      <c r="K82" s="970"/>
      <c r="L82" s="541"/>
      <c r="M82" s="970"/>
      <c r="N82" s="1018"/>
      <c r="O82" s="541"/>
      <c r="P82" s="541"/>
      <c r="Q82" s="970"/>
      <c r="R82" s="1018"/>
      <c r="S82" s="971"/>
      <c r="T82" s="542"/>
      <c r="U82" s="1023"/>
      <c r="V82" s="541"/>
      <c r="W82" s="543"/>
      <c r="X82" s="972"/>
      <c r="Y82" s="972"/>
      <c r="Z82" s="972"/>
      <c r="AA82" s="972"/>
      <c r="AB82" s="992"/>
      <c r="AC82" s="973"/>
      <c r="AD82" s="974"/>
      <c r="AE82" s="975"/>
      <c r="AF82" s="976"/>
      <c r="AG82" s="977"/>
      <c r="AH82" s="1007"/>
      <c r="AI82" s="978"/>
      <c r="AJ82" s="982"/>
      <c r="AK82" s="989"/>
      <c r="AL82" s="985"/>
      <c r="AM82" s="986"/>
    </row>
    <row r="83" spans="1:39" ht="10.9">
      <c r="A83" s="966"/>
      <c r="B83" s="992"/>
      <c r="C83" s="992"/>
      <c r="D83" s="993"/>
      <c r="E83" s="969"/>
      <c r="F83" s="970"/>
      <c r="G83" s="1018"/>
      <c r="H83" s="970"/>
      <c r="I83" s="1018"/>
      <c r="J83" s="971"/>
      <c r="K83" s="970"/>
      <c r="L83" s="541"/>
      <c r="M83" s="970"/>
      <c r="N83" s="1018"/>
      <c r="O83" s="541"/>
      <c r="P83" s="541"/>
      <c r="Q83" s="970"/>
      <c r="R83" s="1018"/>
      <c r="S83" s="971"/>
      <c r="T83" s="542"/>
      <c r="U83" s="1023"/>
      <c r="V83" s="541"/>
      <c r="W83" s="543"/>
      <c r="X83" s="972"/>
      <c r="Y83" s="972"/>
      <c r="Z83" s="972"/>
      <c r="AA83" s="972"/>
      <c r="AB83" s="992"/>
      <c r="AC83" s="973"/>
      <c r="AD83" s="974"/>
      <c r="AE83" s="975"/>
      <c r="AF83" s="976"/>
      <c r="AG83" s="977"/>
      <c r="AH83" s="1007"/>
      <c r="AI83" s="978"/>
      <c r="AJ83" s="982"/>
      <c r="AK83" s="989"/>
      <c r="AL83" s="985"/>
      <c r="AM83" s="991"/>
    </row>
    <row r="84" spans="1:39" ht="10.9">
      <c r="A84" s="966"/>
      <c r="B84" s="992"/>
      <c r="C84" s="992"/>
      <c r="D84" s="993"/>
      <c r="E84" s="969"/>
      <c r="F84" s="970"/>
      <c r="G84" s="1018"/>
      <c r="H84" s="970"/>
      <c r="I84" s="1018"/>
      <c r="J84" s="971"/>
      <c r="K84" s="970"/>
      <c r="L84" s="541"/>
      <c r="M84" s="970"/>
      <c r="N84" s="1018"/>
      <c r="O84" s="541"/>
      <c r="P84" s="541"/>
      <c r="Q84" s="970"/>
      <c r="R84" s="1018"/>
      <c r="S84" s="971"/>
      <c r="T84" s="542"/>
      <c r="U84" s="1023"/>
      <c r="V84" s="541"/>
      <c r="W84" s="543"/>
      <c r="X84" s="972"/>
      <c r="Y84" s="972"/>
      <c r="Z84" s="972"/>
      <c r="AA84" s="972"/>
      <c r="AB84" s="992"/>
      <c r="AC84" s="973"/>
      <c r="AD84" s="974"/>
      <c r="AE84" s="975"/>
      <c r="AF84" s="976"/>
      <c r="AG84" s="977"/>
      <c r="AH84" s="1007"/>
      <c r="AI84" s="978"/>
      <c r="AJ84" s="982"/>
      <c r="AK84" s="994"/>
      <c r="AL84" s="995"/>
      <c r="AM84" s="996"/>
    </row>
    <row r="85" spans="1:39" ht="10.9">
      <c r="A85" s="966"/>
      <c r="B85" s="992"/>
      <c r="C85" s="992"/>
      <c r="D85" s="993"/>
      <c r="E85" s="969"/>
      <c r="F85" s="970"/>
      <c r="G85" s="1018"/>
      <c r="H85" s="970"/>
      <c r="I85" s="1018"/>
      <c r="J85" s="971"/>
      <c r="K85" s="970"/>
      <c r="L85" s="541"/>
      <c r="M85" s="970"/>
      <c r="N85" s="1018"/>
      <c r="O85" s="541"/>
      <c r="P85" s="541"/>
      <c r="Q85" s="970"/>
      <c r="R85" s="1018"/>
      <c r="S85" s="971"/>
      <c r="T85" s="542"/>
      <c r="U85" s="1023"/>
      <c r="V85" s="541"/>
      <c r="W85" s="543"/>
      <c r="X85" s="972"/>
      <c r="Y85" s="972"/>
      <c r="Z85" s="972"/>
      <c r="AA85" s="972"/>
      <c r="AB85" s="992"/>
      <c r="AC85" s="973"/>
      <c r="AD85" s="974"/>
      <c r="AE85" s="975"/>
      <c r="AF85" s="976"/>
      <c r="AG85" s="977"/>
      <c r="AH85" s="1007"/>
      <c r="AI85" s="978"/>
      <c r="AJ85" s="982"/>
      <c r="AK85" s="987"/>
      <c r="AL85" s="988"/>
    </row>
    <row r="86" spans="1:39" ht="10.9">
      <c r="A86" s="966"/>
      <c r="B86" s="992"/>
      <c r="C86" s="992"/>
      <c r="D86" s="993"/>
      <c r="E86" s="969"/>
      <c r="F86" s="970"/>
      <c r="G86" s="1018"/>
      <c r="H86" s="970"/>
      <c r="I86" s="1018"/>
      <c r="J86" s="971"/>
      <c r="K86" s="970"/>
      <c r="L86" s="541"/>
      <c r="M86" s="970"/>
      <c r="N86" s="1018"/>
      <c r="O86" s="541"/>
      <c r="P86" s="541"/>
      <c r="Q86" s="970"/>
      <c r="R86" s="1018"/>
      <c r="S86" s="971"/>
      <c r="T86" s="542"/>
      <c r="U86" s="1023"/>
      <c r="V86" s="541"/>
      <c r="W86" s="543"/>
      <c r="X86" s="972"/>
      <c r="Y86" s="972"/>
      <c r="Z86" s="972"/>
      <c r="AA86" s="972"/>
      <c r="AB86" s="992"/>
      <c r="AC86" s="973"/>
      <c r="AD86" s="974"/>
      <c r="AE86" s="975"/>
      <c r="AF86" s="976"/>
      <c r="AG86" s="977"/>
      <c r="AH86" s="1007"/>
      <c r="AI86" s="978"/>
      <c r="AJ86" s="982"/>
      <c r="AK86" s="989"/>
      <c r="AL86" s="985"/>
      <c r="AM86" s="986"/>
    </row>
    <row r="87" spans="1:39" ht="10.9">
      <c r="A87" s="966"/>
      <c r="B87" s="992"/>
      <c r="C87" s="992"/>
      <c r="D87" s="993"/>
      <c r="E87" s="969"/>
      <c r="F87" s="970"/>
      <c r="G87" s="1018"/>
      <c r="H87" s="970"/>
      <c r="I87" s="1018"/>
      <c r="J87" s="971"/>
      <c r="K87" s="970"/>
      <c r="L87" s="541"/>
      <c r="M87" s="970"/>
      <c r="N87" s="1018"/>
      <c r="O87" s="541"/>
      <c r="P87" s="541"/>
      <c r="Q87" s="970"/>
      <c r="R87" s="1018"/>
      <c r="S87" s="971"/>
      <c r="T87" s="542"/>
      <c r="U87" s="1023"/>
      <c r="V87" s="541"/>
      <c r="W87" s="543"/>
      <c r="X87" s="972"/>
      <c r="Y87" s="972"/>
      <c r="Z87" s="972"/>
      <c r="AA87" s="972"/>
      <c r="AB87" s="992"/>
      <c r="AC87" s="973"/>
      <c r="AD87" s="974"/>
      <c r="AE87" s="975"/>
      <c r="AF87" s="976"/>
      <c r="AG87" s="977"/>
      <c r="AH87" s="1007"/>
      <c r="AI87" s="978"/>
      <c r="AJ87" s="982"/>
      <c r="AK87" s="994"/>
      <c r="AL87" s="995"/>
      <c r="AM87" s="997"/>
    </row>
    <row r="88" spans="1:39" ht="10.9">
      <c r="A88" s="966"/>
      <c r="B88" s="992"/>
      <c r="C88" s="992"/>
      <c r="D88" s="993"/>
      <c r="E88" s="969"/>
      <c r="F88" s="970"/>
      <c r="G88" s="1018"/>
      <c r="H88" s="970"/>
      <c r="I88" s="1018"/>
      <c r="J88" s="971"/>
      <c r="K88" s="970"/>
      <c r="L88" s="541"/>
      <c r="M88" s="970"/>
      <c r="N88" s="1018"/>
      <c r="O88" s="541"/>
      <c r="P88" s="541"/>
      <c r="Q88" s="970"/>
      <c r="R88" s="1018"/>
      <c r="S88" s="971"/>
      <c r="T88" s="542"/>
      <c r="U88" s="1023"/>
      <c r="V88" s="541"/>
      <c r="W88" s="543"/>
      <c r="X88" s="972"/>
      <c r="Y88" s="972"/>
      <c r="Z88" s="972"/>
      <c r="AA88" s="972"/>
      <c r="AB88" s="992"/>
      <c r="AC88" s="973"/>
      <c r="AD88" s="974"/>
      <c r="AE88" s="975"/>
      <c r="AF88" s="976"/>
      <c r="AG88" s="977"/>
      <c r="AH88" s="1007"/>
      <c r="AI88" s="978"/>
      <c r="AJ88" s="982"/>
      <c r="AK88" s="989"/>
      <c r="AL88" s="985"/>
      <c r="AM88" s="991"/>
    </row>
    <row r="89" spans="1:39" ht="10.9">
      <c r="A89" s="966"/>
      <c r="B89" s="992"/>
      <c r="C89" s="992"/>
      <c r="D89" s="993"/>
      <c r="E89" s="969"/>
      <c r="F89" s="970"/>
      <c r="G89" s="1018"/>
      <c r="H89" s="970"/>
      <c r="I89" s="1018"/>
      <c r="J89" s="971"/>
      <c r="K89" s="970"/>
      <c r="L89" s="541"/>
      <c r="M89" s="970"/>
      <c r="N89" s="1018"/>
      <c r="O89" s="541"/>
      <c r="P89" s="541"/>
      <c r="Q89" s="970"/>
      <c r="R89" s="1018"/>
      <c r="S89" s="971"/>
      <c r="T89" s="542"/>
      <c r="U89" s="1023"/>
      <c r="V89" s="541"/>
      <c r="W89" s="543"/>
      <c r="X89" s="972"/>
      <c r="Y89" s="972"/>
      <c r="Z89" s="972"/>
      <c r="AA89" s="972"/>
      <c r="AB89" s="992"/>
      <c r="AC89" s="973"/>
      <c r="AD89" s="974"/>
      <c r="AE89" s="975"/>
      <c r="AF89" s="976"/>
      <c r="AG89" s="977"/>
      <c r="AH89" s="1007"/>
      <c r="AI89" s="978"/>
      <c r="AJ89" s="982"/>
      <c r="AK89" s="989"/>
      <c r="AL89" s="985"/>
      <c r="AM89" s="986"/>
    </row>
    <row r="90" spans="1:39" ht="10.9">
      <c r="A90" s="966"/>
      <c r="B90" s="992"/>
      <c r="C90" s="992"/>
      <c r="D90" s="993"/>
      <c r="E90" s="969"/>
      <c r="F90" s="970"/>
      <c r="G90" s="1018"/>
      <c r="H90" s="970"/>
      <c r="I90" s="1018"/>
      <c r="J90" s="971"/>
      <c r="K90" s="970"/>
      <c r="L90" s="541"/>
      <c r="M90" s="970"/>
      <c r="N90" s="1018"/>
      <c r="O90" s="541"/>
      <c r="P90" s="541"/>
      <c r="Q90" s="970"/>
      <c r="R90" s="1018"/>
      <c r="S90" s="971"/>
      <c r="T90" s="542"/>
      <c r="U90" s="1023"/>
      <c r="V90" s="541"/>
      <c r="W90" s="543"/>
      <c r="X90" s="972"/>
      <c r="Y90" s="972"/>
      <c r="Z90" s="972"/>
      <c r="AA90" s="972"/>
      <c r="AB90" s="992"/>
      <c r="AC90" s="973"/>
      <c r="AD90" s="974"/>
      <c r="AE90" s="975"/>
      <c r="AF90" s="976"/>
      <c r="AG90" s="977"/>
      <c r="AH90" s="1007"/>
      <c r="AI90" s="978"/>
      <c r="AJ90" s="982"/>
      <c r="AK90" s="994"/>
      <c r="AL90" s="995"/>
      <c r="AM90" s="996"/>
    </row>
    <row r="91" spans="1:39" ht="10.9">
      <c r="A91" s="966"/>
      <c r="B91" s="992"/>
      <c r="C91" s="992"/>
      <c r="D91" s="993"/>
      <c r="E91" s="969"/>
      <c r="F91" s="970"/>
      <c r="G91" s="1018"/>
      <c r="H91" s="970"/>
      <c r="I91" s="1018"/>
      <c r="J91" s="971"/>
      <c r="K91" s="970"/>
      <c r="L91" s="541"/>
      <c r="M91" s="970"/>
      <c r="N91" s="1018"/>
      <c r="O91" s="541"/>
      <c r="P91" s="541"/>
      <c r="Q91" s="970"/>
      <c r="R91" s="1018"/>
      <c r="S91" s="971"/>
      <c r="T91" s="542"/>
      <c r="U91" s="1023"/>
      <c r="V91" s="541"/>
      <c r="W91" s="543"/>
      <c r="X91" s="972"/>
      <c r="Y91" s="972"/>
      <c r="Z91" s="972"/>
      <c r="AA91" s="972"/>
      <c r="AB91" s="992"/>
      <c r="AC91" s="973"/>
      <c r="AD91" s="974"/>
      <c r="AE91" s="975"/>
      <c r="AF91" s="976"/>
      <c r="AG91" s="977"/>
      <c r="AH91" s="1007"/>
      <c r="AI91" s="978"/>
      <c r="AJ91" s="982"/>
      <c r="AK91" s="989"/>
      <c r="AL91" s="985"/>
      <c r="AM91" s="986"/>
    </row>
    <row r="92" spans="1:39" ht="10.9">
      <c r="A92" s="966"/>
      <c r="B92" s="992"/>
      <c r="C92" s="992"/>
      <c r="D92" s="993"/>
      <c r="E92" s="969"/>
      <c r="F92" s="970"/>
      <c r="G92" s="1018"/>
      <c r="H92" s="970"/>
      <c r="I92" s="1018"/>
      <c r="J92" s="971"/>
      <c r="K92" s="970"/>
      <c r="L92" s="541"/>
      <c r="M92" s="970"/>
      <c r="N92" s="1018"/>
      <c r="O92" s="541"/>
      <c r="P92" s="541"/>
      <c r="Q92" s="970"/>
      <c r="R92" s="1018"/>
      <c r="S92" s="971"/>
      <c r="T92" s="542"/>
      <c r="U92" s="1023"/>
      <c r="V92" s="541"/>
      <c r="W92" s="543"/>
      <c r="X92" s="972"/>
      <c r="Y92" s="972"/>
      <c r="Z92" s="972"/>
      <c r="AA92" s="972"/>
      <c r="AB92" s="992"/>
      <c r="AC92" s="973"/>
      <c r="AD92" s="974"/>
      <c r="AE92" s="975"/>
      <c r="AF92" s="976"/>
      <c r="AG92" s="977"/>
      <c r="AH92" s="1007"/>
      <c r="AI92" s="978"/>
      <c r="AJ92" s="982"/>
      <c r="AK92" s="989"/>
      <c r="AL92" s="985"/>
      <c r="AM92" s="991"/>
    </row>
    <row r="93" spans="1:39" ht="10.9">
      <c r="A93" s="966"/>
      <c r="B93" s="992"/>
      <c r="C93" s="992"/>
      <c r="D93" s="993"/>
      <c r="E93" s="969"/>
      <c r="F93" s="970"/>
      <c r="G93" s="1018"/>
      <c r="H93" s="970"/>
      <c r="I93" s="1018"/>
      <c r="J93" s="971"/>
      <c r="K93" s="970"/>
      <c r="L93" s="541"/>
      <c r="M93" s="970"/>
      <c r="N93" s="1018"/>
      <c r="O93" s="541"/>
      <c r="P93" s="541"/>
      <c r="Q93" s="970"/>
      <c r="R93" s="1018"/>
      <c r="S93" s="971"/>
      <c r="T93" s="542"/>
      <c r="U93" s="1023"/>
      <c r="V93" s="541"/>
      <c r="W93" s="543"/>
      <c r="X93" s="972"/>
      <c r="Y93" s="972"/>
      <c r="Z93" s="972"/>
      <c r="AA93" s="972"/>
      <c r="AB93" s="992"/>
      <c r="AC93" s="973"/>
      <c r="AD93" s="974"/>
      <c r="AE93" s="975"/>
      <c r="AF93" s="976"/>
      <c r="AG93" s="977"/>
      <c r="AH93" s="1007"/>
      <c r="AI93" s="978"/>
      <c r="AJ93" s="982"/>
      <c r="AK93" s="987"/>
      <c r="AL93" s="988"/>
    </row>
    <row r="94" spans="1:39" ht="10.9">
      <c r="A94" s="966"/>
      <c r="B94" s="992"/>
      <c r="C94" s="992"/>
      <c r="D94" s="993"/>
      <c r="E94" s="969"/>
      <c r="F94" s="970"/>
      <c r="G94" s="1018"/>
      <c r="H94" s="970"/>
      <c r="I94" s="1018"/>
      <c r="J94" s="971"/>
      <c r="K94" s="970"/>
      <c r="L94" s="541"/>
      <c r="M94" s="970"/>
      <c r="N94" s="1018"/>
      <c r="O94" s="541"/>
      <c r="P94" s="541"/>
      <c r="Q94" s="970"/>
      <c r="R94" s="1018"/>
      <c r="S94" s="971"/>
      <c r="T94" s="542"/>
      <c r="U94" s="1023"/>
      <c r="V94" s="541"/>
      <c r="W94" s="543"/>
      <c r="X94" s="972"/>
      <c r="Y94" s="972"/>
      <c r="Z94" s="972"/>
      <c r="AA94" s="972"/>
      <c r="AB94" s="992"/>
      <c r="AC94" s="973"/>
      <c r="AD94" s="974"/>
      <c r="AE94" s="975"/>
      <c r="AF94" s="976"/>
      <c r="AG94" s="977"/>
      <c r="AH94" s="1007"/>
      <c r="AI94" s="978"/>
      <c r="AJ94" s="982"/>
      <c r="AK94" s="989"/>
      <c r="AL94" s="985"/>
      <c r="AM94" s="986"/>
    </row>
    <row r="95" spans="1:39" ht="10.9">
      <c r="A95" s="966"/>
      <c r="B95" s="992"/>
      <c r="C95" s="992"/>
      <c r="D95" s="993"/>
      <c r="E95" s="969"/>
      <c r="F95" s="970"/>
      <c r="G95" s="1018"/>
      <c r="H95" s="970"/>
      <c r="I95" s="1018"/>
      <c r="J95" s="971"/>
      <c r="K95" s="970"/>
      <c r="L95" s="541"/>
      <c r="M95" s="970"/>
      <c r="N95" s="1018"/>
      <c r="O95" s="541"/>
      <c r="P95" s="541"/>
      <c r="Q95" s="970"/>
      <c r="R95" s="1018"/>
      <c r="S95" s="971"/>
      <c r="T95" s="542"/>
      <c r="U95" s="1023"/>
      <c r="V95" s="541"/>
      <c r="W95" s="543"/>
      <c r="X95" s="972"/>
      <c r="Y95" s="972"/>
      <c r="Z95" s="972"/>
      <c r="AA95" s="972"/>
      <c r="AB95" s="992"/>
      <c r="AC95" s="973"/>
      <c r="AD95" s="974"/>
      <c r="AE95" s="975"/>
      <c r="AF95" s="976"/>
      <c r="AG95" s="977"/>
      <c r="AH95" s="1007"/>
      <c r="AI95" s="978"/>
      <c r="AJ95" s="982"/>
      <c r="AK95" s="994"/>
      <c r="AL95" s="995"/>
      <c r="AM95" s="997"/>
    </row>
    <row r="96" spans="1:39" ht="10.9">
      <c r="A96" s="966"/>
      <c r="B96" s="992"/>
      <c r="C96" s="992"/>
      <c r="D96" s="993"/>
      <c r="E96" s="969"/>
      <c r="F96" s="970"/>
      <c r="G96" s="1018"/>
      <c r="H96" s="970"/>
      <c r="I96" s="1018"/>
      <c r="J96" s="971"/>
      <c r="K96" s="970"/>
      <c r="L96" s="541"/>
      <c r="M96" s="970"/>
      <c r="N96" s="1018"/>
      <c r="O96" s="541"/>
      <c r="P96" s="541"/>
      <c r="Q96" s="970"/>
      <c r="R96" s="1018"/>
      <c r="S96" s="971"/>
      <c r="T96" s="542"/>
      <c r="U96" s="1023"/>
      <c r="V96" s="541"/>
      <c r="W96" s="543"/>
      <c r="X96" s="972"/>
      <c r="Y96" s="972"/>
      <c r="Z96" s="972"/>
      <c r="AA96" s="972"/>
      <c r="AB96" s="992"/>
      <c r="AC96" s="973"/>
      <c r="AD96" s="974"/>
      <c r="AE96" s="975"/>
      <c r="AF96" s="976"/>
      <c r="AG96" s="977"/>
      <c r="AH96" s="1007"/>
      <c r="AI96" s="978"/>
      <c r="AJ96" s="982"/>
      <c r="AK96" s="989"/>
      <c r="AL96" s="985"/>
      <c r="AM96" s="991"/>
    </row>
    <row r="97" spans="1:39" ht="10.9">
      <c r="A97" s="966"/>
      <c r="B97" s="992"/>
      <c r="C97" s="992"/>
      <c r="D97" s="993"/>
      <c r="E97" s="969"/>
      <c r="F97" s="970"/>
      <c r="G97" s="1018"/>
      <c r="H97" s="970"/>
      <c r="I97" s="1018"/>
      <c r="J97" s="971"/>
      <c r="K97" s="970"/>
      <c r="L97" s="541"/>
      <c r="M97" s="970"/>
      <c r="N97" s="1018"/>
      <c r="O97" s="541"/>
      <c r="P97" s="541"/>
      <c r="Q97" s="970"/>
      <c r="R97" s="1018"/>
      <c r="S97" s="971"/>
      <c r="T97" s="542"/>
      <c r="U97" s="1023"/>
      <c r="V97" s="541"/>
      <c r="W97" s="543"/>
      <c r="X97" s="972"/>
      <c r="Y97" s="972"/>
      <c r="Z97" s="972"/>
      <c r="AA97" s="972"/>
      <c r="AB97" s="992"/>
      <c r="AC97" s="973"/>
      <c r="AD97" s="974"/>
      <c r="AE97" s="975"/>
      <c r="AF97" s="976"/>
      <c r="AG97" s="977"/>
      <c r="AH97" s="1007"/>
      <c r="AI97" s="978"/>
      <c r="AJ97" s="982"/>
      <c r="AK97" s="989"/>
      <c r="AL97" s="985"/>
      <c r="AM97" s="986"/>
    </row>
    <row r="98" spans="1:39" ht="10.9">
      <c r="A98" s="966"/>
      <c r="B98" s="992"/>
      <c r="C98" s="992"/>
      <c r="D98" s="993"/>
      <c r="E98" s="969"/>
      <c r="F98" s="970"/>
      <c r="G98" s="1018"/>
      <c r="H98" s="970"/>
      <c r="I98" s="1018"/>
      <c r="J98" s="971"/>
      <c r="K98" s="970"/>
      <c r="L98" s="541"/>
      <c r="M98" s="970"/>
      <c r="N98" s="1018"/>
      <c r="O98" s="541"/>
      <c r="P98" s="541"/>
      <c r="Q98" s="970"/>
      <c r="R98" s="1018"/>
      <c r="S98" s="971"/>
      <c r="T98" s="542"/>
      <c r="U98" s="1023"/>
      <c r="V98" s="541"/>
      <c r="W98" s="543"/>
      <c r="X98" s="972"/>
      <c r="Y98" s="972"/>
      <c r="Z98" s="972"/>
      <c r="AA98" s="972"/>
      <c r="AB98" s="992"/>
      <c r="AC98" s="973"/>
      <c r="AD98" s="974"/>
      <c r="AE98" s="975"/>
      <c r="AF98" s="976"/>
      <c r="AG98" s="977"/>
      <c r="AH98" s="1007"/>
      <c r="AI98" s="978"/>
      <c r="AJ98" s="982"/>
      <c r="AK98" s="994"/>
      <c r="AL98" s="995"/>
      <c r="AM98" s="996"/>
    </row>
    <row r="99" spans="1:39" ht="10.9">
      <c r="A99" s="966"/>
      <c r="B99" s="992"/>
      <c r="C99" s="992"/>
      <c r="D99" s="993"/>
      <c r="E99" s="969"/>
      <c r="F99" s="970"/>
      <c r="G99" s="1018"/>
      <c r="H99" s="970"/>
      <c r="I99" s="1018"/>
      <c r="J99" s="971"/>
      <c r="K99" s="970"/>
      <c r="L99" s="541"/>
      <c r="M99" s="970"/>
      <c r="N99" s="1018"/>
      <c r="O99" s="541"/>
      <c r="P99" s="541"/>
      <c r="Q99" s="970"/>
      <c r="R99" s="1018"/>
      <c r="S99" s="971"/>
      <c r="T99" s="542"/>
      <c r="U99" s="1023"/>
      <c r="V99" s="541"/>
      <c r="W99" s="543"/>
      <c r="X99" s="972"/>
      <c r="Y99" s="972"/>
      <c r="Z99" s="972"/>
      <c r="AA99" s="972"/>
      <c r="AB99" s="992"/>
      <c r="AC99" s="973"/>
      <c r="AD99" s="974"/>
      <c r="AE99" s="975"/>
      <c r="AF99" s="976"/>
      <c r="AG99" s="977"/>
      <c r="AH99" s="1007"/>
      <c r="AI99" s="978"/>
      <c r="AJ99" s="982"/>
      <c r="AK99" s="989"/>
      <c r="AL99" s="985"/>
      <c r="AM99" s="986"/>
    </row>
    <row r="100" spans="1:39" ht="10.9">
      <c r="A100" s="966"/>
      <c r="B100" s="992"/>
      <c r="C100" s="992"/>
      <c r="D100" s="993"/>
      <c r="E100" s="969"/>
      <c r="F100" s="970"/>
      <c r="G100" s="1018"/>
      <c r="H100" s="970"/>
      <c r="I100" s="1018"/>
      <c r="J100" s="971"/>
      <c r="K100" s="970"/>
      <c r="L100" s="541"/>
      <c r="M100" s="970"/>
      <c r="N100" s="1018"/>
      <c r="O100" s="541"/>
      <c r="P100" s="541"/>
      <c r="Q100" s="970"/>
      <c r="R100" s="1018"/>
      <c r="S100" s="971"/>
      <c r="T100" s="542"/>
      <c r="U100" s="1023"/>
      <c r="V100" s="541"/>
      <c r="W100" s="543"/>
      <c r="X100" s="972"/>
      <c r="Y100" s="972"/>
      <c r="Z100" s="972"/>
      <c r="AA100" s="972"/>
      <c r="AB100" s="992"/>
      <c r="AC100" s="973"/>
      <c r="AD100" s="974"/>
      <c r="AE100" s="975"/>
      <c r="AF100" s="976"/>
      <c r="AG100" s="977"/>
      <c r="AH100" s="1007"/>
      <c r="AI100" s="978"/>
      <c r="AJ100" s="982"/>
      <c r="AK100" s="994"/>
      <c r="AL100" s="995"/>
      <c r="AM100" s="996"/>
    </row>
    <row r="101" spans="1:39" ht="10.9">
      <c r="A101" s="966"/>
      <c r="B101" s="992"/>
      <c r="C101" s="992"/>
      <c r="D101" s="993"/>
      <c r="E101" s="969"/>
      <c r="F101" s="970"/>
      <c r="G101" s="1018"/>
      <c r="H101" s="970"/>
      <c r="I101" s="1018"/>
      <c r="J101" s="971"/>
      <c r="K101" s="970"/>
      <c r="L101" s="541"/>
      <c r="M101" s="970"/>
      <c r="N101" s="1018"/>
      <c r="O101" s="541"/>
      <c r="P101" s="541"/>
      <c r="Q101" s="970"/>
      <c r="R101" s="1018"/>
      <c r="S101" s="971"/>
      <c r="T101" s="542"/>
      <c r="U101" s="1023"/>
      <c r="V101" s="541"/>
      <c r="W101" s="543"/>
      <c r="X101" s="972"/>
      <c r="Y101" s="972"/>
      <c r="Z101" s="972"/>
      <c r="AA101" s="972"/>
      <c r="AB101" s="992"/>
      <c r="AC101" s="973"/>
      <c r="AD101" s="974"/>
      <c r="AE101" s="975"/>
      <c r="AF101" s="976"/>
      <c r="AG101" s="977"/>
      <c r="AH101" s="1007"/>
      <c r="AI101" s="978"/>
      <c r="AJ101" s="982"/>
      <c r="AK101" s="987"/>
      <c r="AL101" s="988"/>
    </row>
    <row r="102" spans="1:39" ht="10.9">
      <c r="A102" s="966"/>
      <c r="B102" s="992"/>
      <c r="C102" s="992"/>
      <c r="D102" s="993"/>
      <c r="E102" s="969"/>
      <c r="F102" s="970"/>
      <c r="G102" s="1018"/>
      <c r="H102" s="970"/>
      <c r="I102" s="1018"/>
      <c r="J102" s="971"/>
      <c r="K102" s="970"/>
      <c r="L102" s="541"/>
      <c r="M102" s="970"/>
      <c r="N102" s="1018"/>
      <c r="O102" s="541"/>
      <c r="P102" s="541"/>
      <c r="Q102" s="970"/>
      <c r="R102" s="1018"/>
      <c r="S102" s="971"/>
      <c r="T102" s="542"/>
      <c r="U102" s="1023"/>
      <c r="V102" s="541"/>
      <c r="W102" s="543"/>
      <c r="X102" s="972"/>
      <c r="Y102" s="972"/>
      <c r="Z102" s="972"/>
      <c r="AA102" s="972"/>
      <c r="AB102" s="992"/>
      <c r="AC102" s="973"/>
      <c r="AD102" s="974"/>
      <c r="AE102" s="975"/>
      <c r="AF102" s="976"/>
      <c r="AG102" s="977"/>
      <c r="AH102" s="1007"/>
      <c r="AI102" s="978"/>
      <c r="AJ102" s="982"/>
      <c r="AK102" s="987"/>
      <c r="AL102" s="988"/>
    </row>
    <row r="103" spans="1:39" ht="10.9">
      <c r="A103" s="966"/>
      <c r="B103" s="992"/>
      <c r="C103" s="992"/>
      <c r="D103" s="993"/>
      <c r="E103" s="969"/>
      <c r="F103" s="970"/>
      <c r="G103" s="1018"/>
      <c r="H103" s="970"/>
      <c r="I103" s="1018"/>
      <c r="J103" s="971"/>
      <c r="K103" s="970"/>
      <c r="L103" s="541"/>
      <c r="M103" s="970"/>
      <c r="N103" s="1018"/>
      <c r="O103" s="541"/>
      <c r="P103" s="541"/>
      <c r="Q103" s="970"/>
      <c r="R103" s="1018"/>
      <c r="S103" s="971"/>
      <c r="T103" s="542"/>
      <c r="U103" s="1023"/>
      <c r="V103" s="541"/>
      <c r="W103" s="543"/>
      <c r="X103" s="972"/>
      <c r="Y103" s="972"/>
      <c r="Z103" s="972"/>
      <c r="AA103" s="972"/>
      <c r="AB103" s="992"/>
      <c r="AC103" s="973"/>
      <c r="AD103" s="974"/>
      <c r="AE103" s="975"/>
      <c r="AF103" s="976"/>
      <c r="AG103" s="977"/>
      <c r="AH103" s="1007"/>
      <c r="AI103" s="978"/>
      <c r="AJ103" s="982"/>
      <c r="AK103" s="989"/>
      <c r="AL103" s="985"/>
      <c r="AM103" s="986"/>
    </row>
    <row r="104" spans="1:39" ht="10.9">
      <c r="A104" s="966"/>
      <c r="B104" s="992"/>
      <c r="C104" s="992"/>
      <c r="D104" s="993"/>
      <c r="E104" s="969"/>
      <c r="F104" s="970"/>
      <c r="G104" s="1018"/>
      <c r="H104" s="970"/>
      <c r="I104" s="1018"/>
      <c r="J104" s="971"/>
      <c r="K104" s="970"/>
      <c r="L104" s="541"/>
      <c r="M104" s="970"/>
      <c r="N104" s="1018"/>
      <c r="O104" s="541"/>
      <c r="P104" s="541"/>
      <c r="Q104" s="970"/>
      <c r="R104" s="1018"/>
      <c r="S104" s="971"/>
      <c r="T104" s="542"/>
      <c r="U104" s="1023"/>
      <c r="V104" s="541"/>
      <c r="W104" s="543"/>
      <c r="X104" s="972"/>
      <c r="Y104" s="972"/>
      <c r="Z104" s="972"/>
      <c r="AA104" s="972"/>
      <c r="AB104" s="992"/>
      <c r="AC104" s="973"/>
      <c r="AD104" s="974"/>
      <c r="AE104" s="975"/>
      <c r="AF104" s="976"/>
      <c r="AG104" s="977"/>
      <c r="AH104" s="1007"/>
      <c r="AI104" s="978"/>
      <c r="AJ104" s="982"/>
      <c r="AK104" s="989"/>
      <c r="AL104" s="985"/>
      <c r="AM104" s="991"/>
    </row>
    <row r="105" spans="1:39" ht="10.9">
      <c r="A105" s="966"/>
      <c r="B105" s="992"/>
      <c r="C105" s="992"/>
      <c r="D105" s="993"/>
      <c r="E105" s="969"/>
      <c r="F105" s="970"/>
      <c r="G105" s="1018"/>
      <c r="H105" s="970"/>
      <c r="I105" s="1018"/>
      <c r="J105" s="971"/>
      <c r="K105" s="970"/>
      <c r="L105" s="541"/>
      <c r="M105" s="970"/>
      <c r="N105" s="1018"/>
      <c r="O105" s="541"/>
      <c r="P105" s="541"/>
      <c r="Q105" s="970"/>
      <c r="R105" s="1018"/>
      <c r="S105" s="971"/>
      <c r="T105" s="542"/>
      <c r="U105" s="1023"/>
      <c r="V105" s="541"/>
      <c r="W105" s="543"/>
      <c r="X105" s="972"/>
      <c r="Y105" s="972"/>
      <c r="Z105" s="972"/>
      <c r="AA105" s="972"/>
      <c r="AB105" s="992"/>
      <c r="AC105" s="973"/>
      <c r="AD105" s="974"/>
      <c r="AE105" s="975"/>
      <c r="AF105" s="976"/>
      <c r="AG105" s="977"/>
      <c r="AH105" s="1007"/>
      <c r="AI105" s="978"/>
      <c r="AJ105" s="982"/>
      <c r="AK105" s="994"/>
      <c r="AL105" s="995"/>
      <c r="AM105" s="996"/>
    </row>
    <row r="106" spans="1:39" ht="10.9">
      <c r="A106" s="966"/>
      <c r="B106" s="992"/>
      <c r="C106" s="992"/>
      <c r="D106" s="993"/>
      <c r="E106" s="969"/>
      <c r="F106" s="970"/>
      <c r="G106" s="1018"/>
      <c r="H106" s="970"/>
      <c r="I106" s="1018"/>
      <c r="J106" s="971"/>
      <c r="K106" s="970"/>
      <c r="L106" s="541"/>
      <c r="M106" s="970"/>
      <c r="N106" s="1018"/>
      <c r="O106" s="541"/>
      <c r="P106" s="541"/>
      <c r="Q106" s="970"/>
      <c r="R106" s="1018"/>
      <c r="S106" s="971"/>
      <c r="T106" s="542"/>
      <c r="U106" s="1023"/>
      <c r="V106" s="541"/>
      <c r="W106" s="543"/>
      <c r="X106" s="972"/>
      <c r="Y106" s="972"/>
      <c r="Z106" s="972"/>
      <c r="AA106" s="972"/>
      <c r="AB106" s="992"/>
      <c r="AC106" s="973"/>
      <c r="AD106" s="974"/>
      <c r="AE106" s="975"/>
      <c r="AF106" s="976"/>
      <c r="AG106" s="977"/>
      <c r="AH106" s="1007"/>
      <c r="AI106" s="978"/>
      <c r="AJ106" s="982"/>
      <c r="AK106" s="987"/>
      <c r="AL106" s="988"/>
    </row>
    <row r="107" spans="1:39" ht="10.9">
      <c r="A107" s="999"/>
      <c r="B107" s="164"/>
      <c r="C107" s="164"/>
      <c r="D107" s="993"/>
      <c r="E107" s="969"/>
      <c r="F107" s="1000"/>
      <c r="G107" s="1019"/>
      <c r="H107" s="1000"/>
      <c r="I107" s="1019"/>
      <c r="J107" s="971"/>
      <c r="K107" s="1000"/>
      <c r="L107" s="541"/>
      <c r="M107" s="1000"/>
      <c r="N107" s="1019"/>
      <c r="O107" s="541"/>
      <c r="P107" s="541"/>
      <c r="Q107" s="1000"/>
      <c r="R107" s="1019"/>
      <c r="S107" s="971"/>
      <c r="T107" s="542"/>
      <c r="U107" s="1023"/>
      <c r="V107" s="541"/>
      <c r="W107" s="543"/>
      <c r="X107" s="972"/>
      <c r="Y107" s="972"/>
      <c r="Z107" s="972"/>
      <c r="AA107" s="972"/>
      <c r="AB107" s="992"/>
      <c r="AC107" s="1001"/>
      <c r="AD107" s="974"/>
      <c r="AE107" s="975"/>
      <c r="AF107" s="976"/>
      <c r="AG107" s="977"/>
      <c r="AH107" s="1007"/>
      <c r="AI107" s="978"/>
      <c r="AJ107" s="982"/>
      <c r="AK107" s="989"/>
      <c r="AL107" s="985"/>
      <c r="AM107" s="986"/>
    </row>
    <row r="108" spans="1:39" ht="10.9">
      <c r="A108" s="999"/>
      <c r="B108" s="164"/>
      <c r="C108" s="164"/>
      <c r="D108" s="993"/>
      <c r="E108" s="969"/>
      <c r="F108" s="1000"/>
      <c r="G108" s="1019"/>
      <c r="H108" s="1000"/>
      <c r="I108" s="1019"/>
      <c r="J108" s="971"/>
      <c r="K108" s="1000"/>
      <c r="L108" s="541"/>
      <c r="M108" s="1000"/>
      <c r="N108" s="1019"/>
      <c r="O108" s="541"/>
      <c r="P108" s="541"/>
      <c r="Q108" s="1000"/>
      <c r="R108" s="1019"/>
      <c r="S108" s="971"/>
      <c r="T108" s="542"/>
      <c r="U108" s="1023"/>
      <c r="V108" s="541"/>
      <c r="W108" s="543"/>
      <c r="X108" s="972"/>
      <c r="Y108" s="972"/>
      <c r="Z108" s="972"/>
      <c r="AA108" s="972"/>
      <c r="AB108" s="992"/>
      <c r="AC108" s="1001"/>
      <c r="AD108" s="974"/>
      <c r="AE108" s="975"/>
      <c r="AF108" s="976"/>
      <c r="AG108" s="977"/>
      <c r="AH108" s="1007"/>
      <c r="AI108" s="978"/>
      <c r="AJ108" s="982"/>
      <c r="AK108" s="994"/>
      <c r="AL108" s="995"/>
      <c r="AM108" s="996"/>
    </row>
    <row r="109" spans="1:39" ht="10.9">
      <c r="A109" s="999"/>
      <c r="B109" s="164"/>
      <c r="C109" s="164"/>
      <c r="D109" s="993"/>
      <c r="E109" s="969"/>
      <c r="F109" s="1000"/>
      <c r="G109" s="1019"/>
      <c r="H109" s="1000"/>
      <c r="I109" s="1019"/>
      <c r="J109" s="971"/>
      <c r="K109" s="1000"/>
      <c r="L109" s="541"/>
      <c r="M109" s="1000"/>
      <c r="N109" s="1019"/>
      <c r="O109" s="541"/>
      <c r="P109" s="541"/>
      <c r="Q109" s="1000"/>
      <c r="R109" s="1019"/>
      <c r="S109" s="971"/>
      <c r="T109" s="542"/>
      <c r="U109" s="1023"/>
      <c r="V109" s="541"/>
      <c r="W109" s="543"/>
      <c r="X109" s="972"/>
      <c r="Y109" s="972"/>
      <c r="Z109" s="972"/>
      <c r="AA109" s="972"/>
      <c r="AB109" s="992"/>
      <c r="AC109" s="1001"/>
      <c r="AD109" s="974"/>
      <c r="AE109" s="975"/>
      <c r="AF109" s="976"/>
      <c r="AG109" s="977"/>
      <c r="AH109" s="1007"/>
      <c r="AI109" s="978"/>
      <c r="AJ109" s="982"/>
      <c r="AK109" s="987"/>
      <c r="AL109" s="988"/>
    </row>
    <row r="110" spans="1:39" ht="10.9">
      <c r="A110" s="999"/>
      <c r="B110" s="164"/>
      <c r="C110" s="164"/>
      <c r="D110" s="993"/>
      <c r="E110" s="969"/>
      <c r="F110" s="1000"/>
      <c r="G110" s="1019"/>
      <c r="H110" s="1000"/>
      <c r="I110" s="1019"/>
      <c r="J110" s="971"/>
      <c r="K110" s="1000"/>
      <c r="L110" s="541"/>
      <c r="M110" s="1000"/>
      <c r="N110" s="1019"/>
      <c r="O110" s="541"/>
      <c r="P110" s="541"/>
      <c r="Q110" s="1000"/>
      <c r="R110" s="1019"/>
      <c r="S110" s="971"/>
      <c r="T110" s="542"/>
      <c r="U110" s="1023"/>
      <c r="V110" s="541"/>
      <c r="W110" s="543"/>
      <c r="X110" s="972"/>
      <c r="Y110" s="972"/>
      <c r="Z110" s="972"/>
      <c r="AA110" s="972"/>
      <c r="AB110" s="992"/>
      <c r="AC110" s="1001"/>
      <c r="AD110" s="974"/>
      <c r="AE110" s="975"/>
      <c r="AF110" s="976"/>
      <c r="AG110" s="977"/>
      <c r="AH110" s="1007"/>
      <c r="AI110" s="978"/>
      <c r="AJ110" s="982"/>
      <c r="AK110" s="987"/>
      <c r="AL110" s="988"/>
    </row>
    <row r="111" spans="1:39" ht="10.9">
      <c r="A111" s="999"/>
      <c r="B111" s="164"/>
      <c r="C111" s="164"/>
      <c r="D111" s="993"/>
      <c r="E111" s="969"/>
      <c r="F111" s="1000"/>
      <c r="G111" s="1019"/>
      <c r="H111" s="1000"/>
      <c r="I111" s="1019"/>
      <c r="J111" s="971"/>
      <c r="K111" s="1000"/>
      <c r="L111" s="541"/>
      <c r="M111" s="1000"/>
      <c r="N111" s="1019"/>
      <c r="O111" s="541"/>
      <c r="P111" s="541"/>
      <c r="Q111" s="1000"/>
      <c r="R111" s="1019"/>
      <c r="S111" s="971"/>
      <c r="T111" s="542"/>
      <c r="U111" s="1023"/>
      <c r="V111" s="541"/>
      <c r="W111" s="543"/>
      <c r="X111" s="972"/>
      <c r="Y111" s="972"/>
      <c r="Z111" s="972"/>
      <c r="AA111" s="972"/>
      <c r="AB111" s="992"/>
      <c r="AC111" s="1001"/>
      <c r="AD111" s="974"/>
      <c r="AE111" s="975"/>
      <c r="AF111" s="976"/>
      <c r="AG111" s="977"/>
      <c r="AH111" s="1007"/>
      <c r="AI111" s="978"/>
      <c r="AJ111" s="982"/>
      <c r="AK111" s="989"/>
      <c r="AL111" s="985"/>
      <c r="AM111" s="986"/>
    </row>
    <row r="112" spans="1:39" ht="10.9">
      <c r="A112" s="999"/>
      <c r="B112" s="164"/>
      <c r="C112" s="164"/>
      <c r="D112" s="993"/>
      <c r="E112" s="969"/>
      <c r="F112" s="1000"/>
      <c r="G112" s="1019"/>
      <c r="H112" s="1000"/>
      <c r="I112" s="1019"/>
      <c r="J112" s="971"/>
      <c r="K112" s="1000"/>
      <c r="L112" s="541"/>
      <c r="M112" s="1000"/>
      <c r="N112" s="1019"/>
      <c r="O112" s="541"/>
      <c r="P112" s="541"/>
      <c r="Q112" s="1000"/>
      <c r="R112" s="1019"/>
      <c r="S112" s="971"/>
      <c r="T112" s="542"/>
      <c r="U112" s="1023"/>
      <c r="V112" s="541"/>
      <c r="W112" s="543"/>
      <c r="X112" s="972"/>
      <c r="Y112" s="972"/>
      <c r="Z112" s="972"/>
      <c r="AA112" s="972"/>
      <c r="AB112" s="992"/>
      <c r="AC112" s="1001"/>
      <c r="AD112" s="974"/>
      <c r="AE112" s="975"/>
      <c r="AF112" s="976"/>
      <c r="AG112" s="977"/>
      <c r="AH112" s="1007"/>
      <c r="AI112" s="978"/>
      <c r="AJ112" s="982"/>
      <c r="AK112" s="994"/>
      <c r="AL112" s="995"/>
      <c r="AM112" s="996"/>
    </row>
    <row r="113" spans="1:39" ht="10.9">
      <c r="A113" s="999"/>
      <c r="B113" s="164"/>
      <c r="C113" s="164"/>
      <c r="D113" s="993"/>
      <c r="E113" s="969"/>
      <c r="F113" s="1000"/>
      <c r="G113" s="1019"/>
      <c r="H113" s="1000"/>
      <c r="I113" s="1019"/>
      <c r="J113" s="971"/>
      <c r="K113" s="1000"/>
      <c r="L113" s="541"/>
      <c r="M113" s="1000"/>
      <c r="N113" s="1019"/>
      <c r="O113" s="541"/>
      <c r="P113" s="541"/>
      <c r="Q113" s="1000"/>
      <c r="R113" s="1019"/>
      <c r="S113" s="971"/>
      <c r="T113" s="542"/>
      <c r="U113" s="1023"/>
      <c r="V113" s="541"/>
      <c r="W113" s="543"/>
      <c r="X113" s="972"/>
      <c r="Y113" s="972"/>
      <c r="Z113" s="972"/>
      <c r="AA113" s="972"/>
      <c r="AB113" s="992"/>
      <c r="AC113" s="1001"/>
      <c r="AD113" s="974"/>
      <c r="AE113" s="975"/>
      <c r="AF113" s="976"/>
      <c r="AG113" s="977"/>
      <c r="AH113" s="1007"/>
      <c r="AI113" s="978"/>
      <c r="AJ113" s="982"/>
      <c r="AK113" s="989"/>
      <c r="AL113" s="985"/>
      <c r="AM113" s="986"/>
    </row>
    <row r="114" spans="1:39" ht="10.9">
      <c r="A114" s="999"/>
      <c r="B114" s="164"/>
      <c r="C114" s="164"/>
      <c r="D114" s="993"/>
      <c r="E114" s="969"/>
      <c r="F114" s="1000"/>
      <c r="G114" s="1019"/>
      <c r="H114" s="1000"/>
      <c r="I114" s="1019"/>
      <c r="J114" s="971"/>
      <c r="K114" s="1000"/>
      <c r="L114" s="541"/>
      <c r="M114" s="1000"/>
      <c r="N114" s="1019"/>
      <c r="O114" s="541"/>
      <c r="P114" s="541"/>
      <c r="Q114" s="1000"/>
      <c r="R114" s="1019"/>
      <c r="S114" s="971"/>
      <c r="T114" s="542"/>
      <c r="U114" s="1023"/>
      <c r="V114" s="541"/>
      <c r="W114" s="543"/>
      <c r="X114" s="972"/>
      <c r="Y114" s="972"/>
      <c r="Z114" s="972"/>
      <c r="AA114" s="972"/>
      <c r="AB114" s="992"/>
      <c r="AC114" s="1001"/>
      <c r="AD114" s="974"/>
      <c r="AE114" s="975"/>
      <c r="AF114" s="976"/>
      <c r="AG114" s="977"/>
      <c r="AH114" s="1007"/>
      <c r="AI114" s="978"/>
      <c r="AJ114" s="982"/>
      <c r="AK114" s="994"/>
      <c r="AL114" s="995"/>
      <c r="AM114" s="996"/>
    </row>
    <row r="115" spans="1:39" ht="10.9">
      <c r="A115" s="999"/>
      <c r="B115" s="164"/>
      <c r="C115" s="164"/>
      <c r="D115" s="993"/>
      <c r="E115" s="969"/>
      <c r="F115" s="1000"/>
      <c r="G115" s="1019"/>
      <c r="H115" s="1000"/>
      <c r="I115" s="1019"/>
      <c r="J115" s="971"/>
      <c r="K115" s="1000"/>
      <c r="L115" s="541"/>
      <c r="M115" s="1000"/>
      <c r="N115" s="1019"/>
      <c r="O115" s="541"/>
      <c r="P115" s="541"/>
      <c r="Q115" s="1000"/>
      <c r="R115" s="1019"/>
      <c r="S115" s="971"/>
      <c r="T115" s="542"/>
      <c r="U115" s="1023"/>
      <c r="V115" s="541"/>
      <c r="W115" s="543"/>
      <c r="X115" s="972"/>
      <c r="Y115" s="972"/>
      <c r="Z115" s="972"/>
      <c r="AA115" s="972"/>
      <c r="AB115" s="992"/>
      <c r="AC115" s="1001"/>
      <c r="AD115" s="974"/>
      <c r="AE115" s="975"/>
      <c r="AF115" s="976"/>
      <c r="AG115" s="977"/>
      <c r="AH115" s="1007"/>
      <c r="AI115" s="978"/>
      <c r="AJ115" s="982"/>
      <c r="AK115" s="989"/>
      <c r="AL115" s="985"/>
      <c r="AM115" s="986"/>
    </row>
    <row r="116" spans="1:39" ht="10.9">
      <c r="A116" s="999"/>
      <c r="B116" s="164"/>
      <c r="C116" s="164"/>
      <c r="D116" s="993"/>
      <c r="E116" s="969"/>
      <c r="F116" s="1000"/>
      <c r="G116" s="1019"/>
      <c r="H116" s="1000"/>
      <c r="I116" s="1019"/>
      <c r="J116" s="971"/>
      <c r="K116" s="1000"/>
      <c r="L116" s="541"/>
      <c r="M116" s="1000"/>
      <c r="N116" s="1019"/>
      <c r="O116" s="541"/>
      <c r="P116" s="541"/>
      <c r="Q116" s="1000"/>
      <c r="R116" s="1019"/>
      <c r="S116" s="971"/>
      <c r="T116" s="542"/>
      <c r="U116" s="1023"/>
      <c r="V116" s="541"/>
      <c r="W116" s="543"/>
      <c r="X116" s="972"/>
      <c r="Y116" s="972"/>
      <c r="Z116" s="972"/>
      <c r="AA116" s="972"/>
      <c r="AB116" s="992"/>
      <c r="AC116" s="1001"/>
      <c r="AD116" s="974"/>
      <c r="AE116" s="975"/>
      <c r="AF116" s="976"/>
      <c r="AG116" s="977"/>
      <c r="AH116" s="1007"/>
      <c r="AI116" s="978"/>
      <c r="AJ116" s="982"/>
      <c r="AK116" s="994"/>
      <c r="AL116" s="995"/>
      <c r="AM116" s="996"/>
    </row>
    <row r="117" spans="1:39" ht="10.9">
      <c r="A117" s="999"/>
      <c r="B117" s="164"/>
      <c r="C117" s="164"/>
      <c r="D117" s="993"/>
      <c r="E117" s="969"/>
      <c r="F117" s="1000"/>
      <c r="G117" s="1019"/>
      <c r="H117" s="1000"/>
      <c r="I117" s="1019"/>
      <c r="J117" s="971"/>
      <c r="K117" s="1000"/>
      <c r="L117" s="541"/>
      <c r="M117" s="1000"/>
      <c r="N117" s="1019"/>
      <c r="O117" s="541"/>
      <c r="P117" s="541"/>
      <c r="Q117" s="1000"/>
      <c r="R117" s="1019"/>
      <c r="S117" s="971"/>
      <c r="T117" s="542"/>
      <c r="U117" s="1023"/>
      <c r="V117" s="541"/>
      <c r="W117" s="543"/>
      <c r="X117" s="972"/>
      <c r="Y117" s="972"/>
      <c r="Z117" s="972"/>
      <c r="AA117" s="972"/>
      <c r="AB117" s="992"/>
      <c r="AC117" s="1001"/>
      <c r="AD117" s="974"/>
      <c r="AE117" s="975"/>
      <c r="AF117" s="976"/>
      <c r="AG117" s="977"/>
      <c r="AH117" s="1007"/>
      <c r="AI117" s="978"/>
      <c r="AJ117" s="982"/>
      <c r="AK117" s="989"/>
      <c r="AL117" s="985"/>
      <c r="AM117" s="991"/>
    </row>
    <row r="118" spans="1:39" ht="10.9">
      <c r="A118" s="999"/>
      <c r="B118" s="164"/>
      <c r="C118" s="164"/>
      <c r="D118" s="993"/>
      <c r="E118" s="969"/>
      <c r="F118" s="1000"/>
      <c r="G118" s="1019"/>
      <c r="H118" s="1000"/>
      <c r="I118" s="1019"/>
      <c r="J118" s="971"/>
      <c r="K118" s="1000"/>
      <c r="L118" s="541"/>
      <c r="M118" s="1000"/>
      <c r="N118" s="1019"/>
      <c r="O118" s="541"/>
      <c r="P118" s="541"/>
      <c r="Q118" s="1000"/>
      <c r="R118" s="1019"/>
      <c r="S118" s="971"/>
      <c r="T118" s="542"/>
      <c r="U118" s="1023"/>
      <c r="V118" s="541"/>
      <c r="W118" s="543"/>
      <c r="X118" s="972"/>
      <c r="Y118" s="972"/>
      <c r="Z118" s="972"/>
      <c r="AA118" s="972"/>
      <c r="AB118" s="992"/>
      <c r="AC118" s="1001"/>
      <c r="AD118" s="974"/>
      <c r="AE118" s="975"/>
      <c r="AF118" s="976"/>
      <c r="AG118" s="977"/>
      <c r="AH118" s="1007"/>
      <c r="AI118" s="978"/>
      <c r="AJ118" s="982"/>
      <c r="AK118" s="989"/>
      <c r="AL118" s="985"/>
      <c r="AM118" s="986"/>
    </row>
    <row r="119" spans="1:39" ht="10.9">
      <c r="A119" s="999"/>
      <c r="B119" s="164"/>
      <c r="C119" s="164"/>
      <c r="D119" s="993"/>
      <c r="E119" s="969"/>
      <c r="F119" s="1000"/>
      <c r="G119" s="1019"/>
      <c r="H119" s="1000"/>
      <c r="I119" s="1019"/>
      <c r="J119" s="971"/>
      <c r="K119" s="1000"/>
      <c r="L119" s="541"/>
      <c r="M119" s="1000"/>
      <c r="N119" s="1019"/>
      <c r="O119" s="541"/>
      <c r="P119" s="541"/>
      <c r="Q119" s="1000"/>
      <c r="R119" s="1019"/>
      <c r="S119" s="971"/>
      <c r="T119" s="542"/>
      <c r="U119" s="1023"/>
      <c r="V119" s="541"/>
      <c r="W119" s="543"/>
      <c r="X119" s="972"/>
      <c r="Y119" s="972"/>
      <c r="Z119" s="972"/>
      <c r="AA119" s="972"/>
      <c r="AB119" s="992"/>
      <c r="AC119" s="1001"/>
      <c r="AD119" s="974"/>
      <c r="AE119" s="975"/>
      <c r="AF119" s="976"/>
      <c r="AG119" s="977"/>
      <c r="AH119" s="1007"/>
      <c r="AI119" s="978"/>
      <c r="AJ119" s="982"/>
      <c r="AK119" s="994"/>
      <c r="AL119" s="995"/>
      <c r="AM119" s="996"/>
    </row>
    <row r="120" spans="1:39" ht="10.9">
      <c r="A120" s="999"/>
      <c r="B120" s="164"/>
      <c r="C120" s="164"/>
      <c r="D120" s="993"/>
      <c r="E120" s="969"/>
      <c r="F120" s="1000"/>
      <c r="G120" s="1019"/>
      <c r="H120" s="1000"/>
      <c r="I120" s="1019"/>
      <c r="J120" s="971"/>
      <c r="K120" s="1000"/>
      <c r="L120" s="541"/>
      <c r="M120" s="1000"/>
      <c r="N120" s="1019"/>
      <c r="O120" s="541"/>
      <c r="P120" s="541"/>
      <c r="Q120" s="1000"/>
      <c r="R120" s="1019"/>
      <c r="S120" s="971"/>
      <c r="T120" s="542"/>
      <c r="U120" s="1023"/>
      <c r="V120" s="541"/>
      <c r="W120" s="543"/>
      <c r="X120" s="972"/>
      <c r="Y120" s="972"/>
      <c r="Z120" s="972"/>
      <c r="AA120" s="972"/>
      <c r="AB120" s="992"/>
      <c r="AC120" s="1001"/>
      <c r="AD120" s="974"/>
      <c r="AE120" s="975"/>
      <c r="AF120" s="976"/>
      <c r="AG120" s="977"/>
      <c r="AH120" s="1007"/>
      <c r="AI120" s="978"/>
      <c r="AJ120" s="982"/>
      <c r="AK120" s="989"/>
      <c r="AL120" s="985"/>
      <c r="AM120" s="986"/>
    </row>
    <row r="121" spans="1:39" ht="10.9">
      <c r="A121" s="999"/>
      <c r="B121" s="164"/>
      <c r="C121" s="164"/>
      <c r="D121" s="993"/>
      <c r="E121" s="969"/>
      <c r="F121" s="1000"/>
      <c r="G121" s="1019"/>
      <c r="H121" s="1000"/>
      <c r="I121" s="1019"/>
      <c r="J121" s="971"/>
      <c r="K121" s="1000"/>
      <c r="L121" s="541"/>
      <c r="M121" s="1000"/>
      <c r="N121" s="1019"/>
      <c r="O121" s="541"/>
      <c r="P121" s="541"/>
      <c r="Q121" s="1000"/>
      <c r="R121" s="1019"/>
      <c r="S121" s="971"/>
      <c r="T121" s="542"/>
      <c r="U121" s="1023"/>
      <c r="V121" s="541"/>
      <c r="W121" s="543"/>
      <c r="X121" s="972"/>
      <c r="Y121" s="972"/>
      <c r="Z121" s="972"/>
      <c r="AA121" s="972"/>
      <c r="AB121" s="992"/>
      <c r="AC121" s="1001"/>
      <c r="AD121" s="974"/>
      <c r="AE121" s="975"/>
      <c r="AF121" s="976"/>
      <c r="AG121" s="977"/>
      <c r="AH121" s="1007"/>
      <c r="AI121" s="978"/>
      <c r="AJ121" s="982"/>
      <c r="AK121" s="994"/>
      <c r="AL121" s="995"/>
      <c r="AM121" s="996"/>
    </row>
    <row r="122" spans="1:39" ht="10.9">
      <c r="A122" s="999"/>
      <c r="B122" s="164"/>
      <c r="C122" s="164"/>
      <c r="D122" s="993"/>
      <c r="E122" s="969"/>
      <c r="F122" s="1000"/>
      <c r="G122" s="1019"/>
      <c r="H122" s="1000"/>
      <c r="I122" s="1019"/>
      <c r="J122" s="971"/>
      <c r="K122" s="1000"/>
      <c r="L122" s="541"/>
      <c r="M122" s="1000"/>
      <c r="N122" s="1019"/>
      <c r="O122" s="541"/>
      <c r="P122" s="541"/>
      <c r="Q122" s="1000"/>
      <c r="R122" s="1019"/>
      <c r="S122" s="971"/>
      <c r="T122" s="542"/>
      <c r="U122" s="1023"/>
      <c r="V122" s="541"/>
      <c r="W122" s="543"/>
      <c r="X122" s="972"/>
      <c r="Y122" s="972"/>
      <c r="Z122" s="972"/>
      <c r="AA122" s="972"/>
      <c r="AB122" s="992"/>
      <c r="AC122" s="1001"/>
      <c r="AD122" s="974"/>
      <c r="AE122" s="975"/>
      <c r="AF122" s="976"/>
      <c r="AG122" s="977"/>
      <c r="AH122" s="1007"/>
      <c r="AI122" s="978"/>
      <c r="AJ122" s="982"/>
      <c r="AK122" s="987"/>
      <c r="AL122" s="988"/>
    </row>
    <row r="123" spans="1:39" ht="10.9">
      <c r="A123" s="999"/>
      <c r="B123" s="164"/>
      <c r="C123" s="164"/>
      <c r="D123" s="993"/>
      <c r="E123" s="969"/>
      <c r="F123" s="1000"/>
      <c r="G123" s="1019"/>
      <c r="H123" s="1000"/>
      <c r="I123" s="1019"/>
      <c r="J123" s="971"/>
      <c r="K123" s="1000"/>
      <c r="L123" s="541"/>
      <c r="M123" s="1000"/>
      <c r="N123" s="1019"/>
      <c r="O123" s="541"/>
      <c r="P123" s="541"/>
      <c r="Q123" s="1000"/>
      <c r="R123" s="1019"/>
      <c r="S123" s="971"/>
      <c r="T123" s="542"/>
      <c r="U123" s="1023"/>
      <c r="V123" s="541"/>
      <c r="W123" s="543"/>
      <c r="X123" s="972"/>
      <c r="Y123" s="972"/>
      <c r="Z123" s="972"/>
      <c r="AA123" s="972"/>
      <c r="AB123" s="992"/>
      <c r="AC123" s="1001"/>
      <c r="AD123" s="974"/>
      <c r="AE123" s="975"/>
      <c r="AF123" s="976"/>
      <c r="AG123" s="977"/>
      <c r="AH123" s="1007"/>
      <c r="AI123" s="978"/>
      <c r="AJ123" s="982"/>
      <c r="AK123" s="989"/>
      <c r="AL123" s="985"/>
      <c r="AM123" s="986"/>
    </row>
    <row r="124" spans="1:39" ht="10.9">
      <c r="A124" s="999"/>
      <c r="B124" s="164"/>
      <c r="C124" s="164"/>
      <c r="D124" s="993"/>
      <c r="E124" s="969"/>
      <c r="F124" s="1000"/>
      <c r="G124" s="1019"/>
      <c r="H124" s="1000"/>
      <c r="I124" s="1019"/>
      <c r="J124" s="971"/>
      <c r="K124" s="1000"/>
      <c r="L124" s="541"/>
      <c r="M124" s="1000"/>
      <c r="N124" s="1019"/>
      <c r="O124" s="541"/>
      <c r="P124" s="541"/>
      <c r="Q124" s="1000"/>
      <c r="R124" s="1019"/>
      <c r="S124" s="971"/>
      <c r="T124" s="542"/>
      <c r="U124" s="1023"/>
      <c r="V124" s="541"/>
      <c r="W124" s="543"/>
      <c r="X124" s="972"/>
      <c r="Y124" s="972"/>
      <c r="Z124" s="972"/>
      <c r="AA124" s="972"/>
      <c r="AB124" s="992"/>
      <c r="AC124" s="1001"/>
      <c r="AD124" s="974"/>
      <c r="AE124" s="975"/>
      <c r="AF124" s="976"/>
      <c r="AG124" s="977"/>
      <c r="AH124" s="1007"/>
      <c r="AI124" s="978"/>
      <c r="AJ124" s="982"/>
      <c r="AK124" s="994"/>
      <c r="AL124" s="995"/>
      <c r="AM124" s="996"/>
    </row>
    <row r="125" spans="1:39" ht="10.9">
      <c r="A125" s="999"/>
      <c r="B125" s="164"/>
      <c r="C125" s="164"/>
      <c r="D125" s="993"/>
      <c r="E125" s="969"/>
      <c r="F125" s="1000"/>
      <c r="G125" s="1019"/>
      <c r="H125" s="1000"/>
      <c r="I125" s="1019"/>
      <c r="J125" s="971"/>
      <c r="K125" s="1000"/>
      <c r="L125" s="541"/>
      <c r="M125" s="1000"/>
      <c r="N125" s="1019"/>
      <c r="O125" s="541"/>
      <c r="P125" s="541"/>
      <c r="Q125" s="1000"/>
      <c r="R125" s="1019"/>
      <c r="S125" s="971"/>
      <c r="T125" s="542"/>
      <c r="U125" s="1023"/>
      <c r="V125" s="541"/>
      <c r="W125" s="543"/>
      <c r="X125" s="972"/>
      <c r="Y125" s="972"/>
      <c r="Z125" s="972"/>
      <c r="AA125" s="972"/>
      <c r="AB125" s="992"/>
      <c r="AC125" s="1001"/>
      <c r="AD125" s="974"/>
      <c r="AE125" s="975"/>
      <c r="AF125" s="976"/>
      <c r="AG125" s="977"/>
      <c r="AH125" s="1007"/>
      <c r="AI125" s="978"/>
      <c r="AJ125" s="982"/>
      <c r="AK125" s="994"/>
      <c r="AL125" s="995"/>
      <c r="AM125" s="996"/>
    </row>
    <row r="126" spans="1:39" ht="10.9">
      <c r="A126" s="999"/>
      <c r="B126" s="164"/>
      <c r="C126" s="164"/>
      <c r="D126" s="993"/>
      <c r="E126" s="969"/>
      <c r="F126" s="1000"/>
      <c r="G126" s="1019"/>
      <c r="H126" s="1000"/>
      <c r="I126" s="1019"/>
      <c r="J126" s="971"/>
      <c r="K126" s="1000"/>
      <c r="L126" s="541"/>
      <c r="M126" s="1000"/>
      <c r="N126" s="1019"/>
      <c r="O126" s="541"/>
      <c r="P126" s="541"/>
      <c r="Q126" s="1000"/>
      <c r="R126" s="1019"/>
      <c r="S126" s="971"/>
      <c r="T126" s="542"/>
      <c r="U126" s="1023"/>
      <c r="V126" s="541"/>
      <c r="W126" s="543"/>
      <c r="X126" s="972"/>
      <c r="Y126" s="972"/>
      <c r="Z126" s="972"/>
      <c r="AA126" s="972"/>
      <c r="AB126" s="992"/>
      <c r="AC126" s="1001"/>
      <c r="AD126" s="974"/>
      <c r="AE126" s="975"/>
      <c r="AF126" s="976"/>
      <c r="AG126" s="977"/>
      <c r="AH126" s="1007"/>
      <c r="AI126" s="978"/>
      <c r="AJ126" s="982"/>
      <c r="AK126" s="987"/>
      <c r="AL126" s="988"/>
    </row>
    <row r="127" spans="1:39" ht="10.9">
      <c r="A127" s="999"/>
      <c r="B127" s="164"/>
      <c r="C127" s="164"/>
      <c r="D127" s="993"/>
      <c r="E127" s="969"/>
      <c r="F127" s="1000"/>
      <c r="G127" s="1019"/>
      <c r="H127" s="1000"/>
      <c r="I127" s="1019"/>
      <c r="J127" s="971"/>
      <c r="K127" s="1000"/>
      <c r="L127" s="541"/>
      <c r="M127" s="1000"/>
      <c r="N127" s="1019"/>
      <c r="O127" s="541"/>
      <c r="P127" s="541"/>
      <c r="Q127" s="1000"/>
      <c r="R127" s="1019"/>
      <c r="S127" s="971"/>
      <c r="T127" s="542"/>
      <c r="U127" s="1023"/>
      <c r="V127" s="541"/>
      <c r="W127" s="543"/>
      <c r="X127" s="972"/>
      <c r="Y127" s="972"/>
      <c r="Z127" s="972"/>
      <c r="AA127" s="972"/>
      <c r="AB127" s="992"/>
      <c r="AC127" s="1001"/>
      <c r="AD127" s="974"/>
      <c r="AE127" s="975"/>
      <c r="AF127" s="976"/>
      <c r="AG127" s="977"/>
      <c r="AH127" s="1007"/>
      <c r="AI127" s="978"/>
      <c r="AJ127" s="982"/>
      <c r="AK127" s="989"/>
      <c r="AL127" s="985"/>
      <c r="AM127" s="986"/>
    </row>
    <row r="128" spans="1:39" ht="10.9">
      <c r="A128" s="999"/>
      <c r="B128" s="164"/>
      <c r="C128" s="164"/>
      <c r="D128" s="993"/>
      <c r="E128" s="969"/>
      <c r="F128" s="1000"/>
      <c r="G128" s="1019"/>
      <c r="H128" s="1000"/>
      <c r="I128" s="1019"/>
      <c r="J128" s="971"/>
      <c r="K128" s="1000"/>
      <c r="L128" s="541"/>
      <c r="M128" s="1000"/>
      <c r="N128" s="1019"/>
      <c r="O128" s="541"/>
      <c r="P128" s="541"/>
      <c r="Q128" s="1000"/>
      <c r="R128" s="1019"/>
      <c r="S128" s="971"/>
      <c r="T128" s="542"/>
      <c r="U128" s="1023"/>
      <c r="V128" s="541"/>
      <c r="W128" s="543"/>
      <c r="X128" s="972"/>
      <c r="Y128" s="972"/>
      <c r="Z128" s="972"/>
      <c r="AA128" s="972"/>
      <c r="AB128" s="992"/>
      <c r="AC128" s="1001"/>
      <c r="AD128" s="974"/>
      <c r="AE128" s="975"/>
      <c r="AF128" s="976"/>
      <c r="AG128" s="977"/>
      <c r="AH128" s="1007"/>
      <c r="AI128" s="978"/>
      <c r="AJ128" s="982"/>
      <c r="AK128" s="994"/>
      <c r="AL128" s="995"/>
      <c r="AM128" s="996"/>
    </row>
    <row r="129" spans="1:39" ht="10.9">
      <c r="A129" s="999"/>
      <c r="B129" s="164"/>
      <c r="C129" s="164"/>
      <c r="D129" s="993"/>
      <c r="E129" s="969"/>
      <c r="F129" s="1000"/>
      <c r="G129" s="1019"/>
      <c r="H129" s="1000"/>
      <c r="I129" s="1019"/>
      <c r="J129" s="971"/>
      <c r="K129" s="1000"/>
      <c r="L129" s="541"/>
      <c r="M129" s="1000"/>
      <c r="N129" s="1019"/>
      <c r="O129" s="541"/>
      <c r="P129" s="541"/>
      <c r="Q129" s="1000"/>
      <c r="R129" s="1019"/>
      <c r="S129" s="971"/>
      <c r="T129" s="542"/>
      <c r="U129" s="1023"/>
      <c r="V129" s="541"/>
      <c r="W129" s="543"/>
      <c r="X129" s="972"/>
      <c r="Y129" s="972"/>
      <c r="Z129" s="972"/>
      <c r="AA129" s="972"/>
      <c r="AB129" s="992"/>
      <c r="AC129" s="1001"/>
      <c r="AD129" s="974"/>
      <c r="AE129" s="975"/>
      <c r="AF129" s="976"/>
      <c r="AG129" s="977"/>
      <c r="AH129" s="1007"/>
      <c r="AI129" s="978"/>
      <c r="AJ129" s="982"/>
      <c r="AK129" s="994"/>
      <c r="AL129" s="995"/>
      <c r="AM129" s="996"/>
    </row>
    <row r="130" spans="1:39" ht="10.9">
      <c r="A130" s="999"/>
      <c r="B130" s="164"/>
      <c r="C130" s="164"/>
      <c r="D130" s="993"/>
      <c r="E130" s="969"/>
      <c r="F130" s="1000"/>
      <c r="G130" s="1019"/>
      <c r="H130" s="1000"/>
      <c r="I130" s="1019"/>
      <c r="J130" s="971"/>
      <c r="K130" s="1000"/>
      <c r="L130" s="541"/>
      <c r="M130" s="1000"/>
      <c r="N130" s="1019"/>
      <c r="O130" s="541"/>
      <c r="P130" s="541"/>
      <c r="Q130" s="1000"/>
      <c r="R130" s="1019"/>
      <c r="S130" s="971"/>
      <c r="T130" s="542"/>
      <c r="U130" s="1023"/>
      <c r="V130" s="541"/>
      <c r="W130" s="543"/>
      <c r="X130" s="972"/>
      <c r="Y130" s="972"/>
      <c r="Z130" s="972"/>
      <c r="AA130" s="972"/>
      <c r="AB130" s="992"/>
      <c r="AC130" s="1001"/>
      <c r="AD130" s="974"/>
      <c r="AE130" s="975"/>
      <c r="AF130" s="976"/>
      <c r="AG130" s="977"/>
      <c r="AH130" s="1007"/>
      <c r="AI130" s="978"/>
      <c r="AJ130" s="982"/>
      <c r="AK130" s="987"/>
      <c r="AL130" s="988"/>
    </row>
    <row r="131" spans="1:39" ht="10.9">
      <c r="A131" s="999"/>
      <c r="B131" s="164"/>
      <c r="C131" s="164"/>
      <c r="D131" s="993"/>
      <c r="E131" s="969"/>
      <c r="F131" s="1000"/>
      <c r="G131" s="1019"/>
      <c r="H131" s="1000"/>
      <c r="I131" s="1019"/>
      <c r="J131" s="971"/>
      <c r="K131" s="1000"/>
      <c r="L131" s="541"/>
      <c r="M131" s="1000"/>
      <c r="N131" s="1019"/>
      <c r="O131" s="541"/>
      <c r="P131" s="541"/>
      <c r="Q131" s="1000"/>
      <c r="R131" s="1019"/>
      <c r="S131" s="971"/>
      <c r="T131" s="542"/>
      <c r="U131" s="1023"/>
      <c r="V131" s="541"/>
      <c r="W131" s="543"/>
      <c r="X131" s="972"/>
      <c r="Y131" s="972"/>
      <c r="Z131" s="972"/>
      <c r="AA131" s="972"/>
      <c r="AB131" s="992"/>
      <c r="AC131" s="1001"/>
      <c r="AD131" s="974"/>
      <c r="AE131" s="975"/>
      <c r="AF131" s="976"/>
      <c r="AG131" s="977"/>
      <c r="AH131" s="1007"/>
      <c r="AI131" s="978"/>
      <c r="AJ131" s="982"/>
      <c r="AK131" s="989"/>
      <c r="AL131" s="985"/>
      <c r="AM131" s="986"/>
    </row>
    <row r="132" spans="1:39" ht="10.9">
      <c r="A132" s="999"/>
      <c r="B132" s="164"/>
      <c r="C132" s="164"/>
      <c r="D132" s="993"/>
      <c r="E132" s="969"/>
      <c r="F132" s="1000"/>
      <c r="G132" s="1019"/>
      <c r="H132" s="1000"/>
      <c r="I132" s="1019"/>
      <c r="J132" s="971"/>
      <c r="K132" s="1000"/>
      <c r="L132" s="541"/>
      <c r="M132" s="1000"/>
      <c r="N132" s="1019"/>
      <c r="O132" s="541"/>
      <c r="P132" s="541"/>
      <c r="Q132" s="1000"/>
      <c r="R132" s="1019"/>
      <c r="S132" s="971"/>
      <c r="T132" s="542"/>
      <c r="U132" s="1023"/>
      <c r="V132" s="541"/>
      <c r="W132" s="543"/>
      <c r="X132" s="972"/>
      <c r="Y132" s="972"/>
      <c r="Z132" s="972"/>
      <c r="AA132" s="972"/>
      <c r="AB132" s="992"/>
      <c r="AC132" s="1001"/>
      <c r="AD132" s="974"/>
      <c r="AE132" s="975"/>
      <c r="AF132" s="976"/>
      <c r="AG132" s="977"/>
      <c r="AH132" s="1007"/>
      <c r="AI132" s="978"/>
      <c r="AJ132" s="982"/>
      <c r="AK132" s="989"/>
      <c r="AL132" s="985"/>
      <c r="AM132" s="991"/>
    </row>
    <row r="133" spans="1:39" ht="10.9">
      <c r="A133" s="999"/>
      <c r="B133" s="164"/>
      <c r="C133" s="164"/>
      <c r="D133" s="993"/>
      <c r="E133" s="969"/>
      <c r="F133" s="1000"/>
      <c r="G133" s="1019"/>
      <c r="H133" s="1000"/>
      <c r="I133" s="1019"/>
      <c r="J133" s="971"/>
      <c r="K133" s="1000"/>
      <c r="L133" s="541"/>
      <c r="M133" s="1000"/>
      <c r="N133" s="1019"/>
      <c r="O133" s="541"/>
      <c r="P133" s="541"/>
      <c r="Q133" s="1000"/>
      <c r="R133" s="1019"/>
      <c r="S133" s="971"/>
      <c r="T133" s="542"/>
      <c r="U133" s="1023"/>
      <c r="V133" s="541"/>
      <c r="W133" s="543"/>
      <c r="X133" s="972"/>
      <c r="Y133" s="972"/>
      <c r="Z133" s="972"/>
      <c r="AA133" s="972"/>
      <c r="AB133" s="992"/>
      <c r="AC133" s="1001"/>
      <c r="AD133" s="974"/>
      <c r="AE133" s="975"/>
      <c r="AF133" s="976"/>
      <c r="AG133" s="977"/>
      <c r="AH133" s="1007"/>
      <c r="AI133" s="978"/>
      <c r="AJ133" s="982"/>
      <c r="AK133" s="989"/>
      <c r="AL133" s="985"/>
      <c r="AM133" s="986"/>
    </row>
    <row r="134" spans="1:39" ht="10.9">
      <c r="A134" s="999"/>
      <c r="B134" s="164"/>
      <c r="C134" s="164"/>
      <c r="D134" s="993"/>
      <c r="E134" s="969"/>
      <c r="F134" s="1000"/>
      <c r="G134" s="1019"/>
      <c r="H134" s="1000"/>
      <c r="I134" s="1019"/>
      <c r="J134" s="971"/>
      <c r="K134" s="1000"/>
      <c r="L134" s="541"/>
      <c r="M134" s="1000"/>
      <c r="N134" s="1019"/>
      <c r="O134" s="541"/>
      <c r="P134" s="541"/>
      <c r="Q134" s="1000"/>
      <c r="R134" s="1019"/>
      <c r="S134" s="971"/>
      <c r="T134" s="542"/>
      <c r="U134" s="1023"/>
      <c r="V134" s="541"/>
      <c r="W134" s="543"/>
      <c r="X134" s="972"/>
      <c r="Y134" s="972"/>
      <c r="Z134" s="972"/>
      <c r="AA134" s="972"/>
      <c r="AB134" s="992"/>
      <c r="AC134" s="1001"/>
      <c r="AD134" s="974"/>
      <c r="AE134" s="975"/>
      <c r="AF134" s="976"/>
      <c r="AG134" s="977"/>
      <c r="AH134" s="1007"/>
      <c r="AI134" s="978"/>
      <c r="AJ134" s="982"/>
      <c r="AK134" s="994"/>
      <c r="AL134" s="995"/>
      <c r="AM134" s="996"/>
    </row>
    <row r="135" spans="1:39" ht="10.9">
      <c r="A135" s="999"/>
      <c r="B135" s="164"/>
      <c r="C135" s="164"/>
      <c r="D135" s="993"/>
      <c r="E135" s="969"/>
      <c r="F135" s="1000"/>
      <c r="G135" s="1019"/>
      <c r="H135" s="1000"/>
      <c r="I135" s="1019"/>
      <c r="J135" s="971"/>
      <c r="K135" s="1000"/>
      <c r="L135" s="541"/>
      <c r="M135" s="1000"/>
      <c r="N135" s="1019"/>
      <c r="O135" s="541"/>
      <c r="P135" s="541"/>
      <c r="Q135" s="1000"/>
      <c r="R135" s="1019"/>
      <c r="S135" s="971"/>
      <c r="T135" s="542"/>
      <c r="U135" s="1023"/>
      <c r="V135" s="541"/>
      <c r="W135" s="543"/>
      <c r="X135" s="972"/>
      <c r="Y135" s="972"/>
      <c r="Z135" s="972"/>
      <c r="AA135" s="972"/>
      <c r="AB135" s="992"/>
      <c r="AC135" s="1001"/>
      <c r="AD135" s="974"/>
      <c r="AE135" s="975"/>
      <c r="AF135" s="976"/>
      <c r="AG135" s="977"/>
      <c r="AH135" s="1007"/>
      <c r="AI135" s="978"/>
      <c r="AJ135" s="982"/>
      <c r="AK135" s="989"/>
      <c r="AL135" s="985"/>
      <c r="AM135" s="986"/>
    </row>
    <row r="136" spans="1:39" ht="10.9">
      <c r="A136" s="999"/>
      <c r="B136" s="164"/>
      <c r="C136" s="164"/>
      <c r="D136" s="993"/>
      <c r="E136" s="969"/>
      <c r="F136" s="1000"/>
      <c r="G136" s="1019"/>
      <c r="H136" s="1000"/>
      <c r="I136" s="1019"/>
      <c r="J136" s="971"/>
      <c r="K136" s="1000"/>
      <c r="L136" s="541"/>
      <c r="M136" s="1000"/>
      <c r="N136" s="1019"/>
      <c r="O136" s="541"/>
      <c r="P136" s="541"/>
      <c r="Q136" s="1000"/>
      <c r="R136" s="1019"/>
      <c r="S136" s="971"/>
      <c r="T136" s="542"/>
      <c r="U136" s="1023"/>
      <c r="V136" s="541"/>
      <c r="W136" s="543"/>
      <c r="X136" s="972"/>
      <c r="Y136" s="972"/>
      <c r="Z136" s="972"/>
      <c r="AA136" s="972"/>
      <c r="AB136" s="992"/>
      <c r="AC136" s="1001"/>
      <c r="AD136" s="974"/>
      <c r="AE136" s="975"/>
      <c r="AF136" s="976"/>
      <c r="AG136" s="977"/>
      <c r="AH136" s="1007"/>
      <c r="AI136" s="978"/>
      <c r="AJ136" s="982"/>
      <c r="AK136" s="989"/>
      <c r="AL136" s="985"/>
      <c r="AM136" s="991"/>
    </row>
    <row r="137" spans="1:39" ht="10.9">
      <c r="A137" s="999"/>
      <c r="B137" s="164"/>
      <c r="C137" s="164"/>
      <c r="D137" s="993"/>
      <c r="E137" s="969"/>
      <c r="F137" s="1000"/>
      <c r="G137" s="1019"/>
      <c r="H137" s="1000"/>
      <c r="I137" s="1019"/>
      <c r="J137" s="971"/>
      <c r="K137" s="1000"/>
      <c r="L137" s="541"/>
      <c r="M137" s="1000"/>
      <c r="N137" s="1019"/>
      <c r="O137" s="541"/>
      <c r="P137" s="541"/>
      <c r="Q137" s="1000"/>
      <c r="R137" s="1019"/>
      <c r="S137" s="971"/>
      <c r="T137" s="542"/>
      <c r="U137" s="1023"/>
      <c r="V137" s="541"/>
      <c r="W137" s="543"/>
      <c r="X137" s="972"/>
      <c r="Y137" s="972"/>
      <c r="Z137" s="972"/>
      <c r="AA137" s="972"/>
      <c r="AB137" s="992"/>
      <c r="AC137" s="1001"/>
      <c r="AD137" s="974"/>
      <c r="AE137" s="975"/>
      <c r="AF137" s="976"/>
      <c r="AG137" s="977"/>
      <c r="AH137" s="1007"/>
      <c r="AI137" s="978"/>
      <c r="AJ137" s="982"/>
      <c r="AK137" s="987"/>
      <c r="AL137" s="988"/>
    </row>
    <row r="138" spans="1:39" ht="10.9">
      <c r="A138" s="999"/>
      <c r="B138" s="164"/>
      <c r="C138" s="164"/>
      <c r="D138" s="993"/>
      <c r="E138" s="969"/>
      <c r="F138" s="1000"/>
      <c r="G138" s="1019"/>
      <c r="H138" s="1000"/>
      <c r="I138" s="1019"/>
      <c r="J138" s="971"/>
      <c r="K138" s="1000"/>
      <c r="L138" s="541"/>
      <c r="M138" s="1000"/>
      <c r="N138" s="1019"/>
      <c r="O138" s="541"/>
      <c r="P138" s="541"/>
      <c r="Q138" s="1000"/>
      <c r="R138" s="1019"/>
      <c r="S138" s="971"/>
      <c r="T138" s="542"/>
      <c r="U138" s="1023"/>
      <c r="V138" s="541"/>
      <c r="W138" s="543"/>
      <c r="X138" s="972"/>
      <c r="Y138" s="972"/>
      <c r="Z138" s="972"/>
      <c r="AA138" s="972"/>
      <c r="AB138" s="992"/>
      <c r="AC138" s="1001"/>
      <c r="AD138" s="974"/>
      <c r="AE138" s="975"/>
      <c r="AF138" s="976"/>
      <c r="AG138" s="977"/>
      <c r="AH138" s="1007"/>
      <c r="AI138" s="978"/>
      <c r="AJ138" s="982"/>
      <c r="AK138" s="987"/>
      <c r="AL138" s="988"/>
    </row>
    <row r="139" spans="1:39" ht="10.9">
      <c r="A139" s="999"/>
      <c r="B139" s="164"/>
      <c r="C139" s="164"/>
      <c r="D139" s="993"/>
      <c r="E139" s="969"/>
      <c r="F139" s="1000"/>
      <c r="G139" s="1019"/>
      <c r="H139" s="1000"/>
      <c r="I139" s="1019"/>
      <c r="J139" s="971"/>
      <c r="K139" s="1000"/>
      <c r="L139" s="541"/>
      <c r="M139" s="1000"/>
      <c r="N139" s="1019"/>
      <c r="O139" s="541"/>
      <c r="P139" s="541"/>
      <c r="Q139" s="1000"/>
      <c r="R139" s="1019"/>
      <c r="S139" s="971"/>
      <c r="T139" s="542"/>
      <c r="U139" s="1023"/>
      <c r="V139" s="541"/>
      <c r="W139" s="543"/>
      <c r="X139" s="972"/>
      <c r="Y139" s="972"/>
      <c r="Z139" s="972"/>
      <c r="AA139" s="972"/>
      <c r="AB139" s="992"/>
      <c r="AC139" s="1001"/>
      <c r="AD139" s="974"/>
      <c r="AE139" s="975"/>
      <c r="AF139" s="976"/>
      <c r="AG139" s="977"/>
      <c r="AH139" s="1007"/>
      <c r="AI139" s="978"/>
      <c r="AJ139" s="982"/>
      <c r="AK139" s="989"/>
      <c r="AL139" s="985"/>
      <c r="AM139" s="986"/>
    </row>
    <row r="140" spans="1:39" ht="10.9">
      <c r="A140" s="999"/>
      <c r="B140" s="164"/>
      <c r="C140" s="164"/>
      <c r="D140" s="993"/>
      <c r="E140" s="969"/>
      <c r="F140" s="1000"/>
      <c r="G140" s="1019"/>
      <c r="H140" s="1000"/>
      <c r="I140" s="1019"/>
      <c r="J140" s="971"/>
      <c r="K140" s="1000"/>
      <c r="L140" s="541"/>
      <c r="M140" s="1000"/>
      <c r="N140" s="1019"/>
      <c r="O140" s="541"/>
      <c r="P140" s="541"/>
      <c r="Q140" s="1000"/>
      <c r="R140" s="1019"/>
      <c r="S140" s="971"/>
      <c r="T140" s="542"/>
      <c r="U140" s="1023"/>
      <c r="V140" s="541"/>
      <c r="W140" s="543"/>
      <c r="X140" s="972"/>
      <c r="Y140" s="972"/>
      <c r="Z140" s="972"/>
      <c r="AA140" s="972"/>
      <c r="AB140" s="992"/>
      <c r="AC140" s="1001"/>
      <c r="AD140" s="974"/>
      <c r="AE140" s="975"/>
      <c r="AF140" s="976"/>
      <c r="AG140" s="977"/>
      <c r="AH140" s="1007"/>
      <c r="AI140" s="978"/>
      <c r="AJ140" s="982"/>
      <c r="AK140" s="994"/>
      <c r="AL140" s="995"/>
      <c r="AM140" s="996"/>
    </row>
    <row r="141" spans="1:39" ht="10.9">
      <c r="A141" s="999"/>
      <c r="B141" s="164"/>
      <c r="C141" s="164"/>
      <c r="D141" s="993"/>
      <c r="E141" s="969"/>
      <c r="F141" s="1000"/>
      <c r="G141" s="1019"/>
      <c r="H141" s="1000"/>
      <c r="I141" s="1019"/>
      <c r="J141" s="971"/>
      <c r="K141" s="1000"/>
      <c r="L141" s="541"/>
      <c r="M141" s="1000"/>
      <c r="N141" s="1019"/>
      <c r="O141" s="541"/>
      <c r="P141" s="541"/>
      <c r="Q141" s="1000"/>
      <c r="R141" s="1019"/>
      <c r="S141" s="971"/>
      <c r="T141" s="542"/>
      <c r="U141" s="1023"/>
      <c r="V141" s="541"/>
      <c r="W141" s="543"/>
      <c r="X141" s="972"/>
      <c r="Y141" s="972"/>
      <c r="Z141" s="972"/>
      <c r="AA141" s="972"/>
      <c r="AB141" s="992"/>
      <c r="AC141" s="1001"/>
      <c r="AD141" s="974"/>
      <c r="AE141" s="975"/>
      <c r="AF141" s="976"/>
      <c r="AG141" s="977"/>
      <c r="AH141" s="1007"/>
      <c r="AI141" s="978"/>
      <c r="AJ141" s="982"/>
      <c r="AK141" s="989"/>
      <c r="AL141" s="985"/>
      <c r="AM141" s="986"/>
    </row>
    <row r="142" spans="1:39" ht="10.9">
      <c r="A142" s="999"/>
      <c r="B142" s="164"/>
      <c r="C142" s="164"/>
      <c r="D142" s="993"/>
      <c r="E142" s="969"/>
      <c r="F142" s="1000"/>
      <c r="G142" s="1019"/>
      <c r="H142" s="1000"/>
      <c r="I142" s="1019"/>
      <c r="J142" s="971"/>
      <c r="K142" s="1000"/>
      <c r="L142" s="541"/>
      <c r="M142" s="1000"/>
      <c r="N142" s="1019"/>
      <c r="O142" s="541"/>
      <c r="P142" s="541"/>
      <c r="Q142" s="1000"/>
      <c r="R142" s="1019"/>
      <c r="S142" s="971"/>
      <c r="T142" s="542"/>
      <c r="U142" s="1023"/>
      <c r="V142" s="541"/>
      <c r="W142" s="543"/>
      <c r="X142" s="972"/>
      <c r="Y142" s="972"/>
      <c r="Z142" s="972"/>
      <c r="AA142" s="972"/>
      <c r="AB142" s="992"/>
      <c r="AC142" s="1001"/>
      <c r="AD142" s="974"/>
      <c r="AE142" s="975"/>
      <c r="AF142" s="976"/>
      <c r="AG142" s="977"/>
      <c r="AH142" s="1007"/>
      <c r="AI142" s="978"/>
      <c r="AJ142" s="982"/>
      <c r="AK142" s="994"/>
      <c r="AL142" s="995"/>
      <c r="AM142" s="996"/>
    </row>
    <row r="143" spans="1:39" ht="10.9">
      <c r="A143" s="999"/>
      <c r="B143" s="164"/>
      <c r="C143" s="164"/>
      <c r="D143" s="993"/>
      <c r="E143" s="969"/>
      <c r="F143" s="1000"/>
      <c r="G143" s="1019"/>
      <c r="H143" s="1000"/>
      <c r="I143" s="1019"/>
      <c r="J143" s="971"/>
      <c r="K143" s="1000"/>
      <c r="L143" s="541"/>
      <c r="M143" s="1000"/>
      <c r="N143" s="1019"/>
      <c r="O143" s="541"/>
      <c r="P143" s="541"/>
      <c r="Q143" s="1000"/>
      <c r="R143" s="1019"/>
      <c r="S143" s="971"/>
      <c r="T143" s="542"/>
      <c r="U143" s="1023"/>
      <c r="V143" s="541"/>
      <c r="W143" s="543"/>
      <c r="X143" s="972"/>
      <c r="Y143" s="972"/>
      <c r="Z143" s="972"/>
      <c r="AA143" s="972"/>
      <c r="AB143" s="992"/>
      <c r="AC143" s="1001"/>
      <c r="AD143" s="974"/>
      <c r="AE143" s="975"/>
      <c r="AF143" s="976"/>
      <c r="AG143" s="977"/>
      <c r="AH143" s="1007"/>
      <c r="AI143" s="978"/>
      <c r="AJ143" s="982"/>
      <c r="AK143" s="989"/>
      <c r="AL143" s="985"/>
      <c r="AM143" s="991"/>
    </row>
    <row r="144" spans="1:39" ht="10.9">
      <c r="A144" s="999"/>
      <c r="B144" s="164"/>
      <c r="C144" s="164"/>
      <c r="D144" s="993"/>
      <c r="E144" s="969"/>
      <c r="F144" s="1000"/>
      <c r="G144" s="1019"/>
      <c r="H144" s="1000"/>
      <c r="I144" s="1019"/>
      <c r="J144" s="971"/>
      <c r="K144" s="1000"/>
      <c r="L144" s="541"/>
      <c r="M144" s="1000"/>
      <c r="N144" s="1019"/>
      <c r="O144" s="541"/>
      <c r="P144" s="541"/>
      <c r="Q144" s="1000"/>
      <c r="R144" s="1019"/>
      <c r="S144" s="971"/>
      <c r="T144" s="542"/>
      <c r="U144" s="1023"/>
      <c r="V144" s="541"/>
      <c r="W144" s="543"/>
      <c r="X144" s="972"/>
      <c r="Y144" s="972"/>
      <c r="Z144" s="972"/>
      <c r="AA144" s="972"/>
      <c r="AB144" s="992"/>
      <c r="AC144" s="1001"/>
      <c r="AD144" s="974"/>
      <c r="AE144" s="975"/>
      <c r="AF144" s="976"/>
      <c r="AG144" s="977"/>
      <c r="AH144" s="1007"/>
      <c r="AI144" s="978"/>
      <c r="AJ144" s="982"/>
      <c r="AK144" s="987"/>
      <c r="AL144" s="988"/>
    </row>
    <row r="145" spans="1:39" ht="10.9">
      <c r="A145" s="999"/>
      <c r="B145" s="164"/>
      <c r="C145" s="164"/>
      <c r="D145" s="993"/>
      <c r="E145" s="969"/>
      <c r="F145" s="1000"/>
      <c r="G145" s="1019"/>
      <c r="H145" s="1000"/>
      <c r="I145" s="1019"/>
      <c r="J145" s="971"/>
      <c r="K145" s="1000"/>
      <c r="L145" s="541"/>
      <c r="M145" s="1000"/>
      <c r="N145" s="1019"/>
      <c r="O145" s="541"/>
      <c r="P145" s="541"/>
      <c r="Q145" s="1000"/>
      <c r="R145" s="1019"/>
      <c r="S145" s="971"/>
      <c r="T145" s="542"/>
      <c r="U145" s="1023"/>
      <c r="V145" s="541"/>
      <c r="W145" s="543"/>
      <c r="X145" s="972"/>
      <c r="Y145" s="972"/>
      <c r="Z145" s="972"/>
      <c r="AA145" s="972"/>
      <c r="AB145" s="992"/>
      <c r="AC145" s="1001"/>
      <c r="AD145" s="974"/>
      <c r="AE145" s="975"/>
      <c r="AF145" s="976"/>
      <c r="AG145" s="977"/>
      <c r="AH145" s="1007"/>
      <c r="AI145" s="978"/>
      <c r="AJ145" s="982"/>
      <c r="AK145" s="989"/>
      <c r="AL145" s="985"/>
      <c r="AM145" s="986"/>
    </row>
    <row r="146" spans="1:39" ht="10.9">
      <c r="A146" s="999"/>
      <c r="B146" s="164"/>
      <c r="C146" s="164"/>
      <c r="D146" s="993"/>
      <c r="E146" s="969"/>
      <c r="F146" s="1000"/>
      <c r="G146" s="1019"/>
      <c r="H146" s="1000"/>
      <c r="I146" s="1019"/>
      <c r="J146" s="971"/>
      <c r="K146" s="1000"/>
      <c r="L146" s="541"/>
      <c r="M146" s="1000"/>
      <c r="N146" s="1019"/>
      <c r="O146" s="541"/>
      <c r="P146" s="541"/>
      <c r="Q146" s="1000"/>
      <c r="R146" s="1019"/>
      <c r="S146" s="971"/>
      <c r="T146" s="542"/>
      <c r="U146" s="1023"/>
      <c r="V146" s="541"/>
      <c r="W146" s="543"/>
      <c r="X146" s="972"/>
      <c r="Y146" s="972"/>
      <c r="Z146" s="972"/>
      <c r="AA146" s="972"/>
      <c r="AB146" s="992"/>
      <c r="AC146" s="1001"/>
      <c r="AD146" s="974"/>
      <c r="AE146" s="975"/>
      <c r="AF146" s="976"/>
      <c r="AG146" s="977"/>
      <c r="AH146" s="1007"/>
      <c r="AI146" s="978"/>
      <c r="AJ146" s="982"/>
      <c r="AK146" s="994"/>
      <c r="AL146" s="995"/>
      <c r="AM146" s="996"/>
    </row>
    <row r="147" spans="1:39" ht="10.9">
      <c r="A147" s="999"/>
      <c r="B147" s="164"/>
      <c r="C147" s="164"/>
      <c r="D147" s="993"/>
      <c r="E147" s="969"/>
      <c r="F147" s="1000"/>
      <c r="G147" s="1019"/>
      <c r="H147" s="1000"/>
      <c r="I147" s="1019"/>
      <c r="J147" s="971"/>
      <c r="K147" s="1000"/>
      <c r="L147" s="541"/>
      <c r="M147" s="1000"/>
      <c r="N147" s="1019"/>
      <c r="O147" s="541"/>
      <c r="P147" s="541"/>
      <c r="Q147" s="1000"/>
      <c r="R147" s="1019"/>
      <c r="S147" s="971"/>
      <c r="T147" s="542"/>
      <c r="U147" s="1023"/>
      <c r="V147" s="541"/>
      <c r="W147" s="543"/>
      <c r="X147" s="972"/>
      <c r="Y147" s="972"/>
      <c r="Z147" s="972"/>
      <c r="AA147" s="972"/>
      <c r="AB147" s="992"/>
      <c r="AC147" s="1001"/>
      <c r="AD147" s="974"/>
      <c r="AE147" s="975"/>
      <c r="AF147" s="976"/>
      <c r="AG147" s="977"/>
      <c r="AH147" s="1007"/>
      <c r="AI147" s="978"/>
      <c r="AJ147" s="982"/>
      <c r="AK147" s="989"/>
      <c r="AL147" s="985"/>
      <c r="AM147" s="991"/>
    </row>
    <row r="148" spans="1:39" ht="10.9">
      <c r="A148" s="999"/>
      <c r="B148" s="164"/>
      <c r="C148" s="164"/>
      <c r="D148" s="993"/>
      <c r="E148" s="969"/>
      <c r="F148" s="1000"/>
      <c r="G148" s="1019"/>
      <c r="H148" s="1000"/>
      <c r="I148" s="1019"/>
      <c r="J148" s="971"/>
      <c r="K148" s="1000"/>
      <c r="L148" s="541"/>
      <c r="M148" s="1000"/>
      <c r="N148" s="1019"/>
      <c r="O148" s="541"/>
      <c r="P148" s="541"/>
      <c r="Q148" s="1000"/>
      <c r="R148" s="1019"/>
      <c r="S148" s="971"/>
      <c r="T148" s="542"/>
      <c r="U148" s="1023"/>
      <c r="V148" s="541"/>
      <c r="W148" s="543"/>
      <c r="X148" s="972"/>
      <c r="Y148" s="972"/>
      <c r="Z148" s="972"/>
      <c r="AA148" s="972"/>
      <c r="AB148" s="992"/>
      <c r="AC148" s="1001"/>
      <c r="AD148" s="974"/>
      <c r="AE148" s="975"/>
      <c r="AF148" s="976"/>
      <c r="AG148" s="977"/>
      <c r="AH148" s="1007"/>
      <c r="AI148" s="978"/>
      <c r="AJ148" s="982"/>
      <c r="AK148" s="987"/>
      <c r="AL148" s="988"/>
    </row>
    <row r="149" spans="1:39" ht="10.9">
      <c r="A149" s="999"/>
      <c r="B149" s="164"/>
      <c r="C149" s="164"/>
      <c r="D149" s="993"/>
      <c r="E149" s="969"/>
      <c r="F149" s="1000"/>
      <c r="G149" s="1019"/>
      <c r="H149" s="1000"/>
      <c r="I149" s="1019"/>
      <c r="J149" s="971"/>
      <c r="K149" s="1000"/>
      <c r="L149" s="541"/>
      <c r="M149" s="1000"/>
      <c r="N149" s="1019"/>
      <c r="O149" s="541"/>
      <c r="P149" s="541"/>
      <c r="Q149" s="1000"/>
      <c r="R149" s="1019"/>
      <c r="S149" s="971"/>
      <c r="T149" s="542"/>
      <c r="U149" s="1023"/>
      <c r="V149" s="541"/>
      <c r="W149" s="543"/>
      <c r="X149" s="972"/>
      <c r="Y149" s="972"/>
      <c r="Z149" s="972"/>
      <c r="AA149" s="972"/>
      <c r="AB149" s="992"/>
      <c r="AC149" s="1001"/>
      <c r="AD149" s="974"/>
      <c r="AE149" s="975"/>
      <c r="AF149" s="976"/>
      <c r="AG149" s="977"/>
      <c r="AH149" s="1007"/>
      <c r="AI149" s="978"/>
      <c r="AJ149" s="982"/>
      <c r="AK149" s="987"/>
      <c r="AL149" s="988"/>
    </row>
    <row r="150" spans="1:39" ht="10.9">
      <c r="A150" s="999"/>
      <c r="B150" s="164"/>
      <c r="C150" s="164"/>
      <c r="D150" s="993"/>
      <c r="E150" s="969"/>
      <c r="F150" s="1000"/>
      <c r="G150" s="1019"/>
      <c r="H150" s="1000"/>
      <c r="I150" s="1019"/>
      <c r="J150" s="971"/>
      <c r="K150" s="1000"/>
      <c r="L150" s="541"/>
      <c r="M150" s="1000"/>
      <c r="N150" s="1019"/>
      <c r="O150" s="541"/>
      <c r="P150" s="541"/>
      <c r="Q150" s="1000"/>
      <c r="R150" s="1019"/>
      <c r="S150" s="971"/>
      <c r="T150" s="542"/>
      <c r="U150" s="1023"/>
      <c r="V150" s="541"/>
      <c r="W150" s="543"/>
      <c r="X150" s="972"/>
      <c r="Y150" s="972"/>
      <c r="Z150" s="972"/>
      <c r="AA150" s="972"/>
      <c r="AB150" s="992"/>
      <c r="AC150" s="1001"/>
      <c r="AD150" s="974"/>
      <c r="AE150" s="975"/>
      <c r="AF150" s="976"/>
      <c r="AG150" s="977"/>
      <c r="AH150" s="1007"/>
      <c r="AI150" s="978"/>
      <c r="AJ150" s="982"/>
      <c r="AK150" s="989"/>
      <c r="AL150" s="985"/>
      <c r="AM150" s="986"/>
    </row>
    <row r="151" spans="1:39" ht="10.9">
      <c r="A151" s="999"/>
      <c r="B151" s="164"/>
      <c r="C151" s="164"/>
      <c r="D151" s="993"/>
      <c r="E151" s="969"/>
      <c r="F151" s="1000"/>
      <c r="G151" s="1019"/>
      <c r="H151" s="1000"/>
      <c r="I151" s="1019"/>
      <c r="J151" s="971"/>
      <c r="K151" s="1000"/>
      <c r="L151" s="541"/>
      <c r="M151" s="1000"/>
      <c r="N151" s="1019"/>
      <c r="O151" s="541"/>
      <c r="P151" s="541"/>
      <c r="Q151" s="1000"/>
      <c r="R151" s="1019"/>
      <c r="S151" s="971"/>
      <c r="T151" s="542"/>
      <c r="U151" s="1023"/>
      <c r="V151" s="541"/>
      <c r="W151" s="543"/>
      <c r="X151" s="972"/>
      <c r="Y151" s="972"/>
      <c r="Z151" s="972"/>
      <c r="AA151" s="972"/>
      <c r="AB151" s="992"/>
      <c r="AC151" s="1001"/>
      <c r="AD151" s="974"/>
      <c r="AE151" s="975"/>
      <c r="AF151" s="976"/>
      <c r="AG151" s="977"/>
      <c r="AH151" s="1007"/>
      <c r="AI151" s="978"/>
      <c r="AJ151" s="982"/>
      <c r="AK151" s="994"/>
      <c r="AL151" s="995"/>
      <c r="AM151" s="996"/>
    </row>
    <row r="152" spans="1:39" ht="10.9">
      <c r="A152" s="999"/>
      <c r="B152" s="164"/>
      <c r="C152" s="164"/>
      <c r="D152" s="993"/>
      <c r="E152" s="969"/>
      <c r="F152" s="1000"/>
      <c r="G152" s="1019"/>
      <c r="H152" s="1000"/>
      <c r="I152" s="1019"/>
      <c r="J152" s="971"/>
      <c r="K152" s="1000"/>
      <c r="L152" s="541"/>
      <c r="M152" s="1000"/>
      <c r="N152" s="1019"/>
      <c r="O152" s="541"/>
      <c r="P152" s="541"/>
      <c r="Q152" s="1000"/>
      <c r="R152" s="1019"/>
      <c r="S152" s="971"/>
      <c r="T152" s="542"/>
      <c r="U152" s="1023"/>
      <c r="V152" s="541"/>
      <c r="W152" s="543"/>
      <c r="X152" s="972"/>
      <c r="Y152" s="972"/>
      <c r="Z152" s="972"/>
      <c r="AA152" s="972"/>
      <c r="AB152" s="992"/>
      <c r="AC152" s="1001"/>
      <c r="AD152" s="974"/>
      <c r="AE152" s="975"/>
      <c r="AF152" s="976"/>
      <c r="AG152" s="977"/>
      <c r="AH152" s="1007"/>
      <c r="AI152" s="978"/>
      <c r="AJ152" s="982"/>
      <c r="AK152" s="987"/>
      <c r="AL152" s="988"/>
    </row>
    <row r="153" spans="1:39" ht="10.9">
      <c r="A153" s="999"/>
      <c r="B153" s="164"/>
      <c r="C153" s="164"/>
      <c r="D153" s="993"/>
      <c r="E153" s="969"/>
      <c r="F153" s="1000"/>
      <c r="G153" s="1019"/>
      <c r="H153" s="1000"/>
      <c r="I153" s="1019"/>
      <c r="J153" s="971"/>
      <c r="K153" s="1000"/>
      <c r="L153" s="541"/>
      <c r="M153" s="1000"/>
      <c r="N153" s="1019"/>
      <c r="O153" s="541"/>
      <c r="P153" s="541"/>
      <c r="Q153" s="1000"/>
      <c r="R153" s="1019"/>
      <c r="S153" s="971"/>
      <c r="T153" s="542"/>
      <c r="U153" s="1023"/>
      <c r="V153" s="541"/>
      <c r="W153" s="543"/>
      <c r="X153" s="972"/>
      <c r="Y153" s="972"/>
      <c r="Z153" s="972"/>
      <c r="AA153" s="972"/>
      <c r="AB153" s="992"/>
      <c r="AC153" s="1001"/>
      <c r="AD153" s="974"/>
      <c r="AE153" s="975"/>
      <c r="AF153" s="976"/>
      <c r="AG153" s="977"/>
      <c r="AH153" s="1007"/>
      <c r="AI153" s="978"/>
      <c r="AJ153" s="982"/>
      <c r="AK153" s="987"/>
      <c r="AL153" s="988"/>
    </row>
    <row r="154" spans="1:39" ht="10.9">
      <c r="A154" s="999"/>
      <c r="B154" s="164"/>
      <c r="C154" s="164"/>
      <c r="D154" s="993"/>
      <c r="E154" s="969"/>
      <c r="F154" s="1000"/>
      <c r="G154" s="1019"/>
      <c r="H154" s="1000"/>
      <c r="I154" s="1019"/>
      <c r="J154" s="971"/>
      <c r="K154" s="1000"/>
      <c r="L154" s="541"/>
      <c r="M154" s="1000"/>
      <c r="N154" s="1019"/>
      <c r="O154" s="541"/>
      <c r="P154" s="541"/>
      <c r="Q154" s="1000"/>
      <c r="R154" s="1019"/>
      <c r="S154" s="971"/>
      <c r="T154" s="542"/>
      <c r="U154" s="1023"/>
      <c r="V154" s="541"/>
      <c r="W154" s="543"/>
      <c r="X154" s="972"/>
      <c r="Y154" s="972"/>
      <c r="Z154" s="972"/>
      <c r="AA154" s="972"/>
      <c r="AB154" s="992"/>
      <c r="AC154" s="1001"/>
      <c r="AD154" s="974"/>
      <c r="AE154" s="975"/>
      <c r="AF154" s="976"/>
      <c r="AG154" s="977"/>
      <c r="AH154" s="1007"/>
      <c r="AI154" s="978"/>
      <c r="AJ154" s="982"/>
      <c r="AK154" s="989"/>
      <c r="AL154" s="985"/>
      <c r="AM154" s="986"/>
    </row>
    <row r="155" spans="1:39" ht="10.9">
      <c r="A155" s="999"/>
      <c r="B155" s="164"/>
      <c r="C155" s="164"/>
      <c r="D155" s="993"/>
      <c r="E155" s="969"/>
      <c r="F155" s="1000"/>
      <c r="G155" s="1019"/>
      <c r="H155" s="1000"/>
      <c r="I155" s="1019"/>
      <c r="J155" s="971"/>
      <c r="K155" s="1000"/>
      <c r="L155" s="541"/>
      <c r="M155" s="1000"/>
      <c r="N155" s="1019"/>
      <c r="O155" s="541"/>
      <c r="P155" s="541"/>
      <c r="Q155" s="1000"/>
      <c r="R155" s="1019"/>
      <c r="S155" s="971"/>
      <c r="T155" s="542"/>
      <c r="U155" s="1023"/>
      <c r="V155" s="541"/>
      <c r="W155" s="543"/>
      <c r="X155" s="972"/>
      <c r="Y155" s="972"/>
      <c r="Z155" s="972"/>
      <c r="AA155" s="972"/>
      <c r="AB155" s="992"/>
      <c r="AC155" s="1001"/>
      <c r="AD155" s="974"/>
      <c r="AE155" s="975"/>
      <c r="AF155" s="976"/>
      <c r="AG155" s="977"/>
      <c r="AH155" s="1007"/>
      <c r="AI155" s="978"/>
      <c r="AJ155" s="982"/>
      <c r="AK155" s="989"/>
      <c r="AL155" s="985"/>
      <c r="AM155" s="986"/>
    </row>
    <row r="156" spans="1:39" ht="10.9">
      <c r="A156" s="999"/>
      <c r="B156" s="164"/>
      <c r="C156" s="164"/>
      <c r="D156" s="993"/>
      <c r="E156" s="969"/>
      <c r="F156" s="1000"/>
      <c r="G156" s="1019"/>
      <c r="H156" s="1000"/>
      <c r="I156" s="1019"/>
      <c r="J156" s="971"/>
      <c r="K156" s="1000"/>
      <c r="L156" s="541"/>
      <c r="M156" s="1000"/>
      <c r="N156" s="1019"/>
      <c r="O156" s="541"/>
      <c r="P156" s="541"/>
      <c r="Q156" s="1000"/>
      <c r="R156" s="1019"/>
      <c r="S156" s="971"/>
      <c r="T156" s="542"/>
      <c r="U156" s="1023"/>
      <c r="V156" s="541"/>
      <c r="W156" s="543"/>
      <c r="X156" s="972"/>
      <c r="Y156" s="972"/>
      <c r="Z156" s="972"/>
      <c r="AA156" s="972"/>
      <c r="AB156" s="992"/>
      <c r="AC156" s="1001"/>
      <c r="AD156" s="974"/>
      <c r="AE156" s="975"/>
      <c r="AF156" s="976"/>
      <c r="AG156" s="977"/>
      <c r="AH156" s="1007"/>
      <c r="AI156" s="978"/>
      <c r="AJ156" s="982"/>
      <c r="AK156" s="994"/>
      <c r="AL156" s="995"/>
      <c r="AM156" s="996"/>
    </row>
    <row r="157" spans="1:39" ht="10.9">
      <c r="A157" s="999"/>
      <c r="B157" s="164"/>
      <c r="C157" s="164"/>
      <c r="D157" s="993"/>
      <c r="E157" s="969"/>
      <c r="F157" s="1000"/>
      <c r="G157" s="1019"/>
      <c r="H157" s="1000"/>
      <c r="I157" s="1019"/>
      <c r="J157" s="971"/>
      <c r="K157" s="1000"/>
      <c r="L157" s="541"/>
      <c r="M157" s="1000"/>
      <c r="N157" s="1019"/>
      <c r="O157" s="541"/>
      <c r="P157" s="541"/>
      <c r="Q157" s="1000"/>
      <c r="R157" s="1019"/>
      <c r="S157" s="971"/>
      <c r="T157" s="542"/>
      <c r="U157" s="1023"/>
      <c r="V157" s="541"/>
      <c r="W157" s="543"/>
      <c r="X157" s="972"/>
      <c r="Y157" s="972"/>
      <c r="Z157" s="972"/>
      <c r="AA157" s="972"/>
      <c r="AB157" s="992"/>
      <c r="AC157" s="1001"/>
      <c r="AD157" s="974"/>
      <c r="AE157" s="975"/>
      <c r="AF157" s="976"/>
      <c r="AG157" s="977"/>
      <c r="AH157" s="1007"/>
      <c r="AI157" s="978"/>
      <c r="AJ157" s="982"/>
      <c r="AK157" s="987"/>
      <c r="AL157" s="988"/>
    </row>
    <row r="158" spans="1:39" ht="10.9">
      <c r="A158" s="999"/>
      <c r="B158" s="164"/>
      <c r="C158" s="164"/>
      <c r="D158" s="993"/>
      <c r="E158" s="969"/>
      <c r="F158" s="1000"/>
      <c r="G158" s="1019"/>
      <c r="H158" s="1000"/>
      <c r="I158" s="1019"/>
      <c r="J158" s="971"/>
      <c r="K158" s="1000"/>
      <c r="L158" s="541"/>
      <c r="M158" s="1000"/>
      <c r="N158" s="1019"/>
      <c r="O158" s="541"/>
      <c r="P158" s="541"/>
      <c r="Q158" s="1000"/>
      <c r="R158" s="1019"/>
      <c r="S158" s="971"/>
      <c r="T158" s="542"/>
      <c r="U158" s="1023"/>
      <c r="V158" s="541"/>
      <c r="W158" s="543"/>
      <c r="X158" s="972"/>
      <c r="Y158" s="972"/>
      <c r="Z158" s="972"/>
      <c r="AA158" s="972"/>
      <c r="AB158" s="992"/>
      <c r="AC158" s="1001"/>
      <c r="AD158" s="974"/>
      <c r="AE158" s="975"/>
      <c r="AF158" s="976"/>
      <c r="AG158" s="977"/>
      <c r="AH158" s="1007"/>
      <c r="AI158" s="978"/>
      <c r="AJ158" s="982"/>
      <c r="AK158" s="989"/>
      <c r="AL158" s="985"/>
      <c r="AM158" s="986"/>
    </row>
    <row r="159" spans="1:39" ht="10.9">
      <c r="A159" s="999"/>
      <c r="B159" s="164"/>
      <c r="C159" s="164"/>
      <c r="D159" s="993"/>
      <c r="E159" s="969"/>
      <c r="F159" s="1000"/>
      <c r="G159" s="1019"/>
      <c r="H159" s="1000"/>
      <c r="I159" s="1019"/>
      <c r="J159" s="971"/>
      <c r="K159" s="1000"/>
      <c r="L159" s="541"/>
      <c r="M159" s="1000"/>
      <c r="N159" s="1019"/>
      <c r="O159" s="541"/>
      <c r="P159" s="541"/>
      <c r="Q159" s="1000"/>
      <c r="R159" s="1019"/>
      <c r="S159" s="971"/>
      <c r="T159" s="542"/>
      <c r="U159" s="1023"/>
      <c r="V159" s="541"/>
      <c r="W159" s="543"/>
      <c r="X159" s="972"/>
      <c r="Y159" s="972"/>
      <c r="Z159" s="972"/>
      <c r="AA159" s="972"/>
      <c r="AB159" s="992"/>
      <c r="AC159" s="1001"/>
      <c r="AD159" s="974"/>
      <c r="AE159" s="975"/>
      <c r="AF159" s="976"/>
      <c r="AG159" s="977"/>
      <c r="AH159" s="1007"/>
      <c r="AI159" s="978"/>
      <c r="AJ159" s="982"/>
      <c r="AK159" s="989"/>
      <c r="AL159" s="985"/>
      <c r="AM159" s="991"/>
    </row>
    <row r="160" spans="1:39" ht="10.9">
      <c r="A160" s="999"/>
      <c r="B160" s="164"/>
      <c r="C160" s="164"/>
      <c r="D160" s="993"/>
      <c r="E160" s="969"/>
      <c r="F160" s="1000"/>
      <c r="G160" s="1019"/>
      <c r="H160" s="1000"/>
      <c r="I160" s="1019"/>
      <c r="J160" s="971"/>
      <c r="K160" s="1000"/>
      <c r="L160" s="541"/>
      <c r="M160" s="1000"/>
      <c r="N160" s="1019"/>
      <c r="O160" s="541"/>
      <c r="P160" s="541"/>
      <c r="Q160" s="1000"/>
      <c r="R160" s="1019"/>
      <c r="S160" s="971"/>
      <c r="T160" s="542"/>
      <c r="U160" s="1023"/>
      <c r="V160" s="541"/>
      <c r="W160" s="543"/>
      <c r="X160" s="972"/>
      <c r="Y160" s="972"/>
      <c r="Z160" s="972"/>
      <c r="AA160" s="972"/>
      <c r="AB160" s="992"/>
      <c r="AC160" s="1001"/>
      <c r="AD160" s="974"/>
      <c r="AE160" s="975"/>
      <c r="AF160" s="976"/>
      <c r="AG160" s="977"/>
      <c r="AH160" s="1007"/>
      <c r="AI160" s="978"/>
      <c r="AJ160" s="982"/>
      <c r="AK160" s="987"/>
      <c r="AL160" s="988"/>
    </row>
    <row r="161" spans="1:39" ht="10.9">
      <c r="A161" s="999"/>
      <c r="B161" s="164"/>
      <c r="C161" s="164"/>
      <c r="D161" s="993"/>
      <c r="E161" s="969"/>
      <c r="F161" s="1000"/>
      <c r="G161" s="1019"/>
      <c r="H161" s="1000"/>
      <c r="I161" s="1019"/>
      <c r="J161" s="971"/>
      <c r="K161" s="1000"/>
      <c r="L161" s="541"/>
      <c r="M161" s="1000"/>
      <c r="N161" s="1019"/>
      <c r="O161" s="541"/>
      <c r="P161" s="541"/>
      <c r="Q161" s="1000"/>
      <c r="R161" s="1019"/>
      <c r="S161" s="971"/>
      <c r="T161" s="542"/>
      <c r="U161" s="1023"/>
      <c r="V161" s="541"/>
      <c r="W161" s="543"/>
      <c r="X161" s="972"/>
      <c r="Y161" s="972"/>
      <c r="Z161" s="972"/>
      <c r="AA161" s="972"/>
      <c r="AB161" s="992"/>
      <c r="AC161" s="1001"/>
      <c r="AD161" s="974"/>
      <c r="AE161" s="975"/>
      <c r="AF161" s="976"/>
      <c r="AG161" s="977"/>
      <c r="AH161" s="1007"/>
      <c r="AI161" s="978"/>
      <c r="AJ161" s="982"/>
      <c r="AK161" s="987"/>
      <c r="AL161" s="988"/>
    </row>
    <row r="162" spans="1:39" ht="10.9">
      <c r="A162" s="999"/>
      <c r="B162" s="164"/>
      <c r="C162" s="164"/>
      <c r="D162" s="993"/>
      <c r="E162" s="969"/>
      <c r="F162" s="1000"/>
      <c r="G162" s="1019"/>
      <c r="H162" s="1000"/>
      <c r="I162" s="1019"/>
      <c r="J162" s="971"/>
      <c r="K162" s="1000"/>
      <c r="L162" s="541"/>
      <c r="M162" s="1000"/>
      <c r="N162" s="1019"/>
      <c r="O162" s="541"/>
      <c r="P162" s="541"/>
      <c r="Q162" s="1000"/>
      <c r="R162" s="1019"/>
      <c r="S162" s="971"/>
      <c r="T162" s="542"/>
      <c r="U162" s="1023"/>
      <c r="V162" s="541"/>
      <c r="W162" s="543"/>
      <c r="X162" s="972"/>
      <c r="Y162" s="972"/>
      <c r="Z162" s="972"/>
      <c r="AA162" s="972"/>
      <c r="AB162" s="992"/>
      <c r="AC162" s="1001"/>
      <c r="AD162" s="974"/>
      <c r="AE162" s="975"/>
      <c r="AF162" s="976"/>
      <c r="AG162" s="977"/>
      <c r="AH162" s="1007"/>
      <c r="AI162" s="978"/>
      <c r="AJ162" s="982"/>
      <c r="AK162" s="989"/>
      <c r="AL162" s="985"/>
      <c r="AM162" s="986"/>
    </row>
    <row r="163" spans="1:39" ht="10.9">
      <c r="A163" s="999"/>
      <c r="B163" s="164"/>
      <c r="C163" s="164"/>
      <c r="D163" s="993"/>
      <c r="E163" s="969"/>
      <c r="F163" s="1000"/>
      <c r="G163" s="1019"/>
      <c r="H163" s="1000"/>
      <c r="I163" s="1019"/>
      <c r="J163" s="971"/>
      <c r="K163" s="1000"/>
      <c r="L163" s="541"/>
      <c r="M163" s="1000"/>
      <c r="N163" s="1019"/>
      <c r="O163" s="541"/>
      <c r="P163" s="541"/>
      <c r="Q163" s="1000"/>
      <c r="R163" s="1019"/>
      <c r="S163" s="971"/>
      <c r="T163" s="542"/>
      <c r="U163" s="1023"/>
      <c r="V163" s="541"/>
      <c r="W163" s="543"/>
      <c r="X163" s="972"/>
      <c r="Y163" s="972"/>
      <c r="Z163" s="972"/>
      <c r="AA163" s="972"/>
      <c r="AB163" s="992"/>
      <c r="AC163" s="1001"/>
      <c r="AD163" s="974"/>
      <c r="AE163" s="975"/>
      <c r="AF163" s="976"/>
      <c r="AG163" s="977"/>
      <c r="AH163" s="1007"/>
      <c r="AI163" s="978"/>
      <c r="AJ163" s="982"/>
      <c r="AK163" s="994"/>
      <c r="AL163" s="995"/>
      <c r="AM163" s="996"/>
    </row>
    <row r="164" spans="1:39" ht="10.9">
      <c r="A164" s="999"/>
      <c r="B164" s="164"/>
      <c r="C164" s="164"/>
      <c r="D164" s="993"/>
      <c r="E164" s="969"/>
      <c r="F164" s="1000"/>
      <c r="G164" s="1019"/>
      <c r="H164" s="1000"/>
      <c r="I164" s="1019"/>
      <c r="J164" s="971"/>
      <c r="K164" s="1000"/>
      <c r="L164" s="541"/>
      <c r="M164" s="1000"/>
      <c r="N164" s="1019"/>
      <c r="O164" s="541"/>
      <c r="P164" s="541"/>
      <c r="Q164" s="1000"/>
      <c r="R164" s="1019"/>
      <c r="S164" s="971"/>
      <c r="T164" s="542"/>
      <c r="U164" s="1023"/>
      <c r="V164" s="541"/>
      <c r="W164" s="543"/>
      <c r="X164" s="972"/>
      <c r="Y164" s="972"/>
      <c r="Z164" s="972"/>
      <c r="AA164" s="972"/>
      <c r="AB164" s="992"/>
      <c r="AC164" s="1001"/>
      <c r="AD164" s="974"/>
      <c r="AE164" s="975"/>
      <c r="AF164" s="976"/>
      <c r="AG164" s="977"/>
      <c r="AH164" s="1007"/>
      <c r="AI164" s="978"/>
      <c r="AJ164" s="982"/>
      <c r="AK164" s="987"/>
      <c r="AL164" s="988"/>
    </row>
    <row r="165" spans="1:39" ht="10.9">
      <c r="A165" s="999"/>
      <c r="B165" s="164"/>
      <c r="C165" s="164"/>
      <c r="D165" s="993"/>
      <c r="E165" s="969"/>
      <c r="F165" s="1000"/>
      <c r="G165" s="1019"/>
      <c r="H165" s="1000"/>
      <c r="I165" s="1019"/>
      <c r="J165" s="971"/>
      <c r="K165" s="1000"/>
      <c r="L165" s="541"/>
      <c r="M165" s="1000"/>
      <c r="N165" s="1019"/>
      <c r="O165" s="541"/>
      <c r="P165" s="541"/>
      <c r="Q165" s="1000"/>
      <c r="R165" s="1019"/>
      <c r="S165" s="971"/>
      <c r="T165" s="542"/>
      <c r="U165" s="1023"/>
      <c r="V165" s="541"/>
      <c r="W165" s="543"/>
      <c r="X165" s="972"/>
      <c r="Y165" s="972"/>
      <c r="Z165" s="972"/>
      <c r="AA165" s="972"/>
      <c r="AB165" s="992"/>
      <c r="AC165" s="1001"/>
      <c r="AD165" s="974"/>
      <c r="AE165" s="975"/>
      <c r="AF165" s="976"/>
      <c r="AG165" s="977"/>
      <c r="AH165" s="1007"/>
      <c r="AI165" s="978"/>
      <c r="AJ165" s="982"/>
      <c r="AK165" s="987"/>
      <c r="AL165" s="988"/>
    </row>
    <row r="166" spans="1:39" ht="10.9">
      <c r="A166" s="999"/>
      <c r="B166" s="164"/>
      <c r="C166" s="164"/>
      <c r="D166" s="993"/>
      <c r="E166" s="969"/>
      <c r="F166" s="1000"/>
      <c r="G166" s="1019"/>
      <c r="H166" s="1000"/>
      <c r="I166" s="1019"/>
      <c r="J166" s="971"/>
      <c r="K166" s="1000"/>
      <c r="L166" s="541"/>
      <c r="M166" s="1000"/>
      <c r="N166" s="1019"/>
      <c r="O166" s="541"/>
      <c r="P166" s="541"/>
      <c r="Q166" s="1000"/>
      <c r="R166" s="1019"/>
      <c r="S166" s="971"/>
      <c r="T166" s="542"/>
      <c r="U166" s="1023"/>
      <c r="V166" s="541"/>
      <c r="W166" s="543"/>
      <c r="X166" s="972"/>
      <c r="Y166" s="972"/>
      <c r="Z166" s="972"/>
      <c r="AA166" s="972"/>
      <c r="AB166" s="992"/>
      <c r="AC166" s="1001"/>
      <c r="AD166" s="974"/>
      <c r="AE166" s="975"/>
      <c r="AF166" s="976"/>
      <c r="AG166" s="977"/>
      <c r="AH166" s="1007"/>
      <c r="AI166" s="978"/>
      <c r="AJ166" s="982"/>
      <c r="AK166" s="989"/>
      <c r="AL166" s="985"/>
      <c r="AM166" s="986"/>
    </row>
    <row r="167" spans="1:39" ht="10.9">
      <c r="A167" s="999"/>
      <c r="B167" s="164"/>
      <c r="C167" s="164"/>
      <c r="D167" s="993"/>
      <c r="E167" s="969"/>
      <c r="F167" s="1000"/>
      <c r="G167" s="1019"/>
      <c r="H167" s="1000"/>
      <c r="I167" s="1019"/>
      <c r="J167" s="971"/>
      <c r="K167" s="1000"/>
      <c r="L167" s="541"/>
      <c r="M167" s="1000"/>
      <c r="N167" s="1019"/>
      <c r="O167" s="541"/>
      <c r="P167" s="541"/>
      <c r="Q167" s="1000"/>
      <c r="R167" s="1019"/>
      <c r="S167" s="971"/>
      <c r="T167" s="542"/>
      <c r="U167" s="1023"/>
      <c r="V167" s="541"/>
      <c r="W167" s="543"/>
      <c r="X167" s="972"/>
      <c r="Y167" s="972"/>
      <c r="Z167" s="972"/>
      <c r="AA167" s="972"/>
      <c r="AB167" s="992"/>
      <c r="AC167" s="1001"/>
      <c r="AD167" s="974"/>
      <c r="AE167" s="975"/>
      <c r="AF167" s="976"/>
      <c r="AG167" s="977"/>
      <c r="AH167" s="1007"/>
      <c r="AI167" s="978"/>
      <c r="AJ167" s="982"/>
      <c r="AK167" s="989"/>
      <c r="AL167" s="985"/>
      <c r="AM167" s="986"/>
    </row>
    <row r="168" spans="1:39" ht="10.9">
      <c r="A168" s="999"/>
      <c r="B168" s="164"/>
      <c r="C168" s="164"/>
      <c r="D168" s="993"/>
      <c r="E168" s="969"/>
      <c r="F168" s="1000"/>
      <c r="G168" s="1019"/>
      <c r="H168" s="1000"/>
      <c r="I168" s="1019"/>
      <c r="J168" s="971"/>
      <c r="K168" s="1000"/>
      <c r="L168" s="541"/>
      <c r="M168" s="1000"/>
      <c r="N168" s="1019"/>
      <c r="O168" s="541"/>
      <c r="P168" s="541"/>
      <c r="Q168" s="1000"/>
      <c r="R168" s="1019"/>
      <c r="S168" s="971"/>
      <c r="T168" s="542"/>
      <c r="U168" s="1023"/>
      <c r="V168" s="541"/>
      <c r="W168" s="543"/>
      <c r="X168" s="972"/>
      <c r="Y168" s="972"/>
      <c r="Z168" s="972"/>
      <c r="AA168" s="972"/>
      <c r="AB168" s="992"/>
      <c r="AC168" s="1001"/>
      <c r="AD168" s="974"/>
      <c r="AE168" s="975"/>
      <c r="AF168" s="976"/>
      <c r="AG168" s="977"/>
      <c r="AH168" s="1007"/>
      <c r="AI168" s="978"/>
      <c r="AJ168" s="982"/>
      <c r="AK168" s="994"/>
      <c r="AL168" s="995"/>
      <c r="AM168" s="996"/>
    </row>
    <row r="169" spans="1:39" ht="10.9">
      <c r="A169" s="999"/>
      <c r="B169" s="164"/>
      <c r="C169" s="164"/>
      <c r="D169" s="993"/>
      <c r="E169" s="969"/>
      <c r="F169" s="1000"/>
      <c r="G169" s="1019"/>
      <c r="H169" s="1000"/>
      <c r="I169" s="1019"/>
      <c r="J169" s="971"/>
      <c r="K169" s="1000"/>
      <c r="L169" s="541"/>
      <c r="M169" s="1000"/>
      <c r="N169" s="1019"/>
      <c r="O169" s="541"/>
      <c r="P169" s="541"/>
      <c r="Q169" s="1000"/>
      <c r="R169" s="1019"/>
      <c r="S169" s="971"/>
      <c r="T169" s="542"/>
      <c r="U169" s="1023"/>
      <c r="V169" s="541"/>
      <c r="W169" s="543"/>
      <c r="X169" s="972"/>
      <c r="Y169" s="972"/>
      <c r="Z169" s="972"/>
      <c r="AA169" s="972"/>
      <c r="AB169" s="992"/>
      <c r="AC169" s="1001"/>
      <c r="AD169" s="974"/>
      <c r="AE169" s="975"/>
      <c r="AF169" s="976"/>
      <c r="AG169" s="977"/>
      <c r="AH169" s="1007"/>
      <c r="AI169" s="978"/>
      <c r="AJ169" s="982"/>
      <c r="AK169" s="987"/>
      <c r="AL169" s="988"/>
    </row>
    <row r="170" spans="1:39" ht="10.9">
      <c r="A170" s="999"/>
      <c r="B170" s="164"/>
      <c r="C170" s="164"/>
      <c r="D170" s="993"/>
      <c r="E170" s="969"/>
      <c r="F170" s="1000"/>
      <c r="G170" s="1019"/>
      <c r="H170" s="1000"/>
      <c r="I170" s="1019"/>
      <c r="J170" s="971"/>
      <c r="K170" s="1000"/>
      <c r="L170" s="541"/>
      <c r="M170" s="1000"/>
      <c r="N170" s="1019"/>
      <c r="O170" s="541"/>
      <c r="P170" s="541"/>
      <c r="Q170" s="1000"/>
      <c r="R170" s="1019"/>
      <c r="S170" s="971"/>
      <c r="T170" s="542"/>
      <c r="U170" s="1023"/>
      <c r="V170" s="541"/>
      <c r="W170" s="543"/>
      <c r="X170" s="972"/>
      <c r="Y170" s="972"/>
      <c r="Z170" s="972"/>
      <c r="AA170" s="972"/>
      <c r="AB170" s="992"/>
      <c r="AC170" s="1001"/>
      <c r="AD170" s="974"/>
      <c r="AE170" s="975"/>
      <c r="AF170" s="976"/>
      <c r="AG170" s="977"/>
      <c r="AH170" s="1007"/>
      <c r="AI170" s="978"/>
      <c r="AJ170" s="982"/>
      <c r="AK170" s="989"/>
      <c r="AL170" s="985"/>
      <c r="AM170" s="986"/>
    </row>
    <row r="171" spans="1:39" ht="10.9">
      <c r="A171" s="999"/>
      <c r="B171" s="164"/>
      <c r="C171" s="164"/>
      <c r="D171" s="993"/>
      <c r="E171" s="969"/>
      <c r="F171" s="1000"/>
      <c r="G171" s="1019"/>
      <c r="H171" s="1000"/>
      <c r="I171" s="1019"/>
      <c r="J171" s="971"/>
      <c r="K171" s="1000"/>
      <c r="L171" s="541"/>
      <c r="M171" s="1000"/>
      <c r="N171" s="1019"/>
      <c r="O171" s="541"/>
      <c r="P171" s="541"/>
      <c r="Q171" s="1000"/>
      <c r="R171" s="1019"/>
      <c r="S171" s="971"/>
      <c r="T171" s="542"/>
      <c r="U171" s="1023"/>
      <c r="V171" s="541"/>
      <c r="W171" s="543"/>
      <c r="X171" s="972"/>
      <c r="Y171" s="972"/>
      <c r="Z171" s="972"/>
      <c r="AA171" s="972"/>
      <c r="AB171" s="992"/>
      <c r="AC171" s="1001"/>
      <c r="AD171" s="974"/>
      <c r="AE171" s="975"/>
      <c r="AF171" s="976"/>
      <c r="AG171" s="977"/>
      <c r="AH171" s="1007"/>
      <c r="AI171" s="978"/>
      <c r="AJ171" s="982"/>
      <c r="AK171" s="989"/>
      <c r="AL171" s="985"/>
      <c r="AM171" s="991"/>
    </row>
    <row r="172" spans="1:39" ht="10.9">
      <c r="A172" s="999"/>
      <c r="B172" s="164"/>
      <c r="C172" s="164"/>
      <c r="D172" s="993"/>
      <c r="E172" s="969"/>
      <c r="F172" s="1000"/>
      <c r="G172" s="1019"/>
      <c r="H172" s="1000"/>
      <c r="I172" s="1019"/>
      <c r="J172" s="971"/>
      <c r="K172" s="1000"/>
      <c r="L172" s="541"/>
      <c r="M172" s="1000"/>
      <c r="N172" s="1019"/>
      <c r="O172" s="541"/>
      <c r="P172" s="541"/>
      <c r="Q172" s="1000"/>
      <c r="R172" s="1019"/>
      <c r="S172" s="971"/>
      <c r="T172" s="542"/>
      <c r="U172" s="1023"/>
      <c r="V172" s="541"/>
      <c r="W172" s="543"/>
      <c r="X172" s="972"/>
      <c r="Y172" s="972"/>
      <c r="Z172" s="972"/>
      <c r="AA172" s="972"/>
      <c r="AB172" s="992"/>
      <c r="AC172" s="1001"/>
      <c r="AD172" s="974"/>
      <c r="AE172" s="975"/>
      <c r="AF172" s="976"/>
      <c r="AG172" s="977"/>
      <c r="AH172" s="1007"/>
      <c r="AI172" s="978"/>
      <c r="AJ172" s="982"/>
      <c r="AK172" s="989"/>
      <c r="AL172" s="985"/>
      <c r="AM172" s="986"/>
    </row>
    <row r="173" spans="1:39" ht="10.9">
      <c r="A173" s="999"/>
      <c r="B173" s="164"/>
      <c r="C173" s="164"/>
      <c r="D173" s="993"/>
      <c r="E173" s="969"/>
      <c r="F173" s="1000"/>
      <c r="G173" s="1019"/>
      <c r="H173" s="1000"/>
      <c r="I173" s="1019"/>
      <c r="J173" s="971"/>
      <c r="K173" s="1000"/>
      <c r="L173" s="541"/>
      <c r="M173" s="1000"/>
      <c r="N173" s="1019"/>
      <c r="O173" s="541"/>
      <c r="P173" s="541"/>
      <c r="Q173" s="1000"/>
      <c r="R173" s="1019"/>
      <c r="S173" s="971"/>
      <c r="T173" s="542"/>
      <c r="U173" s="1023"/>
      <c r="V173" s="541"/>
      <c r="W173" s="543"/>
      <c r="X173" s="972"/>
      <c r="Y173" s="972"/>
      <c r="Z173" s="972"/>
      <c r="AA173" s="972"/>
      <c r="AB173" s="992"/>
      <c r="AC173" s="1001"/>
      <c r="AD173" s="974"/>
      <c r="AE173" s="975"/>
      <c r="AF173" s="976"/>
      <c r="AG173" s="977"/>
      <c r="AH173" s="1007"/>
      <c r="AI173" s="978"/>
      <c r="AJ173" s="982"/>
      <c r="AK173" s="989"/>
      <c r="AL173" s="985"/>
      <c r="AM173" s="986"/>
    </row>
    <row r="174" spans="1:39" ht="10.9">
      <c r="A174" s="999"/>
      <c r="B174" s="164"/>
      <c r="C174" s="164"/>
      <c r="D174" s="993"/>
      <c r="E174" s="969"/>
      <c r="F174" s="1000"/>
      <c r="G174" s="1019"/>
      <c r="H174" s="1000"/>
      <c r="I174" s="1019"/>
      <c r="J174" s="971"/>
      <c r="K174" s="1000"/>
      <c r="L174" s="541"/>
      <c r="M174" s="1000"/>
      <c r="N174" s="1019"/>
      <c r="O174" s="541"/>
      <c r="P174" s="541"/>
      <c r="Q174" s="1000"/>
      <c r="R174" s="1019"/>
      <c r="S174" s="971"/>
      <c r="T174" s="542"/>
      <c r="U174" s="1023"/>
      <c r="V174" s="541"/>
      <c r="W174" s="543"/>
      <c r="X174" s="972"/>
      <c r="Y174" s="972"/>
      <c r="Z174" s="972"/>
      <c r="AA174" s="972"/>
      <c r="AB174" s="992"/>
      <c r="AC174" s="1001"/>
      <c r="AD174" s="974"/>
      <c r="AE174" s="975"/>
      <c r="AF174" s="976"/>
      <c r="AG174" s="977"/>
      <c r="AH174" s="1007"/>
      <c r="AI174" s="978"/>
      <c r="AJ174" s="982"/>
      <c r="AK174" s="994"/>
      <c r="AL174" s="995"/>
      <c r="AM174" s="996"/>
    </row>
    <row r="175" spans="1:39" ht="10.9">
      <c r="A175" s="999"/>
      <c r="B175" s="164"/>
      <c r="C175" s="164"/>
      <c r="D175" s="993"/>
      <c r="E175" s="969"/>
      <c r="F175" s="1000"/>
      <c r="G175" s="1019"/>
      <c r="H175" s="1000"/>
      <c r="I175" s="1019"/>
      <c r="J175" s="971"/>
      <c r="K175" s="1000"/>
      <c r="L175" s="541"/>
      <c r="M175" s="1000"/>
      <c r="N175" s="1019"/>
      <c r="O175" s="541"/>
      <c r="P175" s="541"/>
      <c r="Q175" s="1000"/>
      <c r="R175" s="1019"/>
      <c r="S175" s="971"/>
      <c r="T175" s="542"/>
      <c r="U175" s="1023"/>
      <c r="V175" s="541"/>
      <c r="W175" s="543"/>
      <c r="X175" s="972"/>
      <c r="Y175" s="972"/>
      <c r="Z175" s="972"/>
      <c r="AA175" s="972"/>
      <c r="AB175" s="992"/>
      <c r="AC175" s="1001"/>
      <c r="AD175" s="974"/>
      <c r="AE175" s="975"/>
      <c r="AF175" s="976"/>
      <c r="AG175" s="977"/>
      <c r="AH175" s="1007"/>
      <c r="AI175" s="978"/>
      <c r="AJ175" s="982"/>
      <c r="AK175" s="989"/>
      <c r="AL175" s="985"/>
      <c r="AM175" s="991"/>
    </row>
    <row r="176" spans="1:39" ht="10.9">
      <c r="A176" s="999"/>
      <c r="B176" s="164"/>
      <c r="C176" s="164"/>
      <c r="D176" s="993"/>
      <c r="E176" s="969"/>
      <c r="F176" s="1000"/>
      <c r="G176" s="1019"/>
      <c r="H176" s="1000"/>
      <c r="I176" s="1019"/>
      <c r="J176" s="971"/>
      <c r="K176" s="1000"/>
      <c r="L176" s="541"/>
      <c r="M176" s="1000"/>
      <c r="N176" s="1019"/>
      <c r="O176" s="541"/>
      <c r="P176" s="541"/>
      <c r="Q176" s="1000"/>
      <c r="R176" s="1019"/>
      <c r="S176" s="971"/>
      <c r="T176" s="542"/>
      <c r="U176" s="1023"/>
      <c r="V176" s="541"/>
      <c r="W176" s="543"/>
      <c r="X176" s="972"/>
      <c r="Y176" s="972"/>
      <c r="Z176" s="972"/>
      <c r="AA176" s="972"/>
      <c r="AB176" s="992"/>
      <c r="AC176" s="1001"/>
      <c r="AD176" s="974"/>
      <c r="AE176" s="975"/>
      <c r="AF176" s="976"/>
      <c r="AG176" s="977"/>
      <c r="AH176" s="1007"/>
      <c r="AI176" s="978"/>
      <c r="AJ176" s="982"/>
      <c r="AK176" s="987"/>
      <c r="AL176" s="988"/>
    </row>
    <row r="177" spans="1:39" ht="10.9">
      <c r="A177" s="999"/>
      <c r="B177" s="164"/>
      <c r="C177" s="164"/>
      <c r="D177" s="993"/>
      <c r="E177" s="969"/>
      <c r="F177" s="1000"/>
      <c r="G177" s="1019"/>
      <c r="H177" s="1000"/>
      <c r="I177" s="1019"/>
      <c r="J177" s="971"/>
      <c r="K177" s="1000"/>
      <c r="L177" s="541"/>
      <c r="M177" s="1000"/>
      <c r="N177" s="1019"/>
      <c r="O177" s="541"/>
      <c r="P177" s="541"/>
      <c r="Q177" s="1000"/>
      <c r="R177" s="1019"/>
      <c r="S177" s="971"/>
      <c r="T177" s="542"/>
      <c r="U177" s="1023"/>
      <c r="V177" s="541"/>
      <c r="W177" s="543"/>
      <c r="X177" s="972"/>
      <c r="Y177" s="972"/>
      <c r="Z177" s="972"/>
      <c r="AA177" s="972"/>
      <c r="AB177" s="992"/>
      <c r="AC177" s="1001"/>
      <c r="AD177" s="974"/>
      <c r="AE177" s="975"/>
      <c r="AF177" s="976"/>
      <c r="AG177" s="977"/>
      <c r="AH177" s="1007"/>
      <c r="AI177" s="978"/>
      <c r="AJ177" s="982"/>
      <c r="AK177" s="989"/>
      <c r="AL177" s="985"/>
      <c r="AM177" s="986"/>
    </row>
    <row r="178" spans="1:39" ht="10.9">
      <c r="A178" s="999"/>
      <c r="B178" s="164"/>
      <c r="C178" s="164"/>
      <c r="D178" s="993"/>
      <c r="E178" s="969"/>
      <c r="F178" s="1000"/>
      <c r="G178" s="1019"/>
      <c r="H178" s="1000"/>
      <c r="I178" s="1019"/>
      <c r="J178" s="971"/>
      <c r="K178" s="1000"/>
      <c r="L178" s="541"/>
      <c r="M178" s="1000"/>
      <c r="N178" s="1019"/>
      <c r="O178" s="541"/>
      <c r="P178" s="541"/>
      <c r="Q178" s="1000"/>
      <c r="R178" s="1019"/>
      <c r="S178" s="971"/>
      <c r="T178" s="542"/>
      <c r="U178" s="1023"/>
      <c r="V178" s="541"/>
      <c r="W178" s="543"/>
      <c r="X178" s="972"/>
      <c r="Y178" s="972"/>
      <c r="Z178" s="972"/>
      <c r="AA178" s="972"/>
      <c r="AB178" s="992"/>
      <c r="AC178" s="1001"/>
      <c r="AD178" s="974"/>
      <c r="AE178" s="975"/>
      <c r="AF178" s="976"/>
      <c r="AG178" s="977"/>
      <c r="AH178" s="1007"/>
      <c r="AI178" s="978"/>
      <c r="AJ178" s="982"/>
      <c r="AK178" s="994"/>
      <c r="AL178" s="995"/>
      <c r="AM178" s="996"/>
    </row>
    <row r="179" spans="1:39" ht="10.9">
      <c r="A179" s="999"/>
      <c r="B179" s="164"/>
      <c r="C179" s="164"/>
      <c r="D179" s="993"/>
      <c r="E179" s="969"/>
      <c r="F179" s="1000"/>
      <c r="G179" s="1019"/>
      <c r="H179" s="1000"/>
      <c r="I179" s="1019"/>
      <c r="J179" s="971"/>
      <c r="K179" s="1000"/>
      <c r="L179" s="541"/>
      <c r="M179" s="1000"/>
      <c r="N179" s="1019"/>
      <c r="O179" s="541"/>
      <c r="P179" s="541"/>
      <c r="Q179" s="1000"/>
      <c r="R179" s="1019"/>
      <c r="S179" s="971"/>
      <c r="T179" s="542"/>
      <c r="U179" s="1023"/>
      <c r="V179" s="541"/>
      <c r="W179" s="543"/>
      <c r="X179" s="972"/>
      <c r="Y179" s="972"/>
      <c r="Z179" s="972"/>
      <c r="AA179" s="972"/>
      <c r="AB179" s="992"/>
      <c r="AC179" s="1001"/>
      <c r="AD179" s="974"/>
      <c r="AE179" s="975"/>
      <c r="AF179" s="976"/>
      <c r="AG179" s="977"/>
      <c r="AH179" s="1007"/>
      <c r="AI179" s="978"/>
      <c r="AJ179" s="982"/>
      <c r="AK179" s="989"/>
      <c r="AL179" s="985"/>
      <c r="AM179" s="991"/>
    </row>
    <row r="180" spans="1:39" ht="10.9">
      <c r="A180" s="999"/>
      <c r="B180" s="164"/>
      <c r="C180" s="164"/>
      <c r="D180" s="993"/>
      <c r="E180" s="969"/>
      <c r="F180" s="1000"/>
      <c r="G180" s="1019"/>
      <c r="H180" s="1000"/>
      <c r="I180" s="1019"/>
      <c r="J180" s="971"/>
      <c r="K180" s="1000"/>
      <c r="L180" s="541"/>
      <c r="M180" s="1000"/>
      <c r="N180" s="1019"/>
      <c r="O180" s="541"/>
      <c r="P180" s="541"/>
      <c r="Q180" s="1000"/>
      <c r="R180" s="1019"/>
      <c r="S180" s="971"/>
      <c r="T180" s="542"/>
      <c r="U180" s="1023"/>
      <c r="V180" s="541"/>
      <c r="W180" s="543"/>
      <c r="X180" s="972"/>
      <c r="Y180" s="972"/>
      <c r="Z180" s="972"/>
      <c r="AA180" s="972"/>
      <c r="AB180" s="992"/>
      <c r="AC180" s="1001"/>
      <c r="AD180" s="974"/>
      <c r="AE180" s="975"/>
      <c r="AF180" s="976"/>
      <c r="AG180" s="977"/>
      <c r="AH180" s="1007"/>
      <c r="AI180" s="978"/>
      <c r="AJ180" s="982"/>
      <c r="AK180" s="989"/>
      <c r="AL180" s="985"/>
      <c r="AM180" s="986"/>
    </row>
    <row r="181" spans="1:39" ht="10.9">
      <c r="A181" s="999"/>
      <c r="B181" s="164"/>
      <c r="C181" s="164"/>
      <c r="D181" s="993"/>
      <c r="E181" s="969"/>
      <c r="F181" s="1000"/>
      <c r="G181" s="1019"/>
      <c r="H181" s="1000"/>
      <c r="I181" s="1019"/>
      <c r="J181" s="971"/>
      <c r="K181" s="1000"/>
      <c r="L181" s="541"/>
      <c r="M181" s="1000"/>
      <c r="N181" s="1019"/>
      <c r="O181" s="541"/>
      <c r="P181" s="541"/>
      <c r="Q181" s="1000"/>
      <c r="R181" s="1019"/>
      <c r="S181" s="971"/>
      <c r="T181" s="542"/>
      <c r="U181" s="1023"/>
      <c r="V181" s="541"/>
      <c r="W181" s="543"/>
      <c r="X181" s="972"/>
      <c r="Y181" s="972"/>
      <c r="Z181" s="972"/>
      <c r="AA181" s="972"/>
      <c r="AB181" s="992"/>
      <c r="AC181" s="1001"/>
      <c r="AD181" s="974"/>
      <c r="AE181" s="975"/>
      <c r="AF181" s="976"/>
      <c r="AG181" s="977"/>
      <c r="AH181" s="1007"/>
      <c r="AI181" s="978"/>
      <c r="AJ181" s="982"/>
      <c r="AK181" s="989"/>
      <c r="AL181" s="985"/>
      <c r="AM181" s="991"/>
    </row>
    <row r="182" spans="1:39" ht="10.9">
      <c r="A182" s="999"/>
      <c r="B182" s="164"/>
      <c r="C182" s="164"/>
      <c r="D182" s="993"/>
      <c r="E182" s="969"/>
      <c r="F182" s="1000"/>
      <c r="G182" s="1019"/>
      <c r="H182" s="1000"/>
      <c r="I182" s="1019"/>
      <c r="J182" s="971"/>
      <c r="K182" s="1000"/>
      <c r="L182" s="541"/>
      <c r="M182" s="1000"/>
      <c r="N182" s="1019"/>
      <c r="O182" s="541"/>
      <c r="P182" s="541"/>
      <c r="Q182" s="1000"/>
      <c r="R182" s="1019"/>
      <c r="S182" s="971"/>
      <c r="T182" s="542"/>
      <c r="U182" s="1023"/>
      <c r="V182" s="541"/>
      <c r="W182" s="543"/>
      <c r="X182" s="972"/>
      <c r="Y182" s="972"/>
      <c r="Z182" s="972"/>
      <c r="AA182" s="972"/>
      <c r="AB182" s="992"/>
      <c r="AC182" s="1001"/>
      <c r="AD182" s="974"/>
      <c r="AE182" s="975"/>
      <c r="AF182" s="976"/>
      <c r="AG182" s="977"/>
      <c r="AH182" s="1007"/>
      <c r="AI182" s="978"/>
      <c r="AJ182" s="982"/>
      <c r="AK182" s="989"/>
      <c r="AL182" s="985"/>
      <c r="AM182" s="986"/>
    </row>
    <row r="183" spans="1:39" ht="10.9">
      <c r="A183" s="999"/>
      <c r="B183" s="164"/>
      <c r="C183" s="164"/>
      <c r="D183" s="993"/>
      <c r="E183" s="969"/>
      <c r="F183" s="1000"/>
      <c r="G183" s="1019"/>
      <c r="H183" s="1000"/>
      <c r="I183" s="1019"/>
      <c r="J183" s="971"/>
      <c r="K183" s="1000"/>
      <c r="L183" s="541"/>
      <c r="M183" s="1000"/>
      <c r="N183" s="1019"/>
      <c r="O183" s="541"/>
      <c r="P183" s="541"/>
      <c r="Q183" s="1000"/>
      <c r="R183" s="1019"/>
      <c r="S183" s="971"/>
      <c r="T183" s="542"/>
      <c r="U183" s="1023"/>
      <c r="V183" s="541"/>
      <c r="W183" s="543"/>
      <c r="X183" s="972"/>
      <c r="Y183" s="972"/>
      <c r="Z183" s="972"/>
      <c r="AA183" s="972"/>
      <c r="AB183" s="992"/>
      <c r="AC183" s="1001"/>
      <c r="AD183" s="974"/>
      <c r="AE183" s="975"/>
      <c r="AF183" s="976"/>
      <c r="AG183" s="977"/>
      <c r="AH183" s="1007"/>
      <c r="AI183" s="978"/>
      <c r="AJ183" s="982"/>
      <c r="AK183" s="994"/>
      <c r="AL183" s="995"/>
      <c r="AM183" s="996"/>
    </row>
    <row r="184" spans="1:39" ht="10.9">
      <c r="A184" s="999"/>
      <c r="B184" s="164"/>
      <c r="C184" s="164"/>
      <c r="D184" s="993"/>
      <c r="E184" s="969"/>
      <c r="F184" s="1000"/>
      <c r="G184" s="1019"/>
      <c r="H184" s="1000"/>
      <c r="I184" s="1019"/>
      <c r="J184" s="971"/>
      <c r="K184" s="1000"/>
      <c r="L184" s="541"/>
      <c r="M184" s="1000"/>
      <c r="N184" s="1019"/>
      <c r="O184" s="541"/>
      <c r="P184" s="541"/>
      <c r="Q184" s="1000"/>
      <c r="R184" s="1019"/>
      <c r="S184" s="971"/>
      <c r="T184" s="542"/>
      <c r="U184" s="1023"/>
      <c r="V184" s="541"/>
      <c r="W184" s="543"/>
      <c r="X184" s="972"/>
      <c r="Y184" s="972"/>
      <c r="Z184" s="972"/>
      <c r="AA184" s="972"/>
      <c r="AB184" s="992"/>
      <c r="AC184" s="1001"/>
      <c r="AD184" s="974"/>
      <c r="AE184" s="975"/>
      <c r="AF184" s="976"/>
      <c r="AG184" s="977"/>
      <c r="AH184" s="1007"/>
      <c r="AI184" s="978"/>
      <c r="AJ184" s="982"/>
      <c r="AK184" s="989"/>
      <c r="AL184" s="985"/>
      <c r="AM184" s="986"/>
    </row>
    <row r="185" spans="1:39" ht="10.9">
      <c r="A185" s="999"/>
      <c r="B185" s="164"/>
      <c r="C185" s="164"/>
      <c r="D185" s="993"/>
      <c r="E185" s="969"/>
      <c r="F185" s="1000"/>
      <c r="G185" s="1019"/>
      <c r="H185" s="1000"/>
      <c r="I185" s="1019"/>
      <c r="J185" s="971"/>
      <c r="K185" s="1000"/>
      <c r="L185" s="541"/>
      <c r="M185" s="1000"/>
      <c r="N185" s="1019"/>
      <c r="O185" s="541"/>
      <c r="P185" s="541"/>
      <c r="Q185" s="1000"/>
      <c r="R185" s="1019"/>
      <c r="S185" s="971"/>
      <c r="T185" s="542"/>
      <c r="U185" s="1023"/>
      <c r="V185" s="541"/>
      <c r="W185" s="543"/>
      <c r="X185" s="972"/>
      <c r="Y185" s="972"/>
      <c r="Z185" s="972"/>
      <c r="AA185" s="972"/>
      <c r="AB185" s="992"/>
      <c r="AC185" s="1001"/>
      <c r="AD185" s="974"/>
      <c r="AE185" s="975"/>
      <c r="AF185" s="976"/>
      <c r="AG185" s="977"/>
      <c r="AH185" s="1007"/>
      <c r="AI185" s="978"/>
      <c r="AJ185" s="982"/>
      <c r="AK185" s="989"/>
      <c r="AL185" s="985"/>
      <c r="AM185" s="991"/>
    </row>
    <row r="186" spans="1:39" ht="10.9">
      <c r="A186" s="999"/>
      <c r="B186" s="164"/>
      <c r="C186" s="164"/>
      <c r="D186" s="993"/>
      <c r="E186" s="969"/>
      <c r="F186" s="1000"/>
      <c r="G186" s="1019"/>
      <c r="H186" s="1000"/>
      <c r="I186" s="1019"/>
      <c r="J186" s="971"/>
      <c r="K186" s="1000"/>
      <c r="L186" s="541"/>
      <c r="M186" s="1000"/>
      <c r="N186" s="1019"/>
      <c r="O186" s="541"/>
      <c r="P186" s="541"/>
      <c r="Q186" s="1000"/>
      <c r="R186" s="1019"/>
      <c r="S186" s="971"/>
      <c r="T186" s="542"/>
      <c r="U186" s="1023"/>
      <c r="V186" s="541"/>
      <c r="W186" s="543"/>
      <c r="X186" s="972"/>
      <c r="Y186" s="972"/>
      <c r="Z186" s="972"/>
      <c r="AA186" s="972"/>
      <c r="AB186" s="992"/>
      <c r="AC186" s="1001"/>
      <c r="AD186" s="974"/>
      <c r="AE186" s="975"/>
      <c r="AF186" s="976"/>
      <c r="AG186" s="977"/>
      <c r="AH186" s="1007"/>
      <c r="AI186" s="978"/>
      <c r="AJ186" s="982"/>
      <c r="AK186" s="989"/>
      <c r="AL186" s="985"/>
      <c r="AM186" s="986"/>
    </row>
    <row r="187" spans="1:39" ht="10.9">
      <c r="A187" s="999"/>
      <c r="B187" s="164"/>
      <c r="C187" s="164"/>
      <c r="D187" s="993"/>
      <c r="E187" s="969"/>
      <c r="F187" s="1000"/>
      <c r="G187" s="1019"/>
      <c r="H187" s="1000"/>
      <c r="I187" s="1019"/>
      <c r="J187" s="971"/>
      <c r="K187" s="1000"/>
      <c r="L187" s="541"/>
      <c r="M187" s="1000"/>
      <c r="N187" s="1019"/>
      <c r="O187" s="541"/>
      <c r="P187" s="541"/>
      <c r="Q187" s="1000"/>
      <c r="R187" s="1019"/>
      <c r="S187" s="971"/>
      <c r="T187" s="542"/>
      <c r="U187" s="1023"/>
      <c r="V187" s="541"/>
      <c r="W187" s="543"/>
      <c r="X187" s="972"/>
      <c r="Y187" s="972"/>
      <c r="Z187" s="972"/>
      <c r="AA187" s="972"/>
      <c r="AB187" s="992"/>
      <c r="AC187" s="1001"/>
      <c r="AD187" s="974"/>
      <c r="AE187" s="975"/>
      <c r="AF187" s="976"/>
      <c r="AG187" s="977"/>
      <c r="AH187" s="1007"/>
      <c r="AI187" s="978"/>
      <c r="AJ187" s="982"/>
      <c r="AK187" s="994"/>
      <c r="AL187" s="995"/>
      <c r="AM187" s="996"/>
    </row>
    <row r="188" spans="1:39" ht="10.9">
      <c r="A188" s="999"/>
      <c r="B188" s="164"/>
      <c r="C188" s="164"/>
      <c r="D188" s="993"/>
      <c r="E188" s="969"/>
      <c r="F188" s="1000"/>
      <c r="G188" s="1019"/>
      <c r="H188" s="1000"/>
      <c r="I188" s="1019"/>
      <c r="J188" s="971"/>
      <c r="K188" s="1000"/>
      <c r="L188" s="541"/>
      <c r="M188" s="1000"/>
      <c r="N188" s="1019"/>
      <c r="O188" s="541"/>
      <c r="P188" s="541"/>
      <c r="Q188" s="1000"/>
      <c r="R188" s="1019"/>
      <c r="S188" s="971"/>
      <c r="T188" s="542"/>
      <c r="U188" s="1023"/>
      <c r="V188" s="541"/>
      <c r="W188" s="543"/>
      <c r="X188" s="972"/>
      <c r="Y188" s="972"/>
      <c r="Z188" s="972"/>
      <c r="AA188" s="972"/>
      <c r="AB188" s="992"/>
      <c r="AC188" s="1001"/>
      <c r="AD188" s="974"/>
      <c r="AE188" s="975"/>
      <c r="AF188" s="976"/>
      <c r="AG188" s="977"/>
      <c r="AH188" s="1007"/>
      <c r="AI188" s="978"/>
      <c r="AJ188" s="982"/>
      <c r="AK188" s="989"/>
      <c r="AL188" s="985"/>
      <c r="AM188" s="986"/>
    </row>
    <row r="189" spans="1:39" ht="10.9">
      <c r="A189" s="999"/>
      <c r="B189" s="164"/>
      <c r="C189" s="164"/>
      <c r="D189" s="993"/>
      <c r="E189" s="969"/>
      <c r="F189" s="1000"/>
      <c r="G189" s="1019"/>
      <c r="H189" s="1000"/>
      <c r="I189" s="1019"/>
      <c r="J189" s="971"/>
      <c r="K189" s="1000"/>
      <c r="L189" s="541"/>
      <c r="M189" s="1000"/>
      <c r="N189" s="1019"/>
      <c r="O189" s="541"/>
      <c r="P189" s="541"/>
      <c r="Q189" s="1000"/>
      <c r="R189" s="1019"/>
      <c r="S189" s="971"/>
      <c r="T189" s="542"/>
      <c r="U189" s="1023"/>
      <c r="V189" s="541"/>
      <c r="W189" s="543"/>
      <c r="X189" s="972"/>
      <c r="Y189" s="972"/>
      <c r="Z189" s="972"/>
      <c r="AA189" s="972"/>
      <c r="AB189" s="992"/>
      <c r="AC189" s="1001"/>
      <c r="AD189" s="974"/>
      <c r="AE189" s="975"/>
      <c r="AF189" s="976"/>
      <c r="AG189" s="977"/>
      <c r="AH189" s="1007"/>
      <c r="AI189" s="978"/>
      <c r="AJ189" s="982"/>
      <c r="AK189" s="989"/>
      <c r="AL189" s="985"/>
      <c r="AM189" s="991"/>
    </row>
    <row r="190" spans="1:39" ht="10.9">
      <c r="A190" s="999"/>
      <c r="B190" s="164"/>
      <c r="C190" s="164"/>
      <c r="D190" s="993"/>
      <c r="E190" s="969"/>
      <c r="F190" s="1000"/>
      <c r="G190" s="1019"/>
      <c r="H190" s="1000"/>
      <c r="I190" s="1019"/>
      <c r="J190" s="971"/>
      <c r="K190" s="1000"/>
      <c r="L190" s="541"/>
      <c r="M190" s="1000"/>
      <c r="N190" s="1019"/>
      <c r="O190" s="541"/>
      <c r="P190" s="541"/>
      <c r="Q190" s="1000"/>
      <c r="R190" s="1019"/>
      <c r="S190" s="971"/>
      <c r="T190" s="542"/>
      <c r="U190" s="1023"/>
      <c r="V190" s="541"/>
      <c r="W190" s="543"/>
      <c r="X190" s="972"/>
      <c r="Y190" s="972"/>
      <c r="Z190" s="972"/>
      <c r="AA190" s="972"/>
      <c r="AB190" s="992"/>
      <c r="AC190" s="1001"/>
      <c r="AD190" s="974"/>
      <c r="AE190" s="975"/>
      <c r="AF190" s="976"/>
      <c r="AG190" s="977"/>
      <c r="AH190" s="1007"/>
      <c r="AI190" s="978"/>
      <c r="AJ190" s="982"/>
      <c r="AK190" s="987"/>
      <c r="AL190" s="988"/>
    </row>
    <row r="191" spans="1:39" ht="10.9">
      <c r="A191" s="999"/>
      <c r="B191" s="164"/>
      <c r="C191" s="164"/>
      <c r="D191" s="993"/>
      <c r="E191" s="969"/>
      <c r="F191" s="1000"/>
      <c r="G191" s="1019"/>
      <c r="H191" s="1000"/>
      <c r="I191" s="1019"/>
      <c r="J191" s="971"/>
      <c r="K191" s="1000"/>
      <c r="L191" s="541"/>
      <c r="M191" s="1000"/>
      <c r="N191" s="1019"/>
      <c r="O191" s="541"/>
      <c r="P191" s="541"/>
      <c r="Q191" s="1000"/>
      <c r="R191" s="1019"/>
      <c r="S191" s="971"/>
      <c r="T191" s="542"/>
      <c r="U191" s="1023"/>
      <c r="V191" s="541"/>
      <c r="W191" s="543"/>
      <c r="X191" s="972"/>
      <c r="Y191" s="972"/>
      <c r="Z191" s="972"/>
      <c r="AA191" s="972"/>
      <c r="AB191" s="992"/>
      <c r="AC191" s="1001"/>
      <c r="AD191" s="974"/>
      <c r="AE191" s="975"/>
      <c r="AF191" s="976"/>
      <c r="AG191" s="977"/>
      <c r="AH191" s="1007"/>
      <c r="AI191" s="978"/>
      <c r="AJ191" s="982"/>
      <c r="AK191" s="989"/>
      <c r="AL191" s="985"/>
      <c r="AM191" s="986"/>
    </row>
    <row r="192" spans="1:39" ht="10.9">
      <c r="A192" s="999"/>
      <c r="B192" s="164"/>
      <c r="C192" s="164"/>
      <c r="D192" s="993"/>
      <c r="E192" s="969"/>
      <c r="F192" s="1000"/>
      <c r="G192" s="1019"/>
      <c r="H192" s="1000"/>
      <c r="I192" s="1019"/>
      <c r="J192" s="971"/>
      <c r="K192" s="1000"/>
      <c r="L192" s="541"/>
      <c r="M192" s="1000"/>
      <c r="N192" s="1019"/>
      <c r="O192" s="541"/>
      <c r="P192" s="541"/>
      <c r="Q192" s="1000"/>
      <c r="R192" s="1019"/>
      <c r="S192" s="971"/>
      <c r="T192" s="542"/>
      <c r="U192" s="1023"/>
      <c r="V192" s="541"/>
      <c r="W192" s="543"/>
      <c r="X192" s="972"/>
      <c r="Y192" s="972"/>
      <c r="Z192" s="972"/>
      <c r="AA192" s="972"/>
      <c r="AB192" s="992"/>
      <c r="AC192" s="1001"/>
      <c r="AD192" s="974"/>
      <c r="AE192" s="975"/>
      <c r="AF192" s="976"/>
      <c r="AG192" s="977"/>
      <c r="AH192" s="1007"/>
      <c r="AI192" s="978"/>
      <c r="AJ192" s="982"/>
      <c r="AK192" s="994"/>
      <c r="AL192" s="995"/>
      <c r="AM192" s="996"/>
    </row>
    <row r="193" spans="1:39" ht="10.9">
      <c r="A193" s="999"/>
      <c r="B193" s="164"/>
      <c r="C193" s="164"/>
      <c r="D193" s="993"/>
      <c r="E193" s="969"/>
      <c r="F193" s="1000"/>
      <c r="G193" s="1019"/>
      <c r="H193" s="1000"/>
      <c r="I193" s="1019"/>
      <c r="J193" s="971"/>
      <c r="K193" s="1000"/>
      <c r="L193" s="541"/>
      <c r="M193" s="1000"/>
      <c r="N193" s="1019"/>
      <c r="O193" s="541"/>
      <c r="P193" s="541"/>
      <c r="Q193" s="1000"/>
      <c r="R193" s="1019"/>
      <c r="S193" s="971"/>
      <c r="T193" s="542"/>
      <c r="U193" s="1023"/>
      <c r="V193" s="541"/>
      <c r="W193" s="543"/>
      <c r="X193" s="972"/>
      <c r="Y193" s="972"/>
      <c r="Z193" s="972"/>
      <c r="AA193" s="972"/>
      <c r="AB193" s="992"/>
      <c r="AC193" s="1001"/>
      <c r="AD193" s="974"/>
      <c r="AE193" s="975"/>
      <c r="AF193" s="976"/>
      <c r="AG193" s="977"/>
      <c r="AH193" s="1007"/>
      <c r="AI193" s="978"/>
      <c r="AJ193" s="982"/>
      <c r="AK193" s="989"/>
      <c r="AL193" s="985"/>
      <c r="AM193" s="991"/>
    </row>
    <row r="194" spans="1:39" ht="10.9">
      <c r="A194" s="999"/>
      <c r="B194" s="164"/>
      <c r="C194" s="164"/>
      <c r="D194" s="993"/>
      <c r="E194" s="969"/>
      <c r="F194" s="1000"/>
      <c r="G194" s="1019"/>
      <c r="H194" s="1000"/>
      <c r="I194" s="1019"/>
      <c r="J194" s="971"/>
      <c r="K194" s="1000"/>
      <c r="L194" s="541"/>
      <c r="M194" s="1000"/>
      <c r="N194" s="1019"/>
      <c r="O194" s="541"/>
      <c r="P194" s="541"/>
      <c r="Q194" s="1000"/>
      <c r="R194" s="1019"/>
      <c r="S194" s="971"/>
      <c r="T194" s="542"/>
      <c r="U194" s="1023"/>
      <c r="V194" s="541"/>
      <c r="W194" s="543"/>
      <c r="X194" s="972"/>
      <c r="Y194" s="972"/>
      <c r="Z194" s="972"/>
      <c r="AA194" s="972"/>
      <c r="AB194" s="992"/>
      <c r="AC194" s="1001"/>
      <c r="AD194" s="974"/>
      <c r="AE194" s="975"/>
      <c r="AF194" s="976"/>
      <c r="AG194" s="977"/>
      <c r="AH194" s="1007"/>
      <c r="AI194" s="978"/>
      <c r="AJ194" s="982"/>
      <c r="AK194" s="987"/>
      <c r="AL194" s="988"/>
    </row>
    <row r="195" spans="1:39" ht="10.9">
      <c r="A195" s="999"/>
      <c r="B195" s="164"/>
      <c r="C195" s="164"/>
      <c r="D195" s="993"/>
      <c r="E195" s="969"/>
      <c r="F195" s="1000"/>
      <c r="G195" s="1019"/>
      <c r="H195" s="1000"/>
      <c r="I195" s="1019"/>
      <c r="J195" s="971"/>
      <c r="K195" s="1000"/>
      <c r="L195" s="541"/>
      <c r="M195" s="1000"/>
      <c r="N195" s="1019"/>
      <c r="O195" s="541"/>
      <c r="P195" s="541"/>
      <c r="Q195" s="1000"/>
      <c r="R195" s="1019"/>
      <c r="S195" s="971"/>
      <c r="T195" s="542"/>
      <c r="U195" s="1023"/>
      <c r="V195" s="541"/>
      <c r="W195" s="543"/>
      <c r="X195" s="972"/>
      <c r="Y195" s="972"/>
      <c r="Z195" s="972"/>
      <c r="AA195" s="972"/>
      <c r="AB195" s="992"/>
      <c r="AC195" s="1001"/>
      <c r="AD195" s="974"/>
      <c r="AE195" s="975"/>
      <c r="AF195" s="976"/>
      <c r="AG195" s="977"/>
      <c r="AH195" s="1007"/>
      <c r="AI195" s="978"/>
      <c r="AJ195" s="982"/>
      <c r="AK195" s="989"/>
      <c r="AL195" s="985"/>
      <c r="AM195" s="986"/>
    </row>
    <row r="196" spans="1:39" ht="10.9">
      <c r="A196" s="999"/>
      <c r="B196" s="164"/>
      <c r="C196" s="164"/>
      <c r="D196" s="993"/>
      <c r="E196" s="969"/>
      <c r="F196" s="1000"/>
      <c r="G196" s="1019"/>
      <c r="H196" s="1000"/>
      <c r="I196" s="1019"/>
      <c r="J196" s="971"/>
      <c r="K196" s="1000"/>
      <c r="L196" s="541"/>
      <c r="M196" s="1000"/>
      <c r="N196" s="1019"/>
      <c r="O196" s="541"/>
      <c r="P196" s="541"/>
      <c r="Q196" s="1000"/>
      <c r="R196" s="1019"/>
      <c r="S196" s="971"/>
      <c r="T196" s="542"/>
      <c r="U196" s="1023"/>
      <c r="V196" s="541"/>
      <c r="W196" s="543"/>
      <c r="X196" s="972"/>
      <c r="Y196" s="972"/>
      <c r="Z196" s="972"/>
      <c r="AA196" s="972"/>
      <c r="AB196" s="992"/>
      <c r="AC196" s="1001"/>
      <c r="AD196" s="974"/>
      <c r="AE196" s="975"/>
      <c r="AF196" s="976"/>
      <c r="AG196" s="977"/>
      <c r="AH196" s="1007"/>
      <c r="AI196" s="978"/>
      <c r="AJ196" s="982"/>
      <c r="AK196" s="994"/>
      <c r="AL196" s="995"/>
      <c r="AM196" s="996"/>
    </row>
    <row r="197" spans="1:39" ht="10.9">
      <c r="A197" s="999"/>
      <c r="B197" s="164"/>
      <c r="C197" s="164"/>
      <c r="D197" s="993"/>
      <c r="E197" s="969"/>
      <c r="F197" s="1000"/>
      <c r="G197" s="1019"/>
      <c r="H197" s="1000"/>
      <c r="I197" s="1019"/>
      <c r="J197" s="971"/>
      <c r="K197" s="1000"/>
      <c r="L197" s="541"/>
      <c r="M197" s="1000"/>
      <c r="N197" s="1019"/>
      <c r="O197" s="541"/>
      <c r="P197" s="541"/>
      <c r="Q197" s="1000"/>
      <c r="R197" s="1019"/>
      <c r="S197" s="971"/>
      <c r="T197" s="542"/>
      <c r="U197" s="1023"/>
      <c r="V197" s="541"/>
      <c r="W197" s="543"/>
      <c r="X197" s="972"/>
      <c r="Y197" s="972"/>
      <c r="Z197" s="972"/>
      <c r="AA197" s="972"/>
      <c r="AB197" s="992"/>
      <c r="AC197" s="1001"/>
      <c r="AD197" s="974"/>
      <c r="AE197" s="975"/>
      <c r="AF197" s="976"/>
      <c r="AG197" s="977"/>
      <c r="AH197" s="1007"/>
      <c r="AI197" s="978"/>
      <c r="AJ197" s="982"/>
      <c r="AK197" s="989"/>
      <c r="AL197" s="985"/>
      <c r="AM197" s="991"/>
    </row>
    <row r="198" spans="1:39" ht="10.9">
      <c r="A198" s="999"/>
      <c r="B198" s="164"/>
      <c r="C198" s="164"/>
      <c r="D198" s="993"/>
      <c r="E198" s="969"/>
      <c r="F198" s="1000"/>
      <c r="G198" s="1019"/>
      <c r="H198" s="1000"/>
      <c r="I198" s="1019"/>
      <c r="J198" s="971"/>
      <c r="K198" s="1000"/>
      <c r="L198" s="541"/>
      <c r="M198" s="1000"/>
      <c r="N198" s="1019"/>
      <c r="O198" s="541"/>
      <c r="P198" s="541"/>
      <c r="Q198" s="1000"/>
      <c r="R198" s="1019"/>
      <c r="S198" s="971"/>
      <c r="T198" s="542"/>
      <c r="U198" s="1023"/>
      <c r="V198" s="541"/>
      <c r="W198" s="543"/>
      <c r="X198" s="972"/>
      <c r="Y198" s="972"/>
      <c r="Z198" s="972"/>
      <c r="AA198" s="972"/>
      <c r="AB198" s="992"/>
      <c r="AC198" s="1001"/>
      <c r="AD198" s="974"/>
      <c r="AE198" s="975"/>
      <c r="AF198" s="976"/>
      <c r="AG198" s="977"/>
      <c r="AH198" s="1007"/>
      <c r="AI198" s="978"/>
      <c r="AJ198" s="982"/>
      <c r="AK198" s="987"/>
      <c r="AL198" s="988"/>
    </row>
    <row r="199" spans="1:39" ht="10.9">
      <c r="A199" s="999"/>
      <c r="B199" s="164"/>
      <c r="C199" s="164"/>
      <c r="D199" s="993"/>
      <c r="E199" s="969"/>
      <c r="F199" s="1000"/>
      <c r="G199" s="1019"/>
      <c r="H199" s="1000"/>
      <c r="I199" s="1019"/>
      <c r="J199" s="971"/>
      <c r="K199" s="1000"/>
      <c r="L199" s="541"/>
      <c r="M199" s="1000"/>
      <c r="N199" s="1019"/>
      <c r="O199" s="541"/>
      <c r="P199" s="541"/>
      <c r="Q199" s="1000"/>
      <c r="R199" s="1019"/>
      <c r="S199" s="971"/>
      <c r="T199" s="542"/>
      <c r="U199" s="1023"/>
      <c r="V199" s="541"/>
      <c r="W199" s="543"/>
      <c r="X199" s="972"/>
      <c r="Y199" s="972"/>
      <c r="Z199" s="972"/>
      <c r="AA199" s="972"/>
      <c r="AB199" s="992"/>
      <c r="AC199" s="1001"/>
      <c r="AD199" s="974"/>
      <c r="AE199" s="975"/>
      <c r="AF199" s="976"/>
      <c r="AG199" s="977"/>
      <c r="AH199" s="1007"/>
      <c r="AI199" s="978"/>
      <c r="AJ199" s="982"/>
      <c r="AK199" s="989"/>
      <c r="AL199" s="985"/>
      <c r="AM199" s="986"/>
    </row>
    <row r="200" spans="1:39" ht="10.9">
      <c r="A200" s="999"/>
      <c r="B200" s="164"/>
      <c r="C200" s="164"/>
      <c r="D200" s="993"/>
      <c r="E200" s="969"/>
      <c r="F200" s="1000"/>
      <c r="G200" s="1019"/>
      <c r="H200" s="1000"/>
      <c r="I200" s="1019"/>
      <c r="J200" s="971"/>
      <c r="K200" s="1000"/>
      <c r="L200" s="541"/>
      <c r="M200" s="1000"/>
      <c r="N200" s="1019"/>
      <c r="O200" s="541"/>
      <c r="P200" s="541"/>
      <c r="Q200" s="1000"/>
      <c r="R200" s="1019"/>
      <c r="S200" s="971"/>
      <c r="T200" s="542"/>
      <c r="U200" s="1023"/>
      <c r="V200" s="541"/>
      <c r="W200" s="543"/>
      <c r="X200" s="972"/>
      <c r="Y200" s="972"/>
      <c r="Z200" s="972"/>
      <c r="AA200" s="972"/>
      <c r="AB200" s="992"/>
      <c r="AC200" s="1001"/>
      <c r="AD200" s="974"/>
      <c r="AE200" s="975"/>
      <c r="AF200" s="976"/>
      <c r="AG200" s="977"/>
      <c r="AH200" s="1007"/>
      <c r="AI200" s="978"/>
      <c r="AJ200" s="982"/>
      <c r="AK200" s="994"/>
      <c r="AL200" s="995"/>
      <c r="AM200" s="996"/>
    </row>
    <row r="201" spans="1:39" ht="10.9">
      <c r="A201" s="999"/>
      <c r="B201" s="164"/>
      <c r="C201" s="164"/>
      <c r="D201" s="993"/>
      <c r="E201" s="969"/>
      <c r="F201" s="1000"/>
      <c r="G201" s="1019"/>
      <c r="H201" s="1000"/>
      <c r="I201" s="1019"/>
      <c r="J201" s="971"/>
      <c r="K201" s="1000"/>
      <c r="L201" s="541"/>
      <c r="M201" s="1000"/>
      <c r="N201" s="1019"/>
      <c r="O201" s="541"/>
      <c r="P201" s="541"/>
      <c r="Q201" s="1000"/>
      <c r="R201" s="1019"/>
      <c r="S201" s="971"/>
      <c r="T201" s="542"/>
      <c r="U201" s="1023"/>
      <c r="V201" s="541"/>
      <c r="W201" s="543"/>
      <c r="X201" s="972"/>
      <c r="Y201" s="972"/>
      <c r="Z201" s="972"/>
      <c r="AA201" s="972"/>
      <c r="AB201" s="992"/>
      <c r="AC201" s="1001"/>
      <c r="AD201" s="974"/>
      <c r="AE201" s="975"/>
      <c r="AF201" s="976"/>
      <c r="AG201" s="977"/>
      <c r="AH201" s="1007"/>
      <c r="AI201" s="978"/>
      <c r="AJ201" s="982"/>
      <c r="AK201" s="989"/>
      <c r="AL201" s="985"/>
      <c r="AM201" s="986"/>
    </row>
    <row r="202" spans="1:39" ht="10.9">
      <c r="A202" s="999"/>
      <c r="B202" s="164"/>
      <c r="C202" s="164"/>
      <c r="D202" s="993"/>
      <c r="E202" s="969"/>
      <c r="F202" s="1000"/>
      <c r="G202" s="1019"/>
      <c r="H202" s="1000"/>
      <c r="I202" s="1019"/>
      <c r="J202" s="971"/>
      <c r="K202" s="1000"/>
      <c r="L202" s="541"/>
      <c r="M202" s="1000"/>
      <c r="N202" s="1019"/>
      <c r="O202" s="541"/>
      <c r="P202" s="541"/>
      <c r="Q202" s="1000"/>
      <c r="R202" s="1019"/>
      <c r="S202" s="971"/>
      <c r="T202" s="542"/>
      <c r="U202" s="1023"/>
      <c r="V202" s="541"/>
      <c r="W202" s="543"/>
      <c r="X202" s="972"/>
      <c r="Y202" s="972"/>
      <c r="Z202" s="972"/>
      <c r="AA202" s="972"/>
      <c r="AB202" s="992"/>
      <c r="AC202" s="1001"/>
      <c r="AD202" s="974"/>
      <c r="AE202" s="975"/>
      <c r="AF202" s="976"/>
      <c r="AG202" s="977"/>
      <c r="AH202" s="1007"/>
      <c r="AI202" s="978"/>
      <c r="AJ202" s="982"/>
      <c r="AK202" s="989"/>
      <c r="AL202" s="985"/>
      <c r="AM202" s="991"/>
    </row>
    <row r="203" spans="1:39" ht="10.9">
      <c r="A203" s="999"/>
      <c r="B203" s="164"/>
      <c r="C203" s="164"/>
      <c r="D203" s="993"/>
      <c r="E203" s="969"/>
      <c r="F203" s="1000"/>
      <c r="G203" s="1019"/>
      <c r="H203" s="1000"/>
      <c r="I203" s="1019"/>
      <c r="J203" s="971"/>
      <c r="K203" s="1000"/>
      <c r="L203" s="541"/>
      <c r="M203" s="1000"/>
      <c r="N203" s="1019"/>
      <c r="O203" s="541"/>
      <c r="P203" s="541"/>
      <c r="Q203" s="1000"/>
      <c r="R203" s="1019"/>
      <c r="S203" s="971"/>
      <c r="T203" s="542"/>
      <c r="U203" s="1023"/>
      <c r="V203" s="541"/>
      <c r="W203" s="543"/>
      <c r="X203" s="972"/>
      <c r="Y203" s="972"/>
      <c r="Z203" s="972"/>
      <c r="AA203" s="972"/>
      <c r="AB203" s="992"/>
      <c r="AC203" s="1001"/>
      <c r="AD203" s="974"/>
      <c r="AE203" s="975"/>
      <c r="AF203" s="976"/>
      <c r="AG203" s="977"/>
      <c r="AH203" s="1007"/>
      <c r="AI203" s="978"/>
      <c r="AJ203" s="982"/>
      <c r="AK203" s="987"/>
      <c r="AL203" s="988"/>
    </row>
    <row r="204" spans="1:39" ht="10.9">
      <c r="A204" s="999"/>
      <c r="B204" s="164"/>
      <c r="C204" s="164"/>
      <c r="D204" s="993"/>
      <c r="E204" s="969"/>
      <c r="F204" s="1000"/>
      <c r="G204" s="1019"/>
      <c r="H204" s="1000"/>
      <c r="I204" s="1019"/>
      <c r="J204" s="971"/>
      <c r="K204" s="1000"/>
      <c r="L204" s="541"/>
      <c r="M204" s="1000"/>
      <c r="N204" s="1019"/>
      <c r="O204" s="541"/>
      <c r="P204" s="541"/>
      <c r="Q204" s="1000"/>
      <c r="R204" s="1019"/>
      <c r="S204" s="971"/>
      <c r="T204" s="542"/>
      <c r="U204" s="1023"/>
      <c r="V204" s="541"/>
      <c r="W204" s="543"/>
      <c r="X204" s="972"/>
      <c r="Y204" s="972"/>
      <c r="Z204" s="972"/>
      <c r="AA204" s="972"/>
      <c r="AB204" s="992"/>
      <c r="AC204" s="1001"/>
      <c r="AD204" s="974"/>
      <c r="AE204" s="975"/>
      <c r="AF204" s="976"/>
      <c r="AG204" s="977"/>
      <c r="AH204" s="1007"/>
      <c r="AI204" s="978"/>
      <c r="AJ204" s="982"/>
      <c r="AK204" s="987"/>
      <c r="AL204" s="988"/>
    </row>
    <row r="205" spans="1:39" ht="10.9">
      <c r="A205" s="999"/>
      <c r="B205" s="164"/>
      <c r="C205" s="164"/>
      <c r="D205" s="993"/>
      <c r="E205" s="969"/>
      <c r="F205" s="1000"/>
      <c r="G205" s="1019"/>
      <c r="H205" s="1000"/>
      <c r="I205" s="1019"/>
      <c r="J205" s="971"/>
      <c r="K205" s="1000"/>
      <c r="L205" s="541"/>
      <c r="M205" s="1000"/>
      <c r="N205" s="1019"/>
      <c r="O205" s="541"/>
      <c r="P205" s="541"/>
      <c r="Q205" s="1000"/>
      <c r="R205" s="1019"/>
      <c r="S205" s="971"/>
      <c r="T205" s="542"/>
      <c r="U205" s="1023"/>
      <c r="V205" s="541"/>
      <c r="W205" s="543"/>
      <c r="X205" s="972"/>
      <c r="Y205" s="972"/>
      <c r="Z205" s="972"/>
      <c r="AA205" s="972"/>
      <c r="AB205" s="992"/>
      <c r="AC205" s="1001"/>
      <c r="AD205" s="974"/>
      <c r="AE205" s="975"/>
      <c r="AF205" s="976"/>
      <c r="AG205" s="977"/>
      <c r="AH205" s="1007"/>
      <c r="AI205" s="978"/>
      <c r="AJ205" s="982"/>
      <c r="AK205" s="987"/>
      <c r="AL205" s="988"/>
    </row>
    <row r="206" spans="1:39" ht="10.9">
      <c r="A206" s="999"/>
      <c r="B206" s="164"/>
      <c r="C206" s="164"/>
      <c r="D206" s="993"/>
      <c r="E206" s="969"/>
      <c r="F206" s="1000"/>
      <c r="G206" s="1019"/>
      <c r="H206" s="1000"/>
      <c r="I206" s="1019"/>
      <c r="J206" s="971"/>
      <c r="K206" s="1000"/>
      <c r="L206" s="541"/>
      <c r="M206" s="1000"/>
      <c r="N206" s="1019"/>
      <c r="O206" s="541"/>
      <c r="P206" s="541"/>
      <c r="Q206" s="1000"/>
      <c r="R206" s="1019"/>
      <c r="S206" s="971"/>
      <c r="T206" s="542"/>
      <c r="U206" s="1023"/>
      <c r="V206" s="541"/>
      <c r="W206" s="543"/>
      <c r="X206" s="972"/>
      <c r="Y206" s="972"/>
      <c r="Z206" s="972"/>
      <c r="AA206" s="972"/>
      <c r="AB206" s="992"/>
      <c r="AC206" s="1001"/>
      <c r="AD206" s="974"/>
      <c r="AE206" s="975"/>
      <c r="AF206" s="976"/>
      <c r="AG206" s="977"/>
      <c r="AH206" s="1007"/>
      <c r="AI206" s="978"/>
      <c r="AJ206" s="982"/>
      <c r="AK206" s="989"/>
      <c r="AL206" s="985"/>
      <c r="AM206" s="986"/>
    </row>
    <row r="207" spans="1:39" ht="10.9">
      <c r="A207" s="999"/>
      <c r="B207" s="164"/>
      <c r="C207" s="164"/>
      <c r="D207" s="993"/>
      <c r="E207" s="969"/>
      <c r="F207" s="1000"/>
      <c r="G207" s="1019"/>
      <c r="H207" s="1000"/>
      <c r="I207" s="1019"/>
      <c r="J207" s="971"/>
      <c r="K207" s="1000"/>
      <c r="L207" s="541"/>
      <c r="M207" s="1000"/>
      <c r="N207" s="1019"/>
      <c r="O207" s="541"/>
      <c r="P207" s="541"/>
      <c r="Q207" s="1000"/>
      <c r="R207" s="1019"/>
      <c r="S207" s="971"/>
      <c r="T207" s="542"/>
      <c r="U207" s="1023"/>
      <c r="V207" s="541"/>
      <c r="W207" s="543"/>
      <c r="X207" s="972"/>
      <c r="Y207" s="972"/>
      <c r="Z207" s="972"/>
      <c r="AA207" s="972"/>
      <c r="AB207" s="992"/>
      <c r="AC207" s="1001"/>
      <c r="AD207" s="974"/>
      <c r="AE207" s="975"/>
      <c r="AF207" s="976"/>
      <c r="AG207" s="977"/>
      <c r="AH207" s="1007"/>
      <c r="AI207" s="978"/>
      <c r="AJ207" s="982"/>
      <c r="AK207" s="994"/>
      <c r="AL207" s="995"/>
      <c r="AM207" s="996"/>
    </row>
    <row r="208" spans="1:39" ht="10.9">
      <c r="A208" s="999"/>
      <c r="B208" s="164"/>
      <c r="C208" s="164"/>
      <c r="D208" s="993"/>
      <c r="E208" s="969"/>
      <c r="F208" s="1000"/>
      <c r="G208" s="1019"/>
      <c r="H208" s="1000"/>
      <c r="I208" s="1019"/>
      <c r="J208" s="971"/>
      <c r="K208" s="1000"/>
      <c r="L208" s="541"/>
      <c r="M208" s="1000"/>
      <c r="N208" s="1019"/>
      <c r="O208" s="541"/>
      <c r="P208" s="541"/>
      <c r="Q208" s="1000"/>
      <c r="R208" s="1019"/>
      <c r="S208" s="971"/>
      <c r="T208" s="542"/>
      <c r="U208" s="1023"/>
      <c r="V208" s="541"/>
      <c r="W208" s="543"/>
      <c r="X208" s="972"/>
      <c r="Y208" s="972"/>
      <c r="Z208" s="972"/>
      <c r="AA208" s="972"/>
      <c r="AB208" s="992"/>
      <c r="AC208" s="1001"/>
      <c r="AD208" s="974"/>
      <c r="AE208" s="975"/>
      <c r="AF208" s="976"/>
      <c r="AG208" s="977"/>
      <c r="AH208" s="1007"/>
      <c r="AI208" s="978"/>
      <c r="AJ208" s="982"/>
      <c r="AK208" s="987"/>
      <c r="AL208" s="988"/>
    </row>
    <row r="209" spans="1:39" ht="10.9">
      <c r="A209" s="999"/>
      <c r="B209" s="164"/>
      <c r="C209" s="164"/>
      <c r="D209" s="993"/>
      <c r="E209" s="969"/>
      <c r="F209" s="1000"/>
      <c r="G209" s="1019"/>
      <c r="H209" s="1000"/>
      <c r="I209" s="1019"/>
      <c r="J209" s="971"/>
      <c r="K209" s="1000"/>
      <c r="L209" s="541"/>
      <c r="M209" s="1000"/>
      <c r="N209" s="1019"/>
      <c r="O209" s="541"/>
      <c r="P209" s="541"/>
      <c r="Q209" s="1000"/>
      <c r="R209" s="1019"/>
      <c r="S209" s="971"/>
      <c r="T209" s="542"/>
      <c r="U209" s="1023"/>
      <c r="V209" s="541"/>
      <c r="W209" s="543"/>
      <c r="X209" s="972"/>
      <c r="Y209" s="972"/>
      <c r="Z209" s="972"/>
      <c r="AA209" s="972"/>
      <c r="AB209" s="992"/>
      <c r="AC209" s="1001"/>
      <c r="AD209" s="974"/>
      <c r="AE209" s="975"/>
      <c r="AF209" s="976"/>
      <c r="AG209" s="977"/>
      <c r="AH209" s="1007"/>
      <c r="AI209" s="978"/>
      <c r="AJ209" s="982"/>
      <c r="AK209" s="989"/>
      <c r="AL209" s="985"/>
      <c r="AM209" s="986"/>
    </row>
    <row r="210" spans="1:39" ht="10.9">
      <c r="A210" s="999"/>
      <c r="B210" s="164"/>
      <c r="C210" s="164"/>
      <c r="D210" s="993"/>
      <c r="E210" s="969"/>
      <c r="F210" s="1000"/>
      <c r="G210" s="1019"/>
      <c r="H210" s="1000"/>
      <c r="I210" s="1019"/>
      <c r="J210" s="971"/>
      <c r="K210" s="1000"/>
      <c r="L210" s="541"/>
      <c r="M210" s="1000"/>
      <c r="N210" s="1019"/>
      <c r="O210" s="541"/>
      <c r="P210" s="541"/>
      <c r="Q210" s="1000"/>
      <c r="R210" s="1019"/>
      <c r="S210" s="971"/>
      <c r="T210" s="542"/>
      <c r="U210" s="1023"/>
      <c r="V210" s="541"/>
      <c r="W210" s="543"/>
      <c r="X210" s="972"/>
      <c r="Y210" s="972"/>
      <c r="Z210" s="972"/>
      <c r="AA210" s="972"/>
      <c r="AB210" s="992"/>
      <c r="AC210" s="1001"/>
      <c r="AD210" s="974"/>
      <c r="AE210" s="975"/>
      <c r="AF210" s="976"/>
      <c r="AG210" s="977"/>
      <c r="AH210" s="1007"/>
      <c r="AI210" s="978"/>
      <c r="AJ210" s="982"/>
      <c r="AK210" s="989"/>
      <c r="AL210" s="985"/>
      <c r="AM210" s="991"/>
    </row>
    <row r="211" spans="1:39" ht="10.9">
      <c r="A211" s="999"/>
      <c r="B211" s="164"/>
      <c r="C211" s="164"/>
      <c r="D211" s="993"/>
      <c r="E211" s="969"/>
      <c r="F211" s="1000"/>
      <c r="G211" s="1019"/>
      <c r="H211" s="1000"/>
      <c r="I211" s="1019"/>
      <c r="J211" s="971"/>
      <c r="K211" s="1000"/>
      <c r="L211" s="541"/>
      <c r="M211" s="1000"/>
      <c r="N211" s="1019"/>
      <c r="O211" s="541"/>
      <c r="P211" s="541"/>
      <c r="Q211" s="1000"/>
      <c r="R211" s="1019"/>
      <c r="S211" s="971"/>
      <c r="T211" s="542"/>
      <c r="U211" s="1023"/>
      <c r="V211" s="541"/>
      <c r="W211" s="543"/>
      <c r="X211" s="972"/>
      <c r="Y211" s="972"/>
      <c r="Z211" s="972"/>
      <c r="AA211" s="972"/>
      <c r="AB211" s="992"/>
      <c r="AC211" s="1001"/>
      <c r="AD211" s="974"/>
      <c r="AE211" s="975"/>
      <c r="AF211" s="976"/>
      <c r="AG211" s="977"/>
      <c r="AH211" s="1007"/>
      <c r="AI211" s="978"/>
      <c r="AJ211" s="982"/>
      <c r="AK211" s="989"/>
      <c r="AL211" s="985"/>
      <c r="AM211" s="986"/>
    </row>
    <row r="212" spans="1:39" ht="10.9">
      <c r="A212" s="999"/>
      <c r="B212" s="164"/>
      <c r="C212" s="164"/>
      <c r="D212" s="993"/>
      <c r="E212" s="969"/>
      <c r="F212" s="1000"/>
      <c r="G212" s="1019"/>
      <c r="H212" s="1000"/>
      <c r="I212" s="1019"/>
      <c r="J212" s="971"/>
      <c r="K212" s="1000"/>
      <c r="L212" s="541"/>
      <c r="M212" s="1000"/>
      <c r="N212" s="1019"/>
      <c r="O212" s="541"/>
      <c r="P212" s="541"/>
      <c r="Q212" s="1000"/>
      <c r="R212" s="1019"/>
      <c r="S212" s="971"/>
      <c r="T212" s="542"/>
      <c r="U212" s="1023"/>
      <c r="V212" s="541"/>
      <c r="W212" s="543"/>
      <c r="X212" s="972"/>
      <c r="Y212" s="972"/>
      <c r="Z212" s="972"/>
      <c r="AA212" s="972"/>
      <c r="AB212" s="992"/>
      <c r="AC212" s="1001"/>
      <c r="AD212" s="974"/>
      <c r="AE212" s="975"/>
      <c r="AF212" s="976"/>
      <c r="AG212" s="977"/>
      <c r="AH212" s="1007"/>
      <c r="AI212" s="978"/>
      <c r="AJ212" s="982"/>
      <c r="AK212" s="994"/>
      <c r="AL212" s="995"/>
      <c r="AM212" s="996"/>
    </row>
    <row r="213" spans="1:39" ht="10.9">
      <c r="A213" s="999"/>
      <c r="B213" s="164"/>
      <c r="C213" s="164"/>
      <c r="D213" s="993"/>
      <c r="E213" s="969"/>
      <c r="F213" s="1000"/>
      <c r="G213" s="1019"/>
      <c r="H213" s="1000"/>
      <c r="I213" s="1019"/>
      <c r="J213" s="971"/>
      <c r="K213" s="1000"/>
      <c r="L213" s="541"/>
      <c r="M213" s="1000"/>
      <c r="N213" s="1019"/>
      <c r="O213" s="541"/>
      <c r="P213" s="541"/>
      <c r="Q213" s="1000"/>
      <c r="R213" s="1019"/>
      <c r="S213" s="971"/>
      <c r="T213" s="542"/>
      <c r="U213" s="1023"/>
      <c r="V213" s="541"/>
      <c r="W213" s="543"/>
      <c r="X213" s="972"/>
      <c r="Y213" s="972"/>
      <c r="Z213" s="972"/>
      <c r="AA213" s="972"/>
      <c r="AB213" s="992"/>
      <c r="AC213" s="1001"/>
      <c r="AD213" s="974"/>
      <c r="AE213" s="975"/>
      <c r="AF213" s="976"/>
      <c r="AG213" s="977"/>
      <c r="AH213" s="1007"/>
      <c r="AI213" s="978"/>
      <c r="AJ213" s="982"/>
      <c r="AK213" s="989"/>
      <c r="AL213" s="985"/>
      <c r="AM213" s="991"/>
    </row>
    <row r="214" spans="1:39" ht="10.9">
      <c r="A214" s="999"/>
      <c r="B214" s="164"/>
      <c r="C214" s="164"/>
      <c r="D214" s="993"/>
      <c r="E214" s="969"/>
      <c r="F214" s="1000"/>
      <c r="G214" s="1019"/>
      <c r="H214" s="1000"/>
      <c r="I214" s="1019"/>
      <c r="J214" s="971"/>
      <c r="K214" s="1000"/>
      <c r="L214" s="541"/>
      <c r="M214" s="1000"/>
      <c r="N214" s="1019"/>
      <c r="O214" s="541"/>
      <c r="P214" s="541"/>
      <c r="Q214" s="1000"/>
      <c r="R214" s="1019"/>
      <c r="S214" s="971"/>
      <c r="T214" s="542"/>
      <c r="U214" s="1023"/>
      <c r="V214" s="541"/>
      <c r="W214" s="543"/>
      <c r="X214" s="972"/>
      <c r="Y214" s="972"/>
      <c r="Z214" s="972"/>
      <c r="AA214" s="972"/>
      <c r="AB214" s="992"/>
      <c r="AC214" s="1001"/>
      <c r="AD214" s="974"/>
      <c r="AE214" s="975"/>
      <c r="AF214" s="976"/>
      <c r="AG214" s="977"/>
      <c r="AH214" s="1007"/>
      <c r="AI214" s="978"/>
      <c r="AJ214" s="982"/>
      <c r="AK214" s="987"/>
      <c r="AL214" s="988"/>
    </row>
    <row r="215" spans="1:39" ht="10.9">
      <c r="A215" s="999"/>
      <c r="B215" s="164"/>
      <c r="C215" s="164"/>
      <c r="D215" s="993"/>
      <c r="E215" s="969"/>
      <c r="F215" s="1000"/>
      <c r="G215" s="1019"/>
      <c r="H215" s="1000"/>
      <c r="I215" s="1019"/>
      <c r="J215" s="971"/>
      <c r="K215" s="1000"/>
      <c r="L215" s="541"/>
      <c r="M215" s="1000"/>
      <c r="N215" s="1019"/>
      <c r="O215" s="541"/>
      <c r="P215" s="541"/>
      <c r="Q215" s="1000"/>
      <c r="R215" s="1019"/>
      <c r="S215" s="971"/>
      <c r="T215" s="542"/>
      <c r="U215" s="1023"/>
      <c r="V215" s="541"/>
      <c r="W215" s="543"/>
      <c r="X215" s="972"/>
      <c r="Y215" s="972"/>
      <c r="Z215" s="972"/>
      <c r="AA215" s="972"/>
      <c r="AB215" s="992"/>
      <c r="AC215" s="1001"/>
      <c r="AD215" s="974"/>
      <c r="AE215" s="975"/>
      <c r="AF215" s="976"/>
      <c r="AG215" s="977"/>
      <c r="AH215" s="1007"/>
      <c r="AI215" s="978"/>
      <c r="AJ215" s="982"/>
      <c r="AK215" s="987"/>
      <c r="AL215" s="988"/>
    </row>
    <row r="216" spans="1:39" ht="10.9">
      <c r="A216" s="999"/>
      <c r="B216" s="164"/>
      <c r="C216" s="164"/>
      <c r="D216" s="993"/>
      <c r="E216" s="969"/>
      <c r="F216" s="1000"/>
      <c r="G216" s="1019"/>
      <c r="H216" s="1000"/>
      <c r="I216" s="1019"/>
      <c r="J216" s="971"/>
      <c r="K216" s="1000"/>
      <c r="L216" s="541"/>
      <c r="M216" s="1000"/>
      <c r="N216" s="1019"/>
      <c r="O216" s="541"/>
      <c r="P216" s="541"/>
      <c r="Q216" s="1000"/>
      <c r="R216" s="1019"/>
      <c r="S216" s="971"/>
      <c r="T216" s="542"/>
      <c r="U216" s="1023"/>
      <c r="V216" s="541"/>
      <c r="W216" s="543"/>
      <c r="X216" s="972"/>
      <c r="Y216" s="972"/>
      <c r="Z216" s="972"/>
      <c r="AA216" s="972"/>
      <c r="AB216" s="992"/>
      <c r="AC216" s="1001"/>
      <c r="AD216" s="974"/>
      <c r="AE216" s="975"/>
      <c r="AF216" s="976"/>
      <c r="AG216" s="977"/>
      <c r="AH216" s="1007"/>
      <c r="AI216" s="978"/>
      <c r="AJ216" s="982"/>
      <c r="AK216" s="989"/>
      <c r="AL216" s="985"/>
      <c r="AM216" s="986"/>
    </row>
    <row r="217" spans="1:39" ht="10.9">
      <c r="A217" s="999"/>
      <c r="B217" s="164"/>
      <c r="C217" s="164"/>
      <c r="D217" s="993"/>
      <c r="E217" s="969"/>
      <c r="F217" s="1000"/>
      <c r="G217" s="1019"/>
      <c r="H217" s="1000"/>
      <c r="I217" s="1019"/>
      <c r="J217" s="971"/>
      <c r="K217" s="1000"/>
      <c r="L217" s="541"/>
      <c r="M217" s="1000"/>
      <c r="N217" s="1019"/>
      <c r="O217" s="541"/>
      <c r="P217" s="541"/>
      <c r="Q217" s="1000"/>
      <c r="R217" s="1019"/>
      <c r="S217" s="971"/>
      <c r="T217" s="542"/>
      <c r="U217" s="1023"/>
      <c r="V217" s="541"/>
      <c r="W217" s="543"/>
      <c r="X217" s="972"/>
      <c r="Y217" s="972"/>
      <c r="Z217" s="972"/>
      <c r="AA217" s="972"/>
      <c r="AB217" s="992"/>
      <c r="AC217" s="1001"/>
      <c r="AD217" s="974"/>
      <c r="AE217" s="975"/>
      <c r="AF217" s="976"/>
      <c r="AG217" s="977"/>
      <c r="AH217" s="1007"/>
      <c r="AI217" s="978"/>
      <c r="AJ217" s="982"/>
      <c r="AK217" s="994"/>
      <c r="AL217" s="995"/>
      <c r="AM217" s="996"/>
    </row>
    <row r="218" spans="1:39" ht="10.9">
      <c r="A218" s="999"/>
      <c r="B218" s="164"/>
      <c r="C218" s="164"/>
      <c r="D218" s="993"/>
      <c r="E218" s="969"/>
      <c r="F218" s="1000"/>
      <c r="G218" s="1019"/>
      <c r="H218" s="1000"/>
      <c r="I218" s="1019"/>
      <c r="J218" s="971"/>
      <c r="K218" s="1000"/>
      <c r="L218" s="541"/>
      <c r="M218" s="1000"/>
      <c r="N218" s="1019"/>
      <c r="O218" s="541"/>
      <c r="P218" s="541"/>
      <c r="Q218" s="1000"/>
      <c r="R218" s="1019"/>
      <c r="S218" s="971"/>
      <c r="T218" s="542"/>
      <c r="U218" s="1023"/>
      <c r="V218" s="541"/>
      <c r="W218" s="543"/>
      <c r="X218" s="972"/>
      <c r="Y218" s="972"/>
      <c r="Z218" s="972"/>
      <c r="AA218" s="972"/>
      <c r="AB218" s="992"/>
      <c r="AC218" s="1001"/>
      <c r="AD218" s="974"/>
      <c r="AE218" s="975"/>
      <c r="AF218" s="976"/>
      <c r="AG218" s="977"/>
      <c r="AH218" s="1007"/>
      <c r="AI218" s="978"/>
      <c r="AJ218" s="978"/>
      <c r="AK218" s="1002"/>
      <c r="AL218" s="1003"/>
    </row>
    <row r="219" spans="1:39" ht="10.9">
      <c r="A219" s="999"/>
      <c r="B219" s="164"/>
      <c r="C219" s="164"/>
      <c r="D219" s="993"/>
      <c r="E219" s="969"/>
      <c r="F219" s="1000"/>
      <c r="G219" s="1019"/>
      <c r="H219" s="1000"/>
      <c r="I219" s="1019"/>
      <c r="J219" s="971"/>
      <c r="K219" s="1000"/>
      <c r="L219" s="541"/>
      <c r="M219" s="1000"/>
      <c r="N219" s="1019"/>
      <c r="O219" s="541"/>
      <c r="P219" s="541"/>
      <c r="Q219" s="1000"/>
      <c r="R219" s="1019"/>
      <c r="S219" s="971"/>
      <c r="T219" s="542"/>
      <c r="U219" s="1023"/>
      <c r="V219" s="541"/>
      <c r="W219" s="543"/>
      <c r="X219" s="972"/>
      <c r="Y219" s="972"/>
      <c r="Z219" s="972"/>
      <c r="AA219" s="972"/>
      <c r="AB219" s="992"/>
      <c r="AC219" s="1001"/>
      <c r="AD219" s="974"/>
      <c r="AE219" s="975"/>
      <c r="AF219" s="976"/>
      <c r="AG219" s="977"/>
      <c r="AH219" s="1007"/>
      <c r="AI219" s="978"/>
      <c r="AJ219" s="978"/>
      <c r="AK219" s="1002"/>
      <c r="AL219" s="1003"/>
    </row>
    <row r="220" spans="1:39" ht="10.9">
      <c r="A220" s="999"/>
      <c r="B220" s="164"/>
      <c r="C220" s="164"/>
      <c r="D220" s="993"/>
      <c r="E220" s="969"/>
      <c r="F220" s="1000"/>
      <c r="G220" s="1019"/>
      <c r="H220" s="1000"/>
      <c r="I220" s="1019"/>
      <c r="J220" s="971"/>
      <c r="K220" s="1000"/>
      <c r="L220" s="541"/>
      <c r="M220" s="1000"/>
      <c r="N220" s="1019"/>
      <c r="O220" s="541"/>
      <c r="P220" s="541"/>
      <c r="Q220" s="1000"/>
      <c r="R220" s="1019"/>
      <c r="S220" s="971"/>
      <c r="T220" s="542"/>
      <c r="U220" s="1023"/>
      <c r="V220" s="541"/>
      <c r="W220" s="543"/>
      <c r="X220" s="972"/>
      <c r="Y220" s="972"/>
      <c r="Z220" s="972"/>
      <c r="AA220" s="972"/>
      <c r="AB220" s="992"/>
      <c r="AC220" s="1001"/>
      <c r="AD220" s="974"/>
      <c r="AE220" s="975"/>
      <c r="AF220" s="976"/>
      <c r="AG220" s="977"/>
      <c r="AH220" s="1007"/>
      <c r="AI220" s="978"/>
      <c r="AJ220" s="978"/>
      <c r="AK220" s="1002"/>
      <c r="AL220" s="1003"/>
    </row>
    <row r="221" spans="1:39" ht="10.9">
      <c r="A221" s="999"/>
      <c r="B221" s="164"/>
      <c r="C221" s="164"/>
      <c r="D221" s="993"/>
      <c r="E221" s="969"/>
      <c r="F221" s="1000"/>
      <c r="G221" s="1019"/>
      <c r="H221" s="1000"/>
      <c r="I221" s="1019"/>
      <c r="J221" s="971"/>
      <c r="K221" s="1000"/>
      <c r="L221" s="541"/>
      <c r="M221" s="1000"/>
      <c r="N221" s="1019"/>
      <c r="O221" s="541"/>
      <c r="P221" s="541"/>
      <c r="Q221" s="1000"/>
      <c r="R221" s="1019"/>
      <c r="S221" s="971"/>
      <c r="T221" s="542"/>
      <c r="U221" s="1023"/>
      <c r="V221" s="541"/>
      <c r="W221" s="543"/>
      <c r="X221" s="972"/>
      <c r="Y221" s="972"/>
      <c r="Z221" s="972"/>
      <c r="AA221" s="972"/>
      <c r="AB221" s="992"/>
      <c r="AC221" s="1001"/>
      <c r="AD221" s="974"/>
      <c r="AE221" s="975"/>
      <c r="AF221" s="976"/>
      <c r="AG221" s="977"/>
      <c r="AH221" s="1007"/>
      <c r="AI221" s="978"/>
      <c r="AJ221" s="978"/>
      <c r="AK221" s="989"/>
      <c r="AL221" s="985"/>
      <c r="AM221" s="986"/>
    </row>
    <row r="222" spans="1:39" ht="10.9">
      <c r="A222" s="999"/>
      <c r="B222" s="164"/>
      <c r="C222" s="164"/>
      <c r="D222" s="993"/>
      <c r="E222" s="969"/>
      <c r="F222" s="1000"/>
      <c r="G222" s="1019"/>
      <c r="H222" s="1000"/>
      <c r="I222" s="1019"/>
      <c r="J222" s="971"/>
      <c r="K222" s="1000"/>
      <c r="L222" s="541"/>
      <c r="M222" s="1000"/>
      <c r="N222" s="1019"/>
      <c r="O222" s="541"/>
      <c r="P222" s="541"/>
      <c r="Q222" s="1000"/>
      <c r="R222" s="1019"/>
      <c r="S222" s="971"/>
      <c r="T222" s="542"/>
      <c r="U222" s="1023"/>
      <c r="V222" s="541"/>
      <c r="W222" s="543"/>
      <c r="X222" s="972"/>
      <c r="Y222" s="972"/>
      <c r="Z222" s="972"/>
      <c r="AA222" s="972"/>
      <c r="AB222" s="992"/>
      <c r="AC222" s="1001"/>
      <c r="AD222" s="974"/>
      <c r="AE222" s="975"/>
      <c r="AF222" s="976"/>
      <c r="AG222" s="977"/>
      <c r="AH222" s="1007"/>
      <c r="AI222" s="978"/>
      <c r="AJ222" s="978"/>
      <c r="AK222" s="994"/>
      <c r="AL222" s="995"/>
      <c r="AM222" s="996"/>
    </row>
    <row r="223" spans="1:39" ht="10.9">
      <c r="A223" s="999"/>
      <c r="B223" s="164"/>
      <c r="C223" s="164"/>
      <c r="D223" s="993"/>
      <c r="E223" s="969"/>
      <c r="F223" s="1000"/>
      <c r="G223" s="1019"/>
      <c r="H223" s="1000"/>
      <c r="I223" s="1019"/>
      <c r="J223" s="971"/>
      <c r="K223" s="1000"/>
      <c r="L223" s="541"/>
      <c r="M223" s="1000"/>
      <c r="N223" s="1019"/>
      <c r="O223" s="541"/>
      <c r="P223" s="541"/>
      <c r="Q223" s="1000"/>
      <c r="R223" s="1019"/>
      <c r="S223" s="971"/>
      <c r="T223" s="542"/>
      <c r="U223" s="1023"/>
      <c r="V223" s="541"/>
      <c r="W223" s="543"/>
      <c r="X223" s="972"/>
      <c r="Y223" s="972"/>
      <c r="Z223" s="972"/>
      <c r="AA223" s="972"/>
      <c r="AB223" s="992"/>
      <c r="AC223" s="1001"/>
      <c r="AD223" s="974"/>
      <c r="AE223" s="975"/>
      <c r="AF223" s="976"/>
      <c r="AG223" s="977"/>
      <c r="AH223" s="1007"/>
      <c r="AI223" s="978"/>
      <c r="AJ223" s="978"/>
      <c r="AK223" s="1002"/>
      <c r="AL223" s="1003"/>
    </row>
    <row r="224" spans="1:39" ht="10.9">
      <c r="A224" s="999"/>
      <c r="B224" s="164"/>
      <c r="C224" s="164"/>
      <c r="D224" s="993"/>
      <c r="E224" s="969"/>
      <c r="F224" s="1000"/>
      <c r="G224" s="1019"/>
      <c r="H224" s="1000"/>
      <c r="I224" s="1019"/>
      <c r="J224" s="971"/>
      <c r="K224" s="1000"/>
      <c r="L224" s="541"/>
      <c r="M224" s="1000"/>
      <c r="N224" s="1019"/>
      <c r="O224" s="541"/>
      <c r="P224" s="541"/>
      <c r="Q224" s="1000"/>
      <c r="R224" s="1019"/>
      <c r="S224" s="971"/>
      <c r="T224" s="542"/>
      <c r="U224" s="1023"/>
      <c r="V224" s="541"/>
      <c r="W224" s="543"/>
      <c r="X224" s="972"/>
      <c r="Y224" s="972"/>
      <c r="Z224" s="972"/>
      <c r="AA224" s="972"/>
      <c r="AB224" s="992"/>
      <c r="AC224" s="1001"/>
      <c r="AD224" s="974"/>
      <c r="AE224" s="975"/>
      <c r="AF224" s="976"/>
      <c r="AG224" s="977"/>
      <c r="AH224" s="1007"/>
      <c r="AI224" s="978"/>
      <c r="AJ224" s="978"/>
      <c r="AK224" s="1002"/>
      <c r="AL224" s="1003"/>
    </row>
    <row r="225" spans="37:38" ht="10.9">
      <c r="AK225" s="1002"/>
      <c r="AL225" s="1003"/>
    </row>
    <row r="361" spans="1:1" ht="10.9">
      <c r="A361" s="1004"/>
    </row>
  </sheetData>
  <mergeCells count="11">
    <mergeCell ref="A1:B4"/>
    <mergeCell ref="C1:AG4"/>
    <mergeCell ref="AH1:AM2"/>
    <mergeCell ref="AH3:AM4"/>
    <mergeCell ref="B11:C11"/>
    <mergeCell ref="A6:B9"/>
    <mergeCell ref="C6:AI9"/>
    <mergeCell ref="AJ6:AK7"/>
    <mergeCell ref="AL6:AM7"/>
    <mergeCell ref="AJ8:AM8"/>
    <mergeCell ref="AJ9:AM9"/>
  </mergeCells>
  <conditionalFormatting sqref="A11">
    <cfRule type="cellIs" dxfId="205" priority="8" operator="equal">
      <formula>"NCD-2001"</formula>
    </cfRule>
    <cfRule type="cellIs" dxfId="204" priority="9" operator="equal">
      <formula>"NBS-6259"</formula>
    </cfRule>
  </conditionalFormatting>
  <conditionalFormatting sqref="C1">
    <cfRule type="duplicateValues" dxfId="203" priority="10"/>
  </conditionalFormatting>
  <conditionalFormatting sqref="D11">
    <cfRule type="cellIs" dxfId="202" priority="11" operator="equal">
      <formula>"NCD-2001"</formula>
    </cfRule>
    <cfRule type="cellIs" dxfId="201" priority="12" operator="equal">
      <formula>"NBS-6259"</formula>
    </cfRule>
  </conditionalFormatting>
  <conditionalFormatting sqref="E1:E5 E10:E1048576">
    <cfRule type="cellIs" dxfId="200" priority="6" operator="equal">
      <formula>"ENTRADA"</formula>
    </cfRule>
    <cfRule type="cellIs" dxfId="199" priority="7" operator="equal">
      <formula>"SALIDA"</formula>
    </cfRule>
  </conditionalFormatting>
  <conditionalFormatting sqref="X14:AA224">
    <cfRule type="cellIs" dxfId="198" priority="2" operator="equal">
      <formula>"NCD-2001"</formula>
    </cfRule>
    <cfRule type="cellIs" dxfId="197" priority="3" operator="equal">
      <formula>"NBS-6259"</formula>
    </cfRule>
  </conditionalFormatting>
  <conditionalFormatting sqref="C6">
    <cfRule type="duplicateValues" dxfId="195" priority="1"/>
  </conditionalFormatting>
  <pageMargins left="0.7" right="0.7" top="0.75" bottom="0.75" header="0.3" footer="0.3"/>
  <pageSetup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543774-FC84-489B-A174-1B5836F152F0}">
  <sheetPr>
    <tabColor theme="3"/>
  </sheetPr>
  <dimension ref="A1:AM372"/>
  <sheetViews>
    <sheetView showGridLines="0" zoomScaleNormal="100" workbookViewId="0">
      <pane ySplit="8" topLeftCell="A9" activePane="bottomLeft" state="frozen"/>
      <selection activeCell="C93" sqref="C93"/>
      <selection pane="bottomLeft" sqref="A1:XFD4"/>
    </sheetView>
  </sheetViews>
  <sheetFormatPr baseColWidth="10" defaultColWidth="7.375" defaultRowHeight="10.9"/>
  <cols>
    <col min="1" max="1" width="8.875" style="957" bestFit="1" customWidth="1"/>
    <col min="2" max="2" width="19.875" style="957" customWidth="1"/>
    <col min="3" max="3" width="7.25" style="957" bestFit="1" customWidth="1"/>
    <col min="4" max="4" width="34.75" style="957" bestFit="1" customWidth="1"/>
    <col min="5" max="5" width="10.25" style="957" bestFit="1" customWidth="1"/>
    <col min="6" max="6" width="9.125" style="1043" bestFit="1" customWidth="1"/>
    <col min="7" max="7" width="9.125" style="1043" customWidth="1"/>
    <col min="8" max="8" width="10.75" style="1043" bestFit="1" customWidth="1"/>
    <col min="9" max="9" width="10.75" style="1043" customWidth="1"/>
    <col min="10" max="10" width="9.375" style="158" bestFit="1" customWidth="1"/>
    <col min="11" max="11" width="8.25" style="1043" bestFit="1" customWidth="1"/>
    <col min="12" max="12" width="13" style="158" bestFit="1" customWidth="1"/>
    <col min="13" max="13" width="10.75" style="1043" bestFit="1" customWidth="1"/>
    <col min="14" max="14" width="10.75" style="1043" customWidth="1"/>
    <col min="15" max="15" width="12.375" style="158" bestFit="1" customWidth="1"/>
    <col min="16" max="16" width="9.375" style="158" bestFit="1" customWidth="1"/>
    <col min="17" max="17" width="10.25" style="1043" bestFit="1" customWidth="1"/>
    <col min="18" max="18" width="10.25" style="1043" customWidth="1"/>
    <col min="19" max="19" width="12.375" style="158" customWidth="1"/>
    <col min="20" max="20" width="8.625" style="158" bestFit="1" customWidth="1"/>
    <col min="21" max="21" width="8.625" style="158" customWidth="1"/>
    <col min="22" max="22" width="5.75" style="158" bestFit="1" customWidth="1"/>
    <col min="23" max="23" width="9.75" style="158" bestFit="1" customWidth="1"/>
    <col min="24" max="24" width="7.375" style="158" bestFit="1" customWidth="1"/>
    <col min="25" max="25" width="15.875" style="158" bestFit="1" customWidth="1"/>
    <col min="26" max="26" width="13" style="158" bestFit="1" customWidth="1"/>
    <col min="27" max="27" width="7.625" style="158" bestFit="1" customWidth="1"/>
    <col min="28" max="28" width="23.125" style="158" bestFit="1" customWidth="1"/>
    <col min="29" max="29" width="11.125" style="158" bestFit="1" customWidth="1"/>
    <col min="30" max="30" width="8.875" style="957" bestFit="1" customWidth="1"/>
    <col min="31" max="31" width="6.625" style="158" bestFit="1" customWidth="1"/>
    <col min="32" max="32" width="7.875" style="959" bestFit="1" customWidth="1"/>
    <col min="33" max="33" width="24.125" style="960" bestFit="1" customWidth="1"/>
    <col min="34" max="34" width="7.625" style="959" bestFit="1" customWidth="1"/>
    <col min="35" max="35" width="6.625" style="957" bestFit="1" customWidth="1"/>
    <col min="36" max="36" width="11" style="957" bestFit="1" customWidth="1"/>
    <col min="37" max="37" width="11.625" style="1051" bestFit="1" customWidth="1"/>
    <col min="38" max="38" width="11.375" style="1051" bestFit="1" customWidth="1"/>
    <col min="39" max="39" width="10.75" style="1052" bestFit="1" customWidth="1"/>
    <col min="40" max="40" width="9.375" style="158" customWidth="1"/>
    <col min="41" max="41" width="10.375" style="158" customWidth="1"/>
    <col min="42" max="42" width="9.75" style="158" customWidth="1"/>
    <col min="43" max="16384" width="7.375" style="158"/>
  </cols>
  <sheetData>
    <row r="1" spans="1:39" ht="25.5" customHeight="1">
      <c r="A1" s="1170" t="e" vm="1">
        <v>#VALUE!</v>
      </c>
      <c r="B1" s="1170"/>
      <c r="C1" s="1186" t="s">
        <v>425</v>
      </c>
      <c r="D1" s="1187"/>
      <c r="E1" s="1187"/>
      <c r="F1" s="1187"/>
      <c r="G1" s="1187"/>
      <c r="H1" s="1187"/>
      <c r="I1" s="1187"/>
      <c r="J1" s="1187"/>
      <c r="K1" s="1187"/>
      <c r="L1" s="1187"/>
      <c r="M1" s="1187"/>
      <c r="N1" s="1187"/>
      <c r="O1" s="1187"/>
      <c r="P1" s="1187"/>
      <c r="Q1" s="1187"/>
      <c r="R1" s="1187"/>
      <c r="S1" s="1187"/>
      <c r="T1" s="1187"/>
      <c r="U1" s="1187"/>
      <c r="V1" s="1187"/>
      <c r="W1" s="1187"/>
      <c r="X1" s="1187"/>
      <c r="Y1" s="1187"/>
      <c r="Z1" s="1187"/>
      <c r="AA1" s="1187"/>
      <c r="AB1" s="1187"/>
      <c r="AC1" s="1187"/>
      <c r="AD1" s="1187"/>
      <c r="AE1" s="1187"/>
      <c r="AF1" s="1187"/>
      <c r="AG1" s="1187"/>
      <c r="AH1" s="1187"/>
      <c r="AI1" s="1188"/>
      <c r="AJ1" s="1178" t="e" vm="2">
        <v>#VALUE!</v>
      </c>
      <c r="AK1" s="1179"/>
      <c r="AL1" s="1178" t="e" vm="3">
        <v>#VALUE!</v>
      </c>
      <c r="AM1" s="1179"/>
    </row>
    <row r="2" spans="1:39" ht="12.9" customHeight="1">
      <c r="A2" s="1170"/>
      <c r="B2" s="1170"/>
      <c r="C2" s="1189"/>
      <c r="D2" s="1190"/>
      <c r="E2" s="1190"/>
      <c r="F2" s="1190"/>
      <c r="G2" s="1190"/>
      <c r="H2" s="1190"/>
      <c r="I2" s="1190"/>
      <c r="J2" s="1190"/>
      <c r="K2" s="1190"/>
      <c r="L2" s="1190"/>
      <c r="M2" s="1190"/>
      <c r="N2" s="1190"/>
      <c r="O2" s="1190"/>
      <c r="P2" s="1190"/>
      <c r="Q2" s="1190"/>
      <c r="R2" s="1190"/>
      <c r="S2" s="1190"/>
      <c r="T2" s="1190"/>
      <c r="U2" s="1190"/>
      <c r="V2" s="1190"/>
      <c r="W2" s="1190"/>
      <c r="X2" s="1190"/>
      <c r="Y2" s="1190"/>
      <c r="Z2" s="1190"/>
      <c r="AA2" s="1190"/>
      <c r="AB2" s="1190"/>
      <c r="AC2" s="1190"/>
      <c r="AD2" s="1190"/>
      <c r="AE2" s="1190"/>
      <c r="AF2" s="1190"/>
      <c r="AG2" s="1190"/>
      <c r="AH2" s="1190"/>
      <c r="AI2" s="1191"/>
      <c r="AJ2" s="1180"/>
      <c r="AK2" s="1181"/>
      <c r="AL2" s="1180"/>
      <c r="AM2" s="1181"/>
    </row>
    <row r="3" spans="1:39">
      <c r="A3" s="1170"/>
      <c r="B3" s="1170"/>
      <c r="C3" s="1189"/>
      <c r="D3" s="1190"/>
      <c r="E3" s="1190"/>
      <c r="F3" s="1190"/>
      <c r="G3" s="1190"/>
      <c r="H3" s="1190"/>
      <c r="I3" s="1190"/>
      <c r="J3" s="1190"/>
      <c r="K3" s="1190"/>
      <c r="L3" s="1190"/>
      <c r="M3" s="1190"/>
      <c r="N3" s="1190"/>
      <c r="O3" s="1190"/>
      <c r="P3" s="1190"/>
      <c r="Q3" s="1190"/>
      <c r="R3" s="1190"/>
      <c r="S3" s="1190"/>
      <c r="T3" s="1190"/>
      <c r="U3" s="1190"/>
      <c r="V3" s="1190"/>
      <c r="W3" s="1190"/>
      <c r="X3" s="1190"/>
      <c r="Y3" s="1190"/>
      <c r="Z3" s="1190"/>
      <c r="AA3" s="1190"/>
      <c r="AB3" s="1190"/>
      <c r="AC3" s="1190"/>
      <c r="AD3" s="1190"/>
      <c r="AE3" s="1190"/>
      <c r="AF3" s="1190"/>
      <c r="AG3" s="1190"/>
      <c r="AH3" s="1190"/>
      <c r="AI3" s="1191"/>
      <c r="AJ3" s="1182" t="s">
        <v>696</v>
      </c>
      <c r="AK3" s="1183"/>
      <c r="AL3" s="1183"/>
      <c r="AM3" s="1184"/>
    </row>
    <row r="4" spans="1:39">
      <c r="A4" s="1170"/>
      <c r="B4" s="1170"/>
      <c r="C4" s="1192"/>
      <c r="D4" s="1193"/>
      <c r="E4" s="1193"/>
      <c r="F4" s="1193"/>
      <c r="G4" s="1193"/>
      <c r="H4" s="1193"/>
      <c r="I4" s="1193"/>
      <c r="J4" s="1193"/>
      <c r="K4" s="1193"/>
      <c r="L4" s="1193"/>
      <c r="M4" s="1193"/>
      <c r="N4" s="1193"/>
      <c r="O4" s="1193"/>
      <c r="P4" s="1193"/>
      <c r="Q4" s="1193"/>
      <c r="R4" s="1193"/>
      <c r="S4" s="1193"/>
      <c r="T4" s="1193"/>
      <c r="U4" s="1193"/>
      <c r="V4" s="1193"/>
      <c r="W4" s="1193"/>
      <c r="X4" s="1193"/>
      <c r="Y4" s="1193"/>
      <c r="Z4" s="1193"/>
      <c r="AA4" s="1193"/>
      <c r="AB4" s="1193"/>
      <c r="AC4" s="1193"/>
      <c r="AD4" s="1193"/>
      <c r="AE4" s="1193"/>
      <c r="AF4" s="1193"/>
      <c r="AG4" s="1193"/>
      <c r="AH4" s="1193"/>
      <c r="AI4" s="1194"/>
      <c r="AJ4" s="1182" t="s">
        <v>695</v>
      </c>
      <c r="AK4" s="1183"/>
      <c r="AL4" s="1183"/>
      <c r="AM4" s="1184"/>
    </row>
    <row r="5" spans="1:39">
      <c r="AK5" s="959"/>
      <c r="AL5" s="959"/>
      <c r="AM5" s="1027"/>
    </row>
    <row r="6" spans="1:39" ht="12.1" customHeight="1">
      <c r="A6" s="1025" t="s">
        <v>426</v>
      </c>
      <c r="B6" s="1169"/>
      <c r="C6" s="1169"/>
      <c r="D6" s="1057"/>
      <c r="AK6" s="959"/>
      <c r="AL6" s="959"/>
      <c r="AM6" s="1027"/>
    </row>
    <row r="7" spans="1:39">
      <c r="AK7" s="959"/>
      <c r="AL7" s="959"/>
      <c r="AM7" s="1027"/>
    </row>
    <row r="8" spans="1:39" ht="32.6">
      <c r="A8" s="168" t="s">
        <v>2</v>
      </c>
      <c r="B8" s="168" t="s">
        <v>3</v>
      </c>
      <c r="C8" s="655" t="s">
        <v>169</v>
      </c>
      <c r="D8" s="655" t="s">
        <v>171</v>
      </c>
      <c r="E8" s="655" t="s">
        <v>5</v>
      </c>
      <c r="F8" s="1044" t="s">
        <v>6</v>
      </c>
      <c r="G8" s="1017" t="s">
        <v>690</v>
      </c>
      <c r="H8" s="160" t="s">
        <v>7</v>
      </c>
      <c r="I8" s="1017" t="s">
        <v>691</v>
      </c>
      <c r="J8" s="161" t="s">
        <v>160</v>
      </c>
      <c r="K8" s="160" t="s">
        <v>8</v>
      </c>
      <c r="L8" s="161" t="s">
        <v>161</v>
      </c>
      <c r="M8" s="160" t="s">
        <v>9</v>
      </c>
      <c r="N8" s="1017" t="s">
        <v>692</v>
      </c>
      <c r="O8" s="161" t="s">
        <v>162</v>
      </c>
      <c r="P8" s="161" t="s">
        <v>163</v>
      </c>
      <c r="Q8" s="159" t="s">
        <v>10</v>
      </c>
      <c r="R8" s="1020" t="s">
        <v>694</v>
      </c>
      <c r="S8" s="161" t="s">
        <v>164</v>
      </c>
      <c r="T8" s="159" t="s">
        <v>11</v>
      </c>
      <c r="U8" s="1022" t="s">
        <v>693</v>
      </c>
      <c r="V8" s="656" t="s">
        <v>12</v>
      </c>
      <c r="W8" s="656" t="s">
        <v>13</v>
      </c>
      <c r="X8" s="168" t="s">
        <v>165</v>
      </c>
      <c r="Y8" s="168" t="s">
        <v>166</v>
      </c>
      <c r="Z8" s="168" t="s">
        <v>15</v>
      </c>
      <c r="AA8" s="168" t="s">
        <v>16</v>
      </c>
      <c r="AB8" s="168" t="s">
        <v>17</v>
      </c>
      <c r="AC8" s="168" t="s">
        <v>289</v>
      </c>
      <c r="AD8" s="168" t="s">
        <v>290</v>
      </c>
      <c r="AE8" s="656" t="s">
        <v>295</v>
      </c>
      <c r="AF8" s="1045" t="s">
        <v>83</v>
      </c>
      <c r="AG8" s="168" t="s">
        <v>167</v>
      </c>
      <c r="AH8" s="1045" t="s">
        <v>291</v>
      </c>
      <c r="AI8" s="168" t="s">
        <v>292</v>
      </c>
      <c r="AJ8" s="168" t="s">
        <v>293</v>
      </c>
      <c r="AK8" s="1045" t="s">
        <v>422</v>
      </c>
      <c r="AL8" s="959"/>
      <c r="AM8" s="1027"/>
    </row>
    <row r="9" spans="1:39" ht="12.1" customHeight="1">
      <c r="A9" s="999">
        <v>45520</v>
      </c>
      <c r="B9" s="163" t="s">
        <v>442</v>
      </c>
      <c r="C9" s="163" t="s">
        <v>111</v>
      </c>
      <c r="D9" s="163" t="s">
        <v>455</v>
      </c>
      <c r="E9" s="969" t="s">
        <v>445</v>
      </c>
      <c r="F9" s="1000">
        <v>288563</v>
      </c>
      <c r="G9" s="1018"/>
      <c r="H9" s="970">
        <v>288563</v>
      </c>
      <c r="I9" s="1018"/>
      <c r="J9" s="971">
        <f t="shared" ref="J9:J72" si="0">H9-F9</f>
        <v>0</v>
      </c>
      <c r="K9" s="970">
        <v>288563</v>
      </c>
      <c r="L9" s="541">
        <f t="shared" ref="L9:L72" si="1">K9-H9</f>
        <v>0</v>
      </c>
      <c r="M9" s="970">
        <v>288583</v>
      </c>
      <c r="N9" s="1018"/>
      <c r="O9" s="541">
        <f t="shared" ref="O9:O29" si="2">M9-K9</f>
        <v>20</v>
      </c>
      <c r="P9" s="541">
        <f t="shared" ref="P9:P29" si="3">M9-H9</f>
        <v>20</v>
      </c>
      <c r="Q9" s="970">
        <v>288583</v>
      </c>
      <c r="R9" s="1018"/>
      <c r="S9" s="971">
        <f t="shared" ref="S9:S29" si="4">Q9-M9</f>
        <v>0</v>
      </c>
      <c r="T9" s="542">
        <f t="shared" ref="T9:T29" si="5">Q9-F9</f>
        <v>20</v>
      </c>
      <c r="U9" s="1023"/>
      <c r="V9" s="541">
        <f t="shared" ref="V9:V29" si="6">P9</f>
        <v>20</v>
      </c>
      <c r="W9" s="543">
        <f t="shared" ref="W9:W29" si="7">T9-V9</f>
        <v>0</v>
      </c>
      <c r="X9" s="1046" t="s">
        <v>466</v>
      </c>
      <c r="Y9" s="1046" t="s">
        <v>467</v>
      </c>
      <c r="Z9" s="1046" t="s">
        <v>29</v>
      </c>
      <c r="AA9" s="1046">
        <v>2016</v>
      </c>
      <c r="AB9" s="1046" t="s">
        <v>30</v>
      </c>
      <c r="AC9" s="1047">
        <v>7</v>
      </c>
      <c r="AD9" s="978">
        <f t="shared" ref="AD9:AD29" si="8">T9/AC9</f>
        <v>2.8571428571428572</v>
      </c>
      <c r="AE9" s="1048">
        <v>23.45</v>
      </c>
      <c r="AF9" s="976">
        <f t="shared" ref="AF9:AF29" si="9">AD9*AE9</f>
        <v>67</v>
      </c>
      <c r="AG9" s="1058" t="s">
        <v>128</v>
      </c>
      <c r="AH9" s="976">
        <f t="shared" ref="AH9:AH23" si="10">AF9</f>
        <v>67</v>
      </c>
      <c r="AI9" s="978">
        <f t="shared" ref="AI9:AI29" si="11">AD9</f>
        <v>2.8571428571428572</v>
      </c>
      <c r="AJ9" s="978">
        <f t="shared" ref="AJ9:AJ29" si="12">T9</f>
        <v>20</v>
      </c>
      <c r="AK9" s="1059"/>
      <c r="AL9" s="1059"/>
      <c r="AM9" s="1060"/>
    </row>
    <row r="10" spans="1:39" ht="12.1" customHeight="1">
      <c r="A10" s="999">
        <v>45523</v>
      </c>
      <c r="B10" s="163" t="s">
        <v>442</v>
      </c>
      <c r="C10" s="163" t="s">
        <v>111</v>
      </c>
      <c r="D10" s="163" t="s">
        <v>463</v>
      </c>
      <c r="E10" s="1049" t="s">
        <v>282</v>
      </c>
      <c r="F10" s="1000">
        <v>288583</v>
      </c>
      <c r="G10" s="1018"/>
      <c r="H10" s="1000">
        <v>288597</v>
      </c>
      <c r="I10" s="1000"/>
      <c r="J10" s="541">
        <f t="shared" si="0"/>
        <v>14</v>
      </c>
      <c r="K10" s="1000">
        <v>288597</v>
      </c>
      <c r="L10" s="541">
        <f t="shared" si="1"/>
        <v>0</v>
      </c>
      <c r="M10" s="1050">
        <v>288613</v>
      </c>
      <c r="N10" s="1050"/>
      <c r="O10" s="541">
        <f t="shared" si="2"/>
        <v>16</v>
      </c>
      <c r="P10" s="541">
        <f t="shared" si="3"/>
        <v>16</v>
      </c>
      <c r="Q10" s="1050">
        <v>288623</v>
      </c>
      <c r="R10" s="1050"/>
      <c r="S10" s="541">
        <f t="shared" si="4"/>
        <v>10</v>
      </c>
      <c r="T10" s="542">
        <f t="shared" si="5"/>
        <v>40</v>
      </c>
      <c r="U10" s="542"/>
      <c r="V10" s="541">
        <f t="shared" si="6"/>
        <v>16</v>
      </c>
      <c r="W10" s="543">
        <f t="shared" si="7"/>
        <v>24</v>
      </c>
      <c r="X10" s="1046" t="s">
        <v>466</v>
      </c>
      <c r="Y10" s="1046" t="s">
        <v>467</v>
      </c>
      <c r="Z10" s="1046" t="s">
        <v>29</v>
      </c>
      <c r="AA10" s="1046">
        <v>2016</v>
      </c>
      <c r="AB10" s="1046" t="s">
        <v>30</v>
      </c>
      <c r="AC10" s="1047">
        <v>7</v>
      </c>
      <c r="AD10" s="978">
        <f t="shared" si="8"/>
        <v>5.7142857142857144</v>
      </c>
      <c r="AE10" s="1048">
        <v>23.45</v>
      </c>
      <c r="AF10" s="976">
        <f t="shared" si="9"/>
        <v>134</v>
      </c>
      <c r="AG10" s="1058" t="s">
        <v>128</v>
      </c>
      <c r="AH10" s="976">
        <f t="shared" si="10"/>
        <v>134</v>
      </c>
      <c r="AI10" s="978">
        <f t="shared" si="11"/>
        <v>5.7142857142857144</v>
      </c>
      <c r="AJ10" s="978">
        <f t="shared" si="12"/>
        <v>40</v>
      </c>
      <c r="AK10" s="1059"/>
      <c r="AL10" s="1059"/>
      <c r="AM10" s="1060"/>
    </row>
    <row r="11" spans="1:39" ht="12.1" customHeight="1">
      <c r="A11" s="999">
        <v>45523</v>
      </c>
      <c r="B11" s="163" t="s">
        <v>442</v>
      </c>
      <c r="C11" s="163" t="s">
        <v>111</v>
      </c>
      <c r="D11" s="163" t="s">
        <v>455</v>
      </c>
      <c r="E11" s="969" t="s">
        <v>283</v>
      </c>
      <c r="F11" s="1000">
        <v>288623</v>
      </c>
      <c r="G11" s="1018"/>
      <c r="H11" s="1000">
        <v>288633</v>
      </c>
      <c r="I11" s="1000"/>
      <c r="J11" s="541">
        <f t="shared" si="0"/>
        <v>10</v>
      </c>
      <c r="K11" s="1000">
        <v>288633</v>
      </c>
      <c r="L11" s="541">
        <f t="shared" si="1"/>
        <v>0</v>
      </c>
      <c r="M11" s="1050">
        <v>288649</v>
      </c>
      <c r="N11" s="1050"/>
      <c r="O11" s="541">
        <f t="shared" si="2"/>
        <v>16</v>
      </c>
      <c r="P11" s="541">
        <f t="shared" si="3"/>
        <v>16</v>
      </c>
      <c r="Q11" s="1050">
        <v>288663</v>
      </c>
      <c r="R11" s="1050"/>
      <c r="S11" s="541">
        <f t="shared" si="4"/>
        <v>14</v>
      </c>
      <c r="T11" s="542">
        <f t="shared" si="5"/>
        <v>40</v>
      </c>
      <c r="U11" s="542"/>
      <c r="V11" s="541">
        <f t="shared" si="6"/>
        <v>16</v>
      </c>
      <c r="W11" s="543">
        <f t="shared" si="7"/>
        <v>24</v>
      </c>
      <c r="X11" s="1046" t="s">
        <v>466</v>
      </c>
      <c r="Y11" s="1046" t="s">
        <v>467</v>
      </c>
      <c r="Z11" s="1046" t="s">
        <v>29</v>
      </c>
      <c r="AA11" s="1046">
        <v>2016</v>
      </c>
      <c r="AB11" s="1046" t="s">
        <v>30</v>
      </c>
      <c r="AC11" s="1047">
        <v>7</v>
      </c>
      <c r="AD11" s="978">
        <f t="shared" si="8"/>
        <v>5.7142857142857144</v>
      </c>
      <c r="AE11" s="1048">
        <v>23.45</v>
      </c>
      <c r="AF11" s="976">
        <f t="shared" si="9"/>
        <v>134</v>
      </c>
      <c r="AG11" s="1058" t="s">
        <v>128</v>
      </c>
      <c r="AH11" s="976">
        <f t="shared" si="10"/>
        <v>134</v>
      </c>
      <c r="AI11" s="978">
        <f t="shared" si="11"/>
        <v>5.7142857142857144</v>
      </c>
      <c r="AJ11" s="978">
        <f t="shared" si="12"/>
        <v>40</v>
      </c>
      <c r="AK11" s="1059"/>
      <c r="AL11" s="1059"/>
      <c r="AM11" s="1060"/>
    </row>
    <row r="12" spans="1:39" ht="12.1" customHeight="1">
      <c r="A12" s="999">
        <v>45523</v>
      </c>
      <c r="B12" s="163" t="s">
        <v>442</v>
      </c>
      <c r="C12" s="163" t="s">
        <v>111</v>
      </c>
      <c r="D12" s="163" t="s">
        <v>455</v>
      </c>
      <c r="E12" s="1049" t="s">
        <v>283</v>
      </c>
      <c r="F12" s="1000">
        <v>288663</v>
      </c>
      <c r="G12" s="1018"/>
      <c r="H12" s="1000">
        <v>288673</v>
      </c>
      <c r="I12" s="1000"/>
      <c r="J12" s="541">
        <f t="shared" si="0"/>
        <v>10</v>
      </c>
      <c r="K12" s="1000">
        <v>288673</v>
      </c>
      <c r="L12" s="541">
        <f t="shared" si="1"/>
        <v>0</v>
      </c>
      <c r="M12" s="1000">
        <v>288689</v>
      </c>
      <c r="N12" s="1000"/>
      <c r="O12" s="541">
        <f t="shared" si="2"/>
        <v>16</v>
      </c>
      <c r="P12" s="541">
        <f t="shared" si="3"/>
        <v>16</v>
      </c>
      <c r="Q12" s="1000">
        <v>288703</v>
      </c>
      <c r="R12" s="1000"/>
      <c r="S12" s="541">
        <f t="shared" si="4"/>
        <v>14</v>
      </c>
      <c r="T12" s="542">
        <f t="shared" si="5"/>
        <v>40</v>
      </c>
      <c r="U12" s="542"/>
      <c r="V12" s="541">
        <f t="shared" si="6"/>
        <v>16</v>
      </c>
      <c r="W12" s="543">
        <f t="shared" si="7"/>
        <v>24</v>
      </c>
      <c r="X12" s="1046" t="s">
        <v>466</v>
      </c>
      <c r="Y12" s="1046" t="s">
        <v>467</v>
      </c>
      <c r="Z12" s="1046" t="s">
        <v>29</v>
      </c>
      <c r="AA12" s="1046">
        <v>2016</v>
      </c>
      <c r="AB12" s="1046" t="s">
        <v>30</v>
      </c>
      <c r="AC12" s="1047">
        <v>7</v>
      </c>
      <c r="AD12" s="978">
        <f t="shared" si="8"/>
        <v>5.7142857142857144</v>
      </c>
      <c r="AE12" s="1048">
        <v>23.45</v>
      </c>
      <c r="AF12" s="976">
        <f t="shared" si="9"/>
        <v>134</v>
      </c>
      <c r="AG12" s="1058" t="s">
        <v>128</v>
      </c>
      <c r="AH12" s="976">
        <f t="shared" si="10"/>
        <v>134</v>
      </c>
      <c r="AI12" s="978">
        <f t="shared" si="11"/>
        <v>5.7142857142857144</v>
      </c>
      <c r="AJ12" s="978">
        <f t="shared" si="12"/>
        <v>40</v>
      </c>
      <c r="AK12" s="1059"/>
      <c r="AL12" s="1059"/>
      <c r="AM12" s="1060"/>
    </row>
    <row r="13" spans="1:39" ht="12.1" customHeight="1">
      <c r="A13" s="999">
        <v>45524</v>
      </c>
      <c r="B13" s="163" t="s">
        <v>442</v>
      </c>
      <c r="C13" s="163" t="s">
        <v>111</v>
      </c>
      <c r="D13" s="163" t="s">
        <v>463</v>
      </c>
      <c r="E13" s="1049" t="s">
        <v>282</v>
      </c>
      <c r="F13" s="1000">
        <v>288703</v>
      </c>
      <c r="G13" s="1018"/>
      <c r="H13" s="1000">
        <v>288717</v>
      </c>
      <c r="I13" s="1000"/>
      <c r="J13" s="541">
        <f t="shared" si="0"/>
        <v>14</v>
      </c>
      <c r="K13" s="1000">
        <v>288717</v>
      </c>
      <c r="L13" s="541">
        <f t="shared" si="1"/>
        <v>0</v>
      </c>
      <c r="M13" s="1000">
        <v>288733</v>
      </c>
      <c r="N13" s="1000"/>
      <c r="O13" s="541">
        <f t="shared" si="2"/>
        <v>16</v>
      </c>
      <c r="P13" s="541">
        <f t="shared" si="3"/>
        <v>16</v>
      </c>
      <c r="Q13" s="1000">
        <v>288743</v>
      </c>
      <c r="R13" s="1000"/>
      <c r="S13" s="541">
        <f t="shared" si="4"/>
        <v>10</v>
      </c>
      <c r="T13" s="542">
        <f t="shared" si="5"/>
        <v>40</v>
      </c>
      <c r="U13" s="542"/>
      <c r="V13" s="541">
        <f t="shared" si="6"/>
        <v>16</v>
      </c>
      <c r="W13" s="543">
        <f t="shared" si="7"/>
        <v>24</v>
      </c>
      <c r="X13" s="1046" t="s">
        <v>466</v>
      </c>
      <c r="Y13" s="1046" t="s">
        <v>467</v>
      </c>
      <c r="Z13" s="1046" t="s">
        <v>29</v>
      </c>
      <c r="AA13" s="1046">
        <v>2016</v>
      </c>
      <c r="AB13" s="1046" t="s">
        <v>30</v>
      </c>
      <c r="AC13" s="1047">
        <v>7</v>
      </c>
      <c r="AD13" s="978">
        <f t="shared" si="8"/>
        <v>5.7142857142857144</v>
      </c>
      <c r="AE13" s="1048">
        <v>23.45</v>
      </c>
      <c r="AF13" s="976">
        <f t="shared" si="9"/>
        <v>134</v>
      </c>
      <c r="AG13" s="1058" t="s">
        <v>128</v>
      </c>
      <c r="AH13" s="976">
        <f t="shared" si="10"/>
        <v>134</v>
      </c>
      <c r="AI13" s="978">
        <f t="shared" si="11"/>
        <v>5.7142857142857144</v>
      </c>
      <c r="AJ13" s="978">
        <f t="shared" si="12"/>
        <v>40</v>
      </c>
      <c r="AK13" s="1061" t="s">
        <v>439</v>
      </c>
      <c r="AL13" s="1061" t="s">
        <v>440</v>
      </c>
      <c r="AM13" s="1062" t="s">
        <v>2</v>
      </c>
    </row>
    <row r="14" spans="1:39" ht="12.1" customHeight="1">
      <c r="A14" s="999">
        <v>45524</v>
      </c>
      <c r="B14" s="163" t="s">
        <v>442</v>
      </c>
      <c r="C14" s="163" t="s">
        <v>111</v>
      </c>
      <c r="D14" s="164" t="s">
        <v>455</v>
      </c>
      <c r="E14" s="969" t="s">
        <v>283</v>
      </c>
      <c r="F14" s="1000">
        <v>288743</v>
      </c>
      <c r="G14" s="1018"/>
      <c r="H14" s="1000">
        <v>288753</v>
      </c>
      <c r="I14" s="1000"/>
      <c r="J14" s="541">
        <f t="shared" si="0"/>
        <v>10</v>
      </c>
      <c r="K14" s="1000">
        <v>288753</v>
      </c>
      <c r="L14" s="541">
        <f t="shared" si="1"/>
        <v>0</v>
      </c>
      <c r="M14" s="1000">
        <v>288769</v>
      </c>
      <c r="N14" s="1000"/>
      <c r="O14" s="541">
        <f t="shared" si="2"/>
        <v>16</v>
      </c>
      <c r="P14" s="541">
        <f t="shared" si="3"/>
        <v>16</v>
      </c>
      <c r="Q14" s="1000">
        <v>288783</v>
      </c>
      <c r="R14" s="1000"/>
      <c r="S14" s="541">
        <f t="shared" si="4"/>
        <v>14</v>
      </c>
      <c r="T14" s="542">
        <f t="shared" si="5"/>
        <v>40</v>
      </c>
      <c r="U14" s="542"/>
      <c r="V14" s="541">
        <f t="shared" si="6"/>
        <v>16</v>
      </c>
      <c r="W14" s="543">
        <f t="shared" si="7"/>
        <v>24</v>
      </c>
      <c r="X14" s="1046" t="s">
        <v>466</v>
      </c>
      <c r="Y14" s="1046" t="s">
        <v>467</v>
      </c>
      <c r="Z14" s="1046" t="s">
        <v>29</v>
      </c>
      <c r="AA14" s="1046">
        <v>2016</v>
      </c>
      <c r="AB14" s="1046" t="s">
        <v>30</v>
      </c>
      <c r="AC14" s="1047">
        <v>7</v>
      </c>
      <c r="AD14" s="978">
        <f t="shared" si="8"/>
        <v>5.7142857142857144</v>
      </c>
      <c r="AE14" s="1048">
        <v>23.45</v>
      </c>
      <c r="AF14" s="976">
        <f t="shared" si="9"/>
        <v>134</v>
      </c>
      <c r="AG14" s="1058" t="s">
        <v>128</v>
      </c>
      <c r="AH14" s="976">
        <f t="shared" si="10"/>
        <v>134</v>
      </c>
      <c r="AI14" s="978">
        <f t="shared" si="11"/>
        <v>5.7142857142857144</v>
      </c>
      <c r="AJ14" s="978">
        <f t="shared" si="12"/>
        <v>40</v>
      </c>
      <c r="AK14" s="1063">
        <v>737</v>
      </c>
      <c r="AL14" s="1063">
        <v>700</v>
      </c>
      <c r="AM14" s="1064">
        <v>45524</v>
      </c>
    </row>
    <row r="15" spans="1:39" ht="12.1" customHeight="1">
      <c r="A15" s="999">
        <v>45524</v>
      </c>
      <c r="B15" s="163" t="s">
        <v>442</v>
      </c>
      <c r="C15" s="163" t="s">
        <v>111</v>
      </c>
      <c r="D15" s="163" t="s">
        <v>455</v>
      </c>
      <c r="E15" s="1049" t="s">
        <v>283</v>
      </c>
      <c r="F15" s="1000">
        <v>288783</v>
      </c>
      <c r="G15" s="1018"/>
      <c r="H15" s="1000">
        <v>288793</v>
      </c>
      <c r="I15" s="1000"/>
      <c r="J15" s="541">
        <f t="shared" si="0"/>
        <v>10</v>
      </c>
      <c r="K15" s="1000">
        <v>288793</v>
      </c>
      <c r="L15" s="541">
        <f t="shared" si="1"/>
        <v>0</v>
      </c>
      <c r="M15" s="1000">
        <v>288809</v>
      </c>
      <c r="N15" s="1000"/>
      <c r="O15" s="541">
        <f t="shared" si="2"/>
        <v>16</v>
      </c>
      <c r="P15" s="541">
        <f t="shared" si="3"/>
        <v>16</v>
      </c>
      <c r="Q15" s="1000">
        <v>288823</v>
      </c>
      <c r="R15" s="1000"/>
      <c r="S15" s="541">
        <f t="shared" si="4"/>
        <v>14</v>
      </c>
      <c r="T15" s="542">
        <f t="shared" si="5"/>
        <v>40</v>
      </c>
      <c r="U15" s="542"/>
      <c r="V15" s="541">
        <f t="shared" si="6"/>
        <v>16</v>
      </c>
      <c r="W15" s="543">
        <f t="shared" si="7"/>
        <v>24</v>
      </c>
      <c r="X15" s="1046" t="s">
        <v>466</v>
      </c>
      <c r="Y15" s="1046" t="s">
        <v>467</v>
      </c>
      <c r="Z15" s="1046" t="s">
        <v>29</v>
      </c>
      <c r="AA15" s="1046">
        <v>2016</v>
      </c>
      <c r="AB15" s="1046" t="s">
        <v>30</v>
      </c>
      <c r="AC15" s="1047">
        <v>7</v>
      </c>
      <c r="AD15" s="978">
        <f t="shared" si="8"/>
        <v>5.7142857142857144</v>
      </c>
      <c r="AE15" s="1048">
        <v>23.45</v>
      </c>
      <c r="AF15" s="976">
        <f t="shared" si="9"/>
        <v>134</v>
      </c>
      <c r="AG15" s="1058" t="s">
        <v>128</v>
      </c>
      <c r="AH15" s="976">
        <f t="shared" si="10"/>
        <v>134</v>
      </c>
      <c r="AI15" s="978">
        <f t="shared" si="11"/>
        <v>5.7142857142857144</v>
      </c>
      <c r="AJ15" s="978">
        <f t="shared" si="12"/>
        <v>40</v>
      </c>
      <c r="AK15" s="1059"/>
      <c r="AL15" s="1059"/>
      <c r="AM15" s="1060"/>
    </row>
    <row r="16" spans="1:39" ht="12.1" customHeight="1">
      <c r="A16" s="999">
        <v>45525</v>
      </c>
      <c r="B16" s="163" t="s">
        <v>442</v>
      </c>
      <c r="C16" s="163" t="s">
        <v>111</v>
      </c>
      <c r="D16" s="163" t="s">
        <v>463</v>
      </c>
      <c r="E16" s="1049" t="s">
        <v>282</v>
      </c>
      <c r="F16" s="1000">
        <v>288823</v>
      </c>
      <c r="G16" s="1018"/>
      <c r="H16" s="1000">
        <v>288832</v>
      </c>
      <c r="I16" s="1000"/>
      <c r="J16" s="541">
        <f t="shared" si="0"/>
        <v>9</v>
      </c>
      <c r="K16" s="1000">
        <v>288832</v>
      </c>
      <c r="L16" s="541">
        <f t="shared" si="1"/>
        <v>0</v>
      </c>
      <c r="M16" s="1000">
        <v>288853</v>
      </c>
      <c r="N16" s="1000"/>
      <c r="O16" s="541">
        <f t="shared" si="2"/>
        <v>21</v>
      </c>
      <c r="P16" s="541">
        <f t="shared" si="3"/>
        <v>21</v>
      </c>
      <c r="Q16" s="1000">
        <v>288863</v>
      </c>
      <c r="R16" s="1000"/>
      <c r="S16" s="541">
        <f t="shared" si="4"/>
        <v>10</v>
      </c>
      <c r="T16" s="542">
        <f t="shared" si="5"/>
        <v>40</v>
      </c>
      <c r="U16" s="542"/>
      <c r="V16" s="541">
        <f t="shared" si="6"/>
        <v>21</v>
      </c>
      <c r="W16" s="543">
        <f t="shared" si="7"/>
        <v>19</v>
      </c>
      <c r="X16" s="1046" t="s">
        <v>466</v>
      </c>
      <c r="Y16" s="1046" t="s">
        <v>467</v>
      </c>
      <c r="Z16" s="1046" t="s">
        <v>29</v>
      </c>
      <c r="AA16" s="1046">
        <v>2016</v>
      </c>
      <c r="AB16" s="1046" t="s">
        <v>30</v>
      </c>
      <c r="AC16" s="1047">
        <v>7</v>
      </c>
      <c r="AD16" s="978">
        <f t="shared" si="8"/>
        <v>5.7142857142857144</v>
      </c>
      <c r="AE16" s="1048">
        <v>23.45</v>
      </c>
      <c r="AF16" s="976">
        <f t="shared" si="9"/>
        <v>134</v>
      </c>
      <c r="AG16" s="1058" t="s">
        <v>128</v>
      </c>
      <c r="AH16" s="976">
        <f t="shared" si="10"/>
        <v>134</v>
      </c>
      <c r="AI16" s="978">
        <f t="shared" si="11"/>
        <v>5.7142857142857144</v>
      </c>
      <c r="AJ16" s="978">
        <f t="shared" si="12"/>
        <v>40</v>
      </c>
      <c r="AK16" s="1059"/>
      <c r="AL16" s="1059"/>
      <c r="AM16" s="1060"/>
    </row>
    <row r="17" spans="1:39" ht="12.1" customHeight="1">
      <c r="A17" s="999">
        <v>45525</v>
      </c>
      <c r="B17" s="163" t="s">
        <v>442</v>
      </c>
      <c r="C17" s="163" t="s">
        <v>111</v>
      </c>
      <c r="D17" s="164" t="s">
        <v>455</v>
      </c>
      <c r="E17" s="969" t="s">
        <v>283</v>
      </c>
      <c r="F17" s="1000">
        <v>288863</v>
      </c>
      <c r="G17" s="1018"/>
      <c r="H17" s="1000">
        <v>288873</v>
      </c>
      <c r="I17" s="1000"/>
      <c r="J17" s="541">
        <f t="shared" si="0"/>
        <v>10</v>
      </c>
      <c r="K17" s="1000">
        <v>288873</v>
      </c>
      <c r="L17" s="541">
        <f t="shared" si="1"/>
        <v>0</v>
      </c>
      <c r="M17" s="1000">
        <v>288889</v>
      </c>
      <c r="N17" s="1000"/>
      <c r="O17" s="541">
        <f t="shared" si="2"/>
        <v>16</v>
      </c>
      <c r="P17" s="541">
        <f t="shared" si="3"/>
        <v>16</v>
      </c>
      <c r="Q17" s="1000">
        <v>288903</v>
      </c>
      <c r="R17" s="1000"/>
      <c r="S17" s="541">
        <f t="shared" si="4"/>
        <v>14</v>
      </c>
      <c r="T17" s="542">
        <f t="shared" si="5"/>
        <v>40</v>
      </c>
      <c r="U17" s="542"/>
      <c r="V17" s="541">
        <f t="shared" si="6"/>
        <v>16</v>
      </c>
      <c r="W17" s="543">
        <f t="shared" si="7"/>
        <v>24</v>
      </c>
      <c r="X17" s="1046" t="s">
        <v>466</v>
      </c>
      <c r="Y17" s="1046" t="s">
        <v>467</v>
      </c>
      <c r="Z17" s="1046" t="s">
        <v>29</v>
      </c>
      <c r="AA17" s="1046">
        <v>2016</v>
      </c>
      <c r="AB17" s="1046" t="s">
        <v>30</v>
      </c>
      <c r="AC17" s="1047">
        <v>7</v>
      </c>
      <c r="AD17" s="978">
        <f t="shared" si="8"/>
        <v>5.7142857142857144</v>
      </c>
      <c r="AE17" s="1048">
        <v>23.45</v>
      </c>
      <c r="AF17" s="976">
        <f t="shared" si="9"/>
        <v>134</v>
      </c>
      <c r="AG17" s="1058" t="s">
        <v>128</v>
      </c>
      <c r="AH17" s="976">
        <f t="shared" si="10"/>
        <v>134</v>
      </c>
      <c r="AI17" s="978">
        <f t="shared" si="11"/>
        <v>5.7142857142857144</v>
      </c>
      <c r="AJ17" s="978">
        <f t="shared" si="12"/>
        <v>40</v>
      </c>
      <c r="AK17" s="1065"/>
      <c r="AL17" s="1065"/>
      <c r="AM17" s="1066"/>
    </row>
    <row r="18" spans="1:39" ht="12.1" customHeight="1">
      <c r="A18" s="999">
        <v>45525</v>
      </c>
      <c r="B18" s="163" t="s">
        <v>442</v>
      </c>
      <c r="C18" s="163" t="s">
        <v>111</v>
      </c>
      <c r="D18" s="163" t="s">
        <v>455</v>
      </c>
      <c r="E18" s="1049" t="s">
        <v>283</v>
      </c>
      <c r="F18" s="1000">
        <v>288903</v>
      </c>
      <c r="G18" s="1018"/>
      <c r="H18" s="1000">
        <v>288913</v>
      </c>
      <c r="I18" s="1000"/>
      <c r="J18" s="541">
        <f t="shared" si="0"/>
        <v>10</v>
      </c>
      <c r="K18" s="1000">
        <v>288913</v>
      </c>
      <c r="L18" s="541">
        <f t="shared" si="1"/>
        <v>0</v>
      </c>
      <c r="M18" s="1000">
        <v>288929</v>
      </c>
      <c r="N18" s="1000"/>
      <c r="O18" s="541">
        <f t="shared" si="2"/>
        <v>16</v>
      </c>
      <c r="P18" s="541">
        <f t="shared" si="3"/>
        <v>16</v>
      </c>
      <c r="Q18" s="1000">
        <v>288943</v>
      </c>
      <c r="R18" s="1000"/>
      <c r="S18" s="541">
        <f t="shared" si="4"/>
        <v>14</v>
      </c>
      <c r="T18" s="542">
        <f t="shared" si="5"/>
        <v>40</v>
      </c>
      <c r="U18" s="542"/>
      <c r="V18" s="541">
        <f t="shared" si="6"/>
        <v>16</v>
      </c>
      <c r="W18" s="543">
        <f t="shared" si="7"/>
        <v>24</v>
      </c>
      <c r="X18" s="1046" t="s">
        <v>466</v>
      </c>
      <c r="Y18" s="1046" t="s">
        <v>467</v>
      </c>
      <c r="Z18" s="1046" t="s">
        <v>29</v>
      </c>
      <c r="AA18" s="1046">
        <v>2016</v>
      </c>
      <c r="AB18" s="1046" t="s">
        <v>30</v>
      </c>
      <c r="AC18" s="1047">
        <v>7</v>
      </c>
      <c r="AD18" s="978">
        <f t="shared" si="8"/>
        <v>5.7142857142857144</v>
      </c>
      <c r="AE18" s="1048">
        <v>23.45</v>
      </c>
      <c r="AF18" s="976">
        <f t="shared" si="9"/>
        <v>134</v>
      </c>
      <c r="AG18" s="1058" t="s">
        <v>128</v>
      </c>
      <c r="AH18" s="976">
        <f t="shared" si="10"/>
        <v>134</v>
      </c>
      <c r="AI18" s="978">
        <f t="shared" si="11"/>
        <v>5.7142857142857144</v>
      </c>
      <c r="AJ18" s="978">
        <f t="shared" si="12"/>
        <v>40</v>
      </c>
      <c r="AK18" s="1067" t="s">
        <v>439</v>
      </c>
      <c r="AL18" s="1067" t="s">
        <v>440</v>
      </c>
      <c r="AM18" s="1064" t="s">
        <v>2</v>
      </c>
    </row>
    <row r="19" spans="1:39" ht="12.1" customHeight="1">
      <c r="A19" s="999">
        <v>45526</v>
      </c>
      <c r="B19" s="163" t="s">
        <v>442</v>
      </c>
      <c r="C19" s="163" t="s">
        <v>111</v>
      </c>
      <c r="D19" s="163" t="s">
        <v>463</v>
      </c>
      <c r="E19" s="1049" t="s">
        <v>282</v>
      </c>
      <c r="F19" s="1000">
        <v>288943</v>
      </c>
      <c r="G19" s="1018"/>
      <c r="H19" s="1000">
        <v>288957</v>
      </c>
      <c r="I19" s="1000"/>
      <c r="J19" s="541">
        <f t="shared" si="0"/>
        <v>14</v>
      </c>
      <c r="K19" s="1000">
        <v>288957</v>
      </c>
      <c r="L19" s="541">
        <f t="shared" si="1"/>
        <v>0</v>
      </c>
      <c r="M19" s="1000">
        <v>288973</v>
      </c>
      <c r="N19" s="1000"/>
      <c r="O19" s="541">
        <f t="shared" si="2"/>
        <v>16</v>
      </c>
      <c r="P19" s="541">
        <f t="shared" si="3"/>
        <v>16</v>
      </c>
      <c r="Q19" s="1000">
        <v>288983</v>
      </c>
      <c r="R19" s="1000"/>
      <c r="S19" s="541">
        <f t="shared" si="4"/>
        <v>10</v>
      </c>
      <c r="T19" s="542">
        <f t="shared" si="5"/>
        <v>40</v>
      </c>
      <c r="U19" s="542"/>
      <c r="V19" s="541">
        <f t="shared" si="6"/>
        <v>16</v>
      </c>
      <c r="W19" s="543">
        <f t="shared" si="7"/>
        <v>24</v>
      </c>
      <c r="X19" s="1046" t="s">
        <v>466</v>
      </c>
      <c r="Y19" s="1046" t="s">
        <v>467</v>
      </c>
      <c r="Z19" s="1046" t="s">
        <v>29</v>
      </c>
      <c r="AA19" s="1046">
        <v>2016</v>
      </c>
      <c r="AB19" s="1046" t="s">
        <v>30</v>
      </c>
      <c r="AC19" s="1047">
        <v>7</v>
      </c>
      <c r="AD19" s="978">
        <f t="shared" si="8"/>
        <v>5.7142857142857144</v>
      </c>
      <c r="AE19" s="1048">
        <v>23.45</v>
      </c>
      <c r="AF19" s="976">
        <f t="shared" si="9"/>
        <v>134</v>
      </c>
      <c r="AG19" s="1058" t="s">
        <v>128</v>
      </c>
      <c r="AH19" s="976">
        <f t="shared" si="10"/>
        <v>134</v>
      </c>
      <c r="AI19" s="978">
        <f t="shared" si="11"/>
        <v>5.7142857142857144</v>
      </c>
      <c r="AJ19" s="978">
        <f t="shared" si="12"/>
        <v>40</v>
      </c>
      <c r="AK19" s="1063">
        <v>670</v>
      </c>
      <c r="AL19" s="1063">
        <v>600</v>
      </c>
      <c r="AM19" s="1064">
        <v>45526</v>
      </c>
    </row>
    <row r="20" spans="1:39" ht="12.1" customHeight="1">
      <c r="A20" s="999">
        <v>45526</v>
      </c>
      <c r="B20" s="163" t="s">
        <v>442</v>
      </c>
      <c r="C20" s="163" t="s">
        <v>111</v>
      </c>
      <c r="D20" s="164" t="s">
        <v>455</v>
      </c>
      <c r="E20" s="969" t="s">
        <v>283</v>
      </c>
      <c r="F20" s="1000">
        <v>288983</v>
      </c>
      <c r="G20" s="1018"/>
      <c r="H20" s="1000">
        <v>288993</v>
      </c>
      <c r="I20" s="1000"/>
      <c r="J20" s="541">
        <f t="shared" si="0"/>
        <v>10</v>
      </c>
      <c r="K20" s="1000">
        <v>288993</v>
      </c>
      <c r="L20" s="541">
        <f t="shared" si="1"/>
        <v>0</v>
      </c>
      <c r="M20" s="1000">
        <v>289009</v>
      </c>
      <c r="N20" s="1000"/>
      <c r="O20" s="541">
        <f t="shared" si="2"/>
        <v>16</v>
      </c>
      <c r="P20" s="541">
        <f t="shared" si="3"/>
        <v>16</v>
      </c>
      <c r="Q20" s="1000">
        <v>289023</v>
      </c>
      <c r="R20" s="1000"/>
      <c r="S20" s="541">
        <f t="shared" si="4"/>
        <v>14</v>
      </c>
      <c r="T20" s="542">
        <f t="shared" si="5"/>
        <v>40</v>
      </c>
      <c r="U20" s="542"/>
      <c r="V20" s="541">
        <f t="shared" si="6"/>
        <v>16</v>
      </c>
      <c r="W20" s="543">
        <f t="shared" si="7"/>
        <v>24</v>
      </c>
      <c r="X20" s="1046" t="s">
        <v>466</v>
      </c>
      <c r="Y20" s="1046" t="s">
        <v>467</v>
      </c>
      <c r="Z20" s="1046" t="s">
        <v>29</v>
      </c>
      <c r="AA20" s="1046">
        <v>2016</v>
      </c>
      <c r="AB20" s="1046" t="s">
        <v>30</v>
      </c>
      <c r="AC20" s="1047">
        <v>7</v>
      </c>
      <c r="AD20" s="978">
        <f t="shared" si="8"/>
        <v>5.7142857142857144</v>
      </c>
      <c r="AE20" s="1048">
        <v>23.45</v>
      </c>
      <c r="AF20" s="976">
        <f t="shared" si="9"/>
        <v>134</v>
      </c>
      <c r="AG20" s="1058" t="s">
        <v>128</v>
      </c>
      <c r="AH20" s="976">
        <f t="shared" si="10"/>
        <v>134</v>
      </c>
      <c r="AI20" s="978">
        <f t="shared" si="11"/>
        <v>5.7142857142857144</v>
      </c>
      <c r="AJ20" s="978">
        <f t="shared" si="12"/>
        <v>40</v>
      </c>
      <c r="AK20" s="1059"/>
      <c r="AL20" s="1059"/>
      <c r="AM20" s="1060"/>
    </row>
    <row r="21" spans="1:39" ht="12.1" customHeight="1">
      <c r="A21" s="999">
        <v>45526</v>
      </c>
      <c r="B21" s="163" t="s">
        <v>442</v>
      </c>
      <c r="C21" s="163" t="s">
        <v>111</v>
      </c>
      <c r="D21" s="163" t="s">
        <v>455</v>
      </c>
      <c r="E21" s="1049" t="s">
        <v>283</v>
      </c>
      <c r="F21" s="1000">
        <v>289023</v>
      </c>
      <c r="G21" s="1018"/>
      <c r="H21" s="1000">
        <v>289033</v>
      </c>
      <c r="I21" s="1000"/>
      <c r="J21" s="541">
        <f t="shared" si="0"/>
        <v>10</v>
      </c>
      <c r="K21" s="1000">
        <v>289033</v>
      </c>
      <c r="L21" s="541">
        <f t="shared" si="1"/>
        <v>0</v>
      </c>
      <c r="M21" s="1000">
        <v>289049</v>
      </c>
      <c r="N21" s="1000"/>
      <c r="O21" s="541">
        <f t="shared" si="2"/>
        <v>16</v>
      </c>
      <c r="P21" s="541">
        <f t="shared" si="3"/>
        <v>16</v>
      </c>
      <c r="Q21" s="1000">
        <v>289063</v>
      </c>
      <c r="R21" s="1000"/>
      <c r="S21" s="541">
        <f t="shared" si="4"/>
        <v>14</v>
      </c>
      <c r="T21" s="542">
        <f t="shared" si="5"/>
        <v>40</v>
      </c>
      <c r="U21" s="542"/>
      <c r="V21" s="541">
        <f t="shared" si="6"/>
        <v>16</v>
      </c>
      <c r="W21" s="543">
        <f t="shared" si="7"/>
        <v>24</v>
      </c>
      <c r="X21" s="1046" t="s">
        <v>466</v>
      </c>
      <c r="Y21" s="1046" t="s">
        <v>467</v>
      </c>
      <c r="Z21" s="1046" t="s">
        <v>29</v>
      </c>
      <c r="AA21" s="1046">
        <v>2016</v>
      </c>
      <c r="AB21" s="1046" t="s">
        <v>30</v>
      </c>
      <c r="AC21" s="1047">
        <v>7</v>
      </c>
      <c r="AD21" s="978">
        <f t="shared" si="8"/>
        <v>5.7142857142857144</v>
      </c>
      <c r="AE21" s="1048">
        <v>23.45</v>
      </c>
      <c r="AF21" s="976">
        <f t="shared" si="9"/>
        <v>134</v>
      </c>
      <c r="AG21" s="1058" t="s">
        <v>128</v>
      </c>
      <c r="AH21" s="976">
        <f t="shared" si="10"/>
        <v>134</v>
      </c>
      <c r="AI21" s="978">
        <f t="shared" si="11"/>
        <v>5.7142857142857144</v>
      </c>
      <c r="AJ21" s="978">
        <f t="shared" si="12"/>
        <v>40</v>
      </c>
      <c r="AK21" s="1063" t="s">
        <v>439</v>
      </c>
      <c r="AL21" s="1063" t="s">
        <v>440</v>
      </c>
      <c r="AM21" s="1068" t="s">
        <v>2</v>
      </c>
    </row>
    <row r="22" spans="1:39" ht="12.1" customHeight="1">
      <c r="A22" s="999">
        <v>45527</v>
      </c>
      <c r="B22" s="163" t="s">
        <v>442</v>
      </c>
      <c r="C22" s="163" t="s">
        <v>111</v>
      </c>
      <c r="D22" s="163" t="s">
        <v>463</v>
      </c>
      <c r="E22" s="1049" t="s">
        <v>282</v>
      </c>
      <c r="F22" s="1000">
        <v>289063</v>
      </c>
      <c r="G22" s="1018"/>
      <c r="H22" s="1000">
        <v>289077</v>
      </c>
      <c r="I22" s="1000"/>
      <c r="J22" s="541">
        <f t="shared" si="0"/>
        <v>14</v>
      </c>
      <c r="K22" s="1000">
        <v>289077</v>
      </c>
      <c r="L22" s="541">
        <f t="shared" si="1"/>
        <v>0</v>
      </c>
      <c r="M22" s="1000">
        <v>289093</v>
      </c>
      <c r="N22" s="1000"/>
      <c r="O22" s="541">
        <f t="shared" si="2"/>
        <v>16</v>
      </c>
      <c r="P22" s="541">
        <f t="shared" si="3"/>
        <v>16</v>
      </c>
      <c r="Q22" s="1000">
        <v>289103</v>
      </c>
      <c r="R22" s="1000"/>
      <c r="S22" s="541">
        <f t="shared" si="4"/>
        <v>10</v>
      </c>
      <c r="T22" s="542">
        <f t="shared" si="5"/>
        <v>40</v>
      </c>
      <c r="U22" s="542"/>
      <c r="V22" s="541">
        <f t="shared" si="6"/>
        <v>16</v>
      </c>
      <c r="W22" s="543">
        <f t="shared" si="7"/>
        <v>24</v>
      </c>
      <c r="X22" s="1046" t="s">
        <v>466</v>
      </c>
      <c r="Y22" s="1046" t="s">
        <v>467</v>
      </c>
      <c r="Z22" s="1046" t="s">
        <v>29</v>
      </c>
      <c r="AA22" s="1046">
        <v>2016</v>
      </c>
      <c r="AB22" s="1046" t="s">
        <v>30</v>
      </c>
      <c r="AC22" s="1047">
        <v>7</v>
      </c>
      <c r="AD22" s="978">
        <f t="shared" si="8"/>
        <v>5.7142857142857144</v>
      </c>
      <c r="AE22" s="1048">
        <v>23.45</v>
      </c>
      <c r="AF22" s="976">
        <f t="shared" si="9"/>
        <v>134</v>
      </c>
      <c r="AG22" s="1058" t="s">
        <v>128</v>
      </c>
      <c r="AH22" s="976">
        <f t="shared" si="10"/>
        <v>134</v>
      </c>
      <c r="AI22" s="978">
        <f t="shared" si="11"/>
        <v>5.7142857142857144</v>
      </c>
      <c r="AJ22" s="978">
        <f t="shared" si="12"/>
        <v>40</v>
      </c>
      <c r="AK22" s="1061">
        <v>402</v>
      </c>
      <c r="AL22" s="1061">
        <v>500</v>
      </c>
      <c r="AM22" s="1064">
        <v>45526</v>
      </c>
    </row>
    <row r="23" spans="1:39" ht="12.1" customHeight="1">
      <c r="A23" s="999">
        <v>45527</v>
      </c>
      <c r="B23" s="163" t="s">
        <v>442</v>
      </c>
      <c r="C23" s="163" t="s">
        <v>111</v>
      </c>
      <c r="D23" s="164" t="s">
        <v>455</v>
      </c>
      <c r="E23" s="969" t="s">
        <v>283</v>
      </c>
      <c r="F23" s="1000">
        <v>289103</v>
      </c>
      <c r="G23" s="1018"/>
      <c r="H23" s="1000">
        <v>289113</v>
      </c>
      <c r="I23" s="1000"/>
      <c r="J23" s="541">
        <f t="shared" si="0"/>
        <v>10</v>
      </c>
      <c r="K23" s="1000">
        <v>289113</v>
      </c>
      <c r="L23" s="541">
        <f t="shared" si="1"/>
        <v>0</v>
      </c>
      <c r="M23" s="1000">
        <v>289129</v>
      </c>
      <c r="N23" s="1000"/>
      <c r="O23" s="541">
        <f t="shared" si="2"/>
        <v>16</v>
      </c>
      <c r="P23" s="541">
        <f t="shared" si="3"/>
        <v>16</v>
      </c>
      <c r="Q23" s="1000">
        <v>289143</v>
      </c>
      <c r="R23" s="1000"/>
      <c r="S23" s="541">
        <f t="shared" si="4"/>
        <v>14</v>
      </c>
      <c r="T23" s="542">
        <f t="shared" si="5"/>
        <v>40</v>
      </c>
      <c r="U23" s="542"/>
      <c r="V23" s="541">
        <f t="shared" si="6"/>
        <v>16</v>
      </c>
      <c r="W23" s="543">
        <f t="shared" si="7"/>
        <v>24</v>
      </c>
      <c r="X23" s="1046" t="s">
        <v>466</v>
      </c>
      <c r="Y23" s="1046" t="s">
        <v>467</v>
      </c>
      <c r="Z23" s="1046" t="s">
        <v>29</v>
      </c>
      <c r="AA23" s="1046">
        <v>2016</v>
      </c>
      <c r="AB23" s="1046" t="s">
        <v>30</v>
      </c>
      <c r="AC23" s="1047">
        <v>7</v>
      </c>
      <c r="AD23" s="978">
        <f t="shared" si="8"/>
        <v>5.7142857142857144</v>
      </c>
      <c r="AE23" s="1048">
        <v>23.45</v>
      </c>
      <c r="AF23" s="976">
        <f t="shared" si="9"/>
        <v>134</v>
      </c>
      <c r="AG23" s="1058" t="s">
        <v>128</v>
      </c>
      <c r="AH23" s="976">
        <f t="shared" si="10"/>
        <v>134</v>
      </c>
      <c r="AI23" s="978">
        <f t="shared" si="11"/>
        <v>5.7142857142857144</v>
      </c>
      <c r="AJ23" s="978">
        <f t="shared" si="12"/>
        <v>40</v>
      </c>
      <c r="AK23" s="1069"/>
      <c r="AL23" s="1069"/>
      <c r="AM23" s="1070"/>
    </row>
    <row r="24" spans="1:39" ht="12.1" customHeight="1">
      <c r="A24" s="999">
        <v>45527</v>
      </c>
      <c r="B24" s="163" t="s">
        <v>442</v>
      </c>
      <c r="C24" s="163" t="s">
        <v>111</v>
      </c>
      <c r="D24" s="163" t="s">
        <v>455</v>
      </c>
      <c r="E24" s="1049" t="s">
        <v>283</v>
      </c>
      <c r="F24" s="1000">
        <v>289143</v>
      </c>
      <c r="G24" s="1018"/>
      <c r="H24" s="1000">
        <v>289153</v>
      </c>
      <c r="I24" s="1000"/>
      <c r="J24" s="541">
        <f t="shared" si="0"/>
        <v>10</v>
      </c>
      <c r="K24" s="1000">
        <v>289153</v>
      </c>
      <c r="L24" s="541">
        <f t="shared" si="1"/>
        <v>0</v>
      </c>
      <c r="M24" s="1000">
        <v>289169</v>
      </c>
      <c r="N24" s="1000"/>
      <c r="O24" s="541">
        <f t="shared" si="2"/>
        <v>16</v>
      </c>
      <c r="P24" s="541">
        <f t="shared" si="3"/>
        <v>16</v>
      </c>
      <c r="Q24" s="1000">
        <v>289183</v>
      </c>
      <c r="R24" s="1000"/>
      <c r="S24" s="541">
        <f t="shared" si="4"/>
        <v>14</v>
      </c>
      <c r="T24" s="542">
        <f t="shared" si="5"/>
        <v>40</v>
      </c>
      <c r="U24" s="542"/>
      <c r="V24" s="541">
        <f t="shared" si="6"/>
        <v>16</v>
      </c>
      <c r="W24" s="543">
        <f t="shared" si="7"/>
        <v>24</v>
      </c>
      <c r="X24" s="1046" t="s">
        <v>466</v>
      </c>
      <c r="Y24" s="1046" t="s">
        <v>467</v>
      </c>
      <c r="Z24" s="1046" t="s">
        <v>29</v>
      </c>
      <c r="AA24" s="1046">
        <v>2016</v>
      </c>
      <c r="AB24" s="1046" t="s">
        <v>30</v>
      </c>
      <c r="AC24" s="1047">
        <v>7</v>
      </c>
      <c r="AD24" s="978">
        <f t="shared" si="8"/>
        <v>5.7142857142857144</v>
      </c>
      <c r="AE24" s="1048">
        <v>23.45</v>
      </c>
      <c r="AF24" s="976">
        <f t="shared" si="9"/>
        <v>134</v>
      </c>
      <c r="AG24" s="1058" t="s">
        <v>128</v>
      </c>
      <c r="AH24" s="976">
        <f>AF24</f>
        <v>134</v>
      </c>
      <c r="AI24" s="978">
        <f t="shared" si="11"/>
        <v>5.7142857142857144</v>
      </c>
      <c r="AJ24" s="978">
        <f t="shared" si="12"/>
        <v>40</v>
      </c>
      <c r="AK24" s="1059"/>
      <c r="AL24" s="1059"/>
      <c r="AM24" s="1060"/>
    </row>
    <row r="25" spans="1:39" ht="12.1" customHeight="1">
      <c r="A25" s="999">
        <v>45530</v>
      </c>
      <c r="B25" s="163" t="s">
        <v>442</v>
      </c>
      <c r="C25" s="163" t="s">
        <v>111</v>
      </c>
      <c r="D25" s="163" t="s">
        <v>463</v>
      </c>
      <c r="E25" s="1049" t="s">
        <v>282</v>
      </c>
      <c r="F25" s="1000">
        <v>289183</v>
      </c>
      <c r="G25" s="1018"/>
      <c r="H25" s="1000">
        <v>289197</v>
      </c>
      <c r="I25" s="1000"/>
      <c r="J25" s="541">
        <f t="shared" si="0"/>
        <v>14</v>
      </c>
      <c r="K25" s="1000">
        <v>289197</v>
      </c>
      <c r="L25" s="541">
        <f t="shared" si="1"/>
        <v>0</v>
      </c>
      <c r="M25" s="1000">
        <v>289213</v>
      </c>
      <c r="N25" s="1000"/>
      <c r="O25" s="541">
        <f t="shared" si="2"/>
        <v>16</v>
      </c>
      <c r="P25" s="541">
        <f t="shared" si="3"/>
        <v>16</v>
      </c>
      <c r="Q25" s="1000">
        <v>289223</v>
      </c>
      <c r="R25" s="1000"/>
      <c r="S25" s="541">
        <f t="shared" si="4"/>
        <v>10</v>
      </c>
      <c r="T25" s="542">
        <f t="shared" si="5"/>
        <v>40</v>
      </c>
      <c r="U25" s="542"/>
      <c r="V25" s="541">
        <f t="shared" si="6"/>
        <v>16</v>
      </c>
      <c r="W25" s="543">
        <f t="shared" si="7"/>
        <v>24</v>
      </c>
      <c r="X25" s="1046" t="s">
        <v>466</v>
      </c>
      <c r="Y25" s="1046" t="s">
        <v>467</v>
      </c>
      <c r="Z25" s="1046" t="s">
        <v>29</v>
      </c>
      <c r="AA25" s="1046">
        <v>2016</v>
      </c>
      <c r="AB25" s="1046" t="s">
        <v>30</v>
      </c>
      <c r="AC25" s="1047">
        <v>7</v>
      </c>
      <c r="AD25" s="978">
        <f t="shared" si="8"/>
        <v>5.7142857142857144</v>
      </c>
      <c r="AE25" s="1048">
        <v>23.45</v>
      </c>
      <c r="AF25" s="976">
        <f t="shared" si="9"/>
        <v>134</v>
      </c>
      <c r="AG25" s="1058" t="s">
        <v>128</v>
      </c>
      <c r="AH25" s="976">
        <f t="shared" ref="AH25:AH26" si="13">AF25</f>
        <v>134</v>
      </c>
      <c r="AI25" s="978">
        <f t="shared" si="11"/>
        <v>5.7142857142857144</v>
      </c>
      <c r="AJ25" s="978">
        <f t="shared" si="12"/>
        <v>40</v>
      </c>
      <c r="AK25" s="1059"/>
      <c r="AL25" s="1059"/>
      <c r="AM25" s="1060"/>
    </row>
    <row r="26" spans="1:39" ht="12.1" customHeight="1">
      <c r="A26" s="999">
        <v>45530</v>
      </c>
      <c r="B26" s="163" t="s">
        <v>442</v>
      </c>
      <c r="C26" s="163" t="s">
        <v>111</v>
      </c>
      <c r="D26" s="164" t="s">
        <v>455</v>
      </c>
      <c r="E26" s="969" t="s">
        <v>283</v>
      </c>
      <c r="F26" s="1000">
        <v>289223</v>
      </c>
      <c r="G26" s="1018"/>
      <c r="H26" s="1000">
        <v>289233</v>
      </c>
      <c r="I26" s="1000"/>
      <c r="J26" s="541">
        <f t="shared" si="0"/>
        <v>10</v>
      </c>
      <c r="K26" s="1000">
        <v>289233</v>
      </c>
      <c r="L26" s="541">
        <f t="shared" si="1"/>
        <v>0</v>
      </c>
      <c r="M26" s="1000">
        <v>289249</v>
      </c>
      <c r="N26" s="1000"/>
      <c r="O26" s="541">
        <f t="shared" si="2"/>
        <v>16</v>
      </c>
      <c r="P26" s="541">
        <f t="shared" si="3"/>
        <v>16</v>
      </c>
      <c r="Q26" s="1000">
        <v>289263</v>
      </c>
      <c r="R26" s="1000"/>
      <c r="S26" s="541">
        <f t="shared" si="4"/>
        <v>14</v>
      </c>
      <c r="T26" s="542">
        <f t="shared" si="5"/>
        <v>40</v>
      </c>
      <c r="U26" s="542"/>
      <c r="V26" s="541">
        <f t="shared" si="6"/>
        <v>16</v>
      </c>
      <c r="W26" s="543">
        <f t="shared" si="7"/>
        <v>24</v>
      </c>
      <c r="X26" s="1046" t="s">
        <v>466</v>
      </c>
      <c r="Y26" s="1046" t="s">
        <v>467</v>
      </c>
      <c r="Z26" s="1046" t="s">
        <v>29</v>
      </c>
      <c r="AA26" s="1046">
        <v>2016</v>
      </c>
      <c r="AB26" s="1046" t="s">
        <v>30</v>
      </c>
      <c r="AC26" s="1047">
        <v>7</v>
      </c>
      <c r="AD26" s="978">
        <f t="shared" si="8"/>
        <v>5.7142857142857144</v>
      </c>
      <c r="AE26" s="1048">
        <v>23.45</v>
      </c>
      <c r="AF26" s="976">
        <f t="shared" si="9"/>
        <v>134</v>
      </c>
      <c r="AG26" s="1058" t="s">
        <v>128</v>
      </c>
      <c r="AH26" s="976">
        <f t="shared" si="13"/>
        <v>134</v>
      </c>
      <c r="AI26" s="978">
        <f t="shared" si="11"/>
        <v>5.7142857142857144</v>
      </c>
      <c r="AJ26" s="978">
        <f t="shared" si="12"/>
        <v>40</v>
      </c>
      <c r="AK26" s="1059"/>
      <c r="AL26" s="1059"/>
      <c r="AM26" s="1060"/>
    </row>
    <row r="27" spans="1:39" ht="12.1" customHeight="1">
      <c r="A27" s="999">
        <v>45530</v>
      </c>
      <c r="B27" s="163" t="s">
        <v>442</v>
      </c>
      <c r="C27" s="163" t="s">
        <v>111</v>
      </c>
      <c r="D27" s="163" t="s">
        <v>455</v>
      </c>
      <c r="E27" s="1049" t="s">
        <v>283</v>
      </c>
      <c r="F27" s="1000">
        <v>289263</v>
      </c>
      <c r="G27" s="1018"/>
      <c r="H27" s="1000">
        <v>289273</v>
      </c>
      <c r="I27" s="1000"/>
      <c r="J27" s="541">
        <f t="shared" si="0"/>
        <v>10</v>
      </c>
      <c r="K27" s="1000">
        <v>289273</v>
      </c>
      <c r="L27" s="541">
        <f t="shared" si="1"/>
        <v>0</v>
      </c>
      <c r="M27" s="1000">
        <v>289289</v>
      </c>
      <c r="N27" s="1000"/>
      <c r="O27" s="541">
        <f t="shared" si="2"/>
        <v>16</v>
      </c>
      <c r="P27" s="541">
        <f t="shared" si="3"/>
        <v>16</v>
      </c>
      <c r="Q27" s="1000">
        <v>289303</v>
      </c>
      <c r="R27" s="1000"/>
      <c r="S27" s="541">
        <f t="shared" si="4"/>
        <v>14</v>
      </c>
      <c r="T27" s="542">
        <f t="shared" si="5"/>
        <v>40</v>
      </c>
      <c r="U27" s="542"/>
      <c r="V27" s="541">
        <f t="shared" si="6"/>
        <v>16</v>
      </c>
      <c r="W27" s="543">
        <f t="shared" si="7"/>
        <v>24</v>
      </c>
      <c r="X27" s="1046" t="s">
        <v>466</v>
      </c>
      <c r="Y27" s="1046" t="s">
        <v>467</v>
      </c>
      <c r="Z27" s="1046" t="s">
        <v>29</v>
      </c>
      <c r="AA27" s="1046">
        <v>2016</v>
      </c>
      <c r="AB27" s="1046" t="s">
        <v>30</v>
      </c>
      <c r="AC27" s="1047">
        <v>7</v>
      </c>
      <c r="AD27" s="978">
        <f t="shared" si="8"/>
        <v>5.7142857142857144</v>
      </c>
      <c r="AE27" s="1048">
        <v>23.45</v>
      </c>
      <c r="AF27" s="976">
        <f t="shared" si="9"/>
        <v>134</v>
      </c>
      <c r="AG27" s="1058" t="s">
        <v>128</v>
      </c>
      <c r="AH27" s="976">
        <f>AF27</f>
        <v>134</v>
      </c>
      <c r="AI27" s="978">
        <f t="shared" si="11"/>
        <v>5.7142857142857144</v>
      </c>
      <c r="AJ27" s="978">
        <f t="shared" si="12"/>
        <v>40</v>
      </c>
      <c r="AK27" s="1061" t="s">
        <v>439</v>
      </c>
      <c r="AL27" s="1061" t="s">
        <v>440</v>
      </c>
      <c r="AM27" s="1062" t="s">
        <v>2</v>
      </c>
    </row>
    <row r="28" spans="1:39" ht="12.1" customHeight="1">
      <c r="A28" s="999">
        <v>45531</v>
      </c>
      <c r="B28" s="163" t="s">
        <v>442</v>
      </c>
      <c r="C28" s="163" t="s">
        <v>111</v>
      </c>
      <c r="D28" s="163" t="s">
        <v>463</v>
      </c>
      <c r="E28" s="1049" t="s">
        <v>282</v>
      </c>
      <c r="F28" s="1000">
        <v>289303</v>
      </c>
      <c r="G28" s="1018"/>
      <c r="H28" s="1000">
        <v>289317</v>
      </c>
      <c r="I28" s="1000"/>
      <c r="J28" s="541">
        <f t="shared" si="0"/>
        <v>14</v>
      </c>
      <c r="K28" s="1000">
        <v>289317</v>
      </c>
      <c r="L28" s="541">
        <f t="shared" si="1"/>
        <v>0</v>
      </c>
      <c r="M28" s="1000">
        <v>289333</v>
      </c>
      <c r="N28" s="1000"/>
      <c r="O28" s="541">
        <f t="shared" si="2"/>
        <v>16</v>
      </c>
      <c r="P28" s="541">
        <f t="shared" si="3"/>
        <v>16</v>
      </c>
      <c r="Q28" s="1000">
        <v>289343</v>
      </c>
      <c r="R28" s="1000"/>
      <c r="S28" s="541">
        <f t="shared" si="4"/>
        <v>10</v>
      </c>
      <c r="T28" s="542">
        <f t="shared" si="5"/>
        <v>40</v>
      </c>
      <c r="U28" s="542"/>
      <c r="V28" s="541">
        <f t="shared" si="6"/>
        <v>16</v>
      </c>
      <c r="W28" s="543">
        <f t="shared" si="7"/>
        <v>24</v>
      </c>
      <c r="X28" s="1046" t="s">
        <v>466</v>
      </c>
      <c r="Y28" s="1046" t="s">
        <v>467</v>
      </c>
      <c r="Z28" s="1046" t="s">
        <v>29</v>
      </c>
      <c r="AA28" s="1046">
        <v>2016</v>
      </c>
      <c r="AB28" s="1046" t="s">
        <v>30</v>
      </c>
      <c r="AC28" s="1047">
        <v>7</v>
      </c>
      <c r="AD28" s="978">
        <f t="shared" si="8"/>
        <v>5.7142857142857144</v>
      </c>
      <c r="AE28" s="1048">
        <v>23.45</v>
      </c>
      <c r="AF28" s="976">
        <f t="shared" si="9"/>
        <v>134</v>
      </c>
      <c r="AG28" s="1058" t="s">
        <v>128</v>
      </c>
      <c r="AH28" s="976">
        <f t="shared" ref="AH28:AH29" si="14">AF28</f>
        <v>134</v>
      </c>
      <c r="AI28" s="978">
        <f t="shared" si="11"/>
        <v>5.7142857142857144</v>
      </c>
      <c r="AJ28" s="978">
        <f t="shared" si="12"/>
        <v>40</v>
      </c>
      <c r="AK28" s="1067">
        <v>804</v>
      </c>
      <c r="AL28" s="1067">
        <v>800</v>
      </c>
      <c r="AM28" s="1064">
        <v>45526</v>
      </c>
    </row>
    <row r="29" spans="1:39" ht="12.1" customHeight="1">
      <c r="A29" s="999">
        <v>45531</v>
      </c>
      <c r="B29" s="163" t="s">
        <v>442</v>
      </c>
      <c r="C29" s="163" t="s">
        <v>111</v>
      </c>
      <c r="D29" s="164" t="s">
        <v>455</v>
      </c>
      <c r="E29" s="969" t="s">
        <v>283</v>
      </c>
      <c r="F29" s="1000">
        <v>289343</v>
      </c>
      <c r="G29" s="1018"/>
      <c r="H29" s="1000">
        <v>289353</v>
      </c>
      <c r="I29" s="1000"/>
      <c r="J29" s="541">
        <f t="shared" si="0"/>
        <v>10</v>
      </c>
      <c r="K29" s="1000">
        <v>289353</v>
      </c>
      <c r="L29" s="541">
        <f t="shared" si="1"/>
        <v>0</v>
      </c>
      <c r="M29" s="1000">
        <v>289369</v>
      </c>
      <c r="N29" s="1000"/>
      <c r="O29" s="541">
        <f t="shared" si="2"/>
        <v>16</v>
      </c>
      <c r="P29" s="541">
        <f t="shared" si="3"/>
        <v>16</v>
      </c>
      <c r="Q29" s="1000">
        <v>289383</v>
      </c>
      <c r="R29" s="1000"/>
      <c r="S29" s="541">
        <f t="shared" si="4"/>
        <v>14</v>
      </c>
      <c r="T29" s="542">
        <f t="shared" si="5"/>
        <v>40</v>
      </c>
      <c r="U29" s="542"/>
      <c r="V29" s="541">
        <f t="shared" si="6"/>
        <v>16</v>
      </c>
      <c r="W29" s="543">
        <f t="shared" si="7"/>
        <v>24</v>
      </c>
      <c r="X29" s="1046" t="s">
        <v>466</v>
      </c>
      <c r="Y29" s="1046" t="s">
        <v>467</v>
      </c>
      <c r="Z29" s="1046" t="s">
        <v>29</v>
      </c>
      <c r="AA29" s="1046">
        <v>2016</v>
      </c>
      <c r="AB29" s="1046" t="s">
        <v>30</v>
      </c>
      <c r="AC29" s="1047">
        <v>7</v>
      </c>
      <c r="AD29" s="978">
        <f t="shared" si="8"/>
        <v>5.7142857142857144</v>
      </c>
      <c r="AE29" s="1048">
        <v>23.45</v>
      </c>
      <c r="AF29" s="976">
        <f t="shared" si="9"/>
        <v>134</v>
      </c>
      <c r="AG29" s="1058" t="s">
        <v>128</v>
      </c>
      <c r="AH29" s="976">
        <f t="shared" si="14"/>
        <v>134</v>
      </c>
      <c r="AI29" s="978">
        <f t="shared" si="11"/>
        <v>5.7142857142857144</v>
      </c>
      <c r="AJ29" s="978">
        <f t="shared" si="12"/>
        <v>40</v>
      </c>
      <c r="AK29" s="1059"/>
      <c r="AL29" s="1059"/>
      <c r="AM29" s="1060"/>
    </row>
    <row r="30" spans="1:39" ht="12.1" customHeight="1">
      <c r="A30" s="999">
        <v>45531</v>
      </c>
      <c r="B30" s="163" t="s">
        <v>442</v>
      </c>
      <c r="C30" s="163" t="s">
        <v>111</v>
      </c>
      <c r="D30" s="164" t="s">
        <v>455</v>
      </c>
      <c r="E30" s="969" t="s">
        <v>283</v>
      </c>
      <c r="F30" s="1000">
        <v>289383</v>
      </c>
      <c r="G30" s="1018"/>
      <c r="H30" s="1000">
        <v>289393</v>
      </c>
      <c r="I30" s="1000"/>
      <c r="J30" s="541">
        <f t="shared" si="0"/>
        <v>10</v>
      </c>
      <c r="K30" s="1000">
        <v>289393</v>
      </c>
      <c r="L30" s="541">
        <f t="shared" si="1"/>
        <v>0</v>
      </c>
      <c r="M30" s="1000">
        <v>289409</v>
      </c>
      <c r="N30" s="1000"/>
      <c r="O30" s="541">
        <f t="shared" ref="O30:O84" si="15">M30-K30</f>
        <v>16</v>
      </c>
      <c r="P30" s="541">
        <f t="shared" ref="P30:P84" si="16">M30-H30</f>
        <v>16</v>
      </c>
      <c r="Q30" s="1000">
        <v>289423</v>
      </c>
      <c r="R30" s="1000"/>
      <c r="S30" s="541">
        <f t="shared" ref="S30:S84" si="17">Q30-M30</f>
        <v>14</v>
      </c>
      <c r="T30" s="542">
        <f t="shared" ref="T30:T84" si="18">Q30-F30</f>
        <v>40</v>
      </c>
      <c r="U30" s="542"/>
      <c r="V30" s="541">
        <f t="shared" ref="V30:V84" si="19">P30</f>
        <v>16</v>
      </c>
      <c r="W30" s="543">
        <f t="shared" ref="W30:W84" si="20">T30-V30</f>
        <v>24</v>
      </c>
      <c r="X30" s="1046" t="s">
        <v>466</v>
      </c>
      <c r="Y30" s="1046" t="s">
        <v>467</v>
      </c>
      <c r="Z30" s="1046" t="s">
        <v>29</v>
      </c>
      <c r="AA30" s="1046">
        <v>2016</v>
      </c>
      <c r="AB30" s="1046" t="s">
        <v>30</v>
      </c>
      <c r="AC30" s="1047">
        <v>7</v>
      </c>
      <c r="AD30" s="978">
        <f t="shared" ref="AD30:AD84" si="21">T30/AC30</f>
        <v>5.7142857142857144</v>
      </c>
      <c r="AE30" s="1048">
        <v>23.45</v>
      </c>
      <c r="AF30" s="976">
        <f t="shared" ref="AF30:AF84" si="22">AD30*AE30</f>
        <v>134</v>
      </c>
      <c r="AG30" s="1058" t="s">
        <v>128</v>
      </c>
      <c r="AH30" s="976">
        <f t="shared" ref="AH30:AH84" si="23">AF30</f>
        <v>134</v>
      </c>
      <c r="AI30" s="978">
        <f t="shared" ref="AI30:AI84" si="24">AD30</f>
        <v>5.7142857142857144</v>
      </c>
      <c r="AJ30" s="978">
        <f t="shared" ref="AJ30:AJ84" si="25">T30</f>
        <v>40</v>
      </c>
      <c r="AK30" s="1059"/>
      <c r="AL30" s="1059"/>
      <c r="AM30" s="1060"/>
    </row>
    <row r="31" spans="1:39" ht="12.1" customHeight="1">
      <c r="A31" s="999">
        <v>45532</v>
      </c>
      <c r="B31" s="164" t="s">
        <v>442</v>
      </c>
      <c r="C31" s="164" t="s">
        <v>111</v>
      </c>
      <c r="D31" s="164" t="s">
        <v>463</v>
      </c>
      <c r="E31" s="164" t="s">
        <v>282</v>
      </c>
      <c r="F31" s="1000">
        <v>289423</v>
      </c>
      <c r="G31" s="1018"/>
      <c r="H31" s="1000">
        <v>289437</v>
      </c>
      <c r="I31" s="1000"/>
      <c r="J31" s="541">
        <f t="shared" si="0"/>
        <v>14</v>
      </c>
      <c r="K31" s="1000">
        <v>289437</v>
      </c>
      <c r="L31" s="541">
        <f t="shared" si="1"/>
        <v>0</v>
      </c>
      <c r="M31" s="1000">
        <v>289453</v>
      </c>
      <c r="N31" s="1000"/>
      <c r="O31" s="541">
        <f t="shared" si="15"/>
        <v>16</v>
      </c>
      <c r="P31" s="541">
        <f t="shared" si="16"/>
        <v>16</v>
      </c>
      <c r="Q31" s="1000">
        <v>289463</v>
      </c>
      <c r="R31" s="1000"/>
      <c r="S31" s="541">
        <f t="shared" si="17"/>
        <v>10</v>
      </c>
      <c r="T31" s="542">
        <f t="shared" si="18"/>
        <v>40</v>
      </c>
      <c r="U31" s="542"/>
      <c r="V31" s="541">
        <f t="shared" si="19"/>
        <v>16</v>
      </c>
      <c r="W31" s="543">
        <f t="shared" si="20"/>
        <v>24</v>
      </c>
      <c r="X31" s="1046" t="s">
        <v>466</v>
      </c>
      <c r="Y31" s="1046" t="s">
        <v>467</v>
      </c>
      <c r="Z31" s="1046" t="s">
        <v>29</v>
      </c>
      <c r="AA31" s="1046">
        <v>2016</v>
      </c>
      <c r="AB31" s="1046" t="s">
        <v>30</v>
      </c>
      <c r="AC31" s="1047">
        <v>7</v>
      </c>
      <c r="AD31" s="978">
        <f t="shared" si="21"/>
        <v>5.7142857142857144</v>
      </c>
      <c r="AE31" s="1048">
        <v>23.45</v>
      </c>
      <c r="AF31" s="976">
        <f t="shared" si="22"/>
        <v>134</v>
      </c>
      <c r="AG31" s="1058" t="s">
        <v>128</v>
      </c>
      <c r="AH31" s="976">
        <f t="shared" si="23"/>
        <v>134</v>
      </c>
      <c r="AI31" s="978">
        <f t="shared" si="24"/>
        <v>5.7142857142857144</v>
      </c>
      <c r="AJ31" s="978">
        <f t="shared" si="25"/>
        <v>40</v>
      </c>
      <c r="AK31" s="1059"/>
      <c r="AL31" s="1059"/>
      <c r="AM31" s="1060"/>
    </row>
    <row r="32" spans="1:39" ht="12.1" customHeight="1">
      <c r="A32" s="999">
        <v>45532</v>
      </c>
      <c r="B32" s="164" t="s">
        <v>442</v>
      </c>
      <c r="C32" s="164" t="s">
        <v>111</v>
      </c>
      <c r="D32" s="164" t="s">
        <v>455</v>
      </c>
      <c r="E32" s="164" t="s">
        <v>283</v>
      </c>
      <c r="F32" s="1000">
        <v>289463</v>
      </c>
      <c r="G32" s="1018"/>
      <c r="H32" s="1000">
        <v>289473</v>
      </c>
      <c r="I32" s="1000"/>
      <c r="J32" s="541">
        <f t="shared" si="0"/>
        <v>10</v>
      </c>
      <c r="K32" s="1000">
        <v>289473</v>
      </c>
      <c r="L32" s="541">
        <f t="shared" si="1"/>
        <v>0</v>
      </c>
      <c r="M32" s="1000">
        <v>289489</v>
      </c>
      <c r="N32" s="1000"/>
      <c r="O32" s="541">
        <f t="shared" si="15"/>
        <v>16</v>
      </c>
      <c r="P32" s="541">
        <f t="shared" si="16"/>
        <v>16</v>
      </c>
      <c r="Q32" s="1000">
        <v>289503</v>
      </c>
      <c r="R32" s="1000"/>
      <c r="S32" s="541">
        <f t="shared" si="17"/>
        <v>14</v>
      </c>
      <c r="T32" s="542">
        <f t="shared" si="18"/>
        <v>40</v>
      </c>
      <c r="U32" s="542"/>
      <c r="V32" s="541">
        <f t="shared" si="19"/>
        <v>16</v>
      </c>
      <c r="W32" s="543">
        <f t="shared" si="20"/>
        <v>24</v>
      </c>
      <c r="X32" s="1046" t="s">
        <v>466</v>
      </c>
      <c r="Y32" s="1046" t="s">
        <v>467</v>
      </c>
      <c r="Z32" s="1046" t="s">
        <v>29</v>
      </c>
      <c r="AA32" s="1046">
        <v>2016</v>
      </c>
      <c r="AB32" s="1046" t="s">
        <v>30</v>
      </c>
      <c r="AC32" s="1047">
        <v>7</v>
      </c>
      <c r="AD32" s="978">
        <f t="shared" si="21"/>
        <v>5.7142857142857144</v>
      </c>
      <c r="AE32" s="1048">
        <v>23.45</v>
      </c>
      <c r="AF32" s="976">
        <f t="shared" si="22"/>
        <v>134</v>
      </c>
      <c r="AG32" s="1058" t="s">
        <v>128</v>
      </c>
      <c r="AH32" s="976">
        <f t="shared" si="23"/>
        <v>134</v>
      </c>
      <c r="AI32" s="978">
        <f t="shared" si="24"/>
        <v>5.7142857142857144</v>
      </c>
      <c r="AJ32" s="978">
        <f t="shared" si="25"/>
        <v>40</v>
      </c>
      <c r="AK32" s="1059"/>
      <c r="AL32" s="1059"/>
      <c r="AM32" s="1060"/>
    </row>
    <row r="33" spans="1:39" ht="12.1" customHeight="1">
      <c r="A33" s="999">
        <v>45532</v>
      </c>
      <c r="B33" s="164" t="s">
        <v>442</v>
      </c>
      <c r="C33" s="164" t="s">
        <v>111</v>
      </c>
      <c r="D33" s="164" t="s">
        <v>455</v>
      </c>
      <c r="E33" s="164" t="s">
        <v>283</v>
      </c>
      <c r="F33" s="1000">
        <v>289503</v>
      </c>
      <c r="G33" s="1018"/>
      <c r="H33" s="1000">
        <v>289513</v>
      </c>
      <c r="I33" s="1000"/>
      <c r="J33" s="541">
        <f t="shared" si="0"/>
        <v>10</v>
      </c>
      <c r="K33" s="1000">
        <v>289513</v>
      </c>
      <c r="L33" s="541">
        <f t="shared" si="1"/>
        <v>0</v>
      </c>
      <c r="M33" s="1000">
        <v>289529</v>
      </c>
      <c r="N33" s="1000"/>
      <c r="O33" s="541">
        <f t="shared" si="15"/>
        <v>16</v>
      </c>
      <c r="P33" s="541">
        <f t="shared" si="16"/>
        <v>16</v>
      </c>
      <c r="Q33" s="1000">
        <v>289543</v>
      </c>
      <c r="R33" s="1000"/>
      <c r="S33" s="541">
        <f t="shared" si="17"/>
        <v>14</v>
      </c>
      <c r="T33" s="542">
        <f t="shared" si="18"/>
        <v>40</v>
      </c>
      <c r="U33" s="542"/>
      <c r="V33" s="541">
        <f t="shared" si="19"/>
        <v>16</v>
      </c>
      <c r="W33" s="543">
        <f t="shared" si="20"/>
        <v>24</v>
      </c>
      <c r="X33" s="1046" t="s">
        <v>466</v>
      </c>
      <c r="Y33" s="1046" t="s">
        <v>467</v>
      </c>
      <c r="Z33" s="1046" t="s">
        <v>29</v>
      </c>
      <c r="AA33" s="1046">
        <v>2016</v>
      </c>
      <c r="AB33" s="1046" t="s">
        <v>30</v>
      </c>
      <c r="AC33" s="1047">
        <v>7</v>
      </c>
      <c r="AD33" s="978">
        <f t="shared" si="21"/>
        <v>5.7142857142857144</v>
      </c>
      <c r="AE33" s="1048">
        <v>23.45</v>
      </c>
      <c r="AF33" s="976">
        <f t="shared" si="22"/>
        <v>134</v>
      </c>
      <c r="AG33" s="1058" t="s">
        <v>128</v>
      </c>
      <c r="AH33" s="976">
        <f t="shared" si="23"/>
        <v>134</v>
      </c>
      <c r="AI33" s="978">
        <f t="shared" si="24"/>
        <v>5.7142857142857144</v>
      </c>
      <c r="AJ33" s="978">
        <f t="shared" si="25"/>
        <v>40</v>
      </c>
      <c r="AK33" s="1059"/>
      <c r="AL33" s="1059"/>
      <c r="AM33" s="1060"/>
    </row>
    <row r="34" spans="1:39" ht="12.1" customHeight="1">
      <c r="A34" s="999">
        <v>45533</v>
      </c>
      <c r="B34" s="164" t="s">
        <v>442</v>
      </c>
      <c r="C34" s="164" t="s">
        <v>111</v>
      </c>
      <c r="D34" s="164" t="s">
        <v>463</v>
      </c>
      <c r="E34" s="164" t="s">
        <v>282</v>
      </c>
      <c r="F34" s="1000">
        <v>289543</v>
      </c>
      <c r="G34" s="1018"/>
      <c r="H34" s="1000">
        <v>289557</v>
      </c>
      <c r="I34" s="1000"/>
      <c r="J34" s="541">
        <f t="shared" si="0"/>
        <v>14</v>
      </c>
      <c r="K34" s="1000">
        <v>289557</v>
      </c>
      <c r="L34" s="541">
        <f t="shared" si="1"/>
        <v>0</v>
      </c>
      <c r="M34" s="1000">
        <v>289573</v>
      </c>
      <c r="N34" s="1000"/>
      <c r="O34" s="541">
        <f t="shared" si="15"/>
        <v>16</v>
      </c>
      <c r="P34" s="541">
        <f t="shared" si="16"/>
        <v>16</v>
      </c>
      <c r="Q34" s="1000">
        <v>289583</v>
      </c>
      <c r="R34" s="1000"/>
      <c r="S34" s="541">
        <f t="shared" si="17"/>
        <v>10</v>
      </c>
      <c r="T34" s="542">
        <f t="shared" si="18"/>
        <v>40</v>
      </c>
      <c r="U34" s="542"/>
      <c r="V34" s="541">
        <f t="shared" si="19"/>
        <v>16</v>
      </c>
      <c r="W34" s="543">
        <f t="shared" si="20"/>
        <v>24</v>
      </c>
      <c r="X34" s="1046" t="s">
        <v>466</v>
      </c>
      <c r="Y34" s="1046" t="s">
        <v>467</v>
      </c>
      <c r="Z34" s="1046" t="s">
        <v>29</v>
      </c>
      <c r="AA34" s="1046">
        <v>2016</v>
      </c>
      <c r="AB34" s="1046" t="s">
        <v>30</v>
      </c>
      <c r="AC34" s="1047">
        <v>7</v>
      </c>
      <c r="AD34" s="978">
        <f t="shared" si="21"/>
        <v>5.7142857142857144</v>
      </c>
      <c r="AE34" s="1048">
        <v>23.45</v>
      </c>
      <c r="AF34" s="976">
        <f t="shared" si="22"/>
        <v>134</v>
      </c>
      <c r="AG34" s="1058" t="s">
        <v>128</v>
      </c>
      <c r="AH34" s="976">
        <f t="shared" si="23"/>
        <v>134</v>
      </c>
      <c r="AI34" s="978">
        <f t="shared" si="24"/>
        <v>5.7142857142857144</v>
      </c>
      <c r="AJ34" s="978">
        <f t="shared" si="25"/>
        <v>40</v>
      </c>
      <c r="AK34" s="1059"/>
      <c r="AL34" s="1059"/>
      <c r="AM34" s="1060"/>
    </row>
    <row r="35" spans="1:39" ht="12.1" customHeight="1">
      <c r="A35" s="999">
        <v>45533</v>
      </c>
      <c r="B35" s="164" t="s">
        <v>442</v>
      </c>
      <c r="C35" s="164" t="s">
        <v>111</v>
      </c>
      <c r="D35" s="164" t="s">
        <v>455</v>
      </c>
      <c r="E35" s="164" t="s">
        <v>283</v>
      </c>
      <c r="F35" s="1000">
        <v>289583</v>
      </c>
      <c r="G35" s="1018"/>
      <c r="H35" s="1000">
        <v>289593</v>
      </c>
      <c r="I35" s="1000"/>
      <c r="J35" s="541">
        <f t="shared" si="0"/>
        <v>10</v>
      </c>
      <c r="K35" s="1000">
        <v>289593</v>
      </c>
      <c r="L35" s="541">
        <f t="shared" si="1"/>
        <v>0</v>
      </c>
      <c r="M35" s="1000">
        <v>289609</v>
      </c>
      <c r="N35" s="1000"/>
      <c r="O35" s="541">
        <f t="shared" si="15"/>
        <v>16</v>
      </c>
      <c r="P35" s="541">
        <f t="shared" si="16"/>
        <v>16</v>
      </c>
      <c r="Q35" s="1000">
        <v>289623</v>
      </c>
      <c r="R35" s="1000"/>
      <c r="S35" s="541">
        <f t="shared" si="17"/>
        <v>14</v>
      </c>
      <c r="T35" s="542">
        <f t="shared" si="18"/>
        <v>40</v>
      </c>
      <c r="U35" s="542"/>
      <c r="V35" s="541">
        <f t="shared" si="19"/>
        <v>16</v>
      </c>
      <c r="W35" s="543">
        <f t="shared" si="20"/>
        <v>24</v>
      </c>
      <c r="X35" s="1046" t="s">
        <v>466</v>
      </c>
      <c r="Y35" s="1046" t="s">
        <v>467</v>
      </c>
      <c r="Z35" s="1046" t="s">
        <v>29</v>
      </c>
      <c r="AA35" s="1046">
        <v>2016</v>
      </c>
      <c r="AB35" s="1046" t="s">
        <v>30</v>
      </c>
      <c r="AC35" s="1047">
        <v>7</v>
      </c>
      <c r="AD35" s="978">
        <f t="shared" si="21"/>
        <v>5.7142857142857144</v>
      </c>
      <c r="AE35" s="1048">
        <v>23.45</v>
      </c>
      <c r="AF35" s="976">
        <f t="shared" si="22"/>
        <v>134</v>
      </c>
      <c r="AG35" s="1058" t="s">
        <v>128</v>
      </c>
      <c r="AH35" s="976">
        <f t="shared" si="23"/>
        <v>134</v>
      </c>
      <c r="AI35" s="978">
        <f t="shared" si="24"/>
        <v>5.7142857142857144</v>
      </c>
      <c r="AJ35" s="978">
        <f t="shared" si="25"/>
        <v>40</v>
      </c>
      <c r="AK35" s="1065"/>
      <c r="AL35" s="1065"/>
      <c r="AM35" s="1066"/>
    </row>
    <row r="36" spans="1:39" ht="12.1" customHeight="1">
      <c r="A36" s="999">
        <v>45533</v>
      </c>
      <c r="B36" s="164" t="s">
        <v>442</v>
      </c>
      <c r="C36" s="164" t="s">
        <v>111</v>
      </c>
      <c r="D36" s="164" t="s">
        <v>455</v>
      </c>
      <c r="E36" s="164" t="s">
        <v>283</v>
      </c>
      <c r="F36" s="1000">
        <v>289623</v>
      </c>
      <c r="G36" s="1018"/>
      <c r="H36" s="1000">
        <v>289633</v>
      </c>
      <c r="I36" s="1000"/>
      <c r="J36" s="541">
        <f t="shared" si="0"/>
        <v>10</v>
      </c>
      <c r="K36" s="1000">
        <v>289633</v>
      </c>
      <c r="L36" s="541">
        <f t="shared" si="1"/>
        <v>0</v>
      </c>
      <c r="M36" s="1000">
        <v>289649</v>
      </c>
      <c r="N36" s="1000"/>
      <c r="O36" s="541">
        <f t="shared" si="15"/>
        <v>16</v>
      </c>
      <c r="P36" s="541">
        <f t="shared" si="16"/>
        <v>16</v>
      </c>
      <c r="Q36" s="1000">
        <v>289663</v>
      </c>
      <c r="R36" s="1000"/>
      <c r="S36" s="541">
        <f t="shared" si="17"/>
        <v>14</v>
      </c>
      <c r="T36" s="542">
        <f t="shared" si="18"/>
        <v>40</v>
      </c>
      <c r="U36" s="542"/>
      <c r="V36" s="541">
        <f t="shared" si="19"/>
        <v>16</v>
      </c>
      <c r="W36" s="543">
        <f t="shared" si="20"/>
        <v>24</v>
      </c>
      <c r="X36" s="1046" t="s">
        <v>466</v>
      </c>
      <c r="Y36" s="1046" t="s">
        <v>467</v>
      </c>
      <c r="Z36" s="1046" t="s">
        <v>29</v>
      </c>
      <c r="AA36" s="1046">
        <v>2016</v>
      </c>
      <c r="AB36" s="1046" t="s">
        <v>30</v>
      </c>
      <c r="AC36" s="1047">
        <v>7</v>
      </c>
      <c r="AD36" s="978">
        <f t="shared" si="21"/>
        <v>5.7142857142857144</v>
      </c>
      <c r="AE36" s="1048">
        <v>23.45</v>
      </c>
      <c r="AF36" s="976">
        <f t="shared" si="22"/>
        <v>134</v>
      </c>
      <c r="AG36" s="1058" t="s">
        <v>128</v>
      </c>
      <c r="AH36" s="976">
        <f t="shared" si="23"/>
        <v>134</v>
      </c>
      <c r="AI36" s="978">
        <f t="shared" si="24"/>
        <v>5.7142857142857144</v>
      </c>
      <c r="AJ36" s="978">
        <f t="shared" si="25"/>
        <v>40</v>
      </c>
      <c r="AK36" s="1067" t="s">
        <v>439</v>
      </c>
      <c r="AL36" s="1067" t="s">
        <v>440</v>
      </c>
      <c r="AM36" s="1064" t="s">
        <v>2</v>
      </c>
    </row>
    <row r="37" spans="1:39" ht="12.1" customHeight="1">
      <c r="A37" s="999">
        <v>45534</v>
      </c>
      <c r="B37" s="164" t="s">
        <v>442</v>
      </c>
      <c r="C37" s="164" t="s">
        <v>111</v>
      </c>
      <c r="D37" s="164" t="s">
        <v>463</v>
      </c>
      <c r="E37" s="164" t="s">
        <v>282</v>
      </c>
      <c r="F37" s="1000">
        <v>289663</v>
      </c>
      <c r="G37" s="1018"/>
      <c r="H37" s="1000">
        <v>289677</v>
      </c>
      <c r="I37" s="1000"/>
      <c r="J37" s="541">
        <f t="shared" si="0"/>
        <v>14</v>
      </c>
      <c r="K37" s="1000">
        <v>289677</v>
      </c>
      <c r="L37" s="541">
        <f t="shared" si="1"/>
        <v>0</v>
      </c>
      <c r="M37" s="1000">
        <v>289693</v>
      </c>
      <c r="N37" s="1000"/>
      <c r="O37" s="541">
        <f t="shared" si="15"/>
        <v>16</v>
      </c>
      <c r="P37" s="541">
        <f t="shared" si="16"/>
        <v>16</v>
      </c>
      <c r="Q37" s="1000">
        <v>289703</v>
      </c>
      <c r="R37" s="1000"/>
      <c r="S37" s="541">
        <f t="shared" si="17"/>
        <v>10</v>
      </c>
      <c r="T37" s="542">
        <f t="shared" si="18"/>
        <v>40</v>
      </c>
      <c r="U37" s="542"/>
      <c r="V37" s="541">
        <f t="shared" si="19"/>
        <v>16</v>
      </c>
      <c r="W37" s="543">
        <f t="shared" si="20"/>
        <v>24</v>
      </c>
      <c r="X37" s="1046" t="s">
        <v>466</v>
      </c>
      <c r="Y37" s="1046" t="s">
        <v>467</v>
      </c>
      <c r="Z37" s="1046" t="s">
        <v>29</v>
      </c>
      <c r="AA37" s="1046">
        <v>2016</v>
      </c>
      <c r="AB37" s="1046" t="s">
        <v>30</v>
      </c>
      <c r="AC37" s="1047">
        <v>7</v>
      </c>
      <c r="AD37" s="978">
        <f t="shared" si="21"/>
        <v>5.7142857142857144</v>
      </c>
      <c r="AE37" s="1048">
        <v>23.45</v>
      </c>
      <c r="AF37" s="976">
        <f t="shared" si="22"/>
        <v>134</v>
      </c>
      <c r="AG37" s="1058" t="s">
        <v>128</v>
      </c>
      <c r="AH37" s="976">
        <f t="shared" si="23"/>
        <v>134</v>
      </c>
      <c r="AI37" s="978">
        <f t="shared" si="24"/>
        <v>5.7142857142857144</v>
      </c>
      <c r="AJ37" s="978">
        <f t="shared" si="25"/>
        <v>40</v>
      </c>
      <c r="AK37" s="1063">
        <v>1206</v>
      </c>
      <c r="AL37" s="1063">
        <v>1000</v>
      </c>
      <c r="AM37" s="1064">
        <v>45534</v>
      </c>
    </row>
    <row r="38" spans="1:39" ht="12.1" customHeight="1">
      <c r="A38" s="999">
        <v>45534</v>
      </c>
      <c r="B38" s="164" t="s">
        <v>442</v>
      </c>
      <c r="C38" s="164" t="s">
        <v>111</v>
      </c>
      <c r="D38" s="164" t="s">
        <v>455</v>
      </c>
      <c r="E38" s="164" t="s">
        <v>283</v>
      </c>
      <c r="F38" s="1000">
        <v>289703</v>
      </c>
      <c r="G38" s="1018"/>
      <c r="H38" s="1000">
        <v>289713</v>
      </c>
      <c r="I38" s="1000"/>
      <c r="J38" s="541">
        <f t="shared" si="0"/>
        <v>10</v>
      </c>
      <c r="K38" s="1000">
        <v>289713</v>
      </c>
      <c r="L38" s="541">
        <f t="shared" si="1"/>
        <v>0</v>
      </c>
      <c r="M38" s="1000">
        <v>289729</v>
      </c>
      <c r="N38" s="1000"/>
      <c r="O38" s="541">
        <f t="shared" si="15"/>
        <v>16</v>
      </c>
      <c r="P38" s="541">
        <f t="shared" si="16"/>
        <v>16</v>
      </c>
      <c r="Q38" s="1000">
        <v>289743</v>
      </c>
      <c r="R38" s="1000"/>
      <c r="S38" s="541">
        <f t="shared" si="17"/>
        <v>14</v>
      </c>
      <c r="T38" s="542">
        <f t="shared" si="18"/>
        <v>40</v>
      </c>
      <c r="U38" s="542"/>
      <c r="V38" s="541">
        <f t="shared" si="19"/>
        <v>16</v>
      </c>
      <c r="W38" s="543">
        <f t="shared" si="20"/>
        <v>24</v>
      </c>
      <c r="X38" s="1046" t="s">
        <v>466</v>
      </c>
      <c r="Y38" s="1046" t="s">
        <v>467</v>
      </c>
      <c r="Z38" s="1046" t="s">
        <v>29</v>
      </c>
      <c r="AA38" s="1046">
        <v>2016</v>
      </c>
      <c r="AB38" s="1046" t="s">
        <v>30</v>
      </c>
      <c r="AC38" s="1047">
        <v>7</v>
      </c>
      <c r="AD38" s="978">
        <f t="shared" si="21"/>
        <v>5.7142857142857144</v>
      </c>
      <c r="AE38" s="1048">
        <v>23.45</v>
      </c>
      <c r="AF38" s="976">
        <f t="shared" si="22"/>
        <v>134</v>
      </c>
      <c r="AG38" s="1058" t="s">
        <v>128</v>
      </c>
      <c r="AH38" s="976">
        <f t="shared" si="23"/>
        <v>134</v>
      </c>
      <c r="AI38" s="978">
        <f t="shared" si="24"/>
        <v>5.7142857142857144</v>
      </c>
      <c r="AJ38" s="978">
        <f t="shared" si="25"/>
        <v>40</v>
      </c>
      <c r="AK38" s="1059"/>
      <c r="AL38" s="1059"/>
      <c r="AM38" s="1060"/>
    </row>
    <row r="39" spans="1:39" ht="12.1" customHeight="1">
      <c r="A39" s="999">
        <v>45534</v>
      </c>
      <c r="B39" s="164" t="s">
        <v>442</v>
      </c>
      <c r="C39" s="164" t="s">
        <v>111</v>
      </c>
      <c r="D39" s="164" t="s">
        <v>455</v>
      </c>
      <c r="E39" s="164" t="s">
        <v>283</v>
      </c>
      <c r="F39" s="1000">
        <v>289743</v>
      </c>
      <c r="G39" s="1018"/>
      <c r="H39" s="1000">
        <v>289753</v>
      </c>
      <c r="I39" s="1000"/>
      <c r="J39" s="541">
        <f t="shared" si="0"/>
        <v>10</v>
      </c>
      <c r="K39" s="1000">
        <v>289753</v>
      </c>
      <c r="L39" s="541">
        <f t="shared" si="1"/>
        <v>0</v>
      </c>
      <c r="M39" s="1000">
        <v>289769</v>
      </c>
      <c r="N39" s="1000"/>
      <c r="O39" s="541">
        <f t="shared" si="15"/>
        <v>16</v>
      </c>
      <c r="P39" s="541">
        <f t="shared" si="16"/>
        <v>16</v>
      </c>
      <c r="Q39" s="1000">
        <v>289783</v>
      </c>
      <c r="R39" s="1000"/>
      <c r="S39" s="541">
        <f t="shared" si="17"/>
        <v>14</v>
      </c>
      <c r="T39" s="542">
        <f t="shared" si="18"/>
        <v>40</v>
      </c>
      <c r="U39" s="542"/>
      <c r="V39" s="541">
        <f t="shared" si="19"/>
        <v>16</v>
      </c>
      <c r="W39" s="543">
        <f t="shared" si="20"/>
        <v>24</v>
      </c>
      <c r="X39" s="1046" t="s">
        <v>466</v>
      </c>
      <c r="Y39" s="1046" t="s">
        <v>467</v>
      </c>
      <c r="Z39" s="1046" t="s">
        <v>29</v>
      </c>
      <c r="AA39" s="1046">
        <v>2016</v>
      </c>
      <c r="AB39" s="1046" t="s">
        <v>30</v>
      </c>
      <c r="AC39" s="1047">
        <v>7</v>
      </c>
      <c r="AD39" s="978">
        <f t="shared" si="21"/>
        <v>5.7142857142857144</v>
      </c>
      <c r="AE39" s="1048">
        <v>23.45</v>
      </c>
      <c r="AF39" s="976">
        <f t="shared" si="22"/>
        <v>134</v>
      </c>
      <c r="AG39" s="1058" t="s">
        <v>128</v>
      </c>
      <c r="AH39" s="976">
        <f t="shared" si="23"/>
        <v>134</v>
      </c>
      <c r="AI39" s="978">
        <f t="shared" si="24"/>
        <v>5.7142857142857144</v>
      </c>
      <c r="AJ39" s="978">
        <f t="shared" si="25"/>
        <v>40</v>
      </c>
      <c r="AK39" s="1059"/>
      <c r="AL39" s="1059"/>
      <c r="AM39" s="1060"/>
    </row>
    <row r="40" spans="1:39" ht="12.1" customHeight="1">
      <c r="A40" s="999">
        <v>45537</v>
      </c>
      <c r="B40" s="164" t="s">
        <v>442</v>
      </c>
      <c r="C40" s="164" t="s">
        <v>111</v>
      </c>
      <c r="D40" s="164" t="s">
        <v>463</v>
      </c>
      <c r="E40" s="164" t="s">
        <v>282</v>
      </c>
      <c r="F40" s="1000">
        <v>289783</v>
      </c>
      <c r="G40" s="1018"/>
      <c r="H40" s="1000">
        <v>289797</v>
      </c>
      <c r="I40" s="1000"/>
      <c r="J40" s="541">
        <f t="shared" si="0"/>
        <v>14</v>
      </c>
      <c r="K40" s="1000">
        <v>289797</v>
      </c>
      <c r="L40" s="541">
        <f t="shared" si="1"/>
        <v>0</v>
      </c>
      <c r="M40" s="1000">
        <v>289813</v>
      </c>
      <c r="N40" s="1000"/>
      <c r="O40" s="541">
        <f t="shared" si="15"/>
        <v>16</v>
      </c>
      <c r="P40" s="541">
        <f t="shared" si="16"/>
        <v>16</v>
      </c>
      <c r="Q40" s="1000">
        <v>289823</v>
      </c>
      <c r="R40" s="1000"/>
      <c r="S40" s="541">
        <f t="shared" si="17"/>
        <v>10</v>
      </c>
      <c r="T40" s="542">
        <f t="shared" si="18"/>
        <v>40</v>
      </c>
      <c r="U40" s="542"/>
      <c r="V40" s="541">
        <f t="shared" si="19"/>
        <v>16</v>
      </c>
      <c r="W40" s="543">
        <f t="shared" si="20"/>
        <v>24</v>
      </c>
      <c r="X40" s="1046" t="s">
        <v>466</v>
      </c>
      <c r="Y40" s="1046" t="s">
        <v>467</v>
      </c>
      <c r="Z40" s="1046" t="s">
        <v>29</v>
      </c>
      <c r="AA40" s="1046">
        <v>2016</v>
      </c>
      <c r="AB40" s="1046" t="s">
        <v>30</v>
      </c>
      <c r="AC40" s="1047">
        <v>7</v>
      </c>
      <c r="AD40" s="978">
        <f t="shared" si="21"/>
        <v>5.7142857142857144</v>
      </c>
      <c r="AE40" s="1048">
        <v>23.45</v>
      </c>
      <c r="AF40" s="976">
        <f t="shared" si="22"/>
        <v>134</v>
      </c>
      <c r="AG40" s="1058" t="s">
        <v>128</v>
      </c>
      <c r="AH40" s="976">
        <f t="shared" si="23"/>
        <v>134</v>
      </c>
      <c r="AI40" s="978">
        <f t="shared" si="24"/>
        <v>5.7142857142857144</v>
      </c>
      <c r="AJ40" s="978">
        <f t="shared" si="25"/>
        <v>40</v>
      </c>
      <c r="AK40" s="1065"/>
      <c r="AL40" s="1065"/>
      <c r="AM40" s="1066"/>
    </row>
    <row r="41" spans="1:39" ht="12.1" customHeight="1">
      <c r="A41" s="999">
        <v>45537</v>
      </c>
      <c r="B41" s="164" t="s">
        <v>442</v>
      </c>
      <c r="C41" s="164" t="s">
        <v>111</v>
      </c>
      <c r="D41" s="164" t="s">
        <v>455</v>
      </c>
      <c r="E41" s="164" t="s">
        <v>283</v>
      </c>
      <c r="F41" s="1000">
        <v>289823</v>
      </c>
      <c r="G41" s="1018"/>
      <c r="H41" s="1000">
        <v>289833</v>
      </c>
      <c r="I41" s="1000"/>
      <c r="J41" s="541">
        <f t="shared" si="0"/>
        <v>10</v>
      </c>
      <c r="K41" s="1000">
        <v>289833</v>
      </c>
      <c r="L41" s="541">
        <f t="shared" si="1"/>
        <v>0</v>
      </c>
      <c r="M41" s="1000">
        <v>289843</v>
      </c>
      <c r="N41" s="1000"/>
      <c r="O41" s="541">
        <f t="shared" si="15"/>
        <v>10</v>
      </c>
      <c r="P41" s="541">
        <f t="shared" si="16"/>
        <v>10</v>
      </c>
      <c r="Q41" s="1000">
        <v>289863</v>
      </c>
      <c r="R41" s="1000"/>
      <c r="S41" s="541">
        <f t="shared" si="17"/>
        <v>20</v>
      </c>
      <c r="T41" s="542">
        <f t="shared" si="18"/>
        <v>40</v>
      </c>
      <c r="U41" s="542"/>
      <c r="V41" s="541">
        <f t="shared" si="19"/>
        <v>10</v>
      </c>
      <c r="W41" s="543">
        <f t="shared" si="20"/>
        <v>30</v>
      </c>
      <c r="X41" s="1046" t="s">
        <v>466</v>
      </c>
      <c r="Y41" s="1046" t="s">
        <v>467</v>
      </c>
      <c r="Z41" s="1046" t="s">
        <v>29</v>
      </c>
      <c r="AA41" s="1046">
        <v>2016</v>
      </c>
      <c r="AB41" s="1046" t="s">
        <v>30</v>
      </c>
      <c r="AC41" s="1047">
        <v>7</v>
      </c>
      <c r="AD41" s="978">
        <f t="shared" si="21"/>
        <v>5.7142857142857144</v>
      </c>
      <c r="AE41" s="1048">
        <v>23.45</v>
      </c>
      <c r="AF41" s="976">
        <f t="shared" si="22"/>
        <v>134</v>
      </c>
      <c r="AG41" s="1058" t="s">
        <v>128</v>
      </c>
      <c r="AH41" s="976">
        <f t="shared" si="23"/>
        <v>134</v>
      </c>
      <c r="AI41" s="978">
        <f t="shared" si="24"/>
        <v>5.7142857142857144</v>
      </c>
      <c r="AJ41" s="978">
        <f t="shared" si="25"/>
        <v>40</v>
      </c>
      <c r="AK41" s="1067" t="s">
        <v>439</v>
      </c>
      <c r="AL41" s="1067" t="s">
        <v>440</v>
      </c>
      <c r="AM41" s="1064" t="s">
        <v>2</v>
      </c>
    </row>
    <row r="42" spans="1:39" ht="12.1" customHeight="1">
      <c r="A42" s="999">
        <v>45538</v>
      </c>
      <c r="B42" s="164" t="s">
        <v>442</v>
      </c>
      <c r="C42" s="164" t="s">
        <v>111</v>
      </c>
      <c r="D42" s="164" t="s">
        <v>463</v>
      </c>
      <c r="E42" s="164" t="s">
        <v>282</v>
      </c>
      <c r="F42" s="1000">
        <v>289863</v>
      </c>
      <c r="G42" s="1018"/>
      <c r="H42" s="1000">
        <v>289877</v>
      </c>
      <c r="I42" s="1000"/>
      <c r="J42" s="541">
        <f t="shared" si="0"/>
        <v>14</v>
      </c>
      <c r="K42" s="1000">
        <v>289877</v>
      </c>
      <c r="L42" s="541">
        <f t="shared" si="1"/>
        <v>0</v>
      </c>
      <c r="M42" s="1000">
        <v>289893</v>
      </c>
      <c r="N42" s="1000"/>
      <c r="O42" s="541">
        <f t="shared" si="15"/>
        <v>16</v>
      </c>
      <c r="P42" s="541">
        <f t="shared" si="16"/>
        <v>16</v>
      </c>
      <c r="Q42" s="1000">
        <v>289903</v>
      </c>
      <c r="R42" s="1000"/>
      <c r="S42" s="541">
        <f t="shared" si="17"/>
        <v>10</v>
      </c>
      <c r="T42" s="542">
        <f t="shared" si="18"/>
        <v>40</v>
      </c>
      <c r="U42" s="542"/>
      <c r="V42" s="541">
        <f t="shared" si="19"/>
        <v>16</v>
      </c>
      <c r="W42" s="543">
        <f t="shared" si="20"/>
        <v>24</v>
      </c>
      <c r="X42" s="1046" t="s">
        <v>466</v>
      </c>
      <c r="Y42" s="1046" t="s">
        <v>467</v>
      </c>
      <c r="Z42" s="1046" t="s">
        <v>29</v>
      </c>
      <c r="AA42" s="1046">
        <v>2016</v>
      </c>
      <c r="AB42" s="1046" t="s">
        <v>30</v>
      </c>
      <c r="AC42" s="1047">
        <v>7</v>
      </c>
      <c r="AD42" s="978">
        <f t="shared" si="21"/>
        <v>5.7142857142857144</v>
      </c>
      <c r="AE42" s="1048">
        <v>23.45</v>
      </c>
      <c r="AF42" s="976">
        <f t="shared" si="22"/>
        <v>134</v>
      </c>
      <c r="AG42" s="1058" t="s">
        <v>128</v>
      </c>
      <c r="AH42" s="976">
        <f t="shared" si="23"/>
        <v>134</v>
      </c>
      <c r="AI42" s="978">
        <f t="shared" si="24"/>
        <v>5.7142857142857144</v>
      </c>
      <c r="AJ42" s="978">
        <f t="shared" si="25"/>
        <v>40</v>
      </c>
      <c r="AK42" s="1063">
        <v>670</v>
      </c>
      <c r="AL42" s="1063">
        <v>600</v>
      </c>
      <c r="AM42" s="1064">
        <v>45531</v>
      </c>
    </row>
    <row r="43" spans="1:39" ht="12.1" customHeight="1">
      <c r="A43" s="999">
        <v>45538</v>
      </c>
      <c r="B43" s="164" t="s">
        <v>442</v>
      </c>
      <c r="C43" s="164" t="s">
        <v>111</v>
      </c>
      <c r="D43" s="164" t="s">
        <v>455</v>
      </c>
      <c r="E43" s="164" t="s">
        <v>283</v>
      </c>
      <c r="F43" s="1000">
        <v>289903</v>
      </c>
      <c r="G43" s="1018"/>
      <c r="H43" s="1000">
        <v>289913</v>
      </c>
      <c r="I43" s="1000"/>
      <c r="J43" s="541">
        <f t="shared" si="0"/>
        <v>10</v>
      </c>
      <c r="K43" s="1000">
        <v>289913</v>
      </c>
      <c r="L43" s="541">
        <f t="shared" si="1"/>
        <v>0</v>
      </c>
      <c r="M43" s="1000">
        <v>289929</v>
      </c>
      <c r="N43" s="1000"/>
      <c r="O43" s="541">
        <f t="shared" si="15"/>
        <v>16</v>
      </c>
      <c r="P43" s="541">
        <f t="shared" si="16"/>
        <v>16</v>
      </c>
      <c r="Q43" s="1000">
        <v>289943</v>
      </c>
      <c r="R43" s="1000"/>
      <c r="S43" s="541">
        <f t="shared" si="17"/>
        <v>14</v>
      </c>
      <c r="T43" s="542">
        <f t="shared" si="18"/>
        <v>40</v>
      </c>
      <c r="U43" s="542"/>
      <c r="V43" s="541">
        <f t="shared" si="19"/>
        <v>16</v>
      </c>
      <c r="W43" s="543">
        <f t="shared" si="20"/>
        <v>24</v>
      </c>
      <c r="X43" s="1046" t="s">
        <v>466</v>
      </c>
      <c r="Y43" s="1046" t="s">
        <v>467</v>
      </c>
      <c r="Z43" s="1046" t="s">
        <v>29</v>
      </c>
      <c r="AA43" s="1046">
        <v>2016</v>
      </c>
      <c r="AB43" s="1046" t="s">
        <v>30</v>
      </c>
      <c r="AC43" s="1047">
        <v>7</v>
      </c>
      <c r="AD43" s="978">
        <f t="shared" si="21"/>
        <v>5.7142857142857144</v>
      </c>
      <c r="AE43" s="1048">
        <v>23.45</v>
      </c>
      <c r="AF43" s="976">
        <f t="shared" si="22"/>
        <v>134</v>
      </c>
      <c r="AG43" s="1058" t="s">
        <v>128</v>
      </c>
      <c r="AH43" s="976">
        <f t="shared" si="23"/>
        <v>134</v>
      </c>
      <c r="AI43" s="978">
        <f t="shared" si="24"/>
        <v>5.7142857142857144</v>
      </c>
      <c r="AJ43" s="978">
        <f t="shared" si="25"/>
        <v>40</v>
      </c>
      <c r="AK43" s="1059"/>
      <c r="AL43" s="1059"/>
      <c r="AM43" s="1060"/>
    </row>
    <row r="44" spans="1:39" ht="12.1" customHeight="1">
      <c r="A44" s="999">
        <v>45539</v>
      </c>
      <c r="B44" s="164" t="s">
        <v>442</v>
      </c>
      <c r="C44" s="164" t="s">
        <v>111</v>
      </c>
      <c r="D44" s="164" t="s">
        <v>463</v>
      </c>
      <c r="E44" s="164" t="s">
        <v>282</v>
      </c>
      <c r="F44" s="1000">
        <v>289943</v>
      </c>
      <c r="G44" s="1018"/>
      <c r="H44" s="1000">
        <v>289957</v>
      </c>
      <c r="I44" s="1000"/>
      <c r="J44" s="541">
        <f t="shared" si="0"/>
        <v>14</v>
      </c>
      <c r="K44" s="1000">
        <v>289957</v>
      </c>
      <c r="L44" s="541">
        <f t="shared" si="1"/>
        <v>0</v>
      </c>
      <c r="M44" s="1000">
        <v>289973</v>
      </c>
      <c r="N44" s="1000"/>
      <c r="O44" s="541">
        <f t="shared" si="15"/>
        <v>16</v>
      </c>
      <c r="P44" s="541">
        <f t="shared" si="16"/>
        <v>16</v>
      </c>
      <c r="Q44" s="1000">
        <v>289983</v>
      </c>
      <c r="R44" s="1000"/>
      <c r="S44" s="541">
        <f t="shared" si="17"/>
        <v>10</v>
      </c>
      <c r="T44" s="542">
        <f t="shared" si="18"/>
        <v>40</v>
      </c>
      <c r="U44" s="542"/>
      <c r="V44" s="541">
        <f t="shared" si="19"/>
        <v>16</v>
      </c>
      <c r="W44" s="543">
        <f t="shared" si="20"/>
        <v>24</v>
      </c>
      <c r="X44" s="1046" t="s">
        <v>466</v>
      </c>
      <c r="Y44" s="1046" t="s">
        <v>467</v>
      </c>
      <c r="Z44" s="1046" t="s">
        <v>29</v>
      </c>
      <c r="AA44" s="1046">
        <v>2016</v>
      </c>
      <c r="AB44" s="1046" t="s">
        <v>30</v>
      </c>
      <c r="AC44" s="1047">
        <v>7</v>
      </c>
      <c r="AD44" s="978">
        <f t="shared" si="21"/>
        <v>5.7142857142857144</v>
      </c>
      <c r="AE44" s="1048">
        <v>23.45</v>
      </c>
      <c r="AF44" s="976">
        <f t="shared" si="22"/>
        <v>134</v>
      </c>
      <c r="AG44" s="1058" t="s">
        <v>128</v>
      </c>
      <c r="AH44" s="976">
        <f t="shared" si="23"/>
        <v>134</v>
      </c>
      <c r="AI44" s="978">
        <f t="shared" si="24"/>
        <v>5.7142857142857144</v>
      </c>
      <c r="AJ44" s="978">
        <f t="shared" si="25"/>
        <v>40</v>
      </c>
      <c r="AK44" s="1059"/>
      <c r="AL44" s="1059"/>
      <c r="AM44" s="1060"/>
    </row>
    <row r="45" spans="1:39" ht="12.1" customHeight="1">
      <c r="A45" s="999">
        <v>45539</v>
      </c>
      <c r="B45" s="164" t="s">
        <v>442</v>
      </c>
      <c r="C45" s="164" t="s">
        <v>111</v>
      </c>
      <c r="D45" s="164" t="s">
        <v>455</v>
      </c>
      <c r="E45" s="164" t="s">
        <v>283</v>
      </c>
      <c r="F45" s="1000">
        <v>289983</v>
      </c>
      <c r="G45" s="1018"/>
      <c r="H45" s="1000">
        <v>289993</v>
      </c>
      <c r="I45" s="1000"/>
      <c r="J45" s="541">
        <f t="shared" si="0"/>
        <v>10</v>
      </c>
      <c r="K45" s="1000">
        <v>289993</v>
      </c>
      <c r="L45" s="541">
        <f t="shared" si="1"/>
        <v>0</v>
      </c>
      <c r="M45" s="1000">
        <v>290009</v>
      </c>
      <c r="N45" s="1000"/>
      <c r="O45" s="541">
        <f t="shared" si="15"/>
        <v>16</v>
      </c>
      <c r="P45" s="541">
        <f t="shared" si="16"/>
        <v>16</v>
      </c>
      <c r="Q45" s="1000">
        <v>290023</v>
      </c>
      <c r="R45" s="1000"/>
      <c r="S45" s="541">
        <f t="shared" si="17"/>
        <v>14</v>
      </c>
      <c r="T45" s="542">
        <f t="shared" si="18"/>
        <v>40</v>
      </c>
      <c r="U45" s="542"/>
      <c r="V45" s="541">
        <f t="shared" si="19"/>
        <v>16</v>
      </c>
      <c r="W45" s="543">
        <f t="shared" si="20"/>
        <v>24</v>
      </c>
      <c r="X45" s="1046" t="s">
        <v>466</v>
      </c>
      <c r="Y45" s="1046" t="s">
        <v>467</v>
      </c>
      <c r="Z45" s="1046" t="s">
        <v>29</v>
      </c>
      <c r="AA45" s="1046">
        <v>2016</v>
      </c>
      <c r="AB45" s="1046" t="s">
        <v>30</v>
      </c>
      <c r="AC45" s="1047">
        <v>7</v>
      </c>
      <c r="AD45" s="978">
        <f t="shared" si="21"/>
        <v>5.7142857142857144</v>
      </c>
      <c r="AE45" s="1048">
        <v>23.45</v>
      </c>
      <c r="AF45" s="976">
        <f t="shared" si="22"/>
        <v>134</v>
      </c>
      <c r="AG45" s="1058" t="s">
        <v>128</v>
      </c>
      <c r="AH45" s="976">
        <f t="shared" si="23"/>
        <v>134</v>
      </c>
      <c r="AI45" s="978">
        <f t="shared" si="24"/>
        <v>5.7142857142857144</v>
      </c>
      <c r="AJ45" s="978">
        <f t="shared" si="25"/>
        <v>40</v>
      </c>
      <c r="AK45" s="1059"/>
      <c r="AL45" s="1059"/>
      <c r="AM45" s="1060"/>
    </row>
    <row r="46" spans="1:39" ht="12.1" customHeight="1">
      <c r="A46" s="999">
        <v>45540</v>
      </c>
      <c r="B46" s="164" t="s">
        <v>442</v>
      </c>
      <c r="C46" s="164" t="s">
        <v>111</v>
      </c>
      <c r="D46" s="164" t="s">
        <v>463</v>
      </c>
      <c r="E46" s="164" t="s">
        <v>282</v>
      </c>
      <c r="F46" s="1000">
        <v>290023</v>
      </c>
      <c r="G46" s="1018"/>
      <c r="H46" s="1000">
        <v>290037</v>
      </c>
      <c r="I46" s="1000"/>
      <c r="J46" s="541">
        <f t="shared" si="0"/>
        <v>14</v>
      </c>
      <c r="K46" s="1000">
        <v>290037</v>
      </c>
      <c r="L46" s="541">
        <f t="shared" si="1"/>
        <v>0</v>
      </c>
      <c r="M46" s="1000">
        <v>290053</v>
      </c>
      <c r="N46" s="1000"/>
      <c r="O46" s="541">
        <f t="shared" si="15"/>
        <v>16</v>
      </c>
      <c r="P46" s="541">
        <f t="shared" si="16"/>
        <v>16</v>
      </c>
      <c r="Q46" s="1000">
        <v>290053</v>
      </c>
      <c r="R46" s="1000"/>
      <c r="S46" s="541">
        <f t="shared" si="17"/>
        <v>0</v>
      </c>
      <c r="T46" s="542">
        <f t="shared" si="18"/>
        <v>30</v>
      </c>
      <c r="U46" s="542"/>
      <c r="V46" s="541">
        <f t="shared" si="19"/>
        <v>16</v>
      </c>
      <c r="W46" s="543">
        <f t="shared" si="20"/>
        <v>14</v>
      </c>
      <c r="X46" s="1046" t="s">
        <v>466</v>
      </c>
      <c r="Y46" s="1046" t="s">
        <v>467</v>
      </c>
      <c r="Z46" s="1046" t="s">
        <v>29</v>
      </c>
      <c r="AA46" s="1046">
        <v>2016</v>
      </c>
      <c r="AB46" s="1046" t="s">
        <v>30</v>
      </c>
      <c r="AC46" s="1047">
        <v>7</v>
      </c>
      <c r="AD46" s="978">
        <f t="shared" si="21"/>
        <v>4.2857142857142856</v>
      </c>
      <c r="AE46" s="1048">
        <v>23.45</v>
      </c>
      <c r="AF46" s="976">
        <f t="shared" si="22"/>
        <v>100.5</v>
      </c>
      <c r="AG46" s="1058" t="s">
        <v>128</v>
      </c>
      <c r="AH46" s="976">
        <f t="shared" si="23"/>
        <v>100.5</v>
      </c>
      <c r="AI46" s="978">
        <f t="shared" si="24"/>
        <v>4.2857142857142856</v>
      </c>
      <c r="AJ46" s="978">
        <f t="shared" si="25"/>
        <v>30</v>
      </c>
      <c r="AK46" s="1059"/>
      <c r="AL46" s="1059"/>
      <c r="AM46" s="1060"/>
    </row>
    <row r="47" spans="1:39" ht="12.1" customHeight="1">
      <c r="A47" s="999">
        <v>45540</v>
      </c>
      <c r="B47" s="164" t="s">
        <v>442</v>
      </c>
      <c r="C47" s="164" t="s">
        <v>111</v>
      </c>
      <c r="D47" s="164" t="s">
        <v>464</v>
      </c>
      <c r="E47" s="164" t="s">
        <v>282</v>
      </c>
      <c r="F47" s="1000">
        <v>290053</v>
      </c>
      <c r="G47" s="1018"/>
      <c r="H47" s="1000">
        <v>290070</v>
      </c>
      <c r="I47" s="1000"/>
      <c r="J47" s="541">
        <f t="shared" si="0"/>
        <v>17</v>
      </c>
      <c r="K47" s="1000">
        <v>290070</v>
      </c>
      <c r="L47" s="541">
        <f t="shared" si="1"/>
        <v>0</v>
      </c>
      <c r="M47" s="1000">
        <v>290087</v>
      </c>
      <c r="N47" s="1000"/>
      <c r="O47" s="541">
        <f t="shared" si="15"/>
        <v>17</v>
      </c>
      <c r="P47" s="541">
        <f t="shared" si="16"/>
        <v>17</v>
      </c>
      <c r="Q47" s="1000">
        <v>290087</v>
      </c>
      <c r="R47" s="1000"/>
      <c r="S47" s="541">
        <f t="shared" si="17"/>
        <v>0</v>
      </c>
      <c r="T47" s="542">
        <f t="shared" si="18"/>
        <v>34</v>
      </c>
      <c r="U47" s="542"/>
      <c r="V47" s="541">
        <f t="shared" si="19"/>
        <v>17</v>
      </c>
      <c r="W47" s="543">
        <f t="shared" si="20"/>
        <v>17</v>
      </c>
      <c r="X47" s="1046" t="s">
        <v>466</v>
      </c>
      <c r="Y47" s="1046" t="s">
        <v>467</v>
      </c>
      <c r="Z47" s="1046" t="s">
        <v>29</v>
      </c>
      <c r="AA47" s="1046">
        <v>2016</v>
      </c>
      <c r="AB47" s="1046" t="s">
        <v>30</v>
      </c>
      <c r="AC47" s="1047">
        <v>7</v>
      </c>
      <c r="AD47" s="978">
        <f t="shared" si="21"/>
        <v>4.8571428571428568</v>
      </c>
      <c r="AE47" s="1048">
        <v>23.45</v>
      </c>
      <c r="AF47" s="976">
        <f t="shared" si="22"/>
        <v>113.89999999999999</v>
      </c>
      <c r="AG47" s="1058" t="s">
        <v>128</v>
      </c>
      <c r="AH47" s="976">
        <f t="shared" si="23"/>
        <v>113.89999999999999</v>
      </c>
      <c r="AI47" s="978">
        <f t="shared" si="24"/>
        <v>4.8571428571428568</v>
      </c>
      <c r="AJ47" s="978">
        <f t="shared" si="25"/>
        <v>34</v>
      </c>
      <c r="AK47" s="1065"/>
      <c r="AL47" s="1065"/>
      <c r="AM47" s="1066"/>
    </row>
    <row r="48" spans="1:39" ht="12.1" customHeight="1">
      <c r="A48" s="999">
        <v>45540</v>
      </c>
      <c r="B48" s="164" t="s">
        <v>442</v>
      </c>
      <c r="C48" s="164" t="s">
        <v>111</v>
      </c>
      <c r="D48" s="164" t="s">
        <v>465</v>
      </c>
      <c r="E48" s="164" t="s">
        <v>283</v>
      </c>
      <c r="F48" s="1000">
        <v>290087</v>
      </c>
      <c r="G48" s="1018"/>
      <c r="H48" s="1000">
        <v>290097</v>
      </c>
      <c r="I48" s="1000"/>
      <c r="J48" s="541">
        <f t="shared" si="0"/>
        <v>10</v>
      </c>
      <c r="K48" s="1000">
        <v>290097</v>
      </c>
      <c r="L48" s="541">
        <f t="shared" si="1"/>
        <v>0</v>
      </c>
      <c r="M48" s="1000">
        <v>290114</v>
      </c>
      <c r="N48" s="1000"/>
      <c r="O48" s="541">
        <f t="shared" si="15"/>
        <v>17</v>
      </c>
      <c r="P48" s="541">
        <f t="shared" si="16"/>
        <v>17</v>
      </c>
      <c r="Q48" s="1000">
        <v>290131</v>
      </c>
      <c r="R48" s="1000"/>
      <c r="S48" s="541">
        <f t="shared" si="17"/>
        <v>17</v>
      </c>
      <c r="T48" s="542">
        <f t="shared" si="18"/>
        <v>44</v>
      </c>
      <c r="U48" s="542"/>
      <c r="V48" s="541">
        <f t="shared" si="19"/>
        <v>17</v>
      </c>
      <c r="W48" s="543">
        <f t="shared" si="20"/>
        <v>27</v>
      </c>
      <c r="X48" s="1046" t="s">
        <v>466</v>
      </c>
      <c r="Y48" s="1046" t="s">
        <v>467</v>
      </c>
      <c r="Z48" s="1046" t="s">
        <v>29</v>
      </c>
      <c r="AA48" s="1046">
        <v>2016</v>
      </c>
      <c r="AB48" s="1046" t="s">
        <v>30</v>
      </c>
      <c r="AC48" s="1047">
        <v>7</v>
      </c>
      <c r="AD48" s="978">
        <f t="shared" si="21"/>
        <v>6.2857142857142856</v>
      </c>
      <c r="AE48" s="1048">
        <v>23.45</v>
      </c>
      <c r="AF48" s="976">
        <f t="shared" si="22"/>
        <v>147.4</v>
      </c>
      <c r="AG48" s="1058" t="s">
        <v>128</v>
      </c>
      <c r="AH48" s="976">
        <f t="shared" si="23"/>
        <v>147.4</v>
      </c>
      <c r="AI48" s="978">
        <f t="shared" si="24"/>
        <v>6.2857142857142856</v>
      </c>
      <c r="AJ48" s="978">
        <f t="shared" si="25"/>
        <v>44</v>
      </c>
      <c r="AK48" s="1069"/>
      <c r="AL48" s="1069"/>
      <c r="AM48" s="1070"/>
    </row>
    <row r="49" spans="1:39" ht="12.1" customHeight="1">
      <c r="A49" s="999">
        <v>45540</v>
      </c>
      <c r="B49" s="164" t="s">
        <v>442</v>
      </c>
      <c r="C49" s="164" t="s">
        <v>111</v>
      </c>
      <c r="D49" s="164" t="s">
        <v>455</v>
      </c>
      <c r="E49" s="164" t="s">
        <v>283</v>
      </c>
      <c r="F49" s="1000">
        <v>290131</v>
      </c>
      <c r="G49" s="1018"/>
      <c r="H49" s="1000">
        <v>290147</v>
      </c>
      <c r="I49" s="1000"/>
      <c r="J49" s="541">
        <f t="shared" si="0"/>
        <v>16</v>
      </c>
      <c r="K49" s="1000">
        <v>290147</v>
      </c>
      <c r="L49" s="541">
        <f t="shared" si="1"/>
        <v>0</v>
      </c>
      <c r="M49" s="1000">
        <v>290161</v>
      </c>
      <c r="N49" s="1000"/>
      <c r="O49" s="541">
        <f t="shared" si="15"/>
        <v>14</v>
      </c>
      <c r="P49" s="541">
        <f t="shared" si="16"/>
        <v>14</v>
      </c>
      <c r="Q49" s="1000">
        <v>290161</v>
      </c>
      <c r="R49" s="1000"/>
      <c r="S49" s="541">
        <f t="shared" si="17"/>
        <v>0</v>
      </c>
      <c r="T49" s="542">
        <f t="shared" si="18"/>
        <v>30</v>
      </c>
      <c r="U49" s="542"/>
      <c r="V49" s="541">
        <f t="shared" si="19"/>
        <v>14</v>
      </c>
      <c r="W49" s="543">
        <f t="shared" si="20"/>
        <v>16</v>
      </c>
      <c r="X49" s="1046" t="s">
        <v>466</v>
      </c>
      <c r="Y49" s="1046" t="s">
        <v>467</v>
      </c>
      <c r="Z49" s="1046" t="s">
        <v>29</v>
      </c>
      <c r="AA49" s="1046">
        <v>2016</v>
      </c>
      <c r="AB49" s="1046" t="s">
        <v>30</v>
      </c>
      <c r="AC49" s="1047">
        <v>7</v>
      </c>
      <c r="AD49" s="978">
        <f t="shared" si="21"/>
        <v>4.2857142857142856</v>
      </c>
      <c r="AE49" s="1048">
        <v>23.45</v>
      </c>
      <c r="AF49" s="976">
        <f t="shared" si="22"/>
        <v>100.5</v>
      </c>
      <c r="AG49" s="1058" t="s">
        <v>128</v>
      </c>
      <c r="AH49" s="976">
        <f t="shared" si="23"/>
        <v>100.5</v>
      </c>
      <c r="AI49" s="978">
        <f t="shared" si="24"/>
        <v>4.2857142857142856</v>
      </c>
      <c r="AJ49" s="978">
        <f t="shared" si="25"/>
        <v>30</v>
      </c>
      <c r="AK49" s="1063" t="s">
        <v>439</v>
      </c>
      <c r="AL49" s="1063" t="s">
        <v>440</v>
      </c>
      <c r="AM49" s="1068" t="s">
        <v>2</v>
      </c>
    </row>
    <row r="50" spans="1:39" ht="12.1" customHeight="1">
      <c r="A50" s="999">
        <v>45541</v>
      </c>
      <c r="B50" s="164" t="s">
        <v>442</v>
      </c>
      <c r="C50" s="164" t="s">
        <v>111</v>
      </c>
      <c r="D50" s="164" t="s">
        <v>463</v>
      </c>
      <c r="E50" s="164" t="s">
        <v>282</v>
      </c>
      <c r="F50" s="1000">
        <v>290161</v>
      </c>
      <c r="G50" s="1018"/>
      <c r="H50" s="1000">
        <v>290175</v>
      </c>
      <c r="I50" s="1000"/>
      <c r="J50" s="541">
        <f t="shared" si="0"/>
        <v>14</v>
      </c>
      <c r="K50" s="1000">
        <v>290175</v>
      </c>
      <c r="L50" s="541">
        <f t="shared" si="1"/>
        <v>0</v>
      </c>
      <c r="M50" s="1000">
        <v>290191</v>
      </c>
      <c r="N50" s="1000"/>
      <c r="O50" s="541">
        <f t="shared" si="15"/>
        <v>16</v>
      </c>
      <c r="P50" s="541">
        <f t="shared" si="16"/>
        <v>16</v>
      </c>
      <c r="Q50" s="1000">
        <v>290201</v>
      </c>
      <c r="R50" s="1000"/>
      <c r="S50" s="541">
        <f t="shared" si="17"/>
        <v>10</v>
      </c>
      <c r="T50" s="542">
        <f t="shared" si="18"/>
        <v>40</v>
      </c>
      <c r="U50" s="542"/>
      <c r="V50" s="541">
        <f t="shared" si="19"/>
        <v>16</v>
      </c>
      <c r="W50" s="543">
        <f t="shared" si="20"/>
        <v>24</v>
      </c>
      <c r="X50" s="1046" t="s">
        <v>466</v>
      </c>
      <c r="Y50" s="1046" t="s">
        <v>467</v>
      </c>
      <c r="Z50" s="1046" t="s">
        <v>29</v>
      </c>
      <c r="AA50" s="1046">
        <v>2016</v>
      </c>
      <c r="AB50" s="1046" t="s">
        <v>30</v>
      </c>
      <c r="AC50" s="1047">
        <v>7</v>
      </c>
      <c r="AD50" s="978">
        <f t="shared" si="21"/>
        <v>5.7142857142857144</v>
      </c>
      <c r="AE50" s="1048">
        <v>23.45</v>
      </c>
      <c r="AF50" s="976">
        <f t="shared" si="22"/>
        <v>134</v>
      </c>
      <c r="AG50" s="1058" t="s">
        <v>128</v>
      </c>
      <c r="AH50" s="976">
        <f t="shared" si="23"/>
        <v>134</v>
      </c>
      <c r="AI50" s="978">
        <f t="shared" si="24"/>
        <v>5.7142857142857144</v>
      </c>
      <c r="AJ50" s="978">
        <f t="shared" si="25"/>
        <v>40</v>
      </c>
      <c r="AK50" s="1063">
        <v>998.3</v>
      </c>
      <c r="AL50" s="1063">
        <v>900</v>
      </c>
      <c r="AM50" s="1064">
        <v>45541</v>
      </c>
    </row>
    <row r="51" spans="1:39" ht="12.1" customHeight="1">
      <c r="A51" s="999">
        <v>45541</v>
      </c>
      <c r="B51" s="164" t="s">
        <v>442</v>
      </c>
      <c r="C51" s="164" t="s">
        <v>111</v>
      </c>
      <c r="D51" s="164" t="s">
        <v>455</v>
      </c>
      <c r="E51" s="164" t="s">
        <v>283</v>
      </c>
      <c r="F51" s="1000">
        <v>290201</v>
      </c>
      <c r="G51" s="1018"/>
      <c r="H51" s="1000">
        <v>290211</v>
      </c>
      <c r="I51" s="1000"/>
      <c r="J51" s="541">
        <f t="shared" si="0"/>
        <v>10</v>
      </c>
      <c r="K51" s="1000">
        <v>290211</v>
      </c>
      <c r="L51" s="541">
        <f t="shared" si="1"/>
        <v>0</v>
      </c>
      <c r="M51" s="1000">
        <v>290227</v>
      </c>
      <c r="N51" s="1000"/>
      <c r="O51" s="541">
        <f t="shared" si="15"/>
        <v>16</v>
      </c>
      <c r="P51" s="541">
        <f t="shared" si="16"/>
        <v>16</v>
      </c>
      <c r="Q51" s="1000">
        <v>290241</v>
      </c>
      <c r="R51" s="1000"/>
      <c r="S51" s="541">
        <f t="shared" si="17"/>
        <v>14</v>
      </c>
      <c r="T51" s="542">
        <f t="shared" si="18"/>
        <v>40</v>
      </c>
      <c r="U51" s="542"/>
      <c r="V51" s="541">
        <f t="shared" si="19"/>
        <v>16</v>
      </c>
      <c r="W51" s="543">
        <f t="shared" si="20"/>
        <v>24</v>
      </c>
      <c r="X51" s="1046" t="s">
        <v>466</v>
      </c>
      <c r="Y51" s="1046" t="s">
        <v>467</v>
      </c>
      <c r="Z51" s="1046" t="s">
        <v>29</v>
      </c>
      <c r="AA51" s="1046">
        <v>2016</v>
      </c>
      <c r="AB51" s="1046" t="s">
        <v>30</v>
      </c>
      <c r="AC51" s="1047">
        <v>7</v>
      </c>
      <c r="AD51" s="978">
        <f t="shared" si="21"/>
        <v>5.7142857142857144</v>
      </c>
      <c r="AE51" s="1048">
        <v>23.45</v>
      </c>
      <c r="AF51" s="976">
        <f t="shared" si="22"/>
        <v>134</v>
      </c>
      <c r="AG51" s="1058" t="s">
        <v>128</v>
      </c>
      <c r="AH51" s="976">
        <f t="shared" si="23"/>
        <v>134</v>
      </c>
      <c r="AI51" s="978">
        <f t="shared" si="24"/>
        <v>5.7142857142857144</v>
      </c>
      <c r="AJ51" s="978">
        <f t="shared" si="25"/>
        <v>40</v>
      </c>
      <c r="AK51" s="1059"/>
      <c r="AL51" s="1059"/>
      <c r="AM51" s="1060"/>
    </row>
    <row r="52" spans="1:39" ht="12.1" customHeight="1">
      <c r="A52" s="999">
        <v>45544</v>
      </c>
      <c r="B52" s="164" t="s">
        <v>442</v>
      </c>
      <c r="C52" s="164" t="s">
        <v>111</v>
      </c>
      <c r="D52" s="164" t="s">
        <v>463</v>
      </c>
      <c r="E52" s="164" t="s">
        <v>282</v>
      </c>
      <c r="F52" s="1000">
        <v>290241</v>
      </c>
      <c r="G52" s="1018"/>
      <c r="H52" s="1000">
        <v>290255</v>
      </c>
      <c r="I52" s="1000"/>
      <c r="J52" s="541">
        <f t="shared" si="0"/>
        <v>14</v>
      </c>
      <c r="K52" s="1000">
        <v>290255</v>
      </c>
      <c r="L52" s="541">
        <f t="shared" si="1"/>
        <v>0</v>
      </c>
      <c r="M52" s="1000">
        <v>290271</v>
      </c>
      <c r="N52" s="1000"/>
      <c r="O52" s="541">
        <f t="shared" si="15"/>
        <v>16</v>
      </c>
      <c r="P52" s="541">
        <f t="shared" si="16"/>
        <v>16</v>
      </c>
      <c r="Q52" s="1000">
        <v>290281</v>
      </c>
      <c r="R52" s="1000"/>
      <c r="S52" s="541">
        <f t="shared" si="17"/>
        <v>10</v>
      </c>
      <c r="T52" s="542">
        <f t="shared" si="18"/>
        <v>40</v>
      </c>
      <c r="U52" s="542"/>
      <c r="V52" s="541">
        <f t="shared" si="19"/>
        <v>16</v>
      </c>
      <c r="W52" s="543">
        <f t="shared" si="20"/>
        <v>24</v>
      </c>
      <c r="X52" s="1046" t="s">
        <v>466</v>
      </c>
      <c r="Y52" s="1046" t="s">
        <v>467</v>
      </c>
      <c r="Z52" s="1046" t="s">
        <v>29</v>
      </c>
      <c r="AA52" s="1046">
        <v>2016</v>
      </c>
      <c r="AB52" s="1046" t="s">
        <v>30</v>
      </c>
      <c r="AC52" s="1047">
        <v>7</v>
      </c>
      <c r="AD52" s="978">
        <f t="shared" si="21"/>
        <v>5.7142857142857144</v>
      </c>
      <c r="AE52" s="1048">
        <v>23.45</v>
      </c>
      <c r="AF52" s="976">
        <f t="shared" si="22"/>
        <v>134</v>
      </c>
      <c r="AG52" s="1058" t="s">
        <v>128</v>
      </c>
      <c r="AH52" s="976">
        <f t="shared" si="23"/>
        <v>134</v>
      </c>
      <c r="AI52" s="978">
        <f t="shared" si="24"/>
        <v>5.7142857142857144</v>
      </c>
      <c r="AJ52" s="978">
        <f t="shared" si="25"/>
        <v>40</v>
      </c>
      <c r="AK52" s="1059"/>
      <c r="AL52" s="1059"/>
      <c r="AM52" s="1060"/>
    </row>
    <row r="53" spans="1:39" ht="12.1" customHeight="1">
      <c r="A53" s="999">
        <v>45544</v>
      </c>
      <c r="B53" s="164" t="s">
        <v>442</v>
      </c>
      <c r="C53" s="164" t="s">
        <v>111</v>
      </c>
      <c r="D53" s="164" t="s">
        <v>455</v>
      </c>
      <c r="E53" s="164" t="s">
        <v>283</v>
      </c>
      <c r="F53" s="1000">
        <v>290281</v>
      </c>
      <c r="G53" s="1018"/>
      <c r="H53" s="1000">
        <v>290291</v>
      </c>
      <c r="I53" s="1000"/>
      <c r="J53" s="541">
        <f t="shared" si="0"/>
        <v>10</v>
      </c>
      <c r="K53" s="1000">
        <v>290291</v>
      </c>
      <c r="L53" s="541">
        <f t="shared" si="1"/>
        <v>0</v>
      </c>
      <c r="M53" s="1000">
        <v>290307</v>
      </c>
      <c r="N53" s="1000"/>
      <c r="O53" s="541">
        <f t="shared" si="15"/>
        <v>16</v>
      </c>
      <c r="P53" s="541">
        <f t="shared" si="16"/>
        <v>16</v>
      </c>
      <c r="Q53" s="1000">
        <v>290321</v>
      </c>
      <c r="R53" s="1000"/>
      <c r="S53" s="541">
        <f t="shared" si="17"/>
        <v>14</v>
      </c>
      <c r="T53" s="542">
        <f t="shared" si="18"/>
        <v>40</v>
      </c>
      <c r="U53" s="542"/>
      <c r="V53" s="541">
        <f t="shared" si="19"/>
        <v>16</v>
      </c>
      <c r="W53" s="543">
        <f t="shared" si="20"/>
        <v>24</v>
      </c>
      <c r="X53" s="1046" t="s">
        <v>466</v>
      </c>
      <c r="Y53" s="1046" t="s">
        <v>467</v>
      </c>
      <c r="Z53" s="1046" t="s">
        <v>29</v>
      </c>
      <c r="AA53" s="1046">
        <v>2016</v>
      </c>
      <c r="AB53" s="1046" t="s">
        <v>30</v>
      </c>
      <c r="AC53" s="1047">
        <v>7</v>
      </c>
      <c r="AD53" s="978">
        <f t="shared" si="21"/>
        <v>5.7142857142857144</v>
      </c>
      <c r="AE53" s="1048">
        <v>23.45</v>
      </c>
      <c r="AF53" s="976">
        <f t="shared" si="22"/>
        <v>134</v>
      </c>
      <c r="AG53" s="1058" t="s">
        <v>128</v>
      </c>
      <c r="AH53" s="976">
        <f t="shared" si="23"/>
        <v>134</v>
      </c>
      <c r="AI53" s="978">
        <f t="shared" si="24"/>
        <v>5.7142857142857144</v>
      </c>
      <c r="AJ53" s="978">
        <f t="shared" si="25"/>
        <v>40</v>
      </c>
      <c r="AK53" s="1059"/>
      <c r="AL53" s="1059"/>
      <c r="AM53" s="1060"/>
    </row>
    <row r="54" spans="1:39" ht="12.1" customHeight="1">
      <c r="A54" s="999">
        <v>45545</v>
      </c>
      <c r="B54" s="164" t="s">
        <v>442</v>
      </c>
      <c r="C54" s="164" t="s">
        <v>111</v>
      </c>
      <c r="D54" s="164" t="s">
        <v>463</v>
      </c>
      <c r="E54" s="164" t="s">
        <v>282</v>
      </c>
      <c r="F54" s="1000">
        <v>290321</v>
      </c>
      <c r="G54" s="1018"/>
      <c r="H54" s="1000">
        <v>290335</v>
      </c>
      <c r="I54" s="1000"/>
      <c r="J54" s="541">
        <f t="shared" si="0"/>
        <v>14</v>
      </c>
      <c r="K54" s="1000">
        <v>290335</v>
      </c>
      <c r="L54" s="541">
        <f t="shared" si="1"/>
        <v>0</v>
      </c>
      <c r="M54" s="1000">
        <v>290351</v>
      </c>
      <c r="N54" s="1000"/>
      <c r="O54" s="541">
        <f t="shared" si="15"/>
        <v>16</v>
      </c>
      <c r="P54" s="541">
        <f t="shared" si="16"/>
        <v>16</v>
      </c>
      <c r="Q54" s="1000">
        <v>290361</v>
      </c>
      <c r="R54" s="1000"/>
      <c r="S54" s="541">
        <f t="shared" si="17"/>
        <v>10</v>
      </c>
      <c r="T54" s="542">
        <f t="shared" si="18"/>
        <v>40</v>
      </c>
      <c r="U54" s="542"/>
      <c r="V54" s="541">
        <f t="shared" si="19"/>
        <v>16</v>
      </c>
      <c r="W54" s="543">
        <f t="shared" si="20"/>
        <v>24</v>
      </c>
      <c r="X54" s="1046" t="s">
        <v>466</v>
      </c>
      <c r="Y54" s="1046" t="s">
        <v>467</v>
      </c>
      <c r="Z54" s="1046" t="s">
        <v>29</v>
      </c>
      <c r="AA54" s="1046">
        <v>2016</v>
      </c>
      <c r="AB54" s="1046" t="s">
        <v>30</v>
      </c>
      <c r="AC54" s="1047">
        <v>7</v>
      </c>
      <c r="AD54" s="978">
        <f t="shared" si="21"/>
        <v>5.7142857142857144</v>
      </c>
      <c r="AE54" s="1048">
        <v>23.45</v>
      </c>
      <c r="AF54" s="976">
        <f t="shared" si="22"/>
        <v>134</v>
      </c>
      <c r="AG54" s="1058" t="s">
        <v>128</v>
      </c>
      <c r="AH54" s="976">
        <f t="shared" si="23"/>
        <v>134</v>
      </c>
      <c r="AI54" s="978">
        <f t="shared" si="24"/>
        <v>5.7142857142857144</v>
      </c>
      <c r="AJ54" s="978">
        <f t="shared" si="25"/>
        <v>40</v>
      </c>
      <c r="AK54" s="1059"/>
      <c r="AL54" s="1059"/>
      <c r="AM54" s="1060"/>
    </row>
    <row r="55" spans="1:39" ht="12.1" customHeight="1">
      <c r="A55" s="999">
        <v>45545</v>
      </c>
      <c r="B55" s="164" t="s">
        <v>442</v>
      </c>
      <c r="C55" s="164" t="s">
        <v>111</v>
      </c>
      <c r="D55" s="164" t="s">
        <v>455</v>
      </c>
      <c r="E55" s="164" t="s">
        <v>283</v>
      </c>
      <c r="F55" s="1000">
        <v>290361</v>
      </c>
      <c r="G55" s="1018"/>
      <c r="H55" s="1000">
        <v>290371</v>
      </c>
      <c r="I55" s="1000"/>
      <c r="J55" s="541">
        <f t="shared" si="0"/>
        <v>10</v>
      </c>
      <c r="K55" s="1000">
        <v>290371</v>
      </c>
      <c r="L55" s="541">
        <f t="shared" si="1"/>
        <v>0</v>
      </c>
      <c r="M55" s="1000">
        <v>290387</v>
      </c>
      <c r="N55" s="1000"/>
      <c r="O55" s="541">
        <f t="shared" si="15"/>
        <v>16</v>
      </c>
      <c r="P55" s="541">
        <f t="shared" si="16"/>
        <v>16</v>
      </c>
      <c r="Q55" s="1000">
        <v>290401</v>
      </c>
      <c r="R55" s="1000"/>
      <c r="S55" s="541">
        <f t="shared" si="17"/>
        <v>14</v>
      </c>
      <c r="T55" s="542">
        <f t="shared" si="18"/>
        <v>40</v>
      </c>
      <c r="U55" s="542"/>
      <c r="V55" s="541">
        <f t="shared" si="19"/>
        <v>16</v>
      </c>
      <c r="W55" s="543">
        <f t="shared" si="20"/>
        <v>24</v>
      </c>
      <c r="X55" s="1046" t="s">
        <v>466</v>
      </c>
      <c r="Y55" s="1046" t="s">
        <v>467</v>
      </c>
      <c r="Z55" s="1046" t="s">
        <v>29</v>
      </c>
      <c r="AA55" s="1046">
        <v>2016</v>
      </c>
      <c r="AB55" s="1046" t="s">
        <v>30</v>
      </c>
      <c r="AC55" s="1047">
        <v>7</v>
      </c>
      <c r="AD55" s="978">
        <f t="shared" si="21"/>
        <v>5.7142857142857144</v>
      </c>
      <c r="AE55" s="1048">
        <v>23.45</v>
      </c>
      <c r="AF55" s="976">
        <f t="shared" si="22"/>
        <v>134</v>
      </c>
      <c r="AG55" s="1058" t="s">
        <v>128</v>
      </c>
      <c r="AH55" s="976">
        <f t="shared" si="23"/>
        <v>134</v>
      </c>
      <c r="AI55" s="978">
        <f t="shared" si="24"/>
        <v>5.7142857142857144</v>
      </c>
      <c r="AJ55" s="978">
        <f t="shared" si="25"/>
        <v>40</v>
      </c>
      <c r="AK55" s="1065"/>
      <c r="AL55" s="1065"/>
      <c r="AM55" s="1066"/>
    </row>
    <row r="56" spans="1:39" ht="12.1" customHeight="1">
      <c r="A56" s="999">
        <v>45546</v>
      </c>
      <c r="B56" s="164" t="s">
        <v>442</v>
      </c>
      <c r="C56" s="164" t="s">
        <v>111</v>
      </c>
      <c r="D56" s="164" t="s">
        <v>463</v>
      </c>
      <c r="E56" s="164" t="s">
        <v>282</v>
      </c>
      <c r="F56" s="1000">
        <v>290401</v>
      </c>
      <c r="G56" s="1018"/>
      <c r="H56" s="1000">
        <v>290415</v>
      </c>
      <c r="I56" s="1000"/>
      <c r="J56" s="541">
        <f t="shared" si="0"/>
        <v>14</v>
      </c>
      <c r="K56" s="1000">
        <v>290415</v>
      </c>
      <c r="L56" s="541">
        <f t="shared" si="1"/>
        <v>0</v>
      </c>
      <c r="M56" s="1000">
        <v>290431</v>
      </c>
      <c r="N56" s="1000"/>
      <c r="O56" s="541">
        <f t="shared" si="15"/>
        <v>16</v>
      </c>
      <c r="P56" s="541">
        <f t="shared" si="16"/>
        <v>16</v>
      </c>
      <c r="Q56" s="1000">
        <v>290441</v>
      </c>
      <c r="R56" s="1000"/>
      <c r="S56" s="541">
        <f t="shared" si="17"/>
        <v>10</v>
      </c>
      <c r="T56" s="542">
        <f t="shared" si="18"/>
        <v>40</v>
      </c>
      <c r="U56" s="542"/>
      <c r="V56" s="541">
        <f t="shared" si="19"/>
        <v>16</v>
      </c>
      <c r="W56" s="543">
        <f t="shared" si="20"/>
        <v>24</v>
      </c>
      <c r="X56" s="1046" t="s">
        <v>466</v>
      </c>
      <c r="Y56" s="1046" t="s">
        <v>467</v>
      </c>
      <c r="Z56" s="1046" t="s">
        <v>29</v>
      </c>
      <c r="AA56" s="1046">
        <v>2016</v>
      </c>
      <c r="AB56" s="1046" t="s">
        <v>30</v>
      </c>
      <c r="AC56" s="1047">
        <v>7</v>
      </c>
      <c r="AD56" s="978">
        <f t="shared" si="21"/>
        <v>5.7142857142857144</v>
      </c>
      <c r="AE56" s="1048">
        <v>23.45</v>
      </c>
      <c r="AF56" s="976">
        <f t="shared" si="22"/>
        <v>134</v>
      </c>
      <c r="AG56" s="1058" t="s">
        <v>128</v>
      </c>
      <c r="AH56" s="976">
        <f t="shared" si="23"/>
        <v>134</v>
      </c>
      <c r="AI56" s="978">
        <f t="shared" si="24"/>
        <v>5.7142857142857144</v>
      </c>
      <c r="AJ56" s="978">
        <f t="shared" si="25"/>
        <v>40</v>
      </c>
      <c r="AK56" s="1069"/>
      <c r="AL56" s="1069"/>
      <c r="AM56" s="1070"/>
    </row>
    <row r="57" spans="1:39" ht="12.1" customHeight="1">
      <c r="A57" s="999">
        <v>45546</v>
      </c>
      <c r="B57" s="164" t="s">
        <v>442</v>
      </c>
      <c r="C57" s="164" t="s">
        <v>111</v>
      </c>
      <c r="D57" s="164" t="s">
        <v>455</v>
      </c>
      <c r="E57" s="164" t="s">
        <v>283</v>
      </c>
      <c r="F57" s="1000">
        <v>290441</v>
      </c>
      <c r="G57" s="1018"/>
      <c r="H57" s="1000">
        <v>290450</v>
      </c>
      <c r="I57" s="1000"/>
      <c r="J57" s="541">
        <f t="shared" si="0"/>
        <v>9</v>
      </c>
      <c r="K57" s="1000">
        <v>290450</v>
      </c>
      <c r="L57" s="541">
        <f t="shared" si="1"/>
        <v>0</v>
      </c>
      <c r="M57" s="1000">
        <v>290467</v>
      </c>
      <c r="N57" s="1000"/>
      <c r="O57" s="541">
        <f t="shared" si="15"/>
        <v>17</v>
      </c>
      <c r="P57" s="541">
        <f t="shared" si="16"/>
        <v>17</v>
      </c>
      <c r="Q57" s="1000">
        <v>290481</v>
      </c>
      <c r="R57" s="1000"/>
      <c r="S57" s="541">
        <f t="shared" si="17"/>
        <v>14</v>
      </c>
      <c r="T57" s="542">
        <f t="shared" si="18"/>
        <v>40</v>
      </c>
      <c r="U57" s="542"/>
      <c r="V57" s="541">
        <f t="shared" si="19"/>
        <v>17</v>
      </c>
      <c r="W57" s="543">
        <f t="shared" si="20"/>
        <v>23</v>
      </c>
      <c r="X57" s="1046" t="s">
        <v>466</v>
      </c>
      <c r="Y57" s="1046" t="s">
        <v>467</v>
      </c>
      <c r="Z57" s="1046" t="s">
        <v>29</v>
      </c>
      <c r="AA57" s="1046">
        <v>2016</v>
      </c>
      <c r="AB57" s="1046" t="s">
        <v>30</v>
      </c>
      <c r="AC57" s="1047">
        <v>7</v>
      </c>
      <c r="AD57" s="978">
        <f t="shared" si="21"/>
        <v>5.7142857142857144</v>
      </c>
      <c r="AE57" s="1048">
        <v>23.45</v>
      </c>
      <c r="AF57" s="976">
        <f t="shared" si="22"/>
        <v>134</v>
      </c>
      <c r="AG57" s="1058" t="s">
        <v>128</v>
      </c>
      <c r="AH57" s="976">
        <f t="shared" si="23"/>
        <v>134</v>
      </c>
      <c r="AI57" s="978">
        <f t="shared" si="24"/>
        <v>5.7142857142857144</v>
      </c>
      <c r="AJ57" s="978">
        <f t="shared" si="25"/>
        <v>40</v>
      </c>
      <c r="AK57" s="1063" t="s">
        <v>439</v>
      </c>
      <c r="AL57" s="1063" t="s">
        <v>440</v>
      </c>
      <c r="AM57" s="1068" t="s">
        <v>2</v>
      </c>
    </row>
    <row r="58" spans="1:39" ht="12.1" customHeight="1">
      <c r="A58" s="999">
        <v>45547</v>
      </c>
      <c r="B58" s="164" t="s">
        <v>442</v>
      </c>
      <c r="C58" s="164" t="s">
        <v>111</v>
      </c>
      <c r="D58" s="164" t="s">
        <v>463</v>
      </c>
      <c r="E58" s="164" t="s">
        <v>282</v>
      </c>
      <c r="F58" s="1000">
        <v>290481</v>
      </c>
      <c r="G58" s="1018"/>
      <c r="H58" s="1000">
        <v>290495</v>
      </c>
      <c r="I58" s="1000"/>
      <c r="J58" s="541">
        <f t="shared" si="0"/>
        <v>14</v>
      </c>
      <c r="K58" s="1000">
        <v>290495</v>
      </c>
      <c r="L58" s="541">
        <f t="shared" si="1"/>
        <v>0</v>
      </c>
      <c r="M58" s="1000">
        <v>290501</v>
      </c>
      <c r="N58" s="1000"/>
      <c r="O58" s="541">
        <f t="shared" si="15"/>
        <v>6</v>
      </c>
      <c r="P58" s="541">
        <f t="shared" si="16"/>
        <v>6</v>
      </c>
      <c r="Q58" s="1000">
        <v>290521</v>
      </c>
      <c r="R58" s="1000"/>
      <c r="S58" s="541">
        <f t="shared" si="17"/>
        <v>20</v>
      </c>
      <c r="T58" s="542">
        <f t="shared" si="18"/>
        <v>40</v>
      </c>
      <c r="U58" s="542"/>
      <c r="V58" s="541">
        <f t="shared" si="19"/>
        <v>6</v>
      </c>
      <c r="W58" s="543">
        <f t="shared" si="20"/>
        <v>34</v>
      </c>
      <c r="X58" s="1046" t="s">
        <v>466</v>
      </c>
      <c r="Y58" s="1046" t="s">
        <v>467</v>
      </c>
      <c r="Z58" s="1046" t="s">
        <v>29</v>
      </c>
      <c r="AA58" s="1046">
        <v>2016</v>
      </c>
      <c r="AB58" s="1046" t="s">
        <v>30</v>
      </c>
      <c r="AC58" s="1047">
        <v>7</v>
      </c>
      <c r="AD58" s="978">
        <f t="shared" si="21"/>
        <v>5.7142857142857144</v>
      </c>
      <c r="AE58" s="1048">
        <v>23.45</v>
      </c>
      <c r="AF58" s="976">
        <f t="shared" si="22"/>
        <v>134</v>
      </c>
      <c r="AG58" s="1058" t="s">
        <v>128</v>
      </c>
      <c r="AH58" s="976">
        <f t="shared" si="23"/>
        <v>134</v>
      </c>
      <c r="AI58" s="978">
        <f t="shared" si="24"/>
        <v>5.7142857142857144</v>
      </c>
      <c r="AJ58" s="978">
        <f t="shared" si="25"/>
        <v>40</v>
      </c>
      <c r="AK58" s="1063">
        <v>1072</v>
      </c>
      <c r="AL58" s="1063">
        <v>1000</v>
      </c>
      <c r="AM58" s="1064">
        <v>45547</v>
      </c>
    </row>
    <row r="59" spans="1:39" ht="12.1" customHeight="1">
      <c r="A59" s="999">
        <v>45547</v>
      </c>
      <c r="B59" s="164" t="s">
        <v>442</v>
      </c>
      <c r="C59" s="164" t="s">
        <v>111</v>
      </c>
      <c r="D59" s="164" t="s">
        <v>455</v>
      </c>
      <c r="E59" s="164" t="s">
        <v>283</v>
      </c>
      <c r="F59" s="1000">
        <v>290521</v>
      </c>
      <c r="G59" s="1018"/>
      <c r="H59" s="1000">
        <v>290531</v>
      </c>
      <c r="I59" s="1000"/>
      <c r="J59" s="541">
        <f t="shared" si="0"/>
        <v>10</v>
      </c>
      <c r="K59" s="1000">
        <v>290531</v>
      </c>
      <c r="L59" s="541">
        <f t="shared" si="1"/>
        <v>0</v>
      </c>
      <c r="M59" s="1000">
        <v>290546</v>
      </c>
      <c r="N59" s="1000"/>
      <c r="O59" s="541">
        <f t="shared" si="15"/>
        <v>15</v>
      </c>
      <c r="P59" s="541">
        <f t="shared" si="16"/>
        <v>15</v>
      </c>
      <c r="Q59" s="1000">
        <v>290561</v>
      </c>
      <c r="R59" s="1000"/>
      <c r="S59" s="541">
        <f t="shared" si="17"/>
        <v>15</v>
      </c>
      <c r="T59" s="542">
        <f t="shared" si="18"/>
        <v>40</v>
      </c>
      <c r="U59" s="542"/>
      <c r="V59" s="541">
        <f t="shared" si="19"/>
        <v>15</v>
      </c>
      <c r="W59" s="543">
        <f t="shared" si="20"/>
        <v>25</v>
      </c>
      <c r="X59" s="1046" t="s">
        <v>466</v>
      </c>
      <c r="Y59" s="1046" t="s">
        <v>467</v>
      </c>
      <c r="Z59" s="1046" t="s">
        <v>29</v>
      </c>
      <c r="AA59" s="1046">
        <v>2016</v>
      </c>
      <c r="AB59" s="1046" t="s">
        <v>30</v>
      </c>
      <c r="AC59" s="1047">
        <v>7</v>
      </c>
      <c r="AD59" s="978">
        <f t="shared" si="21"/>
        <v>5.7142857142857144</v>
      </c>
      <c r="AE59" s="1048">
        <v>23.45</v>
      </c>
      <c r="AF59" s="976">
        <f t="shared" si="22"/>
        <v>134</v>
      </c>
      <c r="AG59" s="1058" t="s">
        <v>128</v>
      </c>
      <c r="AH59" s="976">
        <f t="shared" si="23"/>
        <v>134</v>
      </c>
      <c r="AI59" s="978">
        <f t="shared" si="24"/>
        <v>5.7142857142857144</v>
      </c>
      <c r="AJ59" s="978">
        <f t="shared" si="25"/>
        <v>40</v>
      </c>
      <c r="AK59" s="1059"/>
      <c r="AL59" s="1059"/>
      <c r="AM59" s="1060"/>
    </row>
    <row r="60" spans="1:39" ht="12.1" customHeight="1">
      <c r="A60" s="999">
        <v>45548</v>
      </c>
      <c r="B60" s="164" t="s">
        <v>442</v>
      </c>
      <c r="C60" s="164" t="s">
        <v>111</v>
      </c>
      <c r="D60" s="164" t="s">
        <v>463</v>
      </c>
      <c r="E60" s="164" t="s">
        <v>282</v>
      </c>
      <c r="F60" s="1000">
        <v>290561</v>
      </c>
      <c r="G60" s="1018"/>
      <c r="H60" s="1000">
        <v>290575</v>
      </c>
      <c r="I60" s="1000"/>
      <c r="J60" s="541">
        <f t="shared" si="0"/>
        <v>14</v>
      </c>
      <c r="K60" s="1000">
        <v>290575</v>
      </c>
      <c r="L60" s="541">
        <f t="shared" si="1"/>
        <v>0</v>
      </c>
      <c r="M60" s="1000">
        <v>290591</v>
      </c>
      <c r="N60" s="1000"/>
      <c r="O60" s="541">
        <f t="shared" si="15"/>
        <v>16</v>
      </c>
      <c r="P60" s="541">
        <f t="shared" si="16"/>
        <v>16</v>
      </c>
      <c r="Q60" s="1000">
        <v>290601</v>
      </c>
      <c r="R60" s="1000"/>
      <c r="S60" s="541">
        <f t="shared" si="17"/>
        <v>10</v>
      </c>
      <c r="T60" s="542">
        <f t="shared" si="18"/>
        <v>40</v>
      </c>
      <c r="U60" s="542"/>
      <c r="V60" s="541">
        <f t="shared" si="19"/>
        <v>16</v>
      </c>
      <c r="W60" s="543">
        <f t="shared" si="20"/>
        <v>24</v>
      </c>
      <c r="X60" s="1046" t="s">
        <v>466</v>
      </c>
      <c r="Y60" s="1046" t="s">
        <v>467</v>
      </c>
      <c r="Z60" s="1046" t="s">
        <v>29</v>
      </c>
      <c r="AA60" s="1046">
        <v>2016</v>
      </c>
      <c r="AB60" s="1046" t="s">
        <v>30</v>
      </c>
      <c r="AC60" s="1047">
        <v>7</v>
      </c>
      <c r="AD60" s="978">
        <f t="shared" si="21"/>
        <v>5.7142857142857144</v>
      </c>
      <c r="AE60" s="1048">
        <v>23.45</v>
      </c>
      <c r="AF60" s="976">
        <f t="shared" si="22"/>
        <v>134</v>
      </c>
      <c r="AG60" s="1058" t="s">
        <v>128</v>
      </c>
      <c r="AH60" s="976">
        <f t="shared" si="23"/>
        <v>134</v>
      </c>
      <c r="AI60" s="978">
        <f t="shared" si="24"/>
        <v>5.7142857142857144</v>
      </c>
      <c r="AJ60" s="978">
        <f t="shared" si="25"/>
        <v>40</v>
      </c>
      <c r="AK60" s="1059"/>
      <c r="AL60" s="1059"/>
      <c r="AM60" s="1060"/>
    </row>
    <row r="61" spans="1:39" ht="12.1" customHeight="1">
      <c r="A61" s="999">
        <v>45548</v>
      </c>
      <c r="B61" s="164" t="s">
        <v>442</v>
      </c>
      <c r="C61" s="164" t="s">
        <v>111</v>
      </c>
      <c r="D61" s="164" t="s">
        <v>455</v>
      </c>
      <c r="E61" s="164" t="s">
        <v>283</v>
      </c>
      <c r="F61" s="1000">
        <v>290601</v>
      </c>
      <c r="G61" s="1018"/>
      <c r="H61" s="1000">
        <v>290610</v>
      </c>
      <c r="I61" s="1000"/>
      <c r="J61" s="541">
        <f t="shared" si="0"/>
        <v>9</v>
      </c>
      <c r="K61" s="1000">
        <v>290610</v>
      </c>
      <c r="L61" s="541">
        <f t="shared" si="1"/>
        <v>0</v>
      </c>
      <c r="M61" s="1000">
        <v>290625</v>
      </c>
      <c r="N61" s="1000"/>
      <c r="O61" s="541">
        <f t="shared" si="15"/>
        <v>15</v>
      </c>
      <c r="P61" s="541">
        <f t="shared" si="16"/>
        <v>15</v>
      </c>
      <c r="Q61" s="1000">
        <v>290641</v>
      </c>
      <c r="R61" s="1000"/>
      <c r="S61" s="541">
        <f t="shared" si="17"/>
        <v>16</v>
      </c>
      <c r="T61" s="542">
        <f t="shared" si="18"/>
        <v>40</v>
      </c>
      <c r="U61" s="542"/>
      <c r="V61" s="541">
        <f t="shared" si="19"/>
        <v>15</v>
      </c>
      <c r="W61" s="543">
        <f t="shared" si="20"/>
        <v>25</v>
      </c>
      <c r="X61" s="1046" t="s">
        <v>466</v>
      </c>
      <c r="Y61" s="1046" t="s">
        <v>467</v>
      </c>
      <c r="Z61" s="1046" t="s">
        <v>29</v>
      </c>
      <c r="AA61" s="1046">
        <v>2016</v>
      </c>
      <c r="AB61" s="1046" t="s">
        <v>30</v>
      </c>
      <c r="AC61" s="1047">
        <v>7</v>
      </c>
      <c r="AD61" s="978">
        <f t="shared" si="21"/>
        <v>5.7142857142857144</v>
      </c>
      <c r="AE61" s="1048">
        <v>23.45</v>
      </c>
      <c r="AF61" s="976">
        <f t="shared" si="22"/>
        <v>134</v>
      </c>
      <c r="AG61" s="1058" t="s">
        <v>128</v>
      </c>
      <c r="AH61" s="976">
        <f t="shared" si="23"/>
        <v>134</v>
      </c>
      <c r="AI61" s="978">
        <f t="shared" si="24"/>
        <v>5.7142857142857144</v>
      </c>
      <c r="AJ61" s="978">
        <f t="shared" si="25"/>
        <v>40</v>
      </c>
      <c r="AK61" s="1059"/>
      <c r="AL61" s="1059"/>
      <c r="AM61" s="1060"/>
    </row>
    <row r="62" spans="1:39" ht="12.1" customHeight="1">
      <c r="A62" s="999">
        <v>45552</v>
      </c>
      <c r="B62" s="164" t="s">
        <v>442</v>
      </c>
      <c r="C62" s="164" t="s">
        <v>111</v>
      </c>
      <c r="D62" s="164" t="s">
        <v>463</v>
      </c>
      <c r="E62" s="164" t="s">
        <v>282</v>
      </c>
      <c r="F62" s="1000">
        <v>290641</v>
      </c>
      <c r="G62" s="1018"/>
      <c r="H62" s="1000">
        <v>290655</v>
      </c>
      <c r="I62" s="1000"/>
      <c r="J62" s="541">
        <f t="shared" si="0"/>
        <v>14</v>
      </c>
      <c r="K62" s="1000">
        <v>290655</v>
      </c>
      <c r="L62" s="541">
        <f t="shared" si="1"/>
        <v>0</v>
      </c>
      <c r="M62" s="1000">
        <v>290670</v>
      </c>
      <c r="N62" s="1000"/>
      <c r="O62" s="541">
        <f t="shared" si="15"/>
        <v>15</v>
      </c>
      <c r="P62" s="541">
        <f t="shared" si="16"/>
        <v>15</v>
      </c>
      <c r="Q62" s="1000">
        <v>290681</v>
      </c>
      <c r="R62" s="1000"/>
      <c r="S62" s="541">
        <f t="shared" si="17"/>
        <v>11</v>
      </c>
      <c r="T62" s="542">
        <f t="shared" si="18"/>
        <v>40</v>
      </c>
      <c r="U62" s="542"/>
      <c r="V62" s="541">
        <f t="shared" si="19"/>
        <v>15</v>
      </c>
      <c r="W62" s="543">
        <f t="shared" si="20"/>
        <v>25</v>
      </c>
      <c r="X62" s="1046" t="s">
        <v>466</v>
      </c>
      <c r="Y62" s="1046" t="s">
        <v>467</v>
      </c>
      <c r="Z62" s="1046" t="s">
        <v>29</v>
      </c>
      <c r="AA62" s="1046">
        <v>2016</v>
      </c>
      <c r="AB62" s="1046" t="s">
        <v>30</v>
      </c>
      <c r="AC62" s="1047">
        <v>7</v>
      </c>
      <c r="AD62" s="978">
        <f t="shared" si="21"/>
        <v>5.7142857142857144</v>
      </c>
      <c r="AE62" s="1048">
        <v>23.45</v>
      </c>
      <c r="AF62" s="976">
        <f t="shared" si="22"/>
        <v>134</v>
      </c>
      <c r="AG62" s="1058" t="s">
        <v>128</v>
      </c>
      <c r="AH62" s="976">
        <f t="shared" si="23"/>
        <v>134</v>
      </c>
      <c r="AI62" s="978">
        <f t="shared" si="24"/>
        <v>5.7142857142857144</v>
      </c>
      <c r="AJ62" s="978">
        <f t="shared" si="25"/>
        <v>40</v>
      </c>
      <c r="AK62" s="1065"/>
      <c r="AL62" s="1065"/>
      <c r="AM62" s="1066"/>
    </row>
    <row r="63" spans="1:39" ht="12.1" customHeight="1">
      <c r="A63" s="999">
        <v>45552</v>
      </c>
      <c r="B63" s="164" t="s">
        <v>442</v>
      </c>
      <c r="C63" s="164" t="s">
        <v>111</v>
      </c>
      <c r="D63" s="164" t="s">
        <v>455</v>
      </c>
      <c r="E63" s="164" t="s">
        <v>283</v>
      </c>
      <c r="F63" s="1000">
        <v>290681</v>
      </c>
      <c r="G63" s="1018"/>
      <c r="H63" s="1000">
        <v>290691</v>
      </c>
      <c r="I63" s="1000"/>
      <c r="J63" s="541">
        <f t="shared" si="0"/>
        <v>10</v>
      </c>
      <c r="K63" s="1000">
        <v>290691</v>
      </c>
      <c r="L63" s="541">
        <f t="shared" si="1"/>
        <v>0</v>
      </c>
      <c r="M63" s="1000">
        <v>290706</v>
      </c>
      <c r="N63" s="1000"/>
      <c r="O63" s="541">
        <f t="shared" si="15"/>
        <v>15</v>
      </c>
      <c r="P63" s="541">
        <f t="shared" si="16"/>
        <v>15</v>
      </c>
      <c r="Q63" s="1000">
        <v>290721</v>
      </c>
      <c r="R63" s="1000"/>
      <c r="S63" s="541">
        <f t="shared" si="17"/>
        <v>15</v>
      </c>
      <c r="T63" s="542">
        <f t="shared" si="18"/>
        <v>40</v>
      </c>
      <c r="U63" s="542"/>
      <c r="V63" s="541">
        <f t="shared" si="19"/>
        <v>15</v>
      </c>
      <c r="W63" s="543">
        <f t="shared" si="20"/>
        <v>25</v>
      </c>
      <c r="X63" s="1046" t="s">
        <v>466</v>
      </c>
      <c r="Y63" s="1046" t="s">
        <v>467</v>
      </c>
      <c r="Z63" s="1046" t="s">
        <v>29</v>
      </c>
      <c r="AA63" s="1046">
        <v>2016</v>
      </c>
      <c r="AB63" s="1046" t="s">
        <v>30</v>
      </c>
      <c r="AC63" s="1047">
        <v>7</v>
      </c>
      <c r="AD63" s="978">
        <f t="shared" si="21"/>
        <v>5.7142857142857144</v>
      </c>
      <c r="AE63" s="1048">
        <v>23.45</v>
      </c>
      <c r="AF63" s="976">
        <f t="shared" si="22"/>
        <v>134</v>
      </c>
      <c r="AG63" s="1058" t="s">
        <v>128</v>
      </c>
      <c r="AH63" s="976">
        <f t="shared" si="23"/>
        <v>134</v>
      </c>
      <c r="AI63" s="978">
        <f t="shared" si="24"/>
        <v>5.7142857142857144</v>
      </c>
      <c r="AJ63" s="978">
        <f t="shared" si="25"/>
        <v>40</v>
      </c>
      <c r="AK63" s="1067" t="s">
        <v>439</v>
      </c>
      <c r="AL63" s="1067" t="s">
        <v>440</v>
      </c>
      <c r="AM63" s="1064" t="s">
        <v>2</v>
      </c>
    </row>
    <row r="64" spans="1:39" ht="12.1" customHeight="1">
      <c r="A64" s="999">
        <v>45553</v>
      </c>
      <c r="B64" s="164" t="s">
        <v>442</v>
      </c>
      <c r="C64" s="164" t="s">
        <v>111</v>
      </c>
      <c r="D64" s="164" t="s">
        <v>463</v>
      </c>
      <c r="E64" s="164" t="s">
        <v>282</v>
      </c>
      <c r="F64" s="1000">
        <v>290721</v>
      </c>
      <c r="G64" s="1018"/>
      <c r="H64" s="1000">
        <v>290734</v>
      </c>
      <c r="I64" s="1000"/>
      <c r="J64" s="541">
        <f t="shared" si="0"/>
        <v>13</v>
      </c>
      <c r="K64" s="1000">
        <v>290734</v>
      </c>
      <c r="L64" s="541">
        <f t="shared" si="1"/>
        <v>0</v>
      </c>
      <c r="M64" s="1000">
        <v>290751</v>
      </c>
      <c r="N64" s="1000"/>
      <c r="O64" s="541">
        <f t="shared" si="15"/>
        <v>17</v>
      </c>
      <c r="P64" s="541">
        <f t="shared" si="16"/>
        <v>17</v>
      </c>
      <c r="Q64" s="1000">
        <v>290761</v>
      </c>
      <c r="R64" s="1000"/>
      <c r="S64" s="541">
        <f t="shared" si="17"/>
        <v>10</v>
      </c>
      <c r="T64" s="542">
        <f t="shared" si="18"/>
        <v>40</v>
      </c>
      <c r="U64" s="542"/>
      <c r="V64" s="541">
        <f t="shared" si="19"/>
        <v>17</v>
      </c>
      <c r="W64" s="543">
        <f t="shared" si="20"/>
        <v>23</v>
      </c>
      <c r="X64" s="1046" t="s">
        <v>466</v>
      </c>
      <c r="Y64" s="1046" t="s">
        <v>467</v>
      </c>
      <c r="Z64" s="1046" t="s">
        <v>29</v>
      </c>
      <c r="AA64" s="1046">
        <v>2016</v>
      </c>
      <c r="AB64" s="1046" t="s">
        <v>30</v>
      </c>
      <c r="AC64" s="1047">
        <v>7</v>
      </c>
      <c r="AD64" s="978">
        <f t="shared" si="21"/>
        <v>5.7142857142857144</v>
      </c>
      <c r="AE64" s="1048">
        <v>23.45</v>
      </c>
      <c r="AF64" s="976">
        <f t="shared" si="22"/>
        <v>134</v>
      </c>
      <c r="AG64" s="1058" t="s">
        <v>128</v>
      </c>
      <c r="AH64" s="976">
        <f t="shared" si="23"/>
        <v>134</v>
      </c>
      <c r="AI64" s="978">
        <f t="shared" si="24"/>
        <v>5.7142857142857144</v>
      </c>
      <c r="AJ64" s="978">
        <f t="shared" si="25"/>
        <v>40</v>
      </c>
      <c r="AK64" s="1063">
        <v>804</v>
      </c>
      <c r="AL64" s="1063">
        <v>800</v>
      </c>
      <c r="AM64" s="1064">
        <v>45553</v>
      </c>
    </row>
    <row r="65" spans="1:39" ht="12.1" customHeight="1">
      <c r="A65" s="999">
        <v>45553</v>
      </c>
      <c r="B65" s="164" t="s">
        <v>442</v>
      </c>
      <c r="C65" s="164" t="s">
        <v>111</v>
      </c>
      <c r="D65" s="164" t="s">
        <v>455</v>
      </c>
      <c r="E65" s="164" t="s">
        <v>283</v>
      </c>
      <c r="F65" s="1000">
        <v>290761</v>
      </c>
      <c r="G65" s="1018"/>
      <c r="H65" s="1000">
        <v>290770</v>
      </c>
      <c r="I65" s="1000"/>
      <c r="J65" s="541">
        <f t="shared" si="0"/>
        <v>9</v>
      </c>
      <c r="K65" s="1000">
        <v>290770</v>
      </c>
      <c r="L65" s="541">
        <f t="shared" si="1"/>
        <v>0</v>
      </c>
      <c r="M65" s="1000">
        <v>290785</v>
      </c>
      <c r="N65" s="1000"/>
      <c r="O65" s="541">
        <f t="shared" si="15"/>
        <v>15</v>
      </c>
      <c r="P65" s="541">
        <f t="shared" si="16"/>
        <v>15</v>
      </c>
      <c r="Q65" s="1000">
        <v>290801</v>
      </c>
      <c r="R65" s="1000"/>
      <c r="S65" s="541">
        <f t="shared" si="17"/>
        <v>16</v>
      </c>
      <c r="T65" s="542">
        <f t="shared" si="18"/>
        <v>40</v>
      </c>
      <c r="U65" s="542"/>
      <c r="V65" s="541">
        <f t="shared" si="19"/>
        <v>15</v>
      </c>
      <c r="W65" s="543">
        <f t="shared" si="20"/>
        <v>25</v>
      </c>
      <c r="X65" s="1046" t="s">
        <v>466</v>
      </c>
      <c r="Y65" s="1046" t="s">
        <v>467</v>
      </c>
      <c r="Z65" s="1046" t="s">
        <v>29</v>
      </c>
      <c r="AA65" s="1046">
        <v>2016</v>
      </c>
      <c r="AB65" s="1046" t="s">
        <v>30</v>
      </c>
      <c r="AC65" s="1047">
        <v>7</v>
      </c>
      <c r="AD65" s="978">
        <f t="shared" si="21"/>
        <v>5.7142857142857144</v>
      </c>
      <c r="AE65" s="1048">
        <v>23.45</v>
      </c>
      <c r="AF65" s="976">
        <f t="shared" si="22"/>
        <v>134</v>
      </c>
      <c r="AG65" s="1058" t="s">
        <v>128</v>
      </c>
      <c r="AH65" s="976">
        <f t="shared" si="23"/>
        <v>134</v>
      </c>
      <c r="AI65" s="978">
        <f t="shared" si="24"/>
        <v>5.7142857142857144</v>
      </c>
      <c r="AJ65" s="978">
        <f t="shared" si="25"/>
        <v>40</v>
      </c>
      <c r="AK65" s="1059"/>
      <c r="AL65" s="1059"/>
      <c r="AM65" s="1060"/>
    </row>
    <row r="66" spans="1:39" ht="12.1" customHeight="1">
      <c r="A66" s="999">
        <v>45554</v>
      </c>
      <c r="B66" s="164" t="s">
        <v>442</v>
      </c>
      <c r="C66" s="164" t="s">
        <v>111</v>
      </c>
      <c r="D66" s="164" t="s">
        <v>463</v>
      </c>
      <c r="E66" s="164" t="s">
        <v>282</v>
      </c>
      <c r="F66" s="1000">
        <v>290801</v>
      </c>
      <c r="G66" s="1018"/>
      <c r="H66" s="1000">
        <v>290814</v>
      </c>
      <c r="I66" s="1000"/>
      <c r="J66" s="541">
        <f t="shared" si="0"/>
        <v>13</v>
      </c>
      <c r="K66" s="1000">
        <v>290814</v>
      </c>
      <c r="L66" s="541">
        <f t="shared" si="1"/>
        <v>0</v>
      </c>
      <c r="M66" s="1000">
        <v>290831</v>
      </c>
      <c r="N66" s="1000"/>
      <c r="O66" s="541">
        <f t="shared" si="15"/>
        <v>17</v>
      </c>
      <c r="P66" s="541">
        <f t="shared" si="16"/>
        <v>17</v>
      </c>
      <c r="Q66" s="1000">
        <v>290841</v>
      </c>
      <c r="R66" s="1000"/>
      <c r="S66" s="541">
        <f t="shared" si="17"/>
        <v>10</v>
      </c>
      <c r="T66" s="542">
        <f t="shared" si="18"/>
        <v>40</v>
      </c>
      <c r="U66" s="542"/>
      <c r="V66" s="541">
        <f t="shared" si="19"/>
        <v>17</v>
      </c>
      <c r="W66" s="543">
        <f t="shared" si="20"/>
        <v>23</v>
      </c>
      <c r="X66" s="1046" t="s">
        <v>466</v>
      </c>
      <c r="Y66" s="1046" t="s">
        <v>467</v>
      </c>
      <c r="Z66" s="1046" t="s">
        <v>29</v>
      </c>
      <c r="AA66" s="1046">
        <v>2016</v>
      </c>
      <c r="AB66" s="1046" t="s">
        <v>30</v>
      </c>
      <c r="AC66" s="1047">
        <v>7</v>
      </c>
      <c r="AD66" s="978">
        <f t="shared" si="21"/>
        <v>5.7142857142857144</v>
      </c>
      <c r="AE66" s="1048">
        <v>23.45</v>
      </c>
      <c r="AF66" s="976">
        <f t="shared" si="22"/>
        <v>134</v>
      </c>
      <c r="AG66" s="1058" t="s">
        <v>128</v>
      </c>
      <c r="AH66" s="976">
        <f t="shared" si="23"/>
        <v>134</v>
      </c>
      <c r="AI66" s="978">
        <f t="shared" si="24"/>
        <v>5.7142857142857144</v>
      </c>
      <c r="AJ66" s="978">
        <f t="shared" si="25"/>
        <v>40</v>
      </c>
      <c r="AK66" s="1059"/>
      <c r="AL66" s="1059"/>
      <c r="AM66" s="1060"/>
    </row>
    <row r="67" spans="1:39" ht="12.1" customHeight="1">
      <c r="A67" s="999">
        <v>45554</v>
      </c>
      <c r="B67" s="164" t="s">
        <v>442</v>
      </c>
      <c r="C67" s="164" t="s">
        <v>111</v>
      </c>
      <c r="D67" s="164" t="s">
        <v>455</v>
      </c>
      <c r="E67" s="164" t="s">
        <v>283</v>
      </c>
      <c r="F67" s="1000">
        <v>290841</v>
      </c>
      <c r="G67" s="1018"/>
      <c r="H67" s="1000">
        <v>290851</v>
      </c>
      <c r="I67" s="1000"/>
      <c r="J67" s="541">
        <f t="shared" si="0"/>
        <v>10</v>
      </c>
      <c r="K67" s="1000">
        <v>290851</v>
      </c>
      <c r="L67" s="541">
        <f t="shared" si="1"/>
        <v>0</v>
      </c>
      <c r="M67" s="1000">
        <v>290866</v>
      </c>
      <c r="N67" s="1000"/>
      <c r="O67" s="541">
        <f t="shared" si="15"/>
        <v>15</v>
      </c>
      <c r="P67" s="541">
        <f t="shared" si="16"/>
        <v>15</v>
      </c>
      <c r="Q67" s="1000">
        <v>290871</v>
      </c>
      <c r="R67" s="1000"/>
      <c r="S67" s="541">
        <f t="shared" si="17"/>
        <v>5</v>
      </c>
      <c r="T67" s="542">
        <f t="shared" si="18"/>
        <v>30</v>
      </c>
      <c r="U67" s="542"/>
      <c r="V67" s="541">
        <f t="shared" si="19"/>
        <v>15</v>
      </c>
      <c r="W67" s="543">
        <f t="shared" si="20"/>
        <v>15</v>
      </c>
      <c r="X67" s="1046" t="s">
        <v>466</v>
      </c>
      <c r="Y67" s="1046" t="s">
        <v>467</v>
      </c>
      <c r="Z67" s="1046" t="s">
        <v>29</v>
      </c>
      <c r="AA67" s="1046">
        <v>2016</v>
      </c>
      <c r="AB67" s="1046" t="s">
        <v>30</v>
      </c>
      <c r="AC67" s="1047">
        <v>7</v>
      </c>
      <c r="AD67" s="978">
        <f t="shared" si="21"/>
        <v>4.2857142857142856</v>
      </c>
      <c r="AE67" s="1048">
        <v>23.45</v>
      </c>
      <c r="AF67" s="976">
        <f t="shared" si="22"/>
        <v>100.5</v>
      </c>
      <c r="AG67" s="1058" t="s">
        <v>128</v>
      </c>
      <c r="AH67" s="976">
        <f t="shared" si="23"/>
        <v>100.5</v>
      </c>
      <c r="AI67" s="978">
        <f t="shared" si="24"/>
        <v>4.2857142857142856</v>
      </c>
      <c r="AJ67" s="978">
        <f t="shared" si="25"/>
        <v>30</v>
      </c>
      <c r="AK67" s="1061" t="s">
        <v>439</v>
      </c>
      <c r="AL67" s="1061" t="s">
        <v>440</v>
      </c>
      <c r="AM67" s="1062" t="s">
        <v>2</v>
      </c>
    </row>
    <row r="68" spans="1:39" ht="12.1" customHeight="1">
      <c r="A68" s="999">
        <v>45555</v>
      </c>
      <c r="B68" s="164" t="s">
        <v>442</v>
      </c>
      <c r="C68" s="164" t="s">
        <v>111</v>
      </c>
      <c r="D68" s="164" t="s">
        <v>463</v>
      </c>
      <c r="E68" s="164" t="s">
        <v>282</v>
      </c>
      <c r="F68" s="1000">
        <v>290871</v>
      </c>
      <c r="G68" s="1018"/>
      <c r="H68" s="1000">
        <v>290884</v>
      </c>
      <c r="I68" s="1000"/>
      <c r="J68" s="541">
        <f t="shared" si="0"/>
        <v>13</v>
      </c>
      <c r="K68" s="1000">
        <v>290884</v>
      </c>
      <c r="L68" s="541">
        <f t="shared" si="1"/>
        <v>0</v>
      </c>
      <c r="M68" s="1000">
        <v>290900</v>
      </c>
      <c r="N68" s="1000"/>
      <c r="O68" s="541">
        <f t="shared" si="15"/>
        <v>16</v>
      </c>
      <c r="P68" s="541">
        <f t="shared" si="16"/>
        <v>16</v>
      </c>
      <c r="Q68" s="1000">
        <v>290911</v>
      </c>
      <c r="R68" s="1000"/>
      <c r="S68" s="541">
        <f t="shared" si="17"/>
        <v>11</v>
      </c>
      <c r="T68" s="542">
        <f t="shared" si="18"/>
        <v>40</v>
      </c>
      <c r="U68" s="542"/>
      <c r="V68" s="541">
        <f t="shared" si="19"/>
        <v>16</v>
      </c>
      <c r="W68" s="543">
        <f t="shared" si="20"/>
        <v>24</v>
      </c>
      <c r="X68" s="1046" t="s">
        <v>466</v>
      </c>
      <c r="Y68" s="1046" t="s">
        <v>467</v>
      </c>
      <c r="Z68" s="1046" t="s">
        <v>29</v>
      </c>
      <c r="AA68" s="1046">
        <v>2016</v>
      </c>
      <c r="AB68" s="1046" t="s">
        <v>30</v>
      </c>
      <c r="AC68" s="1047">
        <v>7</v>
      </c>
      <c r="AD68" s="978">
        <f t="shared" si="21"/>
        <v>5.7142857142857144</v>
      </c>
      <c r="AE68" s="1048">
        <v>23.45</v>
      </c>
      <c r="AF68" s="976">
        <f t="shared" si="22"/>
        <v>134</v>
      </c>
      <c r="AG68" s="1058" t="s">
        <v>128</v>
      </c>
      <c r="AH68" s="976">
        <f t="shared" si="23"/>
        <v>134</v>
      </c>
      <c r="AI68" s="978">
        <f t="shared" si="24"/>
        <v>5.7142857142857144</v>
      </c>
      <c r="AJ68" s="978">
        <f t="shared" si="25"/>
        <v>40</v>
      </c>
      <c r="AK68" s="1067">
        <v>502.5</v>
      </c>
      <c r="AL68" s="1067">
        <v>500</v>
      </c>
      <c r="AM68" s="1064">
        <v>45555</v>
      </c>
    </row>
    <row r="69" spans="1:39" ht="12.1" customHeight="1">
      <c r="A69" s="999">
        <v>45555</v>
      </c>
      <c r="B69" s="164" t="s">
        <v>442</v>
      </c>
      <c r="C69" s="164" t="s">
        <v>111</v>
      </c>
      <c r="D69" s="164" t="s">
        <v>455</v>
      </c>
      <c r="E69" s="164" t="s">
        <v>283</v>
      </c>
      <c r="F69" s="1000">
        <v>290911</v>
      </c>
      <c r="G69" s="1018"/>
      <c r="H69" s="1000">
        <v>290921</v>
      </c>
      <c r="I69" s="1000"/>
      <c r="J69" s="541">
        <f t="shared" si="0"/>
        <v>10</v>
      </c>
      <c r="K69" s="1000">
        <v>290921</v>
      </c>
      <c r="L69" s="541">
        <f t="shared" si="1"/>
        <v>0</v>
      </c>
      <c r="M69" s="1000">
        <v>290936</v>
      </c>
      <c r="N69" s="1000"/>
      <c r="O69" s="541">
        <f t="shared" si="15"/>
        <v>15</v>
      </c>
      <c r="P69" s="541">
        <f t="shared" si="16"/>
        <v>15</v>
      </c>
      <c r="Q69" s="1000">
        <v>290951</v>
      </c>
      <c r="R69" s="1000"/>
      <c r="S69" s="541">
        <f t="shared" si="17"/>
        <v>15</v>
      </c>
      <c r="T69" s="542">
        <f t="shared" si="18"/>
        <v>40</v>
      </c>
      <c r="U69" s="542"/>
      <c r="V69" s="541">
        <f t="shared" si="19"/>
        <v>15</v>
      </c>
      <c r="W69" s="543">
        <f t="shared" si="20"/>
        <v>25</v>
      </c>
      <c r="X69" s="1046" t="s">
        <v>466</v>
      </c>
      <c r="Y69" s="1046" t="s">
        <v>467</v>
      </c>
      <c r="Z69" s="1046" t="s">
        <v>29</v>
      </c>
      <c r="AA69" s="1046">
        <v>2016</v>
      </c>
      <c r="AB69" s="1046" t="s">
        <v>30</v>
      </c>
      <c r="AC69" s="1047">
        <v>7</v>
      </c>
      <c r="AD69" s="978">
        <f t="shared" si="21"/>
        <v>5.7142857142857144</v>
      </c>
      <c r="AE69" s="1048">
        <v>23.45</v>
      </c>
      <c r="AF69" s="976">
        <f t="shared" si="22"/>
        <v>134</v>
      </c>
      <c r="AG69" s="1058" t="s">
        <v>128</v>
      </c>
      <c r="AH69" s="976">
        <f t="shared" si="23"/>
        <v>134</v>
      </c>
      <c r="AI69" s="978">
        <f t="shared" si="24"/>
        <v>5.7142857142857144</v>
      </c>
      <c r="AJ69" s="978">
        <f t="shared" si="25"/>
        <v>40</v>
      </c>
      <c r="AK69" s="1059"/>
      <c r="AL69" s="1059"/>
      <c r="AM69" s="1060"/>
    </row>
    <row r="70" spans="1:39" ht="12.1" customHeight="1">
      <c r="A70" s="999">
        <v>45558</v>
      </c>
      <c r="B70" s="164" t="s">
        <v>442</v>
      </c>
      <c r="C70" s="164" t="s">
        <v>111</v>
      </c>
      <c r="D70" s="164" t="s">
        <v>463</v>
      </c>
      <c r="E70" s="164" t="s">
        <v>282</v>
      </c>
      <c r="F70" s="1000">
        <v>290951</v>
      </c>
      <c r="G70" s="1018"/>
      <c r="H70" s="1000">
        <v>290965</v>
      </c>
      <c r="I70" s="1000"/>
      <c r="J70" s="541">
        <f t="shared" si="0"/>
        <v>14</v>
      </c>
      <c r="K70" s="1000">
        <v>290965</v>
      </c>
      <c r="L70" s="541">
        <f t="shared" si="1"/>
        <v>0</v>
      </c>
      <c r="M70" s="1000">
        <v>290980</v>
      </c>
      <c r="N70" s="1000"/>
      <c r="O70" s="541">
        <f t="shared" si="15"/>
        <v>15</v>
      </c>
      <c r="P70" s="541">
        <f t="shared" si="16"/>
        <v>15</v>
      </c>
      <c r="Q70" s="1000">
        <v>290991</v>
      </c>
      <c r="R70" s="1000"/>
      <c r="S70" s="541">
        <f t="shared" si="17"/>
        <v>11</v>
      </c>
      <c r="T70" s="542">
        <f t="shared" si="18"/>
        <v>40</v>
      </c>
      <c r="U70" s="542"/>
      <c r="V70" s="541">
        <f t="shared" si="19"/>
        <v>15</v>
      </c>
      <c r="W70" s="543">
        <f t="shared" si="20"/>
        <v>25</v>
      </c>
      <c r="X70" s="1046" t="s">
        <v>466</v>
      </c>
      <c r="Y70" s="1046" t="s">
        <v>467</v>
      </c>
      <c r="Z70" s="1046" t="s">
        <v>29</v>
      </c>
      <c r="AA70" s="1046">
        <v>2016</v>
      </c>
      <c r="AB70" s="1046" t="s">
        <v>30</v>
      </c>
      <c r="AC70" s="1047">
        <v>7</v>
      </c>
      <c r="AD70" s="978">
        <f t="shared" si="21"/>
        <v>5.7142857142857144</v>
      </c>
      <c r="AE70" s="1048">
        <v>23.45</v>
      </c>
      <c r="AF70" s="976">
        <f t="shared" si="22"/>
        <v>134</v>
      </c>
      <c r="AG70" s="1058" t="s">
        <v>128</v>
      </c>
      <c r="AH70" s="976">
        <f t="shared" si="23"/>
        <v>134</v>
      </c>
      <c r="AI70" s="978">
        <f t="shared" si="24"/>
        <v>5.7142857142857144</v>
      </c>
      <c r="AJ70" s="978">
        <f t="shared" si="25"/>
        <v>40</v>
      </c>
      <c r="AK70" s="1059"/>
      <c r="AL70" s="1059"/>
      <c r="AM70" s="1060"/>
    </row>
    <row r="71" spans="1:39" ht="12.1" customHeight="1">
      <c r="A71" s="999">
        <v>45558</v>
      </c>
      <c r="B71" s="164" t="s">
        <v>442</v>
      </c>
      <c r="C71" s="164" t="s">
        <v>111</v>
      </c>
      <c r="D71" s="164" t="s">
        <v>455</v>
      </c>
      <c r="E71" s="164" t="s">
        <v>283</v>
      </c>
      <c r="F71" s="1000">
        <v>290991</v>
      </c>
      <c r="G71" s="1018"/>
      <c r="H71" s="1000">
        <v>291001</v>
      </c>
      <c r="I71" s="1000"/>
      <c r="J71" s="541">
        <f t="shared" si="0"/>
        <v>10</v>
      </c>
      <c r="K71" s="1000">
        <v>291001</v>
      </c>
      <c r="L71" s="541">
        <f t="shared" si="1"/>
        <v>0</v>
      </c>
      <c r="M71" s="1000">
        <v>291016</v>
      </c>
      <c r="N71" s="1000"/>
      <c r="O71" s="541">
        <f t="shared" si="15"/>
        <v>15</v>
      </c>
      <c r="P71" s="541">
        <f t="shared" si="16"/>
        <v>15</v>
      </c>
      <c r="Q71" s="1000">
        <v>291031</v>
      </c>
      <c r="R71" s="1000"/>
      <c r="S71" s="541">
        <f t="shared" si="17"/>
        <v>15</v>
      </c>
      <c r="T71" s="542">
        <f t="shared" si="18"/>
        <v>40</v>
      </c>
      <c r="U71" s="542"/>
      <c r="V71" s="541">
        <f t="shared" si="19"/>
        <v>15</v>
      </c>
      <c r="W71" s="543">
        <f t="shared" si="20"/>
        <v>25</v>
      </c>
      <c r="X71" s="1046" t="s">
        <v>466</v>
      </c>
      <c r="Y71" s="1046" t="s">
        <v>467</v>
      </c>
      <c r="Z71" s="1046" t="s">
        <v>29</v>
      </c>
      <c r="AA71" s="1046">
        <v>2016</v>
      </c>
      <c r="AB71" s="1046" t="s">
        <v>30</v>
      </c>
      <c r="AC71" s="1047">
        <v>7</v>
      </c>
      <c r="AD71" s="978">
        <f t="shared" si="21"/>
        <v>5.7142857142857144</v>
      </c>
      <c r="AE71" s="1048">
        <v>23.45</v>
      </c>
      <c r="AF71" s="976">
        <f t="shared" si="22"/>
        <v>134</v>
      </c>
      <c r="AG71" s="1058" t="s">
        <v>128</v>
      </c>
      <c r="AH71" s="976">
        <f t="shared" si="23"/>
        <v>134</v>
      </c>
      <c r="AI71" s="978">
        <f t="shared" si="24"/>
        <v>5.7142857142857144</v>
      </c>
      <c r="AJ71" s="978">
        <f t="shared" si="25"/>
        <v>40</v>
      </c>
      <c r="AK71" s="1063" t="s">
        <v>439</v>
      </c>
      <c r="AL71" s="1063" t="s">
        <v>440</v>
      </c>
      <c r="AM71" s="1068" t="s">
        <v>2</v>
      </c>
    </row>
    <row r="72" spans="1:39" ht="12.1" customHeight="1">
      <c r="A72" s="999">
        <v>45559</v>
      </c>
      <c r="B72" s="164" t="s">
        <v>442</v>
      </c>
      <c r="C72" s="164" t="s">
        <v>111</v>
      </c>
      <c r="D72" s="164" t="s">
        <v>463</v>
      </c>
      <c r="E72" s="164" t="s">
        <v>282</v>
      </c>
      <c r="F72" s="1000">
        <v>291031</v>
      </c>
      <c r="G72" s="1018"/>
      <c r="H72" s="1000">
        <v>291045</v>
      </c>
      <c r="I72" s="1000"/>
      <c r="J72" s="541">
        <f t="shared" si="0"/>
        <v>14</v>
      </c>
      <c r="K72" s="1000">
        <v>291045</v>
      </c>
      <c r="L72" s="541">
        <f t="shared" si="1"/>
        <v>0</v>
      </c>
      <c r="M72" s="1000">
        <v>291060</v>
      </c>
      <c r="N72" s="1000"/>
      <c r="O72" s="541">
        <f t="shared" si="15"/>
        <v>15</v>
      </c>
      <c r="P72" s="541">
        <f t="shared" si="16"/>
        <v>15</v>
      </c>
      <c r="Q72" s="1000">
        <v>291071</v>
      </c>
      <c r="R72" s="1000"/>
      <c r="S72" s="541">
        <f t="shared" si="17"/>
        <v>11</v>
      </c>
      <c r="T72" s="542">
        <f t="shared" si="18"/>
        <v>40</v>
      </c>
      <c r="U72" s="542"/>
      <c r="V72" s="541">
        <f t="shared" si="19"/>
        <v>15</v>
      </c>
      <c r="W72" s="543">
        <f t="shared" si="20"/>
        <v>25</v>
      </c>
      <c r="X72" s="1046" t="s">
        <v>466</v>
      </c>
      <c r="Y72" s="1046" t="s">
        <v>467</v>
      </c>
      <c r="Z72" s="1046" t="s">
        <v>29</v>
      </c>
      <c r="AA72" s="1046">
        <v>2016</v>
      </c>
      <c r="AB72" s="1046" t="s">
        <v>30</v>
      </c>
      <c r="AC72" s="1047">
        <v>7</v>
      </c>
      <c r="AD72" s="978">
        <f t="shared" si="21"/>
        <v>5.7142857142857144</v>
      </c>
      <c r="AE72" s="1048">
        <v>23.45</v>
      </c>
      <c r="AF72" s="976">
        <f t="shared" si="22"/>
        <v>134</v>
      </c>
      <c r="AG72" s="1058" t="s">
        <v>128</v>
      </c>
      <c r="AH72" s="976">
        <f t="shared" si="23"/>
        <v>134</v>
      </c>
      <c r="AI72" s="978">
        <f t="shared" si="24"/>
        <v>5.7142857142857144</v>
      </c>
      <c r="AJ72" s="978">
        <f t="shared" si="25"/>
        <v>40</v>
      </c>
      <c r="AK72" s="1063">
        <v>536</v>
      </c>
      <c r="AL72" s="1063">
        <v>600</v>
      </c>
      <c r="AM72" s="1064">
        <v>45559</v>
      </c>
    </row>
    <row r="73" spans="1:39" ht="12.1" customHeight="1">
      <c r="A73" s="999">
        <v>45559</v>
      </c>
      <c r="B73" s="164" t="s">
        <v>442</v>
      </c>
      <c r="C73" s="164" t="s">
        <v>111</v>
      </c>
      <c r="D73" s="164" t="s">
        <v>455</v>
      </c>
      <c r="E73" s="164" t="s">
        <v>283</v>
      </c>
      <c r="F73" s="1000">
        <v>291071</v>
      </c>
      <c r="G73" s="1018"/>
      <c r="H73" s="1000">
        <v>291080</v>
      </c>
      <c r="I73" s="1000"/>
      <c r="J73" s="541">
        <f t="shared" ref="J73:J84" si="26">H73-F73</f>
        <v>9</v>
      </c>
      <c r="K73" s="1000">
        <v>291080</v>
      </c>
      <c r="L73" s="541">
        <f t="shared" ref="L73:L84" si="27">K73-H73</f>
        <v>0</v>
      </c>
      <c r="M73" s="1000">
        <v>291097</v>
      </c>
      <c r="N73" s="1000"/>
      <c r="O73" s="541">
        <f t="shared" si="15"/>
        <v>17</v>
      </c>
      <c r="P73" s="541">
        <f t="shared" si="16"/>
        <v>17</v>
      </c>
      <c r="Q73" s="1000">
        <v>291111</v>
      </c>
      <c r="R73" s="1000"/>
      <c r="S73" s="541">
        <f t="shared" si="17"/>
        <v>14</v>
      </c>
      <c r="T73" s="542">
        <f t="shared" si="18"/>
        <v>40</v>
      </c>
      <c r="U73" s="542"/>
      <c r="V73" s="541">
        <f t="shared" si="19"/>
        <v>17</v>
      </c>
      <c r="W73" s="543">
        <f t="shared" si="20"/>
        <v>23</v>
      </c>
      <c r="X73" s="1046" t="s">
        <v>466</v>
      </c>
      <c r="Y73" s="1046" t="s">
        <v>467</v>
      </c>
      <c r="Z73" s="1046" t="s">
        <v>29</v>
      </c>
      <c r="AA73" s="1046">
        <v>2016</v>
      </c>
      <c r="AB73" s="1046" t="s">
        <v>30</v>
      </c>
      <c r="AC73" s="1047">
        <v>7</v>
      </c>
      <c r="AD73" s="978">
        <f t="shared" si="21"/>
        <v>5.7142857142857144</v>
      </c>
      <c r="AE73" s="1048">
        <v>23.45</v>
      </c>
      <c r="AF73" s="976">
        <f t="shared" si="22"/>
        <v>134</v>
      </c>
      <c r="AG73" s="1058" t="s">
        <v>128</v>
      </c>
      <c r="AH73" s="976">
        <f t="shared" si="23"/>
        <v>134</v>
      </c>
      <c r="AI73" s="978">
        <f t="shared" si="24"/>
        <v>5.7142857142857144</v>
      </c>
      <c r="AJ73" s="978">
        <f t="shared" si="25"/>
        <v>40</v>
      </c>
      <c r="AK73" s="1065"/>
      <c r="AL73" s="1065"/>
      <c r="AM73" s="1066"/>
    </row>
    <row r="74" spans="1:39" ht="12.1" customHeight="1">
      <c r="A74" s="999">
        <v>45560</v>
      </c>
      <c r="B74" s="164" t="s">
        <v>442</v>
      </c>
      <c r="C74" s="164" t="s">
        <v>111</v>
      </c>
      <c r="D74" s="164" t="s">
        <v>463</v>
      </c>
      <c r="E74" s="164" t="s">
        <v>282</v>
      </c>
      <c r="F74" s="1000">
        <v>291111</v>
      </c>
      <c r="G74" s="1018"/>
      <c r="H74" s="1000">
        <v>291125</v>
      </c>
      <c r="I74" s="1000"/>
      <c r="J74" s="541">
        <f t="shared" si="26"/>
        <v>14</v>
      </c>
      <c r="K74" s="1000">
        <v>291125</v>
      </c>
      <c r="L74" s="541">
        <f t="shared" si="27"/>
        <v>0</v>
      </c>
      <c r="M74" s="1000">
        <v>291140</v>
      </c>
      <c r="N74" s="1000"/>
      <c r="O74" s="541">
        <f t="shared" si="15"/>
        <v>15</v>
      </c>
      <c r="P74" s="541">
        <f t="shared" si="16"/>
        <v>15</v>
      </c>
      <c r="Q74" s="1000">
        <v>291151</v>
      </c>
      <c r="R74" s="1000"/>
      <c r="S74" s="541">
        <f t="shared" si="17"/>
        <v>11</v>
      </c>
      <c r="T74" s="542">
        <f t="shared" si="18"/>
        <v>40</v>
      </c>
      <c r="U74" s="542"/>
      <c r="V74" s="541">
        <f t="shared" si="19"/>
        <v>15</v>
      </c>
      <c r="W74" s="543">
        <f t="shared" si="20"/>
        <v>25</v>
      </c>
      <c r="X74" s="1046" t="s">
        <v>466</v>
      </c>
      <c r="Y74" s="1046" t="s">
        <v>467</v>
      </c>
      <c r="Z74" s="1046" t="s">
        <v>29</v>
      </c>
      <c r="AA74" s="1046">
        <v>2016</v>
      </c>
      <c r="AB74" s="1046" t="s">
        <v>30</v>
      </c>
      <c r="AC74" s="1047">
        <v>7</v>
      </c>
      <c r="AD74" s="978">
        <f t="shared" si="21"/>
        <v>5.7142857142857144</v>
      </c>
      <c r="AE74" s="1048">
        <v>23.45</v>
      </c>
      <c r="AF74" s="976">
        <f t="shared" si="22"/>
        <v>134</v>
      </c>
      <c r="AG74" s="1058" t="s">
        <v>128</v>
      </c>
      <c r="AH74" s="976">
        <f t="shared" si="23"/>
        <v>134</v>
      </c>
      <c r="AI74" s="978">
        <f t="shared" si="24"/>
        <v>5.7142857142857144</v>
      </c>
      <c r="AJ74" s="978">
        <f t="shared" si="25"/>
        <v>40</v>
      </c>
      <c r="AK74" s="1069"/>
      <c r="AL74" s="1069"/>
      <c r="AM74" s="1070"/>
    </row>
    <row r="75" spans="1:39" ht="12.1" customHeight="1">
      <c r="A75" s="999">
        <v>45560</v>
      </c>
      <c r="B75" s="164" t="s">
        <v>442</v>
      </c>
      <c r="C75" s="164" t="s">
        <v>111</v>
      </c>
      <c r="D75" s="164" t="s">
        <v>455</v>
      </c>
      <c r="E75" s="164" t="s">
        <v>283</v>
      </c>
      <c r="F75" s="1000">
        <v>291151</v>
      </c>
      <c r="G75" s="1018"/>
      <c r="H75" s="1000">
        <v>291160</v>
      </c>
      <c r="I75" s="1000"/>
      <c r="J75" s="541">
        <f t="shared" si="26"/>
        <v>9</v>
      </c>
      <c r="K75" s="1000">
        <v>291160</v>
      </c>
      <c r="L75" s="541">
        <f t="shared" si="27"/>
        <v>0</v>
      </c>
      <c r="M75" s="1000">
        <v>291175</v>
      </c>
      <c r="N75" s="1000"/>
      <c r="O75" s="541">
        <f t="shared" si="15"/>
        <v>15</v>
      </c>
      <c r="P75" s="541">
        <f t="shared" si="16"/>
        <v>15</v>
      </c>
      <c r="Q75" s="1000">
        <v>291191</v>
      </c>
      <c r="R75" s="1000"/>
      <c r="S75" s="541">
        <f t="shared" si="17"/>
        <v>16</v>
      </c>
      <c r="T75" s="542">
        <f t="shared" si="18"/>
        <v>40</v>
      </c>
      <c r="U75" s="542"/>
      <c r="V75" s="541">
        <f t="shared" si="19"/>
        <v>15</v>
      </c>
      <c r="W75" s="543">
        <f t="shared" si="20"/>
        <v>25</v>
      </c>
      <c r="X75" s="1046" t="s">
        <v>466</v>
      </c>
      <c r="Y75" s="1046" t="s">
        <v>467</v>
      </c>
      <c r="Z75" s="1046" t="s">
        <v>29</v>
      </c>
      <c r="AA75" s="1046">
        <v>2016</v>
      </c>
      <c r="AB75" s="1046" t="s">
        <v>30</v>
      </c>
      <c r="AC75" s="1047">
        <v>7</v>
      </c>
      <c r="AD75" s="978">
        <f t="shared" si="21"/>
        <v>5.7142857142857144</v>
      </c>
      <c r="AE75" s="1048">
        <v>23.45</v>
      </c>
      <c r="AF75" s="976">
        <f t="shared" si="22"/>
        <v>134</v>
      </c>
      <c r="AG75" s="1058" t="s">
        <v>128</v>
      </c>
      <c r="AH75" s="976">
        <f t="shared" si="23"/>
        <v>134</v>
      </c>
      <c r="AI75" s="978">
        <f t="shared" si="24"/>
        <v>5.7142857142857144</v>
      </c>
      <c r="AJ75" s="978">
        <f t="shared" si="25"/>
        <v>40</v>
      </c>
      <c r="AK75" s="1063" t="s">
        <v>439</v>
      </c>
      <c r="AL75" s="1063" t="s">
        <v>440</v>
      </c>
      <c r="AM75" s="1068" t="s">
        <v>2</v>
      </c>
    </row>
    <row r="76" spans="1:39" ht="12.1" customHeight="1">
      <c r="A76" s="999">
        <v>45561</v>
      </c>
      <c r="B76" s="164" t="s">
        <v>442</v>
      </c>
      <c r="C76" s="164" t="s">
        <v>111</v>
      </c>
      <c r="D76" s="164" t="s">
        <v>463</v>
      </c>
      <c r="E76" s="164" t="s">
        <v>282</v>
      </c>
      <c r="F76" s="1000">
        <v>291191</v>
      </c>
      <c r="G76" s="1018"/>
      <c r="H76" s="1000">
        <v>291205</v>
      </c>
      <c r="I76" s="1000"/>
      <c r="J76" s="541">
        <f t="shared" si="26"/>
        <v>14</v>
      </c>
      <c r="K76" s="1000">
        <v>291205</v>
      </c>
      <c r="L76" s="541">
        <f t="shared" si="27"/>
        <v>0</v>
      </c>
      <c r="M76" s="1000">
        <v>291221</v>
      </c>
      <c r="N76" s="1000"/>
      <c r="O76" s="541">
        <f t="shared" si="15"/>
        <v>16</v>
      </c>
      <c r="P76" s="541">
        <f t="shared" si="16"/>
        <v>16</v>
      </c>
      <c r="Q76" s="1000">
        <v>291231</v>
      </c>
      <c r="R76" s="1000"/>
      <c r="S76" s="541">
        <f t="shared" si="17"/>
        <v>10</v>
      </c>
      <c r="T76" s="542">
        <f t="shared" si="18"/>
        <v>40</v>
      </c>
      <c r="U76" s="542"/>
      <c r="V76" s="541">
        <f t="shared" si="19"/>
        <v>16</v>
      </c>
      <c r="W76" s="543">
        <f t="shared" si="20"/>
        <v>24</v>
      </c>
      <c r="X76" s="1046" t="s">
        <v>466</v>
      </c>
      <c r="Y76" s="1046" t="s">
        <v>467</v>
      </c>
      <c r="Z76" s="1046" t="s">
        <v>29</v>
      </c>
      <c r="AA76" s="1046">
        <v>2016</v>
      </c>
      <c r="AB76" s="1046" t="s">
        <v>30</v>
      </c>
      <c r="AC76" s="1047">
        <v>7</v>
      </c>
      <c r="AD76" s="978">
        <f t="shared" si="21"/>
        <v>5.7142857142857144</v>
      </c>
      <c r="AE76" s="1048">
        <v>23.45</v>
      </c>
      <c r="AF76" s="976">
        <f t="shared" si="22"/>
        <v>134</v>
      </c>
      <c r="AG76" s="1058" t="s">
        <v>128</v>
      </c>
      <c r="AH76" s="976">
        <f t="shared" si="23"/>
        <v>134</v>
      </c>
      <c r="AI76" s="978">
        <f t="shared" si="24"/>
        <v>5.7142857142857144</v>
      </c>
      <c r="AJ76" s="978">
        <f t="shared" si="25"/>
        <v>40</v>
      </c>
      <c r="AK76" s="1063">
        <v>536</v>
      </c>
      <c r="AL76" s="1063">
        <v>600</v>
      </c>
      <c r="AM76" s="1064">
        <v>45561</v>
      </c>
    </row>
    <row r="77" spans="1:39" ht="12.1" customHeight="1">
      <c r="A77" s="999">
        <v>45561</v>
      </c>
      <c r="B77" s="164" t="s">
        <v>442</v>
      </c>
      <c r="C77" s="164" t="s">
        <v>111</v>
      </c>
      <c r="D77" s="164" t="s">
        <v>455</v>
      </c>
      <c r="E77" s="164" t="s">
        <v>283</v>
      </c>
      <c r="F77" s="1000">
        <v>291231</v>
      </c>
      <c r="G77" s="1018"/>
      <c r="H77" s="1000">
        <v>291240</v>
      </c>
      <c r="I77" s="1000"/>
      <c r="J77" s="541">
        <f t="shared" si="26"/>
        <v>9</v>
      </c>
      <c r="K77" s="1000">
        <v>291240</v>
      </c>
      <c r="L77" s="541">
        <f t="shared" si="27"/>
        <v>0</v>
      </c>
      <c r="M77" s="1000">
        <v>291255</v>
      </c>
      <c r="N77" s="1000"/>
      <c r="O77" s="541">
        <f t="shared" si="15"/>
        <v>15</v>
      </c>
      <c r="P77" s="541">
        <f t="shared" si="16"/>
        <v>15</v>
      </c>
      <c r="Q77" s="1000">
        <v>291271</v>
      </c>
      <c r="R77" s="1000"/>
      <c r="S77" s="541">
        <f t="shared" si="17"/>
        <v>16</v>
      </c>
      <c r="T77" s="542">
        <f t="shared" si="18"/>
        <v>40</v>
      </c>
      <c r="U77" s="542"/>
      <c r="V77" s="541">
        <f t="shared" si="19"/>
        <v>15</v>
      </c>
      <c r="W77" s="543">
        <f t="shared" si="20"/>
        <v>25</v>
      </c>
      <c r="X77" s="1046" t="s">
        <v>466</v>
      </c>
      <c r="Y77" s="1046" t="s">
        <v>467</v>
      </c>
      <c r="Z77" s="1046" t="s">
        <v>29</v>
      </c>
      <c r="AA77" s="1046">
        <v>2016</v>
      </c>
      <c r="AB77" s="1046" t="s">
        <v>30</v>
      </c>
      <c r="AC77" s="1047">
        <v>7</v>
      </c>
      <c r="AD77" s="978">
        <f t="shared" si="21"/>
        <v>5.7142857142857144</v>
      </c>
      <c r="AE77" s="1048">
        <v>23.45</v>
      </c>
      <c r="AF77" s="976">
        <f t="shared" si="22"/>
        <v>134</v>
      </c>
      <c r="AG77" s="1058" t="s">
        <v>128</v>
      </c>
      <c r="AH77" s="976">
        <f t="shared" si="23"/>
        <v>134</v>
      </c>
      <c r="AI77" s="978">
        <f t="shared" si="24"/>
        <v>5.7142857142857144</v>
      </c>
      <c r="AJ77" s="978">
        <f t="shared" si="25"/>
        <v>40</v>
      </c>
      <c r="AK77" s="1065"/>
      <c r="AL77" s="1065"/>
      <c r="AM77" s="1066"/>
    </row>
    <row r="78" spans="1:39" ht="12.1" customHeight="1">
      <c r="A78" s="999">
        <v>45562</v>
      </c>
      <c r="B78" s="164" t="s">
        <v>442</v>
      </c>
      <c r="C78" s="164" t="s">
        <v>111</v>
      </c>
      <c r="D78" s="164" t="s">
        <v>463</v>
      </c>
      <c r="E78" s="164" t="s">
        <v>282</v>
      </c>
      <c r="F78" s="1000">
        <v>291271</v>
      </c>
      <c r="G78" s="1018"/>
      <c r="H78" s="1000">
        <v>291285</v>
      </c>
      <c r="I78" s="1000"/>
      <c r="J78" s="541">
        <f t="shared" si="26"/>
        <v>14</v>
      </c>
      <c r="K78" s="1000">
        <v>291285</v>
      </c>
      <c r="L78" s="541">
        <f t="shared" si="27"/>
        <v>0</v>
      </c>
      <c r="M78" s="1000">
        <v>291300</v>
      </c>
      <c r="N78" s="1000"/>
      <c r="O78" s="541">
        <f t="shared" si="15"/>
        <v>15</v>
      </c>
      <c r="P78" s="541">
        <f t="shared" si="16"/>
        <v>15</v>
      </c>
      <c r="Q78" s="1000">
        <v>291311</v>
      </c>
      <c r="R78" s="1000"/>
      <c r="S78" s="541">
        <f t="shared" si="17"/>
        <v>11</v>
      </c>
      <c r="T78" s="542">
        <f t="shared" si="18"/>
        <v>40</v>
      </c>
      <c r="U78" s="542"/>
      <c r="V78" s="541">
        <f t="shared" si="19"/>
        <v>15</v>
      </c>
      <c r="W78" s="543">
        <f t="shared" si="20"/>
        <v>25</v>
      </c>
      <c r="X78" s="1046" t="s">
        <v>466</v>
      </c>
      <c r="Y78" s="1046" t="s">
        <v>467</v>
      </c>
      <c r="Z78" s="1046" t="s">
        <v>29</v>
      </c>
      <c r="AA78" s="1046">
        <v>2016</v>
      </c>
      <c r="AB78" s="1046" t="s">
        <v>30</v>
      </c>
      <c r="AC78" s="1047">
        <v>7</v>
      </c>
      <c r="AD78" s="978">
        <f t="shared" si="21"/>
        <v>5.7142857142857144</v>
      </c>
      <c r="AE78" s="1048">
        <v>23.45</v>
      </c>
      <c r="AF78" s="976">
        <f t="shared" si="22"/>
        <v>134</v>
      </c>
      <c r="AG78" s="1058" t="s">
        <v>128</v>
      </c>
      <c r="AH78" s="976">
        <f t="shared" si="23"/>
        <v>134</v>
      </c>
      <c r="AI78" s="978">
        <f t="shared" si="24"/>
        <v>5.7142857142857144</v>
      </c>
      <c r="AJ78" s="978">
        <f t="shared" si="25"/>
        <v>40</v>
      </c>
      <c r="AK78" s="1069"/>
      <c r="AL78" s="1069"/>
      <c r="AM78" s="1070"/>
    </row>
    <row r="79" spans="1:39" ht="12.1" customHeight="1">
      <c r="A79" s="999">
        <v>45562</v>
      </c>
      <c r="B79" s="164" t="s">
        <v>442</v>
      </c>
      <c r="C79" s="164" t="s">
        <v>111</v>
      </c>
      <c r="D79" s="164" t="s">
        <v>455</v>
      </c>
      <c r="E79" s="164" t="s">
        <v>283</v>
      </c>
      <c r="F79" s="1000">
        <v>291311</v>
      </c>
      <c r="G79" s="1018"/>
      <c r="H79" s="1000">
        <v>291321</v>
      </c>
      <c r="I79" s="1000"/>
      <c r="J79" s="541">
        <f t="shared" si="26"/>
        <v>10</v>
      </c>
      <c r="K79" s="1000">
        <v>291321</v>
      </c>
      <c r="L79" s="541">
        <f t="shared" si="27"/>
        <v>0</v>
      </c>
      <c r="M79" s="1000">
        <v>291336</v>
      </c>
      <c r="N79" s="1000"/>
      <c r="O79" s="541">
        <f t="shared" si="15"/>
        <v>15</v>
      </c>
      <c r="P79" s="541">
        <f t="shared" si="16"/>
        <v>15</v>
      </c>
      <c r="Q79" s="1000">
        <v>291351</v>
      </c>
      <c r="R79" s="1000"/>
      <c r="S79" s="541">
        <f t="shared" si="17"/>
        <v>15</v>
      </c>
      <c r="T79" s="542">
        <f t="shared" si="18"/>
        <v>40</v>
      </c>
      <c r="U79" s="542"/>
      <c r="V79" s="541">
        <f t="shared" si="19"/>
        <v>15</v>
      </c>
      <c r="W79" s="543">
        <f t="shared" si="20"/>
        <v>25</v>
      </c>
      <c r="X79" s="1046" t="s">
        <v>466</v>
      </c>
      <c r="Y79" s="1046" t="s">
        <v>467</v>
      </c>
      <c r="Z79" s="1046" t="s">
        <v>29</v>
      </c>
      <c r="AA79" s="1046">
        <v>2016</v>
      </c>
      <c r="AB79" s="1046" t="s">
        <v>30</v>
      </c>
      <c r="AC79" s="1047">
        <v>7</v>
      </c>
      <c r="AD79" s="978">
        <f t="shared" si="21"/>
        <v>5.7142857142857144</v>
      </c>
      <c r="AE79" s="1048">
        <v>23.45</v>
      </c>
      <c r="AF79" s="976">
        <f t="shared" si="22"/>
        <v>134</v>
      </c>
      <c r="AG79" s="1058" t="s">
        <v>128</v>
      </c>
      <c r="AH79" s="976">
        <f t="shared" si="23"/>
        <v>134</v>
      </c>
      <c r="AI79" s="978">
        <f t="shared" si="24"/>
        <v>5.7142857142857144</v>
      </c>
      <c r="AJ79" s="978">
        <f t="shared" si="25"/>
        <v>40</v>
      </c>
      <c r="AK79" s="1063" t="s">
        <v>439</v>
      </c>
      <c r="AL79" s="1063" t="s">
        <v>440</v>
      </c>
      <c r="AM79" s="1068" t="s">
        <v>2</v>
      </c>
    </row>
    <row r="80" spans="1:39" ht="12.1" customHeight="1">
      <c r="A80" s="999">
        <v>45565</v>
      </c>
      <c r="B80" s="164" t="s">
        <v>442</v>
      </c>
      <c r="C80" s="164" t="s">
        <v>111</v>
      </c>
      <c r="D80" s="164" t="s">
        <v>463</v>
      </c>
      <c r="E80" s="164" t="s">
        <v>282</v>
      </c>
      <c r="F80" s="1000">
        <v>291351</v>
      </c>
      <c r="G80" s="1018"/>
      <c r="H80" s="1000">
        <v>291365</v>
      </c>
      <c r="I80" s="1000"/>
      <c r="J80" s="541">
        <f t="shared" si="26"/>
        <v>14</v>
      </c>
      <c r="K80" s="1000">
        <v>291365</v>
      </c>
      <c r="L80" s="541">
        <f t="shared" si="27"/>
        <v>0</v>
      </c>
      <c r="M80" s="1000">
        <v>291380</v>
      </c>
      <c r="N80" s="1000"/>
      <c r="O80" s="541">
        <f t="shared" si="15"/>
        <v>15</v>
      </c>
      <c r="P80" s="541">
        <f t="shared" si="16"/>
        <v>15</v>
      </c>
      <c r="Q80" s="1000">
        <v>291391</v>
      </c>
      <c r="R80" s="1000"/>
      <c r="S80" s="541">
        <f t="shared" si="17"/>
        <v>11</v>
      </c>
      <c r="T80" s="542">
        <f t="shared" si="18"/>
        <v>40</v>
      </c>
      <c r="U80" s="542"/>
      <c r="V80" s="541">
        <f t="shared" si="19"/>
        <v>15</v>
      </c>
      <c r="W80" s="543">
        <f t="shared" si="20"/>
        <v>25</v>
      </c>
      <c r="X80" s="1046" t="s">
        <v>466</v>
      </c>
      <c r="Y80" s="1046" t="s">
        <v>467</v>
      </c>
      <c r="Z80" s="1046" t="s">
        <v>29</v>
      </c>
      <c r="AA80" s="1046">
        <v>2016</v>
      </c>
      <c r="AB80" s="1046" t="s">
        <v>30</v>
      </c>
      <c r="AC80" s="1047">
        <v>7</v>
      </c>
      <c r="AD80" s="978">
        <f t="shared" si="21"/>
        <v>5.7142857142857144</v>
      </c>
      <c r="AE80" s="1048">
        <v>23.45</v>
      </c>
      <c r="AF80" s="976">
        <f t="shared" si="22"/>
        <v>134</v>
      </c>
      <c r="AG80" s="1058" t="s">
        <v>128</v>
      </c>
      <c r="AH80" s="976">
        <f t="shared" si="23"/>
        <v>134</v>
      </c>
      <c r="AI80" s="978">
        <f t="shared" si="24"/>
        <v>5.7142857142857144</v>
      </c>
      <c r="AJ80" s="978">
        <f t="shared" si="25"/>
        <v>40</v>
      </c>
      <c r="AK80" s="1063">
        <v>536</v>
      </c>
      <c r="AL80" s="1063">
        <v>500</v>
      </c>
      <c r="AM80" s="1064">
        <v>45542</v>
      </c>
    </row>
    <row r="81" spans="1:39" ht="12.1" customHeight="1">
      <c r="A81" s="999">
        <v>45565</v>
      </c>
      <c r="B81" s="164" t="s">
        <v>442</v>
      </c>
      <c r="C81" s="164" t="s">
        <v>111</v>
      </c>
      <c r="D81" s="164" t="s">
        <v>455</v>
      </c>
      <c r="E81" s="164" t="s">
        <v>283</v>
      </c>
      <c r="F81" s="1000">
        <v>291391</v>
      </c>
      <c r="G81" s="1018"/>
      <c r="H81" s="1000">
        <v>291401</v>
      </c>
      <c r="I81" s="1000"/>
      <c r="J81" s="541">
        <f t="shared" si="26"/>
        <v>10</v>
      </c>
      <c r="K81" s="1000">
        <v>291401</v>
      </c>
      <c r="L81" s="541">
        <f t="shared" si="27"/>
        <v>0</v>
      </c>
      <c r="M81" s="1000">
        <v>291416</v>
      </c>
      <c r="N81" s="1000"/>
      <c r="O81" s="541">
        <f t="shared" si="15"/>
        <v>15</v>
      </c>
      <c r="P81" s="541">
        <f t="shared" si="16"/>
        <v>15</v>
      </c>
      <c r="Q81" s="1000">
        <v>291431</v>
      </c>
      <c r="R81" s="1000"/>
      <c r="S81" s="541">
        <f t="shared" si="17"/>
        <v>15</v>
      </c>
      <c r="T81" s="542">
        <f t="shared" si="18"/>
        <v>40</v>
      </c>
      <c r="U81" s="542"/>
      <c r="V81" s="541">
        <f t="shared" si="19"/>
        <v>15</v>
      </c>
      <c r="W81" s="543">
        <f t="shared" si="20"/>
        <v>25</v>
      </c>
      <c r="X81" s="1046" t="s">
        <v>466</v>
      </c>
      <c r="Y81" s="1046" t="s">
        <v>467</v>
      </c>
      <c r="Z81" s="1046" t="s">
        <v>29</v>
      </c>
      <c r="AA81" s="1046">
        <v>2016</v>
      </c>
      <c r="AB81" s="1046" t="s">
        <v>30</v>
      </c>
      <c r="AC81" s="1047">
        <v>7</v>
      </c>
      <c r="AD81" s="978">
        <f t="shared" si="21"/>
        <v>5.7142857142857144</v>
      </c>
      <c r="AE81" s="1048">
        <v>23.45</v>
      </c>
      <c r="AF81" s="976">
        <f t="shared" si="22"/>
        <v>134</v>
      </c>
      <c r="AG81" s="1058" t="s">
        <v>128</v>
      </c>
      <c r="AH81" s="976">
        <f t="shared" si="23"/>
        <v>134</v>
      </c>
      <c r="AI81" s="978">
        <f t="shared" si="24"/>
        <v>5.7142857142857144</v>
      </c>
      <c r="AJ81" s="978">
        <f t="shared" si="25"/>
        <v>40</v>
      </c>
      <c r="AK81" s="1065"/>
      <c r="AL81" s="1065"/>
      <c r="AM81" s="1066"/>
    </row>
    <row r="82" spans="1:39" ht="12.1" customHeight="1">
      <c r="A82" s="999">
        <v>45566</v>
      </c>
      <c r="B82" s="164" t="s">
        <v>442</v>
      </c>
      <c r="C82" s="164" t="s">
        <v>111</v>
      </c>
      <c r="D82" s="164" t="s">
        <v>463</v>
      </c>
      <c r="E82" s="164" t="s">
        <v>445</v>
      </c>
      <c r="F82" s="1000">
        <v>291431</v>
      </c>
      <c r="G82" s="1018"/>
      <c r="H82" s="1000">
        <v>291431</v>
      </c>
      <c r="I82" s="1000"/>
      <c r="J82" s="541">
        <f t="shared" si="26"/>
        <v>0</v>
      </c>
      <c r="K82" s="1000">
        <v>291431</v>
      </c>
      <c r="L82" s="541">
        <f t="shared" si="27"/>
        <v>0</v>
      </c>
      <c r="M82" s="1000">
        <v>291416</v>
      </c>
      <c r="N82" s="1000"/>
      <c r="O82" s="541">
        <f t="shared" si="15"/>
        <v>-15</v>
      </c>
      <c r="P82" s="541">
        <f t="shared" si="16"/>
        <v>-15</v>
      </c>
      <c r="Q82" s="1000">
        <v>291433</v>
      </c>
      <c r="R82" s="1000"/>
      <c r="S82" s="541">
        <f t="shared" si="17"/>
        <v>17</v>
      </c>
      <c r="T82" s="542">
        <f t="shared" si="18"/>
        <v>2</v>
      </c>
      <c r="U82" s="542"/>
      <c r="V82" s="541">
        <f t="shared" si="19"/>
        <v>-15</v>
      </c>
      <c r="W82" s="543">
        <f t="shared" si="20"/>
        <v>17</v>
      </c>
      <c r="X82" s="1046" t="s">
        <v>466</v>
      </c>
      <c r="Y82" s="1046" t="s">
        <v>467</v>
      </c>
      <c r="Z82" s="1046" t="s">
        <v>29</v>
      </c>
      <c r="AA82" s="1046">
        <v>2016</v>
      </c>
      <c r="AB82" s="1046" t="s">
        <v>30</v>
      </c>
      <c r="AC82" s="1047">
        <v>7</v>
      </c>
      <c r="AD82" s="978">
        <f t="shared" si="21"/>
        <v>0.2857142857142857</v>
      </c>
      <c r="AE82" s="1048">
        <v>23.45</v>
      </c>
      <c r="AF82" s="976">
        <f t="shared" si="22"/>
        <v>6.6999999999999993</v>
      </c>
      <c r="AG82" s="1058" t="s">
        <v>128</v>
      </c>
      <c r="AH82" s="976">
        <f t="shared" si="23"/>
        <v>6.6999999999999993</v>
      </c>
      <c r="AI82" s="978">
        <f t="shared" si="24"/>
        <v>0.2857142857142857</v>
      </c>
      <c r="AJ82" s="978">
        <f t="shared" si="25"/>
        <v>2</v>
      </c>
      <c r="AK82" s="1069"/>
      <c r="AL82" s="1069"/>
      <c r="AM82" s="1070"/>
    </row>
    <row r="83" spans="1:39" ht="12.1" customHeight="1">
      <c r="A83" s="999">
        <v>45569</v>
      </c>
      <c r="B83" s="164" t="s">
        <v>442</v>
      </c>
      <c r="C83" s="164" t="s">
        <v>111</v>
      </c>
      <c r="D83" s="164" t="s">
        <v>463</v>
      </c>
      <c r="E83" s="164" t="s">
        <v>282</v>
      </c>
      <c r="F83" s="1000">
        <v>291433</v>
      </c>
      <c r="G83" s="1018"/>
      <c r="H83" s="1000">
        <v>291433</v>
      </c>
      <c r="I83" s="1000"/>
      <c r="J83" s="541">
        <f t="shared" si="26"/>
        <v>0</v>
      </c>
      <c r="K83" s="1000">
        <v>291433</v>
      </c>
      <c r="L83" s="541">
        <f t="shared" si="27"/>
        <v>0</v>
      </c>
      <c r="M83" s="1000">
        <v>291433</v>
      </c>
      <c r="N83" s="1000"/>
      <c r="O83" s="541">
        <f t="shared" si="15"/>
        <v>0</v>
      </c>
      <c r="P83" s="541">
        <f t="shared" si="16"/>
        <v>0</v>
      </c>
      <c r="Q83" s="1000">
        <v>291505</v>
      </c>
      <c r="R83" s="1000"/>
      <c r="S83" s="541">
        <f t="shared" si="17"/>
        <v>72</v>
      </c>
      <c r="T83" s="542">
        <f t="shared" si="18"/>
        <v>72</v>
      </c>
      <c r="U83" s="542"/>
      <c r="V83" s="541">
        <f t="shared" si="19"/>
        <v>0</v>
      </c>
      <c r="W83" s="543">
        <f t="shared" si="20"/>
        <v>72</v>
      </c>
      <c r="X83" s="1046" t="s">
        <v>466</v>
      </c>
      <c r="Y83" s="1046" t="s">
        <v>467</v>
      </c>
      <c r="Z83" s="1046" t="s">
        <v>29</v>
      </c>
      <c r="AA83" s="1046">
        <v>2016</v>
      </c>
      <c r="AB83" s="1046" t="s">
        <v>30</v>
      </c>
      <c r="AC83" s="1047">
        <v>7</v>
      </c>
      <c r="AD83" s="978">
        <f t="shared" si="21"/>
        <v>10.285714285714286</v>
      </c>
      <c r="AE83" s="1048">
        <v>23.45</v>
      </c>
      <c r="AF83" s="976">
        <f t="shared" si="22"/>
        <v>241.20000000000002</v>
      </c>
      <c r="AG83" s="1058" t="s">
        <v>128</v>
      </c>
      <c r="AH83" s="976">
        <f t="shared" si="23"/>
        <v>241.20000000000002</v>
      </c>
      <c r="AI83" s="978">
        <f t="shared" si="24"/>
        <v>10.285714285714286</v>
      </c>
      <c r="AJ83" s="978">
        <f t="shared" si="25"/>
        <v>72</v>
      </c>
      <c r="AK83" s="1063" t="s">
        <v>439</v>
      </c>
      <c r="AL83" s="1063" t="s">
        <v>440</v>
      </c>
      <c r="AM83" s="1068" t="s">
        <v>2</v>
      </c>
    </row>
    <row r="84" spans="1:39" ht="12.1" customHeight="1">
      <c r="A84" s="999">
        <v>45569</v>
      </c>
      <c r="B84" s="164" t="s">
        <v>442</v>
      </c>
      <c r="C84" s="164" t="s">
        <v>111</v>
      </c>
      <c r="D84" s="164" t="s">
        <v>455</v>
      </c>
      <c r="E84" s="164" t="s">
        <v>283</v>
      </c>
      <c r="F84" s="1000">
        <v>291505</v>
      </c>
      <c r="G84" s="1018"/>
      <c r="H84" s="1000">
        <v>291505</v>
      </c>
      <c r="I84" s="1000"/>
      <c r="J84" s="541">
        <f t="shared" si="26"/>
        <v>0</v>
      </c>
      <c r="K84" s="1000">
        <v>291505</v>
      </c>
      <c r="L84" s="541">
        <f t="shared" si="27"/>
        <v>0</v>
      </c>
      <c r="M84" s="1000">
        <v>291538</v>
      </c>
      <c r="N84" s="1000"/>
      <c r="O84" s="541">
        <f t="shared" si="15"/>
        <v>33</v>
      </c>
      <c r="P84" s="541">
        <f t="shared" si="16"/>
        <v>33</v>
      </c>
      <c r="Q84" s="1000">
        <v>291538</v>
      </c>
      <c r="R84" s="1000"/>
      <c r="S84" s="541">
        <f t="shared" si="17"/>
        <v>0</v>
      </c>
      <c r="T84" s="542">
        <f t="shared" si="18"/>
        <v>33</v>
      </c>
      <c r="U84" s="542"/>
      <c r="V84" s="541">
        <f t="shared" si="19"/>
        <v>33</v>
      </c>
      <c r="W84" s="543">
        <f t="shared" si="20"/>
        <v>0</v>
      </c>
      <c r="X84" s="1046" t="s">
        <v>466</v>
      </c>
      <c r="Y84" s="1046" t="s">
        <v>467</v>
      </c>
      <c r="Z84" s="1046" t="s">
        <v>29</v>
      </c>
      <c r="AA84" s="1046">
        <v>2016</v>
      </c>
      <c r="AB84" s="1046" t="s">
        <v>30</v>
      </c>
      <c r="AC84" s="1047">
        <v>7</v>
      </c>
      <c r="AD84" s="978">
        <f t="shared" si="21"/>
        <v>4.7142857142857144</v>
      </c>
      <c r="AE84" s="1048">
        <v>23.45</v>
      </c>
      <c r="AF84" s="976">
        <f t="shared" si="22"/>
        <v>110.55</v>
      </c>
      <c r="AG84" s="1058" t="s">
        <v>128</v>
      </c>
      <c r="AH84" s="976">
        <f t="shared" si="23"/>
        <v>110.55</v>
      </c>
      <c r="AI84" s="978">
        <f t="shared" si="24"/>
        <v>4.7142857142857144</v>
      </c>
      <c r="AJ84" s="978">
        <f t="shared" si="25"/>
        <v>33</v>
      </c>
      <c r="AK84" s="1063">
        <v>492.45</v>
      </c>
      <c r="AL84" s="1063">
        <v>500</v>
      </c>
      <c r="AM84" s="1064">
        <v>45588</v>
      </c>
    </row>
    <row r="85" spans="1:39" ht="12.1" customHeight="1">
      <c r="A85" s="999">
        <v>45581</v>
      </c>
      <c r="B85" s="164" t="s">
        <v>587</v>
      </c>
      <c r="C85" s="164" t="s">
        <v>111</v>
      </c>
      <c r="D85" s="164" t="s">
        <v>463</v>
      </c>
      <c r="E85" s="164" t="s">
        <v>282</v>
      </c>
      <c r="F85" s="1000">
        <v>291538</v>
      </c>
      <c r="G85" s="1018"/>
      <c r="H85" s="1000">
        <v>291538</v>
      </c>
      <c r="I85" s="1000"/>
      <c r="J85" s="541">
        <f t="shared" ref="J85:J86" si="28">H85-F85</f>
        <v>0</v>
      </c>
      <c r="K85" s="1000">
        <v>291538</v>
      </c>
      <c r="L85" s="541">
        <f t="shared" ref="L85:L86" si="29">K85-H85</f>
        <v>0</v>
      </c>
      <c r="M85" s="1000">
        <v>291683</v>
      </c>
      <c r="N85" s="1000"/>
      <c r="O85" s="541">
        <f t="shared" ref="O85" si="30">M85-K85</f>
        <v>145</v>
      </c>
      <c r="P85" s="541">
        <f t="shared" ref="P85" si="31">M85-H85</f>
        <v>145</v>
      </c>
      <c r="Q85" s="1000">
        <v>291683</v>
      </c>
      <c r="R85" s="1000"/>
      <c r="S85" s="541">
        <f t="shared" ref="S85" si="32">Q85-M85</f>
        <v>0</v>
      </c>
      <c r="T85" s="542">
        <f t="shared" ref="T85" si="33">Q85-F85</f>
        <v>145</v>
      </c>
      <c r="U85" s="542"/>
      <c r="V85" s="541">
        <f t="shared" ref="V85" si="34">P85</f>
        <v>145</v>
      </c>
      <c r="W85" s="543">
        <f t="shared" ref="W85" si="35">T85-V85</f>
        <v>0</v>
      </c>
      <c r="X85" s="1046" t="s">
        <v>466</v>
      </c>
      <c r="Y85" s="1046" t="s">
        <v>467</v>
      </c>
      <c r="Z85" s="1046" t="s">
        <v>29</v>
      </c>
      <c r="AA85" s="1046">
        <v>2016</v>
      </c>
      <c r="AB85" s="1046" t="s">
        <v>30</v>
      </c>
      <c r="AC85" s="1047">
        <v>7</v>
      </c>
      <c r="AD85" s="978">
        <f t="shared" ref="AD85" si="36">T85/AC85</f>
        <v>20.714285714285715</v>
      </c>
      <c r="AE85" s="1048">
        <v>23.45</v>
      </c>
      <c r="AF85" s="976">
        <f t="shared" ref="AF85" si="37">AD85*AE85</f>
        <v>485.75</v>
      </c>
      <c r="AG85" s="1058" t="s">
        <v>128</v>
      </c>
      <c r="AH85" s="976">
        <f t="shared" ref="AH85" si="38">AF85</f>
        <v>485.75</v>
      </c>
      <c r="AI85" s="978">
        <f t="shared" ref="AI85" si="39">AD85</f>
        <v>20.714285714285715</v>
      </c>
      <c r="AJ85" s="978">
        <f t="shared" ref="AJ85" si="40">T85</f>
        <v>145</v>
      </c>
      <c r="AK85" s="1061" t="s">
        <v>439</v>
      </c>
      <c r="AL85" s="1061" t="s">
        <v>440</v>
      </c>
      <c r="AM85" s="1062" t="s">
        <v>2</v>
      </c>
    </row>
    <row r="86" spans="1:39" ht="12.1" customHeight="1">
      <c r="A86" s="999">
        <v>45611</v>
      </c>
      <c r="B86" s="164" t="s">
        <v>590</v>
      </c>
      <c r="C86" s="164" t="s">
        <v>111</v>
      </c>
      <c r="D86" s="164" t="s">
        <v>586</v>
      </c>
      <c r="E86" s="164" t="s">
        <v>283</v>
      </c>
      <c r="F86" s="1000">
        <v>291683</v>
      </c>
      <c r="G86" s="1018"/>
      <c r="H86" s="1000">
        <v>291698</v>
      </c>
      <c r="I86" s="1000"/>
      <c r="J86" s="541">
        <f t="shared" si="28"/>
        <v>15</v>
      </c>
      <c r="K86" s="1000">
        <v>291698</v>
      </c>
      <c r="L86" s="541">
        <f t="shared" si="29"/>
        <v>0</v>
      </c>
      <c r="M86" s="1000">
        <v>291704</v>
      </c>
      <c r="N86" s="1000"/>
      <c r="O86" s="541">
        <f t="shared" ref="O86" si="41">M86-K86</f>
        <v>6</v>
      </c>
      <c r="P86" s="541">
        <f t="shared" ref="P86" si="42">M86-H86</f>
        <v>6</v>
      </c>
      <c r="Q86" s="1000">
        <v>291717</v>
      </c>
      <c r="R86" s="1000"/>
      <c r="S86" s="541">
        <f t="shared" ref="S86" si="43">Q86-M86</f>
        <v>13</v>
      </c>
      <c r="T86" s="542">
        <f t="shared" ref="T86" si="44">Q86-F86</f>
        <v>34</v>
      </c>
      <c r="U86" s="542"/>
      <c r="V86" s="541">
        <f t="shared" ref="V86" si="45">P86</f>
        <v>6</v>
      </c>
      <c r="W86" s="543">
        <f t="shared" ref="W86" si="46">T86-V86</f>
        <v>28</v>
      </c>
      <c r="X86" s="1046" t="s">
        <v>466</v>
      </c>
      <c r="Y86" s="1046" t="s">
        <v>467</v>
      </c>
      <c r="Z86" s="1046" t="s">
        <v>29</v>
      </c>
      <c r="AA86" s="1046">
        <v>2016</v>
      </c>
      <c r="AB86" s="1046" t="s">
        <v>30</v>
      </c>
      <c r="AC86" s="1047">
        <v>7</v>
      </c>
      <c r="AD86" s="978">
        <f t="shared" ref="AD86" si="47">T86/AC86</f>
        <v>4.8571428571428568</v>
      </c>
      <c r="AE86" s="1048">
        <v>23.45</v>
      </c>
      <c r="AF86" s="976">
        <f t="shared" ref="AF86" si="48">AD86*AE86</f>
        <v>113.89999999999999</v>
      </c>
      <c r="AG86" s="1058" t="s">
        <v>128</v>
      </c>
      <c r="AH86" s="976">
        <f t="shared" ref="AH86" si="49">AF86</f>
        <v>113.89999999999999</v>
      </c>
      <c r="AI86" s="978">
        <f t="shared" ref="AI86" si="50">AD86</f>
        <v>4.8571428571428568</v>
      </c>
      <c r="AJ86" s="978">
        <f t="shared" ref="AJ86" si="51">T86</f>
        <v>34</v>
      </c>
      <c r="AK86" s="1067">
        <f>SUM(AH85:AH86)</f>
        <v>599.65</v>
      </c>
      <c r="AL86" s="1067">
        <v>1000</v>
      </c>
      <c r="AM86" s="1064">
        <v>45637</v>
      </c>
    </row>
    <row r="87" spans="1:39" ht="12.1" customHeight="1">
      <c r="A87" s="999">
        <v>45611</v>
      </c>
      <c r="B87" s="164" t="s">
        <v>590</v>
      </c>
      <c r="C87" s="164" t="s">
        <v>111</v>
      </c>
      <c r="D87" s="164" t="s">
        <v>598</v>
      </c>
      <c r="E87" s="164" t="s">
        <v>282</v>
      </c>
      <c r="F87" s="1000">
        <v>291717</v>
      </c>
      <c r="G87" s="1018"/>
      <c r="H87" s="1000">
        <v>291721</v>
      </c>
      <c r="I87" s="1000"/>
      <c r="J87" s="541">
        <f t="shared" ref="J87" si="52">H87-F87</f>
        <v>4</v>
      </c>
      <c r="K87" s="1000">
        <v>291724</v>
      </c>
      <c r="L87" s="541">
        <f t="shared" ref="L87" si="53">K87-H87</f>
        <v>3</v>
      </c>
      <c r="M87" s="1000">
        <v>291764</v>
      </c>
      <c r="N87" s="1000"/>
      <c r="O87" s="541">
        <f t="shared" ref="O87" si="54">M87-K87</f>
        <v>40</v>
      </c>
      <c r="P87" s="541">
        <f t="shared" ref="P87" si="55">M87-H87</f>
        <v>43</v>
      </c>
      <c r="Q87" s="1000">
        <v>291764</v>
      </c>
      <c r="R87" s="1000"/>
      <c r="S87" s="541">
        <f t="shared" ref="S87" si="56">Q87-M87</f>
        <v>0</v>
      </c>
      <c r="T87" s="542">
        <f t="shared" ref="T87" si="57">Q87-F87</f>
        <v>47</v>
      </c>
      <c r="U87" s="542"/>
      <c r="V87" s="541">
        <f t="shared" ref="V87" si="58">P87</f>
        <v>43</v>
      </c>
      <c r="W87" s="543">
        <f t="shared" ref="W87" si="59">T87-V87</f>
        <v>4</v>
      </c>
      <c r="X87" s="1046" t="s">
        <v>466</v>
      </c>
      <c r="Y87" s="1046" t="s">
        <v>467</v>
      </c>
      <c r="Z87" s="1046" t="s">
        <v>29</v>
      </c>
      <c r="AA87" s="1046">
        <v>2016</v>
      </c>
      <c r="AB87" s="1046" t="s">
        <v>30</v>
      </c>
      <c r="AC87" s="1047">
        <v>7</v>
      </c>
      <c r="AD87" s="978">
        <f t="shared" ref="AD87" si="60">T87/AC87</f>
        <v>6.7142857142857144</v>
      </c>
      <c r="AE87" s="1048">
        <v>23.45</v>
      </c>
      <c r="AF87" s="976">
        <f t="shared" ref="AF87" si="61">AD87*AE87</f>
        <v>157.44999999999999</v>
      </c>
      <c r="AG87" s="1058" t="s">
        <v>128</v>
      </c>
      <c r="AH87" s="976">
        <f t="shared" ref="AH87" si="62">AF87</f>
        <v>157.44999999999999</v>
      </c>
      <c r="AI87" s="978">
        <f t="shared" ref="AI87" si="63">AD87</f>
        <v>6.7142857142857144</v>
      </c>
      <c r="AJ87" s="978">
        <f t="shared" ref="AJ87" si="64">T87</f>
        <v>47</v>
      </c>
      <c r="AK87" s="1063">
        <f>SUM(AH87)</f>
        <v>157.44999999999999</v>
      </c>
      <c r="AL87" s="1063">
        <v>300</v>
      </c>
      <c r="AM87" s="1064">
        <v>45642</v>
      </c>
    </row>
    <row r="88" spans="1:39" ht="12.1" customHeight="1">
      <c r="A88" s="999">
        <v>45643</v>
      </c>
      <c r="B88" s="164" t="s">
        <v>590</v>
      </c>
      <c r="C88" s="164" t="s">
        <v>111</v>
      </c>
      <c r="D88" s="164" t="s">
        <v>599</v>
      </c>
      <c r="E88" s="164" t="s">
        <v>282</v>
      </c>
      <c r="F88" s="1000">
        <v>291764</v>
      </c>
      <c r="G88" s="1018"/>
      <c r="H88" s="1000">
        <v>291772</v>
      </c>
      <c r="I88" s="1000"/>
      <c r="J88" s="541">
        <f t="shared" ref="J88" si="65">H88-F88</f>
        <v>8</v>
      </c>
      <c r="K88" s="1000">
        <v>291782</v>
      </c>
      <c r="L88" s="541">
        <f t="shared" ref="L88" si="66">K88-H88</f>
        <v>10</v>
      </c>
      <c r="M88" s="1000">
        <v>291861</v>
      </c>
      <c r="N88" s="1000"/>
      <c r="O88" s="541">
        <f t="shared" ref="O88" si="67">M88-K88</f>
        <v>79</v>
      </c>
      <c r="P88" s="541">
        <f t="shared" ref="P88" si="68">M88-H88</f>
        <v>89</v>
      </c>
      <c r="Q88" s="1000">
        <v>291957</v>
      </c>
      <c r="R88" s="1000"/>
      <c r="S88" s="541">
        <f t="shared" ref="S88" si="69">Q88-M88</f>
        <v>96</v>
      </c>
      <c r="T88" s="542">
        <f t="shared" ref="T88" si="70">Q88-F88</f>
        <v>193</v>
      </c>
      <c r="U88" s="542"/>
      <c r="V88" s="541">
        <f t="shared" ref="V88" si="71">P88</f>
        <v>89</v>
      </c>
      <c r="W88" s="543">
        <f t="shared" ref="W88" si="72">T88-V88</f>
        <v>104</v>
      </c>
      <c r="X88" s="1046" t="s">
        <v>466</v>
      </c>
      <c r="Y88" s="1046" t="s">
        <v>467</v>
      </c>
      <c r="Z88" s="1046" t="s">
        <v>29</v>
      </c>
      <c r="AA88" s="1046">
        <v>2016</v>
      </c>
      <c r="AB88" s="1046" t="s">
        <v>30</v>
      </c>
      <c r="AC88" s="1047">
        <v>7</v>
      </c>
      <c r="AD88" s="978">
        <f t="shared" ref="AD88" si="73">T88/AC88</f>
        <v>27.571428571428573</v>
      </c>
      <c r="AE88" s="1048">
        <v>23.45</v>
      </c>
      <c r="AF88" s="976">
        <f t="shared" ref="AF88" si="74">AD88*AE88</f>
        <v>646.55000000000007</v>
      </c>
      <c r="AG88" s="1058" t="s">
        <v>128</v>
      </c>
      <c r="AH88" s="976">
        <f t="shared" ref="AH88" si="75">AF88</f>
        <v>646.55000000000007</v>
      </c>
      <c r="AI88" s="978">
        <f t="shared" ref="AI88" si="76">AD88</f>
        <v>27.571428571428573</v>
      </c>
      <c r="AJ88" s="978">
        <f t="shared" ref="AJ88" si="77">T88</f>
        <v>193</v>
      </c>
      <c r="AK88" s="1063" t="s">
        <v>439</v>
      </c>
      <c r="AL88" s="1063" t="s">
        <v>440</v>
      </c>
      <c r="AM88" s="1068" t="s">
        <v>2</v>
      </c>
    </row>
    <row r="89" spans="1:39" ht="12.1" customHeight="1">
      <c r="A89" s="999">
        <v>45645</v>
      </c>
      <c r="B89" s="164" t="s">
        <v>603</v>
      </c>
      <c r="C89" s="164" t="s">
        <v>111</v>
      </c>
      <c r="D89" s="164" t="s">
        <v>447</v>
      </c>
      <c r="E89" s="164" t="s">
        <v>282</v>
      </c>
      <c r="F89" s="1000">
        <v>291957</v>
      </c>
      <c r="G89" s="1018"/>
      <c r="H89" s="1000">
        <v>291979</v>
      </c>
      <c r="I89" s="1000"/>
      <c r="J89" s="541">
        <f t="shared" ref="J89" si="78">H89-F89</f>
        <v>22</v>
      </c>
      <c r="K89" s="1000">
        <v>291979</v>
      </c>
      <c r="L89" s="541">
        <f t="shared" ref="L89" si="79">K89-H89</f>
        <v>0</v>
      </c>
      <c r="M89" s="1000">
        <v>291993</v>
      </c>
      <c r="N89" s="1000"/>
      <c r="O89" s="541">
        <f t="shared" ref="O89" si="80">M89-K89</f>
        <v>14</v>
      </c>
      <c r="P89" s="541">
        <f t="shared" ref="P89" si="81">M89-H89</f>
        <v>14</v>
      </c>
      <c r="Q89" s="1000">
        <v>292018</v>
      </c>
      <c r="R89" s="1000"/>
      <c r="S89" s="541">
        <f t="shared" ref="S89" si="82">Q89-M89</f>
        <v>25</v>
      </c>
      <c r="T89" s="542">
        <f t="shared" ref="T89" si="83">Q89-F89</f>
        <v>61</v>
      </c>
      <c r="U89" s="542"/>
      <c r="V89" s="541">
        <f t="shared" ref="V89" si="84">P89</f>
        <v>14</v>
      </c>
      <c r="W89" s="543">
        <f t="shared" ref="W89" si="85">T89-V89</f>
        <v>47</v>
      </c>
      <c r="X89" s="1046" t="s">
        <v>466</v>
      </c>
      <c r="Y89" s="1046" t="s">
        <v>467</v>
      </c>
      <c r="Z89" s="1046" t="s">
        <v>29</v>
      </c>
      <c r="AA89" s="1046">
        <v>2016</v>
      </c>
      <c r="AB89" s="1046" t="s">
        <v>30</v>
      </c>
      <c r="AC89" s="1047">
        <v>7</v>
      </c>
      <c r="AD89" s="978">
        <f t="shared" ref="AD89" si="86">T89/AC89</f>
        <v>8.7142857142857135</v>
      </c>
      <c r="AE89" s="1048">
        <v>23.45</v>
      </c>
      <c r="AF89" s="976">
        <f t="shared" ref="AF89" si="87">AD89*AE89</f>
        <v>204.34999999999997</v>
      </c>
      <c r="AG89" s="1058" t="s">
        <v>128</v>
      </c>
      <c r="AH89" s="976">
        <f t="shared" ref="AH89" si="88">AF89</f>
        <v>204.34999999999997</v>
      </c>
      <c r="AI89" s="978">
        <f t="shared" ref="AI89" si="89">AD89</f>
        <v>8.7142857142857135</v>
      </c>
      <c r="AJ89" s="978">
        <f t="shared" ref="AJ89" si="90">T89</f>
        <v>61</v>
      </c>
      <c r="AK89" s="1061">
        <f>SUM(AH88:AH89)</f>
        <v>850.90000000000009</v>
      </c>
      <c r="AL89" s="1061">
        <v>900</v>
      </c>
      <c r="AM89" s="1062">
        <v>45645</v>
      </c>
    </row>
    <row r="90" spans="1:39" ht="12.1" customHeight="1">
      <c r="A90" s="999">
        <v>45645</v>
      </c>
      <c r="B90" s="164" t="s">
        <v>603</v>
      </c>
      <c r="C90" s="164" t="s">
        <v>111</v>
      </c>
      <c r="D90" s="164" t="s">
        <v>448</v>
      </c>
      <c r="E90" s="164" t="s">
        <v>283</v>
      </c>
      <c r="F90" s="1000">
        <v>292018</v>
      </c>
      <c r="G90" s="1018"/>
      <c r="H90" s="1000">
        <v>292026</v>
      </c>
      <c r="I90" s="1000"/>
      <c r="J90" s="541">
        <f t="shared" ref="J90" si="91">H90-F90</f>
        <v>8</v>
      </c>
      <c r="K90" s="1000">
        <v>292026</v>
      </c>
      <c r="L90" s="541">
        <f t="shared" ref="L90" si="92">K90-H90</f>
        <v>0</v>
      </c>
      <c r="M90" s="1000">
        <v>292042</v>
      </c>
      <c r="N90" s="1000"/>
      <c r="O90" s="541">
        <f t="shared" ref="O90" si="93">M90-K90</f>
        <v>16</v>
      </c>
      <c r="P90" s="541">
        <f t="shared" ref="P90" si="94">M90-H90</f>
        <v>16</v>
      </c>
      <c r="Q90" s="1000">
        <v>292049</v>
      </c>
      <c r="R90" s="1000"/>
      <c r="S90" s="541">
        <f t="shared" ref="S90" si="95">Q90-M90</f>
        <v>7</v>
      </c>
      <c r="T90" s="542">
        <f t="shared" ref="T90" si="96">Q90-F90</f>
        <v>31</v>
      </c>
      <c r="U90" s="542"/>
      <c r="V90" s="541">
        <f t="shared" ref="V90" si="97">P90</f>
        <v>16</v>
      </c>
      <c r="W90" s="543">
        <f t="shared" ref="W90" si="98">T90-V90</f>
        <v>15</v>
      </c>
      <c r="X90" s="1046" t="s">
        <v>466</v>
      </c>
      <c r="Y90" s="1046" t="s">
        <v>467</v>
      </c>
      <c r="Z90" s="1046" t="s">
        <v>29</v>
      </c>
      <c r="AA90" s="1046">
        <v>2016</v>
      </c>
      <c r="AB90" s="1046" t="s">
        <v>30</v>
      </c>
      <c r="AC90" s="1047">
        <v>7</v>
      </c>
      <c r="AD90" s="978">
        <f t="shared" ref="AD90" si="99">T90/AC90</f>
        <v>4.4285714285714288</v>
      </c>
      <c r="AE90" s="1048">
        <v>23.45</v>
      </c>
      <c r="AF90" s="976">
        <f t="shared" ref="AF90" si="100">AD90*AE90</f>
        <v>103.85000000000001</v>
      </c>
      <c r="AG90" s="1058" t="s">
        <v>128</v>
      </c>
      <c r="AH90" s="976">
        <f t="shared" ref="AH90" si="101">AF90</f>
        <v>103.85000000000001</v>
      </c>
      <c r="AI90" s="978">
        <f t="shared" ref="AI90" si="102">AD90</f>
        <v>4.4285714285714288</v>
      </c>
      <c r="AJ90" s="978">
        <f t="shared" ref="AJ90" si="103">T90</f>
        <v>31</v>
      </c>
      <c r="AK90" s="1069"/>
      <c r="AL90" s="1069"/>
      <c r="AM90" s="1070"/>
    </row>
    <row r="91" spans="1:39" ht="12.1" customHeight="1">
      <c r="A91" s="999">
        <v>45646</v>
      </c>
      <c r="B91" s="164" t="s">
        <v>603</v>
      </c>
      <c r="C91" s="164" t="s">
        <v>111</v>
      </c>
      <c r="D91" s="164" t="s">
        <v>447</v>
      </c>
      <c r="E91" s="164" t="s">
        <v>282</v>
      </c>
      <c r="F91" s="1000">
        <v>292049</v>
      </c>
      <c r="G91" s="1018"/>
      <c r="H91" s="1000">
        <v>292059</v>
      </c>
      <c r="I91" s="1000"/>
      <c r="J91" s="541">
        <f t="shared" ref="J91" si="104">H91-F91</f>
        <v>10</v>
      </c>
      <c r="K91" s="1000">
        <v>292059</v>
      </c>
      <c r="L91" s="541">
        <f t="shared" ref="L91" si="105">K91-H91</f>
        <v>0</v>
      </c>
      <c r="M91" s="1000">
        <v>292062</v>
      </c>
      <c r="N91" s="1000"/>
      <c r="O91" s="541">
        <f t="shared" ref="O91" si="106">M91-K91</f>
        <v>3</v>
      </c>
      <c r="P91" s="541">
        <f t="shared" ref="P91" si="107">M91-H91</f>
        <v>3</v>
      </c>
      <c r="Q91" s="1000">
        <v>292081</v>
      </c>
      <c r="R91" s="1000"/>
      <c r="S91" s="541">
        <f t="shared" ref="S91" si="108">Q91-M91</f>
        <v>19</v>
      </c>
      <c r="T91" s="542">
        <f t="shared" ref="T91" si="109">Q91-F91</f>
        <v>32</v>
      </c>
      <c r="U91" s="542"/>
      <c r="V91" s="541">
        <f t="shared" ref="V91" si="110">P91</f>
        <v>3</v>
      </c>
      <c r="W91" s="543">
        <f t="shared" ref="W91" si="111">T91-V91</f>
        <v>29</v>
      </c>
      <c r="X91" s="1046" t="s">
        <v>466</v>
      </c>
      <c r="Y91" s="1046" t="s">
        <v>467</v>
      </c>
      <c r="Z91" s="1046" t="s">
        <v>29</v>
      </c>
      <c r="AA91" s="1046">
        <v>2016</v>
      </c>
      <c r="AB91" s="1046" t="s">
        <v>30</v>
      </c>
      <c r="AC91" s="1047">
        <v>7</v>
      </c>
      <c r="AD91" s="978">
        <f t="shared" ref="AD91" si="112">T91/AC91</f>
        <v>4.5714285714285712</v>
      </c>
      <c r="AE91" s="1048">
        <v>23.45</v>
      </c>
      <c r="AF91" s="976">
        <f t="shared" ref="AF91" si="113">AD91*AE91</f>
        <v>107.19999999999999</v>
      </c>
      <c r="AG91" s="1058" t="s">
        <v>128</v>
      </c>
      <c r="AH91" s="976">
        <f t="shared" ref="AH91" si="114">AF91</f>
        <v>107.19999999999999</v>
      </c>
      <c r="AI91" s="978">
        <f t="shared" ref="AI91" si="115">AD91</f>
        <v>4.5714285714285712</v>
      </c>
      <c r="AJ91" s="978">
        <f t="shared" ref="AJ91" si="116">T91</f>
        <v>32</v>
      </c>
      <c r="AK91" s="1059"/>
      <c r="AL91" s="1059"/>
      <c r="AM91" s="1060"/>
    </row>
    <row r="92" spans="1:39" ht="12.1" customHeight="1">
      <c r="A92" s="999">
        <v>45646</v>
      </c>
      <c r="B92" s="164" t="s">
        <v>603</v>
      </c>
      <c r="C92" s="164" t="s">
        <v>111</v>
      </c>
      <c r="D92" s="164" t="s">
        <v>448</v>
      </c>
      <c r="E92" s="164" t="s">
        <v>283</v>
      </c>
      <c r="F92" s="1000">
        <v>292081</v>
      </c>
      <c r="G92" s="1018"/>
      <c r="H92" s="1000">
        <v>292089</v>
      </c>
      <c r="I92" s="1000"/>
      <c r="J92" s="541">
        <f t="shared" ref="J92" si="117">H92-F92</f>
        <v>8</v>
      </c>
      <c r="K92" s="1000">
        <v>292089</v>
      </c>
      <c r="L92" s="541">
        <f t="shared" ref="L92" si="118">K92-H92</f>
        <v>0</v>
      </c>
      <c r="M92" s="1000">
        <v>292105</v>
      </c>
      <c r="N92" s="1000"/>
      <c r="O92" s="541">
        <f t="shared" ref="O92" si="119">M92-K92</f>
        <v>16</v>
      </c>
      <c r="P92" s="541">
        <f t="shared" ref="P92" si="120">M92-H92</f>
        <v>16</v>
      </c>
      <c r="Q92" s="1000">
        <v>292114</v>
      </c>
      <c r="R92" s="1000"/>
      <c r="S92" s="541">
        <f t="shared" ref="S92" si="121">Q92-M92</f>
        <v>9</v>
      </c>
      <c r="T92" s="542">
        <f t="shared" ref="T92" si="122">Q92-F92</f>
        <v>33</v>
      </c>
      <c r="U92" s="542"/>
      <c r="V92" s="541">
        <f t="shared" ref="V92" si="123">P92</f>
        <v>16</v>
      </c>
      <c r="W92" s="543">
        <f t="shared" ref="W92" si="124">T92-V92</f>
        <v>17</v>
      </c>
      <c r="X92" s="1046" t="s">
        <v>466</v>
      </c>
      <c r="Y92" s="1046" t="s">
        <v>467</v>
      </c>
      <c r="Z92" s="1046" t="s">
        <v>29</v>
      </c>
      <c r="AA92" s="1046">
        <v>2016</v>
      </c>
      <c r="AB92" s="1046" t="s">
        <v>30</v>
      </c>
      <c r="AC92" s="1047">
        <v>7</v>
      </c>
      <c r="AD92" s="978">
        <f t="shared" ref="AD92" si="125">T92/AC92</f>
        <v>4.7142857142857144</v>
      </c>
      <c r="AE92" s="1048">
        <v>23.45</v>
      </c>
      <c r="AF92" s="976">
        <f t="shared" ref="AF92" si="126">AD92*AE92</f>
        <v>110.55</v>
      </c>
      <c r="AG92" s="1058" t="s">
        <v>128</v>
      </c>
      <c r="AH92" s="976">
        <f t="shared" ref="AH92" si="127">AF92</f>
        <v>110.55</v>
      </c>
      <c r="AI92" s="978">
        <f t="shared" ref="AI92" si="128">AD92</f>
        <v>4.7142857142857144</v>
      </c>
      <c r="AJ92" s="978">
        <f t="shared" ref="AJ92" si="129">T92</f>
        <v>33</v>
      </c>
      <c r="AK92" s="1059"/>
      <c r="AL92" s="1059"/>
      <c r="AM92" s="1060"/>
    </row>
    <row r="93" spans="1:39" ht="12.1" customHeight="1">
      <c r="A93" s="999">
        <v>45678</v>
      </c>
      <c r="B93" s="164" t="s">
        <v>590</v>
      </c>
      <c r="C93" s="164" t="s">
        <v>111</v>
      </c>
      <c r="D93" s="164" t="s">
        <v>634</v>
      </c>
      <c r="E93" s="164" t="s">
        <v>283</v>
      </c>
      <c r="F93" s="1000">
        <v>292114</v>
      </c>
      <c r="G93" s="1018"/>
      <c r="H93" s="1000">
        <v>292132</v>
      </c>
      <c r="I93" s="1000"/>
      <c r="J93" s="541">
        <f t="shared" ref="J93" si="130">H93-F93</f>
        <v>18</v>
      </c>
      <c r="K93" s="1000">
        <v>292132</v>
      </c>
      <c r="L93" s="541">
        <f t="shared" ref="L93" si="131">K93-H93</f>
        <v>0</v>
      </c>
      <c r="M93" s="1000">
        <v>292140</v>
      </c>
      <c r="N93" s="1000"/>
      <c r="O93" s="541">
        <f t="shared" ref="O93" si="132">M93-K93</f>
        <v>8</v>
      </c>
      <c r="P93" s="541">
        <f t="shared" ref="P93" si="133">M93-H93</f>
        <v>8</v>
      </c>
      <c r="Q93" s="1000">
        <v>292140</v>
      </c>
      <c r="R93" s="1000"/>
      <c r="S93" s="541">
        <f t="shared" ref="S93" si="134">Q93-M93</f>
        <v>0</v>
      </c>
      <c r="T93" s="542">
        <f t="shared" ref="T93" si="135">Q93-F93</f>
        <v>26</v>
      </c>
      <c r="U93" s="542"/>
      <c r="V93" s="541">
        <f t="shared" ref="V93" si="136">P93</f>
        <v>8</v>
      </c>
      <c r="W93" s="543">
        <f t="shared" ref="W93" si="137">T93-V93</f>
        <v>18</v>
      </c>
      <c r="X93" s="1046" t="s">
        <v>466</v>
      </c>
      <c r="Y93" s="1046" t="s">
        <v>467</v>
      </c>
      <c r="Z93" s="1046" t="s">
        <v>29</v>
      </c>
      <c r="AA93" s="1046">
        <v>2016</v>
      </c>
      <c r="AB93" s="1046" t="s">
        <v>30</v>
      </c>
      <c r="AC93" s="1047">
        <v>7</v>
      </c>
      <c r="AD93" s="978">
        <f t="shared" ref="AD93" si="138">T93/AC93</f>
        <v>3.7142857142857144</v>
      </c>
      <c r="AE93" s="1048">
        <v>23.45</v>
      </c>
      <c r="AF93" s="976">
        <f t="shared" ref="AF93" si="139">AD93*AE93</f>
        <v>87.1</v>
      </c>
      <c r="AG93" s="1058" t="s">
        <v>128</v>
      </c>
      <c r="AH93" s="976">
        <f t="shared" ref="AH93" si="140">AF93</f>
        <v>87.1</v>
      </c>
      <c r="AI93" s="978">
        <f t="shared" ref="AI93" si="141">AD93</f>
        <v>3.7142857142857144</v>
      </c>
      <c r="AJ93" s="978">
        <f t="shared" ref="AJ93" si="142">T93</f>
        <v>26</v>
      </c>
      <c r="AK93" s="1065"/>
      <c r="AL93" s="1065"/>
      <c r="AM93" s="1066"/>
    </row>
    <row r="94" spans="1:39" ht="12.1" customHeight="1">
      <c r="A94" s="999">
        <v>45678</v>
      </c>
      <c r="B94" s="164" t="s">
        <v>590</v>
      </c>
      <c r="C94" s="164" t="s">
        <v>111</v>
      </c>
      <c r="D94" s="164" t="s">
        <v>459</v>
      </c>
      <c r="E94" s="164" t="s">
        <v>283</v>
      </c>
      <c r="F94" s="1000">
        <v>292140</v>
      </c>
      <c r="G94" s="1018"/>
      <c r="H94" s="1000">
        <v>292140</v>
      </c>
      <c r="I94" s="1000"/>
      <c r="J94" s="541">
        <f t="shared" ref="J94" si="143">H94-F94</f>
        <v>0</v>
      </c>
      <c r="K94" s="1000">
        <v>292140</v>
      </c>
      <c r="L94" s="541">
        <f t="shared" ref="L94" si="144">K94-H94</f>
        <v>0</v>
      </c>
      <c r="M94" s="1000">
        <v>292150</v>
      </c>
      <c r="N94" s="1000"/>
      <c r="O94" s="541">
        <f t="shared" ref="O94" si="145">M94-K94</f>
        <v>10</v>
      </c>
      <c r="P94" s="541">
        <f t="shared" ref="P94" si="146">M94-H94</f>
        <v>10</v>
      </c>
      <c r="Q94" s="1000">
        <v>292161</v>
      </c>
      <c r="R94" s="1000"/>
      <c r="S94" s="541">
        <f t="shared" ref="S94" si="147">Q94-M94</f>
        <v>11</v>
      </c>
      <c r="T94" s="542">
        <f t="shared" ref="T94" si="148">Q94-F94</f>
        <v>21</v>
      </c>
      <c r="U94" s="542"/>
      <c r="V94" s="541">
        <f t="shared" ref="V94" si="149">P94</f>
        <v>10</v>
      </c>
      <c r="W94" s="543">
        <f t="shared" ref="W94" si="150">T94-V94</f>
        <v>11</v>
      </c>
      <c r="X94" s="1046" t="s">
        <v>466</v>
      </c>
      <c r="Y94" s="1046" t="s">
        <v>467</v>
      </c>
      <c r="Z94" s="1046" t="s">
        <v>29</v>
      </c>
      <c r="AA94" s="1046">
        <v>2016</v>
      </c>
      <c r="AB94" s="1046" t="s">
        <v>30</v>
      </c>
      <c r="AC94" s="1047">
        <v>7</v>
      </c>
      <c r="AD94" s="978">
        <f t="shared" ref="AD94" si="151">T94/AC94</f>
        <v>3</v>
      </c>
      <c r="AE94" s="1048">
        <v>23.45</v>
      </c>
      <c r="AF94" s="976">
        <f t="shared" ref="AF94" si="152">AD94*AE94</f>
        <v>70.349999999999994</v>
      </c>
      <c r="AG94" s="1058" t="s">
        <v>128</v>
      </c>
      <c r="AH94" s="976">
        <f t="shared" ref="AH94" si="153">AF94</f>
        <v>70.349999999999994</v>
      </c>
      <c r="AI94" s="978">
        <f t="shared" ref="AI94" si="154">AD94</f>
        <v>3</v>
      </c>
      <c r="AJ94" s="978">
        <f t="shared" ref="AJ94" si="155">T94</f>
        <v>21</v>
      </c>
      <c r="AK94" s="1069"/>
      <c r="AL94" s="1069"/>
      <c r="AM94" s="1070"/>
    </row>
    <row r="95" spans="1:39" ht="12.1" customHeight="1">
      <c r="A95" s="999">
        <v>45679</v>
      </c>
      <c r="B95" s="164" t="s">
        <v>590</v>
      </c>
      <c r="C95" s="164" t="s">
        <v>111</v>
      </c>
      <c r="D95" s="164" t="s">
        <v>458</v>
      </c>
      <c r="E95" s="164" t="s">
        <v>282</v>
      </c>
      <c r="F95" s="1000">
        <v>292161</v>
      </c>
      <c r="G95" s="1018"/>
      <c r="H95" s="1000">
        <v>292170</v>
      </c>
      <c r="I95" s="1000"/>
      <c r="J95" s="541">
        <f t="shared" ref="J95" si="156">H95-F95</f>
        <v>9</v>
      </c>
      <c r="K95" s="1000">
        <v>292170</v>
      </c>
      <c r="L95" s="541">
        <f t="shared" ref="L95" si="157">K95-H95</f>
        <v>0</v>
      </c>
      <c r="M95" s="1000">
        <v>292184</v>
      </c>
      <c r="N95" s="1000"/>
      <c r="O95" s="541">
        <f t="shared" ref="O95" si="158">M95-K95</f>
        <v>14</v>
      </c>
      <c r="P95" s="541">
        <f t="shared" ref="P95" si="159">M95-H95</f>
        <v>14</v>
      </c>
      <c r="Q95" s="1000">
        <v>292184</v>
      </c>
      <c r="R95" s="1000"/>
      <c r="S95" s="541">
        <f t="shared" ref="S95" si="160">Q95-M95</f>
        <v>0</v>
      </c>
      <c r="T95" s="542">
        <f t="shared" ref="T95" si="161">Q95-F95</f>
        <v>23</v>
      </c>
      <c r="U95" s="542"/>
      <c r="V95" s="541">
        <f t="shared" ref="V95" si="162">P95</f>
        <v>14</v>
      </c>
      <c r="W95" s="543">
        <f t="shared" ref="W95" si="163">T95-V95</f>
        <v>9</v>
      </c>
      <c r="X95" s="1046" t="s">
        <v>466</v>
      </c>
      <c r="Y95" s="1046" t="s">
        <v>467</v>
      </c>
      <c r="Z95" s="1046" t="s">
        <v>29</v>
      </c>
      <c r="AA95" s="1046">
        <v>2016</v>
      </c>
      <c r="AB95" s="1046" t="s">
        <v>30</v>
      </c>
      <c r="AC95" s="1047">
        <v>7</v>
      </c>
      <c r="AD95" s="978">
        <f t="shared" ref="AD95" si="164">T95/AC95</f>
        <v>3.2857142857142856</v>
      </c>
      <c r="AE95" s="1048">
        <v>23.45</v>
      </c>
      <c r="AF95" s="976">
        <f t="shared" ref="AF95" si="165">AD95*AE95</f>
        <v>77.05</v>
      </c>
      <c r="AG95" s="1058" t="s">
        <v>128</v>
      </c>
      <c r="AH95" s="976">
        <f t="shared" ref="AH95" si="166">AF95</f>
        <v>77.05</v>
      </c>
      <c r="AI95" s="978">
        <f t="shared" ref="AI95" si="167">AD95</f>
        <v>3.2857142857142856</v>
      </c>
      <c r="AJ95" s="978">
        <f t="shared" ref="AJ95" si="168">T95</f>
        <v>23</v>
      </c>
      <c r="AK95" s="1059"/>
      <c r="AL95" s="1059"/>
      <c r="AM95" s="1060"/>
    </row>
    <row r="96" spans="1:39" ht="12.1" customHeight="1">
      <c r="A96" s="999">
        <v>45679</v>
      </c>
      <c r="B96" s="164" t="s">
        <v>590</v>
      </c>
      <c r="C96" s="164" t="s">
        <v>111</v>
      </c>
      <c r="D96" s="164" t="s">
        <v>635</v>
      </c>
      <c r="E96" s="164" t="s">
        <v>282</v>
      </c>
      <c r="F96" s="1000">
        <v>292184</v>
      </c>
      <c r="G96" s="1018"/>
      <c r="H96" s="1000">
        <v>292184</v>
      </c>
      <c r="I96" s="1000"/>
      <c r="J96" s="541">
        <f t="shared" ref="J96" si="169">H96-F96</f>
        <v>0</v>
      </c>
      <c r="K96" s="1000">
        <v>292184</v>
      </c>
      <c r="L96" s="541">
        <f t="shared" ref="L96" si="170">K96-H96</f>
        <v>0</v>
      </c>
      <c r="M96" s="1000">
        <v>292194</v>
      </c>
      <c r="N96" s="1000"/>
      <c r="O96" s="541">
        <f t="shared" ref="O96" si="171">M96-K96</f>
        <v>10</v>
      </c>
      <c r="P96" s="541">
        <f t="shared" ref="P96" si="172">M96-H96</f>
        <v>10</v>
      </c>
      <c r="Q96" s="1000">
        <v>292218</v>
      </c>
      <c r="R96" s="1000"/>
      <c r="S96" s="541">
        <f t="shared" ref="S96" si="173">Q96-M96</f>
        <v>24</v>
      </c>
      <c r="T96" s="542">
        <f t="shared" ref="T96" si="174">Q96-F96</f>
        <v>34</v>
      </c>
      <c r="U96" s="542"/>
      <c r="V96" s="541">
        <f t="shared" ref="V96" si="175">P96</f>
        <v>10</v>
      </c>
      <c r="W96" s="543">
        <f t="shared" ref="W96" si="176">T96-V96</f>
        <v>24</v>
      </c>
      <c r="X96" s="1046" t="s">
        <v>466</v>
      </c>
      <c r="Y96" s="1046" t="s">
        <v>467</v>
      </c>
      <c r="Z96" s="1046" t="s">
        <v>29</v>
      </c>
      <c r="AA96" s="1046">
        <v>2016</v>
      </c>
      <c r="AB96" s="1046" t="s">
        <v>30</v>
      </c>
      <c r="AC96" s="1047">
        <v>7</v>
      </c>
      <c r="AD96" s="978">
        <f t="shared" ref="AD96" si="177">T96/AC96</f>
        <v>4.8571428571428568</v>
      </c>
      <c r="AE96" s="1048">
        <v>23.45</v>
      </c>
      <c r="AF96" s="976">
        <f t="shared" ref="AF96" si="178">AD96*AE96</f>
        <v>113.89999999999999</v>
      </c>
      <c r="AG96" s="1058" t="s">
        <v>128</v>
      </c>
      <c r="AH96" s="976">
        <f t="shared" ref="AH96" si="179">AF96</f>
        <v>113.89999999999999</v>
      </c>
      <c r="AI96" s="978">
        <f t="shared" ref="AI96" si="180">AD96</f>
        <v>4.8571428571428568</v>
      </c>
      <c r="AJ96" s="978">
        <f t="shared" ref="AJ96" si="181">T96</f>
        <v>34</v>
      </c>
      <c r="AK96" s="1059"/>
      <c r="AL96" s="1059"/>
      <c r="AM96" s="1060"/>
    </row>
    <row r="97" spans="1:39" ht="12.1" customHeight="1">
      <c r="A97" s="999">
        <v>45679</v>
      </c>
      <c r="B97" s="164" t="s">
        <v>590</v>
      </c>
      <c r="C97" s="164" t="s">
        <v>111</v>
      </c>
      <c r="D97" s="164" t="s">
        <v>634</v>
      </c>
      <c r="E97" s="164" t="s">
        <v>283</v>
      </c>
      <c r="F97" s="1000">
        <v>292218</v>
      </c>
      <c r="G97" s="1018"/>
      <c r="H97" s="1000">
        <v>292236</v>
      </c>
      <c r="I97" s="1000"/>
      <c r="J97" s="541">
        <f t="shared" ref="J97" si="182">H97-F97</f>
        <v>18</v>
      </c>
      <c r="K97" s="1000">
        <v>292236</v>
      </c>
      <c r="L97" s="541">
        <f t="shared" ref="L97" si="183">K97-H97</f>
        <v>0</v>
      </c>
      <c r="M97" s="1000">
        <v>292246</v>
      </c>
      <c r="N97" s="1000"/>
      <c r="O97" s="541">
        <f t="shared" ref="O97" si="184">M97-K97</f>
        <v>10</v>
      </c>
      <c r="P97" s="541">
        <f t="shared" ref="P97" si="185">M97-H97</f>
        <v>10</v>
      </c>
      <c r="Q97" s="1000">
        <v>292246</v>
      </c>
      <c r="R97" s="1000"/>
      <c r="S97" s="541">
        <f t="shared" ref="S97" si="186">Q97-M97</f>
        <v>0</v>
      </c>
      <c r="T97" s="542">
        <f t="shared" ref="T97" si="187">Q97-F97</f>
        <v>28</v>
      </c>
      <c r="U97" s="542"/>
      <c r="V97" s="541">
        <f t="shared" ref="V97" si="188">P97</f>
        <v>10</v>
      </c>
      <c r="W97" s="543">
        <f t="shared" ref="W97" si="189">T97-V97</f>
        <v>18</v>
      </c>
      <c r="X97" s="1046" t="s">
        <v>466</v>
      </c>
      <c r="Y97" s="1046" t="s">
        <v>467</v>
      </c>
      <c r="Z97" s="1046" t="s">
        <v>29</v>
      </c>
      <c r="AA97" s="1046">
        <v>2016</v>
      </c>
      <c r="AB97" s="1046" t="s">
        <v>30</v>
      </c>
      <c r="AC97" s="1047">
        <v>7</v>
      </c>
      <c r="AD97" s="978">
        <f t="shared" ref="AD97" si="190">T97/AC97</f>
        <v>4</v>
      </c>
      <c r="AE97" s="1048">
        <v>23.45</v>
      </c>
      <c r="AF97" s="976">
        <f t="shared" ref="AF97" si="191">AD97*AE97</f>
        <v>93.8</v>
      </c>
      <c r="AG97" s="1058" t="s">
        <v>128</v>
      </c>
      <c r="AH97" s="976">
        <f t="shared" ref="AH97" si="192">AF97</f>
        <v>93.8</v>
      </c>
      <c r="AI97" s="978">
        <f t="shared" ref="AI97" si="193">AD97</f>
        <v>4</v>
      </c>
      <c r="AJ97" s="978">
        <f t="shared" ref="AJ97" si="194">T97</f>
        <v>28</v>
      </c>
      <c r="AK97" s="1065"/>
      <c r="AL97" s="1065"/>
      <c r="AM97" s="1066"/>
    </row>
    <row r="98" spans="1:39" ht="12.1" customHeight="1">
      <c r="A98" s="999">
        <v>45679</v>
      </c>
      <c r="B98" s="164" t="s">
        <v>590</v>
      </c>
      <c r="C98" s="164" t="s">
        <v>111</v>
      </c>
      <c r="D98" s="164" t="s">
        <v>459</v>
      </c>
      <c r="E98" s="164" t="s">
        <v>283</v>
      </c>
      <c r="F98" s="1000">
        <v>292246</v>
      </c>
      <c r="G98" s="1018"/>
      <c r="H98" s="1000">
        <v>292246</v>
      </c>
      <c r="I98" s="1000"/>
      <c r="J98" s="541">
        <f t="shared" ref="J98" si="195">H98-F98</f>
        <v>0</v>
      </c>
      <c r="K98" s="1000">
        <v>292246</v>
      </c>
      <c r="L98" s="541">
        <f t="shared" ref="L98" si="196">K98-H98</f>
        <v>0</v>
      </c>
      <c r="M98" s="1000">
        <v>292256</v>
      </c>
      <c r="N98" s="1000"/>
      <c r="O98" s="541">
        <f t="shared" ref="O98" si="197">M98-K98</f>
        <v>10</v>
      </c>
      <c r="P98" s="541">
        <f t="shared" ref="P98" si="198">M98-H98</f>
        <v>10</v>
      </c>
      <c r="Q98" s="1000">
        <v>292266</v>
      </c>
      <c r="R98" s="1000"/>
      <c r="S98" s="541">
        <f t="shared" ref="S98" si="199">Q98-M98</f>
        <v>10</v>
      </c>
      <c r="T98" s="542">
        <f t="shared" ref="T98" si="200">Q98-F98</f>
        <v>20</v>
      </c>
      <c r="U98" s="542"/>
      <c r="V98" s="541">
        <f t="shared" ref="V98" si="201">P98</f>
        <v>10</v>
      </c>
      <c r="W98" s="543">
        <f t="shared" ref="W98" si="202">T98-V98</f>
        <v>10</v>
      </c>
      <c r="X98" s="1046" t="s">
        <v>466</v>
      </c>
      <c r="Y98" s="1046" t="s">
        <v>467</v>
      </c>
      <c r="Z98" s="1046" t="s">
        <v>29</v>
      </c>
      <c r="AA98" s="1046">
        <v>2016</v>
      </c>
      <c r="AB98" s="1046" t="s">
        <v>30</v>
      </c>
      <c r="AC98" s="1047">
        <v>7</v>
      </c>
      <c r="AD98" s="978">
        <f t="shared" ref="AD98" si="203">T98/AC98</f>
        <v>2.8571428571428572</v>
      </c>
      <c r="AE98" s="1048">
        <v>23.45</v>
      </c>
      <c r="AF98" s="976">
        <f t="shared" ref="AF98" si="204">AD98*AE98</f>
        <v>67</v>
      </c>
      <c r="AG98" s="1058" t="s">
        <v>128</v>
      </c>
      <c r="AH98" s="976">
        <f t="shared" ref="AH98" si="205">AF98</f>
        <v>67</v>
      </c>
      <c r="AI98" s="978">
        <f t="shared" ref="AI98" si="206">AD98</f>
        <v>2.8571428571428572</v>
      </c>
      <c r="AJ98" s="978">
        <f t="shared" ref="AJ98" si="207">T98</f>
        <v>20</v>
      </c>
      <c r="AK98" s="1067" t="s">
        <v>439</v>
      </c>
      <c r="AL98" s="1067" t="s">
        <v>440</v>
      </c>
      <c r="AM98" s="1064" t="s">
        <v>2</v>
      </c>
    </row>
    <row r="99" spans="1:39" ht="12.1" customHeight="1">
      <c r="A99" s="999">
        <v>45680</v>
      </c>
      <c r="B99" s="164" t="s">
        <v>590</v>
      </c>
      <c r="C99" s="164" t="s">
        <v>111</v>
      </c>
      <c r="D99" s="164" t="s">
        <v>458</v>
      </c>
      <c r="E99" s="164" t="s">
        <v>282</v>
      </c>
      <c r="F99" s="1000">
        <v>292266</v>
      </c>
      <c r="G99" s="1018"/>
      <c r="H99" s="1000">
        <v>292276</v>
      </c>
      <c r="I99" s="1000"/>
      <c r="J99" s="541">
        <f t="shared" ref="J99" si="208">H99-F99</f>
        <v>10</v>
      </c>
      <c r="K99" s="1000">
        <v>292276</v>
      </c>
      <c r="L99" s="541">
        <f t="shared" ref="L99" si="209">K99-H99</f>
        <v>0</v>
      </c>
      <c r="M99" s="1000">
        <v>292286</v>
      </c>
      <c r="N99" s="1000"/>
      <c r="O99" s="541">
        <f t="shared" ref="O99" si="210">M99-K99</f>
        <v>10</v>
      </c>
      <c r="P99" s="541">
        <f t="shared" ref="P99" si="211">M99-H99</f>
        <v>10</v>
      </c>
      <c r="Q99" s="1000">
        <v>292302</v>
      </c>
      <c r="R99" s="1000"/>
      <c r="S99" s="541">
        <f t="shared" ref="S99" si="212">Q99-M99</f>
        <v>16</v>
      </c>
      <c r="T99" s="542">
        <f t="shared" ref="T99" si="213">Q99-F99</f>
        <v>36</v>
      </c>
      <c r="U99" s="542"/>
      <c r="V99" s="541">
        <f t="shared" ref="V99" si="214">P99</f>
        <v>10</v>
      </c>
      <c r="W99" s="543">
        <f t="shared" ref="W99" si="215">T99-V99</f>
        <v>26</v>
      </c>
      <c r="X99" s="1046" t="s">
        <v>466</v>
      </c>
      <c r="Y99" s="1046" t="s">
        <v>467</v>
      </c>
      <c r="Z99" s="1046" t="s">
        <v>29</v>
      </c>
      <c r="AA99" s="1046">
        <v>2016</v>
      </c>
      <c r="AB99" s="1046" t="s">
        <v>30</v>
      </c>
      <c r="AC99" s="1047">
        <v>7</v>
      </c>
      <c r="AD99" s="978">
        <f t="shared" ref="AD99" si="216">T99/AC99</f>
        <v>5.1428571428571432</v>
      </c>
      <c r="AE99" s="1048">
        <v>23.45</v>
      </c>
      <c r="AF99" s="976">
        <f t="shared" ref="AF99" si="217">AD99*AE99</f>
        <v>120.60000000000001</v>
      </c>
      <c r="AG99" s="1058" t="s">
        <v>128</v>
      </c>
      <c r="AH99" s="976">
        <f t="shared" ref="AH99" si="218">AF99</f>
        <v>120.60000000000001</v>
      </c>
      <c r="AI99" s="978">
        <f t="shared" ref="AI99" si="219">AD99</f>
        <v>5.1428571428571432</v>
      </c>
      <c r="AJ99" s="978">
        <f t="shared" ref="AJ99" si="220">T99</f>
        <v>36</v>
      </c>
      <c r="AK99" s="1063">
        <f>SUM(AH90:AH99)</f>
        <v>951.4</v>
      </c>
      <c r="AL99" s="1063">
        <v>900</v>
      </c>
      <c r="AM99" s="1068">
        <v>45680</v>
      </c>
    </row>
    <row r="100" spans="1:39" ht="12.1" customHeight="1">
      <c r="A100" s="999">
        <v>45680</v>
      </c>
      <c r="B100" s="164" t="s">
        <v>590</v>
      </c>
      <c r="C100" s="164" t="s">
        <v>111</v>
      </c>
      <c r="D100" s="164" t="s">
        <v>459</v>
      </c>
      <c r="E100" s="164" t="s">
        <v>283</v>
      </c>
      <c r="F100" s="1000">
        <v>292302</v>
      </c>
      <c r="G100" s="1018"/>
      <c r="H100" s="1000">
        <v>292314</v>
      </c>
      <c r="I100" s="1000"/>
      <c r="J100" s="541">
        <f t="shared" ref="J100" si="221">H100-F100</f>
        <v>12</v>
      </c>
      <c r="K100" s="1000">
        <v>292314</v>
      </c>
      <c r="L100" s="541">
        <f t="shared" ref="L100" si="222">K100-H100</f>
        <v>0</v>
      </c>
      <c r="M100" s="1000">
        <v>292324</v>
      </c>
      <c r="N100" s="1000"/>
      <c r="O100" s="541">
        <f t="shared" ref="O100" si="223">M100-K100</f>
        <v>10</v>
      </c>
      <c r="P100" s="541">
        <f t="shared" ref="P100" si="224">M100-H100</f>
        <v>10</v>
      </c>
      <c r="Q100" s="1000">
        <v>292334</v>
      </c>
      <c r="R100" s="1000"/>
      <c r="S100" s="541">
        <f t="shared" ref="S100" si="225">Q100-M100</f>
        <v>10</v>
      </c>
      <c r="T100" s="542">
        <f t="shared" ref="T100" si="226">Q100-F100</f>
        <v>32</v>
      </c>
      <c r="U100" s="542"/>
      <c r="V100" s="541">
        <f t="shared" ref="V100" si="227">P100</f>
        <v>10</v>
      </c>
      <c r="W100" s="543">
        <f t="shared" ref="W100" si="228">T100-V100</f>
        <v>22</v>
      </c>
      <c r="X100" s="1046" t="s">
        <v>466</v>
      </c>
      <c r="Y100" s="1046" t="s">
        <v>467</v>
      </c>
      <c r="Z100" s="1046" t="s">
        <v>29</v>
      </c>
      <c r="AA100" s="1046">
        <v>2016</v>
      </c>
      <c r="AB100" s="1046" t="s">
        <v>30</v>
      </c>
      <c r="AC100" s="1047">
        <v>7</v>
      </c>
      <c r="AD100" s="978">
        <f t="shared" ref="AD100" si="229">T100/AC100</f>
        <v>4.5714285714285712</v>
      </c>
      <c r="AE100" s="1048">
        <v>23.45</v>
      </c>
      <c r="AF100" s="976">
        <f t="shared" ref="AF100" si="230">AD100*AE100</f>
        <v>107.19999999999999</v>
      </c>
      <c r="AG100" s="1058" t="s">
        <v>128</v>
      </c>
      <c r="AH100" s="976">
        <f t="shared" ref="AH100" si="231">AF100</f>
        <v>107.19999999999999</v>
      </c>
      <c r="AI100" s="978">
        <f t="shared" ref="AI100" si="232">AD100</f>
        <v>4.5714285714285712</v>
      </c>
      <c r="AJ100" s="978">
        <f t="shared" ref="AJ100" si="233">T100</f>
        <v>32</v>
      </c>
      <c r="AK100" s="1059"/>
      <c r="AL100" s="1059"/>
      <c r="AM100" s="1060"/>
    </row>
    <row r="101" spans="1:39" ht="12.1" customHeight="1">
      <c r="A101" s="999">
        <v>45681</v>
      </c>
      <c r="B101" s="164" t="s">
        <v>590</v>
      </c>
      <c r="C101" s="164" t="s">
        <v>111</v>
      </c>
      <c r="D101" s="164" t="s">
        <v>458</v>
      </c>
      <c r="E101" s="164" t="s">
        <v>282</v>
      </c>
      <c r="F101" s="1000">
        <v>292334</v>
      </c>
      <c r="G101" s="1018"/>
      <c r="H101" s="1000">
        <v>292345</v>
      </c>
      <c r="I101" s="1000"/>
      <c r="J101" s="541">
        <f t="shared" ref="J101" si="234">H101-F101</f>
        <v>11</v>
      </c>
      <c r="K101" s="1000">
        <v>292356</v>
      </c>
      <c r="L101" s="541">
        <f t="shared" ref="L101" si="235">K101-H101</f>
        <v>11</v>
      </c>
      <c r="M101" s="1000">
        <v>292365</v>
      </c>
      <c r="N101" s="1000"/>
      <c r="O101" s="541">
        <f t="shared" ref="O101" si="236">M101-K101</f>
        <v>9</v>
      </c>
      <c r="P101" s="541">
        <f t="shared" ref="P101" si="237">M101-H101</f>
        <v>20</v>
      </c>
      <c r="Q101" s="1000">
        <v>292388</v>
      </c>
      <c r="R101" s="1000"/>
      <c r="S101" s="541">
        <f t="shared" ref="S101" si="238">Q101-M101</f>
        <v>23</v>
      </c>
      <c r="T101" s="542">
        <f t="shared" ref="T101" si="239">Q101-F101</f>
        <v>54</v>
      </c>
      <c r="U101" s="542"/>
      <c r="V101" s="541">
        <f t="shared" ref="V101" si="240">P101</f>
        <v>20</v>
      </c>
      <c r="W101" s="543">
        <f t="shared" ref="W101" si="241">T101-V101</f>
        <v>34</v>
      </c>
      <c r="X101" s="1046" t="s">
        <v>466</v>
      </c>
      <c r="Y101" s="1046" t="s">
        <v>467</v>
      </c>
      <c r="Z101" s="1046" t="s">
        <v>29</v>
      </c>
      <c r="AA101" s="1046">
        <v>2016</v>
      </c>
      <c r="AB101" s="1046" t="s">
        <v>30</v>
      </c>
      <c r="AC101" s="1047">
        <v>7</v>
      </c>
      <c r="AD101" s="978">
        <f t="shared" ref="AD101" si="242">T101/AC101</f>
        <v>7.7142857142857144</v>
      </c>
      <c r="AE101" s="1048">
        <v>23.45</v>
      </c>
      <c r="AF101" s="976">
        <f t="shared" ref="AF101" si="243">AD101*AE101</f>
        <v>180.9</v>
      </c>
      <c r="AG101" s="1058" t="s">
        <v>128</v>
      </c>
      <c r="AH101" s="976">
        <f t="shared" ref="AH101" si="244">AF101</f>
        <v>180.9</v>
      </c>
      <c r="AI101" s="978">
        <f t="shared" ref="AI101" si="245">AD101</f>
        <v>7.7142857142857144</v>
      </c>
      <c r="AJ101" s="978">
        <f t="shared" ref="AJ101" si="246">T101</f>
        <v>54</v>
      </c>
      <c r="AK101" s="1065"/>
      <c r="AL101" s="1065"/>
      <c r="AM101" s="1066"/>
    </row>
    <row r="102" spans="1:39" ht="12.1" customHeight="1">
      <c r="A102" s="999">
        <v>45681</v>
      </c>
      <c r="B102" s="164" t="s">
        <v>590</v>
      </c>
      <c r="C102" s="164" t="s">
        <v>111</v>
      </c>
      <c r="D102" s="164" t="s">
        <v>459</v>
      </c>
      <c r="E102" s="164" t="s">
        <v>283</v>
      </c>
      <c r="F102" s="1000">
        <v>292388</v>
      </c>
      <c r="G102" s="1018"/>
      <c r="H102" s="1000">
        <v>292407</v>
      </c>
      <c r="I102" s="1000"/>
      <c r="J102" s="541">
        <f t="shared" ref="J102" si="247">H102-F102</f>
        <v>19</v>
      </c>
      <c r="K102" s="1000">
        <v>292407</v>
      </c>
      <c r="L102" s="541">
        <f t="shared" ref="L102" si="248">K102-H102</f>
        <v>0</v>
      </c>
      <c r="M102" s="1000">
        <v>292420</v>
      </c>
      <c r="N102" s="1000"/>
      <c r="O102" s="541">
        <f t="shared" ref="O102" si="249">M102-K102</f>
        <v>13</v>
      </c>
      <c r="P102" s="541">
        <f t="shared" ref="P102" si="250">M102-H102</f>
        <v>13</v>
      </c>
      <c r="Q102" s="1000">
        <v>292434</v>
      </c>
      <c r="R102" s="1000"/>
      <c r="S102" s="541">
        <f t="shared" ref="S102" si="251">Q102-M102</f>
        <v>14</v>
      </c>
      <c r="T102" s="542">
        <f t="shared" ref="T102" si="252">Q102-F102</f>
        <v>46</v>
      </c>
      <c r="U102" s="542"/>
      <c r="V102" s="541">
        <f t="shared" ref="V102" si="253">P102</f>
        <v>13</v>
      </c>
      <c r="W102" s="543">
        <f t="shared" ref="W102" si="254">T102-V102</f>
        <v>33</v>
      </c>
      <c r="X102" s="1046" t="s">
        <v>466</v>
      </c>
      <c r="Y102" s="1046" t="s">
        <v>467</v>
      </c>
      <c r="Z102" s="1046" t="s">
        <v>29</v>
      </c>
      <c r="AA102" s="1046">
        <v>2016</v>
      </c>
      <c r="AB102" s="1046" t="s">
        <v>30</v>
      </c>
      <c r="AC102" s="1047">
        <v>7</v>
      </c>
      <c r="AD102" s="978">
        <f t="shared" ref="AD102" si="255">T102/AC102</f>
        <v>6.5714285714285712</v>
      </c>
      <c r="AE102" s="1048">
        <v>23.45</v>
      </c>
      <c r="AF102" s="976">
        <f t="shared" ref="AF102" si="256">AD102*AE102</f>
        <v>154.1</v>
      </c>
      <c r="AG102" s="1058" t="s">
        <v>128</v>
      </c>
      <c r="AH102" s="976">
        <f t="shared" ref="AH102" si="257">AF102</f>
        <v>154.1</v>
      </c>
      <c r="AI102" s="978">
        <f t="shared" ref="AI102" si="258">AD102</f>
        <v>6.5714285714285712</v>
      </c>
      <c r="AJ102" s="978">
        <f t="shared" ref="AJ102" si="259">T102</f>
        <v>46</v>
      </c>
      <c r="AK102" s="1069"/>
      <c r="AL102" s="1069"/>
      <c r="AM102" s="1070"/>
    </row>
    <row r="103" spans="1:39" ht="12.1" customHeight="1">
      <c r="A103" s="999">
        <v>45684</v>
      </c>
      <c r="B103" s="164" t="s">
        <v>590</v>
      </c>
      <c r="C103" s="164" t="s">
        <v>111</v>
      </c>
      <c r="D103" s="164" t="s">
        <v>458</v>
      </c>
      <c r="E103" s="164" t="s">
        <v>282</v>
      </c>
      <c r="F103" s="1000">
        <v>292434</v>
      </c>
      <c r="G103" s="1018"/>
      <c r="H103" s="1000">
        <v>292445</v>
      </c>
      <c r="I103" s="1000"/>
      <c r="J103" s="541">
        <f t="shared" ref="J103" si="260">H103-F103</f>
        <v>11</v>
      </c>
      <c r="K103" s="1000">
        <v>292445</v>
      </c>
      <c r="L103" s="541">
        <f t="shared" ref="L103" si="261">K103-H103</f>
        <v>0</v>
      </c>
      <c r="M103" s="1000">
        <v>292455</v>
      </c>
      <c r="N103" s="1000"/>
      <c r="O103" s="541">
        <f t="shared" ref="O103" si="262">M103-K103</f>
        <v>10</v>
      </c>
      <c r="P103" s="541">
        <f t="shared" ref="P103" si="263">M103-H103</f>
        <v>10</v>
      </c>
      <c r="Q103" s="1000">
        <v>292455</v>
      </c>
      <c r="R103" s="1000"/>
      <c r="S103" s="541">
        <f t="shared" ref="S103" si="264">Q103-M103</f>
        <v>0</v>
      </c>
      <c r="T103" s="542">
        <f t="shared" ref="T103" si="265">Q103-F103</f>
        <v>21</v>
      </c>
      <c r="U103" s="542"/>
      <c r="V103" s="541">
        <f t="shared" ref="V103" si="266">P103</f>
        <v>10</v>
      </c>
      <c r="W103" s="543">
        <f t="shared" ref="W103" si="267">T103-V103</f>
        <v>11</v>
      </c>
      <c r="X103" s="1046" t="s">
        <v>466</v>
      </c>
      <c r="Y103" s="1046" t="s">
        <v>467</v>
      </c>
      <c r="Z103" s="1046" t="s">
        <v>29</v>
      </c>
      <c r="AA103" s="1046">
        <v>2016</v>
      </c>
      <c r="AB103" s="1046" t="s">
        <v>30</v>
      </c>
      <c r="AC103" s="1047">
        <v>7</v>
      </c>
      <c r="AD103" s="978">
        <f t="shared" ref="AD103" si="268">T103/AC103</f>
        <v>3</v>
      </c>
      <c r="AE103" s="1048">
        <v>23.45</v>
      </c>
      <c r="AF103" s="976">
        <f t="shared" ref="AF103" si="269">AD103*AE103</f>
        <v>70.349999999999994</v>
      </c>
      <c r="AG103" s="1058" t="s">
        <v>128</v>
      </c>
      <c r="AH103" s="976">
        <f t="shared" ref="AH103" si="270">AF103</f>
        <v>70.349999999999994</v>
      </c>
      <c r="AI103" s="978">
        <f t="shared" ref="AI103" si="271">AD103</f>
        <v>3</v>
      </c>
      <c r="AJ103" s="978">
        <f t="shared" ref="AJ103" si="272">T103</f>
        <v>21</v>
      </c>
      <c r="AK103" s="1059"/>
      <c r="AL103" s="1059"/>
      <c r="AM103" s="1060"/>
    </row>
    <row r="104" spans="1:39" ht="12.1" customHeight="1">
      <c r="A104" s="999">
        <v>45684</v>
      </c>
      <c r="B104" s="164" t="s">
        <v>590</v>
      </c>
      <c r="C104" s="164" t="s">
        <v>111</v>
      </c>
      <c r="D104" s="164" t="s">
        <v>635</v>
      </c>
      <c r="E104" s="164" t="s">
        <v>282</v>
      </c>
      <c r="F104" s="1000">
        <v>292455</v>
      </c>
      <c r="G104" s="1018"/>
      <c r="H104" s="1000">
        <v>292455</v>
      </c>
      <c r="I104" s="1000"/>
      <c r="J104" s="541">
        <f t="shared" ref="J104" si="273">H104-F104</f>
        <v>0</v>
      </c>
      <c r="K104" s="1000">
        <v>292455</v>
      </c>
      <c r="L104" s="541">
        <f t="shared" ref="L104" si="274">K104-H104</f>
        <v>0</v>
      </c>
      <c r="M104" s="1000">
        <v>292464</v>
      </c>
      <c r="N104" s="1000"/>
      <c r="O104" s="541">
        <f t="shared" ref="O104" si="275">M104-K104</f>
        <v>9</v>
      </c>
      <c r="P104" s="541">
        <f t="shared" ref="P104" si="276">M104-H104</f>
        <v>9</v>
      </c>
      <c r="Q104" s="1000">
        <v>292484</v>
      </c>
      <c r="R104" s="1000"/>
      <c r="S104" s="541">
        <f t="shared" ref="S104" si="277">Q104-M104</f>
        <v>20</v>
      </c>
      <c r="T104" s="542">
        <f t="shared" ref="T104" si="278">Q104-F104</f>
        <v>29</v>
      </c>
      <c r="U104" s="542"/>
      <c r="V104" s="541">
        <f t="shared" ref="V104" si="279">P104</f>
        <v>9</v>
      </c>
      <c r="W104" s="543">
        <f t="shared" ref="W104" si="280">T104-V104</f>
        <v>20</v>
      </c>
      <c r="X104" s="1046" t="s">
        <v>466</v>
      </c>
      <c r="Y104" s="1046" t="s">
        <v>467</v>
      </c>
      <c r="Z104" s="1046" t="s">
        <v>29</v>
      </c>
      <c r="AA104" s="1046">
        <v>2016</v>
      </c>
      <c r="AB104" s="1046" t="s">
        <v>30</v>
      </c>
      <c r="AC104" s="1047">
        <v>7</v>
      </c>
      <c r="AD104" s="978">
        <f t="shared" ref="AD104" si="281">T104/AC104</f>
        <v>4.1428571428571432</v>
      </c>
      <c r="AE104" s="1048">
        <v>23.45</v>
      </c>
      <c r="AF104" s="976">
        <f t="shared" ref="AF104" si="282">AD104*AE104</f>
        <v>97.15</v>
      </c>
      <c r="AG104" s="1058" t="s">
        <v>128</v>
      </c>
      <c r="AH104" s="976">
        <f t="shared" ref="AH104" si="283">AF104</f>
        <v>97.15</v>
      </c>
      <c r="AI104" s="978">
        <f t="shared" ref="AI104" si="284">AD104</f>
        <v>4.1428571428571432</v>
      </c>
      <c r="AJ104" s="978">
        <f t="shared" ref="AJ104" si="285">T104</f>
        <v>29</v>
      </c>
      <c r="AK104" s="1059"/>
      <c r="AL104" s="1059"/>
      <c r="AM104" s="1060"/>
    </row>
    <row r="105" spans="1:39" ht="12.1" customHeight="1">
      <c r="A105" s="999">
        <v>45684</v>
      </c>
      <c r="B105" s="164" t="s">
        <v>590</v>
      </c>
      <c r="C105" s="164" t="s">
        <v>111</v>
      </c>
      <c r="D105" s="164" t="s">
        <v>635</v>
      </c>
      <c r="E105" s="164" t="s">
        <v>282</v>
      </c>
      <c r="F105" s="1000">
        <v>292455</v>
      </c>
      <c r="G105" s="1018"/>
      <c r="H105" s="1000">
        <v>292455</v>
      </c>
      <c r="I105" s="1000"/>
      <c r="J105" s="541">
        <f t="shared" ref="J105" si="286">H105-F105</f>
        <v>0</v>
      </c>
      <c r="K105" s="1000">
        <v>292455</v>
      </c>
      <c r="L105" s="541">
        <f t="shared" ref="L105" si="287">K105-H105</f>
        <v>0</v>
      </c>
      <c r="M105" s="1000">
        <v>292464</v>
      </c>
      <c r="N105" s="1000"/>
      <c r="O105" s="541">
        <f t="shared" ref="O105" si="288">M105-K105</f>
        <v>9</v>
      </c>
      <c r="P105" s="541">
        <f t="shared" ref="P105" si="289">M105-H105</f>
        <v>9</v>
      </c>
      <c r="Q105" s="1000">
        <v>292484</v>
      </c>
      <c r="R105" s="1000"/>
      <c r="S105" s="541">
        <f t="shared" ref="S105" si="290">Q105-M105</f>
        <v>20</v>
      </c>
      <c r="T105" s="542">
        <f t="shared" ref="T105" si="291">Q105-F105</f>
        <v>29</v>
      </c>
      <c r="U105" s="542"/>
      <c r="V105" s="541">
        <f t="shared" ref="V105" si="292">P105</f>
        <v>9</v>
      </c>
      <c r="W105" s="543">
        <f t="shared" ref="W105" si="293">T105-V105</f>
        <v>20</v>
      </c>
      <c r="X105" s="1046" t="s">
        <v>466</v>
      </c>
      <c r="Y105" s="1046" t="s">
        <v>467</v>
      </c>
      <c r="Z105" s="1046" t="s">
        <v>29</v>
      </c>
      <c r="AA105" s="1046">
        <v>2016</v>
      </c>
      <c r="AB105" s="1046" t="s">
        <v>30</v>
      </c>
      <c r="AC105" s="1047">
        <v>7</v>
      </c>
      <c r="AD105" s="978">
        <f t="shared" ref="AD105" si="294">T105/AC105</f>
        <v>4.1428571428571432</v>
      </c>
      <c r="AE105" s="1048">
        <v>23.45</v>
      </c>
      <c r="AF105" s="976">
        <f t="shared" ref="AF105" si="295">AD105*AE105</f>
        <v>97.15</v>
      </c>
      <c r="AG105" s="1058" t="s">
        <v>128</v>
      </c>
      <c r="AH105" s="976">
        <f t="shared" ref="AH105" si="296">AF105</f>
        <v>97.15</v>
      </c>
      <c r="AI105" s="978">
        <f t="shared" ref="AI105" si="297">AD105</f>
        <v>4.1428571428571432</v>
      </c>
      <c r="AJ105" s="978">
        <f t="shared" ref="AJ105" si="298">T105</f>
        <v>29</v>
      </c>
      <c r="AK105" s="1065"/>
      <c r="AL105" s="1065"/>
      <c r="AM105" s="1066"/>
    </row>
    <row r="106" spans="1:39" ht="12.1" customHeight="1">
      <c r="A106" s="999">
        <v>45688</v>
      </c>
      <c r="B106" s="164" t="s">
        <v>621</v>
      </c>
      <c r="C106" s="164" t="s">
        <v>111</v>
      </c>
      <c r="D106" s="164" t="s">
        <v>459</v>
      </c>
      <c r="E106" s="164" t="s">
        <v>283</v>
      </c>
      <c r="F106" s="1000">
        <v>292484</v>
      </c>
      <c r="G106" s="1018"/>
      <c r="H106" s="1000">
        <v>292484</v>
      </c>
      <c r="I106" s="1000"/>
      <c r="J106" s="541">
        <f t="shared" ref="J106" si="299">H106-F106</f>
        <v>0</v>
      </c>
      <c r="K106" s="1000">
        <v>292484</v>
      </c>
      <c r="L106" s="541">
        <f t="shared" ref="L106" si="300">K106-H106</f>
        <v>0</v>
      </c>
      <c r="M106" s="1000">
        <v>292513</v>
      </c>
      <c r="N106" s="1000"/>
      <c r="O106" s="541">
        <f t="shared" ref="O106" si="301">M106-K106</f>
        <v>29</v>
      </c>
      <c r="P106" s="541">
        <f t="shared" ref="P106" si="302">M106-H106</f>
        <v>29</v>
      </c>
      <c r="Q106" s="1000">
        <v>292528</v>
      </c>
      <c r="R106" s="1000"/>
      <c r="S106" s="541">
        <f t="shared" ref="S106" si="303">Q106-M106</f>
        <v>15</v>
      </c>
      <c r="T106" s="542">
        <f t="shared" ref="T106" si="304">Q106-F106</f>
        <v>44</v>
      </c>
      <c r="U106" s="542"/>
      <c r="V106" s="541">
        <f t="shared" ref="V106" si="305">P106</f>
        <v>29</v>
      </c>
      <c r="W106" s="543">
        <f t="shared" ref="W106" si="306">T106-V106</f>
        <v>15</v>
      </c>
      <c r="X106" s="1046" t="s">
        <v>466</v>
      </c>
      <c r="Y106" s="1046" t="s">
        <v>467</v>
      </c>
      <c r="Z106" s="1046" t="s">
        <v>29</v>
      </c>
      <c r="AA106" s="1046">
        <v>2016</v>
      </c>
      <c r="AB106" s="1046" t="s">
        <v>30</v>
      </c>
      <c r="AC106" s="1047">
        <v>7</v>
      </c>
      <c r="AD106" s="978">
        <f t="shared" ref="AD106" si="307">T106/AC106</f>
        <v>6.2857142857142856</v>
      </c>
      <c r="AE106" s="1048">
        <v>23.45</v>
      </c>
      <c r="AF106" s="976">
        <f t="shared" ref="AF106" si="308">AD106*AE106</f>
        <v>147.4</v>
      </c>
      <c r="AG106" s="1058" t="s">
        <v>128</v>
      </c>
      <c r="AH106" s="976">
        <f t="shared" ref="AH106" si="309">AF106</f>
        <v>147.4</v>
      </c>
      <c r="AI106" s="978">
        <f t="shared" ref="AI106" si="310">AD106</f>
        <v>6.2857142857142856</v>
      </c>
      <c r="AJ106" s="978">
        <f t="shared" ref="AJ106" si="311">T106</f>
        <v>44</v>
      </c>
      <c r="AK106" s="1067" t="s">
        <v>439</v>
      </c>
      <c r="AL106" s="1067" t="s">
        <v>440</v>
      </c>
      <c r="AM106" s="1064" t="s">
        <v>2</v>
      </c>
    </row>
    <row r="107" spans="1:39" ht="12.1" customHeight="1">
      <c r="A107" s="999">
        <v>45692</v>
      </c>
      <c r="B107" s="164" t="s">
        <v>621</v>
      </c>
      <c r="C107" s="164" t="s">
        <v>111</v>
      </c>
      <c r="D107" s="164" t="s">
        <v>458</v>
      </c>
      <c r="E107" s="164" t="s">
        <v>282</v>
      </c>
      <c r="F107" s="1000">
        <v>292528</v>
      </c>
      <c r="G107" s="1018"/>
      <c r="H107" s="1000">
        <v>292528</v>
      </c>
      <c r="I107" s="1000"/>
      <c r="J107" s="541">
        <f t="shared" ref="J107" si="312">H107-F107</f>
        <v>0</v>
      </c>
      <c r="K107" s="1000">
        <v>292538</v>
      </c>
      <c r="L107" s="541">
        <f t="shared" ref="L107" si="313">K107-H107</f>
        <v>10</v>
      </c>
      <c r="M107" s="1000">
        <v>292548</v>
      </c>
      <c r="N107" s="1000"/>
      <c r="O107" s="541">
        <f t="shared" ref="O107" si="314">M107-K107</f>
        <v>10</v>
      </c>
      <c r="P107" s="541">
        <f t="shared" ref="P107" si="315">M107-H107</f>
        <v>20</v>
      </c>
      <c r="Q107" s="1000">
        <v>292572</v>
      </c>
      <c r="R107" s="1000"/>
      <c r="S107" s="541">
        <f t="shared" ref="S107" si="316">Q107-M107</f>
        <v>24</v>
      </c>
      <c r="T107" s="542">
        <f t="shared" ref="T107" si="317">Q107-F107</f>
        <v>44</v>
      </c>
      <c r="U107" s="542"/>
      <c r="V107" s="541">
        <f t="shared" ref="V107" si="318">P107</f>
        <v>20</v>
      </c>
      <c r="W107" s="543">
        <f t="shared" ref="W107" si="319">T107-V107</f>
        <v>24</v>
      </c>
      <c r="X107" s="1046" t="s">
        <v>466</v>
      </c>
      <c r="Y107" s="1046" t="s">
        <v>467</v>
      </c>
      <c r="Z107" s="1046" t="s">
        <v>29</v>
      </c>
      <c r="AA107" s="1046">
        <v>2016</v>
      </c>
      <c r="AB107" s="1046" t="s">
        <v>30</v>
      </c>
      <c r="AC107" s="1047">
        <v>7</v>
      </c>
      <c r="AD107" s="978">
        <f t="shared" ref="AD107" si="320">T107/AC107</f>
        <v>6.2857142857142856</v>
      </c>
      <c r="AE107" s="1048">
        <v>23.45</v>
      </c>
      <c r="AF107" s="976">
        <f t="shared" ref="AF107" si="321">AD107*AE107</f>
        <v>147.4</v>
      </c>
      <c r="AG107" s="1058" t="s">
        <v>128</v>
      </c>
      <c r="AH107" s="976">
        <f t="shared" ref="AH107" si="322">AF107</f>
        <v>147.4</v>
      </c>
      <c r="AI107" s="978">
        <f t="shared" ref="AI107" si="323">AD107</f>
        <v>6.2857142857142856</v>
      </c>
      <c r="AJ107" s="978">
        <f t="shared" ref="AJ107" si="324">T107</f>
        <v>44</v>
      </c>
      <c r="AK107" s="1063">
        <f>SUM(AH100:AH107)</f>
        <v>1001.65</v>
      </c>
      <c r="AL107" s="1063">
        <v>900</v>
      </c>
      <c r="AM107" s="1068">
        <v>45692</v>
      </c>
    </row>
    <row r="108" spans="1:39" ht="12.1" customHeight="1">
      <c r="A108" s="999">
        <v>45692</v>
      </c>
      <c r="B108" s="164" t="s">
        <v>621</v>
      </c>
      <c r="C108" s="164" t="s">
        <v>111</v>
      </c>
      <c r="D108" s="164" t="s">
        <v>459</v>
      </c>
      <c r="E108" s="164" t="s">
        <v>283</v>
      </c>
      <c r="F108" s="1000">
        <v>292572</v>
      </c>
      <c r="G108" s="1018"/>
      <c r="H108" s="1000">
        <v>292587</v>
      </c>
      <c r="I108" s="1000"/>
      <c r="J108" s="541">
        <f t="shared" ref="J108" si="325">H108-F108</f>
        <v>15</v>
      </c>
      <c r="K108" s="1000">
        <v>292608</v>
      </c>
      <c r="L108" s="541">
        <f t="shared" ref="L108" si="326">K108-H108</f>
        <v>21</v>
      </c>
      <c r="M108" s="1000">
        <v>292618</v>
      </c>
      <c r="N108" s="1000"/>
      <c r="O108" s="541">
        <f t="shared" ref="O108" si="327">M108-K108</f>
        <v>10</v>
      </c>
      <c r="P108" s="541">
        <f t="shared" ref="P108" si="328">M108-H108</f>
        <v>31</v>
      </c>
      <c r="Q108" s="1000">
        <v>292626</v>
      </c>
      <c r="R108" s="1000"/>
      <c r="S108" s="541">
        <f t="shared" ref="S108" si="329">Q108-M108</f>
        <v>8</v>
      </c>
      <c r="T108" s="542">
        <f t="shared" ref="T108" si="330">Q108-F108</f>
        <v>54</v>
      </c>
      <c r="U108" s="542"/>
      <c r="V108" s="541">
        <f t="shared" ref="V108" si="331">P108</f>
        <v>31</v>
      </c>
      <c r="W108" s="543">
        <f t="shared" ref="W108" si="332">T108-V108</f>
        <v>23</v>
      </c>
      <c r="X108" s="1046" t="s">
        <v>466</v>
      </c>
      <c r="Y108" s="1046" t="s">
        <v>467</v>
      </c>
      <c r="Z108" s="1046" t="s">
        <v>29</v>
      </c>
      <c r="AA108" s="1046">
        <v>2016</v>
      </c>
      <c r="AB108" s="1046" t="s">
        <v>30</v>
      </c>
      <c r="AC108" s="1047">
        <v>7</v>
      </c>
      <c r="AD108" s="978">
        <f t="shared" ref="AD108" si="333">T108/AC108</f>
        <v>7.7142857142857144</v>
      </c>
      <c r="AE108" s="1048">
        <v>23.45</v>
      </c>
      <c r="AF108" s="976">
        <f t="shared" ref="AF108" si="334">AD108*AE108</f>
        <v>180.9</v>
      </c>
      <c r="AG108" s="1058" t="s">
        <v>128</v>
      </c>
      <c r="AH108" s="976">
        <f t="shared" ref="AH108" si="335">AF108</f>
        <v>180.9</v>
      </c>
      <c r="AI108" s="978">
        <f t="shared" ref="AI108" si="336">AD108</f>
        <v>7.7142857142857144</v>
      </c>
      <c r="AJ108" s="978">
        <f t="shared" ref="AJ108" si="337">T108</f>
        <v>54</v>
      </c>
      <c r="AK108" s="1059"/>
      <c r="AL108" s="1059"/>
      <c r="AM108" s="1060"/>
    </row>
    <row r="109" spans="1:39" ht="12.1" customHeight="1">
      <c r="A109" s="999">
        <v>45693</v>
      </c>
      <c r="B109" s="164" t="s">
        <v>621</v>
      </c>
      <c r="C109" s="164" t="s">
        <v>111</v>
      </c>
      <c r="D109" s="164" t="s">
        <v>458</v>
      </c>
      <c r="E109" s="164" t="s">
        <v>282</v>
      </c>
      <c r="F109" s="1000">
        <v>292626</v>
      </c>
      <c r="G109" s="1018"/>
      <c r="H109" s="1000">
        <v>292632</v>
      </c>
      <c r="I109" s="1000"/>
      <c r="J109" s="541">
        <f t="shared" ref="J109" si="338">H109-F109</f>
        <v>6</v>
      </c>
      <c r="K109" s="1000">
        <v>292632</v>
      </c>
      <c r="L109" s="541">
        <f t="shared" ref="L109" si="339">K109-H109</f>
        <v>0</v>
      </c>
      <c r="M109" s="1000">
        <v>292642</v>
      </c>
      <c r="N109" s="1000"/>
      <c r="O109" s="541">
        <f t="shared" ref="O109" si="340">M109-K109</f>
        <v>10</v>
      </c>
      <c r="P109" s="541">
        <f t="shared" ref="P109" si="341">M109-H109</f>
        <v>10</v>
      </c>
      <c r="Q109" s="1000">
        <v>292663</v>
      </c>
      <c r="R109" s="1000"/>
      <c r="S109" s="541">
        <f t="shared" ref="S109" si="342">Q109-M109</f>
        <v>21</v>
      </c>
      <c r="T109" s="542">
        <f t="shared" ref="T109" si="343">Q109-F109</f>
        <v>37</v>
      </c>
      <c r="U109" s="542"/>
      <c r="V109" s="541">
        <f t="shared" ref="V109" si="344">P109</f>
        <v>10</v>
      </c>
      <c r="W109" s="543">
        <f t="shared" ref="W109" si="345">T109-V109</f>
        <v>27</v>
      </c>
      <c r="X109" s="1046" t="s">
        <v>466</v>
      </c>
      <c r="Y109" s="1046" t="s">
        <v>467</v>
      </c>
      <c r="Z109" s="1046" t="s">
        <v>29</v>
      </c>
      <c r="AA109" s="1046">
        <v>2016</v>
      </c>
      <c r="AB109" s="1046" t="s">
        <v>30</v>
      </c>
      <c r="AC109" s="1047">
        <v>7</v>
      </c>
      <c r="AD109" s="978">
        <f t="shared" ref="AD109" si="346">T109/AC109</f>
        <v>5.2857142857142856</v>
      </c>
      <c r="AE109" s="1048">
        <v>23.45</v>
      </c>
      <c r="AF109" s="976">
        <f t="shared" ref="AF109" si="347">AD109*AE109</f>
        <v>123.94999999999999</v>
      </c>
      <c r="AG109" s="1058" t="s">
        <v>128</v>
      </c>
      <c r="AH109" s="976">
        <f t="shared" ref="AH109" si="348">AF109</f>
        <v>123.94999999999999</v>
      </c>
      <c r="AI109" s="978">
        <f t="shared" ref="AI109" si="349">AD109</f>
        <v>5.2857142857142856</v>
      </c>
      <c r="AJ109" s="978">
        <f t="shared" ref="AJ109" si="350">T109</f>
        <v>37</v>
      </c>
      <c r="AK109" s="1065"/>
      <c r="AL109" s="1065"/>
      <c r="AM109" s="1066"/>
    </row>
    <row r="110" spans="1:39" ht="12.1" customHeight="1">
      <c r="A110" s="999">
        <v>45693</v>
      </c>
      <c r="B110" s="164" t="s">
        <v>621</v>
      </c>
      <c r="C110" s="164" t="s">
        <v>111</v>
      </c>
      <c r="D110" s="164" t="s">
        <v>459</v>
      </c>
      <c r="E110" s="164" t="s">
        <v>283</v>
      </c>
      <c r="F110" s="1000">
        <v>292663</v>
      </c>
      <c r="G110" s="1018"/>
      <c r="H110" s="1000">
        <v>292686</v>
      </c>
      <c r="I110" s="1000"/>
      <c r="J110" s="541">
        <f t="shared" ref="J110" si="351">H110-F110</f>
        <v>23</v>
      </c>
      <c r="K110" s="1000">
        <v>292696</v>
      </c>
      <c r="L110" s="541">
        <f t="shared" ref="L110" si="352">K110-H110</f>
        <v>10</v>
      </c>
      <c r="M110" s="1000">
        <v>292706</v>
      </c>
      <c r="N110" s="1000"/>
      <c r="O110" s="541">
        <f t="shared" ref="O110" si="353">M110-K110</f>
        <v>10</v>
      </c>
      <c r="P110" s="541">
        <f t="shared" ref="P110" si="354">M110-H110</f>
        <v>20</v>
      </c>
      <c r="Q110" s="1000">
        <v>292714</v>
      </c>
      <c r="R110" s="1000"/>
      <c r="S110" s="541">
        <f t="shared" ref="S110" si="355">Q110-M110</f>
        <v>8</v>
      </c>
      <c r="T110" s="542">
        <f t="shared" ref="T110" si="356">Q110-F110</f>
        <v>51</v>
      </c>
      <c r="U110" s="542"/>
      <c r="V110" s="541">
        <f t="shared" ref="V110" si="357">P110</f>
        <v>20</v>
      </c>
      <c r="W110" s="543">
        <f t="shared" ref="W110" si="358">T110-V110</f>
        <v>31</v>
      </c>
      <c r="X110" s="1046" t="s">
        <v>466</v>
      </c>
      <c r="Y110" s="1046" t="s">
        <v>467</v>
      </c>
      <c r="Z110" s="1046" t="s">
        <v>29</v>
      </c>
      <c r="AA110" s="1046">
        <v>2016</v>
      </c>
      <c r="AB110" s="1046" t="s">
        <v>30</v>
      </c>
      <c r="AC110" s="1047">
        <v>7</v>
      </c>
      <c r="AD110" s="978">
        <f t="shared" ref="AD110" si="359">T110/AC110</f>
        <v>7.2857142857142856</v>
      </c>
      <c r="AE110" s="1048">
        <v>23.45</v>
      </c>
      <c r="AF110" s="976">
        <f t="shared" ref="AF110" si="360">AD110*AE110</f>
        <v>170.85</v>
      </c>
      <c r="AG110" s="1058" t="s">
        <v>128</v>
      </c>
      <c r="AH110" s="976">
        <f t="shared" ref="AH110" si="361">AF110</f>
        <v>170.85</v>
      </c>
      <c r="AI110" s="978">
        <f t="shared" ref="AI110" si="362">AD110</f>
        <v>7.2857142857142856</v>
      </c>
      <c r="AJ110" s="978">
        <f t="shared" ref="AJ110" si="363">T110</f>
        <v>51</v>
      </c>
      <c r="AK110" s="1067" t="s">
        <v>439</v>
      </c>
      <c r="AL110" s="1067" t="s">
        <v>440</v>
      </c>
      <c r="AM110" s="1064" t="s">
        <v>2</v>
      </c>
    </row>
    <row r="111" spans="1:39" ht="12.1" customHeight="1">
      <c r="A111" s="999">
        <v>45694</v>
      </c>
      <c r="B111" s="164" t="s">
        <v>621</v>
      </c>
      <c r="C111" s="164" t="s">
        <v>111</v>
      </c>
      <c r="D111" s="164" t="s">
        <v>458</v>
      </c>
      <c r="E111" s="164" t="s">
        <v>282</v>
      </c>
      <c r="F111" s="1000">
        <v>292714</v>
      </c>
      <c r="G111" s="1018"/>
      <c r="H111" s="1000">
        <v>292720</v>
      </c>
      <c r="I111" s="1000"/>
      <c r="J111" s="541">
        <f t="shared" ref="J111" si="364">H111-F111</f>
        <v>6</v>
      </c>
      <c r="K111" s="1000">
        <v>292720</v>
      </c>
      <c r="L111" s="541">
        <f t="shared" ref="L111" si="365">K111-H111</f>
        <v>0</v>
      </c>
      <c r="M111" s="1000">
        <v>292730</v>
      </c>
      <c r="N111" s="1000"/>
      <c r="O111" s="541">
        <f t="shared" ref="O111" si="366">M111-K111</f>
        <v>10</v>
      </c>
      <c r="P111" s="541">
        <f t="shared" ref="P111" si="367">M111-H111</f>
        <v>10</v>
      </c>
      <c r="Q111" s="1000">
        <v>292750</v>
      </c>
      <c r="R111" s="1000"/>
      <c r="S111" s="541">
        <f t="shared" ref="S111" si="368">Q111-M111</f>
        <v>20</v>
      </c>
      <c r="T111" s="542">
        <f t="shared" ref="T111" si="369">Q111-F111</f>
        <v>36</v>
      </c>
      <c r="U111" s="542"/>
      <c r="V111" s="541">
        <f t="shared" ref="V111" si="370">P111</f>
        <v>10</v>
      </c>
      <c r="W111" s="543">
        <f t="shared" ref="W111" si="371">T111-V111</f>
        <v>26</v>
      </c>
      <c r="X111" s="1046" t="s">
        <v>466</v>
      </c>
      <c r="Y111" s="1046" t="s">
        <v>467</v>
      </c>
      <c r="Z111" s="1046" t="s">
        <v>29</v>
      </c>
      <c r="AA111" s="1046">
        <v>2016</v>
      </c>
      <c r="AB111" s="1046" t="s">
        <v>30</v>
      </c>
      <c r="AC111" s="1047">
        <v>7</v>
      </c>
      <c r="AD111" s="978">
        <f t="shared" ref="AD111" si="372">T111/AC111</f>
        <v>5.1428571428571432</v>
      </c>
      <c r="AE111" s="1048">
        <v>23.45</v>
      </c>
      <c r="AF111" s="976">
        <f t="shared" ref="AF111" si="373">AD111*AE111</f>
        <v>120.60000000000001</v>
      </c>
      <c r="AG111" s="1058" t="s">
        <v>128</v>
      </c>
      <c r="AH111" s="976">
        <f t="shared" ref="AH111" si="374">AF111</f>
        <v>120.60000000000001</v>
      </c>
      <c r="AI111" s="978">
        <f t="shared" ref="AI111" si="375">AD111</f>
        <v>5.1428571428571432</v>
      </c>
      <c r="AJ111" s="978">
        <f t="shared" ref="AJ111" si="376">T111</f>
        <v>36</v>
      </c>
      <c r="AK111" s="1063">
        <f>SUM(AH108:AH111)</f>
        <v>596.30000000000007</v>
      </c>
      <c r="AL111" s="1063">
        <v>700</v>
      </c>
      <c r="AM111" s="1068">
        <v>45694</v>
      </c>
    </row>
    <row r="112" spans="1:39" ht="12.1" customHeight="1">
      <c r="A112" s="999">
        <v>45694</v>
      </c>
      <c r="B112" s="164" t="s">
        <v>621</v>
      </c>
      <c r="C112" s="164" t="s">
        <v>111</v>
      </c>
      <c r="D112" s="164" t="s">
        <v>459</v>
      </c>
      <c r="E112" s="164" t="s">
        <v>283</v>
      </c>
      <c r="F112" s="1000">
        <v>292750</v>
      </c>
      <c r="G112" s="1018"/>
      <c r="H112" s="1000">
        <v>292769</v>
      </c>
      <c r="I112" s="1000"/>
      <c r="J112" s="541">
        <f t="shared" ref="J112" si="377">H112-F112</f>
        <v>19</v>
      </c>
      <c r="K112" s="1000">
        <v>292769</v>
      </c>
      <c r="L112" s="541">
        <f t="shared" ref="L112" si="378">K112-H112</f>
        <v>0</v>
      </c>
      <c r="M112" s="1000">
        <v>292779</v>
      </c>
      <c r="N112" s="1000"/>
      <c r="O112" s="541">
        <f t="shared" ref="O112" si="379">M112-K112</f>
        <v>10</v>
      </c>
      <c r="P112" s="541">
        <f t="shared" ref="P112" si="380">M112-H112</f>
        <v>10</v>
      </c>
      <c r="Q112" s="1000">
        <v>292784</v>
      </c>
      <c r="R112" s="1000"/>
      <c r="S112" s="541">
        <f t="shared" ref="S112" si="381">Q112-M112</f>
        <v>5</v>
      </c>
      <c r="T112" s="542">
        <f t="shared" ref="T112" si="382">Q112-F112</f>
        <v>34</v>
      </c>
      <c r="U112" s="542"/>
      <c r="V112" s="541">
        <f t="shared" ref="V112" si="383">P112</f>
        <v>10</v>
      </c>
      <c r="W112" s="543">
        <f t="shared" ref="W112" si="384">T112-V112</f>
        <v>24</v>
      </c>
      <c r="X112" s="1046" t="s">
        <v>466</v>
      </c>
      <c r="Y112" s="1046" t="s">
        <v>467</v>
      </c>
      <c r="Z112" s="1046" t="s">
        <v>29</v>
      </c>
      <c r="AA112" s="1046">
        <v>2016</v>
      </c>
      <c r="AB112" s="1046" t="s">
        <v>30</v>
      </c>
      <c r="AC112" s="1047">
        <v>7</v>
      </c>
      <c r="AD112" s="978">
        <f t="shared" ref="AD112" si="385">T112/AC112</f>
        <v>4.8571428571428568</v>
      </c>
      <c r="AE112" s="1048">
        <v>23.45</v>
      </c>
      <c r="AF112" s="976">
        <f t="shared" ref="AF112" si="386">AD112*AE112</f>
        <v>113.89999999999999</v>
      </c>
      <c r="AG112" s="1058" t="s">
        <v>128</v>
      </c>
      <c r="AH112" s="976">
        <f t="shared" ref="AH112" si="387">AF112</f>
        <v>113.89999999999999</v>
      </c>
      <c r="AI112" s="978">
        <f t="shared" ref="AI112" si="388">AD112</f>
        <v>4.8571428571428568</v>
      </c>
      <c r="AJ112" s="978">
        <f t="shared" ref="AJ112" si="389">T112</f>
        <v>34</v>
      </c>
      <c r="AK112" s="1059"/>
      <c r="AL112" s="1059"/>
      <c r="AM112" s="1060"/>
    </row>
    <row r="113" spans="1:39" ht="12.1" customHeight="1">
      <c r="A113" s="999">
        <v>45695</v>
      </c>
      <c r="B113" s="164" t="s">
        <v>621</v>
      </c>
      <c r="C113" s="164" t="s">
        <v>111</v>
      </c>
      <c r="D113" s="164" t="s">
        <v>458</v>
      </c>
      <c r="E113" s="164" t="s">
        <v>282</v>
      </c>
      <c r="F113" s="1000">
        <v>292784</v>
      </c>
      <c r="G113" s="1018"/>
      <c r="H113" s="1000">
        <v>292790</v>
      </c>
      <c r="I113" s="1000"/>
      <c r="J113" s="541">
        <f t="shared" ref="J113" si="390">H113-F113</f>
        <v>6</v>
      </c>
      <c r="K113" s="1000">
        <v>292800</v>
      </c>
      <c r="L113" s="541">
        <f t="shared" ref="L113" si="391">K113-H113</f>
        <v>10</v>
      </c>
      <c r="M113" s="1000">
        <v>292810</v>
      </c>
      <c r="N113" s="1000"/>
      <c r="O113" s="541">
        <f t="shared" ref="O113" si="392">M113-K113</f>
        <v>10</v>
      </c>
      <c r="P113" s="541">
        <f t="shared" ref="P113" si="393">M113-H113</f>
        <v>20</v>
      </c>
      <c r="Q113" s="1000">
        <v>292847</v>
      </c>
      <c r="R113" s="1000"/>
      <c r="S113" s="541">
        <f t="shared" ref="S113" si="394">Q113-M113</f>
        <v>37</v>
      </c>
      <c r="T113" s="542">
        <f t="shared" ref="T113" si="395">Q113-F113</f>
        <v>63</v>
      </c>
      <c r="U113" s="542"/>
      <c r="V113" s="541">
        <f t="shared" ref="V113" si="396">P113</f>
        <v>20</v>
      </c>
      <c r="W113" s="543">
        <f t="shared" ref="W113" si="397">T113-V113</f>
        <v>43</v>
      </c>
      <c r="X113" s="1046" t="s">
        <v>466</v>
      </c>
      <c r="Y113" s="1046" t="s">
        <v>467</v>
      </c>
      <c r="Z113" s="1046" t="s">
        <v>29</v>
      </c>
      <c r="AA113" s="1046">
        <v>2016</v>
      </c>
      <c r="AB113" s="1046" t="s">
        <v>30</v>
      </c>
      <c r="AC113" s="1047">
        <v>7</v>
      </c>
      <c r="AD113" s="978">
        <f t="shared" ref="AD113" si="398">T113/AC113</f>
        <v>9</v>
      </c>
      <c r="AE113" s="1048">
        <v>23.45</v>
      </c>
      <c r="AF113" s="976">
        <f t="shared" ref="AF113" si="399">AD113*AE113</f>
        <v>211.04999999999998</v>
      </c>
      <c r="AG113" s="1058" t="s">
        <v>128</v>
      </c>
      <c r="AH113" s="976">
        <f t="shared" ref="AH113" si="400">AF113</f>
        <v>211.04999999999998</v>
      </c>
      <c r="AI113" s="978">
        <f t="shared" ref="AI113" si="401">AD113</f>
        <v>9</v>
      </c>
      <c r="AJ113" s="978">
        <f t="shared" ref="AJ113" si="402">T113</f>
        <v>63</v>
      </c>
      <c r="AK113" s="1065"/>
      <c r="AL113" s="1065"/>
      <c r="AM113" s="1066"/>
    </row>
    <row r="114" spans="1:39" ht="12.1" customHeight="1">
      <c r="A114" s="999">
        <v>45726</v>
      </c>
      <c r="B114" s="164" t="s">
        <v>621</v>
      </c>
      <c r="C114" s="164" t="s">
        <v>111</v>
      </c>
      <c r="D114" s="164" t="s">
        <v>634</v>
      </c>
      <c r="E114" s="164" t="s">
        <v>283</v>
      </c>
      <c r="F114" s="1000">
        <v>292847</v>
      </c>
      <c r="G114" s="1018"/>
      <c r="H114" s="1000">
        <v>292865</v>
      </c>
      <c r="I114" s="1000"/>
      <c r="J114" s="541">
        <f t="shared" ref="J114" si="403">H114-F114</f>
        <v>18</v>
      </c>
      <c r="K114" s="1000">
        <v>292865</v>
      </c>
      <c r="L114" s="541">
        <f t="shared" ref="L114" si="404">K114-H114</f>
        <v>0</v>
      </c>
      <c r="M114" s="1000">
        <v>292875</v>
      </c>
      <c r="N114" s="1000"/>
      <c r="O114" s="541">
        <f t="shared" ref="O114" si="405">M114-K114</f>
        <v>10</v>
      </c>
      <c r="P114" s="541">
        <f t="shared" ref="P114" si="406">M114-H114</f>
        <v>10</v>
      </c>
      <c r="Q114" s="1000">
        <v>292875</v>
      </c>
      <c r="R114" s="1000"/>
      <c r="S114" s="541">
        <f t="shared" ref="S114" si="407">Q114-M114</f>
        <v>0</v>
      </c>
      <c r="T114" s="542">
        <f t="shared" ref="T114" si="408">Q114-F114</f>
        <v>28</v>
      </c>
      <c r="U114" s="542"/>
      <c r="V114" s="541">
        <f t="shared" ref="V114" si="409">P114</f>
        <v>10</v>
      </c>
      <c r="W114" s="543">
        <f t="shared" ref="W114" si="410">T114-V114</f>
        <v>18</v>
      </c>
      <c r="X114" s="1046" t="s">
        <v>466</v>
      </c>
      <c r="Y114" s="1046" t="s">
        <v>467</v>
      </c>
      <c r="Z114" s="1046" t="s">
        <v>29</v>
      </c>
      <c r="AA114" s="1046">
        <v>2016</v>
      </c>
      <c r="AB114" s="1046" t="s">
        <v>30</v>
      </c>
      <c r="AC114" s="1047">
        <v>7</v>
      </c>
      <c r="AD114" s="978">
        <f t="shared" ref="AD114" si="411">T114/AC114</f>
        <v>4</v>
      </c>
      <c r="AE114" s="1048">
        <v>23.45</v>
      </c>
      <c r="AF114" s="976">
        <f t="shared" ref="AF114" si="412">AD114*AE114</f>
        <v>93.8</v>
      </c>
      <c r="AG114" s="1058" t="s">
        <v>128</v>
      </c>
      <c r="AH114" s="976">
        <f t="shared" ref="AH114" si="413">AF114</f>
        <v>93.8</v>
      </c>
      <c r="AI114" s="978">
        <f t="shared" ref="AI114" si="414">AD114</f>
        <v>4</v>
      </c>
      <c r="AJ114" s="978">
        <f t="shared" ref="AJ114" si="415">T114</f>
        <v>28</v>
      </c>
      <c r="AK114" s="1069"/>
      <c r="AL114" s="1069"/>
      <c r="AM114" s="1070"/>
    </row>
    <row r="115" spans="1:39" ht="12.1" customHeight="1">
      <c r="A115" s="999">
        <v>45726</v>
      </c>
      <c r="B115" s="164" t="s">
        <v>621</v>
      </c>
      <c r="C115" s="164" t="s">
        <v>111</v>
      </c>
      <c r="D115" s="164" t="s">
        <v>459</v>
      </c>
      <c r="E115" s="164" t="s">
        <v>283</v>
      </c>
      <c r="F115" s="1000">
        <v>292875</v>
      </c>
      <c r="G115" s="1018"/>
      <c r="H115" s="1000">
        <v>292875</v>
      </c>
      <c r="I115" s="1000"/>
      <c r="J115" s="541">
        <f t="shared" ref="J115" si="416">H115-F115</f>
        <v>0</v>
      </c>
      <c r="K115" s="1000">
        <v>292875</v>
      </c>
      <c r="L115" s="541">
        <f t="shared" ref="L115" si="417">K115-H115</f>
        <v>0</v>
      </c>
      <c r="M115" s="1000">
        <v>292885</v>
      </c>
      <c r="N115" s="1000"/>
      <c r="O115" s="541">
        <f t="shared" ref="O115" si="418">M115-K115</f>
        <v>10</v>
      </c>
      <c r="P115" s="541">
        <f t="shared" ref="P115" si="419">M115-H115</f>
        <v>10</v>
      </c>
      <c r="Q115" s="1000">
        <v>292889</v>
      </c>
      <c r="R115" s="1000"/>
      <c r="S115" s="541">
        <f t="shared" ref="S115" si="420">Q115-M115</f>
        <v>4</v>
      </c>
      <c r="T115" s="542">
        <f t="shared" ref="T115" si="421">Q115-F115</f>
        <v>14</v>
      </c>
      <c r="U115" s="542"/>
      <c r="V115" s="541">
        <f t="shared" ref="V115" si="422">P115</f>
        <v>10</v>
      </c>
      <c r="W115" s="543">
        <f t="shared" ref="W115" si="423">T115-V115</f>
        <v>4</v>
      </c>
      <c r="X115" s="1046" t="s">
        <v>466</v>
      </c>
      <c r="Y115" s="1046" t="s">
        <v>467</v>
      </c>
      <c r="Z115" s="1046" t="s">
        <v>29</v>
      </c>
      <c r="AA115" s="1046">
        <v>2016</v>
      </c>
      <c r="AB115" s="1046" t="s">
        <v>30</v>
      </c>
      <c r="AC115" s="1047">
        <v>7</v>
      </c>
      <c r="AD115" s="978">
        <f t="shared" ref="AD115" si="424">T115/AC115</f>
        <v>2</v>
      </c>
      <c r="AE115" s="1048">
        <v>23.45</v>
      </c>
      <c r="AF115" s="976">
        <f t="shared" ref="AF115" si="425">AD115*AE115</f>
        <v>46.9</v>
      </c>
      <c r="AG115" s="1058" t="s">
        <v>128</v>
      </c>
      <c r="AH115" s="976">
        <f t="shared" ref="AH115" si="426">AF115</f>
        <v>46.9</v>
      </c>
      <c r="AI115" s="978">
        <f t="shared" ref="AI115" si="427">AD115</f>
        <v>2</v>
      </c>
      <c r="AJ115" s="978">
        <f t="shared" ref="AJ115" si="428">T115</f>
        <v>14</v>
      </c>
      <c r="AK115" s="1059"/>
      <c r="AL115" s="1059"/>
      <c r="AM115" s="1060"/>
    </row>
    <row r="116" spans="1:39" ht="12.1" customHeight="1">
      <c r="A116" s="999">
        <v>45727</v>
      </c>
      <c r="B116" s="164" t="s">
        <v>621</v>
      </c>
      <c r="C116" s="164" t="s">
        <v>111</v>
      </c>
      <c r="D116" s="164" t="s">
        <v>458</v>
      </c>
      <c r="E116" s="164" t="s">
        <v>282</v>
      </c>
      <c r="F116" s="1000">
        <v>292889</v>
      </c>
      <c r="G116" s="1018"/>
      <c r="H116" s="1000">
        <v>292895</v>
      </c>
      <c r="I116" s="1000"/>
      <c r="J116" s="541">
        <f t="shared" ref="J116" si="429">H116-F116</f>
        <v>6</v>
      </c>
      <c r="K116" s="1000">
        <v>292895</v>
      </c>
      <c r="L116" s="541">
        <f t="shared" ref="L116" si="430">K116-H116</f>
        <v>0</v>
      </c>
      <c r="M116" s="1000">
        <v>292905</v>
      </c>
      <c r="N116" s="1000"/>
      <c r="O116" s="541">
        <f t="shared" ref="O116" si="431">M116-K116</f>
        <v>10</v>
      </c>
      <c r="P116" s="541">
        <f t="shared" ref="P116" si="432">M116-H116</f>
        <v>10</v>
      </c>
      <c r="Q116" s="1000">
        <v>292905</v>
      </c>
      <c r="R116" s="1000"/>
      <c r="S116" s="541">
        <f t="shared" ref="S116" si="433">Q116-M116</f>
        <v>0</v>
      </c>
      <c r="T116" s="542">
        <f t="shared" ref="T116" si="434">Q116-F116</f>
        <v>16</v>
      </c>
      <c r="U116" s="542"/>
      <c r="V116" s="541">
        <f t="shared" ref="V116" si="435">P116</f>
        <v>10</v>
      </c>
      <c r="W116" s="543">
        <f t="shared" ref="W116" si="436">T116-V116</f>
        <v>6</v>
      </c>
      <c r="X116" s="1046" t="s">
        <v>466</v>
      </c>
      <c r="Y116" s="1046" t="s">
        <v>467</v>
      </c>
      <c r="Z116" s="1046" t="s">
        <v>29</v>
      </c>
      <c r="AA116" s="1046">
        <v>2016</v>
      </c>
      <c r="AB116" s="1046" t="s">
        <v>30</v>
      </c>
      <c r="AC116" s="1047">
        <v>7</v>
      </c>
      <c r="AD116" s="978">
        <f t="shared" ref="AD116" si="437">T116/AC116</f>
        <v>2.2857142857142856</v>
      </c>
      <c r="AE116" s="1048">
        <v>23.45</v>
      </c>
      <c r="AF116" s="976">
        <f t="shared" ref="AF116" si="438">AD116*AE116</f>
        <v>53.599999999999994</v>
      </c>
      <c r="AG116" s="1058" t="s">
        <v>128</v>
      </c>
      <c r="AH116" s="976">
        <f t="shared" ref="AH116" si="439">AF116</f>
        <v>53.599999999999994</v>
      </c>
      <c r="AI116" s="978">
        <f t="shared" ref="AI116" si="440">AD116</f>
        <v>2.2857142857142856</v>
      </c>
      <c r="AJ116" s="978">
        <f t="shared" ref="AJ116" si="441">T116</f>
        <v>16</v>
      </c>
      <c r="AK116" s="1063" t="s">
        <v>439</v>
      </c>
      <c r="AL116" s="1063" t="s">
        <v>440</v>
      </c>
      <c r="AM116" s="1068" t="s">
        <v>2</v>
      </c>
    </row>
    <row r="117" spans="1:39" ht="12.1" customHeight="1">
      <c r="A117" s="999">
        <v>45727</v>
      </c>
      <c r="B117" s="164" t="s">
        <v>621</v>
      </c>
      <c r="C117" s="164" t="s">
        <v>111</v>
      </c>
      <c r="D117" s="164" t="s">
        <v>635</v>
      </c>
      <c r="E117" s="164" t="s">
        <v>282</v>
      </c>
      <c r="F117" s="1000">
        <v>292905</v>
      </c>
      <c r="G117" s="1018"/>
      <c r="H117" s="1000">
        <v>292905</v>
      </c>
      <c r="I117" s="1000"/>
      <c r="J117" s="541">
        <f t="shared" ref="J117" si="442">H117-F117</f>
        <v>0</v>
      </c>
      <c r="K117" s="1000">
        <v>292905</v>
      </c>
      <c r="L117" s="541">
        <f t="shared" ref="L117" si="443">K117-H117</f>
        <v>0</v>
      </c>
      <c r="M117" s="1000">
        <v>292916</v>
      </c>
      <c r="N117" s="1000"/>
      <c r="O117" s="541">
        <f t="shared" ref="O117" si="444">M117-K117</f>
        <v>11</v>
      </c>
      <c r="P117" s="541">
        <f t="shared" ref="P117" si="445">M117-H117</f>
        <v>11</v>
      </c>
      <c r="Q117" s="1000">
        <v>292940</v>
      </c>
      <c r="R117" s="1000"/>
      <c r="S117" s="541">
        <f t="shared" ref="S117" si="446">Q117-M117</f>
        <v>24</v>
      </c>
      <c r="T117" s="542">
        <f t="shared" ref="T117" si="447">Q117-F117</f>
        <v>35</v>
      </c>
      <c r="U117" s="542"/>
      <c r="V117" s="541">
        <f t="shared" ref="V117" si="448">P117</f>
        <v>11</v>
      </c>
      <c r="W117" s="543">
        <f t="shared" ref="W117" si="449">T117-V117</f>
        <v>24</v>
      </c>
      <c r="X117" s="1046" t="s">
        <v>466</v>
      </c>
      <c r="Y117" s="1046" t="s">
        <v>467</v>
      </c>
      <c r="Z117" s="1046" t="s">
        <v>29</v>
      </c>
      <c r="AA117" s="1046">
        <v>2016</v>
      </c>
      <c r="AB117" s="1046" t="s">
        <v>30</v>
      </c>
      <c r="AC117" s="1047">
        <v>7</v>
      </c>
      <c r="AD117" s="978">
        <f t="shared" ref="AD117" si="450">T117/AC117</f>
        <v>5</v>
      </c>
      <c r="AE117" s="1048">
        <v>23.45</v>
      </c>
      <c r="AF117" s="976">
        <f t="shared" ref="AF117" si="451">AD117*AE117</f>
        <v>117.25</v>
      </c>
      <c r="AG117" s="1058" t="s">
        <v>128</v>
      </c>
      <c r="AH117" s="976">
        <f t="shared" ref="AH117" si="452">AF117</f>
        <v>117.25</v>
      </c>
      <c r="AI117" s="978">
        <f t="shared" ref="AI117" si="453">AD117</f>
        <v>5</v>
      </c>
      <c r="AJ117" s="978">
        <f t="shared" ref="AJ117" si="454">T117</f>
        <v>35</v>
      </c>
      <c r="AK117" s="1061">
        <f>SUM(AH112:AH117)</f>
        <v>636.5</v>
      </c>
      <c r="AL117" s="1061">
        <v>700</v>
      </c>
      <c r="AM117" s="1062">
        <v>45727</v>
      </c>
    </row>
    <row r="118" spans="1:39" ht="12.1" customHeight="1">
      <c r="A118" s="999">
        <v>45727</v>
      </c>
      <c r="B118" s="164" t="s">
        <v>621</v>
      </c>
      <c r="C118" s="164" t="s">
        <v>111</v>
      </c>
      <c r="D118" s="164" t="s">
        <v>634</v>
      </c>
      <c r="E118" s="164" t="s">
        <v>283</v>
      </c>
      <c r="F118" s="1000">
        <v>292940</v>
      </c>
      <c r="G118" s="1018"/>
      <c r="H118" s="1000">
        <v>292964</v>
      </c>
      <c r="I118" s="1000"/>
      <c r="J118" s="541">
        <f t="shared" ref="J118" si="455">H118-F118</f>
        <v>24</v>
      </c>
      <c r="K118" s="1000">
        <v>292964</v>
      </c>
      <c r="L118" s="541">
        <f t="shared" ref="L118" si="456">K118-H118</f>
        <v>0</v>
      </c>
      <c r="M118" s="1000">
        <v>292974</v>
      </c>
      <c r="N118" s="1000"/>
      <c r="O118" s="541">
        <f t="shared" ref="O118" si="457">M118-K118</f>
        <v>10</v>
      </c>
      <c r="P118" s="541">
        <f t="shared" ref="P118" si="458">M118-H118</f>
        <v>10</v>
      </c>
      <c r="Q118" s="1000">
        <v>292974</v>
      </c>
      <c r="R118" s="1000"/>
      <c r="S118" s="541">
        <f t="shared" ref="S118" si="459">Q118-M118</f>
        <v>0</v>
      </c>
      <c r="T118" s="542">
        <f t="shared" ref="T118" si="460">Q118-F118</f>
        <v>34</v>
      </c>
      <c r="U118" s="542"/>
      <c r="V118" s="541">
        <f t="shared" ref="V118" si="461">P118</f>
        <v>10</v>
      </c>
      <c r="W118" s="543">
        <f t="shared" ref="W118" si="462">T118-V118</f>
        <v>24</v>
      </c>
      <c r="X118" s="1046" t="s">
        <v>466</v>
      </c>
      <c r="Y118" s="1046" t="s">
        <v>467</v>
      </c>
      <c r="Z118" s="1046" t="s">
        <v>29</v>
      </c>
      <c r="AA118" s="1046">
        <v>2016</v>
      </c>
      <c r="AB118" s="1046" t="s">
        <v>30</v>
      </c>
      <c r="AC118" s="1047">
        <v>7</v>
      </c>
      <c r="AD118" s="978">
        <f t="shared" ref="AD118" si="463">T118/AC118</f>
        <v>4.8571428571428568</v>
      </c>
      <c r="AE118" s="1048">
        <v>23.45</v>
      </c>
      <c r="AF118" s="976">
        <f t="shared" ref="AF118" si="464">AD118*AE118</f>
        <v>113.89999999999999</v>
      </c>
      <c r="AG118" s="1058" t="s">
        <v>128</v>
      </c>
      <c r="AH118" s="976">
        <f t="shared" ref="AH118" si="465">AF118</f>
        <v>113.89999999999999</v>
      </c>
      <c r="AI118" s="978">
        <f t="shared" ref="AI118" si="466">AD118</f>
        <v>4.8571428571428568</v>
      </c>
      <c r="AJ118" s="978">
        <f t="shared" ref="AJ118" si="467">T118</f>
        <v>34</v>
      </c>
      <c r="AK118" s="1069"/>
      <c r="AL118" s="1069"/>
      <c r="AM118" s="1070"/>
    </row>
    <row r="119" spans="1:39" ht="12.1" customHeight="1">
      <c r="A119" s="999">
        <v>45727</v>
      </c>
      <c r="B119" s="164" t="s">
        <v>621</v>
      </c>
      <c r="C119" s="164" t="s">
        <v>111</v>
      </c>
      <c r="D119" s="164" t="s">
        <v>459</v>
      </c>
      <c r="E119" s="164" t="s">
        <v>283</v>
      </c>
      <c r="F119" s="1000">
        <v>292974</v>
      </c>
      <c r="G119" s="1018"/>
      <c r="H119" s="1000">
        <v>292974</v>
      </c>
      <c r="I119" s="1000"/>
      <c r="J119" s="541">
        <f t="shared" ref="J119" si="468">H119-F119</f>
        <v>0</v>
      </c>
      <c r="K119" s="1000">
        <v>292974</v>
      </c>
      <c r="L119" s="541">
        <f t="shared" ref="L119" si="469">K119-H119</f>
        <v>0</v>
      </c>
      <c r="M119" s="1000">
        <v>292984</v>
      </c>
      <c r="N119" s="1000"/>
      <c r="O119" s="541">
        <f t="shared" ref="O119" si="470">M119-K119</f>
        <v>10</v>
      </c>
      <c r="P119" s="541">
        <f t="shared" ref="P119" si="471">M119-H119</f>
        <v>10</v>
      </c>
      <c r="Q119" s="1000">
        <v>292999</v>
      </c>
      <c r="R119" s="1000"/>
      <c r="S119" s="541">
        <f t="shared" ref="S119" si="472">Q119-M119</f>
        <v>15</v>
      </c>
      <c r="T119" s="542">
        <f t="shared" ref="T119" si="473">Q119-F119</f>
        <v>25</v>
      </c>
      <c r="U119" s="542"/>
      <c r="V119" s="541">
        <f t="shared" ref="V119" si="474">P119</f>
        <v>10</v>
      </c>
      <c r="W119" s="543">
        <f t="shared" ref="W119" si="475">T119-V119</f>
        <v>15</v>
      </c>
      <c r="X119" s="1046" t="s">
        <v>466</v>
      </c>
      <c r="Y119" s="1046" t="s">
        <v>467</v>
      </c>
      <c r="Z119" s="1046" t="s">
        <v>29</v>
      </c>
      <c r="AA119" s="1046">
        <v>2016</v>
      </c>
      <c r="AB119" s="1046" t="s">
        <v>30</v>
      </c>
      <c r="AC119" s="1047">
        <v>7</v>
      </c>
      <c r="AD119" s="978">
        <f t="shared" ref="AD119" si="476">T119/AC119</f>
        <v>3.5714285714285716</v>
      </c>
      <c r="AE119" s="1048">
        <v>23.45</v>
      </c>
      <c r="AF119" s="976">
        <f t="shared" ref="AF119" si="477">AD119*AE119</f>
        <v>83.75</v>
      </c>
      <c r="AG119" s="1058" t="s">
        <v>128</v>
      </c>
      <c r="AH119" s="976">
        <f t="shared" ref="AH119" si="478">AF119</f>
        <v>83.75</v>
      </c>
      <c r="AI119" s="978">
        <f t="shared" ref="AI119" si="479">AD119</f>
        <v>3.5714285714285716</v>
      </c>
      <c r="AJ119" s="978">
        <f t="shared" ref="AJ119" si="480">T119</f>
        <v>25</v>
      </c>
      <c r="AK119" s="1059"/>
      <c r="AL119" s="1059"/>
      <c r="AM119" s="1060"/>
    </row>
    <row r="120" spans="1:39" ht="12.1" customHeight="1">
      <c r="A120" s="999">
        <v>45728</v>
      </c>
      <c r="B120" s="164" t="s">
        <v>621</v>
      </c>
      <c r="C120" s="164" t="s">
        <v>111</v>
      </c>
      <c r="D120" s="164" t="s">
        <v>458</v>
      </c>
      <c r="E120" s="164" t="s">
        <v>282</v>
      </c>
      <c r="F120" s="1000">
        <v>292999</v>
      </c>
      <c r="G120" s="1018"/>
      <c r="H120" s="1000">
        <v>293006</v>
      </c>
      <c r="I120" s="1000"/>
      <c r="J120" s="541">
        <f t="shared" ref="J120" si="481">H120-F120</f>
        <v>7</v>
      </c>
      <c r="K120" s="1000">
        <v>293006</v>
      </c>
      <c r="L120" s="541">
        <f t="shared" ref="L120" si="482">K120-H120</f>
        <v>0</v>
      </c>
      <c r="M120" s="1000">
        <v>293016</v>
      </c>
      <c r="N120" s="1000"/>
      <c r="O120" s="541">
        <f t="shared" ref="O120" si="483">M120-K120</f>
        <v>10</v>
      </c>
      <c r="P120" s="541">
        <f t="shared" ref="P120" si="484">M120-H120</f>
        <v>10</v>
      </c>
      <c r="Q120" s="1000">
        <v>293016</v>
      </c>
      <c r="R120" s="1000"/>
      <c r="S120" s="541">
        <f t="shared" ref="S120" si="485">Q120-M120</f>
        <v>0</v>
      </c>
      <c r="T120" s="542">
        <f t="shared" ref="T120" si="486">Q120-F120</f>
        <v>17</v>
      </c>
      <c r="U120" s="542"/>
      <c r="V120" s="541">
        <f t="shared" ref="V120" si="487">P120</f>
        <v>10</v>
      </c>
      <c r="W120" s="543">
        <f t="shared" ref="W120" si="488">T120-V120</f>
        <v>7</v>
      </c>
      <c r="X120" s="1046" t="s">
        <v>466</v>
      </c>
      <c r="Y120" s="1046" t="s">
        <v>467</v>
      </c>
      <c r="Z120" s="1046" t="s">
        <v>29</v>
      </c>
      <c r="AA120" s="1046">
        <v>2016</v>
      </c>
      <c r="AB120" s="1046" t="s">
        <v>30</v>
      </c>
      <c r="AC120" s="1047">
        <v>7</v>
      </c>
      <c r="AD120" s="978">
        <f t="shared" ref="AD120" si="489">T120/AC120</f>
        <v>2.4285714285714284</v>
      </c>
      <c r="AE120" s="1048">
        <v>23.45</v>
      </c>
      <c r="AF120" s="976">
        <f t="shared" ref="AF120" si="490">AD120*AE120</f>
        <v>56.949999999999996</v>
      </c>
      <c r="AG120" s="1058" t="s">
        <v>128</v>
      </c>
      <c r="AH120" s="976">
        <f t="shared" ref="AH120" si="491">AF120</f>
        <v>56.949999999999996</v>
      </c>
      <c r="AI120" s="978">
        <f t="shared" ref="AI120" si="492">AD120</f>
        <v>2.4285714285714284</v>
      </c>
      <c r="AJ120" s="978">
        <f t="shared" ref="AJ120" si="493">T120</f>
        <v>17</v>
      </c>
      <c r="AK120" s="1059"/>
      <c r="AL120" s="1059"/>
      <c r="AM120" s="1060"/>
    </row>
    <row r="121" spans="1:39" ht="12.1" customHeight="1">
      <c r="A121" s="999">
        <v>45728</v>
      </c>
      <c r="B121" s="164" t="s">
        <v>621</v>
      </c>
      <c r="C121" s="164" t="s">
        <v>111</v>
      </c>
      <c r="D121" s="164" t="s">
        <v>635</v>
      </c>
      <c r="E121" s="164" t="s">
        <v>282</v>
      </c>
      <c r="F121" s="1000">
        <v>293016</v>
      </c>
      <c r="G121" s="1018"/>
      <c r="H121" s="1000">
        <v>293016</v>
      </c>
      <c r="I121" s="1000"/>
      <c r="J121" s="541">
        <f t="shared" ref="J121" si="494">H121-F121</f>
        <v>0</v>
      </c>
      <c r="K121" s="1000">
        <v>293016</v>
      </c>
      <c r="L121" s="541">
        <f t="shared" ref="L121" si="495">K121-H121</f>
        <v>0</v>
      </c>
      <c r="M121" s="1000">
        <v>293028</v>
      </c>
      <c r="N121" s="1000"/>
      <c r="O121" s="541">
        <f t="shared" ref="O121" si="496">M121-K121</f>
        <v>12</v>
      </c>
      <c r="P121" s="541">
        <f t="shared" ref="P121" si="497">M121-H121</f>
        <v>12</v>
      </c>
      <c r="Q121" s="1000">
        <v>293050</v>
      </c>
      <c r="R121" s="1000"/>
      <c r="S121" s="541">
        <f t="shared" ref="S121" si="498">Q121-M121</f>
        <v>22</v>
      </c>
      <c r="T121" s="542">
        <f t="shared" ref="T121" si="499">Q121-F121</f>
        <v>34</v>
      </c>
      <c r="U121" s="542"/>
      <c r="V121" s="541">
        <f t="shared" ref="V121" si="500">P121</f>
        <v>12</v>
      </c>
      <c r="W121" s="543">
        <f t="shared" ref="W121" si="501">T121-V121</f>
        <v>22</v>
      </c>
      <c r="X121" s="1046" t="s">
        <v>466</v>
      </c>
      <c r="Y121" s="1046" t="s">
        <v>467</v>
      </c>
      <c r="Z121" s="1046" t="s">
        <v>29</v>
      </c>
      <c r="AA121" s="1046">
        <v>2016</v>
      </c>
      <c r="AB121" s="1046" t="s">
        <v>30</v>
      </c>
      <c r="AC121" s="1047">
        <v>7</v>
      </c>
      <c r="AD121" s="978">
        <f t="shared" ref="AD121" si="502">T121/AC121</f>
        <v>4.8571428571428568</v>
      </c>
      <c r="AE121" s="1048">
        <v>23.45</v>
      </c>
      <c r="AF121" s="976">
        <f t="shared" ref="AF121" si="503">AD121*AE121</f>
        <v>113.89999999999999</v>
      </c>
      <c r="AG121" s="1058" t="s">
        <v>128</v>
      </c>
      <c r="AH121" s="976">
        <f t="shared" ref="AH121" si="504">AF121</f>
        <v>113.89999999999999</v>
      </c>
      <c r="AI121" s="978">
        <f t="shared" ref="AI121" si="505">AD121</f>
        <v>4.8571428571428568</v>
      </c>
      <c r="AJ121" s="978">
        <f t="shared" ref="AJ121" si="506">T121</f>
        <v>34</v>
      </c>
      <c r="AK121" s="1065"/>
      <c r="AL121" s="1065"/>
      <c r="AM121" s="1066"/>
    </row>
    <row r="122" spans="1:39" ht="12.1" customHeight="1">
      <c r="A122" s="999">
        <v>45728</v>
      </c>
      <c r="B122" s="164" t="s">
        <v>621</v>
      </c>
      <c r="C122" s="164" t="s">
        <v>111</v>
      </c>
      <c r="D122" s="164" t="s">
        <v>634</v>
      </c>
      <c r="E122" s="164" t="s">
        <v>283</v>
      </c>
      <c r="F122" s="1000">
        <v>293050</v>
      </c>
      <c r="G122" s="1018"/>
      <c r="H122" s="1000">
        <v>293076</v>
      </c>
      <c r="I122" s="1000"/>
      <c r="J122" s="541">
        <f t="shared" ref="J122" si="507">H122-F122</f>
        <v>26</v>
      </c>
      <c r="K122" s="1000">
        <v>293076</v>
      </c>
      <c r="L122" s="541">
        <f t="shared" ref="L122" si="508">K122-H122</f>
        <v>0</v>
      </c>
      <c r="M122" s="1000">
        <v>293086</v>
      </c>
      <c r="N122" s="1000"/>
      <c r="O122" s="541">
        <f t="shared" ref="O122" si="509">M122-K122</f>
        <v>10</v>
      </c>
      <c r="P122" s="541">
        <f t="shared" ref="P122" si="510">M122-H122</f>
        <v>10</v>
      </c>
      <c r="Q122" s="1000">
        <v>293086</v>
      </c>
      <c r="R122" s="1000"/>
      <c r="S122" s="541">
        <f t="shared" ref="S122" si="511">Q122-M122</f>
        <v>0</v>
      </c>
      <c r="T122" s="542">
        <f t="shared" ref="T122" si="512">Q122-F122</f>
        <v>36</v>
      </c>
      <c r="U122" s="542"/>
      <c r="V122" s="541">
        <f t="shared" ref="V122" si="513">P122</f>
        <v>10</v>
      </c>
      <c r="W122" s="543">
        <f t="shared" ref="W122" si="514">T122-V122</f>
        <v>26</v>
      </c>
      <c r="X122" s="1046" t="s">
        <v>466</v>
      </c>
      <c r="Y122" s="1046" t="s">
        <v>467</v>
      </c>
      <c r="Z122" s="1046" t="s">
        <v>29</v>
      </c>
      <c r="AA122" s="1046">
        <v>2016</v>
      </c>
      <c r="AB122" s="1046" t="s">
        <v>30</v>
      </c>
      <c r="AC122" s="1047">
        <v>7</v>
      </c>
      <c r="AD122" s="978">
        <f t="shared" ref="AD122" si="515">T122/AC122</f>
        <v>5.1428571428571432</v>
      </c>
      <c r="AE122" s="1048">
        <v>23.45</v>
      </c>
      <c r="AF122" s="976">
        <f t="shared" ref="AF122" si="516">AD122*AE122</f>
        <v>120.60000000000001</v>
      </c>
      <c r="AG122" s="1058" t="s">
        <v>128</v>
      </c>
      <c r="AH122" s="976">
        <f t="shared" ref="AH122" si="517">AF122</f>
        <v>120.60000000000001</v>
      </c>
      <c r="AI122" s="978">
        <f t="shared" ref="AI122" si="518">AD122</f>
        <v>5.1428571428571432</v>
      </c>
      <c r="AJ122" s="978">
        <f t="shared" ref="AJ122" si="519">T122</f>
        <v>36</v>
      </c>
      <c r="AK122" s="1067" t="s">
        <v>439</v>
      </c>
      <c r="AL122" s="1067" t="s">
        <v>440</v>
      </c>
      <c r="AM122" s="1064" t="s">
        <v>2</v>
      </c>
    </row>
    <row r="123" spans="1:39" ht="12.1" customHeight="1">
      <c r="A123" s="999">
        <v>45728</v>
      </c>
      <c r="B123" s="164" t="s">
        <v>621</v>
      </c>
      <c r="C123" s="164" t="s">
        <v>111</v>
      </c>
      <c r="D123" s="164" t="s">
        <v>459</v>
      </c>
      <c r="E123" s="164" t="s">
        <v>283</v>
      </c>
      <c r="F123" s="1000">
        <v>293086</v>
      </c>
      <c r="G123" s="1018"/>
      <c r="H123" s="1000">
        <v>293086</v>
      </c>
      <c r="I123" s="1000"/>
      <c r="J123" s="541">
        <f t="shared" ref="J123" si="520">H123-F123</f>
        <v>0</v>
      </c>
      <c r="K123" s="1000">
        <v>293086</v>
      </c>
      <c r="L123" s="541">
        <f t="shared" ref="L123" si="521">K123-H123</f>
        <v>0</v>
      </c>
      <c r="M123" s="1000">
        <v>293096</v>
      </c>
      <c r="N123" s="1000"/>
      <c r="O123" s="541">
        <f t="shared" ref="O123" si="522">M123-K123</f>
        <v>10</v>
      </c>
      <c r="P123" s="541">
        <f t="shared" ref="P123" si="523">M123-H123</f>
        <v>10</v>
      </c>
      <c r="Q123" s="1000">
        <v>293101</v>
      </c>
      <c r="R123" s="1000"/>
      <c r="S123" s="541">
        <f t="shared" ref="S123" si="524">Q123-M123</f>
        <v>5</v>
      </c>
      <c r="T123" s="542">
        <f t="shared" ref="T123" si="525">Q123-F123</f>
        <v>15</v>
      </c>
      <c r="U123" s="542"/>
      <c r="V123" s="541">
        <f t="shared" ref="V123" si="526">P123</f>
        <v>10</v>
      </c>
      <c r="W123" s="543">
        <f t="shared" ref="W123" si="527">T123-V123</f>
        <v>5</v>
      </c>
      <c r="X123" s="1046" t="s">
        <v>466</v>
      </c>
      <c r="Y123" s="1046" t="s">
        <v>467</v>
      </c>
      <c r="Z123" s="1046" t="s">
        <v>29</v>
      </c>
      <c r="AA123" s="1046">
        <v>2016</v>
      </c>
      <c r="AB123" s="1046" t="s">
        <v>30</v>
      </c>
      <c r="AC123" s="1047">
        <v>7</v>
      </c>
      <c r="AD123" s="978">
        <f t="shared" ref="AD123" si="528">T123/AC123</f>
        <v>2.1428571428571428</v>
      </c>
      <c r="AE123" s="1048">
        <v>23.45</v>
      </c>
      <c r="AF123" s="976">
        <f t="shared" ref="AF123" si="529">AD123*AE123</f>
        <v>50.25</v>
      </c>
      <c r="AG123" s="1058" t="s">
        <v>128</v>
      </c>
      <c r="AH123" s="976">
        <f t="shared" ref="AH123" si="530">AF123</f>
        <v>50.25</v>
      </c>
      <c r="AI123" s="978">
        <f t="shared" ref="AI123" si="531">AD123</f>
        <v>2.1428571428571428</v>
      </c>
      <c r="AJ123" s="978">
        <f t="shared" ref="AJ123" si="532">T123</f>
        <v>15</v>
      </c>
      <c r="AK123" s="1063">
        <f>SUM(AH118:AH123)</f>
        <v>539.34999999999991</v>
      </c>
      <c r="AL123" s="1063">
        <v>600</v>
      </c>
      <c r="AM123" s="1068">
        <v>45729</v>
      </c>
    </row>
    <row r="124" spans="1:39" ht="12.1" customHeight="1">
      <c r="A124" s="999">
        <v>45729</v>
      </c>
      <c r="B124" s="164" t="s">
        <v>621</v>
      </c>
      <c r="C124" s="164" t="s">
        <v>111</v>
      </c>
      <c r="D124" s="164" t="s">
        <v>458</v>
      </c>
      <c r="E124" s="164" t="s">
        <v>282</v>
      </c>
      <c r="F124" s="1000">
        <v>293101</v>
      </c>
      <c r="G124" s="1018"/>
      <c r="H124" s="1000">
        <v>293107</v>
      </c>
      <c r="I124" s="1000"/>
      <c r="J124" s="541">
        <f t="shared" ref="J124" si="533">H124-F124</f>
        <v>6</v>
      </c>
      <c r="K124" s="1000">
        <v>293107</v>
      </c>
      <c r="L124" s="541">
        <f t="shared" ref="L124" si="534">K124-H124</f>
        <v>0</v>
      </c>
      <c r="M124" s="1000">
        <v>293117</v>
      </c>
      <c r="N124" s="1000"/>
      <c r="O124" s="541">
        <f t="shared" ref="O124" si="535">M124-K124</f>
        <v>10</v>
      </c>
      <c r="P124" s="541">
        <f t="shared" ref="P124" si="536">M124-H124</f>
        <v>10</v>
      </c>
      <c r="Q124" s="1000">
        <v>293137</v>
      </c>
      <c r="R124" s="1000"/>
      <c r="S124" s="541">
        <f t="shared" ref="S124" si="537">Q124-M124</f>
        <v>20</v>
      </c>
      <c r="T124" s="542">
        <f t="shared" ref="T124" si="538">Q124-F124</f>
        <v>36</v>
      </c>
      <c r="U124" s="542"/>
      <c r="V124" s="541">
        <f t="shared" ref="V124" si="539">P124</f>
        <v>10</v>
      </c>
      <c r="W124" s="543">
        <f t="shared" ref="W124" si="540">T124-V124</f>
        <v>26</v>
      </c>
      <c r="X124" s="1046" t="s">
        <v>466</v>
      </c>
      <c r="Y124" s="1046" t="s">
        <v>467</v>
      </c>
      <c r="Z124" s="1046" t="s">
        <v>29</v>
      </c>
      <c r="AA124" s="1046">
        <v>2016</v>
      </c>
      <c r="AB124" s="1046" t="s">
        <v>30</v>
      </c>
      <c r="AC124" s="1047">
        <v>7</v>
      </c>
      <c r="AD124" s="978">
        <f t="shared" ref="AD124" si="541">T124/AC124</f>
        <v>5.1428571428571432</v>
      </c>
      <c r="AE124" s="1048">
        <v>23.45</v>
      </c>
      <c r="AF124" s="976">
        <f t="shared" ref="AF124" si="542">AD124*AE124</f>
        <v>120.60000000000001</v>
      </c>
      <c r="AG124" s="1058" t="s">
        <v>128</v>
      </c>
      <c r="AH124" s="976">
        <f t="shared" ref="AH124" si="543">AF124</f>
        <v>120.60000000000001</v>
      </c>
      <c r="AI124" s="978">
        <f t="shared" ref="AI124" si="544">AD124</f>
        <v>5.1428571428571432</v>
      </c>
      <c r="AJ124" s="978">
        <f t="shared" ref="AJ124" si="545">T124</f>
        <v>36</v>
      </c>
      <c r="AK124" s="1059"/>
      <c r="AL124" s="1059"/>
      <c r="AM124" s="1060"/>
    </row>
    <row r="125" spans="1:39" ht="12.1" customHeight="1">
      <c r="A125" s="999">
        <v>45729</v>
      </c>
      <c r="B125" s="164" t="s">
        <v>621</v>
      </c>
      <c r="C125" s="164" t="s">
        <v>111</v>
      </c>
      <c r="D125" s="164" t="s">
        <v>459</v>
      </c>
      <c r="E125" s="164" t="s">
        <v>283</v>
      </c>
      <c r="F125" s="1000">
        <v>293137</v>
      </c>
      <c r="G125" s="1018"/>
      <c r="H125" s="1000">
        <v>293155</v>
      </c>
      <c r="I125" s="1000"/>
      <c r="J125" s="541">
        <f t="shared" ref="J125" si="546">H125-F125</f>
        <v>18</v>
      </c>
      <c r="K125" s="1000">
        <v>293155</v>
      </c>
      <c r="L125" s="541">
        <f t="shared" ref="L125" si="547">K125-H125</f>
        <v>0</v>
      </c>
      <c r="M125" s="1000">
        <v>293165</v>
      </c>
      <c r="N125" s="1000"/>
      <c r="O125" s="541">
        <f t="shared" ref="O125" si="548">M125-K125</f>
        <v>10</v>
      </c>
      <c r="P125" s="541">
        <f t="shared" ref="P125" si="549">M125-H125</f>
        <v>10</v>
      </c>
      <c r="Q125" s="1000">
        <v>293170</v>
      </c>
      <c r="R125" s="1000"/>
      <c r="S125" s="541">
        <f t="shared" ref="S125" si="550">Q125-M125</f>
        <v>5</v>
      </c>
      <c r="T125" s="542">
        <f t="shared" ref="T125" si="551">Q125-F125</f>
        <v>33</v>
      </c>
      <c r="U125" s="542"/>
      <c r="V125" s="541">
        <f t="shared" ref="V125" si="552">P125</f>
        <v>10</v>
      </c>
      <c r="W125" s="543">
        <f t="shared" ref="W125" si="553">T125-V125</f>
        <v>23</v>
      </c>
      <c r="X125" s="1046" t="s">
        <v>466</v>
      </c>
      <c r="Y125" s="1046" t="s">
        <v>467</v>
      </c>
      <c r="Z125" s="1046" t="s">
        <v>29</v>
      </c>
      <c r="AA125" s="1046">
        <v>2016</v>
      </c>
      <c r="AB125" s="1046" t="s">
        <v>30</v>
      </c>
      <c r="AC125" s="1047">
        <v>7</v>
      </c>
      <c r="AD125" s="978">
        <f t="shared" ref="AD125" si="554">T125/AC125</f>
        <v>4.7142857142857144</v>
      </c>
      <c r="AE125" s="1048">
        <v>23.45</v>
      </c>
      <c r="AF125" s="976">
        <f t="shared" ref="AF125" si="555">AD125*AE125</f>
        <v>110.55</v>
      </c>
      <c r="AG125" s="1058" t="s">
        <v>128</v>
      </c>
      <c r="AH125" s="976">
        <f t="shared" ref="AH125" si="556">AF125</f>
        <v>110.55</v>
      </c>
      <c r="AI125" s="978">
        <f t="shared" ref="AI125" si="557">AD125</f>
        <v>4.7142857142857144</v>
      </c>
      <c r="AJ125" s="978">
        <f t="shared" ref="AJ125" si="558">T125</f>
        <v>33</v>
      </c>
      <c r="AK125" s="1065"/>
      <c r="AL125" s="1065"/>
      <c r="AM125" s="1066"/>
    </row>
    <row r="126" spans="1:39" ht="12.1" customHeight="1">
      <c r="A126" s="999">
        <v>45730</v>
      </c>
      <c r="B126" s="164" t="s">
        <v>621</v>
      </c>
      <c r="C126" s="164" t="s">
        <v>111</v>
      </c>
      <c r="D126" s="164" t="s">
        <v>458</v>
      </c>
      <c r="E126" s="164" t="s">
        <v>282</v>
      </c>
      <c r="F126" s="1000">
        <v>293170</v>
      </c>
      <c r="G126" s="1018"/>
      <c r="H126" s="1000">
        <v>293176</v>
      </c>
      <c r="I126" s="1000"/>
      <c r="J126" s="541">
        <f t="shared" ref="J126" si="559">H126-F126</f>
        <v>6</v>
      </c>
      <c r="K126" s="1000">
        <v>293176</v>
      </c>
      <c r="L126" s="541">
        <f t="shared" ref="L126" si="560">K126-H126</f>
        <v>0</v>
      </c>
      <c r="M126" s="1000">
        <v>293186</v>
      </c>
      <c r="N126" s="1000"/>
      <c r="O126" s="541">
        <f t="shared" ref="O126" si="561">M126-K126</f>
        <v>10</v>
      </c>
      <c r="P126" s="541">
        <f t="shared" ref="P126" si="562">M126-H126</f>
        <v>10</v>
      </c>
      <c r="Q126" s="1000">
        <v>293186</v>
      </c>
      <c r="R126" s="1000"/>
      <c r="S126" s="541">
        <f t="shared" ref="S126" si="563">Q126-M126</f>
        <v>0</v>
      </c>
      <c r="T126" s="542">
        <f t="shared" ref="T126" si="564">Q126-F126</f>
        <v>16</v>
      </c>
      <c r="U126" s="542"/>
      <c r="V126" s="541">
        <f t="shared" ref="V126" si="565">P126</f>
        <v>10</v>
      </c>
      <c r="W126" s="543">
        <f t="shared" ref="W126" si="566">T126-V126</f>
        <v>6</v>
      </c>
      <c r="X126" s="1046" t="s">
        <v>466</v>
      </c>
      <c r="Y126" s="1046" t="s">
        <v>467</v>
      </c>
      <c r="Z126" s="1046" t="s">
        <v>29</v>
      </c>
      <c r="AA126" s="1046">
        <v>2016</v>
      </c>
      <c r="AB126" s="1046" t="s">
        <v>30</v>
      </c>
      <c r="AC126" s="1047">
        <v>7</v>
      </c>
      <c r="AD126" s="978">
        <f t="shared" ref="AD126" si="567">T126/AC126</f>
        <v>2.2857142857142856</v>
      </c>
      <c r="AE126" s="1048">
        <v>23.45</v>
      </c>
      <c r="AF126" s="976">
        <f t="shared" ref="AF126" si="568">AD126*AE126</f>
        <v>53.599999999999994</v>
      </c>
      <c r="AG126" s="1058" t="s">
        <v>128</v>
      </c>
      <c r="AH126" s="976">
        <f t="shared" ref="AH126" si="569">AF126</f>
        <v>53.599999999999994</v>
      </c>
      <c r="AI126" s="978">
        <f t="shared" ref="AI126" si="570">AD126</f>
        <v>2.2857142857142856</v>
      </c>
      <c r="AJ126" s="978">
        <f t="shared" ref="AJ126" si="571">T126</f>
        <v>16</v>
      </c>
      <c r="AK126" s="1069"/>
      <c r="AL126" s="1069"/>
      <c r="AM126" s="1070"/>
    </row>
    <row r="127" spans="1:39" ht="12.1" customHeight="1">
      <c r="A127" s="999">
        <v>45730</v>
      </c>
      <c r="B127" s="164" t="s">
        <v>621</v>
      </c>
      <c r="C127" s="164" t="s">
        <v>111</v>
      </c>
      <c r="D127" s="164" t="s">
        <v>635</v>
      </c>
      <c r="E127" s="164" t="s">
        <v>282</v>
      </c>
      <c r="F127" s="1000">
        <v>293186</v>
      </c>
      <c r="G127" s="1018"/>
      <c r="H127" s="1000">
        <v>293186</v>
      </c>
      <c r="I127" s="1000"/>
      <c r="J127" s="541">
        <f t="shared" ref="J127" si="572">H127-F127</f>
        <v>0</v>
      </c>
      <c r="K127" s="1000">
        <v>293186</v>
      </c>
      <c r="L127" s="541">
        <f t="shared" ref="L127" si="573">K127-H127</f>
        <v>0</v>
      </c>
      <c r="M127" s="1000">
        <v>293198</v>
      </c>
      <c r="N127" s="1000"/>
      <c r="O127" s="541">
        <f t="shared" ref="O127" si="574">M127-K127</f>
        <v>12</v>
      </c>
      <c r="P127" s="541">
        <f t="shared" ref="P127" si="575">M127-H127</f>
        <v>12</v>
      </c>
      <c r="Q127" s="1000">
        <v>293220</v>
      </c>
      <c r="R127" s="1000"/>
      <c r="S127" s="541">
        <f t="shared" ref="S127" si="576">Q127-M127</f>
        <v>22</v>
      </c>
      <c r="T127" s="542">
        <f t="shared" ref="T127" si="577">Q127-F127</f>
        <v>34</v>
      </c>
      <c r="U127" s="542"/>
      <c r="V127" s="541">
        <f t="shared" ref="V127" si="578">P127</f>
        <v>12</v>
      </c>
      <c r="W127" s="543">
        <f t="shared" ref="W127" si="579">T127-V127</f>
        <v>22</v>
      </c>
      <c r="X127" s="1046" t="s">
        <v>466</v>
      </c>
      <c r="Y127" s="1046" t="s">
        <v>467</v>
      </c>
      <c r="Z127" s="1046" t="s">
        <v>29</v>
      </c>
      <c r="AA127" s="1046">
        <v>2016</v>
      </c>
      <c r="AB127" s="1046" t="s">
        <v>30</v>
      </c>
      <c r="AC127" s="1047">
        <v>7</v>
      </c>
      <c r="AD127" s="978">
        <f t="shared" ref="AD127" si="580">T127/AC127</f>
        <v>4.8571428571428568</v>
      </c>
      <c r="AE127" s="1048">
        <v>23.45</v>
      </c>
      <c r="AF127" s="976">
        <f t="shared" ref="AF127" si="581">AD127*AE127</f>
        <v>113.89999999999999</v>
      </c>
      <c r="AG127" s="1058" t="s">
        <v>128</v>
      </c>
      <c r="AH127" s="976">
        <f t="shared" ref="AH127" si="582">AF127</f>
        <v>113.89999999999999</v>
      </c>
      <c r="AI127" s="978">
        <f t="shared" ref="AI127" si="583">AD127</f>
        <v>4.8571428571428568</v>
      </c>
      <c r="AJ127" s="978">
        <f t="shared" ref="AJ127" si="584">T127</f>
        <v>34</v>
      </c>
      <c r="AK127" s="1059"/>
      <c r="AL127" s="1059"/>
      <c r="AM127" s="1060"/>
    </row>
    <row r="128" spans="1:39" ht="12.1" customHeight="1">
      <c r="A128" s="999">
        <v>45730</v>
      </c>
      <c r="B128" s="164" t="s">
        <v>621</v>
      </c>
      <c r="C128" s="164" t="s">
        <v>111</v>
      </c>
      <c r="D128" s="164" t="s">
        <v>634</v>
      </c>
      <c r="E128" s="164" t="s">
        <v>283</v>
      </c>
      <c r="F128" s="1000">
        <v>293220</v>
      </c>
      <c r="G128" s="1018"/>
      <c r="H128" s="1000">
        <v>293246</v>
      </c>
      <c r="I128" s="1000"/>
      <c r="J128" s="541">
        <f t="shared" ref="J128" si="585">H128-F128</f>
        <v>26</v>
      </c>
      <c r="K128" s="1000">
        <v>293246</v>
      </c>
      <c r="L128" s="541">
        <f t="shared" ref="L128" si="586">K128-H128</f>
        <v>0</v>
      </c>
      <c r="M128" s="1000">
        <v>293256</v>
      </c>
      <c r="N128" s="1000"/>
      <c r="O128" s="541">
        <f t="shared" ref="O128" si="587">M128-K128</f>
        <v>10</v>
      </c>
      <c r="P128" s="541">
        <f t="shared" ref="P128" si="588">M128-H128</f>
        <v>10</v>
      </c>
      <c r="Q128" s="1000">
        <v>293256</v>
      </c>
      <c r="R128" s="1000"/>
      <c r="S128" s="541">
        <f t="shared" ref="S128" si="589">Q128-M128</f>
        <v>0</v>
      </c>
      <c r="T128" s="542">
        <f t="shared" ref="T128" si="590">Q128-F128</f>
        <v>36</v>
      </c>
      <c r="U128" s="542"/>
      <c r="V128" s="541">
        <f t="shared" ref="V128" si="591">P128</f>
        <v>10</v>
      </c>
      <c r="W128" s="543">
        <f t="shared" ref="W128" si="592">T128-V128</f>
        <v>26</v>
      </c>
      <c r="X128" s="1046" t="s">
        <v>466</v>
      </c>
      <c r="Y128" s="1046" t="s">
        <v>467</v>
      </c>
      <c r="Z128" s="1046" t="s">
        <v>29</v>
      </c>
      <c r="AA128" s="1046">
        <v>2016</v>
      </c>
      <c r="AB128" s="1046" t="s">
        <v>30</v>
      </c>
      <c r="AC128" s="1047">
        <v>7</v>
      </c>
      <c r="AD128" s="978">
        <f t="shared" ref="AD128" si="593">T128/AC128</f>
        <v>5.1428571428571432</v>
      </c>
      <c r="AE128" s="1048">
        <v>23.45</v>
      </c>
      <c r="AF128" s="976">
        <f t="shared" ref="AF128" si="594">AD128*AE128</f>
        <v>120.60000000000001</v>
      </c>
      <c r="AG128" s="1058" t="s">
        <v>128</v>
      </c>
      <c r="AH128" s="976">
        <f t="shared" ref="AH128" si="595">AF128</f>
        <v>120.60000000000001</v>
      </c>
      <c r="AI128" s="978">
        <f t="shared" ref="AI128" si="596">AD128</f>
        <v>5.1428571428571432</v>
      </c>
      <c r="AJ128" s="978">
        <f t="shared" ref="AJ128" si="597">T128</f>
        <v>36</v>
      </c>
      <c r="AK128" s="1059"/>
      <c r="AL128" s="1059"/>
      <c r="AM128" s="1060"/>
    </row>
    <row r="129" spans="1:39" ht="12.1" customHeight="1">
      <c r="A129" s="999">
        <v>45730</v>
      </c>
      <c r="B129" s="164" t="s">
        <v>621</v>
      </c>
      <c r="C129" s="164" t="s">
        <v>111</v>
      </c>
      <c r="D129" s="164" t="s">
        <v>459</v>
      </c>
      <c r="E129" s="164" t="s">
        <v>283</v>
      </c>
      <c r="F129" s="1000">
        <v>293256</v>
      </c>
      <c r="G129" s="1018"/>
      <c r="H129" s="1000">
        <v>293256</v>
      </c>
      <c r="I129" s="1000"/>
      <c r="J129" s="541">
        <f t="shared" ref="J129" si="598">H129-F129</f>
        <v>0</v>
      </c>
      <c r="K129" s="1000">
        <v>293256</v>
      </c>
      <c r="L129" s="541">
        <f t="shared" ref="L129" si="599">K129-H129</f>
        <v>0</v>
      </c>
      <c r="M129" s="1000">
        <v>293267</v>
      </c>
      <c r="N129" s="1000"/>
      <c r="O129" s="541">
        <f t="shared" ref="O129" si="600">M129-K129</f>
        <v>11</v>
      </c>
      <c r="P129" s="541">
        <f t="shared" ref="P129" si="601">M129-H129</f>
        <v>11</v>
      </c>
      <c r="Q129" s="1000">
        <v>293275</v>
      </c>
      <c r="R129" s="1000"/>
      <c r="S129" s="541">
        <f t="shared" ref="S129" si="602">Q129-M129</f>
        <v>8</v>
      </c>
      <c r="T129" s="542">
        <f t="shared" ref="T129" si="603">Q129-F129</f>
        <v>19</v>
      </c>
      <c r="U129" s="542"/>
      <c r="V129" s="541">
        <f t="shared" ref="V129" si="604">P129</f>
        <v>11</v>
      </c>
      <c r="W129" s="543">
        <f t="shared" ref="W129" si="605">T129-V129</f>
        <v>8</v>
      </c>
      <c r="X129" s="1046" t="s">
        <v>466</v>
      </c>
      <c r="Y129" s="1046" t="s">
        <v>467</v>
      </c>
      <c r="Z129" s="1046" t="s">
        <v>29</v>
      </c>
      <c r="AA129" s="1046">
        <v>2016</v>
      </c>
      <c r="AB129" s="1046" t="s">
        <v>30</v>
      </c>
      <c r="AC129" s="1047">
        <v>7</v>
      </c>
      <c r="AD129" s="978">
        <f t="shared" ref="AD129" si="606">T129/AC129</f>
        <v>2.7142857142857144</v>
      </c>
      <c r="AE129" s="1048">
        <v>23.45</v>
      </c>
      <c r="AF129" s="976">
        <f t="shared" ref="AF129" si="607">AD129*AE129</f>
        <v>63.65</v>
      </c>
      <c r="AG129" s="1058" t="s">
        <v>128</v>
      </c>
      <c r="AH129" s="976">
        <f t="shared" ref="AH129" si="608">AF129</f>
        <v>63.65</v>
      </c>
      <c r="AI129" s="978">
        <f t="shared" ref="AI129" si="609">AD129</f>
        <v>2.7142857142857144</v>
      </c>
      <c r="AJ129" s="978">
        <f t="shared" ref="AJ129" si="610">T129</f>
        <v>19</v>
      </c>
      <c r="AK129" s="1065"/>
      <c r="AL129" s="1065"/>
      <c r="AM129" s="1066"/>
    </row>
    <row r="130" spans="1:39" ht="12.1" customHeight="1">
      <c r="A130" s="999">
        <v>45734</v>
      </c>
      <c r="B130" s="164" t="s">
        <v>621</v>
      </c>
      <c r="C130" s="164" t="s">
        <v>111</v>
      </c>
      <c r="D130" s="164" t="s">
        <v>458</v>
      </c>
      <c r="E130" s="164" t="s">
        <v>282</v>
      </c>
      <c r="F130" s="1000">
        <v>293275</v>
      </c>
      <c r="G130" s="1018"/>
      <c r="H130" s="1000">
        <v>293286</v>
      </c>
      <c r="I130" s="1000"/>
      <c r="J130" s="541">
        <f t="shared" ref="J130" si="611">H130-F130</f>
        <v>11</v>
      </c>
      <c r="K130" s="1000">
        <v>293286</v>
      </c>
      <c r="L130" s="541">
        <f t="shared" ref="L130" si="612">K130-H130</f>
        <v>0</v>
      </c>
      <c r="M130" s="1000">
        <v>293296</v>
      </c>
      <c r="N130" s="1000"/>
      <c r="O130" s="541">
        <f t="shared" ref="O130" si="613">M130-K130</f>
        <v>10</v>
      </c>
      <c r="P130" s="541">
        <f t="shared" ref="P130" si="614">M130-H130</f>
        <v>10</v>
      </c>
      <c r="Q130" s="1000">
        <v>293296</v>
      </c>
      <c r="R130" s="1000"/>
      <c r="S130" s="541">
        <f t="shared" ref="S130" si="615">Q130-M130</f>
        <v>0</v>
      </c>
      <c r="T130" s="542">
        <f t="shared" ref="T130" si="616">Q130-F130</f>
        <v>21</v>
      </c>
      <c r="U130" s="542"/>
      <c r="V130" s="541">
        <f t="shared" ref="V130" si="617">P130</f>
        <v>10</v>
      </c>
      <c r="W130" s="543">
        <f t="shared" ref="W130" si="618">T130-V130</f>
        <v>11</v>
      </c>
      <c r="X130" s="1046" t="s">
        <v>466</v>
      </c>
      <c r="Y130" s="1046" t="s">
        <v>467</v>
      </c>
      <c r="Z130" s="1046" t="s">
        <v>29</v>
      </c>
      <c r="AA130" s="1046">
        <v>2016</v>
      </c>
      <c r="AB130" s="1046" t="s">
        <v>30</v>
      </c>
      <c r="AC130" s="1047">
        <v>7</v>
      </c>
      <c r="AD130" s="978">
        <f t="shared" ref="AD130" si="619">T130/AC130</f>
        <v>3</v>
      </c>
      <c r="AE130" s="1048">
        <v>23.45</v>
      </c>
      <c r="AF130" s="976">
        <f t="shared" ref="AF130" si="620">AD130*AE130</f>
        <v>70.349999999999994</v>
      </c>
      <c r="AG130" s="1058" t="s">
        <v>128</v>
      </c>
      <c r="AH130" s="976">
        <f t="shared" ref="AH130" si="621">AF130</f>
        <v>70.349999999999994</v>
      </c>
      <c r="AI130" s="978">
        <f t="shared" ref="AI130" si="622">AD130</f>
        <v>3</v>
      </c>
      <c r="AJ130" s="978">
        <f t="shared" ref="AJ130" si="623">T130</f>
        <v>21</v>
      </c>
      <c r="AK130" s="1067" t="s">
        <v>439</v>
      </c>
      <c r="AL130" s="1067" t="s">
        <v>440</v>
      </c>
      <c r="AM130" s="1064" t="s">
        <v>2</v>
      </c>
    </row>
    <row r="131" spans="1:39" ht="12.1" customHeight="1">
      <c r="A131" s="999">
        <v>45734</v>
      </c>
      <c r="B131" s="164" t="s">
        <v>621</v>
      </c>
      <c r="C131" s="164" t="s">
        <v>111</v>
      </c>
      <c r="D131" s="164" t="s">
        <v>635</v>
      </c>
      <c r="E131" s="164" t="s">
        <v>282</v>
      </c>
      <c r="F131" s="1000">
        <v>293296</v>
      </c>
      <c r="G131" s="1018"/>
      <c r="H131" s="1000">
        <v>293296</v>
      </c>
      <c r="I131" s="1000"/>
      <c r="J131" s="541">
        <f t="shared" ref="J131" si="624">H131-F131</f>
        <v>0</v>
      </c>
      <c r="K131" s="1000">
        <v>293296</v>
      </c>
      <c r="L131" s="541">
        <f t="shared" ref="L131" si="625">K131-H131</f>
        <v>0</v>
      </c>
      <c r="M131" s="1000">
        <v>293308</v>
      </c>
      <c r="N131" s="1000"/>
      <c r="O131" s="541">
        <f t="shared" ref="O131" si="626">M131-K131</f>
        <v>12</v>
      </c>
      <c r="P131" s="541">
        <f t="shared" ref="P131" si="627">M131-H131</f>
        <v>12</v>
      </c>
      <c r="Q131" s="1000">
        <v>293330</v>
      </c>
      <c r="R131" s="1000"/>
      <c r="S131" s="541">
        <f t="shared" ref="S131" si="628">Q131-M131</f>
        <v>22</v>
      </c>
      <c r="T131" s="542">
        <f t="shared" ref="T131" si="629">Q131-F131</f>
        <v>34</v>
      </c>
      <c r="U131" s="542"/>
      <c r="V131" s="541">
        <f t="shared" ref="V131" si="630">P131</f>
        <v>12</v>
      </c>
      <c r="W131" s="543">
        <f t="shared" ref="W131" si="631">T131-V131</f>
        <v>22</v>
      </c>
      <c r="X131" s="1046" t="s">
        <v>466</v>
      </c>
      <c r="Y131" s="1046" t="s">
        <v>467</v>
      </c>
      <c r="Z131" s="1046" t="s">
        <v>29</v>
      </c>
      <c r="AA131" s="1046">
        <v>2016</v>
      </c>
      <c r="AB131" s="1046" t="s">
        <v>30</v>
      </c>
      <c r="AC131" s="1047">
        <v>7</v>
      </c>
      <c r="AD131" s="978">
        <f t="shared" ref="AD131" si="632">T131/AC131</f>
        <v>4.8571428571428568</v>
      </c>
      <c r="AE131" s="1048">
        <v>23.45</v>
      </c>
      <c r="AF131" s="976">
        <f t="shared" ref="AF131" si="633">AD131*AE131</f>
        <v>113.89999999999999</v>
      </c>
      <c r="AG131" s="1058" t="s">
        <v>128</v>
      </c>
      <c r="AH131" s="976">
        <f t="shared" ref="AH131" si="634">AF131</f>
        <v>113.89999999999999</v>
      </c>
      <c r="AI131" s="978">
        <f t="shared" ref="AI131" si="635">AD131</f>
        <v>4.8571428571428568</v>
      </c>
      <c r="AJ131" s="978">
        <f t="shared" ref="AJ131" si="636">T131</f>
        <v>34</v>
      </c>
      <c r="AK131" s="1061">
        <f>SUM(AH124:AH131)</f>
        <v>767.15</v>
      </c>
      <c r="AL131" s="1061">
        <v>800</v>
      </c>
      <c r="AM131" s="1062">
        <v>45734</v>
      </c>
    </row>
    <row r="132" spans="1:39" ht="12.1" customHeight="1">
      <c r="A132" s="999">
        <v>45734</v>
      </c>
      <c r="B132" s="164" t="s">
        <v>621</v>
      </c>
      <c r="C132" s="164" t="s">
        <v>111</v>
      </c>
      <c r="D132" s="164" t="s">
        <v>634</v>
      </c>
      <c r="E132" s="164" t="s">
        <v>283</v>
      </c>
      <c r="F132" s="1000">
        <v>293330</v>
      </c>
      <c r="G132" s="1018"/>
      <c r="H132" s="1000">
        <v>293356</v>
      </c>
      <c r="I132" s="1000"/>
      <c r="J132" s="541">
        <f t="shared" ref="J132" si="637">H132-F132</f>
        <v>26</v>
      </c>
      <c r="K132" s="1000">
        <v>293356</v>
      </c>
      <c r="L132" s="541">
        <f t="shared" ref="L132" si="638">K132-H132</f>
        <v>0</v>
      </c>
      <c r="M132" s="1000">
        <v>293367</v>
      </c>
      <c r="N132" s="1000"/>
      <c r="O132" s="541">
        <f t="shared" ref="O132" si="639">M132-K132</f>
        <v>11</v>
      </c>
      <c r="P132" s="541">
        <f t="shared" ref="P132" si="640">M132-H132</f>
        <v>11</v>
      </c>
      <c r="Q132" s="1000">
        <v>293367</v>
      </c>
      <c r="R132" s="1000"/>
      <c r="S132" s="541">
        <f t="shared" ref="S132" si="641">Q132-M132</f>
        <v>0</v>
      </c>
      <c r="T132" s="542">
        <f t="shared" ref="T132" si="642">Q132-F132</f>
        <v>37</v>
      </c>
      <c r="U132" s="542"/>
      <c r="V132" s="541">
        <f t="shared" ref="V132" si="643">P132</f>
        <v>11</v>
      </c>
      <c r="W132" s="543">
        <f t="shared" ref="W132" si="644">T132-V132</f>
        <v>26</v>
      </c>
      <c r="X132" s="1046" t="s">
        <v>466</v>
      </c>
      <c r="Y132" s="1046" t="s">
        <v>467</v>
      </c>
      <c r="Z132" s="1046" t="s">
        <v>29</v>
      </c>
      <c r="AA132" s="1046">
        <v>2016</v>
      </c>
      <c r="AB132" s="1046" t="s">
        <v>30</v>
      </c>
      <c r="AC132" s="1047">
        <v>7</v>
      </c>
      <c r="AD132" s="978">
        <f t="shared" ref="AD132" si="645">T132/AC132</f>
        <v>5.2857142857142856</v>
      </c>
      <c r="AE132" s="1048">
        <v>23.45</v>
      </c>
      <c r="AF132" s="976">
        <f t="shared" ref="AF132" si="646">AD132*AE132</f>
        <v>123.94999999999999</v>
      </c>
      <c r="AG132" s="1058" t="s">
        <v>128</v>
      </c>
      <c r="AH132" s="976">
        <f t="shared" ref="AH132" si="647">AF132</f>
        <v>123.94999999999999</v>
      </c>
      <c r="AI132" s="978">
        <f t="shared" ref="AI132" si="648">AD132</f>
        <v>5.2857142857142856</v>
      </c>
      <c r="AJ132" s="978">
        <f t="shared" ref="AJ132" si="649">T132</f>
        <v>37</v>
      </c>
      <c r="AK132" s="1069"/>
      <c r="AL132" s="1069"/>
      <c r="AM132" s="1070"/>
    </row>
    <row r="133" spans="1:39" ht="12.1" customHeight="1">
      <c r="A133" s="999">
        <v>45734</v>
      </c>
      <c r="B133" s="164" t="s">
        <v>621</v>
      </c>
      <c r="C133" s="164" t="s">
        <v>111</v>
      </c>
      <c r="D133" s="164" t="s">
        <v>459</v>
      </c>
      <c r="E133" s="164" t="s">
        <v>283</v>
      </c>
      <c r="F133" s="1000">
        <v>293367</v>
      </c>
      <c r="G133" s="1018"/>
      <c r="H133" s="1000">
        <v>293367</v>
      </c>
      <c r="I133" s="1000"/>
      <c r="J133" s="541">
        <f t="shared" ref="J133" si="650">H133-F133</f>
        <v>0</v>
      </c>
      <c r="K133" s="1000">
        <v>293367</v>
      </c>
      <c r="L133" s="541">
        <f t="shared" ref="L133" si="651">K133-H133</f>
        <v>0</v>
      </c>
      <c r="M133" s="1000">
        <v>293378</v>
      </c>
      <c r="N133" s="1000"/>
      <c r="O133" s="541">
        <f t="shared" ref="O133" si="652">M133-K133</f>
        <v>11</v>
      </c>
      <c r="P133" s="541">
        <f t="shared" ref="P133" si="653">M133-H133</f>
        <v>11</v>
      </c>
      <c r="Q133" s="1000">
        <v>293385</v>
      </c>
      <c r="R133" s="1000"/>
      <c r="S133" s="541">
        <f t="shared" ref="S133" si="654">Q133-M133</f>
        <v>7</v>
      </c>
      <c r="T133" s="542">
        <f t="shared" ref="T133" si="655">Q133-F133</f>
        <v>18</v>
      </c>
      <c r="U133" s="542"/>
      <c r="V133" s="541">
        <f t="shared" ref="V133" si="656">P133</f>
        <v>11</v>
      </c>
      <c r="W133" s="543">
        <f t="shared" ref="W133" si="657">T133-V133</f>
        <v>7</v>
      </c>
      <c r="X133" s="1046" t="s">
        <v>466</v>
      </c>
      <c r="Y133" s="1046" t="s">
        <v>467</v>
      </c>
      <c r="Z133" s="1046" t="s">
        <v>29</v>
      </c>
      <c r="AA133" s="1046">
        <v>2016</v>
      </c>
      <c r="AB133" s="1046" t="s">
        <v>30</v>
      </c>
      <c r="AC133" s="1047">
        <v>7</v>
      </c>
      <c r="AD133" s="978">
        <f t="shared" ref="AD133" si="658">T133/AC133</f>
        <v>2.5714285714285716</v>
      </c>
      <c r="AE133" s="1048">
        <v>23.45</v>
      </c>
      <c r="AF133" s="976">
        <f t="shared" ref="AF133" si="659">AD133*AE133</f>
        <v>60.300000000000004</v>
      </c>
      <c r="AG133" s="1058" t="s">
        <v>128</v>
      </c>
      <c r="AH133" s="976">
        <f t="shared" ref="AH133" si="660">AF133</f>
        <v>60.300000000000004</v>
      </c>
      <c r="AI133" s="978">
        <f t="shared" ref="AI133" si="661">AD133</f>
        <v>2.5714285714285716</v>
      </c>
      <c r="AJ133" s="978">
        <f t="shared" ref="AJ133" si="662">T133</f>
        <v>18</v>
      </c>
      <c r="AK133" s="1071"/>
      <c r="AL133" s="1071"/>
      <c r="AM133" s="1072"/>
    </row>
    <row r="134" spans="1:39" ht="12.1" customHeight="1">
      <c r="A134" s="999">
        <v>45735</v>
      </c>
      <c r="B134" s="164" t="s">
        <v>621</v>
      </c>
      <c r="C134" s="164" t="s">
        <v>111</v>
      </c>
      <c r="D134" s="164" t="s">
        <v>458</v>
      </c>
      <c r="E134" s="164" t="s">
        <v>282</v>
      </c>
      <c r="F134" s="1000">
        <v>293385</v>
      </c>
      <c r="G134" s="1018"/>
      <c r="H134" s="1000">
        <v>293392</v>
      </c>
      <c r="I134" s="1000"/>
      <c r="J134" s="541">
        <f t="shared" ref="J134" si="663">H134-F134</f>
        <v>7</v>
      </c>
      <c r="K134" s="1000">
        <v>293392</v>
      </c>
      <c r="L134" s="541">
        <f t="shared" ref="L134" si="664">K134-H134</f>
        <v>0</v>
      </c>
      <c r="M134" s="1000">
        <v>293402</v>
      </c>
      <c r="N134" s="1000"/>
      <c r="O134" s="541">
        <f t="shared" ref="O134" si="665">M134-K134</f>
        <v>10</v>
      </c>
      <c r="P134" s="541">
        <f t="shared" ref="P134" si="666">M134-H134</f>
        <v>10</v>
      </c>
      <c r="Q134" s="1000">
        <v>293402</v>
      </c>
      <c r="R134" s="1000"/>
      <c r="S134" s="541">
        <f t="shared" ref="S134" si="667">Q134-M134</f>
        <v>0</v>
      </c>
      <c r="T134" s="542">
        <f t="shared" ref="T134" si="668">Q134-F134</f>
        <v>17</v>
      </c>
      <c r="U134" s="542"/>
      <c r="V134" s="541">
        <f t="shared" ref="V134" si="669">P134</f>
        <v>10</v>
      </c>
      <c r="W134" s="543">
        <f t="shared" ref="W134" si="670">T134-V134</f>
        <v>7</v>
      </c>
      <c r="X134" s="1046" t="s">
        <v>466</v>
      </c>
      <c r="Y134" s="1046" t="s">
        <v>467</v>
      </c>
      <c r="Z134" s="1046" t="s">
        <v>29</v>
      </c>
      <c r="AA134" s="1046">
        <v>2016</v>
      </c>
      <c r="AB134" s="1046" t="s">
        <v>30</v>
      </c>
      <c r="AC134" s="1047">
        <v>7</v>
      </c>
      <c r="AD134" s="978">
        <f t="shared" ref="AD134" si="671">T134/AC134</f>
        <v>2.4285714285714284</v>
      </c>
      <c r="AE134" s="1048">
        <v>23.45</v>
      </c>
      <c r="AF134" s="976">
        <f t="shared" ref="AF134" si="672">AD134*AE134</f>
        <v>56.949999999999996</v>
      </c>
      <c r="AG134" s="1058" t="s">
        <v>128</v>
      </c>
      <c r="AH134" s="976">
        <f t="shared" ref="AH134" si="673">AF134</f>
        <v>56.949999999999996</v>
      </c>
      <c r="AI134" s="978">
        <f t="shared" ref="AI134" si="674">AD134</f>
        <v>2.4285714285714284</v>
      </c>
      <c r="AJ134" s="978">
        <f t="shared" ref="AJ134" si="675">T134</f>
        <v>17</v>
      </c>
      <c r="AK134" s="1071"/>
      <c r="AL134" s="1071"/>
      <c r="AM134" s="1072"/>
    </row>
    <row r="135" spans="1:39" ht="12.1" customHeight="1">
      <c r="A135" s="999">
        <v>45735</v>
      </c>
      <c r="B135" s="164" t="s">
        <v>621</v>
      </c>
      <c r="C135" s="164" t="s">
        <v>111</v>
      </c>
      <c r="D135" s="164" t="s">
        <v>635</v>
      </c>
      <c r="E135" s="164" t="s">
        <v>282</v>
      </c>
      <c r="F135" s="1000">
        <v>293402</v>
      </c>
      <c r="G135" s="1018"/>
      <c r="H135" s="1000">
        <v>293402</v>
      </c>
      <c r="I135" s="1000"/>
      <c r="J135" s="541">
        <f t="shared" ref="J135" si="676">H135-F135</f>
        <v>0</v>
      </c>
      <c r="K135" s="1000">
        <v>293402</v>
      </c>
      <c r="L135" s="541">
        <f t="shared" ref="L135" si="677">K135-H135</f>
        <v>0</v>
      </c>
      <c r="M135" s="1000">
        <v>293412</v>
      </c>
      <c r="N135" s="1000"/>
      <c r="O135" s="541">
        <f t="shared" ref="O135" si="678">M135-K135</f>
        <v>10</v>
      </c>
      <c r="P135" s="541">
        <f t="shared" ref="P135" si="679">M135-H135</f>
        <v>10</v>
      </c>
      <c r="Q135" s="1000">
        <v>293436</v>
      </c>
      <c r="R135" s="1000"/>
      <c r="S135" s="541">
        <f t="shared" ref="S135" si="680">Q135-M135</f>
        <v>24</v>
      </c>
      <c r="T135" s="542">
        <f t="shared" ref="T135" si="681">Q135-F135</f>
        <v>34</v>
      </c>
      <c r="U135" s="542"/>
      <c r="V135" s="541">
        <f t="shared" ref="V135" si="682">P135</f>
        <v>10</v>
      </c>
      <c r="W135" s="543">
        <f t="shared" ref="W135" si="683">T135-V135</f>
        <v>24</v>
      </c>
      <c r="X135" s="1046" t="s">
        <v>466</v>
      </c>
      <c r="Y135" s="1046" t="s">
        <v>467</v>
      </c>
      <c r="Z135" s="1046" t="s">
        <v>29</v>
      </c>
      <c r="AA135" s="1046">
        <v>2016</v>
      </c>
      <c r="AB135" s="1046" t="s">
        <v>30</v>
      </c>
      <c r="AC135" s="1047">
        <v>7</v>
      </c>
      <c r="AD135" s="978">
        <f t="shared" ref="AD135" si="684">T135/AC135</f>
        <v>4.8571428571428568</v>
      </c>
      <c r="AE135" s="1048">
        <v>23.45</v>
      </c>
      <c r="AF135" s="976">
        <f t="shared" ref="AF135" si="685">AD135*AE135</f>
        <v>113.89999999999999</v>
      </c>
      <c r="AG135" s="1058" t="s">
        <v>128</v>
      </c>
      <c r="AH135" s="976">
        <f t="shared" ref="AH135" si="686">AF135</f>
        <v>113.89999999999999</v>
      </c>
      <c r="AI135" s="978">
        <f t="shared" ref="AI135" si="687">AD135</f>
        <v>4.8571428571428568</v>
      </c>
      <c r="AJ135" s="978">
        <f t="shared" ref="AJ135" si="688">T135</f>
        <v>34</v>
      </c>
      <c r="AK135" s="1065"/>
      <c r="AL135" s="1065"/>
      <c r="AM135" s="1066"/>
    </row>
    <row r="136" spans="1:39" ht="12.1" customHeight="1">
      <c r="A136" s="999">
        <v>45735</v>
      </c>
      <c r="B136" s="164" t="s">
        <v>621</v>
      </c>
      <c r="C136" s="164" t="s">
        <v>111</v>
      </c>
      <c r="D136" s="164" t="s">
        <v>634</v>
      </c>
      <c r="E136" s="164" t="s">
        <v>283</v>
      </c>
      <c r="F136" s="1000">
        <v>293436</v>
      </c>
      <c r="G136" s="1018"/>
      <c r="H136" s="1000">
        <v>293464</v>
      </c>
      <c r="I136" s="1000"/>
      <c r="J136" s="541">
        <f t="shared" ref="J136" si="689">H136-F136</f>
        <v>28</v>
      </c>
      <c r="K136" s="1000">
        <v>293464</v>
      </c>
      <c r="L136" s="541">
        <f t="shared" ref="L136" si="690">K136-H136</f>
        <v>0</v>
      </c>
      <c r="M136" s="1000">
        <v>293476</v>
      </c>
      <c r="N136" s="1000"/>
      <c r="O136" s="541">
        <f t="shared" ref="O136" si="691">M136-K136</f>
        <v>12</v>
      </c>
      <c r="P136" s="541">
        <f t="shared" ref="P136" si="692">M136-H136</f>
        <v>12</v>
      </c>
      <c r="Q136" s="1000">
        <v>293476</v>
      </c>
      <c r="R136" s="1000"/>
      <c r="S136" s="541">
        <f t="shared" ref="S136" si="693">Q136-M136</f>
        <v>0</v>
      </c>
      <c r="T136" s="542">
        <f t="shared" ref="T136" si="694">Q136-F136</f>
        <v>40</v>
      </c>
      <c r="U136" s="542"/>
      <c r="V136" s="541">
        <f t="shared" ref="V136" si="695">P136</f>
        <v>12</v>
      </c>
      <c r="W136" s="543">
        <f t="shared" ref="W136" si="696">T136-V136</f>
        <v>28</v>
      </c>
      <c r="X136" s="1046" t="s">
        <v>466</v>
      </c>
      <c r="Y136" s="1046" t="s">
        <v>467</v>
      </c>
      <c r="Z136" s="1046" t="s">
        <v>29</v>
      </c>
      <c r="AA136" s="1046">
        <v>2016</v>
      </c>
      <c r="AB136" s="1046" t="s">
        <v>30</v>
      </c>
      <c r="AC136" s="1047">
        <v>7</v>
      </c>
      <c r="AD136" s="978">
        <f t="shared" ref="AD136" si="697">T136/AC136</f>
        <v>5.7142857142857144</v>
      </c>
      <c r="AE136" s="1048">
        <v>23.45</v>
      </c>
      <c r="AF136" s="976">
        <f t="shared" ref="AF136" si="698">AD136*AE136</f>
        <v>134</v>
      </c>
      <c r="AG136" s="1058" t="s">
        <v>128</v>
      </c>
      <c r="AH136" s="976">
        <f t="shared" ref="AH136" si="699">AF136</f>
        <v>134</v>
      </c>
      <c r="AI136" s="978">
        <f t="shared" ref="AI136" si="700">AD136</f>
        <v>5.7142857142857144</v>
      </c>
      <c r="AJ136" s="978">
        <f t="shared" ref="AJ136" si="701">T136</f>
        <v>40</v>
      </c>
      <c r="AK136" s="1069"/>
      <c r="AL136" s="1069"/>
      <c r="AM136" s="1070"/>
    </row>
    <row r="137" spans="1:39" ht="12.1" customHeight="1">
      <c r="A137" s="999">
        <v>45735</v>
      </c>
      <c r="B137" s="164" t="s">
        <v>621</v>
      </c>
      <c r="C137" s="164" t="s">
        <v>111</v>
      </c>
      <c r="D137" s="164" t="s">
        <v>459</v>
      </c>
      <c r="E137" s="164" t="s">
        <v>283</v>
      </c>
      <c r="F137" s="1000">
        <v>293476</v>
      </c>
      <c r="G137" s="1018"/>
      <c r="H137" s="1000">
        <v>293476</v>
      </c>
      <c r="I137" s="1000"/>
      <c r="J137" s="541">
        <f t="shared" ref="J137" si="702">H137-F137</f>
        <v>0</v>
      </c>
      <c r="K137" s="1000">
        <v>293476</v>
      </c>
      <c r="L137" s="541">
        <f t="shared" ref="L137" si="703">K137-H137</f>
        <v>0</v>
      </c>
      <c r="M137" s="1000">
        <v>293488</v>
      </c>
      <c r="N137" s="1000"/>
      <c r="O137" s="541">
        <f t="shared" ref="O137" si="704">M137-K137</f>
        <v>12</v>
      </c>
      <c r="P137" s="541">
        <f t="shared" ref="P137" si="705">M137-H137</f>
        <v>12</v>
      </c>
      <c r="Q137" s="1000">
        <v>293491</v>
      </c>
      <c r="R137" s="1000"/>
      <c r="S137" s="541">
        <f t="shared" ref="S137" si="706">Q137-M137</f>
        <v>3</v>
      </c>
      <c r="T137" s="542">
        <f t="shared" ref="T137" si="707">Q137-F137</f>
        <v>15</v>
      </c>
      <c r="U137" s="542"/>
      <c r="V137" s="541">
        <f t="shared" ref="V137" si="708">P137</f>
        <v>12</v>
      </c>
      <c r="W137" s="543">
        <f t="shared" ref="W137" si="709">T137-V137</f>
        <v>3</v>
      </c>
      <c r="X137" s="1046" t="s">
        <v>466</v>
      </c>
      <c r="Y137" s="1046" t="s">
        <v>467</v>
      </c>
      <c r="Z137" s="1046" t="s">
        <v>29</v>
      </c>
      <c r="AA137" s="1046">
        <v>2016</v>
      </c>
      <c r="AB137" s="1046" t="s">
        <v>30</v>
      </c>
      <c r="AC137" s="1047">
        <v>7</v>
      </c>
      <c r="AD137" s="978">
        <f t="shared" ref="AD137" si="710">T137/AC137</f>
        <v>2.1428571428571428</v>
      </c>
      <c r="AE137" s="1048">
        <v>23.45</v>
      </c>
      <c r="AF137" s="976">
        <f t="shared" ref="AF137" si="711">AD137*AE137</f>
        <v>50.25</v>
      </c>
      <c r="AG137" s="1058" t="s">
        <v>128</v>
      </c>
      <c r="AH137" s="976">
        <f t="shared" ref="AH137" si="712">AF137</f>
        <v>50.25</v>
      </c>
      <c r="AI137" s="978">
        <f t="shared" ref="AI137" si="713">AD137</f>
        <v>2.1428571428571428</v>
      </c>
      <c r="AJ137" s="978">
        <f t="shared" ref="AJ137" si="714">T137</f>
        <v>15</v>
      </c>
      <c r="AK137" s="1067" t="s">
        <v>439</v>
      </c>
      <c r="AL137" s="1067" t="s">
        <v>440</v>
      </c>
      <c r="AM137" s="1073" t="s">
        <v>2</v>
      </c>
    </row>
    <row r="138" spans="1:39" ht="12.1" customHeight="1">
      <c r="A138" s="999">
        <v>45736</v>
      </c>
      <c r="B138" s="164" t="s">
        <v>621</v>
      </c>
      <c r="C138" s="164" t="s">
        <v>111</v>
      </c>
      <c r="D138" s="164" t="s">
        <v>458</v>
      </c>
      <c r="E138" s="164" t="s">
        <v>282</v>
      </c>
      <c r="F138" s="1000">
        <v>293491</v>
      </c>
      <c r="G138" s="1018"/>
      <c r="H138" s="1000">
        <v>293497</v>
      </c>
      <c r="I138" s="1000"/>
      <c r="J138" s="541">
        <f t="shared" ref="J138" si="715">H138-F138</f>
        <v>6</v>
      </c>
      <c r="K138" s="1000">
        <v>293497</v>
      </c>
      <c r="L138" s="541">
        <f t="shared" ref="L138" si="716">K138-H138</f>
        <v>0</v>
      </c>
      <c r="M138" s="1000">
        <v>293507</v>
      </c>
      <c r="N138" s="1000"/>
      <c r="O138" s="541">
        <f t="shared" ref="O138" si="717">M138-K138</f>
        <v>10</v>
      </c>
      <c r="P138" s="541">
        <f t="shared" ref="P138" si="718">M138-H138</f>
        <v>10</v>
      </c>
      <c r="Q138" s="1000">
        <v>293527</v>
      </c>
      <c r="R138" s="1000"/>
      <c r="S138" s="541">
        <f t="shared" ref="S138" si="719">Q138-M138</f>
        <v>20</v>
      </c>
      <c r="T138" s="542">
        <f t="shared" ref="T138" si="720">Q138-F138</f>
        <v>36</v>
      </c>
      <c r="U138" s="542"/>
      <c r="V138" s="541">
        <f t="shared" ref="V138" si="721">P138</f>
        <v>10</v>
      </c>
      <c r="W138" s="543">
        <f t="shared" ref="W138" si="722">T138-V138</f>
        <v>26</v>
      </c>
      <c r="X138" s="1046" t="s">
        <v>466</v>
      </c>
      <c r="Y138" s="1046" t="s">
        <v>467</v>
      </c>
      <c r="Z138" s="1046" t="s">
        <v>29</v>
      </c>
      <c r="AA138" s="1046">
        <v>2016</v>
      </c>
      <c r="AB138" s="1046" t="s">
        <v>30</v>
      </c>
      <c r="AC138" s="1047">
        <v>7</v>
      </c>
      <c r="AD138" s="978">
        <f t="shared" ref="AD138" si="723">T138/AC138</f>
        <v>5.1428571428571432</v>
      </c>
      <c r="AE138" s="1048">
        <v>23.45</v>
      </c>
      <c r="AF138" s="976">
        <f t="shared" ref="AF138" si="724">AD138*AE138</f>
        <v>120.60000000000001</v>
      </c>
      <c r="AG138" s="1058" t="s">
        <v>128</v>
      </c>
      <c r="AH138" s="976">
        <f t="shared" ref="AH138" si="725">AF138</f>
        <v>120.60000000000001</v>
      </c>
      <c r="AI138" s="978">
        <f t="shared" ref="AI138" si="726">AD138</f>
        <v>5.1428571428571432</v>
      </c>
      <c r="AJ138" s="978">
        <f t="shared" ref="AJ138" si="727">T138</f>
        <v>36</v>
      </c>
      <c r="AK138" s="1074">
        <f>SUM(AH132:AH138)</f>
        <v>659.94999999999993</v>
      </c>
      <c r="AL138" s="1074">
        <v>700</v>
      </c>
      <c r="AM138" s="1075">
        <v>45736</v>
      </c>
    </row>
    <row r="139" spans="1:39" ht="12.1" customHeight="1">
      <c r="A139" s="999">
        <v>45736</v>
      </c>
      <c r="B139" s="164" t="s">
        <v>621</v>
      </c>
      <c r="C139" s="164" t="s">
        <v>111</v>
      </c>
      <c r="D139" s="164" t="s">
        <v>459</v>
      </c>
      <c r="E139" s="164" t="s">
        <v>283</v>
      </c>
      <c r="F139" s="1000">
        <v>293527</v>
      </c>
      <c r="G139" s="1018"/>
      <c r="H139" s="1000">
        <v>293546</v>
      </c>
      <c r="I139" s="1000"/>
      <c r="J139" s="541">
        <f t="shared" ref="J139" si="728">H139-F139</f>
        <v>19</v>
      </c>
      <c r="K139" s="1000">
        <v>293546</v>
      </c>
      <c r="L139" s="541">
        <f t="shared" ref="L139" si="729">K139-H139</f>
        <v>0</v>
      </c>
      <c r="M139" s="1000">
        <v>293555</v>
      </c>
      <c r="N139" s="1000"/>
      <c r="O139" s="541">
        <f t="shared" ref="O139" si="730">M139-K139</f>
        <v>9</v>
      </c>
      <c r="P139" s="541">
        <f t="shared" ref="P139" si="731">M139-H139</f>
        <v>9</v>
      </c>
      <c r="Q139" s="1000">
        <v>293561</v>
      </c>
      <c r="R139" s="1000"/>
      <c r="S139" s="541">
        <f t="shared" ref="S139" si="732">Q139-M139</f>
        <v>6</v>
      </c>
      <c r="T139" s="542">
        <f t="shared" ref="T139" si="733">Q139-F139</f>
        <v>34</v>
      </c>
      <c r="U139" s="542"/>
      <c r="V139" s="541">
        <f t="shared" ref="V139" si="734">P139</f>
        <v>9</v>
      </c>
      <c r="W139" s="543">
        <f t="shared" ref="W139" si="735">T139-V139</f>
        <v>25</v>
      </c>
      <c r="X139" s="1046" t="s">
        <v>466</v>
      </c>
      <c r="Y139" s="1046" t="s">
        <v>467</v>
      </c>
      <c r="Z139" s="1046" t="s">
        <v>29</v>
      </c>
      <c r="AA139" s="1046">
        <v>2016</v>
      </c>
      <c r="AB139" s="1046" t="s">
        <v>30</v>
      </c>
      <c r="AC139" s="1047">
        <v>7</v>
      </c>
      <c r="AD139" s="978">
        <f t="shared" ref="AD139" si="736">T139/AC139</f>
        <v>4.8571428571428568</v>
      </c>
      <c r="AE139" s="1048">
        <v>23.45</v>
      </c>
      <c r="AF139" s="976">
        <f t="shared" ref="AF139" si="737">AD139*AE139</f>
        <v>113.89999999999999</v>
      </c>
      <c r="AG139" s="1058" t="s">
        <v>128</v>
      </c>
      <c r="AH139" s="976">
        <f t="shared" ref="AH139" si="738">AF139</f>
        <v>113.89999999999999</v>
      </c>
      <c r="AI139" s="978">
        <f t="shared" ref="AI139" si="739">AD139</f>
        <v>4.8571428571428568</v>
      </c>
      <c r="AJ139" s="978">
        <f t="shared" ref="AJ139" si="740">T139</f>
        <v>34</v>
      </c>
      <c r="AK139" s="1065"/>
      <c r="AL139" s="1065"/>
      <c r="AM139" s="1066"/>
    </row>
    <row r="140" spans="1:39" ht="12.1" customHeight="1">
      <c r="A140" s="999">
        <v>45737</v>
      </c>
      <c r="B140" s="164" t="s">
        <v>621</v>
      </c>
      <c r="C140" s="164" t="s">
        <v>111</v>
      </c>
      <c r="D140" s="164" t="s">
        <v>458</v>
      </c>
      <c r="E140" s="164" t="s">
        <v>282</v>
      </c>
      <c r="F140" s="1000">
        <v>293561</v>
      </c>
      <c r="G140" s="1018"/>
      <c r="H140" s="1000">
        <v>293567</v>
      </c>
      <c r="I140" s="1000"/>
      <c r="J140" s="541">
        <f t="shared" ref="J140" si="741">H140-F140</f>
        <v>6</v>
      </c>
      <c r="K140" s="1000">
        <v>293567</v>
      </c>
      <c r="L140" s="541">
        <f t="shared" ref="L140" si="742">K140-H140</f>
        <v>0</v>
      </c>
      <c r="M140" s="1000">
        <v>293577</v>
      </c>
      <c r="N140" s="1000"/>
      <c r="O140" s="541">
        <f t="shared" ref="O140" si="743">M140-K140</f>
        <v>10</v>
      </c>
      <c r="P140" s="541">
        <f t="shared" ref="P140" si="744">M140-H140</f>
        <v>10</v>
      </c>
      <c r="Q140" s="1000">
        <v>293577</v>
      </c>
      <c r="R140" s="1000"/>
      <c r="S140" s="541">
        <f t="shared" ref="S140" si="745">Q140-M140</f>
        <v>0</v>
      </c>
      <c r="T140" s="542">
        <f t="shared" ref="T140" si="746">Q140-F140</f>
        <v>16</v>
      </c>
      <c r="U140" s="542"/>
      <c r="V140" s="541">
        <f t="shared" ref="V140" si="747">P140</f>
        <v>10</v>
      </c>
      <c r="W140" s="543">
        <f t="shared" ref="W140" si="748">T140-V140</f>
        <v>6</v>
      </c>
      <c r="X140" s="1046" t="s">
        <v>466</v>
      </c>
      <c r="Y140" s="1046" t="s">
        <v>467</v>
      </c>
      <c r="Z140" s="1046" t="s">
        <v>29</v>
      </c>
      <c r="AA140" s="1046">
        <v>2016</v>
      </c>
      <c r="AB140" s="1046" t="s">
        <v>30</v>
      </c>
      <c r="AC140" s="1047">
        <v>7</v>
      </c>
      <c r="AD140" s="978">
        <f t="shared" ref="AD140" si="749">T140/AC140</f>
        <v>2.2857142857142856</v>
      </c>
      <c r="AE140" s="1048">
        <v>23.45</v>
      </c>
      <c r="AF140" s="976">
        <f t="shared" ref="AF140" si="750">AD140*AE140</f>
        <v>53.599999999999994</v>
      </c>
      <c r="AG140" s="1058" t="s">
        <v>128</v>
      </c>
      <c r="AH140" s="976">
        <f t="shared" ref="AH140" si="751">AF140</f>
        <v>53.599999999999994</v>
      </c>
      <c r="AI140" s="978">
        <f t="shared" ref="AI140" si="752">AD140</f>
        <v>2.2857142857142856</v>
      </c>
      <c r="AJ140" s="978">
        <f t="shared" ref="AJ140" si="753">T140</f>
        <v>16</v>
      </c>
      <c r="AK140" s="1069"/>
      <c r="AL140" s="1069"/>
      <c r="AM140" s="1070"/>
    </row>
    <row r="141" spans="1:39" ht="12.1" customHeight="1">
      <c r="A141" s="999">
        <v>45737</v>
      </c>
      <c r="B141" s="164" t="s">
        <v>621</v>
      </c>
      <c r="C141" s="164" t="s">
        <v>111</v>
      </c>
      <c r="D141" s="164" t="s">
        <v>635</v>
      </c>
      <c r="E141" s="164" t="s">
        <v>282</v>
      </c>
      <c r="F141" s="1000">
        <v>293577</v>
      </c>
      <c r="G141" s="1018"/>
      <c r="H141" s="1000">
        <v>293577</v>
      </c>
      <c r="I141" s="1000"/>
      <c r="J141" s="541">
        <f t="shared" ref="J141" si="754">H141-F141</f>
        <v>0</v>
      </c>
      <c r="K141" s="1000">
        <v>293577</v>
      </c>
      <c r="L141" s="541">
        <f t="shared" ref="L141" si="755">K141-H141</f>
        <v>0</v>
      </c>
      <c r="M141" s="1000">
        <v>293589</v>
      </c>
      <c r="N141" s="1000"/>
      <c r="O141" s="541">
        <f t="shared" ref="O141" si="756">M141-K141</f>
        <v>12</v>
      </c>
      <c r="P141" s="541">
        <f t="shared" ref="P141" si="757">M141-H141</f>
        <v>12</v>
      </c>
      <c r="Q141" s="1000">
        <v>293613</v>
      </c>
      <c r="R141" s="1000"/>
      <c r="S141" s="541">
        <f t="shared" ref="S141" si="758">Q141-M141</f>
        <v>24</v>
      </c>
      <c r="T141" s="542">
        <f t="shared" ref="T141" si="759">Q141-F141</f>
        <v>36</v>
      </c>
      <c r="U141" s="542"/>
      <c r="V141" s="541">
        <f t="shared" ref="V141" si="760">P141</f>
        <v>12</v>
      </c>
      <c r="W141" s="543">
        <f t="shared" ref="W141" si="761">T141-V141</f>
        <v>24</v>
      </c>
      <c r="X141" s="1046" t="s">
        <v>466</v>
      </c>
      <c r="Y141" s="1046" t="s">
        <v>467</v>
      </c>
      <c r="Z141" s="1046" t="s">
        <v>29</v>
      </c>
      <c r="AA141" s="1046">
        <v>2016</v>
      </c>
      <c r="AB141" s="1046" t="s">
        <v>30</v>
      </c>
      <c r="AC141" s="1047">
        <v>7</v>
      </c>
      <c r="AD141" s="978">
        <f t="shared" ref="AD141" si="762">T141/AC141</f>
        <v>5.1428571428571432</v>
      </c>
      <c r="AE141" s="1048">
        <v>23.45</v>
      </c>
      <c r="AF141" s="976">
        <f t="shared" ref="AF141" si="763">AD141*AE141</f>
        <v>120.60000000000001</v>
      </c>
      <c r="AG141" s="1058" t="s">
        <v>128</v>
      </c>
      <c r="AH141" s="976">
        <f t="shared" ref="AH141" si="764">AF141</f>
        <v>120.60000000000001</v>
      </c>
      <c r="AI141" s="978">
        <f t="shared" ref="AI141" si="765">AD141</f>
        <v>5.1428571428571432</v>
      </c>
      <c r="AJ141" s="978">
        <f t="shared" ref="AJ141" si="766">T141</f>
        <v>36</v>
      </c>
      <c r="AK141" s="1065"/>
      <c r="AL141" s="1065"/>
      <c r="AM141" s="1066"/>
    </row>
    <row r="142" spans="1:39" ht="12.1" customHeight="1">
      <c r="A142" s="999">
        <v>45737</v>
      </c>
      <c r="B142" s="164" t="s">
        <v>621</v>
      </c>
      <c r="C142" s="164" t="s">
        <v>111</v>
      </c>
      <c r="D142" s="164" t="s">
        <v>634</v>
      </c>
      <c r="E142" s="164" t="s">
        <v>283</v>
      </c>
      <c r="F142" s="1000">
        <v>293613</v>
      </c>
      <c r="G142" s="1018"/>
      <c r="H142" s="1000">
        <v>293636</v>
      </c>
      <c r="I142" s="1000"/>
      <c r="J142" s="541">
        <f t="shared" ref="J142" si="767">H142-F142</f>
        <v>23</v>
      </c>
      <c r="K142" s="1000">
        <v>293636</v>
      </c>
      <c r="L142" s="541">
        <f t="shared" ref="L142" si="768">K142-H142</f>
        <v>0</v>
      </c>
      <c r="M142" s="1000">
        <v>293646</v>
      </c>
      <c r="N142" s="1000"/>
      <c r="O142" s="541">
        <f t="shared" ref="O142" si="769">M142-K142</f>
        <v>10</v>
      </c>
      <c r="P142" s="541">
        <f t="shared" ref="P142" si="770">M142-H142</f>
        <v>10</v>
      </c>
      <c r="Q142" s="1000">
        <v>293646</v>
      </c>
      <c r="R142" s="1000"/>
      <c r="S142" s="541">
        <f t="shared" ref="S142" si="771">Q142-M142</f>
        <v>0</v>
      </c>
      <c r="T142" s="542">
        <f t="shared" ref="T142" si="772">Q142-F142</f>
        <v>33</v>
      </c>
      <c r="U142" s="542"/>
      <c r="V142" s="541">
        <f t="shared" ref="V142" si="773">P142</f>
        <v>10</v>
      </c>
      <c r="W142" s="543">
        <f t="shared" ref="W142" si="774">T142-V142</f>
        <v>23</v>
      </c>
      <c r="X142" s="1046" t="s">
        <v>466</v>
      </c>
      <c r="Y142" s="1046" t="s">
        <v>467</v>
      </c>
      <c r="Z142" s="1046" t="s">
        <v>29</v>
      </c>
      <c r="AA142" s="1046">
        <v>2016</v>
      </c>
      <c r="AB142" s="1046" t="s">
        <v>30</v>
      </c>
      <c r="AC142" s="1047">
        <v>7</v>
      </c>
      <c r="AD142" s="978">
        <f t="shared" ref="AD142" si="775">T142/AC142</f>
        <v>4.7142857142857144</v>
      </c>
      <c r="AE142" s="1048">
        <v>23.45</v>
      </c>
      <c r="AF142" s="976">
        <f t="shared" ref="AF142" si="776">AD142*AE142</f>
        <v>110.55</v>
      </c>
      <c r="AG142" s="1058" t="s">
        <v>128</v>
      </c>
      <c r="AH142" s="976">
        <f t="shared" ref="AH142" si="777">AF142</f>
        <v>110.55</v>
      </c>
      <c r="AI142" s="978">
        <f t="shared" ref="AI142" si="778">AD142</f>
        <v>4.7142857142857144</v>
      </c>
      <c r="AJ142" s="978">
        <f t="shared" ref="AJ142" si="779">T142</f>
        <v>33</v>
      </c>
      <c r="AK142" s="1069"/>
      <c r="AL142" s="1069"/>
      <c r="AM142" s="1070"/>
    </row>
    <row r="143" spans="1:39" ht="12.1" customHeight="1">
      <c r="A143" s="999">
        <v>45737</v>
      </c>
      <c r="B143" s="164" t="s">
        <v>621</v>
      </c>
      <c r="C143" s="164" t="s">
        <v>111</v>
      </c>
      <c r="D143" s="164" t="s">
        <v>459</v>
      </c>
      <c r="E143" s="164" t="s">
        <v>283</v>
      </c>
      <c r="F143" s="1000">
        <v>293646</v>
      </c>
      <c r="G143" s="1018"/>
      <c r="H143" s="1000">
        <v>293646</v>
      </c>
      <c r="I143" s="1000"/>
      <c r="J143" s="541">
        <f t="shared" ref="J143" si="780">H143-F143</f>
        <v>0</v>
      </c>
      <c r="K143" s="1000">
        <v>293646</v>
      </c>
      <c r="L143" s="541">
        <f t="shared" ref="L143" si="781">K143-H143</f>
        <v>0</v>
      </c>
      <c r="M143" s="1000">
        <v>293656</v>
      </c>
      <c r="N143" s="1000"/>
      <c r="O143" s="541">
        <f t="shared" ref="O143" si="782">M143-K143</f>
        <v>10</v>
      </c>
      <c r="P143" s="541">
        <f t="shared" ref="P143" si="783">M143-H143</f>
        <v>10</v>
      </c>
      <c r="Q143" s="1000">
        <v>293666</v>
      </c>
      <c r="R143" s="1000"/>
      <c r="S143" s="541">
        <f t="shared" ref="S143" si="784">Q143-M143</f>
        <v>10</v>
      </c>
      <c r="T143" s="542">
        <f t="shared" ref="T143" si="785">Q143-F143</f>
        <v>20</v>
      </c>
      <c r="U143" s="542"/>
      <c r="V143" s="541">
        <f t="shared" ref="V143" si="786">P143</f>
        <v>10</v>
      </c>
      <c r="W143" s="543">
        <f t="shared" ref="W143" si="787">T143-V143</f>
        <v>10</v>
      </c>
      <c r="X143" s="1046" t="s">
        <v>466</v>
      </c>
      <c r="Y143" s="1046" t="s">
        <v>467</v>
      </c>
      <c r="Z143" s="1046" t="s">
        <v>29</v>
      </c>
      <c r="AA143" s="1046">
        <v>2016</v>
      </c>
      <c r="AB143" s="1046" t="s">
        <v>30</v>
      </c>
      <c r="AC143" s="1047">
        <v>7</v>
      </c>
      <c r="AD143" s="978">
        <f t="shared" ref="AD143" si="788">T143/AC143</f>
        <v>2.8571428571428572</v>
      </c>
      <c r="AE143" s="1048">
        <v>23.45</v>
      </c>
      <c r="AF143" s="976">
        <f t="shared" ref="AF143" si="789">AD143*AE143</f>
        <v>67</v>
      </c>
      <c r="AG143" s="1058" t="s">
        <v>128</v>
      </c>
      <c r="AH143" s="976">
        <f t="shared" ref="AH143" si="790">AF143</f>
        <v>67</v>
      </c>
      <c r="AI143" s="978">
        <f t="shared" ref="AI143" si="791">AD143</f>
        <v>2.8571428571428572</v>
      </c>
      <c r="AJ143" s="978">
        <f t="shared" ref="AJ143" si="792">T143</f>
        <v>20</v>
      </c>
      <c r="AK143" s="1071"/>
      <c r="AL143" s="1071"/>
      <c r="AM143" s="1072"/>
    </row>
    <row r="144" spans="1:39" ht="12.1" customHeight="1">
      <c r="A144" s="999">
        <v>45743</v>
      </c>
      <c r="B144" s="164" t="s">
        <v>621</v>
      </c>
      <c r="C144" s="164" t="s">
        <v>111</v>
      </c>
      <c r="D144" s="164" t="s">
        <v>458</v>
      </c>
      <c r="E144" s="164" t="s">
        <v>282</v>
      </c>
      <c r="F144" s="1000">
        <v>293666</v>
      </c>
      <c r="G144" s="1018"/>
      <c r="H144" s="1000">
        <v>293683</v>
      </c>
      <c r="I144" s="1000"/>
      <c r="J144" s="541">
        <f t="shared" ref="J144" si="793">H144-F144</f>
        <v>17</v>
      </c>
      <c r="K144" s="1000">
        <v>293683</v>
      </c>
      <c r="L144" s="541">
        <f t="shared" ref="L144" si="794">K144-H144</f>
        <v>0</v>
      </c>
      <c r="M144" s="1000">
        <v>293693</v>
      </c>
      <c r="N144" s="1000"/>
      <c r="O144" s="541">
        <f t="shared" ref="O144" si="795">M144-K144</f>
        <v>10</v>
      </c>
      <c r="P144" s="541">
        <f t="shared" ref="P144" si="796">M144-H144</f>
        <v>10</v>
      </c>
      <c r="Q144" s="1000">
        <v>293713</v>
      </c>
      <c r="R144" s="1000"/>
      <c r="S144" s="541">
        <f t="shared" ref="S144" si="797">Q144-M144</f>
        <v>20</v>
      </c>
      <c r="T144" s="542">
        <f t="shared" ref="T144" si="798">Q144-F144</f>
        <v>47</v>
      </c>
      <c r="U144" s="542"/>
      <c r="V144" s="541">
        <f t="shared" ref="V144" si="799">P144</f>
        <v>10</v>
      </c>
      <c r="W144" s="543">
        <f t="shared" ref="W144" si="800">T144-V144</f>
        <v>37</v>
      </c>
      <c r="X144" s="1046" t="s">
        <v>466</v>
      </c>
      <c r="Y144" s="1046" t="s">
        <v>467</v>
      </c>
      <c r="Z144" s="1046" t="s">
        <v>29</v>
      </c>
      <c r="AA144" s="1046">
        <v>2016</v>
      </c>
      <c r="AB144" s="1046" t="s">
        <v>30</v>
      </c>
      <c r="AC144" s="1047">
        <v>7</v>
      </c>
      <c r="AD144" s="978">
        <f t="shared" ref="AD144" si="801">T144/AC144</f>
        <v>6.7142857142857144</v>
      </c>
      <c r="AE144" s="1048">
        <v>23.45</v>
      </c>
      <c r="AF144" s="976">
        <f t="shared" ref="AF144" si="802">AD144*AE144</f>
        <v>157.44999999999999</v>
      </c>
      <c r="AG144" s="1058" t="s">
        <v>128</v>
      </c>
      <c r="AH144" s="976">
        <f t="shared" ref="AH144" si="803">AF144</f>
        <v>157.44999999999999</v>
      </c>
      <c r="AI144" s="978">
        <f t="shared" ref="AI144" si="804">AD144</f>
        <v>6.7142857142857144</v>
      </c>
      <c r="AJ144" s="978">
        <f t="shared" ref="AJ144" si="805">T144</f>
        <v>47</v>
      </c>
      <c r="AK144" s="1071"/>
      <c r="AL144" s="1071"/>
      <c r="AM144" s="1072"/>
    </row>
    <row r="145" spans="1:39" ht="12.1" customHeight="1">
      <c r="A145" s="999">
        <v>45743</v>
      </c>
      <c r="B145" s="164" t="s">
        <v>621</v>
      </c>
      <c r="C145" s="164" t="s">
        <v>111</v>
      </c>
      <c r="D145" s="164" t="s">
        <v>459</v>
      </c>
      <c r="E145" s="164" t="s">
        <v>283</v>
      </c>
      <c r="F145" s="1000">
        <v>293713</v>
      </c>
      <c r="G145" s="1018"/>
      <c r="H145" s="1000">
        <v>293734</v>
      </c>
      <c r="I145" s="1000"/>
      <c r="J145" s="541">
        <f t="shared" ref="J145" si="806">H145-F145</f>
        <v>21</v>
      </c>
      <c r="K145" s="1000">
        <v>293734</v>
      </c>
      <c r="L145" s="541">
        <f t="shared" ref="L145" si="807">K145-H145</f>
        <v>0</v>
      </c>
      <c r="M145" s="1000">
        <v>293745</v>
      </c>
      <c r="N145" s="1000"/>
      <c r="O145" s="541">
        <f t="shared" ref="O145" si="808">M145-K145</f>
        <v>11</v>
      </c>
      <c r="P145" s="541">
        <f t="shared" ref="P145" si="809">M145-H145</f>
        <v>11</v>
      </c>
      <c r="Q145" s="1000">
        <v>293753</v>
      </c>
      <c r="R145" s="1000"/>
      <c r="S145" s="541">
        <f t="shared" ref="S145" si="810">Q145-M145</f>
        <v>8</v>
      </c>
      <c r="T145" s="542">
        <f t="shared" ref="T145" si="811">Q145-F145</f>
        <v>40</v>
      </c>
      <c r="U145" s="542"/>
      <c r="V145" s="541">
        <f t="shared" ref="V145" si="812">P145</f>
        <v>11</v>
      </c>
      <c r="W145" s="543">
        <f t="shared" ref="W145" si="813">T145-V145</f>
        <v>29</v>
      </c>
      <c r="X145" s="1046" t="s">
        <v>466</v>
      </c>
      <c r="Y145" s="1046" t="s">
        <v>467</v>
      </c>
      <c r="Z145" s="1046" t="s">
        <v>29</v>
      </c>
      <c r="AA145" s="1046">
        <v>2016</v>
      </c>
      <c r="AB145" s="1046" t="s">
        <v>30</v>
      </c>
      <c r="AC145" s="1047">
        <v>7</v>
      </c>
      <c r="AD145" s="978">
        <f t="shared" ref="AD145" si="814">T145/AC145</f>
        <v>5.7142857142857144</v>
      </c>
      <c r="AE145" s="1048">
        <v>23.45</v>
      </c>
      <c r="AF145" s="976">
        <f t="shared" ref="AF145" si="815">AD145*AE145</f>
        <v>134</v>
      </c>
      <c r="AG145" s="1058" t="s">
        <v>128</v>
      </c>
      <c r="AH145" s="976">
        <f t="shared" ref="AH145" si="816">AF145</f>
        <v>134</v>
      </c>
      <c r="AI145" s="978">
        <f t="shared" ref="AI145" si="817">AD145</f>
        <v>5.7142857142857144</v>
      </c>
      <c r="AJ145" s="978">
        <f t="shared" ref="AJ145" si="818">T145</f>
        <v>40</v>
      </c>
      <c r="AK145" s="1065"/>
      <c r="AL145" s="1065"/>
      <c r="AM145" s="1066"/>
    </row>
    <row r="146" spans="1:39" ht="12.1" customHeight="1">
      <c r="A146" s="999">
        <v>45744</v>
      </c>
      <c r="B146" s="164" t="s">
        <v>621</v>
      </c>
      <c r="C146" s="164" t="s">
        <v>111</v>
      </c>
      <c r="D146" s="164" t="s">
        <v>458</v>
      </c>
      <c r="E146" s="164" t="s">
        <v>282</v>
      </c>
      <c r="F146" s="1000">
        <v>293753</v>
      </c>
      <c r="G146" s="1018"/>
      <c r="H146" s="1000">
        <v>293759</v>
      </c>
      <c r="I146" s="1000"/>
      <c r="J146" s="541">
        <f t="shared" ref="J146" si="819">H146-F146</f>
        <v>6</v>
      </c>
      <c r="K146" s="1000">
        <v>293759</v>
      </c>
      <c r="L146" s="541">
        <f t="shared" ref="L146" si="820">K146-H146</f>
        <v>0</v>
      </c>
      <c r="M146" s="1000">
        <v>293769</v>
      </c>
      <c r="N146" s="1000"/>
      <c r="O146" s="541">
        <f t="shared" ref="O146" si="821">M146-K146</f>
        <v>10</v>
      </c>
      <c r="P146" s="541">
        <f t="shared" ref="P146" si="822">M146-H146</f>
        <v>10</v>
      </c>
      <c r="Q146" s="1000">
        <v>293769</v>
      </c>
      <c r="R146" s="1000"/>
      <c r="S146" s="541">
        <f t="shared" ref="S146" si="823">Q146-M146</f>
        <v>0</v>
      </c>
      <c r="T146" s="542">
        <f t="shared" ref="T146" si="824">Q146-F146</f>
        <v>16</v>
      </c>
      <c r="U146" s="542"/>
      <c r="V146" s="541">
        <f t="shared" ref="V146" si="825">P146</f>
        <v>10</v>
      </c>
      <c r="W146" s="543">
        <f t="shared" ref="W146" si="826">T146-V146</f>
        <v>6</v>
      </c>
      <c r="X146" s="1046" t="s">
        <v>466</v>
      </c>
      <c r="Y146" s="1046" t="s">
        <v>467</v>
      </c>
      <c r="Z146" s="1046" t="s">
        <v>29</v>
      </c>
      <c r="AA146" s="1046">
        <v>2016</v>
      </c>
      <c r="AB146" s="1046" t="s">
        <v>30</v>
      </c>
      <c r="AC146" s="1047">
        <v>7</v>
      </c>
      <c r="AD146" s="978">
        <f t="shared" ref="AD146" si="827">T146/AC146</f>
        <v>2.2857142857142856</v>
      </c>
      <c r="AE146" s="1048">
        <v>23.45</v>
      </c>
      <c r="AF146" s="976">
        <f t="shared" ref="AF146" si="828">AD146*AE146</f>
        <v>53.599999999999994</v>
      </c>
      <c r="AG146" s="1058" t="s">
        <v>128</v>
      </c>
      <c r="AH146" s="976">
        <f t="shared" ref="AH146" si="829">AF146</f>
        <v>53.599999999999994</v>
      </c>
      <c r="AI146" s="978">
        <f t="shared" ref="AI146" si="830">AD146</f>
        <v>2.2857142857142856</v>
      </c>
      <c r="AJ146" s="978">
        <f t="shared" ref="AJ146" si="831">T146</f>
        <v>16</v>
      </c>
      <c r="AK146" s="1069"/>
      <c r="AL146" s="1069"/>
      <c r="AM146" s="1070"/>
    </row>
    <row r="147" spans="1:39" ht="12.1" customHeight="1">
      <c r="A147" s="999">
        <v>45744</v>
      </c>
      <c r="B147" s="164" t="s">
        <v>621</v>
      </c>
      <c r="C147" s="164" t="s">
        <v>111</v>
      </c>
      <c r="D147" s="164" t="s">
        <v>635</v>
      </c>
      <c r="E147" s="164" t="s">
        <v>282</v>
      </c>
      <c r="F147" s="1000">
        <v>293769</v>
      </c>
      <c r="G147" s="1018"/>
      <c r="H147" s="1000">
        <v>293769</v>
      </c>
      <c r="I147" s="1000"/>
      <c r="J147" s="541">
        <f t="shared" ref="J147" si="832">H147-F147</f>
        <v>0</v>
      </c>
      <c r="K147" s="1000">
        <v>293769</v>
      </c>
      <c r="L147" s="541">
        <f t="shared" ref="L147" si="833">K147-H147</f>
        <v>0</v>
      </c>
      <c r="M147" s="1000">
        <v>293780</v>
      </c>
      <c r="N147" s="1000"/>
      <c r="O147" s="541">
        <f t="shared" ref="O147" si="834">M147-K147</f>
        <v>11</v>
      </c>
      <c r="P147" s="541">
        <f t="shared" ref="P147" si="835">M147-H147</f>
        <v>11</v>
      </c>
      <c r="Q147" s="1000">
        <v>293804</v>
      </c>
      <c r="R147" s="1000"/>
      <c r="S147" s="541">
        <f t="shared" ref="S147" si="836">Q147-M147</f>
        <v>24</v>
      </c>
      <c r="T147" s="542">
        <f t="shared" ref="T147" si="837">Q147-F147</f>
        <v>35</v>
      </c>
      <c r="U147" s="542"/>
      <c r="V147" s="541">
        <f t="shared" ref="V147" si="838">P147</f>
        <v>11</v>
      </c>
      <c r="W147" s="543">
        <f t="shared" ref="W147" si="839">T147-V147</f>
        <v>24</v>
      </c>
      <c r="X147" s="1046" t="s">
        <v>466</v>
      </c>
      <c r="Y147" s="1046" t="s">
        <v>467</v>
      </c>
      <c r="Z147" s="1046" t="s">
        <v>29</v>
      </c>
      <c r="AA147" s="1046">
        <v>2016</v>
      </c>
      <c r="AB147" s="1046" t="s">
        <v>30</v>
      </c>
      <c r="AC147" s="1047">
        <v>7</v>
      </c>
      <c r="AD147" s="978">
        <f t="shared" ref="AD147" si="840">T147/AC147</f>
        <v>5</v>
      </c>
      <c r="AE147" s="1048">
        <v>23.45</v>
      </c>
      <c r="AF147" s="976">
        <f t="shared" ref="AF147" si="841">AD147*AE147</f>
        <v>117.25</v>
      </c>
      <c r="AG147" s="1058" t="s">
        <v>128</v>
      </c>
      <c r="AH147" s="976">
        <f t="shared" ref="AH147" si="842">AF147</f>
        <v>117.25</v>
      </c>
      <c r="AI147" s="978">
        <f t="shared" ref="AI147" si="843">AD147</f>
        <v>5</v>
      </c>
      <c r="AJ147" s="978">
        <f t="shared" ref="AJ147" si="844">T147</f>
        <v>35</v>
      </c>
      <c r="AK147" s="1071"/>
      <c r="AL147" s="1071"/>
      <c r="AM147" s="1072"/>
    </row>
    <row r="148" spans="1:39" ht="12.1" customHeight="1">
      <c r="A148" s="999">
        <v>45744</v>
      </c>
      <c r="B148" s="164" t="s">
        <v>621</v>
      </c>
      <c r="C148" s="164" t="s">
        <v>111</v>
      </c>
      <c r="D148" s="164" t="s">
        <v>634</v>
      </c>
      <c r="E148" s="164" t="s">
        <v>283</v>
      </c>
      <c r="F148" s="1000">
        <v>293804</v>
      </c>
      <c r="G148" s="1018"/>
      <c r="H148" s="1000">
        <v>293830</v>
      </c>
      <c r="I148" s="1000"/>
      <c r="J148" s="541">
        <f t="shared" ref="J148" si="845">H148-F148</f>
        <v>26</v>
      </c>
      <c r="K148" s="1000">
        <v>293830</v>
      </c>
      <c r="L148" s="541">
        <f t="shared" ref="L148" si="846">K148-H148</f>
        <v>0</v>
      </c>
      <c r="M148" s="1000">
        <v>293840</v>
      </c>
      <c r="N148" s="1000"/>
      <c r="O148" s="541">
        <f t="shared" ref="O148" si="847">M148-K148</f>
        <v>10</v>
      </c>
      <c r="P148" s="541">
        <f t="shared" ref="P148" si="848">M148-H148</f>
        <v>10</v>
      </c>
      <c r="Q148" s="1000">
        <v>293840</v>
      </c>
      <c r="R148" s="1000"/>
      <c r="S148" s="541">
        <f t="shared" ref="S148" si="849">Q148-M148</f>
        <v>0</v>
      </c>
      <c r="T148" s="542">
        <f t="shared" ref="T148" si="850">Q148-F148</f>
        <v>36</v>
      </c>
      <c r="U148" s="542"/>
      <c r="V148" s="541">
        <f t="shared" ref="V148" si="851">P148</f>
        <v>10</v>
      </c>
      <c r="W148" s="543">
        <f t="shared" ref="W148" si="852">T148-V148</f>
        <v>26</v>
      </c>
      <c r="X148" s="1046" t="s">
        <v>466</v>
      </c>
      <c r="Y148" s="1046" t="s">
        <v>467</v>
      </c>
      <c r="Z148" s="1046" t="s">
        <v>29</v>
      </c>
      <c r="AA148" s="1046">
        <v>2016</v>
      </c>
      <c r="AB148" s="1046" t="s">
        <v>30</v>
      </c>
      <c r="AC148" s="1047">
        <v>7</v>
      </c>
      <c r="AD148" s="978">
        <f t="shared" ref="AD148" si="853">T148/AC148</f>
        <v>5.1428571428571432</v>
      </c>
      <c r="AE148" s="1048">
        <v>23.45</v>
      </c>
      <c r="AF148" s="976">
        <f t="shared" ref="AF148" si="854">AD148*AE148</f>
        <v>120.60000000000001</v>
      </c>
      <c r="AG148" s="1058" t="s">
        <v>128</v>
      </c>
      <c r="AH148" s="976">
        <f t="shared" ref="AH148" si="855">AF148</f>
        <v>120.60000000000001</v>
      </c>
      <c r="AI148" s="978">
        <f t="shared" ref="AI148" si="856">AD148</f>
        <v>5.1428571428571432</v>
      </c>
      <c r="AJ148" s="978">
        <f t="shared" ref="AJ148" si="857">T148</f>
        <v>36</v>
      </c>
    </row>
    <row r="149" spans="1:39" ht="12.1" customHeight="1">
      <c r="A149" s="999">
        <v>45744</v>
      </c>
      <c r="B149" s="164" t="s">
        <v>621</v>
      </c>
      <c r="C149" s="164" t="s">
        <v>111</v>
      </c>
      <c r="D149" s="164" t="s">
        <v>459</v>
      </c>
      <c r="E149" s="164" t="s">
        <v>283</v>
      </c>
      <c r="F149" s="1000">
        <v>293840</v>
      </c>
      <c r="G149" s="1018"/>
      <c r="H149" s="1000">
        <v>293840</v>
      </c>
      <c r="I149" s="1000"/>
      <c r="J149" s="541">
        <f t="shared" ref="J149" si="858">H149-F149</f>
        <v>0</v>
      </c>
      <c r="K149" s="1000">
        <v>293840</v>
      </c>
      <c r="L149" s="541">
        <f t="shared" ref="L149" si="859">K149-H149</f>
        <v>0</v>
      </c>
      <c r="M149" s="1000">
        <v>293850</v>
      </c>
      <c r="N149" s="1000"/>
      <c r="O149" s="541">
        <f t="shared" ref="O149" si="860">M149-K149</f>
        <v>10</v>
      </c>
      <c r="P149" s="541">
        <f t="shared" ref="P149" si="861">M149-H149</f>
        <v>10</v>
      </c>
      <c r="Q149" s="1000">
        <v>293855</v>
      </c>
      <c r="R149" s="1000"/>
      <c r="S149" s="541">
        <f t="shared" ref="S149" si="862">Q149-M149</f>
        <v>5</v>
      </c>
      <c r="T149" s="542">
        <f t="shared" ref="T149" si="863">Q149-F149</f>
        <v>15</v>
      </c>
      <c r="U149" s="542"/>
      <c r="V149" s="541">
        <f t="shared" ref="V149" si="864">P149</f>
        <v>10</v>
      </c>
      <c r="W149" s="543">
        <f t="shared" ref="W149" si="865">T149-V149</f>
        <v>5</v>
      </c>
      <c r="X149" s="1046" t="s">
        <v>466</v>
      </c>
      <c r="Y149" s="1046" t="s">
        <v>467</v>
      </c>
      <c r="Z149" s="1046" t="s">
        <v>29</v>
      </c>
      <c r="AA149" s="1046">
        <v>2016</v>
      </c>
      <c r="AB149" s="1046" t="s">
        <v>30</v>
      </c>
      <c r="AC149" s="1047">
        <v>7</v>
      </c>
      <c r="AD149" s="978">
        <f t="shared" ref="AD149" si="866">T149/AC149</f>
        <v>2.1428571428571428</v>
      </c>
      <c r="AE149" s="1048">
        <v>23.45</v>
      </c>
      <c r="AF149" s="976">
        <f t="shared" ref="AF149" si="867">AD149*AE149</f>
        <v>50.25</v>
      </c>
      <c r="AG149" s="1058" t="s">
        <v>128</v>
      </c>
      <c r="AH149" s="976">
        <f t="shared" ref="AH149" si="868">AF149</f>
        <v>50.25</v>
      </c>
      <c r="AI149" s="978">
        <f t="shared" ref="AI149" si="869">AD149</f>
        <v>2.1428571428571428</v>
      </c>
      <c r="AJ149" s="978">
        <f t="shared" ref="AJ149" si="870">T149</f>
        <v>15</v>
      </c>
      <c r="AK149" s="1061" t="s">
        <v>439</v>
      </c>
      <c r="AL149" s="1061" t="s">
        <v>440</v>
      </c>
      <c r="AM149" s="1062" t="s">
        <v>2</v>
      </c>
    </row>
    <row r="150" spans="1:39" ht="12.1" customHeight="1">
      <c r="A150" s="999">
        <v>45747</v>
      </c>
      <c r="B150" s="164" t="s">
        <v>621</v>
      </c>
      <c r="C150" s="164" t="s">
        <v>111</v>
      </c>
      <c r="D150" s="164" t="s">
        <v>458</v>
      </c>
      <c r="E150" s="164" t="s">
        <v>282</v>
      </c>
      <c r="F150" s="1000">
        <v>293855</v>
      </c>
      <c r="G150" s="1018"/>
      <c r="H150" s="1000">
        <v>293861</v>
      </c>
      <c r="I150" s="1000"/>
      <c r="J150" s="541">
        <f t="shared" ref="J150" si="871">H150-F150</f>
        <v>6</v>
      </c>
      <c r="K150" s="1000">
        <v>293861</v>
      </c>
      <c r="L150" s="541">
        <f t="shared" ref="L150" si="872">K150-H150</f>
        <v>0</v>
      </c>
      <c r="M150" s="1000">
        <v>293871</v>
      </c>
      <c r="N150" s="1000"/>
      <c r="O150" s="541">
        <f t="shared" ref="O150" si="873">M150-K150</f>
        <v>10</v>
      </c>
      <c r="P150" s="541">
        <f t="shared" ref="P150" si="874">M150-H150</f>
        <v>10</v>
      </c>
      <c r="Q150" s="1000">
        <v>293871</v>
      </c>
      <c r="R150" s="1000"/>
      <c r="S150" s="541">
        <f t="shared" ref="S150" si="875">Q150-M150</f>
        <v>0</v>
      </c>
      <c r="T150" s="542">
        <f t="shared" ref="T150" si="876">Q150-F150</f>
        <v>16</v>
      </c>
      <c r="U150" s="542"/>
      <c r="V150" s="541">
        <f t="shared" ref="V150" si="877">P150</f>
        <v>10</v>
      </c>
      <c r="W150" s="543">
        <f t="shared" ref="W150" si="878">T150-V150</f>
        <v>6</v>
      </c>
      <c r="X150" s="1046" t="s">
        <v>466</v>
      </c>
      <c r="Y150" s="1046" t="s">
        <v>467</v>
      </c>
      <c r="Z150" s="1046" t="s">
        <v>29</v>
      </c>
      <c r="AA150" s="1046">
        <v>2016</v>
      </c>
      <c r="AB150" s="1046" t="s">
        <v>30</v>
      </c>
      <c r="AC150" s="1047">
        <v>7</v>
      </c>
      <c r="AD150" s="978">
        <f t="shared" ref="AD150" si="879">T150/AC150</f>
        <v>2.2857142857142856</v>
      </c>
      <c r="AE150" s="1048">
        <v>23.45</v>
      </c>
      <c r="AF150" s="976">
        <f t="shared" ref="AF150" si="880">AD150*AE150</f>
        <v>53.599999999999994</v>
      </c>
      <c r="AG150" s="1058" t="s">
        <v>128</v>
      </c>
      <c r="AH150" s="976">
        <f t="shared" ref="AH150" si="881">AF150</f>
        <v>53.599999999999994</v>
      </c>
      <c r="AI150" s="978">
        <f t="shared" ref="AI150" si="882">AD150</f>
        <v>2.2857142857142856</v>
      </c>
      <c r="AJ150" s="978">
        <f t="shared" ref="AJ150" si="883">T150</f>
        <v>16</v>
      </c>
      <c r="AK150" s="1067">
        <f>SUM(AH139:AH150)</f>
        <v>1152.3999999999999</v>
      </c>
      <c r="AL150" s="1067">
        <v>1000</v>
      </c>
      <c r="AM150" s="1064">
        <v>45747</v>
      </c>
    </row>
    <row r="151" spans="1:39" ht="12.1" customHeight="1">
      <c r="A151" s="999">
        <v>45747</v>
      </c>
      <c r="B151" s="164" t="s">
        <v>621</v>
      </c>
      <c r="C151" s="164" t="s">
        <v>111</v>
      </c>
      <c r="D151" s="164" t="s">
        <v>635</v>
      </c>
      <c r="E151" s="164" t="s">
        <v>282</v>
      </c>
      <c r="F151" s="1000">
        <v>293871</v>
      </c>
      <c r="G151" s="1018"/>
      <c r="H151" s="1000">
        <v>293871</v>
      </c>
      <c r="I151" s="1000"/>
      <c r="J151" s="541">
        <f t="shared" ref="J151" si="884">H151-F151</f>
        <v>0</v>
      </c>
      <c r="K151" s="1000">
        <v>293871</v>
      </c>
      <c r="L151" s="541">
        <f t="shared" ref="L151" si="885">K151-H151</f>
        <v>0</v>
      </c>
      <c r="M151" s="1000">
        <v>293882</v>
      </c>
      <c r="N151" s="1000"/>
      <c r="O151" s="541">
        <f t="shared" ref="O151" si="886">M151-K151</f>
        <v>11</v>
      </c>
      <c r="P151" s="541">
        <f t="shared" ref="P151" si="887">M151-H151</f>
        <v>11</v>
      </c>
      <c r="Q151" s="1000">
        <v>293906</v>
      </c>
      <c r="R151" s="1000"/>
      <c r="S151" s="541">
        <f t="shared" ref="S151" si="888">Q151-M151</f>
        <v>24</v>
      </c>
      <c r="T151" s="542">
        <f t="shared" ref="T151" si="889">Q151-F151</f>
        <v>35</v>
      </c>
      <c r="U151" s="542"/>
      <c r="V151" s="541">
        <f t="shared" ref="V151" si="890">P151</f>
        <v>11</v>
      </c>
      <c r="W151" s="543">
        <f t="shared" ref="W151" si="891">T151-V151</f>
        <v>24</v>
      </c>
      <c r="X151" s="1046" t="s">
        <v>466</v>
      </c>
      <c r="Y151" s="1046" t="s">
        <v>467</v>
      </c>
      <c r="Z151" s="1046" t="s">
        <v>29</v>
      </c>
      <c r="AA151" s="1046">
        <v>2016</v>
      </c>
      <c r="AB151" s="1046" t="s">
        <v>30</v>
      </c>
      <c r="AC151" s="1047">
        <v>7</v>
      </c>
      <c r="AD151" s="978">
        <f t="shared" ref="AD151" si="892">T151/AC151</f>
        <v>5</v>
      </c>
      <c r="AE151" s="1048">
        <v>23.45</v>
      </c>
      <c r="AF151" s="976">
        <f t="shared" ref="AF151" si="893">AD151*AE151</f>
        <v>117.25</v>
      </c>
      <c r="AG151" s="1058" t="s">
        <v>128</v>
      </c>
      <c r="AH151" s="976">
        <f t="shared" ref="AH151" si="894">AF151</f>
        <v>117.25</v>
      </c>
      <c r="AI151" s="978">
        <f t="shared" ref="AI151" si="895">AD151</f>
        <v>5</v>
      </c>
      <c r="AJ151" s="978">
        <f t="shared" ref="AJ151" si="896">T151</f>
        <v>35</v>
      </c>
      <c r="AK151" s="1071"/>
      <c r="AL151" s="1071"/>
      <c r="AM151" s="1072"/>
    </row>
    <row r="152" spans="1:39" ht="12.1" customHeight="1">
      <c r="A152" s="999">
        <v>45747</v>
      </c>
      <c r="B152" s="164" t="s">
        <v>621</v>
      </c>
      <c r="C152" s="164" t="s">
        <v>111</v>
      </c>
      <c r="D152" s="164" t="s">
        <v>634</v>
      </c>
      <c r="E152" s="164" t="s">
        <v>283</v>
      </c>
      <c r="F152" s="1000">
        <v>293906</v>
      </c>
      <c r="G152" s="1018"/>
      <c r="H152" s="1000">
        <v>293931</v>
      </c>
      <c r="I152" s="1000"/>
      <c r="J152" s="541">
        <f t="shared" ref="J152" si="897">H152-F152</f>
        <v>25</v>
      </c>
      <c r="K152" s="1000">
        <v>293931</v>
      </c>
      <c r="L152" s="541">
        <f t="shared" ref="L152" si="898">K152-H152</f>
        <v>0</v>
      </c>
      <c r="M152" s="1000">
        <v>293941</v>
      </c>
      <c r="N152" s="1000"/>
      <c r="O152" s="541">
        <f t="shared" ref="O152" si="899">M152-K152</f>
        <v>10</v>
      </c>
      <c r="P152" s="541">
        <f t="shared" ref="P152" si="900">M152-H152</f>
        <v>10</v>
      </c>
      <c r="Q152" s="1000">
        <v>293941</v>
      </c>
      <c r="R152" s="1000"/>
      <c r="S152" s="541">
        <f t="shared" ref="S152" si="901">Q152-M152</f>
        <v>0</v>
      </c>
      <c r="T152" s="542">
        <f t="shared" ref="T152" si="902">Q152-F152</f>
        <v>35</v>
      </c>
      <c r="U152" s="542"/>
      <c r="V152" s="541">
        <f t="shared" ref="V152" si="903">P152</f>
        <v>10</v>
      </c>
      <c r="W152" s="543">
        <f t="shared" ref="W152" si="904">T152-V152</f>
        <v>25</v>
      </c>
      <c r="X152" s="1046" t="s">
        <v>466</v>
      </c>
      <c r="Y152" s="1046" t="s">
        <v>467</v>
      </c>
      <c r="Z152" s="1046" t="s">
        <v>29</v>
      </c>
      <c r="AA152" s="1046">
        <v>2016</v>
      </c>
      <c r="AB152" s="1046" t="s">
        <v>30</v>
      </c>
      <c r="AC152" s="1047">
        <v>7</v>
      </c>
      <c r="AD152" s="978">
        <f t="shared" ref="AD152" si="905">T152/AC152</f>
        <v>5</v>
      </c>
      <c r="AE152" s="1048">
        <v>23.45</v>
      </c>
      <c r="AF152" s="976">
        <f t="shared" ref="AF152" si="906">AD152*AE152</f>
        <v>117.25</v>
      </c>
      <c r="AG152" s="1058" t="s">
        <v>128</v>
      </c>
      <c r="AH152" s="976">
        <f t="shared" ref="AH152" si="907">AF152</f>
        <v>117.25</v>
      </c>
      <c r="AI152" s="978">
        <f t="shared" ref="AI152" si="908">AD152</f>
        <v>5</v>
      </c>
      <c r="AJ152" s="978">
        <f t="shared" ref="AJ152" si="909">T152</f>
        <v>35</v>
      </c>
      <c r="AK152" s="1071"/>
      <c r="AL152" s="1071"/>
      <c r="AM152" s="1072"/>
    </row>
    <row r="153" spans="1:39" ht="12.1" customHeight="1">
      <c r="A153" s="999">
        <v>45747</v>
      </c>
      <c r="B153" s="164" t="s">
        <v>621</v>
      </c>
      <c r="C153" s="164" t="s">
        <v>111</v>
      </c>
      <c r="D153" s="164" t="s">
        <v>459</v>
      </c>
      <c r="E153" s="164" t="s">
        <v>283</v>
      </c>
      <c r="F153" s="1000">
        <v>293941</v>
      </c>
      <c r="G153" s="1018"/>
      <c r="H153" s="1000">
        <v>293941</v>
      </c>
      <c r="I153" s="1000"/>
      <c r="J153" s="541">
        <f t="shared" ref="J153" si="910">H153-F153</f>
        <v>0</v>
      </c>
      <c r="K153" s="1000">
        <v>293941</v>
      </c>
      <c r="L153" s="541">
        <f t="shared" ref="L153" si="911">K153-H153</f>
        <v>0</v>
      </c>
      <c r="M153" s="1000">
        <v>293951</v>
      </c>
      <c r="N153" s="1000"/>
      <c r="O153" s="541">
        <f t="shared" ref="O153" si="912">M153-K153</f>
        <v>10</v>
      </c>
      <c r="P153" s="541">
        <f t="shared" ref="P153" si="913">M153-H153</f>
        <v>10</v>
      </c>
      <c r="Q153" s="1000">
        <v>293957</v>
      </c>
      <c r="R153" s="1000"/>
      <c r="S153" s="541">
        <f t="shared" ref="S153" si="914">Q153-M153</f>
        <v>6</v>
      </c>
      <c r="T153" s="542">
        <f t="shared" ref="T153" si="915">Q153-F153</f>
        <v>16</v>
      </c>
      <c r="U153" s="542"/>
      <c r="V153" s="541">
        <f t="shared" ref="V153" si="916">P153</f>
        <v>10</v>
      </c>
      <c r="W153" s="543">
        <f t="shared" ref="W153" si="917">T153-V153</f>
        <v>6</v>
      </c>
      <c r="X153" s="1046" t="s">
        <v>466</v>
      </c>
      <c r="Y153" s="1046" t="s">
        <v>467</v>
      </c>
      <c r="Z153" s="1046" t="s">
        <v>29</v>
      </c>
      <c r="AA153" s="1046">
        <v>2016</v>
      </c>
      <c r="AB153" s="1046" t="s">
        <v>30</v>
      </c>
      <c r="AC153" s="1047">
        <v>7</v>
      </c>
      <c r="AD153" s="978">
        <f t="shared" ref="AD153" si="918">T153/AC153</f>
        <v>2.2857142857142856</v>
      </c>
      <c r="AE153" s="1048">
        <v>23.45</v>
      </c>
      <c r="AF153" s="976">
        <f t="shared" ref="AF153" si="919">AD153*AE153</f>
        <v>53.599999999999994</v>
      </c>
      <c r="AG153" s="1058" t="s">
        <v>128</v>
      </c>
      <c r="AH153" s="976">
        <f t="shared" ref="AH153" si="920">AF153</f>
        <v>53.599999999999994</v>
      </c>
      <c r="AI153" s="978">
        <f t="shared" ref="AI153" si="921">AD153</f>
        <v>2.2857142857142856</v>
      </c>
      <c r="AJ153" s="978">
        <f t="shared" ref="AJ153" si="922">T153</f>
        <v>16</v>
      </c>
      <c r="AK153" s="1065"/>
      <c r="AL153" s="1065"/>
      <c r="AM153" s="1066"/>
    </row>
    <row r="154" spans="1:39" ht="12.1" customHeight="1">
      <c r="A154" s="999">
        <v>45748</v>
      </c>
      <c r="B154" s="164" t="s">
        <v>621</v>
      </c>
      <c r="C154" s="164" t="s">
        <v>111</v>
      </c>
      <c r="D154" s="164" t="s">
        <v>458</v>
      </c>
      <c r="E154" s="164" t="s">
        <v>282</v>
      </c>
      <c r="F154" s="1000">
        <v>293957</v>
      </c>
      <c r="G154" s="1018"/>
      <c r="H154" s="1000">
        <v>293962</v>
      </c>
      <c r="I154" s="1000"/>
      <c r="J154" s="541">
        <f t="shared" ref="J154" si="923">H154-F154</f>
        <v>5</v>
      </c>
      <c r="K154" s="1000">
        <v>293962</v>
      </c>
      <c r="L154" s="541">
        <f t="shared" ref="L154" si="924">K154-H154</f>
        <v>0</v>
      </c>
      <c r="M154" s="1000">
        <v>293972</v>
      </c>
      <c r="N154" s="1000"/>
      <c r="O154" s="541">
        <f t="shared" ref="O154" si="925">M154-K154</f>
        <v>10</v>
      </c>
      <c r="P154" s="541">
        <f t="shared" ref="P154" si="926">M154-H154</f>
        <v>10</v>
      </c>
      <c r="Q154" s="1000">
        <v>293972</v>
      </c>
      <c r="R154" s="1000"/>
      <c r="S154" s="541">
        <f t="shared" ref="S154" si="927">Q154-M154</f>
        <v>0</v>
      </c>
      <c r="T154" s="542">
        <f t="shared" ref="T154" si="928">Q154-F154</f>
        <v>15</v>
      </c>
      <c r="U154" s="542"/>
      <c r="V154" s="541">
        <f t="shared" ref="V154" si="929">P154</f>
        <v>10</v>
      </c>
      <c r="W154" s="543">
        <f t="shared" ref="W154" si="930">T154-V154</f>
        <v>5</v>
      </c>
      <c r="X154" s="1046" t="s">
        <v>466</v>
      </c>
      <c r="Y154" s="1046" t="s">
        <v>467</v>
      </c>
      <c r="Z154" s="1046" t="s">
        <v>29</v>
      </c>
      <c r="AA154" s="1046">
        <v>2016</v>
      </c>
      <c r="AB154" s="1046" t="s">
        <v>30</v>
      </c>
      <c r="AC154" s="1047">
        <v>7</v>
      </c>
      <c r="AD154" s="978">
        <f t="shared" ref="AD154" si="931">T154/AC154</f>
        <v>2.1428571428571428</v>
      </c>
      <c r="AE154" s="1048">
        <v>23.45</v>
      </c>
      <c r="AF154" s="976">
        <f t="shared" ref="AF154" si="932">AD154*AE154</f>
        <v>50.25</v>
      </c>
      <c r="AG154" s="1058" t="s">
        <v>128</v>
      </c>
      <c r="AH154" s="976">
        <f t="shared" ref="AH154" si="933">AF154</f>
        <v>50.25</v>
      </c>
      <c r="AI154" s="978">
        <f t="shared" ref="AI154" si="934">AD154</f>
        <v>2.1428571428571428</v>
      </c>
      <c r="AJ154" s="978">
        <f t="shared" ref="AJ154" si="935">T154</f>
        <v>15</v>
      </c>
      <c r="AK154" s="1069"/>
      <c r="AL154" s="1069"/>
      <c r="AM154" s="1070"/>
    </row>
    <row r="155" spans="1:39" ht="12.1" customHeight="1">
      <c r="A155" s="999">
        <v>45748</v>
      </c>
      <c r="B155" s="164" t="s">
        <v>621</v>
      </c>
      <c r="C155" s="164" t="s">
        <v>111</v>
      </c>
      <c r="D155" s="164" t="s">
        <v>635</v>
      </c>
      <c r="E155" s="164" t="s">
        <v>282</v>
      </c>
      <c r="F155" s="1000">
        <v>293972</v>
      </c>
      <c r="G155" s="1018"/>
      <c r="H155" s="1000">
        <v>293972</v>
      </c>
      <c r="I155" s="1000"/>
      <c r="J155" s="541">
        <f t="shared" ref="J155" si="936">H155-F155</f>
        <v>0</v>
      </c>
      <c r="K155" s="1000">
        <v>293972</v>
      </c>
      <c r="L155" s="541">
        <f t="shared" ref="L155" si="937">K155-H155</f>
        <v>0</v>
      </c>
      <c r="M155" s="1000">
        <v>293983</v>
      </c>
      <c r="N155" s="1000"/>
      <c r="O155" s="541">
        <f t="shared" ref="O155" si="938">M155-K155</f>
        <v>11</v>
      </c>
      <c r="P155" s="541">
        <f t="shared" ref="P155" si="939">M155-H155</f>
        <v>11</v>
      </c>
      <c r="Q155" s="1000">
        <v>294006</v>
      </c>
      <c r="R155" s="1000"/>
      <c r="S155" s="541">
        <f t="shared" ref="S155" si="940">Q155-M155</f>
        <v>23</v>
      </c>
      <c r="T155" s="542">
        <f t="shared" ref="T155" si="941">Q155-F155</f>
        <v>34</v>
      </c>
      <c r="U155" s="542"/>
      <c r="V155" s="541">
        <f t="shared" ref="V155" si="942">P155</f>
        <v>11</v>
      </c>
      <c r="W155" s="543">
        <f t="shared" ref="W155" si="943">T155-V155</f>
        <v>23</v>
      </c>
      <c r="X155" s="1046" t="s">
        <v>466</v>
      </c>
      <c r="Y155" s="1046" t="s">
        <v>467</v>
      </c>
      <c r="Z155" s="1046" t="s">
        <v>29</v>
      </c>
      <c r="AA155" s="1046">
        <v>2016</v>
      </c>
      <c r="AB155" s="1046" t="s">
        <v>30</v>
      </c>
      <c r="AC155" s="1047">
        <v>7</v>
      </c>
      <c r="AD155" s="978">
        <f t="shared" ref="AD155" si="944">T155/AC155</f>
        <v>4.8571428571428568</v>
      </c>
      <c r="AE155" s="1048">
        <v>23.45</v>
      </c>
      <c r="AF155" s="976">
        <f t="shared" ref="AF155" si="945">AD155*AE155</f>
        <v>113.89999999999999</v>
      </c>
      <c r="AG155" s="1058" t="s">
        <v>128</v>
      </c>
      <c r="AH155" s="976">
        <f t="shared" ref="AH155" si="946">AF155</f>
        <v>113.89999999999999</v>
      </c>
      <c r="AI155" s="978">
        <f t="shared" ref="AI155" si="947">AD155</f>
        <v>4.8571428571428568</v>
      </c>
      <c r="AJ155" s="978">
        <f t="shared" ref="AJ155" si="948">T155</f>
        <v>34</v>
      </c>
      <c r="AK155" s="1071"/>
      <c r="AL155" s="1071"/>
      <c r="AM155" s="1072"/>
    </row>
    <row r="156" spans="1:39" ht="12.1" customHeight="1">
      <c r="A156" s="999">
        <v>45748</v>
      </c>
      <c r="B156" s="164" t="s">
        <v>621</v>
      </c>
      <c r="C156" s="164" t="s">
        <v>111</v>
      </c>
      <c r="D156" s="164" t="s">
        <v>634</v>
      </c>
      <c r="E156" s="164" t="s">
        <v>283</v>
      </c>
      <c r="F156" s="1000">
        <v>294006</v>
      </c>
      <c r="G156" s="1018"/>
      <c r="H156" s="1000">
        <v>294031</v>
      </c>
      <c r="I156" s="1000"/>
      <c r="J156" s="541">
        <f t="shared" ref="J156" si="949">H156-F156</f>
        <v>25</v>
      </c>
      <c r="K156" s="1000">
        <v>294031</v>
      </c>
      <c r="L156" s="541">
        <f t="shared" ref="L156" si="950">K156-H156</f>
        <v>0</v>
      </c>
      <c r="M156" s="1000">
        <v>294042</v>
      </c>
      <c r="N156" s="1000"/>
      <c r="O156" s="541">
        <f t="shared" ref="O156" si="951">M156-K156</f>
        <v>11</v>
      </c>
      <c r="P156" s="541">
        <f t="shared" ref="P156" si="952">M156-H156</f>
        <v>11</v>
      </c>
      <c r="Q156" s="1000">
        <v>294042</v>
      </c>
      <c r="R156" s="1000"/>
      <c r="S156" s="541">
        <f t="shared" ref="S156" si="953">Q156-M156</f>
        <v>0</v>
      </c>
      <c r="T156" s="542">
        <f t="shared" ref="T156" si="954">Q156-F156</f>
        <v>36</v>
      </c>
      <c r="U156" s="542"/>
      <c r="V156" s="541">
        <f t="shared" ref="V156" si="955">P156</f>
        <v>11</v>
      </c>
      <c r="W156" s="543">
        <f t="shared" ref="W156" si="956">T156-V156</f>
        <v>25</v>
      </c>
      <c r="X156" s="1046" t="s">
        <v>466</v>
      </c>
      <c r="Y156" s="1046" t="s">
        <v>467</v>
      </c>
      <c r="Z156" s="1046" t="s">
        <v>29</v>
      </c>
      <c r="AA156" s="1046">
        <v>2016</v>
      </c>
      <c r="AB156" s="1046" t="s">
        <v>30</v>
      </c>
      <c r="AC156" s="1047">
        <v>7</v>
      </c>
      <c r="AD156" s="978">
        <f t="shared" ref="AD156" si="957">T156/AC156</f>
        <v>5.1428571428571432</v>
      </c>
      <c r="AE156" s="1048">
        <v>23.45</v>
      </c>
      <c r="AF156" s="976">
        <f t="shared" ref="AF156" si="958">AD156*AE156</f>
        <v>120.60000000000001</v>
      </c>
      <c r="AG156" s="1058" t="s">
        <v>128</v>
      </c>
      <c r="AH156" s="976">
        <f t="shared" ref="AH156" si="959">AF156</f>
        <v>120.60000000000001</v>
      </c>
      <c r="AI156" s="978">
        <f t="shared" ref="AI156" si="960">AD156</f>
        <v>5.1428571428571432</v>
      </c>
      <c r="AJ156" s="978">
        <f t="shared" ref="AJ156" si="961">T156</f>
        <v>36</v>
      </c>
      <c r="AK156" s="1069"/>
      <c r="AL156" s="1069"/>
      <c r="AM156" s="1076"/>
    </row>
    <row r="157" spans="1:39" ht="12.1" customHeight="1">
      <c r="A157" s="999">
        <v>45748</v>
      </c>
      <c r="B157" s="164" t="s">
        <v>621</v>
      </c>
      <c r="C157" s="164" t="s">
        <v>111</v>
      </c>
      <c r="D157" s="164" t="s">
        <v>459</v>
      </c>
      <c r="E157" s="164" t="s">
        <v>283</v>
      </c>
      <c r="F157" s="1000">
        <v>294042</v>
      </c>
      <c r="G157" s="1018"/>
      <c r="H157" s="1000">
        <v>294042</v>
      </c>
      <c r="I157" s="1000"/>
      <c r="J157" s="541">
        <f t="shared" ref="J157" si="962">H157-F157</f>
        <v>0</v>
      </c>
      <c r="K157" s="1000">
        <v>294042</v>
      </c>
      <c r="L157" s="541">
        <f t="shared" ref="L157" si="963">K157-H157</f>
        <v>0</v>
      </c>
      <c r="M157" s="1000">
        <v>294052</v>
      </c>
      <c r="N157" s="1000"/>
      <c r="O157" s="541">
        <f t="shared" ref="O157" si="964">M157-K157</f>
        <v>10</v>
      </c>
      <c r="P157" s="541">
        <f t="shared" ref="P157" si="965">M157-H157</f>
        <v>10</v>
      </c>
      <c r="Q157" s="1000">
        <v>294060</v>
      </c>
      <c r="R157" s="1000"/>
      <c r="S157" s="541">
        <f t="shared" ref="S157" si="966">Q157-M157</f>
        <v>8</v>
      </c>
      <c r="T157" s="542">
        <f t="shared" ref="T157" si="967">Q157-F157</f>
        <v>18</v>
      </c>
      <c r="U157" s="542"/>
      <c r="V157" s="541">
        <f t="shared" ref="V157" si="968">P157</f>
        <v>10</v>
      </c>
      <c r="W157" s="543">
        <f t="shared" ref="W157" si="969">T157-V157</f>
        <v>8</v>
      </c>
      <c r="X157" s="1046" t="s">
        <v>466</v>
      </c>
      <c r="Y157" s="1046" t="s">
        <v>467</v>
      </c>
      <c r="Z157" s="1046" t="s">
        <v>29</v>
      </c>
      <c r="AA157" s="1046">
        <v>2016</v>
      </c>
      <c r="AB157" s="1046" t="s">
        <v>30</v>
      </c>
      <c r="AC157" s="1047">
        <v>7</v>
      </c>
      <c r="AD157" s="978">
        <f t="shared" ref="AD157" si="970">T157/AC157</f>
        <v>2.5714285714285716</v>
      </c>
      <c r="AE157" s="1048">
        <v>23.45</v>
      </c>
      <c r="AF157" s="976">
        <f t="shared" ref="AF157" si="971">AD157*AE157</f>
        <v>60.300000000000004</v>
      </c>
      <c r="AG157" s="1058" t="s">
        <v>128</v>
      </c>
      <c r="AH157" s="976">
        <f t="shared" ref="AH157" si="972">AF157</f>
        <v>60.300000000000004</v>
      </c>
      <c r="AI157" s="978">
        <f t="shared" ref="AI157" si="973">AD157</f>
        <v>2.5714285714285716</v>
      </c>
      <c r="AJ157" s="978">
        <f t="shared" ref="AJ157" si="974">T157</f>
        <v>18</v>
      </c>
      <c r="AK157" s="1065"/>
      <c r="AL157" s="1065"/>
      <c r="AM157" s="1066"/>
    </row>
    <row r="158" spans="1:39" ht="12.1" customHeight="1">
      <c r="A158" s="999">
        <v>45749</v>
      </c>
      <c r="B158" s="164" t="s">
        <v>621</v>
      </c>
      <c r="C158" s="164" t="s">
        <v>111</v>
      </c>
      <c r="D158" s="164" t="s">
        <v>458</v>
      </c>
      <c r="E158" s="164" t="s">
        <v>282</v>
      </c>
      <c r="F158" s="1000">
        <v>294060</v>
      </c>
      <c r="G158" s="1018"/>
      <c r="H158" s="1000">
        <v>294066</v>
      </c>
      <c r="I158" s="1000"/>
      <c r="J158" s="541">
        <f t="shared" ref="J158" si="975">H158-F158</f>
        <v>6</v>
      </c>
      <c r="K158" s="1000">
        <v>294066</v>
      </c>
      <c r="L158" s="541">
        <f t="shared" ref="L158" si="976">K158-H158</f>
        <v>0</v>
      </c>
      <c r="M158" s="1000">
        <v>294076</v>
      </c>
      <c r="N158" s="1000"/>
      <c r="O158" s="541">
        <f t="shared" ref="O158" si="977">M158-K158</f>
        <v>10</v>
      </c>
      <c r="P158" s="541">
        <f t="shared" ref="P158" si="978">M158-H158</f>
        <v>10</v>
      </c>
      <c r="Q158" s="1000">
        <v>294076</v>
      </c>
      <c r="R158" s="1000"/>
      <c r="S158" s="541">
        <f t="shared" ref="S158" si="979">Q158-M158</f>
        <v>0</v>
      </c>
      <c r="T158" s="542">
        <f t="shared" ref="T158" si="980">Q158-F158</f>
        <v>16</v>
      </c>
      <c r="U158" s="542"/>
      <c r="V158" s="541">
        <f t="shared" ref="V158" si="981">P158</f>
        <v>10</v>
      </c>
      <c r="W158" s="543">
        <f t="shared" ref="W158" si="982">T158-V158</f>
        <v>6</v>
      </c>
      <c r="X158" s="1046" t="s">
        <v>466</v>
      </c>
      <c r="Y158" s="1046" t="s">
        <v>467</v>
      </c>
      <c r="Z158" s="1046" t="s">
        <v>29</v>
      </c>
      <c r="AA158" s="1046">
        <v>2016</v>
      </c>
      <c r="AB158" s="1046" t="s">
        <v>30</v>
      </c>
      <c r="AC158" s="1047">
        <v>7</v>
      </c>
      <c r="AD158" s="978">
        <f t="shared" ref="AD158" si="983">T158/AC158</f>
        <v>2.2857142857142856</v>
      </c>
      <c r="AE158" s="1048">
        <v>23.45</v>
      </c>
      <c r="AF158" s="976">
        <f t="shared" ref="AF158" si="984">AD158*AE158</f>
        <v>53.599999999999994</v>
      </c>
      <c r="AG158" s="1058" t="s">
        <v>128</v>
      </c>
      <c r="AH158" s="976">
        <f t="shared" ref="AH158" si="985">AF158</f>
        <v>53.599999999999994</v>
      </c>
      <c r="AI158" s="978">
        <f t="shared" ref="AI158" si="986">AD158</f>
        <v>2.2857142857142856</v>
      </c>
      <c r="AJ158" s="978">
        <f t="shared" ref="AJ158" si="987">T158</f>
        <v>16</v>
      </c>
      <c r="AK158" s="1069"/>
      <c r="AL158" s="1069"/>
      <c r="AM158" s="1070"/>
    </row>
    <row r="159" spans="1:39" ht="12.1" customHeight="1">
      <c r="A159" s="999">
        <v>45749</v>
      </c>
      <c r="B159" s="164" t="s">
        <v>621</v>
      </c>
      <c r="C159" s="164" t="s">
        <v>111</v>
      </c>
      <c r="D159" s="164" t="s">
        <v>635</v>
      </c>
      <c r="E159" s="164" t="s">
        <v>282</v>
      </c>
      <c r="F159" s="1000">
        <v>294076</v>
      </c>
      <c r="G159" s="1018"/>
      <c r="H159" s="1000">
        <v>294076</v>
      </c>
      <c r="I159" s="1000"/>
      <c r="J159" s="541">
        <f t="shared" ref="J159" si="988">H159-F159</f>
        <v>0</v>
      </c>
      <c r="K159" s="1000">
        <v>294076</v>
      </c>
      <c r="L159" s="541">
        <f t="shared" ref="L159" si="989">K159-H159</f>
        <v>0</v>
      </c>
      <c r="M159" s="1000">
        <v>294087</v>
      </c>
      <c r="N159" s="1000"/>
      <c r="O159" s="541">
        <f t="shared" ref="O159" si="990">M159-K159</f>
        <v>11</v>
      </c>
      <c r="P159" s="541">
        <f t="shared" ref="P159" si="991">M159-H159</f>
        <v>11</v>
      </c>
      <c r="Q159" s="1000">
        <v>294109</v>
      </c>
      <c r="R159" s="1000"/>
      <c r="S159" s="541">
        <f t="shared" ref="S159" si="992">Q159-M159</f>
        <v>22</v>
      </c>
      <c r="T159" s="542">
        <f t="shared" ref="T159" si="993">Q159-F159</f>
        <v>33</v>
      </c>
      <c r="U159" s="542"/>
      <c r="V159" s="541">
        <f t="shared" ref="V159" si="994">P159</f>
        <v>11</v>
      </c>
      <c r="W159" s="543">
        <f t="shared" ref="W159" si="995">T159-V159</f>
        <v>22</v>
      </c>
      <c r="X159" s="1046" t="s">
        <v>466</v>
      </c>
      <c r="Y159" s="1046" t="s">
        <v>467</v>
      </c>
      <c r="Z159" s="1046" t="s">
        <v>29</v>
      </c>
      <c r="AA159" s="1046">
        <v>2016</v>
      </c>
      <c r="AB159" s="1046" t="s">
        <v>30</v>
      </c>
      <c r="AC159" s="1047">
        <v>7</v>
      </c>
      <c r="AD159" s="978">
        <f t="shared" ref="AD159" si="996">T159/AC159</f>
        <v>4.7142857142857144</v>
      </c>
      <c r="AE159" s="1048">
        <v>23.45</v>
      </c>
      <c r="AF159" s="976">
        <f t="shared" ref="AF159" si="997">AD159*AE159</f>
        <v>110.55</v>
      </c>
      <c r="AG159" s="1058" t="s">
        <v>128</v>
      </c>
      <c r="AH159" s="976">
        <f t="shared" ref="AH159" si="998">AF159</f>
        <v>110.55</v>
      </c>
      <c r="AI159" s="978">
        <f t="shared" ref="AI159" si="999">AD159</f>
        <v>4.7142857142857144</v>
      </c>
      <c r="AJ159" s="978">
        <f t="shared" ref="AJ159" si="1000">T159</f>
        <v>33</v>
      </c>
      <c r="AK159" s="1065"/>
      <c r="AL159" s="1065"/>
      <c r="AM159" s="1066"/>
    </row>
    <row r="160" spans="1:39" ht="12.1" customHeight="1">
      <c r="A160" s="999">
        <v>45749</v>
      </c>
      <c r="B160" s="164" t="s">
        <v>621</v>
      </c>
      <c r="C160" s="164" t="s">
        <v>111</v>
      </c>
      <c r="D160" s="164" t="s">
        <v>634</v>
      </c>
      <c r="E160" s="164" t="s">
        <v>283</v>
      </c>
      <c r="F160" s="1000">
        <v>294109</v>
      </c>
      <c r="G160" s="1018"/>
      <c r="H160" s="1000">
        <v>294133</v>
      </c>
      <c r="I160" s="1000"/>
      <c r="J160" s="541">
        <f t="shared" ref="J160" si="1001">H160-F160</f>
        <v>24</v>
      </c>
      <c r="K160" s="1000">
        <v>294133</v>
      </c>
      <c r="L160" s="541">
        <f t="shared" ref="L160" si="1002">K160-H160</f>
        <v>0</v>
      </c>
      <c r="M160" s="1000">
        <v>294143</v>
      </c>
      <c r="N160" s="1000"/>
      <c r="O160" s="541">
        <f t="shared" ref="O160" si="1003">M160-K160</f>
        <v>10</v>
      </c>
      <c r="P160" s="541">
        <f t="shared" ref="P160" si="1004">M160-H160</f>
        <v>10</v>
      </c>
      <c r="Q160" s="1000">
        <v>294143</v>
      </c>
      <c r="R160" s="1000"/>
      <c r="S160" s="541">
        <f t="shared" ref="S160" si="1005">Q160-M160</f>
        <v>0</v>
      </c>
      <c r="T160" s="542">
        <f t="shared" ref="T160" si="1006">Q160-F160</f>
        <v>34</v>
      </c>
      <c r="U160" s="542"/>
      <c r="V160" s="541">
        <f t="shared" ref="V160" si="1007">P160</f>
        <v>10</v>
      </c>
      <c r="W160" s="543">
        <f t="shared" ref="W160" si="1008">T160-V160</f>
        <v>24</v>
      </c>
      <c r="X160" s="1046" t="s">
        <v>466</v>
      </c>
      <c r="Y160" s="1046" t="s">
        <v>467</v>
      </c>
      <c r="Z160" s="1046" t="s">
        <v>29</v>
      </c>
      <c r="AA160" s="1046">
        <v>2016</v>
      </c>
      <c r="AB160" s="1046" t="s">
        <v>30</v>
      </c>
      <c r="AC160" s="1047">
        <v>7</v>
      </c>
      <c r="AD160" s="978">
        <f t="shared" ref="AD160" si="1009">T160/AC160</f>
        <v>4.8571428571428568</v>
      </c>
      <c r="AE160" s="1048">
        <v>23.45</v>
      </c>
      <c r="AF160" s="976">
        <f t="shared" ref="AF160" si="1010">AD160*AE160</f>
        <v>113.89999999999999</v>
      </c>
      <c r="AG160" s="1058" t="s">
        <v>128</v>
      </c>
      <c r="AH160" s="976">
        <f t="shared" ref="AH160" si="1011">AF160</f>
        <v>113.89999999999999</v>
      </c>
      <c r="AI160" s="978">
        <f t="shared" ref="AI160" si="1012">AD160</f>
        <v>4.8571428571428568</v>
      </c>
      <c r="AJ160" s="978">
        <f t="shared" ref="AJ160" si="1013">T160</f>
        <v>34</v>
      </c>
      <c r="AK160" s="1069"/>
      <c r="AL160" s="1069"/>
      <c r="AM160" s="1070"/>
    </row>
    <row r="161" spans="1:39" ht="12.1" customHeight="1">
      <c r="A161" s="999">
        <v>45749</v>
      </c>
      <c r="B161" s="164" t="s">
        <v>621</v>
      </c>
      <c r="C161" s="164" t="s">
        <v>111</v>
      </c>
      <c r="D161" s="164" t="s">
        <v>459</v>
      </c>
      <c r="E161" s="164" t="s">
        <v>283</v>
      </c>
      <c r="F161" s="1000">
        <v>294143</v>
      </c>
      <c r="G161" s="1018"/>
      <c r="H161" s="1000">
        <v>294143</v>
      </c>
      <c r="I161" s="1000"/>
      <c r="J161" s="541">
        <f t="shared" ref="J161" si="1014">H161-F161</f>
        <v>0</v>
      </c>
      <c r="K161" s="1000">
        <v>294143</v>
      </c>
      <c r="L161" s="541">
        <f t="shared" ref="L161" si="1015">K161-H161</f>
        <v>0</v>
      </c>
      <c r="M161" s="1000">
        <v>294153</v>
      </c>
      <c r="N161" s="1000"/>
      <c r="O161" s="541">
        <f t="shared" ref="O161" si="1016">M161-K161</f>
        <v>10</v>
      </c>
      <c r="P161" s="541">
        <f t="shared" ref="P161" si="1017">M161-H161</f>
        <v>10</v>
      </c>
      <c r="Q161" s="1000">
        <v>294159</v>
      </c>
      <c r="R161" s="1000"/>
      <c r="S161" s="541">
        <f t="shared" ref="S161" si="1018">Q161-M161</f>
        <v>6</v>
      </c>
      <c r="T161" s="542">
        <f t="shared" ref="T161" si="1019">Q161-F161</f>
        <v>16</v>
      </c>
      <c r="U161" s="542"/>
      <c r="V161" s="541">
        <f t="shared" ref="V161" si="1020">P161</f>
        <v>10</v>
      </c>
      <c r="W161" s="543">
        <f t="shared" ref="W161" si="1021">T161-V161</f>
        <v>6</v>
      </c>
      <c r="X161" s="1046" t="s">
        <v>466</v>
      </c>
      <c r="Y161" s="1046" t="s">
        <v>467</v>
      </c>
      <c r="Z161" s="1046" t="s">
        <v>29</v>
      </c>
      <c r="AA161" s="1046">
        <v>2016</v>
      </c>
      <c r="AB161" s="1046" t="s">
        <v>30</v>
      </c>
      <c r="AC161" s="1047">
        <v>7</v>
      </c>
      <c r="AD161" s="978">
        <f t="shared" ref="AD161" si="1022">T161/AC161</f>
        <v>2.2857142857142856</v>
      </c>
      <c r="AE161" s="1048">
        <v>23.45</v>
      </c>
      <c r="AF161" s="976">
        <f t="shared" ref="AF161" si="1023">AD161*AE161</f>
        <v>53.599999999999994</v>
      </c>
      <c r="AG161" s="1058" t="s">
        <v>128</v>
      </c>
      <c r="AH161" s="976">
        <f t="shared" ref="AH161" si="1024">AF161</f>
        <v>53.599999999999994</v>
      </c>
      <c r="AI161" s="978">
        <f t="shared" ref="AI161" si="1025">AD161</f>
        <v>2.2857142857142856</v>
      </c>
      <c r="AJ161" s="978">
        <f t="shared" ref="AJ161" si="1026">T161</f>
        <v>16</v>
      </c>
      <c r="AK161" s="1074" t="s">
        <v>439</v>
      </c>
      <c r="AL161" s="1074" t="s">
        <v>440</v>
      </c>
      <c r="AM161" s="1075" t="s">
        <v>2</v>
      </c>
    </row>
    <row r="162" spans="1:39" ht="12.1" customHeight="1">
      <c r="A162" s="999">
        <v>45750</v>
      </c>
      <c r="B162" s="164" t="s">
        <v>621</v>
      </c>
      <c r="C162" s="164" t="s">
        <v>111</v>
      </c>
      <c r="D162" s="164" t="s">
        <v>458</v>
      </c>
      <c r="E162" s="164" t="s">
        <v>282</v>
      </c>
      <c r="F162" s="1000">
        <v>294159</v>
      </c>
      <c r="G162" s="1018"/>
      <c r="H162" s="1000">
        <v>294165</v>
      </c>
      <c r="I162" s="1000"/>
      <c r="J162" s="541">
        <f t="shared" ref="J162" si="1027">H162-F162</f>
        <v>6</v>
      </c>
      <c r="K162" s="1000">
        <v>294165</v>
      </c>
      <c r="L162" s="541">
        <f t="shared" ref="L162" si="1028">K162-H162</f>
        <v>0</v>
      </c>
      <c r="M162" s="1000">
        <v>294176</v>
      </c>
      <c r="N162" s="1000"/>
      <c r="O162" s="541">
        <f t="shared" ref="O162" si="1029">M162-K162</f>
        <v>11</v>
      </c>
      <c r="P162" s="541">
        <f t="shared" ref="P162" si="1030">M162-H162</f>
        <v>11</v>
      </c>
      <c r="Q162" s="1000">
        <v>294195</v>
      </c>
      <c r="R162" s="1000"/>
      <c r="S162" s="541">
        <f t="shared" ref="S162" si="1031">Q162-M162</f>
        <v>19</v>
      </c>
      <c r="T162" s="542">
        <f t="shared" ref="T162" si="1032">Q162-F162</f>
        <v>36</v>
      </c>
      <c r="U162" s="542"/>
      <c r="V162" s="541">
        <f t="shared" ref="V162" si="1033">P162</f>
        <v>11</v>
      </c>
      <c r="W162" s="543">
        <f t="shared" ref="W162" si="1034">T162-V162</f>
        <v>25</v>
      </c>
      <c r="X162" s="1046" t="s">
        <v>466</v>
      </c>
      <c r="Y162" s="1046" t="s">
        <v>467</v>
      </c>
      <c r="Z162" s="1046" t="s">
        <v>29</v>
      </c>
      <c r="AA162" s="1046">
        <v>2016</v>
      </c>
      <c r="AB162" s="1046" t="s">
        <v>30</v>
      </c>
      <c r="AC162" s="1047">
        <v>7</v>
      </c>
      <c r="AD162" s="978">
        <f t="shared" ref="AD162" si="1035">T162/AC162</f>
        <v>5.1428571428571432</v>
      </c>
      <c r="AE162" s="1048">
        <v>23.45</v>
      </c>
      <c r="AF162" s="976">
        <f t="shared" ref="AF162" si="1036">AD162*AE162</f>
        <v>120.60000000000001</v>
      </c>
      <c r="AG162" s="1058" t="s">
        <v>128</v>
      </c>
      <c r="AH162" s="976">
        <f t="shared" ref="AH162" si="1037">AF162</f>
        <v>120.60000000000001</v>
      </c>
      <c r="AI162" s="978">
        <f t="shared" ref="AI162" si="1038">AD162</f>
        <v>5.1428571428571432</v>
      </c>
      <c r="AJ162" s="978">
        <f t="shared" ref="AJ162" si="1039">T162</f>
        <v>36</v>
      </c>
      <c r="AK162" s="1074">
        <f>SUM(AH151:AH162)</f>
        <v>1085.3999999999999</v>
      </c>
      <c r="AL162" s="1074">
        <v>800</v>
      </c>
      <c r="AM162" s="1075">
        <v>45750</v>
      </c>
    </row>
    <row r="163" spans="1:39" ht="12.1" customHeight="1">
      <c r="A163" s="999">
        <v>45750</v>
      </c>
      <c r="B163" s="164" t="s">
        <v>621</v>
      </c>
      <c r="C163" s="164" t="s">
        <v>111</v>
      </c>
      <c r="D163" s="164" t="s">
        <v>459</v>
      </c>
      <c r="E163" s="164" t="s">
        <v>283</v>
      </c>
      <c r="F163" s="1000">
        <v>294195</v>
      </c>
      <c r="G163" s="1018"/>
      <c r="H163" s="1000">
        <v>294218</v>
      </c>
      <c r="I163" s="1000"/>
      <c r="J163" s="541">
        <f t="shared" ref="J163" si="1040">H163-F163</f>
        <v>23</v>
      </c>
      <c r="K163" s="1000">
        <v>294218</v>
      </c>
      <c r="L163" s="541">
        <f t="shared" ref="L163" si="1041">K163-H163</f>
        <v>0</v>
      </c>
      <c r="M163" s="1000">
        <v>294228</v>
      </c>
      <c r="N163" s="1000"/>
      <c r="O163" s="541">
        <f t="shared" ref="O163" si="1042">M163-K163</f>
        <v>10</v>
      </c>
      <c r="P163" s="541">
        <f t="shared" ref="P163" si="1043">M163-H163</f>
        <v>10</v>
      </c>
      <c r="Q163" s="1000">
        <v>294234</v>
      </c>
      <c r="R163" s="1000"/>
      <c r="S163" s="541">
        <f t="shared" ref="S163" si="1044">Q163-M163</f>
        <v>6</v>
      </c>
      <c r="T163" s="542">
        <f t="shared" ref="T163" si="1045">Q163-F163</f>
        <v>39</v>
      </c>
      <c r="U163" s="542"/>
      <c r="V163" s="541">
        <f t="shared" ref="V163" si="1046">P163</f>
        <v>10</v>
      </c>
      <c r="W163" s="543">
        <f t="shared" ref="W163" si="1047">T163-V163</f>
        <v>29</v>
      </c>
      <c r="X163" s="1046" t="s">
        <v>466</v>
      </c>
      <c r="Y163" s="1046" t="s">
        <v>467</v>
      </c>
      <c r="Z163" s="1046" t="s">
        <v>29</v>
      </c>
      <c r="AA163" s="1046">
        <v>2016</v>
      </c>
      <c r="AB163" s="1046" t="s">
        <v>30</v>
      </c>
      <c r="AC163" s="1047">
        <v>7</v>
      </c>
      <c r="AD163" s="978">
        <f t="shared" ref="AD163" si="1048">T163/AC163</f>
        <v>5.5714285714285712</v>
      </c>
      <c r="AE163" s="1048">
        <v>23.45</v>
      </c>
      <c r="AF163" s="976">
        <f t="shared" ref="AF163" si="1049">AD163*AE163</f>
        <v>130.64999999999998</v>
      </c>
      <c r="AG163" s="1058" t="s">
        <v>128</v>
      </c>
      <c r="AH163" s="976">
        <f t="shared" ref="AH163" si="1050">AF163</f>
        <v>130.64999999999998</v>
      </c>
      <c r="AI163" s="978">
        <f t="shared" ref="AI163" si="1051">AD163</f>
        <v>5.5714285714285712</v>
      </c>
      <c r="AJ163" s="978">
        <f t="shared" ref="AJ163" si="1052">T163</f>
        <v>39</v>
      </c>
      <c r="AK163" s="1065"/>
      <c r="AL163" s="1065"/>
      <c r="AM163" s="1066"/>
    </row>
    <row r="164" spans="1:39" ht="12.1" customHeight="1">
      <c r="A164" s="999">
        <v>45751</v>
      </c>
      <c r="B164" s="164" t="s">
        <v>621</v>
      </c>
      <c r="C164" s="164" t="s">
        <v>111</v>
      </c>
      <c r="D164" s="164" t="s">
        <v>458</v>
      </c>
      <c r="E164" s="164" t="s">
        <v>282</v>
      </c>
      <c r="F164" s="1000">
        <v>294234</v>
      </c>
      <c r="G164" s="1018"/>
      <c r="H164" s="1000">
        <v>294240</v>
      </c>
      <c r="I164" s="1000"/>
      <c r="J164" s="541">
        <f t="shared" ref="J164" si="1053">H164-F164</f>
        <v>6</v>
      </c>
      <c r="K164" s="1000">
        <v>294240</v>
      </c>
      <c r="L164" s="541">
        <f t="shared" ref="L164" si="1054">K164-H164</f>
        <v>0</v>
      </c>
      <c r="M164" s="1000">
        <v>294250</v>
      </c>
      <c r="N164" s="1000"/>
      <c r="O164" s="541">
        <f t="shared" ref="O164" si="1055">M164-K164</f>
        <v>10</v>
      </c>
      <c r="P164" s="541">
        <f t="shared" ref="P164" si="1056">M164-H164</f>
        <v>10</v>
      </c>
      <c r="Q164" s="1000">
        <v>294250</v>
      </c>
      <c r="R164" s="1000"/>
      <c r="S164" s="541">
        <f t="shared" ref="S164" si="1057">Q164-M164</f>
        <v>0</v>
      </c>
      <c r="T164" s="542">
        <f t="shared" ref="T164" si="1058">Q164-F164</f>
        <v>16</v>
      </c>
      <c r="U164" s="542"/>
      <c r="V164" s="541">
        <f t="shared" ref="V164" si="1059">P164</f>
        <v>10</v>
      </c>
      <c r="W164" s="543">
        <f t="shared" ref="W164" si="1060">T164-V164</f>
        <v>6</v>
      </c>
      <c r="X164" s="1046" t="s">
        <v>466</v>
      </c>
      <c r="Y164" s="1046" t="s">
        <v>467</v>
      </c>
      <c r="Z164" s="1046" t="s">
        <v>29</v>
      </c>
      <c r="AA164" s="1046">
        <v>2016</v>
      </c>
      <c r="AB164" s="1046" t="s">
        <v>30</v>
      </c>
      <c r="AC164" s="1047">
        <v>7</v>
      </c>
      <c r="AD164" s="978">
        <f t="shared" ref="AD164" si="1061">T164/AC164</f>
        <v>2.2857142857142856</v>
      </c>
      <c r="AE164" s="1048">
        <v>23.45</v>
      </c>
      <c r="AF164" s="976">
        <f t="shared" ref="AF164" si="1062">AD164*AE164</f>
        <v>53.599999999999994</v>
      </c>
      <c r="AG164" s="1058" t="s">
        <v>128</v>
      </c>
      <c r="AH164" s="976">
        <f t="shared" ref="AH164" si="1063">AF164</f>
        <v>53.599999999999994</v>
      </c>
      <c r="AI164" s="978">
        <f t="shared" ref="AI164" si="1064">AD164</f>
        <v>2.2857142857142856</v>
      </c>
      <c r="AJ164" s="978">
        <f t="shared" ref="AJ164" si="1065">T164</f>
        <v>16</v>
      </c>
      <c r="AK164" s="1069"/>
      <c r="AL164" s="1069"/>
      <c r="AM164" s="1070"/>
    </row>
    <row r="165" spans="1:39" ht="12.1" customHeight="1">
      <c r="A165" s="999">
        <v>45751</v>
      </c>
      <c r="B165" s="164" t="s">
        <v>621</v>
      </c>
      <c r="C165" s="164" t="s">
        <v>111</v>
      </c>
      <c r="D165" s="164" t="s">
        <v>635</v>
      </c>
      <c r="E165" s="164" t="s">
        <v>282</v>
      </c>
      <c r="F165" s="1000">
        <v>294250</v>
      </c>
      <c r="G165" s="1018"/>
      <c r="H165" s="1000">
        <v>294250</v>
      </c>
      <c r="I165" s="1000"/>
      <c r="J165" s="541">
        <f t="shared" ref="J165" si="1066">H165-F165</f>
        <v>0</v>
      </c>
      <c r="K165" s="1000">
        <v>294250</v>
      </c>
      <c r="L165" s="541">
        <f t="shared" ref="L165" si="1067">K165-H165</f>
        <v>0</v>
      </c>
      <c r="M165" s="1000">
        <v>294261</v>
      </c>
      <c r="N165" s="1000"/>
      <c r="O165" s="541">
        <f t="shared" ref="O165" si="1068">M165-K165</f>
        <v>11</v>
      </c>
      <c r="P165" s="541">
        <f t="shared" ref="P165" si="1069">M165-H165</f>
        <v>11</v>
      </c>
      <c r="Q165" s="1000">
        <v>294283</v>
      </c>
      <c r="R165" s="1000"/>
      <c r="S165" s="541">
        <f t="shared" ref="S165" si="1070">Q165-M165</f>
        <v>22</v>
      </c>
      <c r="T165" s="542">
        <f t="shared" ref="T165" si="1071">Q165-F165</f>
        <v>33</v>
      </c>
      <c r="U165" s="542"/>
      <c r="V165" s="541">
        <f t="shared" ref="V165" si="1072">P165</f>
        <v>11</v>
      </c>
      <c r="W165" s="543">
        <f t="shared" ref="W165" si="1073">T165-V165</f>
        <v>22</v>
      </c>
      <c r="X165" s="1046" t="s">
        <v>466</v>
      </c>
      <c r="Y165" s="1046" t="s">
        <v>467</v>
      </c>
      <c r="Z165" s="1046" t="s">
        <v>29</v>
      </c>
      <c r="AA165" s="1046">
        <v>2016</v>
      </c>
      <c r="AB165" s="1046" t="s">
        <v>30</v>
      </c>
      <c r="AC165" s="1047">
        <v>7</v>
      </c>
      <c r="AD165" s="978">
        <f t="shared" ref="AD165" si="1074">T165/AC165</f>
        <v>4.7142857142857144</v>
      </c>
      <c r="AE165" s="1048">
        <v>23.45</v>
      </c>
      <c r="AF165" s="976">
        <f t="shared" ref="AF165" si="1075">AD165*AE165</f>
        <v>110.55</v>
      </c>
      <c r="AG165" s="1058" t="s">
        <v>128</v>
      </c>
      <c r="AH165" s="976">
        <f t="shared" ref="AH165" si="1076">AF165</f>
        <v>110.55</v>
      </c>
      <c r="AI165" s="978">
        <f t="shared" ref="AI165" si="1077">AD165</f>
        <v>4.7142857142857144</v>
      </c>
      <c r="AJ165" s="978">
        <f t="shared" ref="AJ165" si="1078">T165</f>
        <v>33</v>
      </c>
      <c r="AK165" s="1071"/>
      <c r="AL165" s="1071"/>
      <c r="AM165" s="1072"/>
    </row>
    <row r="166" spans="1:39" ht="12.1" customHeight="1">
      <c r="A166" s="999">
        <v>45751</v>
      </c>
      <c r="B166" s="164" t="s">
        <v>621</v>
      </c>
      <c r="C166" s="164" t="s">
        <v>111</v>
      </c>
      <c r="D166" s="164" t="s">
        <v>634</v>
      </c>
      <c r="E166" s="164" t="s">
        <v>283</v>
      </c>
      <c r="F166" s="1000">
        <v>294283</v>
      </c>
      <c r="G166" s="1018"/>
      <c r="H166" s="1000">
        <v>294307</v>
      </c>
      <c r="I166" s="1000"/>
      <c r="J166" s="541">
        <f t="shared" ref="J166" si="1079">H166-F166</f>
        <v>24</v>
      </c>
      <c r="K166" s="1000">
        <v>294307</v>
      </c>
      <c r="L166" s="541">
        <f t="shared" ref="L166" si="1080">K166-H166</f>
        <v>0</v>
      </c>
      <c r="M166" s="1000">
        <v>294317</v>
      </c>
      <c r="N166" s="1000"/>
      <c r="O166" s="541">
        <f t="shared" ref="O166" si="1081">M166-K166</f>
        <v>10</v>
      </c>
      <c r="P166" s="541">
        <f t="shared" ref="P166" si="1082">M166-H166</f>
        <v>10</v>
      </c>
      <c r="Q166" s="1000">
        <v>294317</v>
      </c>
      <c r="R166" s="1000"/>
      <c r="S166" s="541">
        <f t="shared" ref="S166" si="1083">Q166-M166</f>
        <v>0</v>
      </c>
      <c r="T166" s="542">
        <f t="shared" ref="T166" si="1084">Q166-F166</f>
        <v>34</v>
      </c>
      <c r="U166" s="542"/>
      <c r="V166" s="541">
        <f t="shared" ref="V166" si="1085">P166</f>
        <v>10</v>
      </c>
      <c r="W166" s="543">
        <f t="shared" ref="W166" si="1086">T166-V166</f>
        <v>24</v>
      </c>
      <c r="X166" s="1046" t="s">
        <v>466</v>
      </c>
      <c r="Y166" s="1046" t="s">
        <v>467</v>
      </c>
      <c r="Z166" s="1046" t="s">
        <v>29</v>
      </c>
      <c r="AA166" s="1046">
        <v>2016</v>
      </c>
      <c r="AB166" s="1046" t="s">
        <v>30</v>
      </c>
      <c r="AC166" s="1047">
        <v>7</v>
      </c>
      <c r="AD166" s="978">
        <f t="shared" ref="AD166" si="1087">T166/AC166</f>
        <v>4.8571428571428568</v>
      </c>
      <c r="AE166" s="1048">
        <v>23.45</v>
      </c>
      <c r="AF166" s="976">
        <f t="shared" ref="AF166" si="1088">AD166*AE166</f>
        <v>113.89999999999999</v>
      </c>
      <c r="AG166" s="1058" t="s">
        <v>128</v>
      </c>
      <c r="AH166" s="976">
        <f t="shared" ref="AH166" si="1089">AF166</f>
        <v>113.89999999999999</v>
      </c>
      <c r="AI166" s="978">
        <f t="shared" ref="AI166" si="1090">AD166</f>
        <v>4.8571428571428568</v>
      </c>
      <c r="AJ166" s="978">
        <f t="shared" ref="AJ166" si="1091">T166</f>
        <v>34</v>
      </c>
      <c r="AK166" s="1071"/>
      <c r="AL166" s="1071"/>
      <c r="AM166" s="1072"/>
    </row>
    <row r="167" spans="1:39" ht="12.1" customHeight="1">
      <c r="A167" s="999">
        <v>45751</v>
      </c>
      <c r="B167" s="164" t="s">
        <v>621</v>
      </c>
      <c r="C167" s="164" t="s">
        <v>111</v>
      </c>
      <c r="D167" s="164" t="s">
        <v>459</v>
      </c>
      <c r="E167" s="164" t="s">
        <v>283</v>
      </c>
      <c r="F167" s="1000">
        <v>294317</v>
      </c>
      <c r="G167" s="1018"/>
      <c r="H167" s="1000">
        <v>294317</v>
      </c>
      <c r="I167" s="1000"/>
      <c r="J167" s="541">
        <f t="shared" ref="J167" si="1092">H167-F167</f>
        <v>0</v>
      </c>
      <c r="K167" s="1000">
        <v>294317</v>
      </c>
      <c r="L167" s="541">
        <f t="shared" ref="L167" si="1093">K167-H167</f>
        <v>0</v>
      </c>
      <c r="M167" s="1000">
        <v>294327</v>
      </c>
      <c r="N167" s="1000"/>
      <c r="O167" s="541">
        <f t="shared" ref="O167" si="1094">M167-K167</f>
        <v>10</v>
      </c>
      <c r="P167" s="541">
        <f t="shared" ref="P167" si="1095">M167-H167</f>
        <v>10</v>
      </c>
      <c r="Q167" s="1000">
        <v>294332</v>
      </c>
      <c r="R167" s="1000"/>
      <c r="S167" s="541">
        <f t="shared" ref="S167" si="1096">Q167-M167</f>
        <v>5</v>
      </c>
      <c r="T167" s="542">
        <f t="shared" ref="T167" si="1097">Q167-F167</f>
        <v>15</v>
      </c>
      <c r="U167" s="542"/>
      <c r="V167" s="541">
        <f t="shared" ref="V167" si="1098">P167</f>
        <v>10</v>
      </c>
      <c r="W167" s="543">
        <f t="shared" ref="W167" si="1099">T167-V167</f>
        <v>5</v>
      </c>
      <c r="X167" s="1046" t="s">
        <v>466</v>
      </c>
      <c r="Y167" s="1046" t="s">
        <v>467</v>
      </c>
      <c r="Z167" s="1046" t="s">
        <v>29</v>
      </c>
      <c r="AA167" s="1046">
        <v>2016</v>
      </c>
      <c r="AB167" s="1046" t="s">
        <v>30</v>
      </c>
      <c r="AC167" s="1047">
        <v>7</v>
      </c>
      <c r="AD167" s="978">
        <f t="shared" ref="AD167" si="1100">T167/AC167</f>
        <v>2.1428571428571428</v>
      </c>
      <c r="AE167" s="1048">
        <v>23.45</v>
      </c>
      <c r="AF167" s="976">
        <f t="shared" ref="AF167" si="1101">AD167*AE167</f>
        <v>50.25</v>
      </c>
      <c r="AG167" s="1058" t="s">
        <v>128</v>
      </c>
      <c r="AH167" s="976">
        <f t="shared" ref="AH167" si="1102">AF167</f>
        <v>50.25</v>
      </c>
      <c r="AI167" s="978">
        <f t="shared" ref="AI167" si="1103">AD167</f>
        <v>2.1428571428571428</v>
      </c>
      <c r="AJ167" s="978">
        <f t="shared" ref="AJ167" si="1104">T167</f>
        <v>15</v>
      </c>
      <c r="AK167" s="1065"/>
      <c r="AL167" s="1065"/>
      <c r="AM167" s="1066"/>
    </row>
    <row r="168" spans="1:39" ht="12.1" customHeight="1">
      <c r="A168" s="999">
        <v>45754</v>
      </c>
      <c r="B168" s="164" t="s">
        <v>621</v>
      </c>
      <c r="C168" s="164" t="s">
        <v>111</v>
      </c>
      <c r="D168" s="164" t="s">
        <v>458</v>
      </c>
      <c r="E168" s="164" t="s">
        <v>282</v>
      </c>
      <c r="F168" s="1000">
        <v>294332</v>
      </c>
      <c r="G168" s="1018"/>
      <c r="H168" s="1000">
        <v>294338</v>
      </c>
      <c r="I168" s="1000"/>
      <c r="J168" s="541">
        <f t="shared" ref="J168" si="1105">H168-F168</f>
        <v>6</v>
      </c>
      <c r="K168" s="1000">
        <v>294338</v>
      </c>
      <c r="L168" s="541">
        <f t="shared" ref="L168" si="1106">K168-H168</f>
        <v>0</v>
      </c>
      <c r="M168" s="1000">
        <v>294348</v>
      </c>
      <c r="N168" s="1000"/>
      <c r="O168" s="541">
        <f t="shared" ref="O168" si="1107">M168-K168</f>
        <v>10</v>
      </c>
      <c r="P168" s="541">
        <f t="shared" ref="P168" si="1108">M168-H168</f>
        <v>10</v>
      </c>
      <c r="Q168" s="1000">
        <v>294348</v>
      </c>
      <c r="R168" s="1000"/>
      <c r="S168" s="541">
        <f t="shared" ref="S168" si="1109">Q168-M168</f>
        <v>0</v>
      </c>
      <c r="T168" s="542">
        <f t="shared" ref="T168" si="1110">Q168-F168</f>
        <v>16</v>
      </c>
      <c r="U168" s="542"/>
      <c r="V168" s="541">
        <f t="shared" ref="V168" si="1111">P168</f>
        <v>10</v>
      </c>
      <c r="W168" s="543">
        <f t="shared" ref="W168" si="1112">T168-V168</f>
        <v>6</v>
      </c>
      <c r="X168" s="1046" t="s">
        <v>466</v>
      </c>
      <c r="Y168" s="1046" t="s">
        <v>467</v>
      </c>
      <c r="Z168" s="1046" t="s">
        <v>29</v>
      </c>
      <c r="AA168" s="1046">
        <v>2016</v>
      </c>
      <c r="AB168" s="1046" t="s">
        <v>30</v>
      </c>
      <c r="AC168" s="1047">
        <v>7</v>
      </c>
      <c r="AD168" s="978">
        <f t="shared" ref="AD168" si="1113">T168/AC168</f>
        <v>2.2857142857142856</v>
      </c>
      <c r="AE168" s="1048">
        <v>23.45</v>
      </c>
      <c r="AF168" s="976">
        <f t="shared" ref="AF168" si="1114">AD168*AE168</f>
        <v>53.599999999999994</v>
      </c>
      <c r="AG168" s="1058" t="s">
        <v>128</v>
      </c>
      <c r="AH168" s="976">
        <f t="shared" ref="AH168" si="1115">AF168</f>
        <v>53.599999999999994</v>
      </c>
      <c r="AI168" s="978">
        <f t="shared" ref="AI168" si="1116">AD168</f>
        <v>2.2857142857142856</v>
      </c>
      <c r="AJ168" s="978">
        <f t="shared" ref="AJ168" si="1117">T168</f>
        <v>16</v>
      </c>
      <c r="AK168" s="1067" t="s">
        <v>439</v>
      </c>
      <c r="AL168" s="1067" t="s">
        <v>440</v>
      </c>
      <c r="AM168" s="1064" t="s">
        <v>2</v>
      </c>
    </row>
    <row r="169" spans="1:39" ht="12.1" customHeight="1">
      <c r="A169" s="999">
        <v>45754</v>
      </c>
      <c r="B169" s="164" t="s">
        <v>621</v>
      </c>
      <c r="C169" s="164" t="s">
        <v>111</v>
      </c>
      <c r="D169" s="164" t="s">
        <v>635</v>
      </c>
      <c r="E169" s="164" t="s">
        <v>282</v>
      </c>
      <c r="F169" s="1000">
        <v>294348</v>
      </c>
      <c r="G169" s="1018"/>
      <c r="H169" s="1000">
        <v>294348</v>
      </c>
      <c r="I169" s="1000"/>
      <c r="J169" s="541">
        <f t="shared" ref="J169" si="1118">H169-F169</f>
        <v>0</v>
      </c>
      <c r="K169" s="1000">
        <v>294348</v>
      </c>
      <c r="L169" s="541">
        <f t="shared" ref="L169" si="1119">K169-H169</f>
        <v>0</v>
      </c>
      <c r="M169" s="1000">
        <v>294359</v>
      </c>
      <c r="N169" s="1000"/>
      <c r="O169" s="541">
        <f t="shared" ref="O169" si="1120">M169-K169</f>
        <v>11</v>
      </c>
      <c r="P169" s="541">
        <f t="shared" ref="P169" si="1121">M169-H169</f>
        <v>11</v>
      </c>
      <c r="Q169" s="1000">
        <v>294382</v>
      </c>
      <c r="R169" s="1000"/>
      <c r="S169" s="541">
        <f t="shared" ref="S169" si="1122">Q169-M169</f>
        <v>23</v>
      </c>
      <c r="T169" s="542">
        <f t="shared" ref="T169" si="1123">Q169-F169</f>
        <v>34</v>
      </c>
      <c r="U169" s="542"/>
      <c r="V169" s="541">
        <f t="shared" ref="V169" si="1124">P169</f>
        <v>11</v>
      </c>
      <c r="W169" s="543">
        <f t="shared" ref="W169" si="1125">T169-V169</f>
        <v>23</v>
      </c>
      <c r="X169" s="1046" t="s">
        <v>466</v>
      </c>
      <c r="Y169" s="1046" t="s">
        <v>467</v>
      </c>
      <c r="Z169" s="1046" t="s">
        <v>29</v>
      </c>
      <c r="AA169" s="1046">
        <v>2016</v>
      </c>
      <c r="AB169" s="1046" t="s">
        <v>30</v>
      </c>
      <c r="AC169" s="1047">
        <v>7</v>
      </c>
      <c r="AD169" s="978">
        <f t="shared" ref="AD169" si="1126">T169/AC169</f>
        <v>4.8571428571428568</v>
      </c>
      <c r="AE169" s="1048">
        <v>23.45</v>
      </c>
      <c r="AF169" s="976">
        <f t="shared" ref="AF169" si="1127">AD169*AE169</f>
        <v>113.89999999999999</v>
      </c>
      <c r="AG169" s="1058" t="s">
        <v>128</v>
      </c>
      <c r="AH169" s="976">
        <f t="shared" ref="AH169" si="1128">AF169</f>
        <v>113.89999999999999</v>
      </c>
      <c r="AI169" s="978">
        <f t="shared" ref="AI169" si="1129">AD169</f>
        <v>4.8571428571428568</v>
      </c>
      <c r="AJ169" s="978">
        <f t="shared" ref="AJ169" si="1130">T169</f>
        <v>34</v>
      </c>
      <c r="AK169" s="1067">
        <f>SUM(AH163:AH169)</f>
        <v>626.44999999999993</v>
      </c>
      <c r="AL169" s="1067">
        <v>800</v>
      </c>
      <c r="AM169" s="1073">
        <v>45754</v>
      </c>
    </row>
    <row r="170" spans="1:39" ht="12.1" customHeight="1">
      <c r="A170" s="999">
        <v>45754</v>
      </c>
      <c r="B170" s="164" t="s">
        <v>621</v>
      </c>
      <c r="C170" s="164" t="s">
        <v>111</v>
      </c>
      <c r="D170" s="164" t="s">
        <v>634</v>
      </c>
      <c r="E170" s="164" t="s">
        <v>283</v>
      </c>
      <c r="F170" s="1000">
        <v>294382</v>
      </c>
      <c r="G170" s="1018"/>
      <c r="H170" s="1000">
        <v>294405</v>
      </c>
      <c r="I170" s="1000"/>
      <c r="J170" s="541">
        <f t="shared" ref="J170" si="1131">H170-F170</f>
        <v>23</v>
      </c>
      <c r="K170" s="1000">
        <v>294405</v>
      </c>
      <c r="L170" s="541">
        <f t="shared" ref="L170" si="1132">K170-H170</f>
        <v>0</v>
      </c>
      <c r="M170" s="1000">
        <v>294415</v>
      </c>
      <c r="N170" s="1000"/>
      <c r="O170" s="541">
        <f t="shared" ref="O170" si="1133">M170-K170</f>
        <v>10</v>
      </c>
      <c r="P170" s="541">
        <f t="shared" ref="P170" si="1134">M170-H170</f>
        <v>10</v>
      </c>
      <c r="Q170" s="1000">
        <v>294415</v>
      </c>
      <c r="R170" s="1000"/>
      <c r="S170" s="541">
        <f t="shared" ref="S170" si="1135">Q170-M170</f>
        <v>0</v>
      </c>
      <c r="T170" s="542">
        <f t="shared" ref="T170" si="1136">Q170-F170</f>
        <v>33</v>
      </c>
      <c r="U170" s="542"/>
      <c r="V170" s="541">
        <f t="shared" ref="V170" si="1137">P170</f>
        <v>10</v>
      </c>
      <c r="W170" s="543">
        <f t="shared" ref="W170" si="1138">T170-V170</f>
        <v>23</v>
      </c>
      <c r="X170" s="1046" t="s">
        <v>466</v>
      </c>
      <c r="Y170" s="1046" t="s">
        <v>467</v>
      </c>
      <c r="Z170" s="1046" t="s">
        <v>29</v>
      </c>
      <c r="AA170" s="1046">
        <v>2016</v>
      </c>
      <c r="AB170" s="1046" t="s">
        <v>30</v>
      </c>
      <c r="AC170" s="1047">
        <v>7</v>
      </c>
      <c r="AD170" s="978">
        <f t="shared" ref="AD170" si="1139">T170/AC170</f>
        <v>4.7142857142857144</v>
      </c>
      <c r="AE170" s="1048">
        <v>23.45</v>
      </c>
      <c r="AF170" s="976">
        <f t="shared" ref="AF170" si="1140">AD170*AE170</f>
        <v>110.55</v>
      </c>
      <c r="AG170" s="1058" t="s">
        <v>128</v>
      </c>
      <c r="AH170" s="976">
        <f t="shared" ref="AH170" si="1141">AF170</f>
        <v>110.55</v>
      </c>
      <c r="AI170" s="978">
        <f t="shared" ref="AI170" si="1142">AD170</f>
        <v>4.7142857142857144</v>
      </c>
      <c r="AJ170" s="978">
        <f t="shared" ref="AJ170" si="1143">T170</f>
        <v>33</v>
      </c>
      <c r="AK170" s="1071"/>
      <c r="AL170" s="1071"/>
      <c r="AM170" s="1072"/>
    </row>
    <row r="171" spans="1:39" ht="12.1" customHeight="1">
      <c r="A171" s="999">
        <v>45754</v>
      </c>
      <c r="B171" s="164" t="s">
        <v>621</v>
      </c>
      <c r="C171" s="164" t="s">
        <v>111</v>
      </c>
      <c r="D171" s="164" t="s">
        <v>459</v>
      </c>
      <c r="E171" s="164" t="s">
        <v>283</v>
      </c>
      <c r="F171" s="1000">
        <v>294415</v>
      </c>
      <c r="G171" s="1018"/>
      <c r="H171" s="1000">
        <v>294415</v>
      </c>
      <c r="I171" s="1000"/>
      <c r="J171" s="541">
        <f t="shared" ref="J171" si="1144">H171-F171</f>
        <v>0</v>
      </c>
      <c r="K171" s="1000">
        <v>294415</v>
      </c>
      <c r="L171" s="541">
        <f t="shared" ref="L171" si="1145">K171-H171</f>
        <v>0</v>
      </c>
      <c r="M171" s="1000">
        <v>294425</v>
      </c>
      <c r="N171" s="1000"/>
      <c r="O171" s="541">
        <f t="shared" ref="O171" si="1146">M171-K171</f>
        <v>10</v>
      </c>
      <c r="P171" s="541">
        <f t="shared" ref="P171" si="1147">M171-H171</f>
        <v>10</v>
      </c>
      <c r="Q171" s="1000">
        <v>294431</v>
      </c>
      <c r="R171" s="1000"/>
      <c r="S171" s="541">
        <f t="shared" ref="S171" si="1148">Q171-M171</f>
        <v>6</v>
      </c>
      <c r="T171" s="542">
        <f t="shared" ref="T171" si="1149">Q171-F171</f>
        <v>16</v>
      </c>
      <c r="U171" s="542"/>
      <c r="V171" s="541">
        <f t="shared" ref="V171" si="1150">P171</f>
        <v>10</v>
      </c>
      <c r="W171" s="543">
        <f t="shared" ref="W171" si="1151">T171-V171</f>
        <v>6</v>
      </c>
      <c r="X171" s="1046" t="s">
        <v>466</v>
      </c>
      <c r="Y171" s="1046" t="s">
        <v>467</v>
      </c>
      <c r="Z171" s="1046" t="s">
        <v>29</v>
      </c>
      <c r="AA171" s="1046">
        <v>2016</v>
      </c>
      <c r="AB171" s="1046" t="s">
        <v>30</v>
      </c>
      <c r="AC171" s="1047">
        <v>7</v>
      </c>
      <c r="AD171" s="978">
        <f t="shared" ref="AD171" si="1152">T171/AC171</f>
        <v>2.2857142857142856</v>
      </c>
      <c r="AE171" s="1048">
        <v>23.45</v>
      </c>
      <c r="AF171" s="976">
        <f t="shared" ref="AF171" si="1153">AD171*AE171</f>
        <v>53.599999999999994</v>
      </c>
      <c r="AG171" s="1058" t="s">
        <v>128</v>
      </c>
      <c r="AH171" s="976">
        <f t="shared" ref="AH171" si="1154">AF171</f>
        <v>53.599999999999994</v>
      </c>
      <c r="AI171" s="978">
        <f t="shared" ref="AI171" si="1155">AD171</f>
        <v>2.2857142857142856</v>
      </c>
      <c r="AJ171" s="978">
        <f t="shared" ref="AJ171" si="1156">T171</f>
        <v>16</v>
      </c>
      <c r="AK171" s="1065"/>
      <c r="AL171" s="1065"/>
      <c r="AM171" s="1066"/>
    </row>
    <row r="172" spans="1:39" ht="12.1" customHeight="1">
      <c r="A172" s="999">
        <v>45755</v>
      </c>
      <c r="B172" s="164" t="s">
        <v>621</v>
      </c>
      <c r="C172" s="164" t="s">
        <v>111</v>
      </c>
      <c r="D172" s="164" t="s">
        <v>458</v>
      </c>
      <c r="E172" s="164" t="s">
        <v>282</v>
      </c>
      <c r="F172" s="1000">
        <v>294431</v>
      </c>
      <c r="G172" s="1018"/>
      <c r="H172" s="1000">
        <v>294438</v>
      </c>
      <c r="I172" s="1000"/>
      <c r="J172" s="541">
        <f t="shared" ref="J172" si="1157">H172-F172</f>
        <v>7</v>
      </c>
      <c r="K172" s="1000">
        <v>294438</v>
      </c>
      <c r="L172" s="541">
        <f t="shared" ref="L172" si="1158">K172-H172</f>
        <v>0</v>
      </c>
      <c r="M172" s="1000">
        <v>294448</v>
      </c>
      <c r="N172" s="1000"/>
      <c r="O172" s="541">
        <f t="shared" ref="O172" si="1159">M172-K172</f>
        <v>10</v>
      </c>
      <c r="P172" s="541">
        <f t="shared" ref="P172" si="1160">M172-H172</f>
        <v>10</v>
      </c>
      <c r="Q172" s="1000">
        <v>294448</v>
      </c>
      <c r="R172" s="1000"/>
      <c r="S172" s="541">
        <f t="shared" ref="S172" si="1161">Q172-M172</f>
        <v>0</v>
      </c>
      <c r="T172" s="542">
        <f t="shared" ref="T172" si="1162">Q172-F172</f>
        <v>17</v>
      </c>
      <c r="U172" s="542"/>
      <c r="V172" s="541">
        <f t="shared" ref="V172" si="1163">P172</f>
        <v>10</v>
      </c>
      <c r="W172" s="543">
        <f t="shared" ref="W172" si="1164">T172-V172</f>
        <v>7</v>
      </c>
      <c r="X172" s="1046" t="s">
        <v>466</v>
      </c>
      <c r="Y172" s="1046" t="s">
        <v>467</v>
      </c>
      <c r="Z172" s="1046" t="s">
        <v>29</v>
      </c>
      <c r="AA172" s="1046">
        <v>2016</v>
      </c>
      <c r="AB172" s="1046" t="s">
        <v>30</v>
      </c>
      <c r="AC172" s="1047">
        <v>7</v>
      </c>
      <c r="AD172" s="978">
        <f t="shared" ref="AD172" si="1165">T172/AC172</f>
        <v>2.4285714285714284</v>
      </c>
      <c r="AE172" s="1048">
        <v>23.45</v>
      </c>
      <c r="AF172" s="976">
        <f t="shared" ref="AF172" si="1166">AD172*AE172</f>
        <v>56.949999999999996</v>
      </c>
      <c r="AG172" s="1058" t="s">
        <v>128</v>
      </c>
      <c r="AH172" s="976">
        <f t="shared" ref="AH172" si="1167">AF172</f>
        <v>56.949999999999996</v>
      </c>
      <c r="AI172" s="978">
        <f t="shared" ref="AI172" si="1168">AD172</f>
        <v>2.4285714285714284</v>
      </c>
      <c r="AJ172" s="978">
        <f t="shared" ref="AJ172" si="1169">T172</f>
        <v>17</v>
      </c>
      <c r="AK172" s="1069"/>
      <c r="AL172" s="1069"/>
      <c r="AM172" s="1070"/>
    </row>
    <row r="173" spans="1:39" ht="12.1" customHeight="1">
      <c r="A173" s="999">
        <v>45755</v>
      </c>
      <c r="B173" s="164" t="s">
        <v>621</v>
      </c>
      <c r="C173" s="164" t="s">
        <v>111</v>
      </c>
      <c r="D173" s="164" t="s">
        <v>635</v>
      </c>
      <c r="E173" s="164" t="s">
        <v>282</v>
      </c>
      <c r="F173" s="1000">
        <v>294448</v>
      </c>
      <c r="G173" s="1018"/>
      <c r="H173" s="1000">
        <v>294448</v>
      </c>
      <c r="I173" s="1000"/>
      <c r="J173" s="541">
        <f t="shared" ref="J173" si="1170">H173-F173</f>
        <v>0</v>
      </c>
      <c r="K173" s="1000">
        <v>294448</v>
      </c>
      <c r="L173" s="541">
        <f t="shared" ref="L173" si="1171">K173-H173</f>
        <v>0</v>
      </c>
      <c r="M173" s="1000">
        <v>294459</v>
      </c>
      <c r="N173" s="1000"/>
      <c r="O173" s="541">
        <f t="shared" ref="O173" si="1172">M173-K173</f>
        <v>11</v>
      </c>
      <c r="P173" s="541">
        <f t="shared" ref="P173" si="1173">M173-H173</f>
        <v>11</v>
      </c>
      <c r="Q173" s="1000">
        <v>294481</v>
      </c>
      <c r="R173" s="1000"/>
      <c r="S173" s="541">
        <f t="shared" ref="S173" si="1174">Q173-M173</f>
        <v>22</v>
      </c>
      <c r="T173" s="542">
        <f t="shared" ref="T173" si="1175">Q173-F173</f>
        <v>33</v>
      </c>
      <c r="U173" s="542"/>
      <c r="V173" s="541">
        <f t="shared" ref="V173" si="1176">P173</f>
        <v>11</v>
      </c>
      <c r="W173" s="543">
        <f t="shared" ref="W173" si="1177">T173-V173</f>
        <v>22</v>
      </c>
      <c r="X173" s="1046" t="s">
        <v>466</v>
      </c>
      <c r="Y173" s="1046" t="s">
        <v>467</v>
      </c>
      <c r="Z173" s="1046" t="s">
        <v>29</v>
      </c>
      <c r="AA173" s="1046">
        <v>2016</v>
      </c>
      <c r="AB173" s="1046" t="s">
        <v>30</v>
      </c>
      <c r="AC173" s="1047">
        <v>7</v>
      </c>
      <c r="AD173" s="978">
        <f t="shared" ref="AD173" si="1178">T173/AC173</f>
        <v>4.7142857142857144</v>
      </c>
      <c r="AE173" s="1048">
        <v>23.45</v>
      </c>
      <c r="AF173" s="976">
        <f t="shared" ref="AF173" si="1179">AD173*AE173</f>
        <v>110.55</v>
      </c>
      <c r="AG173" s="1058" t="s">
        <v>128</v>
      </c>
      <c r="AH173" s="976">
        <f t="shared" ref="AH173" si="1180">AF173</f>
        <v>110.55</v>
      </c>
      <c r="AI173" s="978">
        <f t="shared" ref="AI173" si="1181">AD173</f>
        <v>4.7142857142857144</v>
      </c>
      <c r="AJ173" s="978">
        <f t="shared" ref="AJ173" si="1182">T173</f>
        <v>33</v>
      </c>
      <c r="AK173" s="1071"/>
      <c r="AL173" s="1071"/>
      <c r="AM173" s="1072"/>
    </row>
    <row r="174" spans="1:39" ht="12.1" customHeight="1">
      <c r="A174" s="999">
        <v>45755</v>
      </c>
      <c r="B174" s="164" t="s">
        <v>621</v>
      </c>
      <c r="C174" s="164" t="s">
        <v>111</v>
      </c>
      <c r="D174" s="164" t="s">
        <v>634</v>
      </c>
      <c r="E174" s="164" t="s">
        <v>283</v>
      </c>
      <c r="F174" s="1000">
        <v>294481</v>
      </c>
      <c r="G174" s="1018"/>
      <c r="H174" s="1000">
        <v>294506</v>
      </c>
      <c r="I174" s="1000"/>
      <c r="J174" s="541">
        <f t="shared" ref="J174" si="1183">H174-F174</f>
        <v>25</v>
      </c>
      <c r="K174" s="1000">
        <v>294506</v>
      </c>
      <c r="L174" s="541">
        <f t="shared" ref="L174" si="1184">K174-H174</f>
        <v>0</v>
      </c>
      <c r="M174" s="1000">
        <v>294516</v>
      </c>
      <c r="N174" s="1000"/>
      <c r="O174" s="541">
        <f t="shared" ref="O174" si="1185">M174-K174</f>
        <v>10</v>
      </c>
      <c r="P174" s="541">
        <f t="shared" ref="P174" si="1186">M174-H174</f>
        <v>10</v>
      </c>
      <c r="Q174" s="1000">
        <v>294516</v>
      </c>
      <c r="R174" s="1000"/>
      <c r="S174" s="541">
        <f t="shared" ref="S174" si="1187">Q174-M174</f>
        <v>0</v>
      </c>
      <c r="T174" s="542">
        <f t="shared" ref="T174" si="1188">Q174-F174</f>
        <v>35</v>
      </c>
      <c r="U174" s="542"/>
      <c r="V174" s="541">
        <f t="shared" ref="V174" si="1189">P174</f>
        <v>10</v>
      </c>
      <c r="W174" s="543">
        <f t="shared" ref="W174" si="1190">T174-V174</f>
        <v>25</v>
      </c>
      <c r="X174" s="1046" t="s">
        <v>466</v>
      </c>
      <c r="Y174" s="1046" t="s">
        <v>467</v>
      </c>
      <c r="Z174" s="1046" t="s">
        <v>29</v>
      </c>
      <c r="AA174" s="1046">
        <v>2016</v>
      </c>
      <c r="AB174" s="1046" t="s">
        <v>30</v>
      </c>
      <c r="AC174" s="1047">
        <v>7</v>
      </c>
      <c r="AD174" s="978">
        <f t="shared" ref="AD174" si="1191">T174/AC174</f>
        <v>5</v>
      </c>
      <c r="AE174" s="1048">
        <v>23.45</v>
      </c>
      <c r="AF174" s="976">
        <f t="shared" ref="AF174" si="1192">AD174*AE174</f>
        <v>117.25</v>
      </c>
      <c r="AG174" s="1058" t="s">
        <v>128</v>
      </c>
      <c r="AH174" s="976">
        <f t="shared" ref="AH174" si="1193">AF174</f>
        <v>117.25</v>
      </c>
      <c r="AI174" s="978">
        <f t="shared" ref="AI174" si="1194">AD174</f>
        <v>5</v>
      </c>
      <c r="AJ174" s="978">
        <f t="shared" ref="AJ174" si="1195">T174</f>
        <v>35</v>
      </c>
      <c r="AK174" s="1069"/>
      <c r="AL174" s="1069"/>
      <c r="AM174" s="1076"/>
    </row>
    <row r="175" spans="1:39" ht="12.1" customHeight="1">
      <c r="A175" s="999">
        <v>45755</v>
      </c>
      <c r="B175" s="164" t="s">
        <v>621</v>
      </c>
      <c r="C175" s="164" t="s">
        <v>111</v>
      </c>
      <c r="D175" s="164" t="s">
        <v>459</v>
      </c>
      <c r="E175" s="164" t="s">
        <v>283</v>
      </c>
      <c r="F175" s="1000">
        <v>294516</v>
      </c>
      <c r="G175" s="1018"/>
      <c r="H175" s="1000">
        <v>294516</v>
      </c>
      <c r="I175" s="1000"/>
      <c r="J175" s="541">
        <f t="shared" ref="J175" si="1196">H175-F175</f>
        <v>0</v>
      </c>
      <c r="K175" s="1000">
        <v>294516</v>
      </c>
      <c r="L175" s="541">
        <f t="shared" ref="L175" si="1197">K175-H175</f>
        <v>0</v>
      </c>
      <c r="M175" s="1000">
        <v>294527</v>
      </c>
      <c r="N175" s="1000"/>
      <c r="O175" s="541">
        <f t="shared" ref="O175" si="1198">M175-K175</f>
        <v>11</v>
      </c>
      <c r="P175" s="541">
        <f t="shared" ref="P175" si="1199">M175-H175</f>
        <v>11</v>
      </c>
      <c r="Q175" s="1000">
        <v>294534</v>
      </c>
      <c r="R175" s="1000"/>
      <c r="S175" s="541">
        <f t="shared" ref="S175" si="1200">Q175-M175</f>
        <v>7</v>
      </c>
      <c r="T175" s="542">
        <f t="shared" ref="T175" si="1201">Q175-F175</f>
        <v>18</v>
      </c>
      <c r="U175" s="542"/>
      <c r="V175" s="541">
        <f t="shared" ref="V175" si="1202">P175</f>
        <v>11</v>
      </c>
      <c r="W175" s="543">
        <f t="shared" ref="W175" si="1203">T175-V175</f>
        <v>7</v>
      </c>
      <c r="X175" s="1046" t="s">
        <v>466</v>
      </c>
      <c r="Y175" s="1046" t="s">
        <v>467</v>
      </c>
      <c r="Z175" s="1046" t="s">
        <v>29</v>
      </c>
      <c r="AA175" s="1046">
        <v>2016</v>
      </c>
      <c r="AB175" s="1046" t="s">
        <v>30</v>
      </c>
      <c r="AC175" s="1047">
        <v>7</v>
      </c>
      <c r="AD175" s="978">
        <f t="shared" ref="AD175" si="1204">T175/AC175</f>
        <v>2.5714285714285716</v>
      </c>
      <c r="AE175" s="1048">
        <v>23.45</v>
      </c>
      <c r="AF175" s="976">
        <f t="shared" ref="AF175" si="1205">AD175*AE175</f>
        <v>60.300000000000004</v>
      </c>
      <c r="AG175" s="1058" t="s">
        <v>128</v>
      </c>
      <c r="AH175" s="976">
        <f t="shared" ref="AH175" si="1206">AF175</f>
        <v>60.300000000000004</v>
      </c>
      <c r="AI175" s="978">
        <f t="shared" ref="AI175" si="1207">AD175</f>
        <v>2.5714285714285716</v>
      </c>
      <c r="AJ175" s="978">
        <f t="shared" ref="AJ175" si="1208">T175</f>
        <v>18</v>
      </c>
      <c r="AK175" s="1065"/>
      <c r="AL175" s="1065"/>
      <c r="AM175" s="1066"/>
    </row>
    <row r="176" spans="1:39" ht="12.1" customHeight="1">
      <c r="A176" s="999">
        <v>45756</v>
      </c>
      <c r="B176" s="164" t="s">
        <v>621</v>
      </c>
      <c r="C176" s="164" t="s">
        <v>111</v>
      </c>
      <c r="D176" s="164" t="s">
        <v>458</v>
      </c>
      <c r="E176" s="164" t="s">
        <v>282</v>
      </c>
      <c r="F176" s="1000">
        <v>294534</v>
      </c>
      <c r="G176" s="1018"/>
      <c r="H176" s="1000">
        <v>294542</v>
      </c>
      <c r="I176" s="1000"/>
      <c r="J176" s="541">
        <f t="shared" ref="J176" si="1209">H176-F176</f>
        <v>8</v>
      </c>
      <c r="K176" s="1000">
        <v>294542</v>
      </c>
      <c r="L176" s="541">
        <f t="shared" ref="L176" si="1210">K176-H176</f>
        <v>0</v>
      </c>
      <c r="M176" s="1000">
        <v>294552</v>
      </c>
      <c r="N176" s="1000"/>
      <c r="O176" s="541">
        <f t="shared" ref="O176" si="1211">M176-K176</f>
        <v>10</v>
      </c>
      <c r="P176" s="541">
        <f t="shared" ref="P176" si="1212">M176-H176</f>
        <v>10</v>
      </c>
      <c r="Q176" s="1000">
        <v>294552</v>
      </c>
      <c r="R176" s="1000"/>
      <c r="S176" s="541">
        <f t="shared" ref="S176" si="1213">Q176-M176</f>
        <v>0</v>
      </c>
      <c r="T176" s="542">
        <f t="shared" ref="T176" si="1214">Q176-F176</f>
        <v>18</v>
      </c>
      <c r="U176" s="542"/>
      <c r="V176" s="541">
        <f t="shared" ref="V176" si="1215">P176</f>
        <v>10</v>
      </c>
      <c r="W176" s="543">
        <f t="shared" ref="W176" si="1216">T176-V176</f>
        <v>8</v>
      </c>
      <c r="X176" s="1046" t="s">
        <v>466</v>
      </c>
      <c r="Y176" s="1046" t="s">
        <v>467</v>
      </c>
      <c r="Z176" s="1046" t="s">
        <v>29</v>
      </c>
      <c r="AA176" s="1046">
        <v>2016</v>
      </c>
      <c r="AB176" s="1046" t="s">
        <v>30</v>
      </c>
      <c r="AC176" s="1047">
        <v>7</v>
      </c>
      <c r="AD176" s="978">
        <f t="shared" ref="AD176" si="1217">T176/AC176</f>
        <v>2.5714285714285716</v>
      </c>
      <c r="AE176" s="1048">
        <v>23.45</v>
      </c>
      <c r="AF176" s="976">
        <f t="shared" ref="AF176" si="1218">AD176*AE176</f>
        <v>60.300000000000004</v>
      </c>
      <c r="AG176" s="1058" t="s">
        <v>128</v>
      </c>
      <c r="AH176" s="976">
        <f t="shared" ref="AH176" si="1219">AF176</f>
        <v>60.300000000000004</v>
      </c>
      <c r="AI176" s="978">
        <f t="shared" ref="AI176" si="1220">AD176</f>
        <v>2.5714285714285716</v>
      </c>
      <c r="AJ176" s="978">
        <f t="shared" ref="AJ176" si="1221">T176</f>
        <v>18</v>
      </c>
      <c r="AK176" s="1069"/>
      <c r="AL176" s="1069"/>
      <c r="AM176" s="1070"/>
    </row>
    <row r="177" spans="1:39" ht="12.1" customHeight="1">
      <c r="A177" s="999">
        <v>45756</v>
      </c>
      <c r="B177" s="164" t="s">
        <v>621</v>
      </c>
      <c r="C177" s="164" t="s">
        <v>111</v>
      </c>
      <c r="D177" s="164" t="s">
        <v>635</v>
      </c>
      <c r="E177" s="164" t="s">
        <v>282</v>
      </c>
      <c r="F177" s="1000">
        <v>294552</v>
      </c>
      <c r="G177" s="1018"/>
      <c r="H177" s="1000">
        <v>294552</v>
      </c>
      <c r="I177" s="1000"/>
      <c r="J177" s="541">
        <f t="shared" ref="J177" si="1222">H177-F177</f>
        <v>0</v>
      </c>
      <c r="K177" s="1000">
        <v>294552</v>
      </c>
      <c r="L177" s="541">
        <f t="shared" ref="L177" si="1223">K177-H177</f>
        <v>0</v>
      </c>
      <c r="M177" s="1000">
        <v>294563</v>
      </c>
      <c r="N177" s="1000"/>
      <c r="O177" s="541">
        <f t="shared" ref="O177" si="1224">M177-K177</f>
        <v>11</v>
      </c>
      <c r="P177" s="541">
        <f t="shared" ref="P177" si="1225">M177-H177</f>
        <v>11</v>
      </c>
      <c r="Q177" s="1000">
        <v>294586</v>
      </c>
      <c r="R177" s="1000"/>
      <c r="S177" s="541">
        <f t="shared" ref="S177" si="1226">Q177-M177</f>
        <v>23</v>
      </c>
      <c r="T177" s="542">
        <f t="shared" ref="T177" si="1227">Q177-F177</f>
        <v>34</v>
      </c>
      <c r="U177" s="542"/>
      <c r="V177" s="541">
        <f t="shared" ref="V177" si="1228">P177</f>
        <v>11</v>
      </c>
      <c r="W177" s="543">
        <f t="shared" ref="W177" si="1229">T177-V177</f>
        <v>23</v>
      </c>
      <c r="X177" s="1046" t="s">
        <v>466</v>
      </c>
      <c r="Y177" s="1046" t="s">
        <v>467</v>
      </c>
      <c r="Z177" s="1046" t="s">
        <v>29</v>
      </c>
      <c r="AA177" s="1046">
        <v>2016</v>
      </c>
      <c r="AB177" s="1046" t="s">
        <v>30</v>
      </c>
      <c r="AC177" s="1047">
        <v>7</v>
      </c>
      <c r="AD177" s="978">
        <f t="shared" ref="AD177" si="1230">T177/AC177</f>
        <v>4.8571428571428568</v>
      </c>
      <c r="AE177" s="1048">
        <v>23.45</v>
      </c>
      <c r="AF177" s="976">
        <f t="shared" ref="AF177" si="1231">AD177*AE177</f>
        <v>113.89999999999999</v>
      </c>
      <c r="AG177" s="1058" t="s">
        <v>128</v>
      </c>
      <c r="AH177" s="976">
        <f t="shared" ref="AH177" si="1232">AF177</f>
        <v>113.89999999999999</v>
      </c>
      <c r="AI177" s="978">
        <f t="shared" ref="AI177" si="1233">AD177</f>
        <v>4.8571428571428568</v>
      </c>
      <c r="AJ177" s="978">
        <f t="shared" ref="AJ177" si="1234">T177</f>
        <v>34</v>
      </c>
      <c r="AK177" s="1071"/>
      <c r="AL177" s="1071"/>
      <c r="AM177" s="1072"/>
    </row>
    <row r="178" spans="1:39" ht="12.1" customHeight="1">
      <c r="A178" s="999">
        <v>45756</v>
      </c>
      <c r="B178" s="164" t="s">
        <v>621</v>
      </c>
      <c r="C178" s="164" t="s">
        <v>111</v>
      </c>
      <c r="D178" s="164" t="s">
        <v>634</v>
      </c>
      <c r="E178" s="164" t="s">
        <v>283</v>
      </c>
      <c r="F178" s="1000">
        <v>294586</v>
      </c>
      <c r="G178" s="1018"/>
      <c r="H178" s="1000">
        <v>294608</v>
      </c>
      <c r="I178" s="1000"/>
      <c r="J178" s="541">
        <f t="shared" ref="J178" si="1235">H178-F178</f>
        <v>22</v>
      </c>
      <c r="K178" s="1000">
        <v>294608</v>
      </c>
      <c r="L178" s="541">
        <f t="shared" ref="L178" si="1236">K178-H178</f>
        <v>0</v>
      </c>
      <c r="M178" s="1000">
        <v>294618</v>
      </c>
      <c r="N178" s="1000"/>
      <c r="O178" s="541">
        <f t="shared" ref="O178" si="1237">M178-K178</f>
        <v>10</v>
      </c>
      <c r="P178" s="541">
        <f t="shared" ref="P178" si="1238">M178-H178</f>
        <v>10</v>
      </c>
      <c r="Q178" s="1000">
        <v>294618</v>
      </c>
      <c r="R178" s="1000"/>
      <c r="S178" s="541">
        <f t="shared" ref="S178" si="1239">Q178-M178</f>
        <v>0</v>
      </c>
      <c r="T178" s="542">
        <f t="shared" ref="T178" si="1240">Q178-F178</f>
        <v>32</v>
      </c>
      <c r="U178" s="542"/>
      <c r="V178" s="541">
        <f t="shared" ref="V178" si="1241">P178</f>
        <v>10</v>
      </c>
      <c r="W178" s="543">
        <f t="shared" ref="W178" si="1242">T178-V178</f>
        <v>22</v>
      </c>
      <c r="X178" s="1046" t="s">
        <v>466</v>
      </c>
      <c r="Y178" s="1046" t="s">
        <v>467</v>
      </c>
      <c r="Z178" s="1046" t="s">
        <v>29</v>
      </c>
      <c r="AA178" s="1046">
        <v>2016</v>
      </c>
      <c r="AB178" s="1046" t="s">
        <v>30</v>
      </c>
      <c r="AC178" s="1047">
        <v>7</v>
      </c>
      <c r="AD178" s="978">
        <f t="shared" ref="AD178" si="1243">T178/AC178</f>
        <v>4.5714285714285712</v>
      </c>
      <c r="AE178" s="1048">
        <v>23.45</v>
      </c>
      <c r="AF178" s="976">
        <f t="shared" ref="AF178" si="1244">AD178*AE178</f>
        <v>107.19999999999999</v>
      </c>
      <c r="AG178" s="1058" t="s">
        <v>128</v>
      </c>
      <c r="AH178" s="976">
        <f t="shared" ref="AH178" si="1245">AF178</f>
        <v>107.19999999999999</v>
      </c>
      <c r="AI178" s="978">
        <f t="shared" ref="AI178" si="1246">AD178</f>
        <v>4.5714285714285712</v>
      </c>
      <c r="AJ178" s="978">
        <f t="shared" ref="AJ178" si="1247">T178</f>
        <v>32</v>
      </c>
      <c r="AK178" s="1069"/>
      <c r="AL178" s="1069"/>
      <c r="AM178" s="1076"/>
    </row>
    <row r="179" spans="1:39" ht="12.1" customHeight="1">
      <c r="A179" s="999">
        <v>45756</v>
      </c>
      <c r="B179" s="164" t="s">
        <v>621</v>
      </c>
      <c r="C179" s="164" t="s">
        <v>111</v>
      </c>
      <c r="D179" s="164" t="s">
        <v>459</v>
      </c>
      <c r="E179" s="164" t="s">
        <v>283</v>
      </c>
      <c r="F179" s="1000">
        <v>294618</v>
      </c>
      <c r="G179" s="1018"/>
      <c r="H179" s="1000">
        <v>294618</v>
      </c>
      <c r="I179" s="1000"/>
      <c r="J179" s="541">
        <f t="shared" ref="J179" si="1248">H179-F179</f>
        <v>0</v>
      </c>
      <c r="K179" s="1000">
        <v>294618</v>
      </c>
      <c r="L179" s="541">
        <f t="shared" ref="L179" si="1249">K179-H179</f>
        <v>0</v>
      </c>
      <c r="M179" s="1000">
        <v>294629</v>
      </c>
      <c r="N179" s="1000"/>
      <c r="O179" s="541">
        <f t="shared" ref="O179" si="1250">M179-K179</f>
        <v>11</v>
      </c>
      <c r="P179" s="541">
        <f t="shared" ref="P179" si="1251">M179-H179</f>
        <v>11</v>
      </c>
      <c r="Q179" s="1000">
        <v>294634</v>
      </c>
      <c r="R179" s="1000"/>
      <c r="S179" s="541">
        <f t="shared" ref="S179" si="1252">Q179-M179</f>
        <v>5</v>
      </c>
      <c r="T179" s="542">
        <f t="shared" ref="T179" si="1253">Q179-F179</f>
        <v>16</v>
      </c>
      <c r="U179" s="542"/>
      <c r="V179" s="541">
        <f t="shared" ref="V179" si="1254">P179</f>
        <v>11</v>
      </c>
      <c r="W179" s="543">
        <f t="shared" ref="W179" si="1255">T179-V179</f>
        <v>5</v>
      </c>
      <c r="X179" s="1046" t="s">
        <v>466</v>
      </c>
      <c r="Y179" s="1046" t="s">
        <v>467</v>
      </c>
      <c r="Z179" s="1046" t="s">
        <v>29</v>
      </c>
      <c r="AA179" s="1046">
        <v>2016</v>
      </c>
      <c r="AB179" s="1046" t="s">
        <v>30</v>
      </c>
      <c r="AC179" s="1047">
        <v>7</v>
      </c>
      <c r="AD179" s="978">
        <f t="shared" ref="AD179" si="1256">T179/AC179</f>
        <v>2.2857142857142856</v>
      </c>
      <c r="AE179" s="1048">
        <v>23.45</v>
      </c>
      <c r="AF179" s="976">
        <f t="shared" ref="AF179" si="1257">AD179*AE179</f>
        <v>53.599999999999994</v>
      </c>
      <c r="AG179" s="1058" t="s">
        <v>128</v>
      </c>
      <c r="AH179" s="976">
        <f t="shared" ref="AH179" si="1258">AF179</f>
        <v>53.599999999999994</v>
      </c>
      <c r="AI179" s="978">
        <f t="shared" ref="AI179" si="1259">AD179</f>
        <v>2.2857142857142856</v>
      </c>
      <c r="AJ179" s="978">
        <f t="shared" ref="AJ179" si="1260">T179</f>
        <v>16</v>
      </c>
      <c r="AK179" s="1061" t="s">
        <v>439</v>
      </c>
      <c r="AL179" s="1061" t="s">
        <v>440</v>
      </c>
      <c r="AM179" s="1062" t="s">
        <v>2</v>
      </c>
    </row>
    <row r="180" spans="1:39" ht="12.1" customHeight="1">
      <c r="A180" s="999">
        <v>45757</v>
      </c>
      <c r="B180" s="164" t="s">
        <v>621</v>
      </c>
      <c r="C180" s="164" t="s">
        <v>111</v>
      </c>
      <c r="D180" s="164" t="s">
        <v>458</v>
      </c>
      <c r="E180" s="164" t="s">
        <v>282</v>
      </c>
      <c r="F180" s="1000">
        <v>294634</v>
      </c>
      <c r="G180" s="1018"/>
      <c r="H180" s="1000">
        <v>294640</v>
      </c>
      <c r="I180" s="1000"/>
      <c r="J180" s="541">
        <f t="shared" ref="J180" si="1261">H180-F180</f>
        <v>6</v>
      </c>
      <c r="K180" s="1000">
        <v>294640</v>
      </c>
      <c r="L180" s="541">
        <f t="shared" ref="L180" si="1262">K180-H180</f>
        <v>0</v>
      </c>
      <c r="M180" s="1000">
        <v>294650</v>
      </c>
      <c r="N180" s="1000"/>
      <c r="O180" s="541">
        <f t="shared" ref="O180" si="1263">M180-K180</f>
        <v>10</v>
      </c>
      <c r="P180" s="541">
        <f t="shared" ref="P180" si="1264">M180-H180</f>
        <v>10</v>
      </c>
      <c r="Q180" s="1000">
        <v>294670</v>
      </c>
      <c r="R180" s="1000"/>
      <c r="S180" s="541">
        <f t="shared" ref="S180" si="1265">Q180-M180</f>
        <v>20</v>
      </c>
      <c r="T180" s="542">
        <f t="shared" ref="T180" si="1266">Q180-F180</f>
        <v>36</v>
      </c>
      <c r="U180" s="542"/>
      <c r="V180" s="541">
        <f t="shared" ref="V180" si="1267">P180</f>
        <v>10</v>
      </c>
      <c r="W180" s="543">
        <f t="shared" ref="W180" si="1268">T180-V180</f>
        <v>26</v>
      </c>
      <c r="X180" s="1046" t="s">
        <v>466</v>
      </c>
      <c r="Y180" s="1046" t="s">
        <v>467</v>
      </c>
      <c r="Z180" s="1046" t="s">
        <v>29</v>
      </c>
      <c r="AA180" s="1046">
        <v>2016</v>
      </c>
      <c r="AB180" s="1046" t="s">
        <v>30</v>
      </c>
      <c r="AC180" s="1047">
        <v>7</v>
      </c>
      <c r="AD180" s="978">
        <f t="shared" ref="AD180" si="1269">T180/AC180</f>
        <v>5.1428571428571432</v>
      </c>
      <c r="AE180" s="1048">
        <v>23.45</v>
      </c>
      <c r="AF180" s="976">
        <f t="shared" ref="AF180" si="1270">AD180*AE180</f>
        <v>120.60000000000001</v>
      </c>
      <c r="AG180" s="1058" t="s">
        <v>128</v>
      </c>
      <c r="AH180" s="976">
        <f t="shared" ref="AH180" si="1271">AF180</f>
        <v>120.60000000000001</v>
      </c>
      <c r="AI180" s="978">
        <f t="shared" ref="AI180" si="1272">AD180</f>
        <v>5.1428571428571432</v>
      </c>
      <c r="AJ180" s="978">
        <f t="shared" ref="AJ180" si="1273">T180</f>
        <v>36</v>
      </c>
      <c r="AK180" s="1067">
        <f>SUM(AH170:AH180)</f>
        <v>964.8</v>
      </c>
      <c r="AL180" s="1067">
        <v>900</v>
      </c>
      <c r="AM180" s="1064">
        <v>45754</v>
      </c>
    </row>
    <row r="181" spans="1:39" ht="12.1" customHeight="1">
      <c r="A181" s="999">
        <v>45757</v>
      </c>
      <c r="B181" s="164" t="s">
        <v>621</v>
      </c>
      <c r="C181" s="164" t="s">
        <v>111</v>
      </c>
      <c r="D181" s="164" t="s">
        <v>459</v>
      </c>
      <c r="E181" s="164" t="s">
        <v>283</v>
      </c>
      <c r="F181" s="1000">
        <v>294670</v>
      </c>
      <c r="G181" s="1018"/>
      <c r="H181" s="1000">
        <v>294693</v>
      </c>
      <c r="I181" s="1000"/>
      <c r="J181" s="541">
        <f t="shared" ref="J181" si="1274">H181-F181</f>
        <v>23</v>
      </c>
      <c r="K181" s="1000">
        <v>294640</v>
      </c>
      <c r="L181" s="541">
        <f t="shared" ref="L181" si="1275">K181-H181</f>
        <v>-53</v>
      </c>
      <c r="M181" s="1000">
        <v>294703</v>
      </c>
      <c r="N181" s="1000"/>
      <c r="O181" s="541">
        <f t="shared" ref="O181" si="1276">M181-K181</f>
        <v>63</v>
      </c>
      <c r="P181" s="541">
        <f t="shared" ref="P181" si="1277">M181-H181</f>
        <v>10</v>
      </c>
      <c r="Q181" s="1000">
        <v>294708</v>
      </c>
      <c r="R181" s="1000"/>
      <c r="S181" s="541">
        <f t="shared" ref="S181" si="1278">Q181-M181</f>
        <v>5</v>
      </c>
      <c r="T181" s="542">
        <f t="shared" ref="T181" si="1279">Q181-F181</f>
        <v>38</v>
      </c>
      <c r="U181" s="542"/>
      <c r="V181" s="541">
        <f t="shared" ref="V181" si="1280">P181</f>
        <v>10</v>
      </c>
      <c r="W181" s="543">
        <f t="shared" ref="W181" si="1281">T181-V181</f>
        <v>28</v>
      </c>
      <c r="X181" s="1046" t="s">
        <v>466</v>
      </c>
      <c r="Y181" s="1046" t="s">
        <v>467</v>
      </c>
      <c r="Z181" s="1046" t="s">
        <v>29</v>
      </c>
      <c r="AA181" s="1046">
        <v>2016</v>
      </c>
      <c r="AB181" s="1046" t="s">
        <v>30</v>
      </c>
      <c r="AC181" s="1047">
        <v>7</v>
      </c>
      <c r="AD181" s="978">
        <f t="shared" ref="AD181" si="1282">T181/AC181</f>
        <v>5.4285714285714288</v>
      </c>
      <c r="AE181" s="1048">
        <v>23.45</v>
      </c>
      <c r="AF181" s="976">
        <f t="shared" ref="AF181" si="1283">AD181*AE181</f>
        <v>127.3</v>
      </c>
      <c r="AG181" s="1058" t="s">
        <v>128</v>
      </c>
      <c r="AH181" s="976">
        <f t="shared" ref="AH181" si="1284">AF181</f>
        <v>127.3</v>
      </c>
      <c r="AI181" s="978">
        <f t="shared" ref="AI181" si="1285">AD181</f>
        <v>5.4285714285714288</v>
      </c>
      <c r="AJ181" s="978">
        <f t="shared" ref="AJ181" si="1286">T181</f>
        <v>38</v>
      </c>
      <c r="AK181" s="1071"/>
      <c r="AL181" s="1071"/>
      <c r="AM181" s="1072"/>
    </row>
    <row r="182" spans="1:39" ht="12.1" customHeight="1">
      <c r="A182" s="999">
        <v>45758</v>
      </c>
      <c r="B182" s="164" t="s">
        <v>621</v>
      </c>
      <c r="C182" s="164" t="s">
        <v>111</v>
      </c>
      <c r="D182" s="164" t="s">
        <v>458</v>
      </c>
      <c r="E182" s="164" t="s">
        <v>282</v>
      </c>
      <c r="F182" s="1000">
        <v>294708</v>
      </c>
      <c r="G182" s="1018"/>
      <c r="H182" s="1000">
        <v>294714</v>
      </c>
      <c r="I182" s="1000"/>
      <c r="J182" s="541">
        <f t="shared" ref="J182" si="1287">H182-F182</f>
        <v>6</v>
      </c>
      <c r="K182" s="1000">
        <v>294714</v>
      </c>
      <c r="L182" s="541">
        <f t="shared" ref="L182" si="1288">K182-H182</f>
        <v>0</v>
      </c>
      <c r="M182" s="1000">
        <v>294725</v>
      </c>
      <c r="N182" s="1000"/>
      <c r="O182" s="541">
        <f t="shared" ref="O182" si="1289">M182-K182</f>
        <v>11</v>
      </c>
      <c r="P182" s="541">
        <f t="shared" ref="P182" si="1290">M182-H182</f>
        <v>11</v>
      </c>
      <c r="Q182" s="1000">
        <v>294725</v>
      </c>
      <c r="R182" s="1000"/>
      <c r="S182" s="541">
        <f t="shared" ref="S182" si="1291">Q182-M182</f>
        <v>0</v>
      </c>
      <c r="T182" s="542">
        <f t="shared" ref="T182" si="1292">Q182-F182</f>
        <v>17</v>
      </c>
      <c r="U182" s="542"/>
      <c r="V182" s="541">
        <f t="shared" ref="V182" si="1293">P182</f>
        <v>11</v>
      </c>
      <c r="W182" s="543">
        <f t="shared" ref="W182" si="1294">T182-V182</f>
        <v>6</v>
      </c>
      <c r="X182" s="1046" t="s">
        <v>466</v>
      </c>
      <c r="Y182" s="1046" t="s">
        <v>467</v>
      </c>
      <c r="Z182" s="1046" t="s">
        <v>29</v>
      </c>
      <c r="AA182" s="1046">
        <v>2016</v>
      </c>
      <c r="AB182" s="1046" t="s">
        <v>30</v>
      </c>
      <c r="AC182" s="1047">
        <v>7</v>
      </c>
      <c r="AD182" s="978">
        <f t="shared" ref="AD182" si="1295">T182/AC182</f>
        <v>2.4285714285714284</v>
      </c>
      <c r="AE182" s="1048">
        <v>23.45</v>
      </c>
      <c r="AF182" s="976">
        <f t="shared" ref="AF182" si="1296">AD182*AE182</f>
        <v>56.949999999999996</v>
      </c>
      <c r="AG182" s="1058" t="s">
        <v>128</v>
      </c>
      <c r="AH182" s="976">
        <f t="shared" ref="AH182" si="1297">AF182</f>
        <v>56.949999999999996</v>
      </c>
      <c r="AI182" s="978">
        <f t="shared" ref="AI182" si="1298">AD182</f>
        <v>2.4285714285714284</v>
      </c>
      <c r="AJ182" s="978">
        <f t="shared" ref="AJ182" si="1299">T182</f>
        <v>17</v>
      </c>
      <c r="AK182" s="1069"/>
      <c r="AL182" s="1069"/>
      <c r="AM182" s="1076"/>
    </row>
    <row r="183" spans="1:39" ht="12.1" customHeight="1">
      <c r="A183" s="999">
        <v>45758</v>
      </c>
      <c r="B183" s="164" t="s">
        <v>621</v>
      </c>
      <c r="C183" s="164" t="s">
        <v>111</v>
      </c>
      <c r="D183" s="164" t="s">
        <v>653</v>
      </c>
      <c r="E183" s="164" t="s">
        <v>282</v>
      </c>
      <c r="F183" s="1000">
        <v>294725</v>
      </c>
      <c r="G183" s="1018"/>
      <c r="H183" s="1000">
        <v>294725</v>
      </c>
      <c r="I183" s="1000"/>
      <c r="J183" s="541">
        <f t="shared" ref="J183" si="1300">H183-F183</f>
        <v>0</v>
      </c>
      <c r="K183" s="1000">
        <v>294725</v>
      </c>
      <c r="L183" s="541">
        <f t="shared" ref="L183" si="1301">K183-H183</f>
        <v>0</v>
      </c>
      <c r="M183" s="1000">
        <v>294729</v>
      </c>
      <c r="N183" s="1000"/>
      <c r="O183" s="541">
        <f t="shared" ref="O183" si="1302">M183-K183</f>
        <v>4</v>
      </c>
      <c r="P183" s="541">
        <f t="shared" ref="P183" si="1303">M183-H183</f>
        <v>4</v>
      </c>
      <c r="Q183" s="1000">
        <v>294751</v>
      </c>
      <c r="R183" s="1000"/>
      <c r="S183" s="541">
        <f t="shared" ref="S183" si="1304">Q183-M183</f>
        <v>22</v>
      </c>
      <c r="T183" s="542">
        <f t="shared" ref="T183" si="1305">Q183-F183</f>
        <v>26</v>
      </c>
      <c r="U183" s="542"/>
      <c r="V183" s="541">
        <f t="shared" ref="V183" si="1306">P183</f>
        <v>4</v>
      </c>
      <c r="W183" s="543">
        <f t="shared" ref="W183" si="1307">T183-V183</f>
        <v>22</v>
      </c>
      <c r="X183" s="1046" t="s">
        <v>466</v>
      </c>
      <c r="Y183" s="1046" t="s">
        <v>467</v>
      </c>
      <c r="Z183" s="1046" t="s">
        <v>29</v>
      </c>
      <c r="AA183" s="1046">
        <v>2016</v>
      </c>
      <c r="AB183" s="1046" t="s">
        <v>30</v>
      </c>
      <c r="AC183" s="1047">
        <v>7</v>
      </c>
      <c r="AD183" s="978">
        <f t="shared" ref="AD183" si="1308">T183/AC183</f>
        <v>3.7142857142857144</v>
      </c>
      <c r="AE183" s="1048">
        <v>23.45</v>
      </c>
      <c r="AF183" s="976">
        <f t="shared" ref="AF183" si="1309">AD183*AE183</f>
        <v>87.1</v>
      </c>
      <c r="AG183" s="1077" t="s">
        <v>128</v>
      </c>
      <c r="AH183" s="976">
        <f t="shared" ref="AH183" si="1310">AF183</f>
        <v>87.1</v>
      </c>
      <c r="AI183" s="978">
        <f t="shared" ref="AI183" si="1311">AD183</f>
        <v>3.7142857142857144</v>
      </c>
      <c r="AJ183" s="978">
        <f t="shared" ref="AJ183" si="1312">T183</f>
        <v>26</v>
      </c>
      <c r="AK183" s="1065"/>
      <c r="AL183" s="1065"/>
      <c r="AM183" s="1066"/>
    </row>
    <row r="184" spans="1:39" ht="12.1" customHeight="1">
      <c r="A184" s="999">
        <v>45758</v>
      </c>
      <c r="B184" s="164" t="s">
        <v>621</v>
      </c>
      <c r="C184" s="164" t="s">
        <v>111</v>
      </c>
      <c r="D184" s="164" t="s">
        <v>654</v>
      </c>
      <c r="E184" s="164" t="s">
        <v>282</v>
      </c>
      <c r="F184" s="1000">
        <v>294751</v>
      </c>
      <c r="G184" s="1018"/>
      <c r="H184" s="1000">
        <v>294770</v>
      </c>
      <c r="I184" s="1000"/>
      <c r="J184" s="541">
        <f t="shared" ref="J184" si="1313">H184-F184</f>
        <v>19</v>
      </c>
      <c r="K184" s="1000">
        <v>294770</v>
      </c>
      <c r="L184" s="541">
        <f t="shared" ref="L184" si="1314">K184-H184</f>
        <v>0</v>
      </c>
      <c r="M184" s="1000">
        <v>294780</v>
      </c>
      <c r="N184" s="1000"/>
      <c r="O184" s="541">
        <f t="shared" ref="O184" si="1315">M184-K184</f>
        <v>10</v>
      </c>
      <c r="P184" s="541">
        <f t="shared" ref="P184" si="1316">M184-H184</f>
        <v>10</v>
      </c>
      <c r="Q184" s="1000">
        <v>294792</v>
      </c>
      <c r="R184" s="1000"/>
      <c r="S184" s="541">
        <f t="shared" ref="S184" si="1317">Q184-M184</f>
        <v>12</v>
      </c>
      <c r="T184" s="542">
        <f t="shared" ref="T184" si="1318">Q184-F184</f>
        <v>41</v>
      </c>
      <c r="U184" s="542"/>
      <c r="V184" s="541">
        <f t="shared" ref="V184" si="1319">P184</f>
        <v>10</v>
      </c>
      <c r="W184" s="543">
        <f t="shared" ref="W184" si="1320">T184-V184</f>
        <v>31</v>
      </c>
      <c r="X184" s="1046" t="s">
        <v>466</v>
      </c>
      <c r="Y184" s="1046" t="s">
        <v>467</v>
      </c>
      <c r="Z184" s="1046" t="s">
        <v>29</v>
      </c>
      <c r="AA184" s="1046">
        <v>2016</v>
      </c>
      <c r="AB184" s="1046" t="s">
        <v>30</v>
      </c>
      <c r="AC184" s="1047">
        <v>7</v>
      </c>
      <c r="AD184" s="978">
        <f t="shared" ref="AD184" si="1321">T184/AC184</f>
        <v>5.8571428571428568</v>
      </c>
      <c r="AE184" s="1048">
        <v>23.45</v>
      </c>
      <c r="AF184" s="976">
        <f t="shared" ref="AF184" si="1322">AD184*AE184</f>
        <v>137.35</v>
      </c>
      <c r="AG184" s="1077" t="s">
        <v>128</v>
      </c>
      <c r="AH184" s="976">
        <f t="shared" ref="AH184" si="1323">AF184</f>
        <v>137.35</v>
      </c>
      <c r="AI184" s="978">
        <f t="shared" ref="AI184" si="1324">AD184</f>
        <v>5.8571428571428568</v>
      </c>
      <c r="AJ184" s="978">
        <f t="shared" ref="AJ184" si="1325">T184</f>
        <v>41</v>
      </c>
      <c r="AK184" s="1069"/>
      <c r="AL184" s="1069"/>
      <c r="AM184" s="1070"/>
    </row>
    <row r="185" spans="1:39" ht="12.1" customHeight="1">
      <c r="A185" s="999">
        <v>45761</v>
      </c>
      <c r="B185" s="164" t="s">
        <v>608</v>
      </c>
      <c r="C185" s="164" t="s">
        <v>659</v>
      </c>
      <c r="D185" s="164" t="s">
        <v>660</v>
      </c>
      <c r="E185" s="164" t="s">
        <v>282</v>
      </c>
      <c r="F185" s="1000">
        <v>294792</v>
      </c>
      <c r="G185" s="1018"/>
      <c r="H185" s="1000">
        <v>294792</v>
      </c>
      <c r="I185" s="1000"/>
      <c r="J185" s="541">
        <f t="shared" ref="J185" si="1326">H185-F185</f>
        <v>0</v>
      </c>
      <c r="K185" s="1000">
        <v>294792</v>
      </c>
      <c r="L185" s="541">
        <f t="shared" ref="L185" si="1327">K185-H185</f>
        <v>0</v>
      </c>
      <c r="M185" s="1000">
        <v>294828</v>
      </c>
      <c r="N185" s="1000"/>
      <c r="O185" s="541">
        <f t="shared" ref="O185" si="1328">M185-K185</f>
        <v>36</v>
      </c>
      <c r="P185" s="541">
        <f t="shared" ref="P185" si="1329">M185-H185</f>
        <v>36</v>
      </c>
      <c r="Q185" s="1000">
        <v>294828</v>
      </c>
      <c r="R185" s="1000"/>
      <c r="S185" s="541">
        <f t="shared" ref="S185" si="1330">Q185-M185</f>
        <v>0</v>
      </c>
      <c r="T185" s="542">
        <f t="shared" ref="T185" si="1331">Q185-F185</f>
        <v>36</v>
      </c>
      <c r="U185" s="542"/>
      <c r="V185" s="541">
        <f t="shared" ref="V185" si="1332">P185</f>
        <v>36</v>
      </c>
      <c r="W185" s="543">
        <f t="shared" ref="W185" si="1333">T185-V185</f>
        <v>0</v>
      </c>
      <c r="X185" s="1046" t="s">
        <v>466</v>
      </c>
      <c r="Y185" s="1046" t="s">
        <v>467</v>
      </c>
      <c r="Z185" s="1046" t="s">
        <v>29</v>
      </c>
      <c r="AA185" s="1046">
        <v>2016</v>
      </c>
      <c r="AB185" s="1046" t="s">
        <v>30</v>
      </c>
      <c r="AC185" s="1047">
        <v>7</v>
      </c>
      <c r="AD185" s="978">
        <f t="shared" ref="AD185" si="1334">T185/AC185</f>
        <v>5.1428571428571432</v>
      </c>
      <c r="AE185" s="1048">
        <v>23.45</v>
      </c>
      <c r="AF185" s="976">
        <f t="shared" ref="AF185" si="1335">AD185*AE185</f>
        <v>120.60000000000001</v>
      </c>
      <c r="AG185" s="1077" t="s">
        <v>128</v>
      </c>
      <c r="AH185" s="976">
        <f t="shared" ref="AH185" si="1336">AF185</f>
        <v>120.60000000000001</v>
      </c>
      <c r="AI185" s="978">
        <f t="shared" ref="AI185" si="1337">AD185</f>
        <v>5.1428571428571432</v>
      </c>
      <c r="AJ185" s="978">
        <f t="shared" ref="AJ185" si="1338">T185</f>
        <v>36</v>
      </c>
      <c r="AK185" s="1071"/>
      <c r="AL185" s="1071"/>
      <c r="AM185" s="1072"/>
    </row>
    <row r="186" spans="1:39" ht="12.1" customHeight="1">
      <c r="A186" s="999">
        <v>45765</v>
      </c>
      <c r="B186" s="164" t="s">
        <v>621</v>
      </c>
      <c r="C186" s="164" t="s">
        <v>111</v>
      </c>
      <c r="D186" s="164" t="s">
        <v>606</v>
      </c>
      <c r="E186" s="164" t="s">
        <v>283</v>
      </c>
      <c r="F186" s="1000">
        <v>294828</v>
      </c>
      <c r="G186" s="1018"/>
      <c r="H186" s="1000">
        <v>294828</v>
      </c>
      <c r="I186" s="1000"/>
      <c r="J186" s="541">
        <f t="shared" ref="J186" si="1339">H186-F186</f>
        <v>0</v>
      </c>
      <c r="K186" s="1000">
        <v>294828</v>
      </c>
      <c r="L186" s="541">
        <f t="shared" ref="L186" si="1340">K186-H186</f>
        <v>0</v>
      </c>
      <c r="M186" s="1000">
        <v>294838</v>
      </c>
      <c r="N186" s="1000"/>
      <c r="O186" s="541">
        <f t="shared" ref="O186" si="1341">M186-K186</f>
        <v>10</v>
      </c>
      <c r="P186" s="541">
        <f t="shared" ref="P186" si="1342">M186-H186</f>
        <v>10</v>
      </c>
      <c r="Q186" s="1000">
        <v>294838</v>
      </c>
      <c r="R186" s="1000"/>
      <c r="S186" s="541">
        <f t="shared" ref="S186" si="1343">Q186-M186</f>
        <v>0</v>
      </c>
      <c r="T186" s="542">
        <f t="shared" ref="T186" si="1344">Q186-F186</f>
        <v>10</v>
      </c>
      <c r="U186" s="542"/>
      <c r="V186" s="541">
        <f t="shared" ref="V186" si="1345">P186</f>
        <v>10</v>
      </c>
      <c r="W186" s="543">
        <f t="shared" ref="W186" si="1346">T186-V186</f>
        <v>0</v>
      </c>
      <c r="X186" s="1046" t="s">
        <v>466</v>
      </c>
      <c r="Y186" s="1046" t="s">
        <v>467</v>
      </c>
      <c r="Z186" s="1046" t="s">
        <v>29</v>
      </c>
      <c r="AA186" s="1046">
        <v>2016</v>
      </c>
      <c r="AB186" s="1046" t="s">
        <v>30</v>
      </c>
      <c r="AC186" s="1047">
        <v>7</v>
      </c>
      <c r="AD186" s="978">
        <f t="shared" ref="AD186" si="1347">T186/AC186</f>
        <v>1.4285714285714286</v>
      </c>
      <c r="AE186" s="1048">
        <v>23.45</v>
      </c>
      <c r="AF186" s="976">
        <f t="shared" ref="AF186" si="1348">AD186*AE186</f>
        <v>33.5</v>
      </c>
      <c r="AG186" s="1077" t="s">
        <v>128</v>
      </c>
      <c r="AH186" s="976">
        <f t="shared" ref="AH186" si="1349">AF186</f>
        <v>33.5</v>
      </c>
      <c r="AI186" s="978">
        <f t="shared" ref="AI186" si="1350">AD186</f>
        <v>1.4285714285714286</v>
      </c>
      <c r="AJ186" s="978">
        <f t="shared" ref="AJ186" si="1351">T186</f>
        <v>10</v>
      </c>
      <c r="AK186" s="1069"/>
      <c r="AL186" s="1069"/>
      <c r="AM186" s="1076"/>
    </row>
    <row r="187" spans="1:39" ht="12.1" customHeight="1">
      <c r="A187" s="999">
        <v>45768</v>
      </c>
      <c r="B187" s="164" t="s">
        <v>621</v>
      </c>
      <c r="C187" s="164" t="s">
        <v>111</v>
      </c>
      <c r="D187" s="164" t="s">
        <v>458</v>
      </c>
      <c r="E187" s="164" t="s">
        <v>282</v>
      </c>
      <c r="F187" s="1000">
        <v>294838</v>
      </c>
      <c r="G187" s="1018"/>
      <c r="H187" s="1000">
        <v>294845</v>
      </c>
      <c r="I187" s="1000"/>
      <c r="J187" s="541">
        <f t="shared" ref="J187" si="1352">H187-F187</f>
        <v>7</v>
      </c>
      <c r="K187" s="1000">
        <v>294845</v>
      </c>
      <c r="L187" s="541">
        <f t="shared" ref="L187" si="1353">K187-H187</f>
        <v>0</v>
      </c>
      <c r="M187" s="1000">
        <v>294855</v>
      </c>
      <c r="N187" s="1000"/>
      <c r="O187" s="541">
        <f t="shared" ref="O187" si="1354">M187-K187</f>
        <v>10</v>
      </c>
      <c r="P187" s="541">
        <f t="shared" ref="P187" si="1355">M187-H187</f>
        <v>10</v>
      </c>
      <c r="Q187" s="1000">
        <v>294855</v>
      </c>
      <c r="R187" s="1000"/>
      <c r="S187" s="541">
        <f t="shared" ref="S187" si="1356">Q187-M187</f>
        <v>0</v>
      </c>
      <c r="T187" s="542">
        <f t="shared" ref="T187" si="1357">Q187-F187</f>
        <v>17</v>
      </c>
      <c r="U187" s="542"/>
      <c r="V187" s="541">
        <f t="shared" ref="V187" si="1358">P187</f>
        <v>10</v>
      </c>
      <c r="W187" s="543">
        <f t="shared" ref="W187" si="1359">T187-V187</f>
        <v>7</v>
      </c>
      <c r="X187" s="1046" t="s">
        <v>466</v>
      </c>
      <c r="Y187" s="1046" t="s">
        <v>467</v>
      </c>
      <c r="Z187" s="1046" t="s">
        <v>29</v>
      </c>
      <c r="AA187" s="1046">
        <v>2016</v>
      </c>
      <c r="AB187" s="1046" t="s">
        <v>30</v>
      </c>
      <c r="AC187" s="1047">
        <v>7</v>
      </c>
      <c r="AD187" s="978">
        <f t="shared" ref="AD187" si="1360">T187/AC187</f>
        <v>2.4285714285714284</v>
      </c>
      <c r="AE187" s="1048">
        <v>23.45</v>
      </c>
      <c r="AF187" s="976">
        <f t="shared" ref="AF187" si="1361">AD187*AE187</f>
        <v>56.949999999999996</v>
      </c>
      <c r="AG187" s="1077" t="s">
        <v>128</v>
      </c>
      <c r="AH187" s="976">
        <f t="shared" ref="AH187" si="1362">AF187</f>
        <v>56.949999999999996</v>
      </c>
      <c r="AI187" s="978">
        <f t="shared" ref="AI187" si="1363">AD187</f>
        <v>2.4285714285714284</v>
      </c>
      <c r="AJ187" s="978">
        <f t="shared" ref="AJ187" si="1364">T187</f>
        <v>17</v>
      </c>
      <c r="AK187" s="1065"/>
      <c r="AL187" s="1065"/>
      <c r="AM187" s="1066"/>
    </row>
    <row r="188" spans="1:39" ht="12.1" customHeight="1">
      <c r="A188" s="999">
        <v>45768</v>
      </c>
      <c r="B188" s="164" t="s">
        <v>621</v>
      </c>
      <c r="C188" s="164" t="s">
        <v>111</v>
      </c>
      <c r="D188" s="164" t="s">
        <v>635</v>
      </c>
      <c r="E188" s="164" t="s">
        <v>282</v>
      </c>
      <c r="F188" s="1000">
        <v>294855</v>
      </c>
      <c r="G188" s="1018"/>
      <c r="H188" s="1000">
        <v>294855</v>
      </c>
      <c r="I188" s="1000"/>
      <c r="J188" s="541">
        <f t="shared" ref="J188" si="1365">H188-F188</f>
        <v>0</v>
      </c>
      <c r="K188" s="1000">
        <v>294855</v>
      </c>
      <c r="L188" s="541">
        <f t="shared" ref="L188" si="1366">K188-H188</f>
        <v>0</v>
      </c>
      <c r="M188" s="1000">
        <v>294866</v>
      </c>
      <c r="N188" s="1000"/>
      <c r="O188" s="541">
        <f t="shared" ref="O188" si="1367">M188-K188</f>
        <v>11</v>
      </c>
      <c r="P188" s="541">
        <f t="shared" ref="P188" si="1368">M188-H188</f>
        <v>11</v>
      </c>
      <c r="Q188" s="1000">
        <v>294888</v>
      </c>
      <c r="R188" s="1000"/>
      <c r="S188" s="541">
        <f t="shared" ref="S188" si="1369">Q188-M188</f>
        <v>22</v>
      </c>
      <c r="T188" s="542">
        <f t="shared" ref="T188" si="1370">Q188-F188</f>
        <v>33</v>
      </c>
      <c r="U188" s="542"/>
      <c r="V188" s="541">
        <f t="shared" ref="V188" si="1371">P188</f>
        <v>11</v>
      </c>
      <c r="W188" s="543">
        <f t="shared" ref="W188" si="1372">T188-V188</f>
        <v>22</v>
      </c>
      <c r="X188" s="1046" t="s">
        <v>466</v>
      </c>
      <c r="Y188" s="1046" t="s">
        <v>467</v>
      </c>
      <c r="Z188" s="1046" t="s">
        <v>29</v>
      </c>
      <c r="AA188" s="1046">
        <v>2016</v>
      </c>
      <c r="AB188" s="1046" t="s">
        <v>30</v>
      </c>
      <c r="AC188" s="1047">
        <v>7</v>
      </c>
      <c r="AD188" s="978">
        <f t="shared" ref="AD188" si="1373">T188/AC188</f>
        <v>4.7142857142857144</v>
      </c>
      <c r="AE188" s="1048">
        <v>23.45</v>
      </c>
      <c r="AF188" s="976">
        <f t="shared" ref="AF188" si="1374">AD188*AE188</f>
        <v>110.55</v>
      </c>
      <c r="AG188" s="1077" t="s">
        <v>128</v>
      </c>
      <c r="AH188" s="976">
        <f t="shared" ref="AH188" si="1375">AF188</f>
        <v>110.55</v>
      </c>
      <c r="AI188" s="978">
        <f t="shared" ref="AI188" si="1376">AD188</f>
        <v>4.7142857142857144</v>
      </c>
      <c r="AJ188" s="978">
        <f t="shared" ref="AJ188" si="1377">T188</f>
        <v>33</v>
      </c>
      <c r="AK188" s="1069"/>
      <c r="AL188" s="1069"/>
      <c r="AM188" s="1070"/>
    </row>
    <row r="189" spans="1:39" ht="12.1" customHeight="1">
      <c r="A189" s="999">
        <v>45768</v>
      </c>
      <c r="B189" s="164" t="s">
        <v>621</v>
      </c>
      <c r="C189" s="164" t="s">
        <v>111</v>
      </c>
      <c r="D189" s="164" t="s">
        <v>634</v>
      </c>
      <c r="E189" s="164" t="s">
        <v>283</v>
      </c>
      <c r="F189" s="1000">
        <v>294888</v>
      </c>
      <c r="G189" s="1018"/>
      <c r="H189" s="1000">
        <v>294911</v>
      </c>
      <c r="I189" s="1000"/>
      <c r="J189" s="541">
        <f t="shared" ref="J189" si="1378">H189-F189</f>
        <v>23</v>
      </c>
      <c r="K189" s="1000">
        <v>294911</v>
      </c>
      <c r="L189" s="541">
        <f t="shared" ref="L189" si="1379">K189-H189</f>
        <v>0</v>
      </c>
      <c r="M189" s="1000">
        <v>294921</v>
      </c>
      <c r="N189" s="1000"/>
      <c r="O189" s="541">
        <f t="shared" ref="O189" si="1380">M189-K189</f>
        <v>10</v>
      </c>
      <c r="P189" s="541">
        <f t="shared" ref="P189" si="1381">M189-H189</f>
        <v>10</v>
      </c>
      <c r="Q189" s="1000">
        <v>294921</v>
      </c>
      <c r="R189" s="1000"/>
      <c r="S189" s="541">
        <f t="shared" ref="S189" si="1382">Q189-M189</f>
        <v>0</v>
      </c>
      <c r="T189" s="542">
        <f t="shared" ref="T189" si="1383">Q189-F189</f>
        <v>33</v>
      </c>
      <c r="U189" s="542"/>
      <c r="V189" s="541">
        <f t="shared" ref="V189" si="1384">P189</f>
        <v>10</v>
      </c>
      <c r="W189" s="543">
        <f t="shared" ref="W189" si="1385">T189-V189</f>
        <v>23</v>
      </c>
      <c r="X189" s="1046" t="s">
        <v>466</v>
      </c>
      <c r="Y189" s="1046" t="s">
        <v>467</v>
      </c>
      <c r="Z189" s="1046" t="s">
        <v>29</v>
      </c>
      <c r="AA189" s="1046">
        <v>2016</v>
      </c>
      <c r="AB189" s="1046" t="s">
        <v>30</v>
      </c>
      <c r="AC189" s="1047">
        <v>7</v>
      </c>
      <c r="AD189" s="978">
        <f t="shared" ref="AD189" si="1386">T189/AC189</f>
        <v>4.7142857142857144</v>
      </c>
      <c r="AE189" s="1048">
        <v>23.45</v>
      </c>
      <c r="AF189" s="976">
        <f t="shared" ref="AF189" si="1387">AD189*AE189</f>
        <v>110.55</v>
      </c>
      <c r="AG189" s="1077" t="s">
        <v>128</v>
      </c>
      <c r="AH189" s="976">
        <f t="shared" ref="AH189" si="1388">AF189</f>
        <v>110.55</v>
      </c>
      <c r="AI189" s="978">
        <f t="shared" ref="AI189" si="1389">AD189</f>
        <v>4.7142857142857144</v>
      </c>
      <c r="AJ189" s="978">
        <f t="shared" ref="AJ189" si="1390">T189</f>
        <v>33</v>
      </c>
      <c r="AK189" s="1071"/>
      <c r="AL189" s="1071"/>
      <c r="AM189" s="1072"/>
    </row>
    <row r="190" spans="1:39" ht="12.1" customHeight="1">
      <c r="A190" s="999">
        <v>45768</v>
      </c>
      <c r="B190" s="164" t="s">
        <v>621</v>
      </c>
      <c r="C190" s="164" t="s">
        <v>111</v>
      </c>
      <c r="D190" s="164" t="s">
        <v>459</v>
      </c>
      <c r="E190" s="164" t="s">
        <v>283</v>
      </c>
      <c r="F190" s="1000">
        <v>294921</v>
      </c>
      <c r="G190" s="1018"/>
      <c r="H190" s="1000">
        <v>294921</v>
      </c>
      <c r="I190" s="1000"/>
      <c r="J190" s="541">
        <f t="shared" ref="J190" si="1391">H190-F190</f>
        <v>0</v>
      </c>
      <c r="K190" s="1000">
        <v>294921</v>
      </c>
      <c r="L190" s="541">
        <f t="shared" ref="L190" si="1392">K190-H190</f>
        <v>0</v>
      </c>
      <c r="M190" s="1000">
        <v>294931</v>
      </c>
      <c r="N190" s="1000"/>
      <c r="O190" s="541">
        <f t="shared" ref="O190" si="1393">M190-K190</f>
        <v>10</v>
      </c>
      <c r="P190" s="541">
        <f t="shared" ref="P190" si="1394">M190-H190</f>
        <v>10</v>
      </c>
      <c r="Q190" s="1000">
        <v>294937</v>
      </c>
      <c r="R190" s="1000"/>
      <c r="S190" s="541">
        <f t="shared" ref="S190" si="1395">Q190-M190</f>
        <v>6</v>
      </c>
      <c r="T190" s="542">
        <f t="shared" ref="T190" si="1396">Q190-F190</f>
        <v>16</v>
      </c>
      <c r="U190" s="542"/>
      <c r="V190" s="541">
        <f t="shared" ref="V190" si="1397">P190</f>
        <v>10</v>
      </c>
      <c r="W190" s="543">
        <f t="shared" ref="W190" si="1398">T190-V190</f>
        <v>6</v>
      </c>
      <c r="X190" s="1046" t="s">
        <v>466</v>
      </c>
      <c r="Y190" s="1046" t="s">
        <v>467</v>
      </c>
      <c r="Z190" s="1046" t="s">
        <v>29</v>
      </c>
      <c r="AA190" s="1046">
        <v>2016</v>
      </c>
      <c r="AB190" s="1046" t="s">
        <v>30</v>
      </c>
      <c r="AC190" s="1047">
        <v>7</v>
      </c>
      <c r="AD190" s="978">
        <f t="shared" ref="AD190" si="1399">T190/AC190</f>
        <v>2.2857142857142856</v>
      </c>
      <c r="AE190" s="1048">
        <v>23.45</v>
      </c>
      <c r="AF190" s="976">
        <f t="shared" ref="AF190" si="1400">AD190*AE190</f>
        <v>53.599999999999994</v>
      </c>
      <c r="AG190" s="1077" t="s">
        <v>128</v>
      </c>
      <c r="AH190" s="976">
        <f t="shared" ref="AH190" si="1401">AF190</f>
        <v>53.599999999999994</v>
      </c>
      <c r="AI190" s="978">
        <f t="shared" ref="AI190" si="1402">AD190</f>
        <v>2.2857142857142856</v>
      </c>
      <c r="AJ190" s="978">
        <f t="shared" ref="AJ190" si="1403">T190</f>
        <v>16</v>
      </c>
      <c r="AK190" s="1069"/>
      <c r="AL190" s="1069"/>
      <c r="AM190" s="1076"/>
    </row>
    <row r="191" spans="1:39" ht="12.1" customHeight="1">
      <c r="A191" s="999">
        <v>45769</v>
      </c>
      <c r="B191" s="164" t="s">
        <v>621</v>
      </c>
      <c r="C191" s="164" t="s">
        <v>111</v>
      </c>
      <c r="D191" s="164" t="s">
        <v>458</v>
      </c>
      <c r="E191" s="164" t="s">
        <v>282</v>
      </c>
      <c r="F191" s="1000">
        <v>294937</v>
      </c>
      <c r="G191" s="1018"/>
      <c r="H191" s="1000">
        <v>294943</v>
      </c>
      <c r="I191" s="1000"/>
      <c r="J191" s="541">
        <f t="shared" ref="J191" si="1404">H191-F191</f>
        <v>6</v>
      </c>
      <c r="K191" s="1000">
        <v>294943</v>
      </c>
      <c r="L191" s="541">
        <f t="shared" ref="L191" si="1405">K191-H191</f>
        <v>0</v>
      </c>
      <c r="M191" s="1000">
        <v>294953</v>
      </c>
      <c r="N191" s="1000"/>
      <c r="O191" s="541">
        <f t="shared" ref="O191" si="1406">M191-K191</f>
        <v>10</v>
      </c>
      <c r="P191" s="541">
        <f t="shared" ref="P191" si="1407">M191-H191</f>
        <v>10</v>
      </c>
      <c r="Q191" s="1000">
        <v>294953</v>
      </c>
      <c r="R191" s="1000"/>
      <c r="S191" s="541">
        <f t="shared" ref="S191" si="1408">Q191-M191</f>
        <v>0</v>
      </c>
      <c r="T191" s="542">
        <f t="shared" ref="T191" si="1409">Q191-F191</f>
        <v>16</v>
      </c>
      <c r="U191" s="542"/>
      <c r="V191" s="541">
        <f t="shared" ref="V191" si="1410">P191</f>
        <v>10</v>
      </c>
      <c r="W191" s="543">
        <f t="shared" ref="W191" si="1411">T191-V191</f>
        <v>6</v>
      </c>
      <c r="X191" s="1046" t="s">
        <v>466</v>
      </c>
      <c r="Y191" s="1046" t="s">
        <v>467</v>
      </c>
      <c r="Z191" s="1046" t="s">
        <v>29</v>
      </c>
      <c r="AA191" s="1046">
        <v>2016</v>
      </c>
      <c r="AB191" s="1046" t="s">
        <v>30</v>
      </c>
      <c r="AC191" s="1047">
        <v>7</v>
      </c>
      <c r="AD191" s="978">
        <f t="shared" ref="AD191" si="1412">T191/AC191</f>
        <v>2.2857142857142856</v>
      </c>
      <c r="AE191" s="1048">
        <v>23.45</v>
      </c>
      <c r="AF191" s="976">
        <f t="shared" ref="AF191" si="1413">AD191*AE191</f>
        <v>53.599999999999994</v>
      </c>
      <c r="AG191" s="1077" t="s">
        <v>128</v>
      </c>
      <c r="AH191" s="976">
        <f t="shared" ref="AH191" si="1414">AF191</f>
        <v>53.599999999999994</v>
      </c>
      <c r="AI191" s="978">
        <f t="shared" ref="AI191" si="1415">AD191</f>
        <v>2.2857142857142856</v>
      </c>
      <c r="AJ191" s="978">
        <f t="shared" ref="AJ191" si="1416">T191</f>
        <v>16</v>
      </c>
      <c r="AK191" s="1061" t="s">
        <v>439</v>
      </c>
      <c r="AL191" s="1061" t="s">
        <v>440</v>
      </c>
      <c r="AM191" s="1062" t="s">
        <v>2</v>
      </c>
    </row>
    <row r="192" spans="1:39" ht="12.1" customHeight="1">
      <c r="A192" s="999">
        <v>45769</v>
      </c>
      <c r="B192" s="164" t="s">
        <v>621</v>
      </c>
      <c r="C192" s="164" t="s">
        <v>111</v>
      </c>
      <c r="D192" s="164" t="s">
        <v>635</v>
      </c>
      <c r="E192" s="164" t="s">
        <v>282</v>
      </c>
      <c r="F192" s="1000">
        <v>294953</v>
      </c>
      <c r="G192" s="1018"/>
      <c r="H192" s="1000">
        <v>294953</v>
      </c>
      <c r="I192" s="1000"/>
      <c r="J192" s="541">
        <f t="shared" ref="J192" si="1417">H192-F192</f>
        <v>0</v>
      </c>
      <c r="K192" s="1000">
        <v>294953</v>
      </c>
      <c r="L192" s="541">
        <f t="shared" ref="L192" si="1418">K192-H192</f>
        <v>0</v>
      </c>
      <c r="M192" s="1000">
        <v>294964</v>
      </c>
      <c r="N192" s="1000"/>
      <c r="O192" s="541">
        <f t="shared" ref="O192" si="1419">M192-K192</f>
        <v>11</v>
      </c>
      <c r="P192" s="541">
        <f t="shared" ref="P192" si="1420">M192-H192</f>
        <v>11</v>
      </c>
      <c r="Q192" s="1000">
        <v>294986</v>
      </c>
      <c r="R192" s="1000"/>
      <c r="S192" s="541">
        <f t="shared" ref="S192" si="1421">Q192-M192</f>
        <v>22</v>
      </c>
      <c r="T192" s="542">
        <f t="shared" ref="T192" si="1422">Q192-F192</f>
        <v>33</v>
      </c>
      <c r="U192" s="542"/>
      <c r="V192" s="541">
        <f t="shared" ref="V192" si="1423">P192</f>
        <v>11</v>
      </c>
      <c r="W192" s="543">
        <f t="shared" ref="W192" si="1424">T192-V192</f>
        <v>22</v>
      </c>
      <c r="X192" s="1046" t="s">
        <v>466</v>
      </c>
      <c r="Y192" s="1046" t="s">
        <v>467</v>
      </c>
      <c r="Z192" s="1046" t="s">
        <v>29</v>
      </c>
      <c r="AA192" s="1046">
        <v>2016</v>
      </c>
      <c r="AB192" s="1046" t="s">
        <v>30</v>
      </c>
      <c r="AC192" s="1047">
        <v>7</v>
      </c>
      <c r="AD192" s="978">
        <f t="shared" ref="AD192" si="1425">T192/AC192</f>
        <v>4.7142857142857144</v>
      </c>
      <c r="AE192" s="1048">
        <v>23.45</v>
      </c>
      <c r="AF192" s="976">
        <f t="shared" ref="AF192" si="1426">AD192*AE192</f>
        <v>110.55</v>
      </c>
      <c r="AG192" s="1077" t="s">
        <v>128</v>
      </c>
      <c r="AH192" s="976">
        <f t="shared" ref="AH192" si="1427">AF192</f>
        <v>110.55</v>
      </c>
      <c r="AI192" s="978">
        <f t="shared" ref="AI192" si="1428">AD192</f>
        <v>4.7142857142857144</v>
      </c>
      <c r="AJ192" s="978">
        <f t="shared" ref="AJ192" si="1429">T192</f>
        <v>33</v>
      </c>
      <c r="AK192" s="1067">
        <f>SUM(AH181:AH192)</f>
        <v>1058.6000000000001</v>
      </c>
      <c r="AL192" s="1067">
        <v>1000</v>
      </c>
      <c r="AM192" s="1064">
        <v>45769</v>
      </c>
    </row>
    <row r="193" spans="1:39" ht="12.1" customHeight="1">
      <c r="A193" s="999">
        <v>45769</v>
      </c>
      <c r="B193" s="164" t="s">
        <v>621</v>
      </c>
      <c r="C193" s="164" t="s">
        <v>111</v>
      </c>
      <c r="D193" s="164" t="s">
        <v>634</v>
      </c>
      <c r="E193" s="164" t="s">
        <v>283</v>
      </c>
      <c r="F193" s="1000">
        <v>294986</v>
      </c>
      <c r="G193" s="1018"/>
      <c r="H193" s="1000">
        <v>295012</v>
      </c>
      <c r="I193" s="1000"/>
      <c r="J193" s="541">
        <f t="shared" ref="J193" si="1430">H193-F193</f>
        <v>26</v>
      </c>
      <c r="K193" s="1000">
        <v>295012</v>
      </c>
      <c r="L193" s="541">
        <f t="shared" ref="L193" si="1431">K193-H193</f>
        <v>0</v>
      </c>
      <c r="M193" s="1000">
        <v>295022</v>
      </c>
      <c r="N193" s="1000"/>
      <c r="O193" s="541">
        <f t="shared" ref="O193" si="1432">M193-K193</f>
        <v>10</v>
      </c>
      <c r="P193" s="541">
        <f t="shared" ref="P193" si="1433">M193-H193</f>
        <v>10</v>
      </c>
      <c r="Q193" s="1000">
        <v>295022</v>
      </c>
      <c r="R193" s="1000"/>
      <c r="S193" s="541">
        <f t="shared" ref="S193" si="1434">Q193-M193</f>
        <v>0</v>
      </c>
      <c r="T193" s="542">
        <f t="shared" ref="T193" si="1435">Q193-F193</f>
        <v>36</v>
      </c>
      <c r="U193" s="542"/>
      <c r="V193" s="541">
        <f t="shared" ref="V193" si="1436">P193</f>
        <v>10</v>
      </c>
      <c r="W193" s="543">
        <f t="shared" ref="W193" si="1437">T193-V193</f>
        <v>26</v>
      </c>
      <c r="X193" s="1046" t="s">
        <v>466</v>
      </c>
      <c r="Y193" s="1046" t="s">
        <v>467</v>
      </c>
      <c r="Z193" s="1046" t="s">
        <v>29</v>
      </c>
      <c r="AA193" s="1046">
        <v>2016</v>
      </c>
      <c r="AB193" s="1046" t="s">
        <v>30</v>
      </c>
      <c r="AC193" s="1047">
        <v>7</v>
      </c>
      <c r="AD193" s="978">
        <f t="shared" ref="AD193" si="1438">T193/AC193</f>
        <v>5.1428571428571432</v>
      </c>
      <c r="AE193" s="1048">
        <v>23.45</v>
      </c>
      <c r="AF193" s="976">
        <f t="shared" ref="AF193" si="1439">AD193*AE193</f>
        <v>120.60000000000001</v>
      </c>
      <c r="AG193" s="1077" t="s">
        <v>128</v>
      </c>
      <c r="AH193" s="976">
        <f t="shared" ref="AH193" si="1440">AF193</f>
        <v>120.60000000000001</v>
      </c>
      <c r="AI193" s="978">
        <f t="shared" ref="AI193" si="1441">AD193</f>
        <v>5.1428571428571432</v>
      </c>
      <c r="AJ193" s="978">
        <f t="shared" ref="AJ193" si="1442">T193</f>
        <v>36</v>
      </c>
      <c r="AK193" s="1071"/>
      <c r="AL193" s="1071"/>
      <c r="AM193" s="1072"/>
    </row>
    <row r="194" spans="1:39" ht="12.1" customHeight="1">
      <c r="A194" s="999">
        <v>45769</v>
      </c>
      <c r="B194" s="164" t="s">
        <v>621</v>
      </c>
      <c r="C194" s="164" t="s">
        <v>111</v>
      </c>
      <c r="D194" s="164" t="s">
        <v>459</v>
      </c>
      <c r="E194" s="164" t="s">
        <v>283</v>
      </c>
      <c r="F194" s="1000">
        <v>295022</v>
      </c>
      <c r="G194" s="1018"/>
      <c r="H194" s="1000">
        <v>295022</v>
      </c>
      <c r="I194" s="1000"/>
      <c r="J194" s="541">
        <f t="shared" ref="J194" si="1443">H194-F194</f>
        <v>0</v>
      </c>
      <c r="K194" s="1000">
        <v>295022</v>
      </c>
      <c r="L194" s="541">
        <f t="shared" ref="L194" si="1444">K194-H194</f>
        <v>0</v>
      </c>
      <c r="M194" s="1000">
        <v>295033</v>
      </c>
      <c r="N194" s="1000"/>
      <c r="O194" s="541">
        <f t="shared" ref="O194" si="1445">M194-K194</f>
        <v>11</v>
      </c>
      <c r="P194" s="541">
        <f t="shared" ref="P194" si="1446">M194-H194</f>
        <v>11</v>
      </c>
      <c r="Q194" s="1000">
        <v>295042</v>
      </c>
      <c r="R194" s="1000"/>
      <c r="S194" s="541">
        <f t="shared" ref="S194" si="1447">Q194-M194</f>
        <v>9</v>
      </c>
      <c r="T194" s="542">
        <f t="shared" ref="T194" si="1448">Q194-F194</f>
        <v>20</v>
      </c>
      <c r="U194" s="542"/>
      <c r="V194" s="541">
        <f t="shared" ref="V194" si="1449">P194</f>
        <v>11</v>
      </c>
      <c r="W194" s="543">
        <f t="shared" ref="W194" si="1450">T194-V194</f>
        <v>9</v>
      </c>
      <c r="X194" s="1046" t="s">
        <v>466</v>
      </c>
      <c r="Y194" s="1046" t="s">
        <v>467</v>
      </c>
      <c r="Z194" s="1046" t="s">
        <v>29</v>
      </c>
      <c r="AA194" s="1046">
        <v>2016</v>
      </c>
      <c r="AB194" s="1046" t="s">
        <v>30</v>
      </c>
      <c r="AC194" s="1047">
        <v>7</v>
      </c>
      <c r="AD194" s="978">
        <f t="shared" ref="AD194" si="1451">T194/AC194</f>
        <v>2.8571428571428572</v>
      </c>
      <c r="AE194" s="1048">
        <v>23.45</v>
      </c>
      <c r="AF194" s="976">
        <f t="shared" ref="AF194" si="1452">AD194*AE194</f>
        <v>67</v>
      </c>
      <c r="AG194" s="1077" t="s">
        <v>128</v>
      </c>
      <c r="AH194" s="976">
        <f t="shared" ref="AH194" si="1453">AF194</f>
        <v>67</v>
      </c>
      <c r="AI194" s="978">
        <f t="shared" ref="AI194" si="1454">AD194</f>
        <v>2.8571428571428572</v>
      </c>
      <c r="AJ194" s="978">
        <f t="shared" ref="AJ194" si="1455">T194</f>
        <v>20</v>
      </c>
      <c r="AK194" s="1069"/>
      <c r="AL194" s="1069"/>
      <c r="AM194" s="1076"/>
    </row>
    <row r="195" spans="1:39" ht="12.1" customHeight="1">
      <c r="A195" s="999">
        <v>45770</v>
      </c>
      <c r="B195" s="164" t="s">
        <v>621</v>
      </c>
      <c r="C195" s="164" t="s">
        <v>111</v>
      </c>
      <c r="D195" s="164" t="s">
        <v>458</v>
      </c>
      <c r="E195" s="164" t="s">
        <v>282</v>
      </c>
      <c r="F195" s="1000">
        <v>295042</v>
      </c>
      <c r="G195" s="1018"/>
      <c r="H195" s="1000">
        <v>295048</v>
      </c>
      <c r="I195" s="1000"/>
      <c r="J195" s="541">
        <f t="shared" ref="J195" si="1456">H195-F195</f>
        <v>6</v>
      </c>
      <c r="K195" s="1000">
        <v>295048</v>
      </c>
      <c r="L195" s="541">
        <f t="shared" ref="L195" si="1457">K195-H195</f>
        <v>0</v>
      </c>
      <c r="M195" s="1000">
        <v>295058</v>
      </c>
      <c r="N195" s="1000"/>
      <c r="O195" s="541">
        <f t="shared" ref="O195" si="1458">M195-K195</f>
        <v>10</v>
      </c>
      <c r="P195" s="541">
        <f t="shared" ref="P195" si="1459">M195-H195</f>
        <v>10</v>
      </c>
      <c r="Q195" s="1000">
        <v>295058</v>
      </c>
      <c r="R195" s="1000"/>
      <c r="S195" s="541">
        <f t="shared" ref="S195" si="1460">Q195-M195</f>
        <v>0</v>
      </c>
      <c r="T195" s="542">
        <f t="shared" ref="T195" si="1461">Q195-F195</f>
        <v>16</v>
      </c>
      <c r="U195" s="542"/>
      <c r="V195" s="541">
        <f t="shared" ref="V195" si="1462">P195</f>
        <v>10</v>
      </c>
      <c r="W195" s="543">
        <f t="shared" ref="W195" si="1463">T195-V195</f>
        <v>6</v>
      </c>
      <c r="X195" s="1046" t="s">
        <v>466</v>
      </c>
      <c r="Y195" s="1046" t="s">
        <v>467</v>
      </c>
      <c r="Z195" s="1046" t="s">
        <v>29</v>
      </c>
      <c r="AA195" s="1046">
        <v>2016</v>
      </c>
      <c r="AB195" s="1046" t="s">
        <v>30</v>
      </c>
      <c r="AC195" s="1047">
        <v>7</v>
      </c>
      <c r="AD195" s="978">
        <f t="shared" ref="AD195" si="1464">T195/AC195</f>
        <v>2.2857142857142856</v>
      </c>
      <c r="AE195" s="1048">
        <v>23.45</v>
      </c>
      <c r="AF195" s="976">
        <f t="shared" ref="AF195" si="1465">AD195*AE195</f>
        <v>53.599999999999994</v>
      </c>
      <c r="AG195" s="1077" t="s">
        <v>128</v>
      </c>
      <c r="AH195" s="976">
        <f t="shared" ref="AH195" si="1466">AF195</f>
        <v>53.599999999999994</v>
      </c>
      <c r="AI195" s="978">
        <f t="shared" ref="AI195" si="1467">AD195</f>
        <v>2.2857142857142856</v>
      </c>
      <c r="AJ195" s="978">
        <f t="shared" ref="AJ195" si="1468">T195</f>
        <v>16</v>
      </c>
      <c r="AK195" s="1071"/>
      <c r="AL195" s="1071"/>
      <c r="AM195" s="1072"/>
    </row>
    <row r="196" spans="1:39" ht="12.1" customHeight="1">
      <c r="A196" s="999">
        <v>45770</v>
      </c>
      <c r="B196" s="164" t="s">
        <v>621</v>
      </c>
      <c r="C196" s="164" t="s">
        <v>111</v>
      </c>
      <c r="D196" s="164" t="s">
        <v>635</v>
      </c>
      <c r="E196" s="164" t="s">
        <v>282</v>
      </c>
      <c r="F196" s="1000">
        <v>295058</v>
      </c>
      <c r="G196" s="1018"/>
      <c r="H196" s="1000">
        <v>295058</v>
      </c>
      <c r="I196" s="1000"/>
      <c r="J196" s="541">
        <f t="shared" ref="J196" si="1469">H196-F196</f>
        <v>0</v>
      </c>
      <c r="K196" s="1000">
        <v>295058</v>
      </c>
      <c r="L196" s="541">
        <f t="shared" ref="L196" si="1470">K196-H196</f>
        <v>0</v>
      </c>
      <c r="M196" s="1000">
        <v>295069</v>
      </c>
      <c r="N196" s="1000"/>
      <c r="O196" s="541">
        <f t="shared" ref="O196" si="1471">M196-K196</f>
        <v>11</v>
      </c>
      <c r="P196" s="541">
        <f t="shared" ref="P196" si="1472">M196-H196</f>
        <v>11</v>
      </c>
      <c r="Q196" s="1000">
        <v>295091</v>
      </c>
      <c r="R196" s="1000"/>
      <c r="S196" s="541">
        <f t="shared" ref="S196" si="1473">Q196-M196</f>
        <v>22</v>
      </c>
      <c r="T196" s="542">
        <f t="shared" ref="T196" si="1474">Q196-F196</f>
        <v>33</v>
      </c>
      <c r="U196" s="542"/>
      <c r="V196" s="541">
        <f t="shared" ref="V196" si="1475">P196</f>
        <v>11</v>
      </c>
      <c r="W196" s="543">
        <f t="shared" ref="W196" si="1476">T196-V196</f>
        <v>22</v>
      </c>
      <c r="X196" s="1046" t="s">
        <v>466</v>
      </c>
      <c r="Y196" s="1046" t="s">
        <v>467</v>
      </c>
      <c r="Z196" s="1046" t="s">
        <v>29</v>
      </c>
      <c r="AA196" s="1046">
        <v>2016</v>
      </c>
      <c r="AB196" s="1046" t="s">
        <v>30</v>
      </c>
      <c r="AC196" s="1047">
        <v>7</v>
      </c>
      <c r="AD196" s="978">
        <f t="shared" ref="AD196" si="1477">T196/AC196</f>
        <v>4.7142857142857144</v>
      </c>
      <c r="AE196" s="1048">
        <v>23.45</v>
      </c>
      <c r="AF196" s="976">
        <f t="shared" ref="AF196" si="1478">AD196*AE196</f>
        <v>110.55</v>
      </c>
      <c r="AG196" s="1077" t="s">
        <v>128</v>
      </c>
      <c r="AH196" s="976">
        <f t="shared" ref="AH196" si="1479">AF196</f>
        <v>110.55</v>
      </c>
      <c r="AI196" s="978">
        <f t="shared" ref="AI196" si="1480">AD196</f>
        <v>4.7142857142857144</v>
      </c>
      <c r="AJ196" s="978">
        <f t="shared" ref="AJ196" si="1481">T196</f>
        <v>33</v>
      </c>
      <c r="AK196" s="1071"/>
      <c r="AL196" s="1071"/>
      <c r="AM196" s="1072"/>
    </row>
    <row r="197" spans="1:39" ht="12.1" customHeight="1">
      <c r="A197" s="999">
        <v>45770</v>
      </c>
      <c r="B197" s="164" t="s">
        <v>621</v>
      </c>
      <c r="C197" s="164" t="s">
        <v>111</v>
      </c>
      <c r="D197" s="164" t="s">
        <v>634</v>
      </c>
      <c r="E197" s="164" t="s">
        <v>283</v>
      </c>
      <c r="F197" s="1000">
        <v>295091</v>
      </c>
      <c r="G197" s="1018"/>
      <c r="H197" s="1000">
        <v>295117</v>
      </c>
      <c r="I197" s="1000"/>
      <c r="J197" s="541">
        <f t="shared" ref="J197" si="1482">H197-F197</f>
        <v>26</v>
      </c>
      <c r="K197" s="1000">
        <v>295117</v>
      </c>
      <c r="L197" s="541">
        <f t="shared" ref="L197" si="1483">K197-H197</f>
        <v>0</v>
      </c>
      <c r="M197" s="1000">
        <v>295127</v>
      </c>
      <c r="N197" s="1000"/>
      <c r="O197" s="541">
        <f t="shared" ref="O197" si="1484">M197-K197</f>
        <v>10</v>
      </c>
      <c r="P197" s="541">
        <f t="shared" ref="P197" si="1485">M197-H197</f>
        <v>10</v>
      </c>
      <c r="Q197" s="1000">
        <v>295127</v>
      </c>
      <c r="R197" s="1000"/>
      <c r="S197" s="541">
        <f t="shared" ref="S197" si="1486">Q197-M197</f>
        <v>0</v>
      </c>
      <c r="T197" s="542">
        <f t="shared" ref="T197" si="1487">Q197-F197</f>
        <v>36</v>
      </c>
      <c r="U197" s="542"/>
      <c r="V197" s="541">
        <f t="shared" ref="V197" si="1488">P197</f>
        <v>10</v>
      </c>
      <c r="W197" s="543">
        <f t="shared" ref="W197" si="1489">T197-V197</f>
        <v>26</v>
      </c>
      <c r="X197" s="1046" t="s">
        <v>466</v>
      </c>
      <c r="Y197" s="1046" t="s">
        <v>467</v>
      </c>
      <c r="Z197" s="1046" t="s">
        <v>29</v>
      </c>
      <c r="AA197" s="1046">
        <v>2016</v>
      </c>
      <c r="AB197" s="1046" t="s">
        <v>30</v>
      </c>
      <c r="AC197" s="1047">
        <v>7</v>
      </c>
      <c r="AD197" s="978">
        <f t="shared" ref="AD197" si="1490">T197/AC197</f>
        <v>5.1428571428571432</v>
      </c>
      <c r="AE197" s="1048">
        <v>23.45</v>
      </c>
      <c r="AF197" s="976">
        <f t="shared" ref="AF197" si="1491">AD197*AE197</f>
        <v>120.60000000000001</v>
      </c>
      <c r="AG197" s="1077" t="s">
        <v>128</v>
      </c>
      <c r="AH197" s="976">
        <f t="shared" ref="AH197" si="1492">AF197</f>
        <v>120.60000000000001</v>
      </c>
      <c r="AI197" s="978">
        <f t="shared" ref="AI197" si="1493">AD197</f>
        <v>5.1428571428571432</v>
      </c>
      <c r="AJ197" s="978">
        <f t="shared" ref="AJ197" si="1494">T197</f>
        <v>36</v>
      </c>
      <c r="AK197" s="1071"/>
      <c r="AL197" s="1071"/>
      <c r="AM197" s="1072"/>
    </row>
    <row r="198" spans="1:39" ht="12.1" customHeight="1">
      <c r="A198" s="999">
        <v>45770</v>
      </c>
      <c r="B198" s="164" t="s">
        <v>621</v>
      </c>
      <c r="C198" s="164" t="s">
        <v>111</v>
      </c>
      <c r="D198" s="164" t="s">
        <v>459</v>
      </c>
      <c r="E198" s="164" t="s">
        <v>283</v>
      </c>
      <c r="F198" s="1000">
        <v>295127</v>
      </c>
      <c r="G198" s="1018"/>
      <c r="H198" s="1000">
        <v>295127</v>
      </c>
      <c r="I198" s="1000"/>
      <c r="J198" s="541">
        <f t="shared" ref="J198" si="1495">H198-F198</f>
        <v>0</v>
      </c>
      <c r="K198" s="1000">
        <v>295127</v>
      </c>
      <c r="L198" s="541">
        <f t="shared" ref="L198" si="1496">K198-H198</f>
        <v>0</v>
      </c>
      <c r="M198" s="1000">
        <v>295137</v>
      </c>
      <c r="N198" s="1000"/>
      <c r="O198" s="541">
        <f t="shared" ref="O198" si="1497">M198-K198</f>
        <v>10</v>
      </c>
      <c r="P198" s="541">
        <f t="shared" ref="P198" si="1498">M198-H198</f>
        <v>10</v>
      </c>
      <c r="Q198" s="1000">
        <v>295143</v>
      </c>
      <c r="R198" s="1000"/>
      <c r="S198" s="541">
        <f t="shared" ref="S198" si="1499">Q198-M198</f>
        <v>6</v>
      </c>
      <c r="T198" s="542">
        <f t="shared" ref="T198" si="1500">Q198-F198</f>
        <v>16</v>
      </c>
      <c r="U198" s="542"/>
      <c r="V198" s="541">
        <f t="shared" ref="V198" si="1501">P198</f>
        <v>10</v>
      </c>
      <c r="W198" s="543">
        <f t="shared" ref="W198" si="1502">T198-V198</f>
        <v>6</v>
      </c>
      <c r="X198" s="1046" t="s">
        <v>466</v>
      </c>
      <c r="Y198" s="1046" t="s">
        <v>467</v>
      </c>
      <c r="Z198" s="1046" t="s">
        <v>29</v>
      </c>
      <c r="AA198" s="1046">
        <v>2016</v>
      </c>
      <c r="AB198" s="1046" t="s">
        <v>30</v>
      </c>
      <c r="AC198" s="1047">
        <v>7</v>
      </c>
      <c r="AD198" s="978">
        <f t="shared" ref="AD198" si="1503">T198/AC198</f>
        <v>2.2857142857142856</v>
      </c>
      <c r="AE198" s="1048">
        <v>23.45</v>
      </c>
      <c r="AF198" s="976">
        <f t="shared" ref="AF198" si="1504">AD198*AE198</f>
        <v>53.599999999999994</v>
      </c>
      <c r="AG198" s="1077" t="s">
        <v>128</v>
      </c>
      <c r="AH198" s="976">
        <f t="shared" ref="AH198" si="1505">AF198</f>
        <v>53.599999999999994</v>
      </c>
      <c r="AI198" s="978">
        <f t="shared" ref="AI198" si="1506">AD198</f>
        <v>2.2857142857142856</v>
      </c>
      <c r="AJ198" s="978">
        <f t="shared" ref="AJ198" si="1507">T198</f>
        <v>16</v>
      </c>
      <c r="AK198" s="1067" t="s">
        <v>439</v>
      </c>
      <c r="AL198" s="1067" t="s">
        <v>440</v>
      </c>
      <c r="AM198" s="1073" t="s">
        <v>2</v>
      </c>
    </row>
    <row r="199" spans="1:39" ht="12.1" customHeight="1">
      <c r="A199" s="999">
        <v>45771</v>
      </c>
      <c r="B199" s="164" t="s">
        <v>621</v>
      </c>
      <c r="C199" s="164" t="s">
        <v>111</v>
      </c>
      <c r="D199" s="164" t="s">
        <v>458</v>
      </c>
      <c r="E199" s="164" t="s">
        <v>282</v>
      </c>
      <c r="F199" s="1000">
        <v>295143</v>
      </c>
      <c r="G199" s="1018"/>
      <c r="H199" s="1000">
        <v>295148</v>
      </c>
      <c r="I199" s="1000"/>
      <c r="J199" s="541">
        <f t="shared" ref="J199" si="1508">H199-F199</f>
        <v>5</v>
      </c>
      <c r="K199" s="1000">
        <v>295148</v>
      </c>
      <c r="L199" s="541">
        <f t="shared" ref="L199" si="1509">K199-H199</f>
        <v>0</v>
      </c>
      <c r="M199" s="1000">
        <v>295158</v>
      </c>
      <c r="N199" s="1000"/>
      <c r="O199" s="541">
        <f t="shared" ref="O199" si="1510">M199-K199</f>
        <v>10</v>
      </c>
      <c r="P199" s="541">
        <f t="shared" ref="P199" si="1511">M199-H199</f>
        <v>10</v>
      </c>
      <c r="Q199" s="1000">
        <v>295179</v>
      </c>
      <c r="R199" s="1000"/>
      <c r="S199" s="541">
        <f t="shared" ref="S199" si="1512">Q199-M199</f>
        <v>21</v>
      </c>
      <c r="T199" s="542">
        <f t="shared" ref="T199" si="1513">Q199-F199</f>
        <v>36</v>
      </c>
      <c r="U199" s="542"/>
      <c r="V199" s="541">
        <f t="shared" ref="V199" si="1514">P199</f>
        <v>10</v>
      </c>
      <c r="W199" s="543">
        <f t="shared" ref="W199" si="1515">T199-V199</f>
        <v>26</v>
      </c>
      <c r="X199" s="1046" t="s">
        <v>466</v>
      </c>
      <c r="Y199" s="1046" t="s">
        <v>467</v>
      </c>
      <c r="Z199" s="1046" t="s">
        <v>29</v>
      </c>
      <c r="AA199" s="1046">
        <v>2016</v>
      </c>
      <c r="AB199" s="1046" t="s">
        <v>30</v>
      </c>
      <c r="AC199" s="1047">
        <v>7</v>
      </c>
      <c r="AD199" s="978">
        <f t="shared" ref="AD199" si="1516">T199/AC199</f>
        <v>5.1428571428571432</v>
      </c>
      <c r="AE199" s="1048">
        <v>23.45</v>
      </c>
      <c r="AF199" s="976">
        <f t="shared" ref="AF199" si="1517">AD199*AE199</f>
        <v>120.60000000000001</v>
      </c>
      <c r="AG199" s="1077" t="s">
        <v>128</v>
      </c>
      <c r="AH199" s="976">
        <f t="shared" ref="AH199" si="1518">AF199</f>
        <v>120.60000000000001</v>
      </c>
      <c r="AI199" s="978">
        <f t="shared" ref="AI199" si="1519">AD199</f>
        <v>5.1428571428571432</v>
      </c>
      <c r="AJ199" s="978">
        <f t="shared" ref="AJ199" si="1520">T199</f>
        <v>36</v>
      </c>
      <c r="AK199" s="1074">
        <f>SUM(AH193:AH199)</f>
        <v>646.55000000000007</v>
      </c>
      <c r="AL199" s="1074">
        <v>700</v>
      </c>
      <c r="AM199" s="1075">
        <v>45769</v>
      </c>
    </row>
    <row r="200" spans="1:39" ht="12.1" customHeight="1">
      <c r="A200" s="999">
        <v>45771</v>
      </c>
      <c r="B200" s="164" t="s">
        <v>621</v>
      </c>
      <c r="C200" s="164" t="s">
        <v>111</v>
      </c>
      <c r="D200" s="164" t="s">
        <v>459</v>
      </c>
      <c r="E200" s="164" t="s">
        <v>283</v>
      </c>
      <c r="F200" s="1000">
        <v>295179</v>
      </c>
      <c r="G200" s="1018"/>
      <c r="H200" s="1000">
        <v>295196</v>
      </c>
      <c r="I200" s="1000"/>
      <c r="J200" s="541">
        <f t="shared" ref="J200" si="1521">H200-F200</f>
        <v>17</v>
      </c>
      <c r="K200" s="1000">
        <v>295196</v>
      </c>
      <c r="L200" s="541">
        <f t="shared" ref="L200" si="1522">K200-H200</f>
        <v>0</v>
      </c>
      <c r="M200" s="1000">
        <v>295206</v>
      </c>
      <c r="N200" s="1000"/>
      <c r="O200" s="541">
        <f t="shared" ref="O200" si="1523">M200-K200</f>
        <v>10</v>
      </c>
      <c r="P200" s="541">
        <f t="shared" ref="P200" si="1524">M200-H200</f>
        <v>10</v>
      </c>
      <c r="Q200" s="1000">
        <v>295212</v>
      </c>
      <c r="R200" s="1000"/>
      <c r="S200" s="541">
        <f t="shared" ref="S200" si="1525">Q200-M200</f>
        <v>6</v>
      </c>
      <c r="T200" s="542">
        <f t="shared" ref="T200" si="1526">Q200-F200</f>
        <v>33</v>
      </c>
      <c r="U200" s="542"/>
      <c r="V200" s="541">
        <f t="shared" ref="V200" si="1527">P200</f>
        <v>10</v>
      </c>
      <c r="W200" s="543">
        <f t="shared" ref="W200" si="1528">T200-V200</f>
        <v>23</v>
      </c>
      <c r="X200" s="1046" t="s">
        <v>466</v>
      </c>
      <c r="Y200" s="1046" t="s">
        <v>467</v>
      </c>
      <c r="Z200" s="1046" t="s">
        <v>29</v>
      </c>
      <c r="AA200" s="1046">
        <v>2016</v>
      </c>
      <c r="AB200" s="1046" t="s">
        <v>30</v>
      </c>
      <c r="AC200" s="1047">
        <v>7</v>
      </c>
      <c r="AD200" s="978">
        <f t="shared" ref="AD200" si="1529">T200/AC200</f>
        <v>4.7142857142857144</v>
      </c>
      <c r="AE200" s="1048">
        <v>23.45</v>
      </c>
      <c r="AF200" s="976">
        <f t="shared" ref="AF200" si="1530">AD200*AE200</f>
        <v>110.55</v>
      </c>
      <c r="AG200" s="1077" t="s">
        <v>128</v>
      </c>
      <c r="AH200" s="976">
        <f t="shared" ref="AH200" si="1531">AF200</f>
        <v>110.55</v>
      </c>
      <c r="AI200" s="978">
        <f t="shared" ref="AI200" si="1532">AD200</f>
        <v>4.7142857142857144</v>
      </c>
      <c r="AJ200" s="978">
        <f t="shared" ref="AJ200" si="1533">T200</f>
        <v>33</v>
      </c>
      <c r="AK200" s="1078"/>
      <c r="AL200" s="1078"/>
      <c r="AM200" s="1079"/>
    </row>
    <row r="201" spans="1:39" ht="12.1" customHeight="1">
      <c r="A201" s="999">
        <v>45772</v>
      </c>
      <c r="B201" s="164" t="s">
        <v>621</v>
      </c>
      <c r="C201" s="164" t="s">
        <v>111</v>
      </c>
      <c r="D201" s="164" t="s">
        <v>458</v>
      </c>
      <c r="E201" s="164" t="s">
        <v>282</v>
      </c>
      <c r="F201" s="1000">
        <v>295212</v>
      </c>
      <c r="G201" s="1018"/>
      <c r="H201" s="1000">
        <v>295218</v>
      </c>
      <c r="I201" s="1000"/>
      <c r="J201" s="541">
        <f t="shared" ref="J201" si="1534">H201-F201</f>
        <v>6</v>
      </c>
      <c r="K201" s="1000">
        <v>295218</v>
      </c>
      <c r="L201" s="541">
        <f t="shared" ref="L201" si="1535">K201-H201</f>
        <v>0</v>
      </c>
      <c r="M201" s="1000">
        <v>295228</v>
      </c>
      <c r="N201" s="1000"/>
      <c r="O201" s="541">
        <f t="shared" ref="O201" si="1536">M201-K201</f>
        <v>10</v>
      </c>
      <c r="P201" s="541">
        <f t="shared" ref="P201" si="1537">M201-H201</f>
        <v>10</v>
      </c>
      <c r="Q201" s="1000">
        <v>295228</v>
      </c>
      <c r="R201" s="1000"/>
      <c r="S201" s="541">
        <f t="shared" ref="S201" si="1538">Q201-M201</f>
        <v>0</v>
      </c>
      <c r="T201" s="542">
        <f t="shared" ref="T201" si="1539">Q201-F201</f>
        <v>16</v>
      </c>
      <c r="U201" s="542"/>
      <c r="V201" s="541">
        <f t="shared" ref="V201" si="1540">P201</f>
        <v>10</v>
      </c>
      <c r="W201" s="543">
        <f t="shared" ref="W201" si="1541">T201-V201</f>
        <v>6</v>
      </c>
      <c r="X201" s="1046" t="s">
        <v>466</v>
      </c>
      <c r="Y201" s="1046" t="s">
        <v>467</v>
      </c>
      <c r="Z201" s="1046" t="s">
        <v>29</v>
      </c>
      <c r="AA201" s="1046">
        <v>2016</v>
      </c>
      <c r="AB201" s="1046" t="s">
        <v>30</v>
      </c>
      <c r="AC201" s="1047">
        <v>7</v>
      </c>
      <c r="AD201" s="978">
        <f t="shared" ref="AD201" si="1542">T201/AC201</f>
        <v>2.2857142857142856</v>
      </c>
      <c r="AE201" s="1048">
        <v>23.45</v>
      </c>
      <c r="AF201" s="976">
        <f t="shared" ref="AF201" si="1543">AD201*AE201</f>
        <v>53.599999999999994</v>
      </c>
      <c r="AG201" s="1077" t="s">
        <v>128</v>
      </c>
      <c r="AH201" s="976">
        <f t="shared" ref="AH201" si="1544">AF201</f>
        <v>53.599999999999994</v>
      </c>
      <c r="AI201" s="978">
        <f t="shared" ref="AI201" si="1545">AD201</f>
        <v>2.2857142857142856</v>
      </c>
      <c r="AJ201" s="978">
        <f t="shared" ref="AJ201" si="1546">T201</f>
        <v>16</v>
      </c>
      <c r="AK201" s="1078"/>
      <c r="AL201" s="1078"/>
      <c r="AM201" s="1079"/>
    </row>
    <row r="202" spans="1:39" ht="12.1" customHeight="1">
      <c r="A202" s="999">
        <v>45772</v>
      </c>
      <c r="B202" s="164" t="s">
        <v>621</v>
      </c>
      <c r="C202" s="164" t="s">
        <v>111</v>
      </c>
      <c r="D202" s="164" t="s">
        <v>635</v>
      </c>
      <c r="E202" s="164" t="s">
        <v>282</v>
      </c>
      <c r="F202" s="1000">
        <v>295228</v>
      </c>
      <c r="G202" s="1018"/>
      <c r="H202" s="1000">
        <v>295228</v>
      </c>
      <c r="I202" s="1000"/>
      <c r="J202" s="541">
        <f t="shared" ref="J202" si="1547">H202-F202</f>
        <v>0</v>
      </c>
      <c r="K202" s="1000">
        <v>295228</v>
      </c>
      <c r="L202" s="541">
        <f t="shared" ref="L202" si="1548">K202-H202</f>
        <v>0</v>
      </c>
      <c r="M202" s="1000">
        <v>295239</v>
      </c>
      <c r="N202" s="1000"/>
      <c r="O202" s="541">
        <f t="shared" ref="O202" si="1549">M202-K202</f>
        <v>11</v>
      </c>
      <c r="P202" s="541">
        <f t="shared" ref="P202" si="1550">M202-H202</f>
        <v>11</v>
      </c>
      <c r="Q202" s="1000">
        <v>295261</v>
      </c>
      <c r="R202" s="1000"/>
      <c r="S202" s="541">
        <f t="shared" ref="S202" si="1551">Q202-M202</f>
        <v>22</v>
      </c>
      <c r="T202" s="542">
        <f t="shared" ref="T202" si="1552">Q202-F202</f>
        <v>33</v>
      </c>
      <c r="U202" s="542"/>
      <c r="V202" s="541">
        <f t="shared" ref="V202" si="1553">P202</f>
        <v>11</v>
      </c>
      <c r="W202" s="543">
        <f t="shared" ref="W202" si="1554">T202-V202</f>
        <v>22</v>
      </c>
      <c r="X202" s="1046" t="s">
        <v>466</v>
      </c>
      <c r="Y202" s="1046" t="s">
        <v>467</v>
      </c>
      <c r="Z202" s="1046" t="s">
        <v>29</v>
      </c>
      <c r="AA202" s="1046">
        <v>2016</v>
      </c>
      <c r="AB202" s="1046" t="s">
        <v>30</v>
      </c>
      <c r="AC202" s="1047">
        <v>7</v>
      </c>
      <c r="AD202" s="978">
        <f t="shared" ref="AD202" si="1555">T202/AC202</f>
        <v>4.7142857142857144</v>
      </c>
      <c r="AE202" s="1048">
        <v>23.45</v>
      </c>
      <c r="AF202" s="976">
        <f t="shared" ref="AF202" si="1556">AD202*AE202</f>
        <v>110.55</v>
      </c>
      <c r="AG202" s="1077" t="s">
        <v>128</v>
      </c>
      <c r="AH202" s="976">
        <f t="shared" ref="AH202" si="1557">AF202</f>
        <v>110.55</v>
      </c>
      <c r="AI202" s="978">
        <f t="shared" ref="AI202" si="1558">AD202</f>
        <v>4.7142857142857144</v>
      </c>
      <c r="AJ202" s="978">
        <f t="shared" ref="AJ202" si="1559">T202</f>
        <v>33</v>
      </c>
      <c r="AK202" s="1069"/>
      <c r="AL202" s="1069"/>
      <c r="AM202" s="1076"/>
    </row>
    <row r="203" spans="1:39" ht="12.1" customHeight="1">
      <c r="A203" s="999">
        <v>45772</v>
      </c>
      <c r="B203" s="164" t="s">
        <v>621</v>
      </c>
      <c r="C203" s="164" t="s">
        <v>111</v>
      </c>
      <c r="D203" s="164" t="s">
        <v>634</v>
      </c>
      <c r="E203" s="164" t="s">
        <v>283</v>
      </c>
      <c r="F203" s="1000">
        <v>295261</v>
      </c>
      <c r="G203" s="1018"/>
      <c r="H203" s="1000">
        <v>295284</v>
      </c>
      <c r="I203" s="1000"/>
      <c r="J203" s="541">
        <f t="shared" ref="J203" si="1560">H203-F203</f>
        <v>23</v>
      </c>
      <c r="K203" s="1000">
        <v>295284</v>
      </c>
      <c r="L203" s="541">
        <f t="shared" ref="L203" si="1561">K203-H203</f>
        <v>0</v>
      </c>
      <c r="M203" s="1000">
        <v>295294</v>
      </c>
      <c r="N203" s="1000"/>
      <c r="O203" s="541">
        <f t="shared" ref="O203" si="1562">M203-K203</f>
        <v>10</v>
      </c>
      <c r="P203" s="541">
        <f t="shared" ref="P203" si="1563">M203-H203</f>
        <v>10</v>
      </c>
      <c r="Q203" s="1000">
        <v>295294</v>
      </c>
      <c r="R203" s="1000"/>
      <c r="S203" s="541">
        <f t="shared" ref="S203" si="1564">Q203-M203</f>
        <v>0</v>
      </c>
      <c r="T203" s="542">
        <f t="shared" ref="T203" si="1565">Q203-F203</f>
        <v>33</v>
      </c>
      <c r="U203" s="542"/>
      <c r="V203" s="541">
        <f t="shared" ref="V203" si="1566">P203</f>
        <v>10</v>
      </c>
      <c r="W203" s="543">
        <f t="shared" ref="W203" si="1567">T203-V203</f>
        <v>23</v>
      </c>
      <c r="X203" s="1046" t="s">
        <v>466</v>
      </c>
      <c r="Y203" s="1046" t="s">
        <v>467</v>
      </c>
      <c r="Z203" s="1046" t="s">
        <v>29</v>
      </c>
      <c r="AA203" s="1046">
        <v>2016</v>
      </c>
      <c r="AB203" s="1046" t="s">
        <v>30</v>
      </c>
      <c r="AC203" s="1047">
        <v>7</v>
      </c>
      <c r="AD203" s="978">
        <f t="shared" ref="AD203" si="1568">T203/AC203</f>
        <v>4.7142857142857144</v>
      </c>
      <c r="AE203" s="1048">
        <v>23.45</v>
      </c>
      <c r="AF203" s="976">
        <f t="shared" ref="AF203" si="1569">AD203*AE203</f>
        <v>110.55</v>
      </c>
      <c r="AG203" s="1077" t="s">
        <v>128</v>
      </c>
      <c r="AH203" s="976">
        <f t="shared" ref="AH203" si="1570">AF203</f>
        <v>110.55</v>
      </c>
      <c r="AI203" s="978">
        <f t="shared" ref="AI203" si="1571">AD203</f>
        <v>4.7142857142857144</v>
      </c>
      <c r="AJ203" s="978">
        <f t="shared" ref="AJ203" si="1572">T203</f>
        <v>33</v>
      </c>
    </row>
    <row r="204" spans="1:39" ht="12.1" customHeight="1">
      <c r="A204" s="999">
        <v>45772</v>
      </c>
      <c r="B204" s="164" t="s">
        <v>621</v>
      </c>
      <c r="C204" s="164" t="s">
        <v>111</v>
      </c>
      <c r="D204" s="164" t="s">
        <v>459</v>
      </c>
      <c r="E204" s="164" t="s">
        <v>283</v>
      </c>
      <c r="F204" s="1000">
        <v>295294</v>
      </c>
      <c r="G204" s="1018"/>
      <c r="H204" s="1000">
        <v>295294</v>
      </c>
      <c r="I204" s="1000"/>
      <c r="J204" s="541">
        <f t="shared" ref="J204" si="1573">H204-F204</f>
        <v>0</v>
      </c>
      <c r="K204" s="1000">
        <v>295294</v>
      </c>
      <c r="L204" s="541">
        <f t="shared" ref="L204" si="1574">K204-H204</f>
        <v>0</v>
      </c>
      <c r="M204" s="1000">
        <v>295304</v>
      </c>
      <c r="N204" s="1000"/>
      <c r="O204" s="541">
        <f t="shared" ref="O204" si="1575">M204-K204</f>
        <v>10</v>
      </c>
      <c r="P204" s="541">
        <f t="shared" ref="P204" si="1576">M204-H204</f>
        <v>10</v>
      </c>
      <c r="Q204" s="1000">
        <v>295310</v>
      </c>
      <c r="R204" s="1000"/>
      <c r="S204" s="541">
        <f t="shared" ref="S204" si="1577">Q204-M204</f>
        <v>6</v>
      </c>
      <c r="T204" s="542">
        <f t="shared" ref="T204" si="1578">Q204-F204</f>
        <v>16</v>
      </c>
      <c r="U204" s="542"/>
      <c r="V204" s="541">
        <f t="shared" ref="V204" si="1579">P204</f>
        <v>10</v>
      </c>
      <c r="W204" s="543">
        <f t="shared" ref="W204" si="1580">T204-V204</f>
        <v>6</v>
      </c>
      <c r="X204" s="1046" t="s">
        <v>466</v>
      </c>
      <c r="Y204" s="1046" t="s">
        <v>467</v>
      </c>
      <c r="Z204" s="1046" t="s">
        <v>29</v>
      </c>
      <c r="AA204" s="1046">
        <v>2016</v>
      </c>
      <c r="AB204" s="1046" t="s">
        <v>30</v>
      </c>
      <c r="AC204" s="1047">
        <v>7</v>
      </c>
      <c r="AD204" s="978">
        <f t="shared" ref="AD204" si="1581">T204/AC204</f>
        <v>2.2857142857142856</v>
      </c>
      <c r="AE204" s="1048">
        <v>23.45</v>
      </c>
      <c r="AF204" s="976">
        <f t="shared" ref="AF204" si="1582">AD204*AE204</f>
        <v>53.599999999999994</v>
      </c>
      <c r="AG204" s="1077" t="s">
        <v>128</v>
      </c>
      <c r="AH204" s="976">
        <f t="shared" ref="AH204" si="1583">AF204</f>
        <v>53.599999999999994</v>
      </c>
      <c r="AI204" s="978">
        <f t="shared" ref="AI204" si="1584">AD204</f>
        <v>2.2857142857142856</v>
      </c>
      <c r="AJ204" s="978">
        <f t="shared" ref="AJ204" si="1585">T204</f>
        <v>16</v>
      </c>
      <c r="AK204" s="1078"/>
      <c r="AL204" s="1078"/>
      <c r="AM204" s="1079"/>
    </row>
    <row r="205" spans="1:39" ht="12.1" customHeight="1">
      <c r="A205" s="999">
        <v>45775</v>
      </c>
      <c r="B205" s="164" t="s">
        <v>621</v>
      </c>
      <c r="C205" s="164" t="s">
        <v>111</v>
      </c>
      <c r="D205" s="164" t="s">
        <v>458</v>
      </c>
      <c r="E205" s="164" t="s">
        <v>282</v>
      </c>
      <c r="F205" s="1000">
        <v>295310</v>
      </c>
      <c r="G205" s="1018"/>
      <c r="H205" s="1000">
        <v>295317</v>
      </c>
      <c r="I205" s="1000"/>
      <c r="J205" s="541">
        <f t="shared" ref="J205" si="1586">H205-F205</f>
        <v>7</v>
      </c>
      <c r="K205" s="1000">
        <v>295317</v>
      </c>
      <c r="L205" s="541">
        <f t="shared" ref="L205" si="1587">K205-H205</f>
        <v>0</v>
      </c>
      <c r="M205" s="1000">
        <v>295327</v>
      </c>
      <c r="N205" s="1000"/>
      <c r="O205" s="541">
        <f t="shared" ref="O205" si="1588">M205-K205</f>
        <v>10</v>
      </c>
      <c r="P205" s="541">
        <f t="shared" ref="P205" si="1589">M205-H205</f>
        <v>10</v>
      </c>
      <c r="Q205" s="1000">
        <v>295327</v>
      </c>
      <c r="R205" s="1000"/>
      <c r="S205" s="541">
        <f t="shared" ref="S205" si="1590">Q205-M205</f>
        <v>0</v>
      </c>
      <c r="T205" s="542">
        <f t="shared" ref="T205" si="1591">Q205-F205</f>
        <v>17</v>
      </c>
      <c r="U205" s="542"/>
      <c r="V205" s="541">
        <f t="shared" ref="V205" si="1592">P205</f>
        <v>10</v>
      </c>
      <c r="W205" s="543">
        <f t="shared" ref="W205" si="1593">T205-V205</f>
        <v>7</v>
      </c>
      <c r="X205" s="1046" t="s">
        <v>466</v>
      </c>
      <c r="Y205" s="1046" t="s">
        <v>467</v>
      </c>
      <c r="Z205" s="1046" t="s">
        <v>29</v>
      </c>
      <c r="AA205" s="1046">
        <v>2016</v>
      </c>
      <c r="AB205" s="1046" t="s">
        <v>30</v>
      </c>
      <c r="AC205" s="1047">
        <v>7</v>
      </c>
      <c r="AD205" s="978">
        <f t="shared" ref="AD205" si="1594">T205/AC205</f>
        <v>2.4285714285714284</v>
      </c>
      <c r="AE205" s="1048">
        <v>23.45</v>
      </c>
      <c r="AF205" s="976">
        <f t="shared" ref="AF205" si="1595">AD205*AE205</f>
        <v>56.949999999999996</v>
      </c>
      <c r="AG205" s="1077" t="s">
        <v>128</v>
      </c>
      <c r="AH205" s="976">
        <f t="shared" ref="AH205" si="1596">AF205</f>
        <v>56.949999999999996</v>
      </c>
      <c r="AI205" s="978">
        <f t="shared" ref="AI205" si="1597">AD205</f>
        <v>2.4285714285714284</v>
      </c>
      <c r="AJ205" s="978">
        <f t="shared" ref="AJ205" si="1598">T205</f>
        <v>17</v>
      </c>
      <c r="AK205" s="1078"/>
      <c r="AL205" s="1078"/>
      <c r="AM205" s="1079"/>
    </row>
    <row r="206" spans="1:39" ht="12.1" customHeight="1">
      <c r="A206" s="999">
        <v>45775</v>
      </c>
      <c r="B206" s="164" t="s">
        <v>621</v>
      </c>
      <c r="C206" s="164" t="s">
        <v>111</v>
      </c>
      <c r="D206" s="164" t="s">
        <v>635</v>
      </c>
      <c r="E206" s="164" t="s">
        <v>282</v>
      </c>
      <c r="F206" s="1000">
        <v>295327</v>
      </c>
      <c r="G206" s="1018"/>
      <c r="H206" s="1000">
        <v>295327</v>
      </c>
      <c r="I206" s="1000"/>
      <c r="J206" s="541">
        <f t="shared" ref="J206" si="1599">H206-F206</f>
        <v>0</v>
      </c>
      <c r="K206" s="1000">
        <v>295327</v>
      </c>
      <c r="L206" s="541">
        <f t="shared" ref="L206" si="1600">K206-H206</f>
        <v>0</v>
      </c>
      <c r="M206" s="1000">
        <v>295338</v>
      </c>
      <c r="N206" s="1000"/>
      <c r="O206" s="541">
        <f t="shared" ref="O206" si="1601">M206-K206</f>
        <v>11</v>
      </c>
      <c r="P206" s="541">
        <f t="shared" ref="P206" si="1602">M206-H206</f>
        <v>11</v>
      </c>
      <c r="Q206" s="1000">
        <v>295358</v>
      </c>
      <c r="R206" s="1000"/>
      <c r="S206" s="541">
        <f t="shared" ref="S206" si="1603">Q206-M206</f>
        <v>20</v>
      </c>
      <c r="T206" s="542">
        <f t="shared" ref="T206" si="1604">Q206-F206</f>
        <v>31</v>
      </c>
      <c r="U206" s="542"/>
      <c r="V206" s="541">
        <f t="shared" ref="V206" si="1605">P206</f>
        <v>11</v>
      </c>
      <c r="W206" s="543">
        <f t="shared" ref="W206" si="1606">T206-V206</f>
        <v>20</v>
      </c>
      <c r="X206" s="1046" t="s">
        <v>466</v>
      </c>
      <c r="Y206" s="1046" t="s">
        <v>467</v>
      </c>
      <c r="Z206" s="1046" t="s">
        <v>29</v>
      </c>
      <c r="AA206" s="1046">
        <v>2016</v>
      </c>
      <c r="AB206" s="1046" t="s">
        <v>30</v>
      </c>
      <c r="AC206" s="1047">
        <v>7</v>
      </c>
      <c r="AD206" s="978">
        <f t="shared" ref="AD206" si="1607">T206/AC206</f>
        <v>4.4285714285714288</v>
      </c>
      <c r="AE206" s="1048">
        <v>23.45</v>
      </c>
      <c r="AF206" s="976">
        <f t="shared" ref="AF206" si="1608">AD206*AE206</f>
        <v>103.85000000000001</v>
      </c>
      <c r="AG206" s="1077" t="s">
        <v>128</v>
      </c>
      <c r="AH206" s="976">
        <f t="shared" ref="AH206" si="1609">AF206</f>
        <v>103.85000000000001</v>
      </c>
      <c r="AI206" s="978">
        <f t="shared" ref="AI206" si="1610">AD206</f>
        <v>4.4285714285714288</v>
      </c>
      <c r="AJ206" s="978">
        <f t="shared" ref="AJ206" si="1611">T206</f>
        <v>31</v>
      </c>
      <c r="AK206" s="1069"/>
      <c r="AL206" s="1069"/>
      <c r="AM206" s="1076"/>
    </row>
    <row r="207" spans="1:39" ht="12.1" customHeight="1">
      <c r="A207" s="999">
        <v>45775</v>
      </c>
      <c r="B207" s="164" t="s">
        <v>621</v>
      </c>
      <c r="C207" s="164" t="s">
        <v>111</v>
      </c>
      <c r="D207" s="164" t="s">
        <v>634</v>
      </c>
      <c r="E207" s="164" t="s">
        <v>283</v>
      </c>
      <c r="F207" s="1000">
        <v>295358</v>
      </c>
      <c r="G207" s="1018"/>
      <c r="H207" s="1000">
        <v>295383</v>
      </c>
      <c r="I207" s="1000"/>
      <c r="J207" s="541">
        <f t="shared" ref="J207" si="1612">H207-F207</f>
        <v>25</v>
      </c>
      <c r="K207" s="1000">
        <v>295383</v>
      </c>
      <c r="L207" s="541">
        <f t="shared" ref="L207" si="1613">K207-H207</f>
        <v>0</v>
      </c>
      <c r="M207" s="1000">
        <v>295393</v>
      </c>
      <c r="N207" s="1000"/>
      <c r="O207" s="541">
        <f t="shared" ref="O207" si="1614">M207-K207</f>
        <v>10</v>
      </c>
      <c r="P207" s="541">
        <f t="shared" ref="P207" si="1615">M207-H207</f>
        <v>10</v>
      </c>
      <c r="Q207" s="1000">
        <v>295393</v>
      </c>
      <c r="R207" s="1000"/>
      <c r="S207" s="541">
        <f t="shared" ref="S207" si="1616">Q207-M207</f>
        <v>0</v>
      </c>
      <c r="T207" s="542">
        <f t="shared" ref="T207" si="1617">Q207-F207</f>
        <v>35</v>
      </c>
      <c r="U207" s="542"/>
      <c r="V207" s="541">
        <f t="shared" ref="V207" si="1618">P207</f>
        <v>10</v>
      </c>
      <c r="W207" s="543">
        <f t="shared" ref="W207" si="1619">T207-V207</f>
        <v>25</v>
      </c>
      <c r="X207" s="1046" t="s">
        <v>466</v>
      </c>
      <c r="Y207" s="1046" t="s">
        <v>467</v>
      </c>
      <c r="Z207" s="1046" t="s">
        <v>29</v>
      </c>
      <c r="AA207" s="1046">
        <v>2016</v>
      </c>
      <c r="AB207" s="1046" t="s">
        <v>30</v>
      </c>
      <c r="AC207" s="1047">
        <v>7</v>
      </c>
      <c r="AD207" s="978">
        <f t="shared" ref="AD207" si="1620">T207/AC207</f>
        <v>5</v>
      </c>
      <c r="AE207" s="1048">
        <v>23.45</v>
      </c>
      <c r="AF207" s="976">
        <f t="shared" ref="AF207" si="1621">AD207*AE207</f>
        <v>117.25</v>
      </c>
      <c r="AG207" s="1077" t="s">
        <v>128</v>
      </c>
      <c r="AH207" s="976">
        <f t="shared" ref="AH207" si="1622">AF207</f>
        <v>117.25</v>
      </c>
      <c r="AI207" s="978">
        <f t="shared" ref="AI207" si="1623">AD207</f>
        <v>5</v>
      </c>
      <c r="AJ207" s="978">
        <f t="shared" ref="AJ207" si="1624">T207</f>
        <v>35</v>
      </c>
      <c r="AK207" s="1071"/>
      <c r="AL207" s="1071"/>
      <c r="AM207" s="1072"/>
    </row>
    <row r="208" spans="1:39" ht="12.1" customHeight="1">
      <c r="A208" s="999">
        <v>45775</v>
      </c>
      <c r="B208" s="164" t="s">
        <v>621</v>
      </c>
      <c r="C208" s="164" t="s">
        <v>111</v>
      </c>
      <c r="D208" s="164" t="s">
        <v>459</v>
      </c>
      <c r="E208" s="164" t="s">
        <v>283</v>
      </c>
      <c r="F208" s="1000">
        <v>295393</v>
      </c>
      <c r="G208" s="1018"/>
      <c r="H208" s="1000">
        <v>295393</v>
      </c>
      <c r="I208" s="1000"/>
      <c r="J208" s="541">
        <f t="shared" ref="J208" si="1625">H208-F208</f>
        <v>0</v>
      </c>
      <c r="K208" s="1000">
        <v>295393</v>
      </c>
      <c r="L208" s="541">
        <f t="shared" ref="L208" si="1626">K208-H208</f>
        <v>0</v>
      </c>
      <c r="M208" s="1000">
        <v>295404</v>
      </c>
      <c r="N208" s="1000"/>
      <c r="O208" s="541">
        <f t="shared" ref="O208" si="1627">M208-K208</f>
        <v>11</v>
      </c>
      <c r="P208" s="541">
        <f t="shared" ref="P208" si="1628">M208-H208</f>
        <v>11</v>
      </c>
      <c r="Q208" s="1000">
        <v>295412</v>
      </c>
      <c r="R208" s="1000"/>
      <c r="S208" s="541">
        <f t="shared" ref="S208" si="1629">Q208-M208</f>
        <v>8</v>
      </c>
      <c r="T208" s="542">
        <f t="shared" ref="T208" si="1630">Q208-F208</f>
        <v>19</v>
      </c>
      <c r="U208" s="542"/>
      <c r="V208" s="541">
        <f t="shared" ref="V208" si="1631">P208</f>
        <v>11</v>
      </c>
      <c r="W208" s="543">
        <f t="shared" ref="W208" si="1632">T208-V208</f>
        <v>8</v>
      </c>
      <c r="X208" s="1046" t="s">
        <v>466</v>
      </c>
      <c r="Y208" s="1046" t="s">
        <v>467</v>
      </c>
      <c r="Z208" s="1046" t="s">
        <v>29</v>
      </c>
      <c r="AA208" s="1046">
        <v>2016</v>
      </c>
      <c r="AB208" s="1046" t="s">
        <v>30</v>
      </c>
      <c r="AC208" s="1047">
        <v>7</v>
      </c>
      <c r="AD208" s="978">
        <f t="shared" ref="AD208" si="1633">T208/AC208</f>
        <v>2.7142857142857144</v>
      </c>
      <c r="AE208" s="1048">
        <v>23.45</v>
      </c>
      <c r="AF208" s="976">
        <f t="shared" ref="AF208" si="1634">AD208*AE208</f>
        <v>63.65</v>
      </c>
      <c r="AG208" s="1077" t="s">
        <v>128</v>
      </c>
      <c r="AH208" s="976">
        <f t="shared" ref="AH208" si="1635">AF208</f>
        <v>63.65</v>
      </c>
      <c r="AI208" s="978">
        <f t="shared" ref="AI208" si="1636">AD208</f>
        <v>2.7142857142857144</v>
      </c>
      <c r="AJ208" s="978">
        <f t="shared" ref="AJ208" si="1637">T208</f>
        <v>19</v>
      </c>
      <c r="AK208" s="1071"/>
      <c r="AL208" s="1071"/>
      <c r="AM208" s="1072"/>
    </row>
    <row r="209" spans="1:39" ht="12.1" customHeight="1">
      <c r="A209" s="999">
        <v>45776</v>
      </c>
      <c r="B209" s="164" t="s">
        <v>621</v>
      </c>
      <c r="C209" s="164" t="s">
        <v>111</v>
      </c>
      <c r="D209" s="164" t="s">
        <v>458</v>
      </c>
      <c r="E209" s="164" t="s">
        <v>282</v>
      </c>
      <c r="F209" s="1000">
        <v>295412</v>
      </c>
      <c r="G209" s="1018"/>
      <c r="H209" s="1000">
        <v>295419</v>
      </c>
      <c r="I209" s="1000"/>
      <c r="J209" s="541">
        <f t="shared" ref="J209" si="1638">H209-F209</f>
        <v>7</v>
      </c>
      <c r="K209" s="1000">
        <v>295419</v>
      </c>
      <c r="L209" s="541">
        <f t="shared" ref="L209" si="1639">K209-H209</f>
        <v>0</v>
      </c>
      <c r="M209" s="1000">
        <v>295429</v>
      </c>
      <c r="N209" s="1000"/>
      <c r="O209" s="541">
        <f t="shared" ref="O209" si="1640">M209-K209</f>
        <v>10</v>
      </c>
      <c r="P209" s="541">
        <f t="shared" ref="P209" si="1641">M209-H209</f>
        <v>10</v>
      </c>
      <c r="Q209" s="1000">
        <v>295429</v>
      </c>
      <c r="R209" s="1000"/>
      <c r="S209" s="541">
        <f t="shared" ref="S209" si="1642">Q209-M209</f>
        <v>0</v>
      </c>
      <c r="T209" s="542">
        <f t="shared" ref="T209" si="1643">Q209-F209</f>
        <v>17</v>
      </c>
      <c r="U209" s="542"/>
      <c r="V209" s="541">
        <f t="shared" ref="V209" si="1644">P209</f>
        <v>10</v>
      </c>
      <c r="W209" s="543">
        <f t="shared" ref="W209" si="1645">T209-V209</f>
        <v>7</v>
      </c>
      <c r="X209" s="1046" t="s">
        <v>466</v>
      </c>
      <c r="Y209" s="1046" t="s">
        <v>467</v>
      </c>
      <c r="Z209" s="1046" t="s">
        <v>29</v>
      </c>
      <c r="AA209" s="1046">
        <v>2016</v>
      </c>
      <c r="AB209" s="1046" t="s">
        <v>30</v>
      </c>
      <c r="AC209" s="1047">
        <v>7</v>
      </c>
      <c r="AD209" s="978">
        <f t="shared" ref="AD209" si="1646">T209/AC209</f>
        <v>2.4285714285714284</v>
      </c>
      <c r="AE209" s="1048">
        <v>23.45</v>
      </c>
      <c r="AF209" s="976">
        <f t="shared" ref="AF209" si="1647">AD209*AE209</f>
        <v>56.949999999999996</v>
      </c>
      <c r="AG209" s="1077" t="s">
        <v>128</v>
      </c>
      <c r="AH209" s="976">
        <f t="shared" ref="AH209" si="1648">AF209</f>
        <v>56.949999999999996</v>
      </c>
      <c r="AI209" s="978">
        <f t="shared" ref="AI209" si="1649">AD209</f>
        <v>2.4285714285714284</v>
      </c>
      <c r="AJ209" s="978">
        <f t="shared" ref="AJ209" si="1650">T209</f>
        <v>17</v>
      </c>
      <c r="AK209" s="1074" t="s">
        <v>439</v>
      </c>
      <c r="AL209" s="1074" t="s">
        <v>440</v>
      </c>
      <c r="AM209" s="1075" t="s">
        <v>2</v>
      </c>
    </row>
    <row r="210" spans="1:39" ht="12.1" customHeight="1">
      <c r="A210" s="999">
        <v>45776</v>
      </c>
      <c r="B210" s="164" t="s">
        <v>621</v>
      </c>
      <c r="C210" s="164" t="s">
        <v>111</v>
      </c>
      <c r="D210" s="164" t="s">
        <v>635</v>
      </c>
      <c r="E210" s="164" t="s">
        <v>282</v>
      </c>
      <c r="F210" s="1000">
        <v>295429</v>
      </c>
      <c r="G210" s="1018"/>
      <c r="H210" s="1000">
        <v>295429</v>
      </c>
      <c r="I210" s="1000"/>
      <c r="J210" s="541">
        <f t="shared" ref="J210" si="1651">H210-F210</f>
        <v>0</v>
      </c>
      <c r="K210" s="1000">
        <v>295429</v>
      </c>
      <c r="L210" s="541">
        <f t="shared" ref="L210" si="1652">K210-H210</f>
        <v>0</v>
      </c>
      <c r="M210" s="1000">
        <v>295440</v>
      </c>
      <c r="N210" s="1000"/>
      <c r="O210" s="541">
        <f t="shared" ref="O210" si="1653">M210-K210</f>
        <v>11</v>
      </c>
      <c r="P210" s="541">
        <f t="shared" ref="P210" si="1654">M210-H210</f>
        <v>11</v>
      </c>
      <c r="Q210" s="1000">
        <v>295462</v>
      </c>
      <c r="R210" s="1000"/>
      <c r="S210" s="541">
        <f t="shared" ref="S210" si="1655">Q210-M210</f>
        <v>22</v>
      </c>
      <c r="T210" s="542">
        <f t="shared" ref="T210" si="1656">Q210-F210</f>
        <v>33</v>
      </c>
      <c r="U210" s="542"/>
      <c r="V210" s="541">
        <f t="shared" ref="V210" si="1657">P210</f>
        <v>11</v>
      </c>
      <c r="W210" s="543">
        <f t="shared" ref="W210" si="1658">T210-V210</f>
        <v>22</v>
      </c>
      <c r="X210" s="1046" t="s">
        <v>466</v>
      </c>
      <c r="Y210" s="1046" t="s">
        <v>467</v>
      </c>
      <c r="Z210" s="1046" t="s">
        <v>29</v>
      </c>
      <c r="AA210" s="1046">
        <v>2016</v>
      </c>
      <c r="AB210" s="1046" t="s">
        <v>30</v>
      </c>
      <c r="AC210" s="1047">
        <v>7</v>
      </c>
      <c r="AD210" s="978">
        <f t="shared" ref="AD210" si="1659">T210/AC210</f>
        <v>4.7142857142857144</v>
      </c>
      <c r="AE210" s="1048">
        <v>23.45</v>
      </c>
      <c r="AF210" s="976">
        <f t="shared" ref="AF210" si="1660">AD210*AE210</f>
        <v>110.55</v>
      </c>
      <c r="AG210" s="1077" t="s">
        <v>128</v>
      </c>
      <c r="AH210" s="976">
        <f t="shared" ref="AH210" si="1661">AF210</f>
        <v>110.55</v>
      </c>
      <c r="AI210" s="978">
        <f t="shared" ref="AI210" si="1662">AD210</f>
        <v>4.7142857142857144</v>
      </c>
      <c r="AJ210" s="978">
        <f t="shared" ref="AJ210" si="1663">T210</f>
        <v>33</v>
      </c>
      <c r="AK210" s="1080">
        <f>SUM(AH200:AH210)</f>
        <v>948.05</v>
      </c>
      <c r="AL210" s="1080">
        <v>900</v>
      </c>
      <c r="AM210" s="1081">
        <v>45776</v>
      </c>
    </row>
    <row r="211" spans="1:39" ht="12.1" customHeight="1">
      <c r="A211" s="999">
        <v>45776</v>
      </c>
      <c r="B211" s="164" t="s">
        <v>621</v>
      </c>
      <c r="C211" s="164" t="s">
        <v>111</v>
      </c>
      <c r="D211" s="164" t="s">
        <v>634</v>
      </c>
      <c r="E211" s="164" t="s">
        <v>283</v>
      </c>
      <c r="F211" s="1000">
        <v>295462</v>
      </c>
      <c r="G211" s="1018"/>
      <c r="H211" s="1000">
        <v>295486</v>
      </c>
      <c r="I211" s="1000"/>
      <c r="J211" s="541">
        <f t="shared" ref="J211" si="1664">H211-F211</f>
        <v>24</v>
      </c>
      <c r="K211" s="1000">
        <v>295486</v>
      </c>
      <c r="L211" s="541">
        <f t="shared" ref="L211" si="1665">K211-H211</f>
        <v>0</v>
      </c>
      <c r="M211" s="1000">
        <v>295497</v>
      </c>
      <c r="N211" s="1000"/>
      <c r="O211" s="541">
        <f t="shared" ref="O211" si="1666">M211-K211</f>
        <v>11</v>
      </c>
      <c r="P211" s="541">
        <f t="shared" ref="P211" si="1667">M211-H211</f>
        <v>11</v>
      </c>
      <c r="Q211" s="1000">
        <v>295497</v>
      </c>
      <c r="R211" s="1000"/>
      <c r="S211" s="541">
        <f t="shared" ref="S211" si="1668">Q211-M211</f>
        <v>0</v>
      </c>
      <c r="T211" s="542">
        <f t="shared" ref="T211" si="1669">Q211-F211</f>
        <v>35</v>
      </c>
      <c r="U211" s="542"/>
      <c r="V211" s="541">
        <f t="shared" ref="V211" si="1670">P211</f>
        <v>11</v>
      </c>
      <c r="W211" s="543">
        <f t="shared" ref="W211" si="1671">T211-V211</f>
        <v>24</v>
      </c>
      <c r="X211" s="1046" t="s">
        <v>466</v>
      </c>
      <c r="Y211" s="1046" t="s">
        <v>467</v>
      </c>
      <c r="Z211" s="1046" t="s">
        <v>29</v>
      </c>
      <c r="AA211" s="1046">
        <v>2016</v>
      </c>
      <c r="AB211" s="1046" t="s">
        <v>30</v>
      </c>
      <c r="AC211" s="1047">
        <v>7</v>
      </c>
      <c r="AD211" s="978">
        <f t="shared" ref="AD211" si="1672">T211/AC211</f>
        <v>5</v>
      </c>
      <c r="AE211" s="1048">
        <v>23.45</v>
      </c>
      <c r="AF211" s="976">
        <f t="shared" ref="AF211" si="1673">AD211*AE211</f>
        <v>117.25</v>
      </c>
      <c r="AG211" s="1077" t="s">
        <v>128</v>
      </c>
      <c r="AH211" s="976">
        <f t="shared" ref="AH211" si="1674">AF211</f>
        <v>117.25</v>
      </c>
      <c r="AI211" s="978">
        <f t="shared" ref="AI211" si="1675">AD211</f>
        <v>5</v>
      </c>
      <c r="AJ211" s="978">
        <f t="shared" ref="AJ211" si="1676">T211</f>
        <v>35</v>
      </c>
      <c r="AK211" s="1078"/>
      <c r="AL211" s="1078"/>
      <c r="AM211" s="1079"/>
    </row>
    <row r="212" spans="1:39" ht="12.1" customHeight="1">
      <c r="A212" s="999">
        <v>45776</v>
      </c>
      <c r="B212" s="164" t="s">
        <v>621</v>
      </c>
      <c r="C212" s="164" t="s">
        <v>111</v>
      </c>
      <c r="D212" s="164" t="s">
        <v>459</v>
      </c>
      <c r="E212" s="164" t="s">
        <v>283</v>
      </c>
      <c r="F212" s="1000">
        <v>295497</v>
      </c>
      <c r="G212" s="1018"/>
      <c r="H212" s="1000">
        <v>295497</v>
      </c>
      <c r="I212" s="1000"/>
      <c r="J212" s="541">
        <f t="shared" ref="J212" si="1677">H212-F212</f>
        <v>0</v>
      </c>
      <c r="K212" s="1000">
        <v>295497</v>
      </c>
      <c r="L212" s="541">
        <f t="shared" ref="L212" si="1678">K212-H212</f>
        <v>0</v>
      </c>
      <c r="M212" s="1000">
        <v>295508</v>
      </c>
      <c r="N212" s="1000"/>
      <c r="O212" s="541">
        <f t="shared" ref="O212" si="1679">M212-K212</f>
        <v>11</v>
      </c>
      <c r="P212" s="541">
        <f t="shared" ref="P212" si="1680">M212-H212</f>
        <v>11</v>
      </c>
      <c r="Q212" s="1000">
        <v>295518</v>
      </c>
      <c r="R212" s="1000"/>
      <c r="S212" s="541">
        <f t="shared" ref="S212" si="1681">Q212-M212</f>
        <v>10</v>
      </c>
      <c r="T212" s="542">
        <f t="shared" ref="T212" si="1682">Q212-F212</f>
        <v>21</v>
      </c>
      <c r="U212" s="542"/>
      <c r="V212" s="541">
        <f t="shared" ref="V212" si="1683">P212</f>
        <v>11</v>
      </c>
      <c r="W212" s="543">
        <f t="shared" ref="W212" si="1684">T212-V212</f>
        <v>10</v>
      </c>
      <c r="X212" s="1046" t="s">
        <v>466</v>
      </c>
      <c r="Y212" s="1046" t="s">
        <v>467</v>
      </c>
      <c r="Z212" s="1046" t="s">
        <v>29</v>
      </c>
      <c r="AA212" s="1046">
        <v>2016</v>
      </c>
      <c r="AB212" s="1046" t="s">
        <v>30</v>
      </c>
      <c r="AC212" s="1047">
        <v>7</v>
      </c>
      <c r="AD212" s="978">
        <f t="shared" ref="AD212" si="1685">T212/AC212</f>
        <v>3</v>
      </c>
      <c r="AE212" s="1048">
        <v>23.45</v>
      </c>
      <c r="AF212" s="976">
        <f t="shared" ref="AF212" si="1686">AD212*AE212</f>
        <v>70.349999999999994</v>
      </c>
      <c r="AG212" s="1077" t="s">
        <v>128</v>
      </c>
      <c r="AH212" s="976">
        <f t="shared" ref="AH212" si="1687">AF212</f>
        <v>70.349999999999994</v>
      </c>
      <c r="AI212" s="978">
        <f t="shared" ref="AI212" si="1688">AD212</f>
        <v>3</v>
      </c>
      <c r="AJ212" s="978">
        <f t="shared" ref="AJ212" si="1689">T212</f>
        <v>21</v>
      </c>
      <c r="AK212" s="1071"/>
      <c r="AL212" s="1071"/>
      <c r="AM212" s="1072"/>
    </row>
    <row r="213" spans="1:39" ht="12.1" customHeight="1">
      <c r="A213" s="999">
        <v>45777</v>
      </c>
      <c r="B213" s="164" t="s">
        <v>621</v>
      </c>
      <c r="C213" s="164" t="s">
        <v>111</v>
      </c>
      <c r="D213" s="164" t="s">
        <v>458</v>
      </c>
      <c r="E213" s="164" t="s">
        <v>282</v>
      </c>
      <c r="F213" s="1000">
        <v>295518</v>
      </c>
      <c r="G213" s="1018"/>
      <c r="H213" s="1000">
        <v>295526</v>
      </c>
      <c r="I213" s="1000"/>
      <c r="J213" s="541">
        <f t="shared" ref="J213" si="1690">H213-F213</f>
        <v>8</v>
      </c>
      <c r="K213" s="1000">
        <v>295526</v>
      </c>
      <c r="L213" s="541">
        <f t="shared" ref="L213" si="1691">K213-H213</f>
        <v>0</v>
      </c>
      <c r="M213" s="1000">
        <v>295536</v>
      </c>
      <c r="N213" s="1000"/>
      <c r="O213" s="541">
        <f t="shared" ref="O213" si="1692">M213-K213</f>
        <v>10</v>
      </c>
      <c r="P213" s="541">
        <f t="shared" ref="P213" si="1693">M213-H213</f>
        <v>10</v>
      </c>
      <c r="Q213" s="1000">
        <v>295536</v>
      </c>
      <c r="R213" s="1000"/>
      <c r="S213" s="541">
        <f t="shared" ref="S213" si="1694">Q213-M213</f>
        <v>0</v>
      </c>
      <c r="T213" s="542">
        <f t="shared" ref="T213" si="1695">Q213-F213</f>
        <v>18</v>
      </c>
      <c r="U213" s="542"/>
      <c r="V213" s="541">
        <f t="shared" ref="V213" si="1696">P213</f>
        <v>10</v>
      </c>
      <c r="W213" s="543">
        <f t="shared" ref="W213" si="1697">T213-V213</f>
        <v>8</v>
      </c>
      <c r="X213" s="1046" t="s">
        <v>466</v>
      </c>
      <c r="Y213" s="1046" t="s">
        <v>467</v>
      </c>
      <c r="Z213" s="1046" t="s">
        <v>29</v>
      </c>
      <c r="AA213" s="1046">
        <v>2016</v>
      </c>
      <c r="AB213" s="1046" t="s">
        <v>30</v>
      </c>
      <c r="AC213" s="1047">
        <v>7</v>
      </c>
      <c r="AD213" s="978">
        <f t="shared" ref="AD213" si="1698">T213/AC213</f>
        <v>2.5714285714285716</v>
      </c>
      <c r="AE213" s="1048">
        <v>23.45</v>
      </c>
      <c r="AF213" s="976">
        <f t="shared" ref="AF213" si="1699">AD213*AE213</f>
        <v>60.300000000000004</v>
      </c>
      <c r="AG213" s="1077" t="s">
        <v>128</v>
      </c>
      <c r="AH213" s="976">
        <f t="shared" ref="AH213" si="1700">AF213</f>
        <v>60.300000000000004</v>
      </c>
      <c r="AI213" s="978">
        <f t="shared" ref="AI213" si="1701">AD213</f>
        <v>2.5714285714285716</v>
      </c>
      <c r="AJ213" s="978">
        <f t="shared" ref="AJ213" si="1702">T213</f>
        <v>18</v>
      </c>
      <c r="AK213" s="1071"/>
      <c r="AL213" s="1071"/>
      <c r="AM213" s="1072"/>
    </row>
    <row r="214" spans="1:39" ht="12.1" customHeight="1">
      <c r="A214" s="999">
        <v>45777</v>
      </c>
      <c r="B214" s="164" t="s">
        <v>621</v>
      </c>
      <c r="C214" s="164" t="s">
        <v>111</v>
      </c>
      <c r="D214" s="164" t="s">
        <v>635</v>
      </c>
      <c r="E214" s="164" t="s">
        <v>282</v>
      </c>
      <c r="F214" s="1000">
        <v>295536</v>
      </c>
      <c r="G214" s="1018"/>
      <c r="H214" s="1000">
        <v>295536</v>
      </c>
      <c r="I214" s="1000"/>
      <c r="J214" s="541">
        <f t="shared" ref="J214" si="1703">H214-F214</f>
        <v>0</v>
      </c>
      <c r="K214" s="1000">
        <v>295536</v>
      </c>
      <c r="L214" s="541">
        <f t="shared" ref="L214" si="1704">K214-H214</f>
        <v>0</v>
      </c>
      <c r="M214" s="1000">
        <v>295547</v>
      </c>
      <c r="N214" s="1000"/>
      <c r="O214" s="541">
        <f t="shared" ref="O214" si="1705">M214-K214</f>
        <v>11</v>
      </c>
      <c r="P214" s="541">
        <f t="shared" ref="P214" si="1706">M214-H214</f>
        <v>11</v>
      </c>
      <c r="Q214" s="1000">
        <v>295568</v>
      </c>
      <c r="R214" s="1000"/>
      <c r="S214" s="541">
        <f t="shared" ref="S214" si="1707">Q214-M214</f>
        <v>21</v>
      </c>
      <c r="T214" s="542">
        <f t="shared" ref="T214" si="1708">Q214-F214</f>
        <v>32</v>
      </c>
      <c r="U214" s="542"/>
      <c r="V214" s="541">
        <f t="shared" ref="V214" si="1709">P214</f>
        <v>11</v>
      </c>
      <c r="W214" s="543">
        <f t="shared" ref="W214" si="1710">T214-V214</f>
        <v>21</v>
      </c>
      <c r="X214" s="1046" t="s">
        <v>466</v>
      </c>
      <c r="Y214" s="1046" t="s">
        <v>467</v>
      </c>
      <c r="Z214" s="1046" t="s">
        <v>29</v>
      </c>
      <c r="AA214" s="1046">
        <v>2016</v>
      </c>
      <c r="AB214" s="1046" t="s">
        <v>30</v>
      </c>
      <c r="AC214" s="1047">
        <v>7</v>
      </c>
      <c r="AD214" s="978">
        <f t="shared" ref="AD214" si="1711">T214/AC214</f>
        <v>4.5714285714285712</v>
      </c>
      <c r="AE214" s="1048">
        <v>23.45</v>
      </c>
      <c r="AF214" s="976">
        <f t="shared" ref="AF214" si="1712">AD214*AE214</f>
        <v>107.19999999999999</v>
      </c>
      <c r="AG214" s="1077" t="s">
        <v>128</v>
      </c>
      <c r="AH214" s="976">
        <f t="shared" ref="AH214" si="1713">AF214</f>
        <v>107.19999999999999</v>
      </c>
      <c r="AI214" s="978">
        <f t="shared" ref="AI214" si="1714">AD214</f>
        <v>4.5714285714285712</v>
      </c>
      <c r="AJ214" s="978">
        <f t="shared" ref="AJ214" si="1715">T214</f>
        <v>32</v>
      </c>
      <c r="AK214" s="1078"/>
      <c r="AL214" s="1078"/>
      <c r="AM214" s="1079"/>
    </row>
    <row r="215" spans="1:39" ht="12.1" customHeight="1">
      <c r="A215" s="999">
        <v>45777</v>
      </c>
      <c r="B215" s="164" t="s">
        <v>621</v>
      </c>
      <c r="C215" s="164" t="s">
        <v>111</v>
      </c>
      <c r="D215" s="164" t="s">
        <v>634</v>
      </c>
      <c r="E215" s="164" t="s">
        <v>283</v>
      </c>
      <c r="F215" s="1000">
        <v>295568</v>
      </c>
      <c r="G215" s="1018"/>
      <c r="H215" s="1000">
        <v>295591</v>
      </c>
      <c r="I215" s="1000"/>
      <c r="J215" s="541">
        <f t="shared" ref="J215" si="1716">H215-F215</f>
        <v>23</v>
      </c>
      <c r="K215" s="1000">
        <v>295591</v>
      </c>
      <c r="L215" s="541">
        <f t="shared" ref="L215" si="1717">K215-H215</f>
        <v>0</v>
      </c>
      <c r="M215" s="1000">
        <v>295601</v>
      </c>
      <c r="N215" s="1000"/>
      <c r="O215" s="541">
        <f t="shared" ref="O215" si="1718">M215-K215</f>
        <v>10</v>
      </c>
      <c r="P215" s="541">
        <f t="shared" ref="P215" si="1719">M215-H215</f>
        <v>10</v>
      </c>
      <c r="Q215" s="1000">
        <v>295601</v>
      </c>
      <c r="R215" s="1000"/>
      <c r="S215" s="541">
        <f t="shared" ref="S215" si="1720">Q215-M215</f>
        <v>0</v>
      </c>
      <c r="T215" s="542">
        <f t="shared" ref="T215" si="1721">Q215-F215</f>
        <v>33</v>
      </c>
      <c r="U215" s="542"/>
      <c r="V215" s="541">
        <f t="shared" ref="V215" si="1722">P215</f>
        <v>10</v>
      </c>
      <c r="W215" s="543">
        <f t="shared" ref="W215" si="1723">T215-V215</f>
        <v>23</v>
      </c>
      <c r="X215" s="1046" t="s">
        <v>466</v>
      </c>
      <c r="Y215" s="1046" t="s">
        <v>467</v>
      </c>
      <c r="Z215" s="1046" t="s">
        <v>29</v>
      </c>
      <c r="AA215" s="1046">
        <v>2016</v>
      </c>
      <c r="AB215" s="1046" t="s">
        <v>30</v>
      </c>
      <c r="AC215" s="1047">
        <v>7</v>
      </c>
      <c r="AD215" s="978">
        <f t="shared" ref="AD215" si="1724">T215/AC215</f>
        <v>4.7142857142857144</v>
      </c>
      <c r="AE215" s="1048">
        <v>23.45</v>
      </c>
      <c r="AF215" s="976">
        <f t="shared" ref="AF215" si="1725">AD215*AE215</f>
        <v>110.55</v>
      </c>
      <c r="AG215" s="1077" t="s">
        <v>128</v>
      </c>
      <c r="AH215" s="976">
        <f t="shared" ref="AH215" si="1726">AF215</f>
        <v>110.55</v>
      </c>
      <c r="AI215" s="978">
        <f t="shared" ref="AI215" si="1727">AD215</f>
        <v>4.7142857142857144</v>
      </c>
      <c r="AJ215" s="978">
        <f t="shared" ref="AJ215" si="1728">T215</f>
        <v>33</v>
      </c>
      <c r="AK215" s="1078"/>
      <c r="AL215" s="1078"/>
      <c r="AM215" s="1079"/>
    </row>
    <row r="216" spans="1:39" ht="12.1" customHeight="1">
      <c r="A216" s="999">
        <v>45777</v>
      </c>
      <c r="B216" s="164" t="s">
        <v>621</v>
      </c>
      <c r="C216" s="164" t="s">
        <v>111</v>
      </c>
      <c r="D216" s="164" t="s">
        <v>459</v>
      </c>
      <c r="E216" s="164" t="s">
        <v>283</v>
      </c>
      <c r="F216" s="1000">
        <v>295601</v>
      </c>
      <c r="G216" s="1018"/>
      <c r="H216" s="1000">
        <v>295601</v>
      </c>
      <c r="I216" s="1000"/>
      <c r="J216" s="541">
        <f t="shared" ref="J216" si="1729">H216-F216</f>
        <v>0</v>
      </c>
      <c r="K216" s="1000">
        <v>295601</v>
      </c>
      <c r="L216" s="541">
        <f t="shared" ref="L216" si="1730">K216-H216</f>
        <v>0</v>
      </c>
      <c r="M216" s="1000">
        <v>295611</v>
      </c>
      <c r="N216" s="1000"/>
      <c r="O216" s="541">
        <f t="shared" ref="O216" si="1731">M216-K216</f>
        <v>10</v>
      </c>
      <c r="P216" s="541">
        <f t="shared" ref="P216" si="1732">M216-H216</f>
        <v>10</v>
      </c>
      <c r="Q216" s="1000">
        <v>295616</v>
      </c>
      <c r="R216" s="1000"/>
      <c r="S216" s="541">
        <f t="shared" ref="S216" si="1733">Q216-M216</f>
        <v>5</v>
      </c>
      <c r="T216" s="542">
        <f t="shared" ref="T216" si="1734">Q216-F216</f>
        <v>15</v>
      </c>
      <c r="U216" s="542"/>
      <c r="V216" s="541">
        <f t="shared" ref="V216" si="1735">P216</f>
        <v>10</v>
      </c>
      <c r="W216" s="543">
        <f t="shared" ref="W216" si="1736">T216-V216</f>
        <v>5</v>
      </c>
      <c r="X216" s="1046" t="s">
        <v>466</v>
      </c>
      <c r="Y216" s="1046" t="s">
        <v>467</v>
      </c>
      <c r="Z216" s="1046" t="s">
        <v>29</v>
      </c>
      <c r="AA216" s="1046">
        <v>2016</v>
      </c>
      <c r="AB216" s="1046" t="s">
        <v>30</v>
      </c>
      <c r="AC216" s="1047">
        <v>7</v>
      </c>
      <c r="AD216" s="978">
        <f t="shared" ref="AD216" si="1737">T216/AC216</f>
        <v>2.1428571428571428</v>
      </c>
      <c r="AE216" s="1048">
        <v>23.45</v>
      </c>
      <c r="AF216" s="976">
        <f t="shared" ref="AF216" si="1738">AD216*AE216</f>
        <v>50.25</v>
      </c>
      <c r="AG216" s="1077" t="s">
        <v>128</v>
      </c>
      <c r="AH216" s="976">
        <f t="shared" ref="AH216" si="1739">AF216</f>
        <v>50.25</v>
      </c>
      <c r="AI216" s="978">
        <f t="shared" ref="AI216" si="1740">AD216</f>
        <v>2.1428571428571428</v>
      </c>
      <c r="AJ216" s="978">
        <f t="shared" ref="AJ216" si="1741">T216</f>
        <v>15</v>
      </c>
      <c r="AK216" s="1074" t="s">
        <v>439</v>
      </c>
      <c r="AL216" s="1074" t="s">
        <v>440</v>
      </c>
      <c r="AM216" s="1075" t="s">
        <v>2</v>
      </c>
    </row>
    <row r="217" spans="1:39" ht="12.1" customHeight="1">
      <c r="A217" s="999">
        <v>45779</v>
      </c>
      <c r="B217" s="164" t="s">
        <v>621</v>
      </c>
      <c r="C217" s="164" t="s">
        <v>111</v>
      </c>
      <c r="D217" s="164" t="s">
        <v>458</v>
      </c>
      <c r="E217" s="164" t="s">
        <v>282</v>
      </c>
      <c r="F217" s="1000">
        <v>295616</v>
      </c>
      <c r="G217" s="1018"/>
      <c r="H217" s="1000">
        <v>295622</v>
      </c>
      <c r="I217" s="1000"/>
      <c r="J217" s="541">
        <f t="shared" ref="J217" si="1742">H217-F217</f>
        <v>6</v>
      </c>
      <c r="K217" s="1000">
        <v>295622</v>
      </c>
      <c r="L217" s="541">
        <f t="shared" ref="L217" si="1743">K217-H217</f>
        <v>0</v>
      </c>
      <c r="M217" s="1000">
        <v>295632</v>
      </c>
      <c r="N217" s="1000"/>
      <c r="O217" s="541">
        <f t="shared" ref="O217" si="1744">M217-K217</f>
        <v>10</v>
      </c>
      <c r="P217" s="541">
        <f t="shared" ref="P217" si="1745">M217-H217</f>
        <v>10</v>
      </c>
      <c r="Q217" s="1000">
        <v>295652</v>
      </c>
      <c r="R217" s="1000"/>
      <c r="S217" s="541">
        <f t="shared" ref="S217" si="1746">Q217-M217</f>
        <v>20</v>
      </c>
      <c r="T217" s="542">
        <f t="shared" ref="T217" si="1747">Q217-F217</f>
        <v>36</v>
      </c>
      <c r="U217" s="542"/>
      <c r="V217" s="541">
        <f t="shared" ref="V217" si="1748">P217</f>
        <v>10</v>
      </c>
      <c r="W217" s="543">
        <f t="shared" ref="W217" si="1749">T217-V217</f>
        <v>26</v>
      </c>
      <c r="X217" s="1046" t="s">
        <v>466</v>
      </c>
      <c r="Y217" s="1046" t="s">
        <v>467</v>
      </c>
      <c r="Z217" s="1046" t="s">
        <v>29</v>
      </c>
      <c r="AA217" s="1046">
        <v>2016</v>
      </c>
      <c r="AB217" s="1046" t="s">
        <v>30</v>
      </c>
      <c r="AC217" s="1047">
        <v>7</v>
      </c>
      <c r="AD217" s="978">
        <f t="shared" ref="AD217" si="1750">T217/AC217</f>
        <v>5.1428571428571432</v>
      </c>
      <c r="AE217" s="1048">
        <v>23.45</v>
      </c>
      <c r="AF217" s="976">
        <f t="shared" ref="AF217" si="1751">AD217*AE217</f>
        <v>120.60000000000001</v>
      </c>
      <c r="AG217" s="1077" t="s">
        <v>128</v>
      </c>
      <c r="AH217" s="976">
        <f t="shared" ref="AH217" si="1752">AF217</f>
        <v>120.60000000000001</v>
      </c>
      <c r="AI217" s="978">
        <f t="shared" ref="AI217" si="1753">AD217</f>
        <v>5.1428571428571432</v>
      </c>
      <c r="AJ217" s="978">
        <f t="shared" ref="AJ217" si="1754">T217</f>
        <v>36</v>
      </c>
      <c r="AK217" s="1074">
        <f>SUM(AH211:AH217)</f>
        <v>636.50000000000011</v>
      </c>
      <c r="AL217" s="1074">
        <v>700</v>
      </c>
      <c r="AM217" s="1075">
        <v>45779</v>
      </c>
    </row>
    <row r="218" spans="1:39" ht="12.1" customHeight="1">
      <c r="A218" s="999">
        <v>45779</v>
      </c>
      <c r="B218" s="164" t="s">
        <v>621</v>
      </c>
      <c r="C218" s="164" t="s">
        <v>111</v>
      </c>
      <c r="D218" s="164" t="s">
        <v>459</v>
      </c>
      <c r="E218" s="164" t="s">
        <v>283</v>
      </c>
      <c r="F218" s="1000">
        <v>295652</v>
      </c>
      <c r="G218" s="1018"/>
      <c r="H218" s="1000">
        <v>295670</v>
      </c>
      <c r="I218" s="1000"/>
      <c r="J218" s="541">
        <f t="shared" ref="J218" si="1755">H218-F218</f>
        <v>18</v>
      </c>
      <c r="K218" s="1000">
        <v>295670</v>
      </c>
      <c r="L218" s="541">
        <f t="shared" ref="L218" si="1756">K218-H218</f>
        <v>0</v>
      </c>
      <c r="M218" s="1000">
        <v>295680</v>
      </c>
      <c r="N218" s="1000"/>
      <c r="O218" s="541">
        <f t="shared" ref="O218" si="1757">M218-K218</f>
        <v>10</v>
      </c>
      <c r="P218" s="541">
        <f t="shared" ref="P218" si="1758">M218-H218</f>
        <v>10</v>
      </c>
      <c r="Q218" s="1000">
        <v>295685</v>
      </c>
      <c r="R218" s="1000"/>
      <c r="S218" s="541">
        <f t="shared" ref="S218" si="1759">Q218-M218</f>
        <v>5</v>
      </c>
      <c r="T218" s="542">
        <f t="shared" ref="T218" si="1760">Q218-F218</f>
        <v>33</v>
      </c>
      <c r="U218" s="542"/>
      <c r="V218" s="541">
        <f t="shared" ref="V218" si="1761">P218</f>
        <v>10</v>
      </c>
      <c r="W218" s="543">
        <f t="shared" ref="W218" si="1762">T218-V218</f>
        <v>23</v>
      </c>
      <c r="X218" s="1046" t="s">
        <v>466</v>
      </c>
      <c r="Y218" s="1046" t="s">
        <v>467</v>
      </c>
      <c r="Z218" s="1046" t="s">
        <v>29</v>
      </c>
      <c r="AA218" s="1046">
        <v>2016</v>
      </c>
      <c r="AB218" s="1046" t="s">
        <v>30</v>
      </c>
      <c r="AC218" s="1047">
        <v>7</v>
      </c>
      <c r="AD218" s="978">
        <f t="shared" ref="AD218" si="1763">T218/AC218</f>
        <v>4.7142857142857144</v>
      </c>
      <c r="AE218" s="1048">
        <v>23.45</v>
      </c>
      <c r="AF218" s="976">
        <f t="shared" ref="AF218" si="1764">AD218*AE218</f>
        <v>110.55</v>
      </c>
      <c r="AG218" s="1077" t="s">
        <v>128</v>
      </c>
      <c r="AH218" s="976">
        <f t="shared" ref="AH218" si="1765">AF218</f>
        <v>110.55</v>
      </c>
      <c r="AI218" s="978">
        <f t="shared" ref="AI218" si="1766">AD218</f>
        <v>4.7142857142857144</v>
      </c>
      <c r="AJ218" s="978">
        <f t="shared" ref="AJ218" si="1767">T218</f>
        <v>33</v>
      </c>
      <c r="AK218" s="1078"/>
      <c r="AL218" s="1078"/>
      <c r="AM218" s="1079"/>
    </row>
    <row r="219" spans="1:39" ht="12.1" customHeight="1">
      <c r="A219" s="999">
        <v>45782</v>
      </c>
      <c r="B219" s="164" t="s">
        <v>621</v>
      </c>
      <c r="C219" s="164" t="s">
        <v>111</v>
      </c>
      <c r="D219" s="164" t="s">
        <v>458</v>
      </c>
      <c r="E219" s="164" t="s">
        <v>282</v>
      </c>
      <c r="F219" s="1000">
        <v>295685</v>
      </c>
      <c r="G219" s="1018"/>
      <c r="H219" s="1000">
        <v>295691</v>
      </c>
      <c r="I219" s="1000"/>
      <c r="J219" s="541">
        <f t="shared" ref="J219" si="1768">H219-F219</f>
        <v>6</v>
      </c>
      <c r="K219" s="1000">
        <v>295691</v>
      </c>
      <c r="L219" s="541">
        <f t="shared" ref="L219" si="1769">K219-H219</f>
        <v>0</v>
      </c>
      <c r="M219" s="1000">
        <v>295701</v>
      </c>
      <c r="N219" s="1000"/>
      <c r="O219" s="541">
        <f t="shared" ref="O219" si="1770">M219-K219</f>
        <v>10</v>
      </c>
      <c r="P219" s="541">
        <f t="shared" ref="P219" si="1771">M219-H219</f>
        <v>10</v>
      </c>
      <c r="Q219" s="1000">
        <v>295701</v>
      </c>
      <c r="R219" s="1000"/>
      <c r="S219" s="541">
        <f t="shared" ref="S219" si="1772">Q219-M219</f>
        <v>0</v>
      </c>
      <c r="T219" s="542">
        <f t="shared" ref="T219" si="1773">Q219-F219</f>
        <v>16</v>
      </c>
      <c r="U219" s="542"/>
      <c r="V219" s="541">
        <f t="shared" ref="V219" si="1774">P219</f>
        <v>10</v>
      </c>
      <c r="W219" s="543">
        <f t="shared" ref="W219" si="1775">T219-V219</f>
        <v>6</v>
      </c>
      <c r="X219" s="1046" t="s">
        <v>466</v>
      </c>
      <c r="Y219" s="1046" t="s">
        <v>467</v>
      </c>
      <c r="Z219" s="1046" t="s">
        <v>29</v>
      </c>
      <c r="AA219" s="1046">
        <v>2016</v>
      </c>
      <c r="AB219" s="1046" t="s">
        <v>30</v>
      </c>
      <c r="AC219" s="1047">
        <v>7</v>
      </c>
      <c r="AD219" s="978">
        <f t="shared" ref="AD219" si="1776">T219/AC219</f>
        <v>2.2857142857142856</v>
      </c>
      <c r="AE219" s="1048">
        <v>23.45</v>
      </c>
      <c r="AF219" s="976">
        <f t="shared" ref="AF219" si="1777">AD219*AE219</f>
        <v>53.599999999999994</v>
      </c>
      <c r="AG219" s="1077" t="s">
        <v>128</v>
      </c>
      <c r="AH219" s="976">
        <f t="shared" ref="AH219" si="1778">AF219</f>
        <v>53.599999999999994</v>
      </c>
      <c r="AI219" s="978">
        <f t="shared" ref="AI219" si="1779">AD219</f>
        <v>2.2857142857142856</v>
      </c>
      <c r="AJ219" s="978">
        <f t="shared" ref="AJ219" si="1780">T219</f>
        <v>16</v>
      </c>
      <c r="AK219" s="1078"/>
      <c r="AL219" s="1078"/>
      <c r="AM219" s="1079"/>
    </row>
    <row r="220" spans="1:39" ht="12.1" customHeight="1">
      <c r="A220" s="999">
        <v>45782</v>
      </c>
      <c r="B220" s="164" t="s">
        <v>621</v>
      </c>
      <c r="C220" s="164" t="s">
        <v>111</v>
      </c>
      <c r="D220" s="164" t="s">
        <v>635</v>
      </c>
      <c r="E220" s="164" t="s">
        <v>282</v>
      </c>
      <c r="F220" s="1000">
        <v>295701</v>
      </c>
      <c r="G220" s="1018"/>
      <c r="H220" s="1000">
        <v>295701</v>
      </c>
      <c r="I220" s="1000"/>
      <c r="J220" s="541">
        <f t="shared" ref="J220" si="1781">H220-F220</f>
        <v>0</v>
      </c>
      <c r="K220" s="1000">
        <v>295701</v>
      </c>
      <c r="L220" s="541">
        <f t="shared" ref="L220" si="1782">K220-H220</f>
        <v>0</v>
      </c>
      <c r="M220" s="1000">
        <v>295712</v>
      </c>
      <c r="N220" s="1000"/>
      <c r="O220" s="541">
        <f t="shared" ref="O220" si="1783">M220-K220</f>
        <v>11</v>
      </c>
      <c r="P220" s="541">
        <f t="shared" ref="P220" si="1784">M220-H220</f>
        <v>11</v>
      </c>
      <c r="Q220" s="1000">
        <v>295734</v>
      </c>
      <c r="R220" s="1000"/>
      <c r="S220" s="541">
        <f t="shared" ref="S220" si="1785">Q220-M220</f>
        <v>22</v>
      </c>
      <c r="T220" s="542">
        <f t="shared" ref="T220" si="1786">Q220-F220</f>
        <v>33</v>
      </c>
      <c r="U220" s="542"/>
      <c r="V220" s="541">
        <f t="shared" ref="V220" si="1787">P220</f>
        <v>11</v>
      </c>
      <c r="W220" s="543">
        <f t="shared" ref="W220" si="1788">T220-V220</f>
        <v>22</v>
      </c>
      <c r="X220" s="1046" t="s">
        <v>466</v>
      </c>
      <c r="Y220" s="1046" t="s">
        <v>467</v>
      </c>
      <c r="Z220" s="1046" t="s">
        <v>29</v>
      </c>
      <c r="AA220" s="1046">
        <v>2016</v>
      </c>
      <c r="AB220" s="1046" t="s">
        <v>30</v>
      </c>
      <c r="AC220" s="1047">
        <v>7</v>
      </c>
      <c r="AD220" s="978">
        <f t="shared" ref="AD220" si="1789">T220/AC220</f>
        <v>4.7142857142857144</v>
      </c>
      <c r="AE220" s="1048">
        <v>23.45</v>
      </c>
      <c r="AF220" s="976">
        <f t="shared" ref="AF220" si="1790">AD220*AE220</f>
        <v>110.55</v>
      </c>
      <c r="AG220" s="1077" t="s">
        <v>128</v>
      </c>
      <c r="AH220" s="976">
        <f t="shared" ref="AH220" si="1791">AF220</f>
        <v>110.55</v>
      </c>
      <c r="AI220" s="978">
        <f t="shared" ref="AI220" si="1792">AD220</f>
        <v>4.7142857142857144</v>
      </c>
      <c r="AJ220" s="978">
        <f t="shared" ref="AJ220" si="1793">T220</f>
        <v>33</v>
      </c>
      <c r="AK220" s="1071"/>
      <c r="AL220" s="1071"/>
      <c r="AM220" s="1072"/>
    </row>
    <row r="221" spans="1:39" ht="12.1" customHeight="1">
      <c r="A221" s="999">
        <v>45782</v>
      </c>
      <c r="B221" s="164" t="s">
        <v>621</v>
      </c>
      <c r="C221" s="164" t="s">
        <v>111</v>
      </c>
      <c r="D221" s="164" t="s">
        <v>634</v>
      </c>
      <c r="E221" s="164" t="s">
        <v>283</v>
      </c>
      <c r="F221" s="1000">
        <v>295734</v>
      </c>
      <c r="G221" s="1018"/>
      <c r="H221" s="1000">
        <v>295758</v>
      </c>
      <c r="I221" s="1000"/>
      <c r="J221" s="541">
        <f t="shared" ref="J221" si="1794">H221-F221</f>
        <v>24</v>
      </c>
      <c r="K221" s="1000">
        <v>295758</v>
      </c>
      <c r="L221" s="541">
        <f t="shared" ref="L221" si="1795">K221-H221</f>
        <v>0</v>
      </c>
      <c r="M221" s="1000">
        <v>295768</v>
      </c>
      <c r="N221" s="1000"/>
      <c r="O221" s="541">
        <f t="shared" ref="O221" si="1796">M221-K221</f>
        <v>10</v>
      </c>
      <c r="P221" s="541">
        <f t="shared" ref="P221" si="1797">M221-H221</f>
        <v>10</v>
      </c>
      <c r="Q221" s="1000">
        <v>295768</v>
      </c>
      <c r="R221" s="1000"/>
      <c r="S221" s="541">
        <f t="shared" ref="S221" si="1798">Q221-M221</f>
        <v>0</v>
      </c>
      <c r="T221" s="542">
        <f t="shared" ref="T221" si="1799">Q221-F221</f>
        <v>34</v>
      </c>
      <c r="U221" s="542"/>
      <c r="V221" s="541">
        <f t="shared" ref="V221" si="1800">P221</f>
        <v>10</v>
      </c>
      <c r="W221" s="543">
        <f t="shared" ref="W221" si="1801">T221-V221</f>
        <v>24</v>
      </c>
      <c r="X221" s="1046" t="s">
        <v>466</v>
      </c>
      <c r="Y221" s="1046" t="s">
        <v>467</v>
      </c>
      <c r="Z221" s="1046" t="s">
        <v>29</v>
      </c>
      <c r="AA221" s="1046">
        <v>2016</v>
      </c>
      <c r="AB221" s="1046" t="s">
        <v>30</v>
      </c>
      <c r="AC221" s="1047">
        <v>7</v>
      </c>
      <c r="AD221" s="978">
        <f t="shared" ref="AD221" si="1802">T221/AC221</f>
        <v>4.8571428571428568</v>
      </c>
      <c r="AE221" s="1048">
        <v>23.45</v>
      </c>
      <c r="AF221" s="976">
        <f t="shared" ref="AF221" si="1803">AD221*AE221</f>
        <v>113.89999999999999</v>
      </c>
      <c r="AG221" s="1077" t="s">
        <v>128</v>
      </c>
      <c r="AH221" s="976">
        <f t="shared" ref="AH221" si="1804">AF221</f>
        <v>113.89999999999999</v>
      </c>
      <c r="AI221" s="978">
        <f t="shared" ref="AI221" si="1805">AD221</f>
        <v>4.8571428571428568</v>
      </c>
      <c r="AJ221" s="978">
        <f t="shared" ref="AJ221" si="1806">T221</f>
        <v>34</v>
      </c>
      <c r="AK221" s="1071"/>
      <c r="AL221" s="1071"/>
      <c r="AM221" s="1072"/>
    </row>
    <row r="222" spans="1:39" ht="12.1" customHeight="1">
      <c r="A222" s="999">
        <v>45782</v>
      </c>
      <c r="B222" s="164" t="s">
        <v>621</v>
      </c>
      <c r="C222" s="164" t="s">
        <v>111</v>
      </c>
      <c r="D222" s="164" t="s">
        <v>459</v>
      </c>
      <c r="E222" s="164" t="s">
        <v>283</v>
      </c>
      <c r="F222" s="1000">
        <v>295768</v>
      </c>
      <c r="G222" s="1018"/>
      <c r="H222" s="1000">
        <v>295768</v>
      </c>
      <c r="I222" s="1000"/>
      <c r="J222" s="541">
        <f t="shared" ref="J222" si="1807">H222-F222</f>
        <v>0</v>
      </c>
      <c r="K222" s="1000">
        <v>295768</v>
      </c>
      <c r="L222" s="541">
        <f t="shared" ref="L222" si="1808">K222-H222</f>
        <v>0</v>
      </c>
      <c r="M222" s="1000">
        <v>295778</v>
      </c>
      <c r="N222" s="1000"/>
      <c r="O222" s="541">
        <f t="shared" ref="O222" si="1809">M222-K222</f>
        <v>10</v>
      </c>
      <c r="P222" s="541">
        <f t="shared" ref="P222" si="1810">M222-H222</f>
        <v>10</v>
      </c>
      <c r="Q222" s="1000">
        <v>295783</v>
      </c>
      <c r="R222" s="1000"/>
      <c r="S222" s="541">
        <f t="shared" ref="S222" si="1811">Q222-M222</f>
        <v>5</v>
      </c>
      <c r="T222" s="542">
        <f t="shared" ref="T222" si="1812">Q222-F222</f>
        <v>15</v>
      </c>
      <c r="U222" s="542"/>
      <c r="V222" s="541">
        <f t="shared" ref="V222" si="1813">P222</f>
        <v>10</v>
      </c>
      <c r="W222" s="543">
        <f t="shared" ref="W222" si="1814">T222-V222</f>
        <v>5</v>
      </c>
      <c r="X222" s="1046" t="s">
        <v>466</v>
      </c>
      <c r="Y222" s="1046" t="s">
        <v>467</v>
      </c>
      <c r="Z222" s="1046" t="s">
        <v>29</v>
      </c>
      <c r="AA222" s="1046">
        <v>2016</v>
      </c>
      <c r="AB222" s="1046" t="s">
        <v>30</v>
      </c>
      <c r="AC222" s="1047">
        <v>7</v>
      </c>
      <c r="AD222" s="978">
        <f t="shared" ref="AD222" si="1815">T222/AC222</f>
        <v>2.1428571428571428</v>
      </c>
      <c r="AE222" s="1048">
        <v>23.45</v>
      </c>
      <c r="AF222" s="976">
        <f t="shared" ref="AF222" si="1816">AD222*AE222</f>
        <v>50.25</v>
      </c>
      <c r="AG222" s="1077" t="s">
        <v>128</v>
      </c>
      <c r="AH222" s="976">
        <f t="shared" ref="AH222" si="1817">AF222</f>
        <v>50.25</v>
      </c>
      <c r="AI222" s="978">
        <f t="shared" ref="AI222" si="1818">AD222</f>
        <v>2.1428571428571428</v>
      </c>
      <c r="AJ222" s="978">
        <f t="shared" ref="AJ222" si="1819">T222</f>
        <v>15</v>
      </c>
      <c r="AK222" s="1078"/>
      <c r="AL222" s="1078"/>
      <c r="AM222" s="1079"/>
    </row>
    <row r="223" spans="1:39" ht="12.1" customHeight="1">
      <c r="A223" s="999">
        <v>45783</v>
      </c>
      <c r="B223" s="164" t="s">
        <v>621</v>
      </c>
      <c r="C223" s="164" t="s">
        <v>111</v>
      </c>
      <c r="D223" s="164" t="s">
        <v>458</v>
      </c>
      <c r="E223" s="164" t="s">
        <v>282</v>
      </c>
      <c r="F223" s="1000">
        <v>295783</v>
      </c>
      <c r="G223" s="1018"/>
      <c r="H223" s="1000">
        <v>295789</v>
      </c>
      <c r="I223" s="1000"/>
      <c r="J223" s="541">
        <f t="shared" ref="J223" si="1820">H223-F223</f>
        <v>6</v>
      </c>
      <c r="K223" s="1000">
        <v>295789</v>
      </c>
      <c r="L223" s="541">
        <f t="shared" ref="L223" si="1821">K223-H223</f>
        <v>0</v>
      </c>
      <c r="M223" s="1000">
        <v>295799</v>
      </c>
      <c r="N223" s="1000"/>
      <c r="O223" s="541">
        <f t="shared" ref="O223" si="1822">M223-K223</f>
        <v>10</v>
      </c>
      <c r="P223" s="541">
        <f t="shared" ref="P223" si="1823">M223-H223</f>
        <v>10</v>
      </c>
      <c r="Q223" s="1000">
        <v>295799</v>
      </c>
      <c r="R223" s="1000"/>
      <c r="S223" s="541">
        <f t="shared" ref="S223" si="1824">Q223-M223</f>
        <v>0</v>
      </c>
      <c r="T223" s="542">
        <f t="shared" ref="T223" si="1825">Q223-F223</f>
        <v>16</v>
      </c>
      <c r="U223" s="542"/>
      <c r="V223" s="541">
        <f t="shared" ref="V223" si="1826">P223</f>
        <v>10</v>
      </c>
      <c r="W223" s="543">
        <f t="shared" ref="W223" si="1827">T223-V223</f>
        <v>6</v>
      </c>
      <c r="X223" s="1046" t="s">
        <v>466</v>
      </c>
      <c r="Y223" s="1046" t="s">
        <v>467</v>
      </c>
      <c r="Z223" s="1046" t="s">
        <v>29</v>
      </c>
      <c r="AA223" s="1046">
        <v>2016</v>
      </c>
      <c r="AB223" s="1046" t="s">
        <v>30</v>
      </c>
      <c r="AC223" s="1047">
        <v>7</v>
      </c>
      <c r="AD223" s="978">
        <f t="shared" ref="AD223" si="1828">T223/AC223</f>
        <v>2.2857142857142856</v>
      </c>
      <c r="AE223" s="1048">
        <v>23.45</v>
      </c>
      <c r="AF223" s="976">
        <f t="shared" ref="AF223" si="1829">AD223*AE223</f>
        <v>53.599999999999994</v>
      </c>
      <c r="AG223" s="1077" t="s">
        <v>128</v>
      </c>
      <c r="AH223" s="976">
        <f t="shared" ref="AH223" si="1830">AF223</f>
        <v>53.599999999999994</v>
      </c>
      <c r="AI223" s="978">
        <f t="shared" ref="AI223" si="1831">AD223</f>
        <v>2.2857142857142856</v>
      </c>
      <c r="AJ223" s="978">
        <f t="shared" ref="AJ223" si="1832">T223</f>
        <v>16</v>
      </c>
      <c r="AK223" s="1080" t="s">
        <v>439</v>
      </c>
      <c r="AL223" s="1080" t="s">
        <v>440</v>
      </c>
      <c r="AM223" s="1081" t="s">
        <v>2</v>
      </c>
    </row>
    <row r="224" spans="1:39">
      <c r="A224" s="999">
        <v>45783</v>
      </c>
      <c r="B224" s="164" t="s">
        <v>621</v>
      </c>
      <c r="C224" s="164" t="s">
        <v>111</v>
      </c>
      <c r="D224" s="164" t="s">
        <v>635</v>
      </c>
      <c r="E224" s="164" t="s">
        <v>282</v>
      </c>
      <c r="F224" s="1000">
        <v>295799</v>
      </c>
      <c r="G224" s="1018"/>
      <c r="H224" s="1000">
        <v>295799</v>
      </c>
      <c r="I224" s="1000"/>
      <c r="J224" s="541">
        <f t="shared" ref="J224" si="1833">H224-F224</f>
        <v>0</v>
      </c>
      <c r="K224" s="1000">
        <v>295799</v>
      </c>
      <c r="L224" s="541">
        <f t="shared" ref="L224" si="1834">K224-H224</f>
        <v>0</v>
      </c>
      <c r="M224" s="1000">
        <v>295810</v>
      </c>
      <c r="N224" s="1000"/>
      <c r="O224" s="541">
        <f t="shared" ref="O224" si="1835">M224-K224</f>
        <v>11</v>
      </c>
      <c r="P224" s="541">
        <f t="shared" ref="P224" si="1836">M224-H224</f>
        <v>11</v>
      </c>
      <c r="Q224" s="1000">
        <v>295832</v>
      </c>
      <c r="R224" s="1000"/>
      <c r="S224" s="541">
        <f t="shared" ref="S224" si="1837">Q224-M224</f>
        <v>22</v>
      </c>
      <c r="T224" s="542">
        <f t="shared" ref="T224" si="1838">Q224-F224</f>
        <v>33</v>
      </c>
      <c r="U224" s="542"/>
      <c r="V224" s="541">
        <f t="shared" ref="V224" si="1839">P224</f>
        <v>11</v>
      </c>
      <c r="W224" s="543">
        <f t="shared" ref="W224" si="1840">T224-V224</f>
        <v>22</v>
      </c>
      <c r="X224" s="1046" t="s">
        <v>466</v>
      </c>
      <c r="Y224" s="1046" t="s">
        <v>467</v>
      </c>
      <c r="Z224" s="1046" t="s">
        <v>29</v>
      </c>
      <c r="AA224" s="1046">
        <v>2016</v>
      </c>
      <c r="AB224" s="1046" t="s">
        <v>30</v>
      </c>
      <c r="AC224" s="1047">
        <v>7</v>
      </c>
      <c r="AD224" s="978">
        <f t="shared" ref="AD224" si="1841">T224/AC224</f>
        <v>4.7142857142857144</v>
      </c>
      <c r="AE224" s="1048">
        <v>23.45</v>
      </c>
      <c r="AF224" s="976">
        <f t="shared" ref="AF224" si="1842">AD224*AE224</f>
        <v>110.55</v>
      </c>
      <c r="AG224" s="1077" t="s">
        <v>128</v>
      </c>
      <c r="AH224" s="976">
        <f t="shared" ref="AH224" si="1843">AF224</f>
        <v>110.55</v>
      </c>
      <c r="AI224" s="978">
        <f t="shared" ref="AI224" si="1844">AD224</f>
        <v>4.7142857142857144</v>
      </c>
      <c r="AJ224" s="978">
        <f t="shared" ref="AJ224" si="1845">T224</f>
        <v>33</v>
      </c>
      <c r="AK224" s="1053">
        <f>SUM(AH218:AH224)</f>
        <v>602.99999999999989</v>
      </c>
      <c r="AL224" s="1053">
        <v>700</v>
      </c>
      <c r="AM224" s="1054">
        <v>45783</v>
      </c>
    </row>
    <row r="225" spans="1:39">
      <c r="A225" s="999">
        <v>45783</v>
      </c>
      <c r="B225" s="164" t="s">
        <v>621</v>
      </c>
      <c r="C225" s="164" t="s">
        <v>111</v>
      </c>
      <c r="D225" s="164" t="s">
        <v>634</v>
      </c>
      <c r="E225" s="164" t="s">
        <v>283</v>
      </c>
      <c r="F225" s="1000">
        <v>295832</v>
      </c>
      <c r="G225" s="1018"/>
      <c r="H225" s="1000">
        <v>295862</v>
      </c>
      <c r="I225" s="1000"/>
      <c r="J225" s="541">
        <f t="shared" ref="J225" si="1846">H225-F225</f>
        <v>30</v>
      </c>
      <c r="K225" s="1000">
        <v>295862</v>
      </c>
      <c r="L225" s="541">
        <f t="shared" ref="L225" si="1847">K225-H225</f>
        <v>0</v>
      </c>
      <c r="M225" s="1000">
        <v>295872</v>
      </c>
      <c r="N225" s="1000"/>
      <c r="O225" s="541">
        <f t="shared" ref="O225" si="1848">M225-K225</f>
        <v>10</v>
      </c>
      <c r="P225" s="541">
        <f t="shared" ref="P225" si="1849">M225-H225</f>
        <v>10</v>
      </c>
      <c r="Q225" s="1000">
        <v>295872</v>
      </c>
      <c r="R225" s="1000"/>
      <c r="S225" s="541">
        <f t="shared" ref="S225" si="1850">Q225-M225</f>
        <v>0</v>
      </c>
      <c r="T225" s="542">
        <f t="shared" ref="T225" si="1851">Q225-F225</f>
        <v>40</v>
      </c>
      <c r="U225" s="542"/>
      <c r="V225" s="541">
        <f t="shared" ref="V225" si="1852">P225</f>
        <v>10</v>
      </c>
      <c r="W225" s="543">
        <f t="shared" ref="W225" si="1853">T225-V225</f>
        <v>30</v>
      </c>
      <c r="X225" s="1046" t="s">
        <v>466</v>
      </c>
      <c r="Y225" s="1046" t="s">
        <v>467</v>
      </c>
      <c r="Z225" s="1046" t="s">
        <v>29</v>
      </c>
      <c r="AA225" s="1046">
        <v>2016</v>
      </c>
      <c r="AB225" s="1046" t="s">
        <v>30</v>
      </c>
      <c r="AC225" s="1047">
        <v>7</v>
      </c>
      <c r="AD225" s="978">
        <f t="shared" ref="AD225" si="1854">T225/AC225</f>
        <v>5.7142857142857144</v>
      </c>
      <c r="AE225" s="1048">
        <v>23.45</v>
      </c>
      <c r="AF225" s="976">
        <f t="shared" ref="AF225" si="1855">AD225*AE225</f>
        <v>134</v>
      </c>
      <c r="AG225" s="1077" t="s">
        <v>128</v>
      </c>
      <c r="AH225" s="976">
        <f t="shared" ref="AH225" si="1856">AF225</f>
        <v>134</v>
      </c>
      <c r="AI225" s="978">
        <f t="shared" ref="AI225" si="1857">AD225</f>
        <v>5.7142857142857144</v>
      </c>
      <c r="AJ225" s="978">
        <f t="shared" ref="AJ225" si="1858">T225</f>
        <v>40</v>
      </c>
    </row>
    <row r="226" spans="1:39">
      <c r="A226" s="999">
        <v>45783</v>
      </c>
      <c r="B226" s="164" t="s">
        <v>621</v>
      </c>
      <c r="C226" s="164" t="s">
        <v>111</v>
      </c>
      <c r="D226" s="164" t="s">
        <v>448</v>
      </c>
      <c r="E226" s="164" t="s">
        <v>283</v>
      </c>
      <c r="F226" s="1000">
        <v>295872</v>
      </c>
      <c r="G226" s="1018"/>
      <c r="H226" s="1000">
        <v>295872</v>
      </c>
      <c r="I226" s="1000"/>
      <c r="J226" s="541">
        <f t="shared" ref="J226" si="1859">H226-F226</f>
        <v>0</v>
      </c>
      <c r="K226" s="1000">
        <v>295872</v>
      </c>
      <c r="L226" s="541">
        <f t="shared" ref="L226" si="1860">K226-H226</f>
        <v>0</v>
      </c>
      <c r="M226" s="1000">
        <v>295882</v>
      </c>
      <c r="N226" s="1000"/>
      <c r="O226" s="541">
        <f t="shared" ref="O226" si="1861">M226-K226</f>
        <v>10</v>
      </c>
      <c r="P226" s="541">
        <f t="shared" ref="P226" si="1862">M226-H226</f>
        <v>10</v>
      </c>
      <c r="Q226" s="1000">
        <v>295887</v>
      </c>
      <c r="R226" s="1000"/>
      <c r="S226" s="541">
        <f t="shared" ref="S226" si="1863">Q226-M226</f>
        <v>5</v>
      </c>
      <c r="T226" s="542">
        <f t="shared" ref="T226" si="1864">Q226-F226</f>
        <v>15</v>
      </c>
      <c r="U226" s="542"/>
      <c r="V226" s="541">
        <f t="shared" ref="V226" si="1865">P226</f>
        <v>10</v>
      </c>
      <c r="W226" s="543">
        <f t="shared" ref="W226" si="1866">T226-V226</f>
        <v>5</v>
      </c>
      <c r="X226" s="1046" t="s">
        <v>466</v>
      </c>
      <c r="Y226" s="1046" t="s">
        <v>467</v>
      </c>
      <c r="Z226" s="1046" t="s">
        <v>29</v>
      </c>
      <c r="AA226" s="1046">
        <v>2016</v>
      </c>
      <c r="AB226" s="1046" t="s">
        <v>30</v>
      </c>
      <c r="AC226" s="1047">
        <v>7</v>
      </c>
      <c r="AD226" s="978">
        <f t="shared" ref="AD226" si="1867">T226/AC226</f>
        <v>2.1428571428571428</v>
      </c>
      <c r="AE226" s="1048">
        <v>23.45</v>
      </c>
      <c r="AF226" s="976">
        <f t="shared" ref="AF226" si="1868">AD226*AE226</f>
        <v>50.25</v>
      </c>
      <c r="AG226" s="1077" t="s">
        <v>128</v>
      </c>
      <c r="AH226" s="976">
        <f t="shared" ref="AH226" si="1869">AF226</f>
        <v>50.25</v>
      </c>
      <c r="AI226" s="978">
        <f t="shared" ref="AI226" si="1870">AD226</f>
        <v>2.1428571428571428</v>
      </c>
      <c r="AJ226" s="978">
        <f t="shared" ref="AJ226" si="1871">T226</f>
        <v>15</v>
      </c>
      <c r="AK226" s="1078"/>
      <c r="AL226" s="1078"/>
      <c r="AM226" s="1079"/>
    </row>
    <row r="227" spans="1:39">
      <c r="A227" s="999">
        <v>45784</v>
      </c>
      <c r="B227" s="164" t="s">
        <v>621</v>
      </c>
      <c r="C227" s="164" t="s">
        <v>111</v>
      </c>
      <c r="D227" s="164" t="s">
        <v>447</v>
      </c>
      <c r="E227" s="164" t="s">
        <v>282</v>
      </c>
      <c r="F227" s="1000">
        <v>295887</v>
      </c>
      <c r="G227" s="1018"/>
      <c r="H227" s="1000">
        <v>295894</v>
      </c>
      <c r="I227" s="1000"/>
      <c r="J227" s="541">
        <f t="shared" ref="J227" si="1872">H227-F227</f>
        <v>7</v>
      </c>
      <c r="K227" s="1000">
        <v>295894</v>
      </c>
      <c r="L227" s="541">
        <f t="shared" ref="L227" si="1873">K227-H227</f>
        <v>0</v>
      </c>
      <c r="M227" s="1000">
        <v>295904</v>
      </c>
      <c r="N227" s="1000"/>
      <c r="O227" s="541">
        <f t="shared" ref="O227" si="1874">M227-K227</f>
        <v>10</v>
      </c>
      <c r="P227" s="541">
        <f t="shared" ref="P227" si="1875">M227-H227</f>
        <v>10</v>
      </c>
      <c r="Q227" s="1000">
        <v>295904</v>
      </c>
      <c r="R227" s="1000"/>
      <c r="S227" s="541">
        <f t="shared" ref="S227" si="1876">Q227-M227</f>
        <v>0</v>
      </c>
      <c r="T227" s="542">
        <f t="shared" ref="T227" si="1877">Q227-F227</f>
        <v>17</v>
      </c>
      <c r="U227" s="542"/>
      <c r="V227" s="541">
        <f t="shared" ref="V227" si="1878">P227</f>
        <v>10</v>
      </c>
      <c r="W227" s="543">
        <f t="shared" ref="W227" si="1879">T227-V227</f>
        <v>7</v>
      </c>
      <c r="X227" s="1046" t="s">
        <v>466</v>
      </c>
      <c r="Y227" s="1046" t="s">
        <v>467</v>
      </c>
      <c r="Z227" s="1046" t="s">
        <v>29</v>
      </c>
      <c r="AA227" s="1046">
        <v>2016</v>
      </c>
      <c r="AB227" s="1046" t="s">
        <v>30</v>
      </c>
      <c r="AC227" s="1047">
        <v>7</v>
      </c>
      <c r="AD227" s="978">
        <f t="shared" ref="AD227" si="1880">T227/AC227</f>
        <v>2.4285714285714284</v>
      </c>
      <c r="AE227" s="1048">
        <v>23.45</v>
      </c>
      <c r="AF227" s="976">
        <f t="shared" ref="AF227" si="1881">AD227*AE227</f>
        <v>56.949999999999996</v>
      </c>
      <c r="AG227" s="1077" t="s">
        <v>128</v>
      </c>
      <c r="AH227" s="976">
        <f t="shared" ref="AH227" si="1882">AF227</f>
        <v>56.949999999999996</v>
      </c>
      <c r="AI227" s="978">
        <f t="shared" ref="AI227" si="1883">AD227</f>
        <v>2.4285714285714284</v>
      </c>
      <c r="AJ227" s="978">
        <f t="shared" ref="AJ227" si="1884">T227</f>
        <v>17</v>
      </c>
      <c r="AK227" s="1078"/>
      <c r="AL227" s="1078"/>
      <c r="AM227" s="1079"/>
    </row>
    <row r="228" spans="1:39">
      <c r="A228" s="999">
        <v>45784</v>
      </c>
      <c r="B228" s="164" t="s">
        <v>621</v>
      </c>
      <c r="C228" s="164" t="s">
        <v>111</v>
      </c>
      <c r="D228" s="164" t="s">
        <v>635</v>
      </c>
      <c r="E228" s="164" t="s">
        <v>282</v>
      </c>
      <c r="F228" s="1000">
        <v>295904</v>
      </c>
      <c r="G228" s="1018"/>
      <c r="H228" s="1000">
        <v>295904</v>
      </c>
      <c r="I228" s="1000"/>
      <c r="J228" s="541">
        <f t="shared" ref="J228" si="1885">H228-F228</f>
        <v>0</v>
      </c>
      <c r="K228" s="1000">
        <v>295904</v>
      </c>
      <c r="L228" s="541">
        <f t="shared" ref="L228" si="1886">K228-H228</f>
        <v>0</v>
      </c>
      <c r="M228" s="1000">
        <v>295915</v>
      </c>
      <c r="N228" s="1000"/>
      <c r="O228" s="541">
        <f t="shared" ref="O228" si="1887">M228-K228</f>
        <v>11</v>
      </c>
      <c r="P228" s="541">
        <f t="shared" ref="P228" si="1888">M228-H228</f>
        <v>11</v>
      </c>
      <c r="Q228" s="1000">
        <v>295936</v>
      </c>
      <c r="R228" s="1000"/>
      <c r="S228" s="541">
        <f t="shared" ref="S228" si="1889">Q228-M228</f>
        <v>21</v>
      </c>
      <c r="T228" s="542">
        <f t="shared" ref="T228" si="1890">Q228-F228</f>
        <v>32</v>
      </c>
      <c r="U228" s="542"/>
      <c r="V228" s="541">
        <f t="shared" ref="V228" si="1891">P228</f>
        <v>11</v>
      </c>
      <c r="W228" s="543">
        <f t="shared" ref="W228" si="1892">T228-V228</f>
        <v>21</v>
      </c>
      <c r="X228" s="1046" t="s">
        <v>466</v>
      </c>
      <c r="Y228" s="1046" t="s">
        <v>467</v>
      </c>
      <c r="Z228" s="1046" t="s">
        <v>29</v>
      </c>
      <c r="AA228" s="1046">
        <v>2016</v>
      </c>
      <c r="AB228" s="1046" t="s">
        <v>30</v>
      </c>
      <c r="AC228" s="1047">
        <v>7</v>
      </c>
      <c r="AD228" s="978">
        <f t="shared" ref="AD228" si="1893">T228/AC228</f>
        <v>4.5714285714285712</v>
      </c>
      <c r="AE228" s="1048">
        <v>23.45</v>
      </c>
      <c r="AF228" s="976">
        <f t="shared" ref="AF228" si="1894">AD228*AE228</f>
        <v>107.19999999999999</v>
      </c>
      <c r="AG228" s="1077" t="s">
        <v>128</v>
      </c>
      <c r="AH228" s="976">
        <f t="shared" ref="AH228" si="1895">AF228</f>
        <v>107.19999999999999</v>
      </c>
      <c r="AI228" s="978">
        <f t="shared" ref="AI228" si="1896">AD228</f>
        <v>4.5714285714285712</v>
      </c>
      <c r="AJ228" s="978">
        <f t="shared" ref="AJ228" si="1897">T228</f>
        <v>32</v>
      </c>
    </row>
    <row r="229" spans="1:39">
      <c r="A229" s="999">
        <v>45784</v>
      </c>
      <c r="B229" s="164" t="s">
        <v>621</v>
      </c>
      <c r="C229" s="164" t="s">
        <v>111</v>
      </c>
      <c r="D229" s="164" t="s">
        <v>634</v>
      </c>
      <c r="E229" s="164" t="s">
        <v>283</v>
      </c>
      <c r="F229" s="1000">
        <v>295936</v>
      </c>
      <c r="G229" s="1018"/>
      <c r="H229" s="1000">
        <v>295960</v>
      </c>
      <c r="I229" s="1000"/>
      <c r="J229" s="541">
        <f t="shared" ref="J229" si="1898">H229-F229</f>
        <v>24</v>
      </c>
      <c r="K229" s="1000">
        <v>295960</v>
      </c>
      <c r="L229" s="541">
        <f t="shared" ref="L229" si="1899">K229-H229</f>
        <v>0</v>
      </c>
      <c r="M229" s="1000">
        <v>295970</v>
      </c>
      <c r="N229" s="1000"/>
      <c r="O229" s="541">
        <f t="shared" ref="O229" si="1900">M229-K229</f>
        <v>10</v>
      </c>
      <c r="P229" s="541">
        <f t="shared" ref="P229" si="1901">M229-H229</f>
        <v>10</v>
      </c>
      <c r="Q229" s="1000">
        <v>295970</v>
      </c>
      <c r="R229" s="1000"/>
      <c r="S229" s="541">
        <f t="shared" ref="S229" si="1902">Q229-M229</f>
        <v>0</v>
      </c>
      <c r="T229" s="542">
        <f t="shared" ref="T229" si="1903">Q229-F229</f>
        <v>34</v>
      </c>
      <c r="U229" s="542"/>
      <c r="V229" s="541">
        <f t="shared" ref="V229" si="1904">P229</f>
        <v>10</v>
      </c>
      <c r="W229" s="543">
        <f t="shared" ref="W229" si="1905">T229-V229</f>
        <v>24</v>
      </c>
      <c r="X229" s="1046" t="s">
        <v>466</v>
      </c>
      <c r="Y229" s="1046" t="s">
        <v>467</v>
      </c>
      <c r="Z229" s="1046" t="s">
        <v>29</v>
      </c>
      <c r="AA229" s="1046">
        <v>2016</v>
      </c>
      <c r="AB229" s="1046" t="s">
        <v>30</v>
      </c>
      <c r="AC229" s="1047">
        <v>7</v>
      </c>
      <c r="AD229" s="978">
        <f t="shared" ref="AD229" si="1906">T229/AC229</f>
        <v>4.8571428571428568</v>
      </c>
      <c r="AE229" s="1048">
        <v>23.45</v>
      </c>
      <c r="AF229" s="976">
        <f t="shared" ref="AF229" si="1907">AD229*AE229</f>
        <v>113.89999999999999</v>
      </c>
      <c r="AG229" s="1077" t="s">
        <v>128</v>
      </c>
      <c r="AH229" s="976">
        <f t="shared" ref="AH229" si="1908">AF229</f>
        <v>113.89999999999999</v>
      </c>
      <c r="AI229" s="978">
        <f t="shared" ref="AI229" si="1909">AD229</f>
        <v>4.8571428571428568</v>
      </c>
      <c r="AJ229" s="978">
        <f t="shared" ref="AJ229" si="1910">T229</f>
        <v>34</v>
      </c>
      <c r="AK229" s="1078"/>
      <c r="AL229" s="1078"/>
      <c r="AM229" s="1079"/>
    </row>
    <row r="230" spans="1:39">
      <c r="A230" s="999">
        <v>45784</v>
      </c>
      <c r="B230" s="164" t="s">
        <v>621</v>
      </c>
      <c r="C230" s="164" t="s">
        <v>111</v>
      </c>
      <c r="D230" s="164" t="s">
        <v>459</v>
      </c>
      <c r="E230" s="164" t="s">
        <v>283</v>
      </c>
      <c r="F230" s="1000">
        <v>295970</v>
      </c>
      <c r="G230" s="1018"/>
      <c r="H230" s="1000">
        <v>295970</v>
      </c>
      <c r="I230" s="1000"/>
      <c r="J230" s="541">
        <f t="shared" ref="J230" si="1911">H230-F230</f>
        <v>0</v>
      </c>
      <c r="K230" s="1000">
        <v>295970</v>
      </c>
      <c r="L230" s="541">
        <f t="shared" ref="L230" si="1912">K230-H230</f>
        <v>0</v>
      </c>
      <c r="M230" s="1000">
        <v>295980</v>
      </c>
      <c r="N230" s="1000"/>
      <c r="O230" s="541">
        <f t="shared" ref="O230" si="1913">M230-K230</f>
        <v>10</v>
      </c>
      <c r="P230" s="541">
        <f t="shared" ref="P230" si="1914">M230-H230</f>
        <v>10</v>
      </c>
      <c r="Q230" s="1000">
        <v>295985</v>
      </c>
      <c r="R230" s="1000"/>
      <c r="S230" s="541">
        <f t="shared" ref="S230" si="1915">Q230-M230</f>
        <v>5</v>
      </c>
      <c r="T230" s="542">
        <f t="shared" ref="T230" si="1916">Q230-F230</f>
        <v>15</v>
      </c>
      <c r="U230" s="542"/>
      <c r="V230" s="541">
        <f t="shared" ref="V230" si="1917">P230</f>
        <v>10</v>
      </c>
      <c r="W230" s="543">
        <f t="shared" ref="W230" si="1918">T230-V230</f>
        <v>5</v>
      </c>
      <c r="X230" s="1046" t="s">
        <v>466</v>
      </c>
      <c r="Y230" s="1046" t="s">
        <v>467</v>
      </c>
      <c r="Z230" s="1046" t="s">
        <v>29</v>
      </c>
      <c r="AA230" s="1046">
        <v>2016</v>
      </c>
      <c r="AB230" s="1046" t="s">
        <v>30</v>
      </c>
      <c r="AC230" s="1047">
        <v>7</v>
      </c>
      <c r="AD230" s="978">
        <f t="shared" ref="AD230" si="1919">T230/AC230</f>
        <v>2.1428571428571428</v>
      </c>
      <c r="AE230" s="1048">
        <v>23.45</v>
      </c>
      <c r="AF230" s="976">
        <f t="shared" ref="AF230" si="1920">AD230*AE230</f>
        <v>50.25</v>
      </c>
      <c r="AG230" s="1077" t="s">
        <v>128</v>
      </c>
      <c r="AH230" s="976">
        <f t="shared" ref="AH230" si="1921">AF230</f>
        <v>50.25</v>
      </c>
      <c r="AI230" s="978">
        <f t="shared" ref="AI230" si="1922">AD230</f>
        <v>2.1428571428571428</v>
      </c>
      <c r="AJ230" s="978">
        <f t="shared" ref="AJ230" si="1923">T230</f>
        <v>15</v>
      </c>
      <c r="AK230" s="1080" t="s">
        <v>439</v>
      </c>
      <c r="AL230" s="1080" t="s">
        <v>440</v>
      </c>
      <c r="AM230" s="1081" t="s">
        <v>2</v>
      </c>
    </row>
    <row r="231" spans="1:39">
      <c r="A231" s="999">
        <v>45785</v>
      </c>
      <c r="B231" s="164" t="s">
        <v>621</v>
      </c>
      <c r="C231" s="164" t="s">
        <v>111</v>
      </c>
      <c r="D231" s="164" t="s">
        <v>458</v>
      </c>
      <c r="E231" s="164" t="s">
        <v>282</v>
      </c>
      <c r="F231" s="1000">
        <v>295985</v>
      </c>
      <c r="G231" s="1018"/>
      <c r="H231" s="1000">
        <v>295991</v>
      </c>
      <c r="I231" s="1000"/>
      <c r="J231" s="541">
        <f t="shared" ref="J231" si="1924">H231-F231</f>
        <v>6</v>
      </c>
      <c r="K231" s="1000">
        <v>295991</v>
      </c>
      <c r="L231" s="541">
        <f t="shared" ref="L231" si="1925">K231-H231</f>
        <v>0</v>
      </c>
      <c r="M231" s="1000">
        <v>296001</v>
      </c>
      <c r="N231" s="1000"/>
      <c r="O231" s="541">
        <f t="shared" ref="O231" si="1926">M231-K231</f>
        <v>10</v>
      </c>
      <c r="P231" s="541">
        <f t="shared" ref="P231" si="1927">M231-H231</f>
        <v>10</v>
      </c>
      <c r="Q231" s="1000">
        <v>296021</v>
      </c>
      <c r="R231" s="1000"/>
      <c r="S231" s="541">
        <f t="shared" ref="S231" si="1928">Q231-M231</f>
        <v>20</v>
      </c>
      <c r="T231" s="542">
        <f t="shared" ref="T231" si="1929">Q231-F231</f>
        <v>36</v>
      </c>
      <c r="U231" s="542"/>
      <c r="V231" s="541">
        <f t="shared" ref="V231" si="1930">P231</f>
        <v>10</v>
      </c>
      <c r="W231" s="543">
        <f t="shared" ref="W231" si="1931">T231-V231</f>
        <v>26</v>
      </c>
      <c r="X231" s="1046" t="s">
        <v>466</v>
      </c>
      <c r="Y231" s="1046" t="s">
        <v>467</v>
      </c>
      <c r="Z231" s="1046" t="s">
        <v>29</v>
      </c>
      <c r="AA231" s="1046">
        <v>2016</v>
      </c>
      <c r="AB231" s="1046" t="s">
        <v>30</v>
      </c>
      <c r="AC231" s="1047">
        <v>7</v>
      </c>
      <c r="AD231" s="978">
        <f t="shared" ref="AD231" si="1932">T231/AC231</f>
        <v>5.1428571428571432</v>
      </c>
      <c r="AE231" s="1048">
        <v>23.45</v>
      </c>
      <c r="AF231" s="976">
        <f t="shared" ref="AF231" si="1933">AD231*AE231</f>
        <v>120.60000000000001</v>
      </c>
      <c r="AG231" s="1077" t="s">
        <v>128</v>
      </c>
      <c r="AH231" s="976">
        <f t="shared" ref="AH231" si="1934">AF231</f>
        <v>120.60000000000001</v>
      </c>
      <c r="AI231" s="978">
        <f t="shared" ref="AI231" si="1935">AD231</f>
        <v>5.1428571428571432</v>
      </c>
      <c r="AJ231" s="978">
        <f t="shared" ref="AJ231" si="1936">T231</f>
        <v>36</v>
      </c>
      <c r="AK231" s="1053">
        <f>SUM(AH225:AH231)</f>
        <v>633.15</v>
      </c>
      <c r="AL231" s="1053">
        <v>700</v>
      </c>
      <c r="AM231" s="1054">
        <v>45785</v>
      </c>
    </row>
    <row r="232" spans="1:39">
      <c r="A232" s="999">
        <v>45785</v>
      </c>
      <c r="B232" s="164" t="s">
        <v>621</v>
      </c>
      <c r="C232" s="164" t="s">
        <v>111</v>
      </c>
      <c r="D232" s="164" t="s">
        <v>459</v>
      </c>
      <c r="E232" s="164" t="s">
        <v>283</v>
      </c>
      <c r="F232" s="1000">
        <v>296021</v>
      </c>
      <c r="G232" s="1018"/>
      <c r="H232" s="1000">
        <v>296045</v>
      </c>
      <c r="I232" s="1000"/>
      <c r="J232" s="541">
        <f t="shared" ref="J232" si="1937">H232-F232</f>
        <v>24</v>
      </c>
      <c r="K232" s="1000">
        <v>296045</v>
      </c>
      <c r="L232" s="541">
        <f t="shared" ref="L232" si="1938">K232-H232</f>
        <v>0</v>
      </c>
      <c r="M232" s="1000">
        <v>296055</v>
      </c>
      <c r="N232" s="1000"/>
      <c r="O232" s="541">
        <f t="shared" ref="O232" si="1939">M232-K232</f>
        <v>10</v>
      </c>
      <c r="P232" s="541">
        <f t="shared" ref="P232" si="1940">M232-H232</f>
        <v>10</v>
      </c>
      <c r="Q232" s="1000">
        <v>296061</v>
      </c>
      <c r="R232" s="1000"/>
      <c r="S232" s="541">
        <f t="shared" ref="S232" si="1941">Q232-M232</f>
        <v>6</v>
      </c>
      <c r="T232" s="542">
        <f t="shared" ref="T232" si="1942">Q232-F232</f>
        <v>40</v>
      </c>
      <c r="U232" s="542"/>
      <c r="V232" s="541">
        <f t="shared" ref="V232" si="1943">P232</f>
        <v>10</v>
      </c>
      <c r="W232" s="543">
        <f t="shared" ref="W232" si="1944">T232-V232</f>
        <v>30</v>
      </c>
      <c r="X232" s="1046" t="s">
        <v>466</v>
      </c>
      <c r="Y232" s="1046" t="s">
        <v>467</v>
      </c>
      <c r="Z232" s="1046" t="s">
        <v>29</v>
      </c>
      <c r="AA232" s="1046">
        <v>2016</v>
      </c>
      <c r="AB232" s="1046" t="s">
        <v>30</v>
      </c>
      <c r="AC232" s="1047">
        <v>7</v>
      </c>
      <c r="AD232" s="978">
        <f t="shared" ref="AD232" si="1945">T232/AC232</f>
        <v>5.7142857142857144</v>
      </c>
      <c r="AE232" s="1048">
        <v>23.45</v>
      </c>
      <c r="AF232" s="976">
        <f t="shared" ref="AF232" si="1946">AD232*AE232</f>
        <v>134</v>
      </c>
      <c r="AG232" s="1077" t="s">
        <v>128</v>
      </c>
      <c r="AH232" s="976">
        <f t="shared" ref="AH232" si="1947">AF232</f>
        <v>134</v>
      </c>
      <c r="AI232" s="978">
        <f t="shared" ref="AI232" si="1948">AD232</f>
        <v>5.7142857142857144</v>
      </c>
      <c r="AJ232" s="978">
        <f t="shared" ref="AJ232" si="1949">T232</f>
        <v>40</v>
      </c>
    </row>
    <row r="233" spans="1:39">
      <c r="A233" s="999">
        <v>45786</v>
      </c>
      <c r="B233" s="164" t="s">
        <v>621</v>
      </c>
      <c r="C233" s="164" t="s">
        <v>111</v>
      </c>
      <c r="D233" s="164" t="s">
        <v>458</v>
      </c>
      <c r="E233" s="164" t="s">
        <v>282</v>
      </c>
      <c r="F233" s="1000">
        <v>296060</v>
      </c>
      <c r="G233" s="1018"/>
      <c r="H233" s="1000">
        <v>296067</v>
      </c>
      <c r="I233" s="1000"/>
      <c r="J233" s="541">
        <f t="shared" ref="J233" si="1950">H233-F233</f>
        <v>7</v>
      </c>
      <c r="K233" s="1000">
        <v>296067</v>
      </c>
      <c r="L233" s="541">
        <f t="shared" ref="L233" si="1951">K233-H233</f>
        <v>0</v>
      </c>
      <c r="M233" s="1000">
        <v>296077</v>
      </c>
      <c r="N233" s="1000"/>
      <c r="O233" s="541">
        <f t="shared" ref="O233" si="1952">M233-K233</f>
        <v>10</v>
      </c>
      <c r="P233" s="541">
        <f t="shared" ref="P233" si="1953">M233-H233</f>
        <v>10</v>
      </c>
      <c r="Q233" s="1000">
        <v>296077</v>
      </c>
      <c r="R233" s="1000"/>
      <c r="S233" s="541">
        <f t="shared" ref="S233" si="1954">Q233-M233</f>
        <v>0</v>
      </c>
      <c r="T233" s="542">
        <f t="shared" ref="T233" si="1955">Q233-F233</f>
        <v>17</v>
      </c>
      <c r="U233" s="542"/>
      <c r="V233" s="541">
        <f t="shared" ref="V233" si="1956">P233</f>
        <v>10</v>
      </c>
      <c r="W233" s="543">
        <f t="shared" ref="W233" si="1957">T233-V233</f>
        <v>7</v>
      </c>
      <c r="X233" s="1046" t="s">
        <v>466</v>
      </c>
      <c r="Y233" s="1046" t="s">
        <v>467</v>
      </c>
      <c r="Z233" s="1046" t="s">
        <v>29</v>
      </c>
      <c r="AA233" s="1046">
        <v>2016</v>
      </c>
      <c r="AB233" s="1046" t="s">
        <v>30</v>
      </c>
      <c r="AC233" s="1047">
        <v>7</v>
      </c>
      <c r="AD233" s="978">
        <f t="shared" ref="AD233" si="1958">T233/AC233</f>
        <v>2.4285714285714284</v>
      </c>
      <c r="AE233" s="1048">
        <v>23.45</v>
      </c>
      <c r="AF233" s="976">
        <f t="shared" ref="AF233" si="1959">AD233*AE233</f>
        <v>56.949999999999996</v>
      </c>
      <c r="AG233" s="1077" t="s">
        <v>128</v>
      </c>
      <c r="AH233" s="976">
        <f t="shared" ref="AH233" si="1960">AF233</f>
        <v>56.949999999999996</v>
      </c>
      <c r="AI233" s="978">
        <f t="shared" ref="AI233" si="1961">AD233</f>
        <v>2.4285714285714284</v>
      </c>
      <c r="AJ233" s="978">
        <f t="shared" ref="AJ233" si="1962">T233</f>
        <v>17</v>
      </c>
    </row>
    <row r="234" spans="1:39">
      <c r="A234" s="999">
        <v>45786</v>
      </c>
      <c r="B234" s="164" t="s">
        <v>621</v>
      </c>
      <c r="C234" s="164" t="s">
        <v>111</v>
      </c>
      <c r="D234" s="164" t="s">
        <v>635</v>
      </c>
      <c r="E234" s="164" t="s">
        <v>282</v>
      </c>
      <c r="F234" s="1000">
        <v>296077</v>
      </c>
      <c r="G234" s="1018"/>
      <c r="H234" s="1000">
        <v>296077</v>
      </c>
      <c r="I234" s="1000"/>
      <c r="J234" s="541">
        <f t="shared" ref="J234" si="1963">H234-F234</f>
        <v>0</v>
      </c>
      <c r="K234" s="1000">
        <v>296077</v>
      </c>
      <c r="L234" s="541">
        <f t="shared" ref="L234" si="1964">K234-H234</f>
        <v>0</v>
      </c>
      <c r="M234" s="1000">
        <v>296088</v>
      </c>
      <c r="N234" s="1000"/>
      <c r="O234" s="541">
        <f t="shared" ref="O234" si="1965">M234-K234</f>
        <v>11</v>
      </c>
      <c r="P234" s="541">
        <f t="shared" ref="P234" si="1966">M234-H234</f>
        <v>11</v>
      </c>
      <c r="Q234" s="1000">
        <v>296110</v>
      </c>
      <c r="R234" s="1000"/>
      <c r="S234" s="541">
        <f t="shared" ref="S234" si="1967">Q234-M234</f>
        <v>22</v>
      </c>
      <c r="T234" s="542">
        <f t="shared" ref="T234" si="1968">Q234-F234</f>
        <v>33</v>
      </c>
      <c r="U234" s="542"/>
      <c r="V234" s="541">
        <f t="shared" ref="V234" si="1969">P234</f>
        <v>11</v>
      </c>
      <c r="W234" s="543">
        <f t="shared" ref="W234" si="1970">T234-V234</f>
        <v>22</v>
      </c>
      <c r="X234" s="1046" t="s">
        <v>466</v>
      </c>
      <c r="Y234" s="1046" t="s">
        <v>467</v>
      </c>
      <c r="Z234" s="1046" t="s">
        <v>29</v>
      </c>
      <c r="AA234" s="1046">
        <v>2016</v>
      </c>
      <c r="AB234" s="1046" t="s">
        <v>30</v>
      </c>
      <c r="AC234" s="1047">
        <v>7</v>
      </c>
      <c r="AD234" s="978">
        <f t="shared" ref="AD234" si="1971">T234/AC234</f>
        <v>4.7142857142857144</v>
      </c>
      <c r="AE234" s="1048">
        <v>23.45</v>
      </c>
      <c r="AF234" s="976">
        <f t="shared" ref="AF234" si="1972">AD234*AE234</f>
        <v>110.55</v>
      </c>
      <c r="AG234" s="1077" t="s">
        <v>128</v>
      </c>
      <c r="AH234" s="976">
        <f t="shared" ref="AH234" si="1973">AF234</f>
        <v>110.55</v>
      </c>
      <c r="AI234" s="978">
        <f t="shared" ref="AI234" si="1974">AD234</f>
        <v>4.7142857142857144</v>
      </c>
      <c r="AJ234" s="978">
        <f t="shared" ref="AJ234" si="1975">T234</f>
        <v>33</v>
      </c>
    </row>
    <row r="235" spans="1:39">
      <c r="A235" s="999">
        <v>45786</v>
      </c>
      <c r="B235" s="164" t="s">
        <v>621</v>
      </c>
      <c r="C235" s="164" t="s">
        <v>111</v>
      </c>
      <c r="D235" s="164" t="s">
        <v>634</v>
      </c>
      <c r="E235" s="164" t="s">
        <v>283</v>
      </c>
      <c r="F235" s="1000">
        <v>296110</v>
      </c>
      <c r="G235" s="1018"/>
      <c r="H235" s="1000">
        <v>296135</v>
      </c>
      <c r="I235" s="1000"/>
      <c r="J235" s="541">
        <f t="shared" ref="J235" si="1976">H235-F235</f>
        <v>25</v>
      </c>
      <c r="K235" s="1000">
        <v>296135</v>
      </c>
      <c r="L235" s="541">
        <f t="shared" ref="L235" si="1977">K235-H235</f>
        <v>0</v>
      </c>
      <c r="M235" s="1000">
        <v>296145</v>
      </c>
      <c r="N235" s="1000"/>
      <c r="O235" s="541">
        <f t="shared" ref="O235" si="1978">M235-K235</f>
        <v>10</v>
      </c>
      <c r="P235" s="541">
        <f t="shared" ref="P235" si="1979">M235-H235</f>
        <v>10</v>
      </c>
      <c r="Q235" s="1000">
        <v>296145</v>
      </c>
      <c r="R235" s="1000"/>
      <c r="S235" s="541">
        <f t="shared" ref="S235" si="1980">Q235-M235</f>
        <v>0</v>
      </c>
      <c r="T235" s="542">
        <f t="shared" ref="T235" si="1981">Q235-F235</f>
        <v>35</v>
      </c>
      <c r="U235" s="542"/>
      <c r="V235" s="541">
        <f t="shared" ref="V235" si="1982">P235</f>
        <v>10</v>
      </c>
      <c r="W235" s="543">
        <f t="shared" ref="W235" si="1983">T235-V235</f>
        <v>25</v>
      </c>
      <c r="X235" s="1046" t="s">
        <v>466</v>
      </c>
      <c r="Y235" s="1046" t="s">
        <v>467</v>
      </c>
      <c r="Z235" s="1046" t="s">
        <v>29</v>
      </c>
      <c r="AA235" s="1046">
        <v>2016</v>
      </c>
      <c r="AB235" s="1046" t="s">
        <v>30</v>
      </c>
      <c r="AC235" s="1047">
        <v>7</v>
      </c>
      <c r="AD235" s="978">
        <f t="shared" ref="AD235" si="1984">T235/AC235</f>
        <v>5</v>
      </c>
      <c r="AE235" s="1048">
        <v>23.45</v>
      </c>
      <c r="AF235" s="976">
        <f t="shared" ref="AF235" si="1985">AD235*AE235</f>
        <v>117.25</v>
      </c>
      <c r="AG235" s="1077" t="s">
        <v>128</v>
      </c>
      <c r="AH235" s="976">
        <f t="shared" ref="AH235" si="1986">AF235</f>
        <v>117.25</v>
      </c>
      <c r="AI235" s="978">
        <f t="shared" ref="AI235" si="1987">AD235</f>
        <v>5</v>
      </c>
      <c r="AJ235" s="978">
        <f t="shared" ref="AJ235" si="1988">T235</f>
        <v>35</v>
      </c>
      <c r="AK235" s="1078"/>
      <c r="AL235" s="1078"/>
      <c r="AM235" s="1079"/>
    </row>
    <row r="236" spans="1:39">
      <c r="A236" s="999">
        <v>45786</v>
      </c>
      <c r="B236" s="164" t="s">
        <v>621</v>
      </c>
      <c r="C236" s="164" t="s">
        <v>111</v>
      </c>
      <c r="D236" s="164" t="s">
        <v>459</v>
      </c>
      <c r="E236" s="164" t="s">
        <v>283</v>
      </c>
      <c r="F236" s="1000">
        <v>296145</v>
      </c>
      <c r="G236" s="1018"/>
      <c r="H236" s="1000">
        <v>296145</v>
      </c>
      <c r="I236" s="1000"/>
      <c r="J236" s="541">
        <f t="shared" ref="J236" si="1989">H236-F236</f>
        <v>0</v>
      </c>
      <c r="K236" s="1000">
        <v>296145</v>
      </c>
      <c r="L236" s="541">
        <f t="shared" ref="L236" si="1990">K236-H236</f>
        <v>0</v>
      </c>
      <c r="M236" s="1000">
        <v>296155</v>
      </c>
      <c r="N236" s="1000"/>
      <c r="O236" s="541">
        <f t="shared" ref="O236" si="1991">M236-K236</f>
        <v>10</v>
      </c>
      <c r="P236" s="541">
        <f t="shared" ref="P236" si="1992">M236-H236</f>
        <v>10</v>
      </c>
      <c r="Q236" s="1000">
        <v>296159</v>
      </c>
      <c r="R236" s="1000"/>
      <c r="S236" s="541">
        <f t="shared" ref="S236" si="1993">Q236-M236</f>
        <v>4</v>
      </c>
      <c r="T236" s="542">
        <f t="shared" ref="T236" si="1994">Q236-F236</f>
        <v>14</v>
      </c>
      <c r="U236" s="542"/>
      <c r="V236" s="541">
        <f t="shared" ref="V236" si="1995">P236</f>
        <v>10</v>
      </c>
      <c r="W236" s="543">
        <f t="shared" ref="W236" si="1996">T236-V236</f>
        <v>4</v>
      </c>
      <c r="X236" s="1046" t="s">
        <v>466</v>
      </c>
      <c r="Y236" s="1046" t="s">
        <v>467</v>
      </c>
      <c r="Z236" s="1046" t="s">
        <v>29</v>
      </c>
      <c r="AA236" s="1046">
        <v>2016</v>
      </c>
      <c r="AB236" s="1046" t="s">
        <v>30</v>
      </c>
      <c r="AC236" s="1047">
        <v>7</v>
      </c>
      <c r="AD236" s="978">
        <f t="shared" ref="AD236" si="1997">T236/AC236</f>
        <v>2</v>
      </c>
      <c r="AE236" s="1048">
        <v>23.45</v>
      </c>
      <c r="AF236" s="976">
        <f t="shared" ref="AF236" si="1998">AD236*AE236</f>
        <v>46.9</v>
      </c>
      <c r="AG236" s="1077" t="s">
        <v>128</v>
      </c>
      <c r="AH236" s="976">
        <f t="shared" ref="AH236" si="1999">AF236</f>
        <v>46.9</v>
      </c>
      <c r="AI236" s="978">
        <f t="shared" ref="AI236" si="2000">AD236</f>
        <v>2</v>
      </c>
      <c r="AJ236" s="978">
        <f t="shared" ref="AJ236" si="2001">T236</f>
        <v>14</v>
      </c>
      <c r="AK236" s="1078"/>
      <c r="AL236" s="1078"/>
      <c r="AM236" s="1079"/>
    </row>
    <row r="237" spans="1:39">
      <c r="A237" s="999">
        <v>45789</v>
      </c>
      <c r="B237" s="164" t="s">
        <v>621</v>
      </c>
      <c r="C237" s="164" t="s">
        <v>111</v>
      </c>
      <c r="D237" s="164" t="s">
        <v>458</v>
      </c>
      <c r="E237" s="164" t="s">
        <v>282</v>
      </c>
      <c r="F237" s="1000">
        <v>296159</v>
      </c>
      <c r="G237" s="1018"/>
      <c r="H237" s="1000">
        <v>296171</v>
      </c>
      <c r="I237" s="1000"/>
      <c r="J237" s="541">
        <f t="shared" ref="J237" si="2002">H237-F237</f>
        <v>12</v>
      </c>
      <c r="K237" s="1000">
        <v>296171</v>
      </c>
      <c r="L237" s="541">
        <f t="shared" ref="L237" si="2003">K237-H237</f>
        <v>0</v>
      </c>
      <c r="M237" s="1000">
        <v>296181</v>
      </c>
      <c r="N237" s="1000"/>
      <c r="O237" s="541">
        <f t="shared" ref="O237" si="2004">M237-K237</f>
        <v>10</v>
      </c>
      <c r="P237" s="541">
        <f t="shared" ref="P237" si="2005">M237-H237</f>
        <v>10</v>
      </c>
      <c r="Q237" s="1000">
        <v>296181</v>
      </c>
      <c r="R237" s="1000"/>
      <c r="S237" s="541">
        <f t="shared" ref="S237" si="2006">Q237-M237</f>
        <v>0</v>
      </c>
      <c r="T237" s="542">
        <f t="shared" ref="T237" si="2007">Q237-F237</f>
        <v>22</v>
      </c>
      <c r="U237" s="542"/>
      <c r="V237" s="541">
        <f t="shared" ref="V237" si="2008">P237</f>
        <v>10</v>
      </c>
      <c r="W237" s="543">
        <f t="shared" ref="W237" si="2009">T237-V237</f>
        <v>12</v>
      </c>
      <c r="X237" s="1046" t="s">
        <v>466</v>
      </c>
      <c r="Y237" s="1046" t="s">
        <v>467</v>
      </c>
      <c r="Z237" s="1046" t="s">
        <v>29</v>
      </c>
      <c r="AA237" s="1046">
        <v>2016</v>
      </c>
      <c r="AB237" s="1046" t="s">
        <v>30</v>
      </c>
      <c r="AC237" s="1047">
        <v>7</v>
      </c>
      <c r="AD237" s="978">
        <f t="shared" ref="AD237" si="2010">T237/AC237</f>
        <v>3.1428571428571428</v>
      </c>
      <c r="AE237" s="1048">
        <v>23.45</v>
      </c>
      <c r="AF237" s="976">
        <f t="shared" ref="AF237" si="2011">AD237*AE237</f>
        <v>73.7</v>
      </c>
      <c r="AG237" s="1077" t="s">
        <v>128</v>
      </c>
      <c r="AH237" s="976">
        <f t="shared" ref="AH237" si="2012">AF237</f>
        <v>73.7</v>
      </c>
      <c r="AI237" s="978">
        <f t="shared" ref="AI237" si="2013">AD237</f>
        <v>3.1428571428571428</v>
      </c>
      <c r="AJ237" s="978">
        <f t="shared" ref="AJ237" si="2014">T237</f>
        <v>22</v>
      </c>
    </row>
    <row r="238" spans="1:39">
      <c r="A238" s="999">
        <v>45789</v>
      </c>
      <c r="B238" s="164" t="s">
        <v>621</v>
      </c>
      <c r="C238" s="164" t="s">
        <v>111</v>
      </c>
      <c r="D238" s="164" t="s">
        <v>635</v>
      </c>
      <c r="E238" s="164" t="s">
        <v>282</v>
      </c>
      <c r="F238" s="1000">
        <v>296181</v>
      </c>
      <c r="G238" s="1018"/>
      <c r="H238" s="1000">
        <v>296181</v>
      </c>
      <c r="I238" s="1000"/>
      <c r="J238" s="541">
        <f t="shared" ref="J238" si="2015">H238-F238</f>
        <v>0</v>
      </c>
      <c r="K238" s="1000">
        <v>296181</v>
      </c>
      <c r="L238" s="541">
        <f t="shared" ref="L238" si="2016">K238-H238</f>
        <v>0</v>
      </c>
      <c r="M238" s="1000">
        <v>296192</v>
      </c>
      <c r="N238" s="1000"/>
      <c r="O238" s="541">
        <f t="shared" ref="O238" si="2017">M238-K238</f>
        <v>11</v>
      </c>
      <c r="P238" s="541">
        <f t="shared" ref="P238" si="2018">M238-H238</f>
        <v>11</v>
      </c>
      <c r="Q238" s="1000">
        <v>296214</v>
      </c>
      <c r="R238" s="1000"/>
      <c r="S238" s="541">
        <f t="shared" ref="S238" si="2019">Q238-M238</f>
        <v>22</v>
      </c>
      <c r="T238" s="542">
        <f t="shared" ref="T238" si="2020">Q238-F238</f>
        <v>33</v>
      </c>
      <c r="U238" s="542"/>
      <c r="V238" s="541">
        <f t="shared" ref="V238" si="2021">P238</f>
        <v>11</v>
      </c>
      <c r="W238" s="543">
        <f t="shared" ref="W238" si="2022">T238-V238</f>
        <v>22</v>
      </c>
      <c r="X238" s="1046" t="s">
        <v>466</v>
      </c>
      <c r="Y238" s="1046" t="s">
        <v>467</v>
      </c>
      <c r="Z238" s="1046" t="s">
        <v>29</v>
      </c>
      <c r="AA238" s="1046">
        <v>2016</v>
      </c>
      <c r="AB238" s="1046" t="s">
        <v>30</v>
      </c>
      <c r="AC238" s="1047">
        <v>7</v>
      </c>
      <c r="AD238" s="978">
        <f t="shared" ref="AD238" si="2023">T238/AC238</f>
        <v>4.7142857142857144</v>
      </c>
      <c r="AE238" s="1048">
        <v>23.45</v>
      </c>
      <c r="AF238" s="976">
        <f t="shared" ref="AF238" si="2024">AD238*AE238</f>
        <v>110.55</v>
      </c>
      <c r="AG238" s="1077" t="s">
        <v>128</v>
      </c>
      <c r="AH238" s="976">
        <f t="shared" ref="AH238" si="2025">AF238</f>
        <v>110.55</v>
      </c>
      <c r="AI238" s="978">
        <f t="shared" ref="AI238" si="2026">AD238</f>
        <v>4.7142857142857144</v>
      </c>
      <c r="AJ238" s="978">
        <f t="shared" ref="AJ238" si="2027">T238</f>
        <v>33</v>
      </c>
    </row>
    <row r="239" spans="1:39">
      <c r="A239" s="999">
        <v>45789</v>
      </c>
      <c r="B239" s="164" t="s">
        <v>621</v>
      </c>
      <c r="C239" s="164" t="s">
        <v>111</v>
      </c>
      <c r="D239" s="164" t="s">
        <v>634</v>
      </c>
      <c r="E239" s="164" t="s">
        <v>283</v>
      </c>
      <c r="F239" s="1000">
        <v>296214</v>
      </c>
      <c r="G239" s="1018"/>
      <c r="H239" s="1000">
        <v>296243</v>
      </c>
      <c r="I239" s="1000"/>
      <c r="J239" s="541">
        <f t="shared" ref="J239" si="2028">H239-F239</f>
        <v>29</v>
      </c>
      <c r="K239" s="1000">
        <v>296243</v>
      </c>
      <c r="L239" s="541">
        <f t="shared" ref="L239" si="2029">K239-H239</f>
        <v>0</v>
      </c>
      <c r="M239" s="1000">
        <v>296253</v>
      </c>
      <c r="N239" s="1000"/>
      <c r="O239" s="541">
        <f t="shared" ref="O239" si="2030">M239-K239</f>
        <v>10</v>
      </c>
      <c r="P239" s="541">
        <f t="shared" ref="P239" si="2031">M239-H239</f>
        <v>10</v>
      </c>
      <c r="Q239" s="1000">
        <v>296253</v>
      </c>
      <c r="R239" s="1000"/>
      <c r="S239" s="541">
        <f t="shared" ref="S239" si="2032">Q239-M239</f>
        <v>0</v>
      </c>
      <c r="T239" s="542">
        <f t="shared" ref="T239" si="2033">Q239-F239</f>
        <v>39</v>
      </c>
      <c r="U239" s="542"/>
      <c r="V239" s="541">
        <f t="shared" ref="V239" si="2034">P239</f>
        <v>10</v>
      </c>
      <c r="W239" s="543">
        <f t="shared" ref="W239" si="2035">T239-V239</f>
        <v>29</v>
      </c>
      <c r="X239" s="1046" t="s">
        <v>466</v>
      </c>
      <c r="Y239" s="1046" t="s">
        <v>467</v>
      </c>
      <c r="Z239" s="1046" t="s">
        <v>29</v>
      </c>
      <c r="AA239" s="1046">
        <v>2016</v>
      </c>
      <c r="AB239" s="1046" t="s">
        <v>30</v>
      </c>
      <c r="AC239" s="1047">
        <v>7</v>
      </c>
      <c r="AD239" s="978">
        <f t="shared" ref="AD239" si="2036">T239/AC239</f>
        <v>5.5714285714285712</v>
      </c>
      <c r="AE239" s="1048">
        <v>23.45</v>
      </c>
      <c r="AF239" s="976">
        <f t="shared" ref="AF239" si="2037">AD239*AE239</f>
        <v>130.64999999999998</v>
      </c>
      <c r="AG239" s="1077" t="s">
        <v>128</v>
      </c>
      <c r="AH239" s="976">
        <f t="shared" ref="AH239" si="2038">AF239</f>
        <v>130.64999999999998</v>
      </c>
      <c r="AI239" s="978">
        <f t="shared" ref="AI239" si="2039">AD239</f>
        <v>5.5714285714285712</v>
      </c>
      <c r="AJ239" s="978">
        <f t="shared" ref="AJ239" si="2040">T239</f>
        <v>39</v>
      </c>
      <c r="AK239" s="1078"/>
      <c r="AL239" s="1078"/>
      <c r="AM239" s="1079"/>
    </row>
    <row r="240" spans="1:39">
      <c r="A240" s="999">
        <v>45789</v>
      </c>
      <c r="B240" s="164" t="s">
        <v>621</v>
      </c>
      <c r="C240" s="164" t="s">
        <v>111</v>
      </c>
      <c r="D240" s="164" t="s">
        <v>459</v>
      </c>
      <c r="E240" s="164" t="s">
        <v>283</v>
      </c>
      <c r="F240" s="1000">
        <v>296253</v>
      </c>
      <c r="G240" s="1018"/>
      <c r="H240" s="1000">
        <v>296253</v>
      </c>
      <c r="I240" s="1000"/>
      <c r="J240" s="541">
        <f t="shared" ref="J240" si="2041">H240-F240</f>
        <v>0</v>
      </c>
      <c r="K240" s="1000">
        <v>296253</v>
      </c>
      <c r="L240" s="541">
        <f t="shared" ref="L240" si="2042">K240-H240</f>
        <v>0</v>
      </c>
      <c r="M240" s="1000">
        <v>296263</v>
      </c>
      <c r="N240" s="1000"/>
      <c r="O240" s="541">
        <f t="shared" ref="O240" si="2043">M240-K240</f>
        <v>10</v>
      </c>
      <c r="P240" s="541">
        <f t="shared" ref="P240" si="2044">M240-H240</f>
        <v>10</v>
      </c>
      <c r="Q240" s="1000">
        <v>296269</v>
      </c>
      <c r="R240" s="1000"/>
      <c r="S240" s="541">
        <f t="shared" ref="S240" si="2045">Q240-M240</f>
        <v>6</v>
      </c>
      <c r="T240" s="542">
        <f t="shared" ref="T240" si="2046">Q240-F240</f>
        <v>16</v>
      </c>
      <c r="U240" s="542"/>
      <c r="V240" s="541">
        <f t="shared" ref="V240" si="2047">P240</f>
        <v>10</v>
      </c>
      <c r="W240" s="543">
        <f t="shared" ref="W240" si="2048">T240-V240</f>
        <v>6</v>
      </c>
      <c r="X240" s="1046" t="s">
        <v>466</v>
      </c>
      <c r="Y240" s="1046" t="s">
        <v>467</v>
      </c>
      <c r="Z240" s="1046" t="s">
        <v>29</v>
      </c>
      <c r="AA240" s="1046">
        <v>2016</v>
      </c>
      <c r="AB240" s="1046" t="s">
        <v>30</v>
      </c>
      <c r="AC240" s="1047">
        <v>7</v>
      </c>
      <c r="AD240" s="978">
        <f t="shared" ref="AD240" si="2049">T240/AC240</f>
        <v>2.2857142857142856</v>
      </c>
      <c r="AE240" s="1048">
        <v>23.45</v>
      </c>
      <c r="AF240" s="976">
        <f t="shared" ref="AF240" si="2050">AD240*AE240</f>
        <v>53.599999999999994</v>
      </c>
      <c r="AG240" s="1077" t="s">
        <v>128</v>
      </c>
      <c r="AH240" s="976">
        <f t="shared" ref="AH240" si="2051">AF240</f>
        <v>53.599999999999994</v>
      </c>
      <c r="AI240" s="978">
        <f t="shared" ref="AI240" si="2052">AD240</f>
        <v>2.2857142857142856</v>
      </c>
      <c r="AJ240" s="978">
        <f t="shared" ref="AJ240" si="2053">T240</f>
        <v>16</v>
      </c>
      <c r="AK240" s="1078"/>
      <c r="AL240" s="1078"/>
      <c r="AM240" s="1079"/>
    </row>
    <row r="241" spans="1:39">
      <c r="A241" s="999">
        <v>45790</v>
      </c>
      <c r="B241" s="164" t="s">
        <v>621</v>
      </c>
      <c r="C241" s="164" t="s">
        <v>111</v>
      </c>
      <c r="D241" s="164" t="s">
        <v>458</v>
      </c>
      <c r="E241" s="164" t="s">
        <v>282</v>
      </c>
      <c r="F241" s="1000">
        <v>296269</v>
      </c>
      <c r="G241" s="1018"/>
      <c r="H241" s="1000">
        <v>296275</v>
      </c>
      <c r="I241" s="1000"/>
      <c r="J241" s="541">
        <f t="shared" ref="J241" si="2054">H241-F241</f>
        <v>6</v>
      </c>
      <c r="K241" s="1000">
        <v>296275</v>
      </c>
      <c r="L241" s="541">
        <f t="shared" ref="L241" si="2055">K241-H241</f>
        <v>0</v>
      </c>
      <c r="M241" s="1000">
        <v>296285</v>
      </c>
      <c r="N241" s="1000"/>
      <c r="O241" s="541">
        <f t="shared" ref="O241" si="2056">M241-K241</f>
        <v>10</v>
      </c>
      <c r="P241" s="541">
        <f t="shared" ref="P241" si="2057">M241-H241</f>
        <v>10</v>
      </c>
      <c r="Q241" s="1000">
        <v>296285</v>
      </c>
      <c r="R241" s="1000"/>
      <c r="S241" s="541">
        <f t="shared" ref="S241" si="2058">Q241-M241</f>
        <v>0</v>
      </c>
      <c r="T241" s="542">
        <f t="shared" ref="T241" si="2059">Q241-F241</f>
        <v>16</v>
      </c>
      <c r="U241" s="542"/>
      <c r="V241" s="541">
        <f t="shared" ref="V241" si="2060">P241</f>
        <v>10</v>
      </c>
      <c r="W241" s="543">
        <f t="shared" ref="W241" si="2061">T241-V241</f>
        <v>6</v>
      </c>
      <c r="X241" s="1046" t="s">
        <v>466</v>
      </c>
      <c r="Y241" s="1046" t="s">
        <v>467</v>
      </c>
      <c r="Z241" s="1046" t="s">
        <v>29</v>
      </c>
      <c r="AA241" s="1046">
        <v>2016</v>
      </c>
      <c r="AB241" s="1046" t="s">
        <v>30</v>
      </c>
      <c r="AC241" s="1047">
        <v>7</v>
      </c>
      <c r="AD241" s="978">
        <f t="shared" ref="AD241" si="2062">T241/AC241</f>
        <v>2.2857142857142856</v>
      </c>
      <c r="AE241" s="1048">
        <v>23.45</v>
      </c>
      <c r="AF241" s="976">
        <f t="shared" ref="AF241" si="2063">AD241*AE241</f>
        <v>53.599999999999994</v>
      </c>
      <c r="AG241" s="1077" t="s">
        <v>128</v>
      </c>
      <c r="AH241" s="976">
        <f t="shared" ref="AH241" si="2064">AF241</f>
        <v>53.599999999999994</v>
      </c>
      <c r="AI241" s="978">
        <f t="shared" ref="AI241" si="2065">AD241</f>
        <v>2.2857142857142856</v>
      </c>
      <c r="AJ241" s="978">
        <f t="shared" ref="AJ241" si="2066">T241</f>
        <v>16</v>
      </c>
      <c r="AK241" s="1053" t="s">
        <v>439</v>
      </c>
      <c r="AL241" s="1053" t="s">
        <v>440</v>
      </c>
      <c r="AM241" s="1054" t="s">
        <v>2</v>
      </c>
    </row>
    <row r="242" spans="1:39">
      <c r="A242" s="999">
        <v>45790</v>
      </c>
      <c r="B242" s="164" t="s">
        <v>621</v>
      </c>
      <c r="C242" s="164" t="s">
        <v>111</v>
      </c>
      <c r="D242" s="164" t="s">
        <v>635</v>
      </c>
      <c r="E242" s="164" t="s">
        <v>282</v>
      </c>
      <c r="F242" s="1000">
        <v>296285</v>
      </c>
      <c r="G242" s="1018"/>
      <c r="H242" s="1000">
        <v>296285</v>
      </c>
      <c r="I242" s="1000"/>
      <c r="J242" s="541">
        <f t="shared" ref="J242" si="2067">H242-F242</f>
        <v>0</v>
      </c>
      <c r="K242" s="1000">
        <v>296285</v>
      </c>
      <c r="L242" s="541">
        <f t="shared" ref="L242" si="2068">K242-H242</f>
        <v>0</v>
      </c>
      <c r="M242" s="1000">
        <v>296296</v>
      </c>
      <c r="N242" s="1000"/>
      <c r="O242" s="541">
        <f t="shared" ref="O242" si="2069">M242-K242</f>
        <v>11</v>
      </c>
      <c r="P242" s="541">
        <f t="shared" ref="P242" si="2070">M242-H242</f>
        <v>11</v>
      </c>
      <c r="Q242" s="1000">
        <v>296313</v>
      </c>
      <c r="R242" s="1000"/>
      <c r="S242" s="541">
        <f t="shared" ref="S242" si="2071">Q242-M242</f>
        <v>17</v>
      </c>
      <c r="T242" s="542">
        <f t="shared" ref="T242" si="2072">Q242-F242</f>
        <v>28</v>
      </c>
      <c r="U242" s="542"/>
      <c r="V242" s="541">
        <f t="shared" ref="V242" si="2073">P242</f>
        <v>11</v>
      </c>
      <c r="W242" s="543">
        <f t="shared" ref="W242" si="2074">T242-V242</f>
        <v>17</v>
      </c>
      <c r="X242" s="1046" t="s">
        <v>466</v>
      </c>
      <c r="Y242" s="1046" t="s">
        <v>467</v>
      </c>
      <c r="Z242" s="1046" t="s">
        <v>29</v>
      </c>
      <c r="AA242" s="1046">
        <v>2016</v>
      </c>
      <c r="AB242" s="1046" t="s">
        <v>30</v>
      </c>
      <c r="AC242" s="1047">
        <v>7</v>
      </c>
      <c r="AD242" s="978">
        <f t="shared" ref="AD242" si="2075">T242/AC242</f>
        <v>4</v>
      </c>
      <c r="AE242" s="1048">
        <v>23.45</v>
      </c>
      <c r="AF242" s="976">
        <f t="shared" ref="AF242" si="2076">AD242*AE242</f>
        <v>93.8</v>
      </c>
      <c r="AG242" s="1077" t="s">
        <v>128</v>
      </c>
      <c r="AH242" s="976">
        <f t="shared" ref="AH242" si="2077">AF242</f>
        <v>93.8</v>
      </c>
      <c r="AI242" s="978">
        <f t="shared" ref="AI242" si="2078">AD242</f>
        <v>4</v>
      </c>
      <c r="AJ242" s="978">
        <f t="shared" ref="AJ242" si="2079">T242</f>
        <v>28</v>
      </c>
      <c r="AK242" s="1053">
        <f>SUM(AH232:AH242)</f>
        <v>981.55</v>
      </c>
      <c r="AL242" s="1053">
        <v>1000</v>
      </c>
      <c r="AM242" s="1054">
        <v>45790</v>
      </c>
    </row>
    <row r="243" spans="1:39">
      <c r="A243" s="999">
        <v>45790</v>
      </c>
      <c r="B243" s="164" t="s">
        <v>126</v>
      </c>
      <c r="C243" s="164" t="s">
        <v>637</v>
      </c>
      <c r="D243" s="164" t="s">
        <v>637</v>
      </c>
      <c r="E243" s="164" t="s">
        <v>283</v>
      </c>
      <c r="F243" s="1000">
        <v>296313</v>
      </c>
      <c r="G243" s="1018"/>
      <c r="H243" s="1000">
        <v>296335</v>
      </c>
      <c r="I243" s="1000"/>
      <c r="J243" s="541">
        <f t="shared" ref="J243" si="2080">H243-F243</f>
        <v>22</v>
      </c>
      <c r="K243" s="1000">
        <v>296335</v>
      </c>
      <c r="L243" s="541">
        <f t="shared" ref="L243" si="2081">K243-H243</f>
        <v>0</v>
      </c>
      <c r="M243" s="1000">
        <v>296373</v>
      </c>
      <c r="N243" s="1000"/>
      <c r="O243" s="541">
        <f t="shared" ref="O243" si="2082">M243-K243</f>
        <v>38</v>
      </c>
      <c r="P243" s="541">
        <f t="shared" ref="P243" si="2083">M243-H243</f>
        <v>38</v>
      </c>
      <c r="Q243" s="1000">
        <v>296384</v>
      </c>
      <c r="R243" s="1000"/>
      <c r="S243" s="541">
        <f t="shared" ref="S243" si="2084">Q243-M243</f>
        <v>11</v>
      </c>
      <c r="T243" s="542">
        <f t="shared" ref="T243" si="2085">Q243-F243</f>
        <v>71</v>
      </c>
      <c r="U243" s="542"/>
      <c r="V243" s="541">
        <f t="shared" ref="V243" si="2086">P243</f>
        <v>38</v>
      </c>
      <c r="W243" s="543">
        <f t="shared" ref="W243" si="2087">T243-V243</f>
        <v>33</v>
      </c>
      <c r="X243" s="1046" t="s">
        <v>466</v>
      </c>
      <c r="Y243" s="1046" t="s">
        <v>467</v>
      </c>
      <c r="Z243" s="1046" t="s">
        <v>29</v>
      </c>
      <c r="AA243" s="1046">
        <v>2016</v>
      </c>
      <c r="AB243" s="1046" t="s">
        <v>30</v>
      </c>
      <c r="AC243" s="1047">
        <v>7</v>
      </c>
      <c r="AD243" s="978">
        <f t="shared" ref="AD243" si="2088">T243/AC243</f>
        <v>10.142857142857142</v>
      </c>
      <c r="AE243" s="1048">
        <v>23.45</v>
      </c>
      <c r="AF243" s="976">
        <f t="shared" ref="AF243" si="2089">AD243*AE243</f>
        <v>237.85</v>
      </c>
      <c r="AG243" s="1077" t="s">
        <v>128</v>
      </c>
      <c r="AH243" s="976">
        <f t="shared" ref="AH243" si="2090">AF243</f>
        <v>237.85</v>
      </c>
      <c r="AI243" s="978">
        <f t="shared" ref="AI243" si="2091">AD243</f>
        <v>10.142857142857142</v>
      </c>
      <c r="AJ243" s="978">
        <f t="shared" ref="AJ243" si="2092">T243</f>
        <v>71</v>
      </c>
    </row>
    <row r="244" spans="1:39">
      <c r="A244" s="999">
        <v>45791</v>
      </c>
      <c r="B244" s="164" t="s">
        <v>126</v>
      </c>
      <c r="C244" s="164" t="s">
        <v>111</v>
      </c>
      <c r="D244" s="164" t="s">
        <v>458</v>
      </c>
      <c r="E244" s="164" t="s">
        <v>282</v>
      </c>
      <c r="F244" s="1000">
        <v>296384</v>
      </c>
      <c r="G244" s="1018"/>
      <c r="H244" s="1000">
        <v>296388</v>
      </c>
      <c r="I244" s="1000"/>
      <c r="J244" s="541">
        <f t="shared" ref="J244" si="2093">H244-F244</f>
        <v>4</v>
      </c>
      <c r="K244" s="1000">
        <v>296388</v>
      </c>
      <c r="L244" s="541">
        <f t="shared" ref="L244" si="2094">K244-H244</f>
        <v>0</v>
      </c>
      <c r="M244" s="1000">
        <v>296388</v>
      </c>
      <c r="N244" s="1000"/>
      <c r="O244" s="541">
        <f t="shared" ref="O244" si="2095">M244-K244</f>
        <v>0</v>
      </c>
      <c r="P244" s="541">
        <f t="shared" ref="P244" si="2096">M244-H244</f>
        <v>0</v>
      </c>
      <c r="Q244" s="1000">
        <v>296400</v>
      </c>
      <c r="R244" s="1000"/>
      <c r="S244" s="541">
        <f t="shared" ref="S244" si="2097">Q244-M244</f>
        <v>12</v>
      </c>
      <c r="T244" s="542">
        <f t="shared" ref="T244" si="2098">Q244-F244</f>
        <v>16</v>
      </c>
      <c r="U244" s="542"/>
      <c r="V244" s="541">
        <f t="shared" ref="V244" si="2099">P244</f>
        <v>0</v>
      </c>
      <c r="W244" s="543">
        <f t="shared" ref="W244" si="2100">T244-V244</f>
        <v>16</v>
      </c>
      <c r="X244" s="1046" t="s">
        <v>466</v>
      </c>
      <c r="Y244" s="1046" t="s">
        <v>467</v>
      </c>
      <c r="Z244" s="1046" t="s">
        <v>29</v>
      </c>
      <c r="AA244" s="1046">
        <v>2016</v>
      </c>
      <c r="AB244" s="1046" t="s">
        <v>30</v>
      </c>
      <c r="AC244" s="1047">
        <v>7</v>
      </c>
      <c r="AD244" s="978">
        <f t="shared" ref="AD244" si="2101">T244/AC244</f>
        <v>2.2857142857142856</v>
      </c>
      <c r="AE244" s="1048">
        <v>23.45</v>
      </c>
      <c r="AF244" s="976">
        <f t="shared" ref="AF244" si="2102">AD244*AE244</f>
        <v>53.599999999999994</v>
      </c>
      <c r="AG244" s="1077" t="s">
        <v>128</v>
      </c>
      <c r="AH244" s="976">
        <f t="shared" ref="AH244" si="2103">AF244</f>
        <v>53.599999999999994</v>
      </c>
      <c r="AI244" s="978">
        <f t="shared" ref="AI244" si="2104">AD244</f>
        <v>2.2857142857142856</v>
      </c>
      <c r="AJ244" s="978">
        <f t="shared" ref="AJ244" si="2105">T244</f>
        <v>16</v>
      </c>
    </row>
    <row r="245" spans="1:39">
      <c r="A245" s="999">
        <v>45791</v>
      </c>
      <c r="B245" s="164" t="s">
        <v>679</v>
      </c>
      <c r="C245" s="164" t="s">
        <v>111</v>
      </c>
      <c r="D245" s="164" t="s">
        <v>459</v>
      </c>
      <c r="E245" s="164" t="s">
        <v>283</v>
      </c>
      <c r="F245" s="1000">
        <v>296400</v>
      </c>
      <c r="G245" s="1018"/>
      <c r="H245" s="1000">
        <v>296414</v>
      </c>
      <c r="I245" s="1000"/>
      <c r="J245" s="541">
        <f t="shared" ref="J245" si="2106">H245-F245</f>
        <v>14</v>
      </c>
      <c r="K245" s="1000">
        <v>296414</v>
      </c>
      <c r="L245" s="541">
        <f t="shared" ref="L245" si="2107">K245-H245</f>
        <v>0</v>
      </c>
      <c r="M245" s="1000">
        <v>296424</v>
      </c>
      <c r="N245" s="1000"/>
      <c r="O245" s="541">
        <f t="shared" ref="O245" si="2108">M245-K245</f>
        <v>10</v>
      </c>
      <c r="P245" s="541">
        <f t="shared" ref="P245" si="2109">M245-H245</f>
        <v>10</v>
      </c>
      <c r="Q245" s="1000">
        <v>296446</v>
      </c>
      <c r="R245" s="1000"/>
      <c r="S245" s="541">
        <f t="shared" ref="S245" si="2110">Q245-M245</f>
        <v>22</v>
      </c>
      <c r="T245" s="542">
        <f t="shared" ref="T245" si="2111">Q245-F245</f>
        <v>46</v>
      </c>
      <c r="U245" s="542"/>
      <c r="V245" s="541">
        <f t="shared" ref="V245" si="2112">P245</f>
        <v>10</v>
      </c>
      <c r="W245" s="543">
        <f t="shared" ref="W245" si="2113">T245-V245</f>
        <v>36</v>
      </c>
      <c r="X245" s="1046" t="s">
        <v>466</v>
      </c>
      <c r="Y245" s="1046" t="s">
        <v>467</v>
      </c>
      <c r="Z245" s="1046" t="s">
        <v>29</v>
      </c>
      <c r="AA245" s="1046">
        <v>2016</v>
      </c>
      <c r="AB245" s="1046" t="s">
        <v>30</v>
      </c>
      <c r="AC245" s="1047">
        <v>7</v>
      </c>
      <c r="AD245" s="978">
        <f t="shared" ref="AD245" si="2114">T245/AC245</f>
        <v>6.5714285714285712</v>
      </c>
      <c r="AE245" s="1048">
        <v>23.45</v>
      </c>
      <c r="AF245" s="976">
        <f t="shared" ref="AF245" si="2115">AD245*AE245</f>
        <v>154.1</v>
      </c>
      <c r="AG245" s="1077" t="s">
        <v>128</v>
      </c>
      <c r="AH245" s="976">
        <f t="shared" ref="AH245" si="2116">AF245</f>
        <v>154.1</v>
      </c>
      <c r="AI245" s="978">
        <f t="shared" ref="AI245" si="2117">AD245</f>
        <v>6.5714285714285712</v>
      </c>
      <c r="AJ245" s="978">
        <f t="shared" ref="AJ245" si="2118">T245</f>
        <v>46</v>
      </c>
      <c r="AK245" s="1080" t="s">
        <v>439</v>
      </c>
      <c r="AL245" s="1080" t="s">
        <v>440</v>
      </c>
      <c r="AM245" s="1081" t="s">
        <v>2</v>
      </c>
    </row>
    <row r="246" spans="1:39">
      <c r="A246" s="999">
        <v>45792</v>
      </c>
      <c r="B246" s="164" t="s">
        <v>679</v>
      </c>
      <c r="C246" s="164" t="s">
        <v>111</v>
      </c>
      <c r="D246" s="164" t="s">
        <v>458</v>
      </c>
      <c r="E246" s="164" t="s">
        <v>282</v>
      </c>
      <c r="F246" s="1000">
        <v>296446</v>
      </c>
      <c r="G246" s="1018"/>
      <c r="H246" s="1000">
        <v>296451</v>
      </c>
      <c r="I246" s="1000"/>
      <c r="J246" s="541">
        <f t="shared" ref="J246" si="2119">H246-F246</f>
        <v>5</v>
      </c>
      <c r="K246" s="1000">
        <v>296451</v>
      </c>
      <c r="L246" s="541">
        <f t="shared" ref="L246" si="2120">K246-H246</f>
        <v>0</v>
      </c>
      <c r="M246" s="1000">
        <v>296461</v>
      </c>
      <c r="N246" s="1000"/>
      <c r="O246" s="541">
        <f t="shared" ref="O246" si="2121">M246-K246</f>
        <v>10</v>
      </c>
      <c r="P246" s="541">
        <f t="shared" ref="P246" si="2122">M246-H246</f>
        <v>10</v>
      </c>
      <c r="Q246" s="1000">
        <v>296477</v>
      </c>
      <c r="R246" s="1000"/>
      <c r="S246" s="541">
        <f t="shared" ref="S246" si="2123">Q246-M246</f>
        <v>16</v>
      </c>
      <c r="T246" s="542">
        <f t="shared" ref="T246" si="2124">Q246-F246</f>
        <v>31</v>
      </c>
      <c r="U246" s="542"/>
      <c r="V246" s="541">
        <f t="shared" ref="V246" si="2125">P246</f>
        <v>10</v>
      </c>
      <c r="W246" s="543">
        <f t="shared" ref="W246" si="2126">T246-V246</f>
        <v>21</v>
      </c>
      <c r="X246" s="1046" t="s">
        <v>466</v>
      </c>
      <c r="Y246" s="1046" t="s">
        <v>467</v>
      </c>
      <c r="Z246" s="1046" t="s">
        <v>29</v>
      </c>
      <c r="AA246" s="1046">
        <v>2016</v>
      </c>
      <c r="AB246" s="1046" t="s">
        <v>30</v>
      </c>
      <c r="AC246" s="1047">
        <v>7</v>
      </c>
      <c r="AD246" s="978">
        <f t="shared" ref="AD246" si="2127">T246/AC246</f>
        <v>4.4285714285714288</v>
      </c>
      <c r="AE246" s="1048">
        <v>23.45</v>
      </c>
      <c r="AF246" s="976">
        <f t="shared" ref="AF246" si="2128">AD246*AE246</f>
        <v>103.85000000000001</v>
      </c>
      <c r="AG246" s="1077" t="s">
        <v>128</v>
      </c>
      <c r="AH246" s="976">
        <f t="shared" ref="AH246" si="2129">AF246</f>
        <v>103.85000000000001</v>
      </c>
      <c r="AI246" s="978">
        <f t="shared" ref="AI246" si="2130">AD246</f>
        <v>4.4285714285714288</v>
      </c>
      <c r="AJ246" s="978">
        <f t="shared" ref="AJ246" si="2131">T246</f>
        <v>31</v>
      </c>
      <c r="AK246" s="1080">
        <f>SUM(AH243:AH246)</f>
        <v>549.4</v>
      </c>
      <c r="AL246" s="1080">
        <v>600</v>
      </c>
      <c r="AM246" s="1081">
        <v>45790</v>
      </c>
    </row>
    <row r="247" spans="1:39">
      <c r="A247" s="999">
        <v>45792</v>
      </c>
      <c r="B247" s="164" t="s">
        <v>679</v>
      </c>
      <c r="C247" s="164" t="s">
        <v>111</v>
      </c>
      <c r="D247" s="164" t="s">
        <v>459</v>
      </c>
      <c r="E247" s="164" t="s">
        <v>283</v>
      </c>
      <c r="F247" s="1000">
        <v>296477</v>
      </c>
      <c r="G247" s="1018"/>
      <c r="H247" s="1000">
        <v>296491</v>
      </c>
      <c r="I247" s="1000"/>
      <c r="J247" s="541">
        <f t="shared" ref="J247" si="2132">H247-F247</f>
        <v>14</v>
      </c>
      <c r="K247" s="1000">
        <v>296491</v>
      </c>
      <c r="L247" s="541">
        <f t="shared" ref="L247" si="2133">K247-H247</f>
        <v>0</v>
      </c>
      <c r="M247" s="1000">
        <v>296501</v>
      </c>
      <c r="N247" s="1000"/>
      <c r="O247" s="541">
        <f t="shared" ref="O247" si="2134">M247-K247</f>
        <v>10</v>
      </c>
      <c r="P247" s="541">
        <f t="shared" ref="P247" si="2135">M247-H247</f>
        <v>10</v>
      </c>
      <c r="Q247" s="1000">
        <v>296509</v>
      </c>
      <c r="R247" s="1000"/>
      <c r="S247" s="541">
        <f t="shared" ref="S247" si="2136">Q247-M247</f>
        <v>8</v>
      </c>
      <c r="T247" s="542">
        <f t="shared" ref="T247" si="2137">Q247-F247</f>
        <v>32</v>
      </c>
      <c r="U247" s="542"/>
      <c r="V247" s="541">
        <f t="shared" ref="V247" si="2138">P247</f>
        <v>10</v>
      </c>
      <c r="W247" s="543">
        <f t="shared" ref="W247" si="2139">T247-V247</f>
        <v>22</v>
      </c>
      <c r="X247" s="1046" t="s">
        <v>466</v>
      </c>
      <c r="Y247" s="1046" t="s">
        <v>467</v>
      </c>
      <c r="Z247" s="1046" t="s">
        <v>29</v>
      </c>
      <c r="AA247" s="1046">
        <v>2016</v>
      </c>
      <c r="AB247" s="1046" t="s">
        <v>30</v>
      </c>
      <c r="AC247" s="1047">
        <v>7</v>
      </c>
      <c r="AD247" s="978">
        <f t="shared" ref="AD247" si="2140">T247/AC247</f>
        <v>4.5714285714285712</v>
      </c>
      <c r="AE247" s="1048">
        <v>23.45</v>
      </c>
      <c r="AF247" s="976">
        <f t="shared" ref="AF247" si="2141">AD247*AE247</f>
        <v>107.19999999999999</v>
      </c>
      <c r="AG247" s="1077" t="s">
        <v>128</v>
      </c>
      <c r="AH247" s="976">
        <f t="shared" ref="AH247" si="2142">AF247</f>
        <v>107.19999999999999</v>
      </c>
      <c r="AI247" s="978">
        <f t="shared" ref="AI247" si="2143">AD247</f>
        <v>4.5714285714285712</v>
      </c>
      <c r="AJ247" s="978">
        <f t="shared" ref="AJ247" si="2144">T247</f>
        <v>32</v>
      </c>
    </row>
    <row r="248" spans="1:39">
      <c r="A248" s="999">
        <v>45793</v>
      </c>
      <c r="B248" s="164" t="s">
        <v>679</v>
      </c>
      <c r="C248" s="164" t="s">
        <v>111</v>
      </c>
      <c r="D248" s="164" t="s">
        <v>458</v>
      </c>
      <c r="E248" s="164" t="s">
        <v>282</v>
      </c>
      <c r="F248" s="1000">
        <v>296509</v>
      </c>
      <c r="G248" s="1018"/>
      <c r="H248" s="1000">
        <v>296514</v>
      </c>
      <c r="I248" s="1000"/>
      <c r="J248" s="541">
        <f t="shared" ref="J248" si="2145">H248-F248</f>
        <v>5</v>
      </c>
      <c r="K248" s="1000">
        <v>296514</v>
      </c>
      <c r="L248" s="541">
        <f t="shared" ref="L248" si="2146">K248-H248</f>
        <v>0</v>
      </c>
      <c r="M248" s="1000">
        <v>296524</v>
      </c>
      <c r="N248" s="1000"/>
      <c r="O248" s="541">
        <f t="shared" ref="O248" si="2147">M248-K248</f>
        <v>10</v>
      </c>
      <c r="P248" s="541">
        <f t="shared" ref="P248" si="2148">M248-H248</f>
        <v>10</v>
      </c>
      <c r="Q248" s="1000">
        <v>296524</v>
      </c>
      <c r="R248" s="1000"/>
      <c r="S248" s="541">
        <f t="shared" ref="S248" si="2149">Q248-M248</f>
        <v>0</v>
      </c>
      <c r="T248" s="542">
        <f t="shared" ref="T248" si="2150">Q248-F248</f>
        <v>15</v>
      </c>
      <c r="U248" s="542"/>
      <c r="V248" s="541">
        <f t="shared" ref="V248" si="2151">P248</f>
        <v>10</v>
      </c>
      <c r="W248" s="543">
        <f t="shared" ref="W248" si="2152">T248-V248</f>
        <v>5</v>
      </c>
      <c r="X248" s="1046" t="s">
        <v>466</v>
      </c>
      <c r="Y248" s="1046" t="s">
        <v>467</v>
      </c>
      <c r="Z248" s="1046" t="s">
        <v>29</v>
      </c>
      <c r="AA248" s="1046">
        <v>2016</v>
      </c>
      <c r="AB248" s="1046" t="s">
        <v>30</v>
      </c>
      <c r="AC248" s="1047">
        <v>7</v>
      </c>
      <c r="AD248" s="978">
        <f t="shared" ref="AD248" si="2153">T248/AC248</f>
        <v>2.1428571428571428</v>
      </c>
      <c r="AE248" s="1048">
        <v>23.45</v>
      </c>
      <c r="AF248" s="976">
        <f t="shared" ref="AF248" si="2154">AD248*AE248</f>
        <v>50.25</v>
      </c>
      <c r="AG248" s="1077" t="s">
        <v>128</v>
      </c>
      <c r="AH248" s="976">
        <f t="shared" ref="AH248" si="2155">AF248</f>
        <v>50.25</v>
      </c>
      <c r="AI248" s="978">
        <f t="shared" ref="AI248" si="2156">AD248</f>
        <v>2.1428571428571428</v>
      </c>
      <c r="AJ248" s="978">
        <f t="shared" ref="AJ248" si="2157">T248</f>
        <v>15</v>
      </c>
    </row>
    <row r="249" spans="1:39">
      <c r="A249" s="999">
        <v>45793</v>
      </c>
      <c r="B249" s="164" t="s">
        <v>679</v>
      </c>
      <c r="C249" s="164" t="s">
        <v>111</v>
      </c>
      <c r="D249" s="164" t="s">
        <v>635</v>
      </c>
      <c r="E249" s="164" t="s">
        <v>282</v>
      </c>
      <c r="F249" s="1000">
        <v>296524</v>
      </c>
      <c r="G249" s="1018"/>
      <c r="H249" s="1000">
        <v>296524</v>
      </c>
      <c r="I249" s="1000"/>
      <c r="J249" s="541">
        <f t="shared" ref="J249" si="2158">H249-F249</f>
        <v>0</v>
      </c>
      <c r="K249" s="1000">
        <v>296524</v>
      </c>
      <c r="L249" s="541">
        <f t="shared" ref="L249" si="2159">K249-H249</f>
        <v>0</v>
      </c>
      <c r="M249" s="1000">
        <v>296533</v>
      </c>
      <c r="N249" s="1000"/>
      <c r="O249" s="541">
        <f t="shared" ref="O249" si="2160">M249-K249</f>
        <v>9</v>
      </c>
      <c r="P249" s="541">
        <f t="shared" ref="P249" si="2161">M249-H249</f>
        <v>9</v>
      </c>
      <c r="Q249" s="1000">
        <v>296551</v>
      </c>
      <c r="R249" s="1000"/>
      <c r="S249" s="541">
        <f t="shared" ref="S249" si="2162">Q249-M249</f>
        <v>18</v>
      </c>
      <c r="T249" s="542">
        <f t="shared" ref="T249" si="2163">Q249-F249</f>
        <v>27</v>
      </c>
      <c r="U249" s="542"/>
      <c r="V249" s="541">
        <f t="shared" ref="V249" si="2164">P249</f>
        <v>9</v>
      </c>
      <c r="W249" s="543">
        <f t="shared" ref="W249" si="2165">T249-V249</f>
        <v>18</v>
      </c>
      <c r="X249" s="1046" t="s">
        <v>466</v>
      </c>
      <c r="Y249" s="1046" t="s">
        <v>467</v>
      </c>
      <c r="Z249" s="1046" t="s">
        <v>29</v>
      </c>
      <c r="AA249" s="1046">
        <v>2016</v>
      </c>
      <c r="AB249" s="1046" t="s">
        <v>30</v>
      </c>
      <c r="AC249" s="1047">
        <v>7</v>
      </c>
      <c r="AD249" s="978">
        <f t="shared" ref="AD249" si="2166">T249/AC249</f>
        <v>3.8571428571428572</v>
      </c>
      <c r="AE249" s="1048">
        <v>23.45</v>
      </c>
      <c r="AF249" s="976">
        <f t="shared" ref="AF249" si="2167">AD249*AE249</f>
        <v>90.45</v>
      </c>
      <c r="AG249" s="1077" t="s">
        <v>128</v>
      </c>
      <c r="AH249" s="976">
        <f t="shared" ref="AH249" si="2168">AF249</f>
        <v>90.45</v>
      </c>
      <c r="AI249" s="978">
        <f t="shared" ref="AI249" si="2169">AD249</f>
        <v>3.8571428571428572</v>
      </c>
      <c r="AJ249" s="978">
        <f t="shared" ref="AJ249" si="2170">T249</f>
        <v>27</v>
      </c>
    </row>
    <row r="250" spans="1:39">
      <c r="A250" s="999">
        <v>45793</v>
      </c>
      <c r="B250" s="164" t="s">
        <v>679</v>
      </c>
      <c r="C250" s="164" t="s">
        <v>111</v>
      </c>
      <c r="D250" s="164" t="s">
        <v>634</v>
      </c>
      <c r="E250" s="164" t="s">
        <v>283</v>
      </c>
      <c r="F250" s="1000">
        <v>296551</v>
      </c>
      <c r="G250" s="1018"/>
      <c r="H250" s="1000">
        <v>296569</v>
      </c>
      <c r="I250" s="1000"/>
      <c r="J250" s="541">
        <f t="shared" ref="J250" si="2171">H250-F250</f>
        <v>18</v>
      </c>
      <c r="K250" s="1000">
        <v>296569</v>
      </c>
      <c r="L250" s="541">
        <f t="shared" ref="L250" si="2172">K250-H250</f>
        <v>0</v>
      </c>
      <c r="M250" s="1000">
        <v>296577</v>
      </c>
      <c r="N250" s="1000"/>
      <c r="O250" s="541">
        <f t="shared" ref="O250" si="2173">M250-K250</f>
        <v>8</v>
      </c>
      <c r="P250" s="541">
        <f t="shared" ref="P250" si="2174">M250-H250</f>
        <v>8</v>
      </c>
      <c r="Q250" s="1000">
        <v>296577</v>
      </c>
      <c r="R250" s="1000"/>
      <c r="S250" s="541">
        <f t="shared" ref="S250" si="2175">Q250-M250</f>
        <v>0</v>
      </c>
      <c r="T250" s="542">
        <f t="shared" ref="T250" si="2176">Q250-F250</f>
        <v>26</v>
      </c>
      <c r="U250" s="542"/>
      <c r="V250" s="541">
        <f t="shared" ref="V250" si="2177">P250</f>
        <v>8</v>
      </c>
      <c r="W250" s="543">
        <f t="shared" ref="W250" si="2178">T250-V250</f>
        <v>18</v>
      </c>
      <c r="X250" s="1046" t="s">
        <v>466</v>
      </c>
      <c r="Y250" s="1046" t="s">
        <v>467</v>
      </c>
      <c r="Z250" s="1046" t="s">
        <v>29</v>
      </c>
      <c r="AA250" s="1046">
        <v>2016</v>
      </c>
      <c r="AB250" s="1046" t="s">
        <v>30</v>
      </c>
      <c r="AC250" s="1047">
        <v>7</v>
      </c>
      <c r="AD250" s="978">
        <f t="shared" ref="AD250" si="2179">T250/AC250</f>
        <v>3.7142857142857144</v>
      </c>
      <c r="AE250" s="1048">
        <v>23.45</v>
      </c>
      <c r="AF250" s="976">
        <f t="shared" ref="AF250" si="2180">AD250*AE250</f>
        <v>87.1</v>
      </c>
      <c r="AG250" s="1077" t="s">
        <v>128</v>
      </c>
      <c r="AH250" s="976">
        <f t="shared" ref="AH250" si="2181">AF250</f>
        <v>87.1</v>
      </c>
      <c r="AI250" s="978">
        <f t="shared" ref="AI250" si="2182">AD250</f>
        <v>3.7142857142857144</v>
      </c>
      <c r="AJ250" s="978">
        <f t="shared" ref="AJ250" si="2183">T250</f>
        <v>26</v>
      </c>
    </row>
    <row r="251" spans="1:39">
      <c r="A251" s="999">
        <v>45793</v>
      </c>
      <c r="B251" s="164" t="s">
        <v>679</v>
      </c>
      <c r="C251" s="164" t="s">
        <v>111</v>
      </c>
      <c r="D251" s="164" t="s">
        <v>459</v>
      </c>
      <c r="E251" s="164" t="s">
        <v>283</v>
      </c>
      <c r="F251" s="1000">
        <v>296577</v>
      </c>
      <c r="G251" s="1018"/>
      <c r="H251" s="1000">
        <v>296577</v>
      </c>
      <c r="I251" s="1000"/>
      <c r="J251" s="541">
        <f t="shared" ref="J251" si="2184">H251-F251</f>
        <v>0</v>
      </c>
      <c r="K251" s="1000">
        <v>296577</v>
      </c>
      <c r="L251" s="541">
        <f t="shared" ref="L251" si="2185">K251-H251</f>
        <v>0</v>
      </c>
      <c r="M251" s="1000">
        <v>296587</v>
      </c>
      <c r="N251" s="1000"/>
      <c r="O251" s="541">
        <f t="shared" ref="O251" si="2186">M251-K251</f>
        <v>10</v>
      </c>
      <c r="P251" s="541">
        <f t="shared" ref="P251" si="2187">M251-H251</f>
        <v>10</v>
      </c>
      <c r="Q251" s="1000">
        <v>296593</v>
      </c>
      <c r="R251" s="1000"/>
      <c r="S251" s="541">
        <f t="shared" ref="S251" si="2188">Q251-M251</f>
        <v>6</v>
      </c>
      <c r="T251" s="542">
        <f t="shared" ref="T251" si="2189">Q251-F251</f>
        <v>16</v>
      </c>
      <c r="U251" s="542"/>
      <c r="V251" s="541">
        <f t="shared" ref="V251" si="2190">P251</f>
        <v>10</v>
      </c>
      <c r="W251" s="543">
        <f t="shared" ref="W251" si="2191">T251-V251</f>
        <v>6</v>
      </c>
      <c r="X251" s="1046" t="s">
        <v>466</v>
      </c>
      <c r="Y251" s="1046" t="s">
        <v>467</v>
      </c>
      <c r="Z251" s="1046" t="s">
        <v>29</v>
      </c>
      <c r="AA251" s="1046">
        <v>2016</v>
      </c>
      <c r="AB251" s="1046" t="s">
        <v>30</v>
      </c>
      <c r="AC251" s="1047">
        <v>7</v>
      </c>
      <c r="AD251" s="978">
        <f t="shared" ref="AD251" si="2192">T251/AC251</f>
        <v>2.2857142857142856</v>
      </c>
      <c r="AE251" s="1048">
        <v>23.45</v>
      </c>
      <c r="AF251" s="976">
        <f t="shared" ref="AF251" si="2193">AD251*AE251</f>
        <v>53.599999999999994</v>
      </c>
      <c r="AG251" s="1077" t="s">
        <v>128</v>
      </c>
      <c r="AH251" s="976">
        <f t="shared" ref="AH251" si="2194">AF251</f>
        <v>53.599999999999994</v>
      </c>
      <c r="AI251" s="978">
        <f t="shared" ref="AI251" si="2195">AD251</f>
        <v>2.2857142857142856</v>
      </c>
      <c r="AJ251" s="978">
        <f t="shared" ref="AJ251" si="2196">T251</f>
        <v>16</v>
      </c>
    </row>
    <row r="252" spans="1:39">
      <c r="A252" s="999">
        <v>45796</v>
      </c>
      <c r="B252" s="164" t="s">
        <v>679</v>
      </c>
      <c r="C252" s="164" t="s">
        <v>111</v>
      </c>
      <c r="D252" s="164" t="s">
        <v>458</v>
      </c>
      <c r="E252" s="164" t="s">
        <v>282</v>
      </c>
      <c r="F252" s="1000">
        <v>296593</v>
      </c>
      <c r="G252" s="1018"/>
      <c r="H252" s="1000">
        <v>296599</v>
      </c>
      <c r="I252" s="1000"/>
      <c r="J252" s="541">
        <f t="shared" ref="J252" si="2197">H252-F252</f>
        <v>6</v>
      </c>
      <c r="K252" s="1000">
        <v>296599</v>
      </c>
      <c r="L252" s="541">
        <f t="shared" ref="L252" si="2198">K252-H252</f>
        <v>0</v>
      </c>
      <c r="M252" s="1000">
        <v>296609</v>
      </c>
      <c r="N252" s="1000"/>
      <c r="O252" s="541">
        <f t="shared" ref="O252" si="2199">M252-K252</f>
        <v>10</v>
      </c>
      <c r="P252" s="541">
        <f t="shared" ref="P252" si="2200">M252-H252</f>
        <v>10</v>
      </c>
      <c r="Q252" s="1000">
        <v>296609</v>
      </c>
      <c r="R252" s="1000"/>
      <c r="S252" s="541">
        <f t="shared" ref="S252" si="2201">Q252-M252</f>
        <v>0</v>
      </c>
      <c r="T252" s="542">
        <f t="shared" ref="T252" si="2202">Q252-F252</f>
        <v>16</v>
      </c>
      <c r="U252" s="542"/>
      <c r="V252" s="541">
        <f t="shared" ref="V252" si="2203">P252</f>
        <v>10</v>
      </c>
      <c r="W252" s="543">
        <f t="shared" ref="W252" si="2204">T252-V252</f>
        <v>6</v>
      </c>
      <c r="X252" s="1046" t="s">
        <v>466</v>
      </c>
      <c r="Y252" s="1046" t="s">
        <v>467</v>
      </c>
      <c r="Z252" s="1046" t="s">
        <v>29</v>
      </c>
      <c r="AA252" s="1046">
        <v>2016</v>
      </c>
      <c r="AB252" s="1046" t="s">
        <v>30</v>
      </c>
      <c r="AC252" s="1047">
        <v>7</v>
      </c>
      <c r="AD252" s="978">
        <f t="shared" ref="AD252" si="2205">T252/AC252</f>
        <v>2.2857142857142856</v>
      </c>
      <c r="AE252" s="1048">
        <v>23.45</v>
      </c>
      <c r="AF252" s="976">
        <f t="shared" ref="AF252" si="2206">AD252*AE252</f>
        <v>53.599999999999994</v>
      </c>
      <c r="AG252" s="1077" t="s">
        <v>128</v>
      </c>
      <c r="AH252" s="976">
        <f t="shared" ref="AH252" si="2207">AF252</f>
        <v>53.599999999999994</v>
      </c>
      <c r="AI252" s="978">
        <f t="shared" ref="AI252" si="2208">AD252</f>
        <v>2.2857142857142856</v>
      </c>
      <c r="AJ252" s="978">
        <f t="shared" ref="AJ252" si="2209">T252</f>
        <v>16</v>
      </c>
      <c r="AK252" s="1078"/>
      <c r="AL252" s="1078"/>
      <c r="AM252" s="1079"/>
    </row>
    <row r="253" spans="1:39">
      <c r="A253" s="999">
        <v>45796</v>
      </c>
      <c r="B253" s="164" t="s">
        <v>679</v>
      </c>
      <c r="C253" s="164" t="s">
        <v>111</v>
      </c>
      <c r="D253" s="164" t="s">
        <v>635</v>
      </c>
      <c r="E253" s="164" t="s">
        <v>282</v>
      </c>
      <c r="F253" s="1000">
        <v>296609</v>
      </c>
      <c r="G253" s="1018"/>
      <c r="H253" s="1000">
        <v>296609</v>
      </c>
      <c r="I253" s="1000"/>
      <c r="J253" s="541">
        <f t="shared" ref="J253" si="2210">H253-F253</f>
        <v>0</v>
      </c>
      <c r="K253" s="1000">
        <v>296609</v>
      </c>
      <c r="L253" s="541">
        <f t="shared" ref="L253" si="2211">K253-H253</f>
        <v>0</v>
      </c>
      <c r="M253" s="1000">
        <v>296617</v>
      </c>
      <c r="N253" s="1000"/>
      <c r="O253" s="541">
        <f t="shared" ref="O253" si="2212">M253-K253</f>
        <v>8</v>
      </c>
      <c r="P253" s="541">
        <f t="shared" ref="P253" si="2213">M253-H253</f>
        <v>8</v>
      </c>
      <c r="Q253" s="1000">
        <v>296635</v>
      </c>
      <c r="R253" s="1000"/>
      <c r="S253" s="541">
        <f t="shared" ref="S253" si="2214">Q253-M253</f>
        <v>18</v>
      </c>
      <c r="T253" s="542">
        <f t="shared" ref="T253" si="2215">Q253-F253</f>
        <v>26</v>
      </c>
      <c r="U253" s="542"/>
      <c r="V253" s="541">
        <f t="shared" ref="V253" si="2216">P253</f>
        <v>8</v>
      </c>
      <c r="W253" s="543">
        <f t="shared" ref="W253" si="2217">T253-V253</f>
        <v>18</v>
      </c>
      <c r="X253" s="1046" t="s">
        <v>466</v>
      </c>
      <c r="Y253" s="1046" t="s">
        <v>467</v>
      </c>
      <c r="Z253" s="1046" t="s">
        <v>29</v>
      </c>
      <c r="AA253" s="1046">
        <v>2016</v>
      </c>
      <c r="AB253" s="1046" t="s">
        <v>30</v>
      </c>
      <c r="AC253" s="1047">
        <v>7</v>
      </c>
      <c r="AD253" s="978">
        <f t="shared" ref="AD253" si="2218">T253/AC253</f>
        <v>3.7142857142857144</v>
      </c>
      <c r="AE253" s="1048">
        <v>23.45</v>
      </c>
      <c r="AF253" s="976">
        <f t="shared" ref="AF253" si="2219">AD253*AE253</f>
        <v>87.1</v>
      </c>
      <c r="AG253" s="1077" t="s">
        <v>128</v>
      </c>
      <c r="AH253" s="976">
        <f t="shared" ref="AH253" si="2220">AF253</f>
        <v>87.1</v>
      </c>
      <c r="AI253" s="978">
        <f t="shared" ref="AI253" si="2221">AD253</f>
        <v>3.7142857142857144</v>
      </c>
      <c r="AJ253" s="978">
        <f t="shared" ref="AJ253" si="2222">T253</f>
        <v>26</v>
      </c>
      <c r="AK253" s="1078"/>
      <c r="AL253" s="1078"/>
      <c r="AM253" s="1079"/>
    </row>
    <row r="254" spans="1:39">
      <c r="A254" s="999">
        <v>45796</v>
      </c>
      <c r="B254" s="164" t="s">
        <v>679</v>
      </c>
      <c r="C254" s="164" t="s">
        <v>111</v>
      </c>
      <c r="D254" s="164" t="s">
        <v>634</v>
      </c>
      <c r="E254" s="164" t="s">
        <v>283</v>
      </c>
      <c r="F254" s="1000">
        <v>296635</v>
      </c>
      <c r="G254" s="1018"/>
      <c r="H254" s="1000">
        <v>296653</v>
      </c>
      <c r="I254" s="1000"/>
      <c r="J254" s="541">
        <f t="shared" ref="J254" si="2223">H254-F254</f>
        <v>18</v>
      </c>
      <c r="K254" s="1000">
        <v>296653</v>
      </c>
      <c r="L254" s="541">
        <f t="shared" ref="L254" si="2224">K254-H254</f>
        <v>0</v>
      </c>
      <c r="M254" s="1000">
        <v>296661</v>
      </c>
      <c r="N254" s="1000"/>
      <c r="O254" s="541">
        <f t="shared" ref="O254" si="2225">M254-K254</f>
        <v>8</v>
      </c>
      <c r="P254" s="541">
        <f t="shared" ref="P254" si="2226">M254-H254</f>
        <v>8</v>
      </c>
      <c r="Q254" s="1000">
        <v>296661</v>
      </c>
      <c r="R254" s="1000"/>
      <c r="S254" s="541">
        <f t="shared" ref="S254" si="2227">Q254-M254</f>
        <v>0</v>
      </c>
      <c r="T254" s="542">
        <f t="shared" ref="T254" si="2228">Q254-F254</f>
        <v>26</v>
      </c>
      <c r="U254" s="542"/>
      <c r="V254" s="541">
        <f t="shared" ref="V254" si="2229">P254</f>
        <v>8</v>
      </c>
      <c r="W254" s="543">
        <f t="shared" ref="W254" si="2230">T254-V254</f>
        <v>18</v>
      </c>
      <c r="X254" s="1046" t="s">
        <v>466</v>
      </c>
      <c r="Y254" s="1046" t="s">
        <v>467</v>
      </c>
      <c r="Z254" s="1046" t="s">
        <v>29</v>
      </c>
      <c r="AA254" s="1046">
        <v>2016</v>
      </c>
      <c r="AB254" s="1046" t="s">
        <v>30</v>
      </c>
      <c r="AC254" s="1047">
        <v>7</v>
      </c>
      <c r="AD254" s="978">
        <f t="shared" ref="AD254" si="2231">T254/AC254</f>
        <v>3.7142857142857144</v>
      </c>
      <c r="AE254" s="1048">
        <v>23.45</v>
      </c>
      <c r="AF254" s="976">
        <f t="shared" ref="AF254" si="2232">AD254*AE254</f>
        <v>87.1</v>
      </c>
      <c r="AG254" s="1077" t="s">
        <v>128</v>
      </c>
      <c r="AH254" s="976">
        <f t="shared" ref="AH254" si="2233">AF254</f>
        <v>87.1</v>
      </c>
      <c r="AI254" s="978">
        <f t="shared" ref="AI254" si="2234">AD254</f>
        <v>3.7142857142857144</v>
      </c>
      <c r="AJ254" s="978">
        <f t="shared" ref="AJ254" si="2235">T254</f>
        <v>26</v>
      </c>
    </row>
    <row r="255" spans="1:39">
      <c r="A255" s="999">
        <v>45796</v>
      </c>
      <c r="B255" s="164" t="s">
        <v>679</v>
      </c>
      <c r="C255" s="164" t="s">
        <v>111</v>
      </c>
      <c r="D255" s="164" t="s">
        <v>459</v>
      </c>
      <c r="E255" s="164" t="s">
        <v>283</v>
      </c>
      <c r="F255" s="1000">
        <v>296661</v>
      </c>
      <c r="G255" s="1018"/>
      <c r="H255" s="1000">
        <v>296661</v>
      </c>
      <c r="I255" s="1000"/>
      <c r="J255" s="541">
        <f t="shared" ref="J255" si="2236">H255-F255</f>
        <v>0</v>
      </c>
      <c r="K255" s="1000">
        <v>296661</v>
      </c>
      <c r="L255" s="541">
        <f t="shared" ref="L255" si="2237">K255-H255</f>
        <v>0</v>
      </c>
      <c r="M255" s="1000">
        <v>296671</v>
      </c>
      <c r="N255" s="1000"/>
      <c r="O255" s="541">
        <f t="shared" ref="O255" si="2238">M255-K255</f>
        <v>10</v>
      </c>
      <c r="P255" s="541">
        <f t="shared" ref="P255" si="2239">M255-H255</f>
        <v>10</v>
      </c>
      <c r="Q255" s="1000">
        <v>296677</v>
      </c>
      <c r="R255" s="1000"/>
      <c r="S255" s="541">
        <f t="shared" ref="S255" si="2240">Q255-M255</f>
        <v>6</v>
      </c>
      <c r="T255" s="542">
        <f t="shared" ref="T255" si="2241">Q255-F255</f>
        <v>16</v>
      </c>
      <c r="U255" s="542"/>
      <c r="V255" s="541">
        <f t="shared" ref="V255" si="2242">P255</f>
        <v>10</v>
      </c>
      <c r="W255" s="543">
        <f t="shared" ref="W255" si="2243">T255-V255</f>
        <v>6</v>
      </c>
      <c r="X255" s="1046" t="s">
        <v>466</v>
      </c>
      <c r="Y255" s="1046" t="s">
        <v>467</v>
      </c>
      <c r="Z255" s="1046" t="s">
        <v>29</v>
      </c>
      <c r="AA255" s="1046">
        <v>2016</v>
      </c>
      <c r="AB255" s="1046" t="s">
        <v>30</v>
      </c>
      <c r="AC255" s="1047">
        <v>7</v>
      </c>
      <c r="AD255" s="978">
        <f t="shared" ref="AD255" si="2244">T255/AC255</f>
        <v>2.2857142857142856</v>
      </c>
      <c r="AE255" s="1048">
        <v>23.45</v>
      </c>
      <c r="AF255" s="976">
        <f t="shared" ref="AF255" si="2245">AD255*AE255</f>
        <v>53.599999999999994</v>
      </c>
      <c r="AG255" s="1077" t="s">
        <v>128</v>
      </c>
      <c r="AH255" s="976">
        <f t="shared" ref="AH255" si="2246">AF255</f>
        <v>53.599999999999994</v>
      </c>
      <c r="AI255" s="978">
        <f t="shared" ref="AI255" si="2247">AD255</f>
        <v>2.2857142857142856</v>
      </c>
      <c r="AJ255" s="978">
        <f t="shared" ref="AJ255" si="2248">T255</f>
        <v>16</v>
      </c>
    </row>
    <row r="256" spans="1:39">
      <c r="A256" s="999">
        <v>45797</v>
      </c>
      <c r="B256" s="164" t="s">
        <v>679</v>
      </c>
      <c r="C256" s="164" t="s">
        <v>111</v>
      </c>
      <c r="D256" s="164" t="s">
        <v>458</v>
      </c>
      <c r="E256" s="164" t="s">
        <v>282</v>
      </c>
      <c r="F256" s="1000">
        <v>296677</v>
      </c>
      <c r="G256" s="1018"/>
      <c r="H256" s="1000">
        <v>296683</v>
      </c>
      <c r="I256" s="1000"/>
      <c r="J256" s="541">
        <f t="shared" ref="J256" si="2249">H256-F256</f>
        <v>6</v>
      </c>
      <c r="K256" s="1000">
        <v>296683</v>
      </c>
      <c r="L256" s="541">
        <f t="shared" ref="L256" si="2250">K256-H256</f>
        <v>0</v>
      </c>
      <c r="M256" s="1000">
        <v>296693</v>
      </c>
      <c r="N256" s="1000"/>
      <c r="O256" s="541">
        <f t="shared" ref="O256" si="2251">M256-K256</f>
        <v>10</v>
      </c>
      <c r="P256" s="541">
        <f t="shared" ref="P256" si="2252">M256-H256</f>
        <v>10</v>
      </c>
      <c r="Q256" s="1000">
        <v>296693</v>
      </c>
      <c r="R256" s="1000"/>
      <c r="S256" s="541">
        <f t="shared" ref="S256" si="2253">Q256-M256</f>
        <v>0</v>
      </c>
      <c r="T256" s="542">
        <f t="shared" ref="T256" si="2254">Q256-F256</f>
        <v>16</v>
      </c>
      <c r="U256" s="542"/>
      <c r="V256" s="541">
        <f t="shared" ref="V256" si="2255">P256</f>
        <v>10</v>
      </c>
      <c r="W256" s="543">
        <f t="shared" ref="W256" si="2256">T256-V256</f>
        <v>6</v>
      </c>
      <c r="X256" s="1046" t="s">
        <v>466</v>
      </c>
      <c r="Y256" s="1046" t="s">
        <v>467</v>
      </c>
      <c r="Z256" s="1046" t="s">
        <v>29</v>
      </c>
      <c r="AA256" s="1046">
        <v>2016</v>
      </c>
      <c r="AB256" s="1046" t="s">
        <v>30</v>
      </c>
      <c r="AC256" s="1047">
        <v>7</v>
      </c>
      <c r="AD256" s="978">
        <f t="shared" ref="AD256" si="2257">T256/AC256</f>
        <v>2.2857142857142856</v>
      </c>
      <c r="AE256" s="1048">
        <v>23.45</v>
      </c>
      <c r="AF256" s="976">
        <f t="shared" ref="AF256" si="2258">AD256*AE256</f>
        <v>53.599999999999994</v>
      </c>
      <c r="AG256" s="1077" t="s">
        <v>128</v>
      </c>
      <c r="AH256" s="976">
        <f t="shared" ref="AH256" si="2259">AF256</f>
        <v>53.599999999999994</v>
      </c>
      <c r="AI256" s="978">
        <f t="shared" ref="AI256" si="2260">AD256</f>
        <v>2.2857142857142856</v>
      </c>
      <c r="AJ256" s="978">
        <f t="shared" ref="AJ256" si="2261">T256</f>
        <v>16</v>
      </c>
      <c r="AK256" s="1053" t="s">
        <v>439</v>
      </c>
      <c r="AL256" s="1053" t="s">
        <v>440</v>
      </c>
      <c r="AM256" s="1054" t="s">
        <v>2</v>
      </c>
    </row>
    <row r="257" spans="1:39">
      <c r="A257" s="999">
        <v>45797</v>
      </c>
      <c r="B257" s="164" t="s">
        <v>679</v>
      </c>
      <c r="C257" s="164" t="s">
        <v>111</v>
      </c>
      <c r="D257" s="164" t="s">
        <v>635</v>
      </c>
      <c r="E257" s="164" t="s">
        <v>282</v>
      </c>
      <c r="F257" s="1000">
        <v>296693</v>
      </c>
      <c r="G257" s="1018"/>
      <c r="H257" s="1000">
        <v>296693</v>
      </c>
      <c r="I257" s="1000"/>
      <c r="J257" s="541">
        <f t="shared" ref="J257" si="2262">H257-F257</f>
        <v>0</v>
      </c>
      <c r="K257" s="1000">
        <v>296693</v>
      </c>
      <c r="L257" s="541">
        <f t="shared" ref="L257" si="2263">K257-H257</f>
        <v>0</v>
      </c>
      <c r="M257" s="1000">
        <v>296701</v>
      </c>
      <c r="N257" s="1000"/>
      <c r="O257" s="541">
        <f t="shared" ref="O257" si="2264">M257-K257</f>
        <v>8</v>
      </c>
      <c r="P257" s="541">
        <f t="shared" ref="P257" si="2265">M257-H257</f>
        <v>8</v>
      </c>
      <c r="Q257" s="1000">
        <v>296719</v>
      </c>
      <c r="R257" s="1000"/>
      <c r="S257" s="541">
        <f t="shared" ref="S257" si="2266">Q257-M257</f>
        <v>18</v>
      </c>
      <c r="T257" s="542">
        <f t="shared" ref="T257" si="2267">Q257-F257</f>
        <v>26</v>
      </c>
      <c r="U257" s="542"/>
      <c r="V257" s="541">
        <f t="shared" ref="V257" si="2268">P257</f>
        <v>8</v>
      </c>
      <c r="W257" s="543">
        <f t="shared" ref="W257" si="2269">T257-V257</f>
        <v>18</v>
      </c>
      <c r="X257" s="1046" t="s">
        <v>466</v>
      </c>
      <c r="Y257" s="1046" t="s">
        <v>467</v>
      </c>
      <c r="Z257" s="1046" t="s">
        <v>29</v>
      </c>
      <c r="AA257" s="1046">
        <v>2016</v>
      </c>
      <c r="AB257" s="1046" t="s">
        <v>30</v>
      </c>
      <c r="AC257" s="1047">
        <v>7</v>
      </c>
      <c r="AD257" s="978">
        <f t="shared" ref="AD257" si="2270">T257/AC257</f>
        <v>3.7142857142857144</v>
      </c>
      <c r="AE257" s="1048">
        <v>23.45</v>
      </c>
      <c r="AF257" s="976">
        <f t="shared" ref="AF257" si="2271">AD257*AE257</f>
        <v>87.1</v>
      </c>
      <c r="AG257" s="1077" t="s">
        <v>128</v>
      </c>
      <c r="AH257" s="976">
        <f t="shared" ref="AH257" si="2272">AF257</f>
        <v>87.1</v>
      </c>
      <c r="AI257" s="978">
        <f t="shared" ref="AI257" si="2273">AD257</f>
        <v>3.7142857142857144</v>
      </c>
      <c r="AJ257" s="978">
        <f t="shared" ref="AJ257" si="2274">T257</f>
        <v>26</v>
      </c>
      <c r="AK257" s="1053">
        <f>SUM(AH247:AH257)</f>
        <v>810.70000000000016</v>
      </c>
      <c r="AL257" s="1053">
        <v>800</v>
      </c>
      <c r="AM257" s="1054">
        <v>45797</v>
      </c>
    </row>
    <row r="258" spans="1:39">
      <c r="A258" s="999">
        <v>45797</v>
      </c>
      <c r="B258" s="164" t="s">
        <v>679</v>
      </c>
      <c r="C258" s="164" t="s">
        <v>111</v>
      </c>
      <c r="D258" s="164" t="s">
        <v>634</v>
      </c>
      <c r="E258" s="164" t="s">
        <v>283</v>
      </c>
      <c r="F258" s="1000">
        <v>296719</v>
      </c>
      <c r="G258" s="1018"/>
      <c r="H258" s="1000">
        <v>296736</v>
      </c>
      <c r="I258" s="1000"/>
      <c r="J258" s="541">
        <f t="shared" ref="J258" si="2275">H258-F258</f>
        <v>17</v>
      </c>
      <c r="K258" s="1000">
        <v>296736</v>
      </c>
      <c r="L258" s="541">
        <f t="shared" ref="L258" si="2276">K258-H258</f>
        <v>0</v>
      </c>
      <c r="M258" s="1000">
        <v>296744</v>
      </c>
      <c r="N258" s="1000"/>
      <c r="O258" s="541">
        <f t="shared" ref="O258" si="2277">M258-K258</f>
        <v>8</v>
      </c>
      <c r="P258" s="541">
        <f t="shared" ref="P258" si="2278">M258-H258</f>
        <v>8</v>
      </c>
      <c r="Q258" s="1000">
        <v>296744</v>
      </c>
      <c r="R258" s="1000"/>
      <c r="S258" s="541">
        <f t="shared" ref="S258" si="2279">Q258-M258</f>
        <v>0</v>
      </c>
      <c r="T258" s="542">
        <f t="shared" ref="T258" si="2280">Q258-F258</f>
        <v>25</v>
      </c>
      <c r="U258" s="542"/>
      <c r="V258" s="541">
        <f t="shared" ref="V258" si="2281">P258</f>
        <v>8</v>
      </c>
      <c r="W258" s="543">
        <f t="shared" ref="W258" si="2282">T258-V258</f>
        <v>17</v>
      </c>
      <c r="X258" s="1046" t="s">
        <v>466</v>
      </c>
      <c r="Y258" s="1046" t="s">
        <v>467</v>
      </c>
      <c r="Z258" s="1046" t="s">
        <v>29</v>
      </c>
      <c r="AA258" s="1046">
        <v>2016</v>
      </c>
      <c r="AB258" s="1046" t="s">
        <v>30</v>
      </c>
      <c r="AC258" s="1047">
        <v>7</v>
      </c>
      <c r="AD258" s="978">
        <f t="shared" ref="AD258" si="2283">T258/AC258</f>
        <v>3.5714285714285716</v>
      </c>
      <c r="AE258" s="1048">
        <v>23.45</v>
      </c>
      <c r="AF258" s="976">
        <f t="shared" ref="AF258" si="2284">AD258*AE258</f>
        <v>83.75</v>
      </c>
      <c r="AG258" s="1077" t="s">
        <v>128</v>
      </c>
      <c r="AH258" s="976">
        <f t="shared" ref="AH258" si="2285">AF258</f>
        <v>83.75</v>
      </c>
      <c r="AI258" s="978">
        <f t="shared" ref="AI258" si="2286">AD258</f>
        <v>3.5714285714285716</v>
      </c>
      <c r="AJ258" s="978">
        <f t="shared" ref="AJ258" si="2287">T258</f>
        <v>25</v>
      </c>
    </row>
    <row r="259" spans="1:39">
      <c r="A259" s="999">
        <v>45797</v>
      </c>
      <c r="B259" s="164" t="s">
        <v>679</v>
      </c>
      <c r="C259" s="164" t="s">
        <v>111</v>
      </c>
      <c r="D259" s="164" t="s">
        <v>459</v>
      </c>
      <c r="E259" s="164" t="s">
        <v>283</v>
      </c>
      <c r="F259" s="1000">
        <v>296744</v>
      </c>
      <c r="G259" s="1018"/>
      <c r="H259" s="1000">
        <v>296744</v>
      </c>
      <c r="I259" s="1000"/>
      <c r="J259" s="541">
        <f t="shared" ref="J259" si="2288">H259-F259</f>
        <v>0</v>
      </c>
      <c r="K259" s="1000">
        <v>296744</v>
      </c>
      <c r="L259" s="541">
        <f t="shared" ref="L259" si="2289">K259-H259</f>
        <v>0</v>
      </c>
      <c r="M259" s="1000">
        <v>296754</v>
      </c>
      <c r="N259" s="1000"/>
      <c r="O259" s="541">
        <f t="shared" ref="O259" si="2290">M259-K259</f>
        <v>10</v>
      </c>
      <c r="P259" s="541">
        <f t="shared" ref="P259" si="2291">M259-H259</f>
        <v>10</v>
      </c>
      <c r="Q259" s="1000">
        <v>296762</v>
      </c>
      <c r="R259" s="1000"/>
      <c r="S259" s="541">
        <f t="shared" ref="S259" si="2292">Q259-M259</f>
        <v>8</v>
      </c>
      <c r="T259" s="542">
        <f t="shared" ref="T259" si="2293">Q259-F259</f>
        <v>18</v>
      </c>
      <c r="U259" s="542"/>
      <c r="V259" s="541">
        <f t="shared" ref="V259" si="2294">P259</f>
        <v>10</v>
      </c>
      <c r="W259" s="543">
        <f t="shared" ref="W259" si="2295">T259-V259</f>
        <v>8</v>
      </c>
      <c r="X259" s="1046" t="s">
        <v>466</v>
      </c>
      <c r="Y259" s="1046" t="s">
        <v>467</v>
      </c>
      <c r="Z259" s="1046" t="s">
        <v>29</v>
      </c>
      <c r="AA259" s="1046">
        <v>2016</v>
      </c>
      <c r="AB259" s="1046" t="s">
        <v>30</v>
      </c>
      <c r="AC259" s="1047">
        <v>7</v>
      </c>
      <c r="AD259" s="978">
        <f t="shared" ref="AD259" si="2296">T259/AC259</f>
        <v>2.5714285714285716</v>
      </c>
      <c r="AE259" s="1048">
        <v>23.45</v>
      </c>
      <c r="AF259" s="976">
        <f t="shared" ref="AF259" si="2297">AD259*AE259</f>
        <v>60.300000000000004</v>
      </c>
      <c r="AG259" s="1077" t="s">
        <v>128</v>
      </c>
      <c r="AH259" s="976">
        <f t="shared" ref="AH259" si="2298">AF259</f>
        <v>60.300000000000004</v>
      </c>
      <c r="AI259" s="978">
        <f t="shared" ref="AI259" si="2299">AD259</f>
        <v>2.5714285714285716</v>
      </c>
      <c r="AJ259" s="978">
        <f t="shared" ref="AJ259" si="2300">T259</f>
        <v>18</v>
      </c>
    </row>
    <row r="260" spans="1:39">
      <c r="A260" s="999">
        <v>45798</v>
      </c>
      <c r="B260" s="164" t="s">
        <v>679</v>
      </c>
      <c r="C260" s="164" t="s">
        <v>111</v>
      </c>
      <c r="D260" s="164" t="s">
        <v>458</v>
      </c>
      <c r="E260" s="164" t="s">
        <v>282</v>
      </c>
      <c r="F260" s="1000">
        <v>296762</v>
      </c>
      <c r="G260" s="1018"/>
      <c r="H260" s="1000">
        <v>296767</v>
      </c>
      <c r="I260" s="1000"/>
      <c r="J260" s="541">
        <f t="shared" ref="J260" si="2301">H260-F260</f>
        <v>5</v>
      </c>
      <c r="K260" s="1000">
        <v>296767</v>
      </c>
      <c r="L260" s="541">
        <f t="shared" ref="L260" si="2302">K260-H260</f>
        <v>0</v>
      </c>
      <c r="M260" s="1000">
        <v>296777</v>
      </c>
      <c r="N260" s="1000"/>
      <c r="O260" s="541">
        <f t="shared" ref="O260" si="2303">M260-K260</f>
        <v>10</v>
      </c>
      <c r="P260" s="541">
        <f t="shared" ref="P260" si="2304">M260-H260</f>
        <v>10</v>
      </c>
      <c r="Q260" s="1000">
        <v>296777</v>
      </c>
      <c r="R260" s="1000"/>
      <c r="S260" s="541">
        <f t="shared" ref="S260" si="2305">Q260-M260</f>
        <v>0</v>
      </c>
      <c r="T260" s="542">
        <f t="shared" ref="T260" si="2306">Q260-F260</f>
        <v>15</v>
      </c>
      <c r="U260" s="542"/>
      <c r="V260" s="541">
        <f t="shared" ref="V260" si="2307">P260</f>
        <v>10</v>
      </c>
      <c r="W260" s="543">
        <f t="shared" ref="W260" si="2308">T260-V260</f>
        <v>5</v>
      </c>
      <c r="X260" s="1046" t="s">
        <v>466</v>
      </c>
      <c r="Y260" s="1046" t="s">
        <v>467</v>
      </c>
      <c r="Z260" s="1046" t="s">
        <v>29</v>
      </c>
      <c r="AA260" s="1046">
        <v>2016</v>
      </c>
      <c r="AB260" s="1046" t="s">
        <v>30</v>
      </c>
      <c r="AC260" s="1047">
        <v>7</v>
      </c>
      <c r="AD260" s="978">
        <f t="shared" ref="AD260" si="2309">T260/AC260</f>
        <v>2.1428571428571428</v>
      </c>
      <c r="AE260" s="1048">
        <v>23.45</v>
      </c>
      <c r="AF260" s="976">
        <f t="shared" ref="AF260" si="2310">AD260*AE260</f>
        <v>50.25</v>
      </c>
      <c r="AG260" s="1077" t="s">
        <v>128</v>
      </c>
      <c r="AH260" s="976">
        <f t="shared" ref="AH260" si="2311">AF260</f>
        <v>50.25</v>
      </c>
      <c r="AI260" s="978">
        <f t="shared" ref="AI260" si="2312">AD260</f>
        <v>2.1428571428571428</v>
      </c>
      <c r="AJ260" s="978">
        <f t="shared" ref="AJ260" si="2313">T260</f>
        <v>15</v>
      </c>
    </row>
    <row r="261" spans="1:39">
      <c r="A261" s="999">
        <v>45798</v>
      </c>
      <c r="B261" s="164" t="s">
        <v>679</v>
      </c>
      <c r="C261" s="164" t="s">
        <v>111</v>
      </c>
      <c r="D261" s="164" t="s">
        <v>635</v>
      </c>
      <c r="E261" s="164" t="s">
        <v>282</v>
      </c>
      <c r="F261" s="1000">
        <v>296777</v>
      </c>
      <c r="G261" s="1018"/>
      <c r="H261" s="1000">
        <v>296777</v>
      </c>
      <c r="I261" s="1000"/>
      <c r="J261" s="541">
        <f t="shared" ref="J261" si="2314">H261-F261</f>
        <v>0</v>
      </c>
      <c r="K261" s="1000">
        <v>296777</v>
      </c>
      <c r="L261" s="541">
        <f t="shared" ref="L261" si="2315">K261-H261</f>
        <v>0</v>
      </c>
      <c r="M261" s="1000">
        <v>296785</v>
      </c>
      <c r="N261" s="1000"/>
      <c r="O261" s="541">
        <f t="shared" ref="O261" si="2316">M261-K261</f>
        <v>8</v>
      </c>
      <c r="P261" s="541">
        <f t="shared" ref="P261" si="2317">M261-H261</f>
        <v>8</v>
      </c>
      <c r="Q261" s="1000">
        <v>296803</v>
      </c>
      <c r="R261" s="1000"/>
      <c r="S261" s="541">
        <f t="shared" ref="S261" si="2318">Q261-M261</f>
        <v>18</v>
      </c>
      <c r="T261" s="542">
        <f t="shared" ref="T261" si="2319">Q261-F261</f>
        <v>26</v>
      </c>
      <c r="U261" s="542"/>
      <c r="V261" s="541">
        <f t="shared" ref="V261" si="2320">P261</f>
        <v>8</v>
      </c>
      <c r="W261" s="543">
        <f t="shared" ref="W261" si="2321">T261-V261</f>
        <v>18</v>
      </c>
      <c r="X261" s="1046" t="s">
        <v>466</v>
      </c>
      <c r="Y261" s="1046" t="s">
        <v>467</v>
      </c>
      <c r="Z261" s="1046" t="s">
        <v>29</v>
      </c>
      <c r="AA261" s="1046">
        <v>2016</v>
      </c>
      <c r="AB261" s="1046" t="s">
        <v>30</v>
      </c>
      <c r="AC261" s="1047">
        <v>7</v>
      </c>
      <c r="AD261" s="978">
        <f t="shared" ref="AD261" si="2322">T261/AC261</f>
        <v>3.7142857142857144</v>
      </c>
      <c r="AE261" s="1048">
        <v>23.45</v>
      </c>
      <c r="AF261" s="976">
        <f t="shared" ref="AF261" si="2323">AD261*AE261</f>
        <v>87.1</v>
      </c>
      <c r="AG261" s="1077" t="s">
        <v>128</v>
      </c>
      <c r="AH261" s="976">
        <f t="shared" ref="AH261" si="2324">AF261</f>
        <v>87.1</v>
      </c>
      <c r="AI261" s="978">
        <f t="shared" ref="AI261" si="2325">AD261</f>
        <v>3.7142857142857144</v>
      </c>
      <c r="AJ261" s="978">
        <f t="shared" ref="AJ261" si="2326">T261</f>
        <v>26</v>
      </c>
    </row>
    <row r="262" spans="1:39">
      <c r="A262" s="999">
        <v>45798</v>
      </c>
      <c r="B262" s="164" t="s">
        <v>679</v>
      </c>
      <c r="C262" s="164" t="s">
        <v>111</v>
      </c>
      <c r="D262" s="164" t="s">
        <v>634</v>
      </c>
      <c r="E262" s="164" t="s">
        <v>283</v>
      </c>
      <c r="F262" s="1000">
        <v>296803</v>
      </c>
      <c r="G262" s="1018"/>
      <c r="H262" s="1000">
        <v>296820</v>
      </c>
      <c r="I262" s="1000"/>
      <c r="J262" s="541">
        <f t="shared" ref="J262" si="2327">H262-F262</f>
        <v>17</v>
      </c>
      <c r="K262" s="1000">
        <v>296820</v>
      </c>
      <c r="L262" s="541">
        <f t="shared" ref="L262" si="2328">K262-H262</f>
        <v>0</v>
      </c>
      <c r="M262" s="1000">
        <v>296820</v>
      </c>
      <c r="N262" s="1000"/>
      <c r="O262" s="541">
        <f t="shared" ref="O262" si="2329">M262-K262</f>
        <v>0</v>
      </c>
      <c r="P262" s="541">
        <f t="shared" ref="P262" si="2330">M262-H262</f>
        <v>0</v>
      </c>
      <c r="Q262" s="1000">
        <v>296828</v>
      </c>
      <c r="R262" s="1000"/>
      <c r="S262" s="541">
        <f t="shared" ref="S262" si="2331">Q262-M262</f>
        <v>8</v>
      </c>
      <c r="T262" s="542">
        <f t="shared" ref="T262" si="2332">Q262-F262</f>
        <v>25</v>
      </c>
      <c r="U262" s="542"/>
      <c r="V262" s="541">
        <f t="shared" ref="V262" si="2333">P262</f>
        <v>0</v>
      </c>
      <c r="W262" s="543">
        <f t="shared" ref="W262" si="2334">T262-V262</f>
        <v>25</v>
      </c>
      <c r="X262" s="1046" t="s">
        <v>466</v>
      </c>
      <c r="Y262" s="1046" t="s">
        <v>467</v>
      </c>
      <c r="Z262" s="1046" t="s">
        <v>29</v>
      </c>
      <c r="AA262" s="1046">
        <v>2016</v>
      </c>
      <c r="AB262" s="1046" t="s">
        <v>30</v>
      </c>
      <c r="AC262" s="1047">
        <v>7</v>
      </c>
      <c r="AD262" s="978">
        <f t="shared" ref="AD262" si="2335">T262/AC262</f>
        <v>3.5714285714285716</v>
      </c>
      <c r="AE262" s="1048">
        <v>23.45</v>
      </c>
      <c r="AF262" s="976">
        <f t="shared" ref="AF262" si="2336">AD262*AE262</f>
        <v>83.75</v>
      </c>
      <c r="AG262" s="1077" t="s">
        <v>128</v>
      </c>
      <c r="AH262" s="976">
        <f t="shared" ref="AH262" si="2337">AF262</f>
        <v>83.75</v>
      </c>
      <c r="AI262" s="978">
        <f t="shared" ref="AI262" si="2338">AD262</f>
        <v>3.5714285714285716</v>
      </c>
      <c r="AJ262" s="978">
        <f t="shared" ref="AJ262" si="2339">T262</f>
        <v>25</v>
      </c>
    </row>
    <row r="263" spans="1:39">
      <c r="A263" s="999">
        <v>45798</v>
      </c>
      <c r="B263" s="164" t="s">
        <v>679</v>
      </c>
      <c r="C263" s="164" t="s">
        <v>111</v>
      </c>
      <c r="D263" s="164" t="s">
        <v>459</v>
      </c>
      <c r="E263" s="164" t="s">
        <v>283</v>
      </c>
      <c r="F263" s="1000">
        <v>296828</v>
      </c>
      <c r="G263" s="1018"/>
      <c r="H263" s="1000">
        <v>296828</v>
      </c>
      <c r="I263" s="1000"/>
      <c r="J263" s="541">
        <f t="shared" ref="J263" si="2340">H263-F263</f>
        <v>0</v>
      </c>
      <c r="K263" s="1000">
        <v>296828</v>
      </c>
      <c r="L263" s="541">
        <f t="shared" ref="L263" si="2341">K263-H263</f>
        <v>0</v>
      </c>
      <c r="M263" s="1000">
        <v>296838</v>
      </c>
      <c r="N263" s="1000"/>
      <c r="O263" s="541">
        <f t="shared" ref="O263" si="2342">M263-K263</f>
        <v>10</v>
      </c>
      <c r="P263" s="541">
        <f t="shared" ref="P263" si="2343">M263-H263</f>
        <v>10</v>
      </c>
      <c r="Q263" s="1000">
        <v>296845</v>
      </c>
      <c r="R263" s="1000"/>
      <c r="S263" s="541">
        <f t="shared" ref="S263" si="2344">Q263-M263</f>
        <v>7</v>
      </c>
      <c r="T263" s="542">
        <f t="shared" ref="T263" si="2345">Q263-F263</f>
        <v>17</v>
      </c>
      <c r="U263" s="542"/>
      <c r="V263" s="541">
        <f t="shared" ref="V263" si="2346">P263</f>
        <v>10</v>
      </c>
      <c r="W263" s="543">
        <f t="shared" ref="W263" si="2347">T263-V263</f>
        <v>7</v>
      </c>
      <c r="X263" s="1046" t="s">
        <v>466</v>
      </c>
      <c r="Y263" s="1046" t="s">
        <v>467</v>
      </c>
      <c r="Z263" s="1046" t="s">
        <v>29</v>
      </c>
      <c r="AA263" s="1046">
        <v>2016</v>
      </c>
      <c r="AB263" s="1046" t="s">
        <v>30</v>
      </c>
      <c r="AC263" s="1047">
        <v>7</v>
      </c>
      <c r="AD263" s="978">
        <f t="shared" ref="AD263" si="2348">T263/AC263</f>
        <v>2.4285714285714284</v>
      </c>
      <c r="AE263" s="1048">
        <v>23.45</v>
      </c>
      <c r="AF263" s="976">
        <f t="shared" ref="AF263" si="2349">AD263*AE263</f>
        <v>56.949999999999996</v>
      </c>
      <c r="AG263" s="1077" t="s">
        <v>128</v>
      </c>
      <c r="AH263" s="976">
        <f t="shared" ref="AH263" si="2350">AF263</f>
        <v>56.949999999999996</v>
      </c>
      <c r="AI263" s="978">
        <f t="shared" ref="AI263" si="2351">AD263</f>
        <v>2.4285714285714284</v>
      </c>
      <c r="AJ263" s="978">
        <f t="shared" ref="AJ263" si="2352">T263</f>
        <v>17</v>
      </c>
      <c r="AK263" s="1080" t="s">
        <v>439</v>
      </c>
      <c r="AL263" s="1080" t="s">
        <v>440</v>
      </c>
      <c r="AM263" s="1081" t="s">
        <v>2</v>
      </c>
    </row>
    <row r="264" spans="1:39">
      <c r="A264" s="999">
        <v>45799</v>
      </c>
      <c r="B264" s="164" t="s">
        <v>679</v>
      </c>
      <c r="C264" s="164" t="s">
        <v>111</v>
      </c>
      <c r="D264" s="164" t="s">
        <v>458</v>
      </c>
      <c r="E264" s="164" t="s">
        <v>282</v>
      </c>
      <c r="F264" s="1000">
        <v>296845</v>
      </c>
      <c r="G264" s="1018"/>
      <c r="H264" s="1000">
        <v>296850</v>
      </c>
      <c r="I264" s="1000"/>
      <c r="J264" s="541">
        <f t="shared" ref="J264" si="2353">H264-F264</f>
        <v>5</v>
      </c>
      <c r="K264" s="1000">
        <v>296850</v>
      </c>
      <c r="L264" s="541">
        <f t="shared" ref="L264" si="2354">K264-H264</f>
        <v>0</v>
      </c>
      <c r="M264" s="1000">
        <v>296860</v>
      </c>
      <c r="N264" s="1000"/>
      <c r="O264" s="541">
        <f t="shared" ref="O264" si="2355">M264-K264</f>
        <v>10</v>
      </c>
      <c r="P264" s="541">
        <f t="shared" ref="P264" si="2356">M264-H264</f>
        <v>10</v>
      </c>
      <c r="Q264" s="1000">
        <v>296876</v>
      </c>
      <c r="R264" s="1000"/>
      <c r="S264" s="541">
        <f t="shared" ref="S264" si="2357">Q264-M264</f>
        <v>16</v>
      </c>
      <c r="T264" s="542">
        <f t="shared" ref="T264" si="2358">Q264-F264</f>
        <v>31</v>
      </c>
      <c r="U264" s="542"/>
      <c r="V264" s="541">
        <f t="shared" ref="V264" si="2359">P264</f>
        <v>10</v>
      </c>
      <c r="W264" s="543">
        <f t="shared" ref="W264" si="2360">T264-V264</f>
        <v>21</v>
      </c>
      <c r="X264" s="1046" t="s">
        <v>466</v>
      </c>
      <c r="Y264" s="1046" t="s">
        <v>467</v>
      </c>
      <c r="Z264" s="1046" t="s">
        <v>29</v>
      </c>
      <c r="AA264" s="1046">
        <v>2016</v>
      </c>
      <c r="AB264" s="1046" t="s">
        <v>30</v>
      </c>
      <c r="AC264" s="1047">
        <v>7</v>
      </c>
      <c r="AD264" s="978">
        <f t="shared" ref="AD264" si="2361">T264/AC264</f>
        <v>4.4285714285714288</v>
      </c>
      <c r="AE264" s="1048">
        <v>23.45</v>
      </c>
      <c r="AF264" s="976">
        <f t="shared" ref="AF264" si="2362">AD264*AE264</f>
        <v>103.85000000000001</v>
      </c>
      <c r="AG264" s="1077" t="s">
        <v>128</v>
      </c>
      <c r="AH264" s="976">
        <f t="shared" ref="AH264" si="2363">AF264</f>
        <v>103.85000000000001</v>
      </c>
      <c r="AI264" s="978">
        <f t="shared" ref="AI264" si="2364">AD264</f>
        <v>4.4285714285714288</v>
      </c>
      <c r="AJ264" s="978">
        <f t="shared" ref="AJ264" si="2365">T264</f>
        <v>31</v>
      </c>
      <c r="AK264" s="1080">
        <f>SUM(AH258:AH264)</f>
        <v>525.94999999999993</v>
      </c>
      <c r="AL264" s="1080">
        <v>700</v>
      </c>
      <c r="AM264" s="1081">
        <v>45799</v>
      </c>
    </row>
    <row r="265" spans="1:39">
      <c r="A265" s="999">
        <v>45799</v>
      </c>
      <c r="B265" s="164" t="s">
        <v>679</v>
      </c>
      <c r="C265" s="164" t="s">
        <v>111</v>
      </c>
      <c r="D265" s="164" t="s">
        <v>459</v>
      </c>
      <c r="E265" s="164" t="s">
        <v>283</v>
      </c>
      <c r="F265" s="1000">
        <v>296876</v>
      </c>
      <c r="G265" s="1018"/>
      <c r="H265" s="1000">
        <v>296891</v>
      </c>
      <c r="I265" s="1000"/>
      <c r="J265" s="541">
        <f t="shared" ref="J265" si="2366">H265-F265</f>
        <v>15</v>
      </c>
      <c r="K265" s="1000">
        <v>296891</v>
      </c>
      <c r="L265" s="541">
        <f t="shared" ref="L265" si="2367">K265-H265</f>
        <v>0</v>
      </c>
      <c r="M265" s="1000">
        <v>296901</v>
      </c>
      <c r="N265" s="1000"/>
      <c r="O265" s="541">
        <f t="shared" ref="O265" si="2368">M265-K265</f>
        <v>10</v>
      </c>
      <c r="P265" s="541">
        <f t="shared" ref="P265" si="2369">M265-H265</f>
        <v>10</v>
      </c>
      <c r="Q265" s="1000">
        <v>296908</v>
      </c>
      <c r="R265" s="1000"/>
      <c r="S265" s="541">
        <f t="shared" ref="S265" si="2370">Q265-M265</f>
        <v>7</v>
      </c>
      <c r="T265" s="542">
        <f t="shared" ref="T265" si="2371">Q265-F265</f>
        <v>32</v>
      </c>
      <c r="U265" s="542"/>
      <c r="V265" s="541">
        <f t="shared" ref="V265" si="2372">P265</f>
        <v>10</v>
      </c>
      <c r="W265" s="543">
        <f t="shared" ref="W265" si="2373">T265-V265</f>
        <v>22</v>
      </c>
      <c r="X265" s="1046" t="s">
        <v>466</v>
      </c>
      <c r="Y265" s="1046" t="s">
        <v>467</v>
      </c>
      <c r="Z265" s="1046" t="s">
        <v>29</v>
      </c>
      <c r="AA265" s="1046">
        <v>2016</v>
      </c>
      <c r="AB265" s="1046" t="s">
        <v>30</v>
      </c>
      <c r="AC265" s="1047">
        <v>7</v>
      </c>
      <c r="AD265" s="978">
        <f t="shared" ref="AD265" si="2374">T265/AC265</f>
        <v>4.5714285714285712</v>
      </c>
      <c r="AE265" s="1048">
        <v>23.45</v>
      </c>
      <c r="AF265" s="976">
        <f t="shared" ref="AF265" si="2375">AD265*AE265</f>
        <v>107.19999999999999</v>
      </c>
      <c r="AG265" s="1077" t="s">
        <v>128</v>
      </c>
      <c r="AH265" s="976">
        <f t="shared" ref="AH265" si="2376">AF265</f>
        <v>107.19999999999999</v>
      </c>
      <c r="AI265" s="978">
        <f t="shared" ref="AI265" si="2377">AD265</f>
        <v>4.5714285714285712</v>
      </c>
      <c r="AJ265" s="978">
        <f t="shared" ref="AJ265" si="2378">T265</f>
        <v>32</v>
      </c>
    </row>
    <row r="266" spans="1:39">
      <c r="A266" s="999">
        <v>45800</v>
      </c>
      <c r="B266" s="164" t="s">
        <v>679</v>
      </c>
      <c r="C266" s="164" t="s">
        <v>111</v>
      </c>
      <c r="D266" s="164" t="s">
        <v>458</v>
      </c>
      <c r="E266" s="164" t="s">
        <v>282</v>
      </c>
      <c r="F266" s="1000">
        <v>296908</v>
      </c>
      <c r="G266" s="1018"/>
      <c r="H266" s="1000">
        <v>296914</v>
      </c>
      <c r="I266" s="1000"/>
      <c r="J266" s="541">
        <f t="shared" ref="J266" si="2379">H266-F266</f>
        <v>6</v>
      </c>
      <c r="K266" s="1000">
        <v>296914</v>
      </c>
      <c r="L266" s="541">
        <f t="shared" ref="L266" si="2380">K266-H266</f>
        <v>0</v>
      </c>
      <c r="M266" s="1000">
        <v>296924</v>
      </c>
      <c r="N266" s="1000"/>
      <c r="O266" s="541">
        <f t="shared" ref="O266" si="2381">M266-K266</f>
        <v>10</v>
      </c>
      <c r="P266" s="541">
        <f t="shared" ref="P266" si="2382">M266-H266</f>
        <v>10</v>
      </c>
      <c r="Q266" s="1000">
        <v>296924</v>
      </c>
      <c r="R266" s="1000"/>
      <c r="S266" s="541">
        <f t="shared" ref="S266" si="2383">Q266-M266</f>
        <v>0</v>
      </c>
      <c r="T266" s="542">
        <f t="shared" ref="T266" si="2384">Q266-F266</f>
        <v>16</v>
      </c>
      <c r="U266" s="542"/>
      <c r="V266" s="541">
        <f t="shared" ref="V266" si="2385">P266</f>
        <v>10</v>
      </c>
      <c r="W266" s="543">
        <f t="shared" ref="W266" si="2386">T266-V266</f>
        <v>6</v>
      </c>
      <c r="X266" s="1046" t="s">
        <v>466</v>
      </c>
      <c r="Y266" s="1046" t="s">
        <v>467</v>
      </c>
      <c r="Z266" s="1046" t="s">
        <v>29</v>
      </c>
      <c r="AA266" s="1046">
        <v>2016</v>
      </c>
      <c r="AB266" s="1046" t="s">
        <v>30</v>
      </c>
      <c r="AC266" s="1047">
        <v>7</v>
      </c>
      <c r="AD266" s="978">
        <f t="shared" ref="AD266" si="2387">T266/AC266</f>
        <v>2.2857142857142856</v>
      </c>
      <c r="AE266" s="1048">
        <v>23.45</v>
      </c>
      <c r="AF266" s="976">
        <f t="shared" ref="AF266" si="2388">AD266*AE266</f>
        <v>53.599999999999994</v>
      </c>
      <c r="AG266" s="1077" t="s">
        <v>128</v>
      </c>
      <c r="AH266" s="976">
        <f t="shared" ref="AH266" si="2389">AF266</f>
        <v>53.599999999999994</v>
      </c>
      <c r="AI266" s="978">
        <f t="shared" ref="AI266" si="2390">AD266</f>
        <v>2.2857142857142856</v>
      </c>
      <c r="AJ266" s="978">
        <f t="shared" ref="AJ266" si="2391">T266</f>
        <v>16</v>
      </c>
    </row>
    <row r="267" spans="1:39">
      <c r="A267" s="999">
        <v>45800</v>
      </c>
      <c r="B267" s="164" t="s">
        <v>679</v>
      </c>
      <c r="C267" s="164" t="s">
        <v>111</v>
      </c>
      <c r="D267" s="164" t="s">
        <v>635</v>
      </c>
      <c r="E267" s="164" t="s">
        <v>282</v>
      </c>
      <c r="F267" s="1000">
        <v>296924</v>
      </c>
      <c r="G267" s="1018"/>
      <c r="H267" s="1000">
        <v>296924</v>
      </c>
      <c r="I267" s="1000"/>
      <c r="J267" s="541">
        <f t="shared" ref="J267" si="2392">H267-F267</f>
        <v>0</v>
      </c>
      <c r="K267" s="1000">
        <v>296924</v>
      </c>
      <c r="L267" s="541">
        <f t="shared" ref="L267" si="2393">K267-H267</f>
        <v>0</v>
      </c>
      <c r="M267" s="1000">
        <v>296932</v>
      </c>
      <c r="N267" s="1000"/>
      <c r="O267" s="541">
        <f t="shared" ref="O267" si="2394">M267-K267</f>
        <v>8</v>
      </c>
      <c r="P267" s="541">
        <f t="shared" ref="P267" si="2395">M267-H267</f>
        <v>8</v>
      </c>
      <c r="Q267" s="1000">
        <v>296950</v>
      </c>
      <c r="R267" s="1000"/>
      <c r="S267" s="541">
        <f t="shared" ref="S267" si="2396">Q267-M267</f>
        <v>18</v>
      </c>
      <c r="T267" s="542">
        <f t="shared" ref="T267" si="2397">Q267-F267</f>
        <v>26</v>
      </c>
      <c r="U267" s="542"/>
      <c r="V267" s="541">
        <f t="shared" ref="V267" si="2398">P267</f>
        <v>8</v>
      </c>
      <c r="W267" s="543">
        <f t="shared" ref="W267" si="2399">T267-V267</f>
        <v>18</v>
      </c>
      <c r="X267" s="1046" t="s">
        <v>466</v>
      </c>
      <c r="Y267" s="1046" t="s">
        <v>467</v>
      </c>
      <c r="Z267" s="1046" t="s">
        <v>29</v>
      </c>
      <c r="AA267" s="1046">
        <v>2016</v>
      </c>
      <c r="AB267" s="1046" t="s">
        <v>30</v>
      </c>
      <c r="AC267" s="1047">
        <v>7</v>
      </c>
      <c r="AD267" s="978">
        <f t="shared" ref="AD267" si="2400">T267/AC267</f>
        <v>3.7142857142857144</v>
      </c>
      <c r="AE267" s="1048">
        <v>23.45</v>
      </c>
      <c r="AF267" s="976">
        <f t="shared" ref="AF267" si="2401">AD267*AE267</f>
        <v>87.1</v>
      </c>
      <c r="AG267" s="1077" t="s">
        <v>128</v>
      </c>
      <c r="AH267" s="976">
        <f t="shared" ref="AH267" si="2402">AF267</f>
        <v>87.1</v>
      </c>
      <c r="AI267" s="978">
        <f t="shared" ref="AI267" si="2403">AD267</f>
        <v>3.7142857142857144</v>
      </c>
      <c r="AJ267" s="978">
        <f t="shared" ref="AJ267" si="2404">T267</f>
        <v>26</v>
      </c>
    </row>
    <row r="268" spans="1:39">
      <c r="A268" s="999">
        <v>45800</v>
      </c>
      <c r="B268" s="164" t="s">
        <v>679</v>
      </c>
      <c r="C268" s="164" t="s">
        <v>111</v>
      </c>
      <c r="D268" s="164" t="s">
        <v>634</v>
      </c>
      <c r="E268" s="164" t="s">
        <v>283</v>
      </c>
      <c r="F268" s="1000">
        <v>296950</v>
      </c>
      <c r="G268" s="1018"/>
      <c r="H268" s="1000">
        <v>296967</v>
      </c>
      <c r="I268" s="1000"/>
      <c r="J268" s="541">
        <f t="shared" ref="J268" si="2405">H268-F268</f>
        <v>17</v>
      </c>
      <c r="K268" s="1000">
        <v>296967</v>
      </c>
      <c r="L268" s="541">
        <f t="shared" ref="L268" si="2406">K268-H268</f>
        <v>0</v>
      </c>
      <c r="M268" s="1000">
        <v>296975</v>
      </c>
      <c r="N268" s="1000"/>
      <c r="O268" s="541">
        <f t="shared" ref="O268" si="2407">M268-K268</f>
        <v>8</v>
      </c>
      <c r="P268" s="541">
        <f t="shared" ref="P268" si="2408">M268-H268</f>
        <v>8</v>
      </c>
      <c r="Q268" s="1000">
        <v>296975</v>
      </c>
      <c r="R268" s="1000"/>
      <c r="S268" s="541">
        <f t="shared" ref="S268" si="2409">Q268-M268</f>
        <v>0</v>
      </c>
      <c r="T268" s="542">
        <f t="shared" ref="T268" si="2410">Q268-F268</f>
        <v>25</v>
      </c>
      <c r="U268" s="542"/>
      <c r="V268" s="541">
        <f t="shared" ref="V268" si="2411">P268</f>
        <v>8</v>
      </c>
      <c r="W268" s="543">
        <f t="shared" ref="W268" si="2412">T268-V268</f>
        <v>17</v>
      </c>
      <c r="X268" s="1046" t="s">
        <v>466</v>
      </c>
      <c r="Y268" s="1046" t="s">
        <v>467</v>
      </c>
      <c r="Z268" s="1046" t="s">
        <v>29</v>
      </c>
      <c r="AA268" s="1046">
        <v>2016</v>
      </c>
      <c r="AB268" s="1046" t="s">
        <v>30</v>
      </c>
      <c r="AC268" s="1047">
        <v>7</v>
      </c>
      <c r="AD268" s="978">
        <f t="shared" ref="AD268" si="2413">T268/AC268</f>
        <v>3.5714285714285716</v>
      </c>
      <c r="AE268" s="1048">
        <v>23.45</v>
      </c>
      <c r="AF268" s="976">
        <f t="shared" ref="AF268" si="2414">AD268*AE268</f>
        <v>83.75</v>
      </c>
      <c r="AG268" s="1077" t="s">
        <v>128</v>
      </c>
      <c r="AH268" s="976">
        <f t="shared" ref="AH268" si="2415">AF268</f>
        <v>83.75</v>
      </c>
      <c r="AI268" s="978">
        <f t="shared" ref="AI268" si="2416">AD268</f>
        <v>3.5714285714285716</v>
      </c>
      <c r="AJ268" s="978">
        <f t="shared" ref="AJ268" si="2417">T268</f>
        <v>25</v>
      </c>
    </row>
    <row r="269" spans="1:39">
      <c r="A269" s="999">
        <v>45800</v>
      </c>
      <c r="B269" s="164" t="s">
        <v>679</v>
      </c>
      <c r="C269" s="164" t="s">
        <v>111</v>
      </c>
      <c r="D269" s="164" t="s">
        <v>459</v>
      </c>
      <c r="E269" s="164" t="s">
        <v>283</v>
      </c>
      <c r="F269" s="1000">
        <v>296975</v>
      </c>
      <c r="G269" s="1018"/>
      <c r="H269" s="1000">
        <v>296975</v>
      </c>
      <c r="I269" s="1000"/>
      <c r="J269" s="541">
        <f t="shared" ref="J269" si="2418">H269-F269</f>
        <v>0</v>
      </c>
      <c r="K269" s="1000">
        <v>296975</v>
      </c>
      <c r="L269" s="541">
        <f t="shared" ref="L269" si="2419">K269-H269</f>
        <v>0</v>
      </c>
      <c r="M269" s="1000">
        <v>296985</v>
      </c>
      <c r="N269" s="1000"/>
      <c r="O269" s="541">
        <f t="shared" ref="O269" si="2420">M269-K269</f>
        <v>10</v>
      </c>
      <c r="P269" s="541">
        <f t="shared" ref="P269" si="2421">M269-H269</f>
        <v>10</v>
      </c>
      <c r="Q269" s="1000">
        <v>296992</v>
      </c>
      <c r="R269" s="1000"/>
      <c r="S269" s="541">
        <f t="shared" ref="S269" si="2422">Q269-M269</f>
        <v>7</v>
      </c>
      <c r="T269" s="542">
        <f t="shared" ref="T269" si="2423">Q269-F269</f>
        <v>17</v>
      </c>
      <c r="U269" s="542"/>
      <c r="V269" s="541">
        <f t="shared" ref="V269" si="2424">P269</f>
        <v>10</v>
      </c>
      <c r="W269" s="543">
        <f t="shared" ref="W269" si="2425">T269-V269</f>
        <v>7</v>
      </c>
      <c r="X269" s="1046" t="s">
        <v>466</v>
      </c>
      <c r="Y269" s="1046" t="s">
        <v>467</v>
      </c>
      <c r="Z269" s="1046" t="s">
        <v>29</v>
      </c>
      <c r="AA269" s="1046">
        <v>2016</v>
      </c>
      <c r="AB269" s="1046" t="s">
        <v>30</v>
      </c>
      <c r="AC269" s="1047">
        <v>7</v>
      </c>
      <c r="AD269" s="978">
        <f t="shared" ref="AD269" si="2426">T269/AC269</f>
        <v>2.4285714285714284</v>
      </c>
      <c r="AE269" s="1048">
        <v>23.45</v>
      </c>
      <c r="AF269" s="976">
        <f t="shared" ref="AF269" si="2427">AD269*AE269</f>
        <v>56.949999999999996</v>
      </c>
      <c r="AG269" s="1077" t="s">
        <v>128</v>
      </c>
      <c r="AH269" s="976">
        <f t="shared" ref="AH269" si="2428">AF269</f>
        <v>56.949999999999996</v>
      </c>
      <c r="AI269" s="978">
        <f t="shared" ref="AI269" si="2429">AD269</f>
        <v>2.4285714285714284</v>
      </c>
      <c r="AJ269" s="978">
        <f t="shared" ref="AJ269" si="2430">T269</f>
        <v>17</v>
      </c>
    </row>
    <row r="270" spans="1:39">
      <c r="A270" s="999">
        <v>45803</v>
      </c>
      <c r="B270" s="164" t="s">
        <v>679</v>
      </c>
      <c r="C270" s="164" t="s">
        <v>111</v>
      </c>
      <c r="D270" s="164" t="s">
        <v>458</v>
      </c>
      <c r="E270" s="164" t="s">
        <v>282</v>
      </c>
      <c r="F270" s="1000">
        <v>296992</v>
      </c>
      <c r="G270" s="1018"/>
      <c r="H270" s="1000">
        <v>296997</v>
      </c>
      <c r="I270" s="1000"/>
      <c r="J270" s="541">
        <f t="shared" ref="J270" si="2431">H270-F270</f>
        <v>5</v>
      </c>
      <c r="K270" s="1000">
        <v>296997</v>
      </c>
      <c r="L270" s="541">
        <f t="shared" ref="L270" si="2432">K270-H270</f>
        <v>0</v>
      </c>
      <c r="M270" s="1000">
        <v>297007</v>
      </c>
      <c r="N270" s="1000"/>
      <c r="O270" s="541">
        <f t="shared" ref="O270" si="2433">M270-K270</f>
        <v>10</v>
      </c>
      <c r="P270" s="541">
        <f t="shared" ref="P270" si="2434">M270-H270</f>
        <v>10</v>
      </c>
      <c r="Q270" s="1000">
        <v>297007</v>
      </c>
      <c r="R270" s="1000"/>
      <c r="S270" s="541">
        <f t="shared" ref="S270" si="2435">Q270-M270</f>
        <v>0</v>
      </c>
      <c r="T270" s="542">
        <f t="shared" ref="T270" si="2436">Q270-F270</f>
        <v>15</v>
      </c>
      <c r="U270" s="542"/>
      <c r="V270" s="541">
        <f t="shared" ref="V270" si="2437">P270</f>
        <v>10</v>
      </c>
      <c r="W270" s="543">
        <f t="shared" ref="W270" si="2438">T270-V270</f>
        <v>5</v>
      </c>
      <c r="X270" s="1046" t="s">
        <v>466</v>
      </c>
      <c r="Y270" s="1046" t="s">
        <v>467</v>
      </c>
      <c r="Z270" s="1046" t="s">
        <v>29</v>
      </c>
      <c r="AA270" s="1046">
        <v>2016</v>
      </c>
      <c r="AB270" s="1046" t="s">
        <v>30</v>
      </c>
      <c r="AC270" s="1047">
        <v>7</v>
      </c>
      <c r="AD270" s="978">
        <f t="shared" ref="AD270" si="2439">T270/AC270</f>
        <v>2.1428571428571428</v>
      </c>
      <c r="AE270" s="1048">
        <v>23.45</v>
      </c>
      <c r="AF270" s="976">
        <f t="shared" ref="AF270" si="2440">AD270*AE270</f>
        <v>50.25</v>
      </c>
      <c r="AG270" s="1077" t="s">
        <v>128</v>
      </c>
      <c r="AH270" s="976">
        <f t="shared" ref="AH270" si="2441">AF270</f>
        <v>50.25</v>
      </c>
      <c r="AI270" s="978">
        <f t="shared" ref="AI270" si="2442">AD270</f>
        <v>2.1428571428571428</v>
      </c>
      <c r="AJ270" s="978">
        <f t="shared" ref="AJ270" si="2443">T270</f>
        <v>15</v>
      </c>
      <c r="AK270" s="1078"/>
      <c r="AL270" s="1078"/>
      <c r="AM270" s="1079"/>
    </row>
    <row r="271" spans="1:39">
      <c r="A271" s="999">
        <v>45803</v>
      </c>
      <c r="B271" s="164" t="s">
        <v>679</v>
      </c>
      <c r="C271" s="164" t="s">
        <v>111</v>
      </c>
      <c r="D271" s="164" t="s">
        <v>635</v>
      </c>
      <c r="E271" s="164" t="s">
        <v>282</v>
      </c>
      <c r="F271" s="1000">
        <v>297007</v>
      </c>
      <c r="G271" s="1018"/>
      <c r="H271" s="1000">
        <v>297007</v>
      </c>
      <c r="I271" s="1000"/>
      <c r="J271" s="541">
        <f t="shared" ref="J271" si="2444">H271-F271</f>
        <v>0</v>
      </c>
      <c r="K271" s="1000">
        <v>297007</v>
      </c>
      <c r="L271" s="541">
        <f t="shared" ref="L271" si="2445">K271-H271</f>
        <v>0</v>
      </c>
      <c r="M271" s="1000">
        <v>297015</v>
      </c>
      <c r="N271" s="1000"/>
      <c r="O271" s="541">
        <f t="shared" ref="O271" si="2446">M271-K271</f>
        <v>8</v>
      </c>
      <c r="P271" s="541">
        <f t="shared" ref="P271" si="2447">M271-H271</f>
        <v>8</v>
      </c>
      <c r="Q271" s="1000">
        <v>297033</v>
      </c>
      <c r="R271" s="1000"/>
      <c r="S271" s="541">
        <f t="shared" ref="S271" si="2448">Q271-M271</f>
        <v>18</v>
      </c>
      <c r="T271" s="542">
        <f t="shared" ref="T271" si="2449">Q271-F271</f>
        <v>26</v>
      </c>
      <c r="U271" s="542"/>
      <c r="V271" s="541">
        <f t="shared" ref="V271" si="2450">P271</f>
        <v>8</v>
      </c>
      <c r="W271" s="543">
        <f t="shared" ref="W271" si="2451">T271-V271</f>
        <v>18</v>
      </c>
      <c r="X271" s="1046" t="s">
        <v>466</v>
      </c>
      <c r="Y271" s="1046" t="s">
        <v>467</v>
      </c>
      <c r="Z271" s="1046" t="s">
        <v>29</v>
      </c>
      <c r="AA271" s="1046">
        <v>2016</v>
      </c>
      <c r="AB271" s="1046" t="s">
        <v>30</v>
      </c>
      <c r="AC271" s="1047">
        <v>7</v>
      </c>
      <c r="AD271" s="978">
        <f t="shared" ref="AD271" si="2452">T271/AC271</f>
        <v>3.7142857142857144</v>
      </c>
      <c r="AE271" s="1048">
        <v>23.45</v>
      </c>
      <c r="AF271" s="976">
        <f t="shared" ref="AF271" si="2453">AD271*AE271</f>
        <v>87.1</v>
      </c>
      <c r="AG271" s="1077" t="s">
        <v>128</v>
      </c>
      <c r="AH271" s="976">
        <f t="shared" ref="AH271" si="2454">AF271</f>
        <v>87.1</v>
      </c>
      <c r="AI271" s="978">
        <f t="shared" ref="AI271" si="2455">AD271</f>
        <v>3.7142857142857144</v>
      </c>
      <c r="AJ271" s="978">
        <f t="shared" ref="AJ271" si="2456">T271</f>
        <v>26</v>
      </c>
      <c r="AK271" s="1078"/>
      <c r="AL271" s="1078"/>
      <c r="AM271" s="1079"/>
    </row>
    <row r="272" spans="1:39">
      <c r="A272" s="999">
        <v>45803</v>
      </c>
      <c r="B272" s="164" t="s">
        <v>679</v>
      </c>
      <c r="C272" s="164" t="s">
        <v>111</v>
      </c>
      <c r="D272" s="164" t="s">
        <v>634</v>
      </c>
      <c r="E272" s="164" t="s">
        <v>283</v>
      </c>
      <c r="F272" s="1000">
        <v>297033</v>
      </c>
      <c r="G272" s="1018"/>
      <c r="H272" s="1000">
        <v>297051</v>
      </c>
      <c r="I272" s="1000"/>
      <c r="J272" s="541">
        <f t="shared" ref="J272" si="2457">H272-F272</f>
        <v>18</v>
      </c>
      <c r="K272" s="1000">
        <v>297051</v>
      </c>
      <c r="L272" s="541">
        <f t="shared" ref="L272" si="2458">K272-H272</f>
        <v>0</v>
      </c>
      <c r="M272" s="1000">
        <v>297058</v>
      </c>
      <c r="N272" s="1000"/>
      <c r="O272" s="541">
        <f t="shared" ref="O272" si="2459">M272-K272</f>
        <v>7</v>
      </c>
      <c r="P272" s="541">
        <f t="shared" ref="P272" si="2460">M272-H272</f>
        <v>7</v>
      </c>
      <c r="Q272" s="1000">
        <v>297058</v>
      </c>
      <c r="R272" s="1000"/>
      <c r="S272" s="541">
        <f t="shared" ref="S272" si="2461">Q272-M272</f>
        <v>0</v>
      </c>
      <c r="T272" s="542">
        <f t="shared" ref="T272" si="2462">Q272-F272</f>
        <v>25</v>
      </c>
      <c r="U272" s="542"/>
      <c r="V272" s="541">
        <f t="shared" ref="V272" si="2463">P272</f>
        <v>7</v>
      </c>
      <c r="W272" s="543">
        <f t="shared" ref="W272" si="2464">T272-V272</f>
        <v>18</v>
      </c>
      <c r="X272" s="1046" t="s">
        <v>466</v>
      </c>
      <c r="Y272" s="1046" t="s">
        <v>467</v>
      </c>
      <c r="Z272" s="1046" t="s">
        <v>29</v>
      </c>
      <c r="AA272" s="1046">
        <v>2016</v>
      </c>
      <c r="AB272" s="1046" t="s">
        <v>30</v>
      </c>
      <c r="AC272" s="1047">
        <v>7</v>
      </c>
      <c r="AD272" s="978">
        <f t="shared" ref="AD272" si="2465">T272/AC272</f>
        <v>3.5714285714285716</v>
      </c>
      <c r="AE272" s="1048">
        <v>23.45</v>
      </c>
      <c r="AF272" s="976">
        <f t="shared" ref="AF272" si="2466">AD272*AE272</f>
        <v>83.75</v>
      </c>
      <c r="AG272" s="1077" t="s">
        <v>128</v>
      </c>
      <c r="AH272" s="976">
        <f t="shared" ref="AH272" si="2467">AF272</f>
        <v>83.75</v>
      </c>
      <c r="AI272" s="978">
        <f t="shared" ref="AI272" si="2468">AD272</f>
        <v>3.5714285714285716</v>
      </c>
      <c r="AJ272" s="978">
        <f t="shared" ref="AJ272" si="2469">T272</f>
        <v>25</v>
      </c>
    </row>
    <row r="273" spans="1:39">
      <c r="A273" s="999">
        <v>45803</v>
      </c>
      <c r="B273" s="164" t="s">
        <v>679</v>
      </c>
      <c r="C273" s="164" t="s">
        <v>111</v>
      </c>
      <c r="D273" s="164" t="s">
        <v>459</v>
      </c>
      <c r="E273" s="164" t="s">
        <v>283</v>
      </c>
      <c r="F273" s="1000">
        <v>297058</v>
      </c>
      <c r="G273" s="1018"/>
      <c r="H273" s="1000">
        <v>297058</v>
      </c>
      <c r="I273" s="1000"/>
      <c r="J273" s="541">
        <f t="shared" ref="J273" si="2470">H273-F273</f>
        <v>0</v>
      </c>
      <c r="K273" s="1000">
        <v>297058</v>
      </c>
      <c r="L273" s="541">
        <f t="shared" ref="L273" si="2471">K273-H273</f>
        <v>0</v>
      </c>
      <c r="M273" s="1000">
        <v>297068</v>
      </c>
      <c r="N273" s="1000"/>
      <c r="O273" s="541">
        <f t="shared" ref="O273" si="2472">M273-K273</f>
        <v>10</v>
      </c>
      <c r="P273" s="541">
        <f t="shared" ref="P273" si="2473">M273-H273</f>
        <v>10</v>
      </c>
      <c r="Q273" s="1000">
        <v>297074</v>
      </c>
      <c r="R273" s="1000"/>
      <c r="S273" s="541">
        <f t="shared" ref="S273" si="2474">Q273-M273</f>
        <v>6</v>
      </c>
      <c r="T273" s="542">
        <f t="shared" ref="T273" si="2475">Q273-F273</f>
        <v>16</v>
      </c>
      <c r="U273" s="542"/>
      <c r="V273" s="541">
        <f t="shared" ref="V273" si="2476">P273</f>
        <v>10</v>
      </c>
      <c r="W273" s="543">
        <f t="shared" ref="W273" si="2477">T273-V273</f>
        <v>6</v>
      </c>
      <c r="X273" s="1046" t="s">
        <v>466</v>
      </c>
      <c r="Y273" s="1046" t="s">
        <v>467</v>
      </c>
      <c r="Z273" s="1046" t="s">
        <v>29</v>
      </c>
      <c r="AA273" s="1046">
        <v>2016</v>
      </c>
      <c r="AB273" s="1046" t="s">
        <v>30</v>
      </c>
      <c r="AC273" s="1047">
        <v>7</v>
      </c>
      <c r="AD273" s="978">
        <f t="shared" ref="AD273" si="2478">T273/AC273</f>
        <v>2.2857142857142856</v>
      </c>
      <c r="AE273" s="1048">
        <v>23.45</v>
      </c>
      <c r="AF273" s="976">
        <f t="shared" ref="AF273" si="2479">AD273*AE273</f>
        <v>53.599999999999994</v>
      </c>
      <c r="AG273" s="1077" t="s">
        <v>128</v>
      </c>
      <c r="AH273" s="976">
        <f t="shared" ref="AH273" si="2480">AF273</f>
        <v>53.599999999999994</v>
      </c>
      <c r="AI273" s="978">
        <f t="shared" ref="AI273" si="2481">AD273</f>
        <v>2.2857142857142856</v>
      </c>
      <c r="AJ273" s="978">
        <f t="shared" ref="AJ273" si="2482">T273</f>
        <v>16</v>
      </c>
    </row>
    <row r="274" spans="1:39">
      <c r="A274" s="999">
        <v>45804</v>
      </c>
      <c r="B274" s="164" t="s">
        <v>679</v>
      </c>
      <c r="C274" s="164" t="s">
        <v>111</v>
      </c>
      <c r="D274" s="164" t="s">
        <v>458</v>
      </c>
      <c r="E274" s="164" t="s">
        <v>282</v>
      </c>
      <c r="F274" s="1000">
        <v>297074</v>
      </c>
      <c r="G274" s="1018"/>
      <c r="H274" s="1000">
        <v>297080</v>
      </c>
      <c r="I274" s="1000"/>
      <c r="J274" s="541">
        <f t="shared" ref="J274" si="2483">H274-F274</f>
        <v>6</v>
      </c>
      <c r="K274" s="1000">
        <v>297080</v>
      </c>
      <c r="L274" s="541">
        <f t="shared" ref="L274" si="2484">K274-H274</f>
        <v>0</v>
      </c>
      <c r="M274" s="1000">
        <v>297089</v>
      </c>
      <c r="N274" s="1000"/>
      <c r="O274" s="541">
        <f t="shared" ref="O274" si="2485">M274-K274</f>
        <v>9</v>
      </c>
      <c r="P274" s="541">
        <f t="shared" ref="P274" si="2486">M274-H274</f>
        <v>9</v>
      </c>
      <c r="Q274" s="1000">
        <v>297089</v>
      </c>
      <c r="R274" s="1000"/>
      <c r="S274" s="541">
        <f t="shared" ref="S274" si="2487">Q274-M274</f>
        <v>0</v>
      </c>
      <c r="T274" s="542">
        <f t="shared" ref="T274" si="2488">Q274-F274</f>
        <v>15</v>
      </c>
      <c r="U274" s="542"/>
      <c r="V274" s="541">
        <f t="shared" ref="V274" si="2489">P274</f>
        <v>9</v>
      </c>
      <c r="W274" s="543">
        <f t="shared" ref="W274" si="2490">T274-V274</f>
        <v>6</v>
      </c>
      <c r="X274" s="1046" t="s">
        <v>466</v>
      </c>
      <c r="Y274" s="1046" t="s">
        <v>467</v>
      </c>
      <c r="Z274" s="1046" t="s">
        <v>29</v>
      </c>
      <c r="AA274" s="1046">
        <v>2016</v>
      </c>
      <c r="AB274" s="1046" t="s">
        <v>30</v>
      </c>
      <c r="AC274" s="1047">
        <v>7</v>
      </c>
      <c r="AD274" s="978">
        <f t="shared" ref="AD274" si="2491">T274/AC274</f>
        <v>2.1428571428571428</v>
      </c>
      <c r="AE274" s="1048">
        <v>23.45</v>
      </c>
      <c r="AF274" s="976">
        <f t="shared" ref="AF274" si="2492">AD274*AE274</f>
        <v>50.25</v>
      </c>
      <c r="AG274" s="1077" t="s">
        <v>128</v>
      </c>
      <c r="AH274" s="976">
        <f t="shared" ref="AH274" si="2493">AF274</f>
        <v>50.25</v>
      </c>
      <c r="AI274" s="978">
        <f t="shared" ref="AI274" si="2494">AD274</f>
        <v>2.1428571428571428</v>
      </c>
      <c r="AJ274" s="978">
        <f t="shared" ref="AJ274" si="2495">T274</f>
        <v>15</v>
      </c>
      <c r="AK274" s="1053" t="s">
        <v>439</v>
      </c>
      <c r="AL274" s="1053" t="s">
        <v>440</v>
      </c>
      <c r="AM274" s="1054" t="s">
        <v>2</v>
      </c>
    </row>
    <row r="275" spans="1:39">
      <c r="A275" s="999">
        <v>45804</v>
      </c>
      <c r="B275" s="164" t="s">
        <v>679</v>
      </c>
      <c r="C275" s="164" t="s">
        <v>111</v>
      </c>
      <c r="D275" s="164" t="s">
        <v>635</v>
      </c>
      <c r="E275" s="164" t="s">
        <v>282</v>
      </c>
      <c r="F275" s="1000">
        <v>297089</v>
      </c>
      <c r="G275" s="1018"/>
      <c r="H275" s="1000">
        <v>297089</v>
      </c>
      <c r="I275" s="1000"/>
      <c r="J275" s="541">
        <f t="shared" ref="J275" si="2496">H275-F275</f>
        <v>0</v>
      </c>
      <c r="K275" s="1000">
        <v>297089</v>
      </c>
      <c r="L275" s="541">
        <f t="shared" ref="L275" si="2497">K275-H275</f>
        <v>0</v>
      </c>
      <c r="M275" s="1000">
        <v>297097</v>
      </c>
      <c r="N275" s="1000"/>
      <c r="O275" s="541">
        <f t="shared" ref="O275" si="2498">M275-K275</f>
        <v>8</v>
      </c>
      <c r="P275" s="541">
        <f t="shared" ref="P275" si="2499">M275-H275</f>
        <v>8</v>
      </c>
      <c r="Q275" s="1000">
        <v>297116</v>
      </c>
      <c r="R275" s="1000"/>
      <c r="S275" s="541">
        <f t="shared" ref="S275" si="2500">Q275-M275</f>
        <v>19</v>
      </c>
      <c r="T275" s="542">
        <f t="shared" ref="T275" si="2501">Q275-F275</f>
        <v>27</v>
      </c>
      <c r="U275" s="542"/>
      <c r="V275" s="541">
        <f t="shared" ref="V275" si="2502">P275</f>
        <v>8</v>
      </c>
      <c r="W275" s="543">
        <f t="shared" ref="W275" si="2503">T275-V275</f>
        <v>19</v>
      </c>
      <c r="X275" s="1046" t="s">
        <v>466</v>
      </c>
      <c r="Y275" s="1046" t="s">
        <v>467</v>
      </c>
      <c r="Z275" s="1046" t="s">
        <v>29</v>
      </c>
      <c r="AA275" s="1046">
        <v>2016</v>
      </c>
      <c r="AB275" s="1046" t="s">
        <v>30</v>
      </c>
      <c r="AC275" s="1047">
        <v>7</v>
      </c>
      <c r="AD275" s="978">
        <f t="shared" ref="AD275" si="2504">T275/AC275</f>
        <v>3.8571428571428572</v>
      </c>
      <c r="AE275" s="1048">
        <v>23.45</v>
      </c>
      <c r="AF275" s="976">
        <f t="shared" ref="AF275" si="2505">AD275*AE275</f>
        <v>90.45</v>
      </c>
      <c r="AG275" s="1077" t="s">
        <v>128</v>
      </c>
      <c r="AH275" s="976">
        <f t="shared" ref="AH275" si="2506">AF275</f>
        <v>90.45</v>
      </c>
      <c r="AI275" s="978">
        <f t="shared" ref="AI275" si="2507">AD275</f>
        <v>3.8571428571428572</v>
      </c>
      <c r="AJ275" s="978">
        <f t="shared" ref="AJ275" si="2508">T275</f>
        <v>27</v>
      </c>
      <c r="AK275" s="1053">
        <f>SUM(AH265:AH275)</f>
        <v>804</v>
      </c>
      <c r="AL275" s="1053">
        <v>900</v>
      </c>
      <c r="AM275" s="1054">
        <v>45804</v>
      </c>
    </row>
    <row r="276" spans="1:39">
      <c r="A276" s="999">
        <v>45804</v>
      </c>
      <c r="B276" s="164" t="s">
        <v>679</v>
      </c>
      <c r="C276" s="164" t="s">
        <v>111</v>
      </c>
      <c r="D276" s="164" t="s">
        <v>634</v>
      </c>
      <c r="E276" s="164" t="s">
        <v>283</v>
      </c>
      <c r="F276" s="1000">
        <v>297116</v>
      </c>
      <c r="G276" s="1018"/>
      <c r="H276" s="1000">
        <v>297133</v>
      </c>
      <c r="I276" s="1000"/>
      <c r="J276" s="541">
        <f t="shared" ref="J276" si="2509">H276-F276</f>
        <v>17</v>
      </c>
      <c r="K276" s="1000">
        <v>297133</v>
      </c>
      <c r="L276" s="541">
        <f t="shared" ref="L276" si="2510">K276-H276</f>
        <v>0</v>
      </c>
      <c r="M276" s="1000">
        <v>297141</v>
      </c>
      <c r="N276" s="1000"/>
      <c r="O276" s="541">
        <f t="shared" ref="O276" si="2511">M276-K276</f>
        <v>8</v>
      </c>
      <c r="P276" s="541">
        <f t="shared" ref="P276" si="2512">M276-H276</f>
        <v>8</v>
      </c>
      <c r="Q276" s="1000">
        <v>297141</v>
      </c>
      <c r="R276" s="1000"/>
      <c r="S276" s="541">
        <f t="shared" ref="S276" si="2513">Q276-M276</f>
        <v>0</v>
      </c>
      <c r="T276" s="542">
        <f t="shared" ref="T276" si="2514">Q276-F276</f>
        <v>25</v>
      </c>
      <c r="U276" s="542"/>
      <c r="V276" s="541">
        <f t="shared" ref="V276" si="2515">P276</f>
        <v>8</v>
      </c>
      <c r="W276" s="543">
        <f t="shared" ref="W276" si="2516">T276-V276</f>
        <v>17</v>
      </c>
      <c r="X276" s="1046" t="s">
        <v>466</v>
      </c>
      <c r="Y276" s="1046" t="s">
        <v>467</v>
      </c>
      <c r="Z276" s="1046" t="s">
        <v>29</v>
      </c>
      <c r="AA276" s="1046">
        <v>2016</v>
      </c>
      <c r="AB276" s="1046" t="s">
        <v>30</v>
      </c>
      <c r="AC276" s="1047">
        <v>7</v>
      </c>
      <c r="AD276" s="978">
        <f t="shared" ref="AD276" si="2517">T276/AC276</f>
        <v>3.5714285714285716</v>
      </c>
      <c r="AE276" s="1048">
        <v>23.45</v>
      </c>
      <c r="AF276" s="976">
        <f t="shared" ref="AF276" si="2518">AD276*AE276</f>
        <v>83.75</v>
      </c>
      <c r="AG276" s="1077" t="s">
        <v>128</v>
      </c>
      <c r="AH276" s="976">
        <f t="shared" ref="AH276" si="2519">AF276</f>
        <v>83.75</v>
      </c>
      <c r="AI276" s="978">
        <f t="shared" ref="AI276" si="2520">AD276</f>
        <v>3.5714285714285716</v>
      </c>
      <c r="AJ276" s="978">
        <f t="shared" ref="AJ276" si="2521">T276</f>
        <v>25</v>
      </c>
    </row>
    <row r="277" spans="1:39">
      <c r="A277" s="999">
        <v>45804</v>
      </c>
      <c r="B277" s="164" t="s">
        <v>679</v>
      </c>
      <c r="C277" s="164" t="s">
        <v>111</v>
      </c>
      <c r="D277" s="164" t="s">
        <v>459</v>
      </c>
      <c r="E277" s="164" t="s">
        <v>283</v>
      </c>
      <c r="F277" s="1000">
        <v>297141</v>
      </c>
      <c r="G277" s="1018"/>
      <c r="H277" s="1000">
        <v>297141</v>
      </c>
      <c r="I277" s="1000"/>
      <c r="J277" s="541">
        <f t="shared" ref="J277" si="2522">H277-F277</f>
        <v>0</v>
      </c>
      <c r="K277" s="1000">
        <v>297141</v>
      </c>
      <c r="L277" s="541">
        <f t="shared" ref="L277" si="2523">K277-H277</f>
        <v>0</v>
      </c>
      <c r="M277" s="1000">
        <v>297151</v>
      </c>
      <c r="N277" s="1000"/>
      <c r="O277" s="541">
        <f t="shared" ref="O277" si="2524">M277-K277</f>
        <v>10</v>
      </c>
      <c r="P277" s="541">
        <f t="shared" ref="P277" si="2525">M277-H277</f>
        <v>10</v>
      </c>
      <c r="Q277" s="1000">
        <v>297158</v>
      </c>
      <c r="R277" s="1000"/>
      <c r="S277" s="541">
        <f t="shared" ref="S277" si="2526">Q277-M277</f>
        <v>7</v>
      </c>
      <c r="T277" s="542">
        <f t="shared" ref="T277" si="2527">Q277-F277</f>
        <v>17</v>
      </c>
      <c r="U277" s="542"/>
      <c r="V277" s="541">
        <f t="shared" ref="V277" si="2528">P277</f>
        <v>10</v>
      </c>
      <c r="W277" s="543">
        <f t="shared" ref="W277" si="2529">T277-V277</f>
        <v>7</v>
      </c>
      <c r="X277" s="1046" t="s">
        <v>466</v>
      </c>
      <c r="Y277" s="1046" t="s">
        <v>467</v>
      </c>
      <c r="Z277" s="1046" t="s">
        <v>29</v>
      </c>
      <c r="AA277" s="1046">
        <v>2016</v>
      </c>
      <c r="AB277" s="1046" t="s">
        <v>30</v>
      </c>
      <c r="AC277" s="1047">
        <v>7</v>
      </c>
      <c r="AD277" s="978">
        <f t="shared" ref="AD277" si="2530">T277/AC277</f>
        <v>2.4285714285714284</v>
      </c>
      <c r="AE277" s="1048">
        <v>23.45</v>
      </c>
      <c r="AF277" s="976">
        <f t="shared" ref="AF277" si="2531">AD277*AE277</f>
        <v>56.949999999999996</v>
      </c>
      <c r="AG277" s="1077" t="s">
        <v>128</v>
      </c>
      <c r="AH277" s="976">
        <f t="shared" ref="AH277" si="2532">AF277</f>
        <v>56.949999999999996</v>
      </c>
      <c r="AI277" s="978">
        <f t="shared" ref="AI277" si="2533">AD277</f>
        <v>2.4285714285714284</v>
      </c>
      <c r="AJ277" s="978">
        <f t="shared" ref="AJ277" si="2534">T277</f>
        <v>17</v>
      </c>
    </row>
    <row r="278" spans="1:39">
      <c r="A278" s="999">
        <v>45805</v>
      </c>
      <c r="B278" s="164" t="s">
        <v>679</v>
      </c>
      <c r="C278" s="164" t="s">
        <v>111</v>
      </c>
      <c r="D278" s="164" t="s">
        <v>458</v>
      </c>
      <c r="E278" s="164" t="s">
        <v>282</v>
      </c>
      <c r="F278" s="1000">
        <v>297158</v>
      </c>
      <c r="G278" s="1018"/>
      <c r="H278" s="1000">
        <v>297163</v>
      </c>
      <c r="I278" s="1000"/>
      <c r="J278" s="541">
        <f t="shared" ref="J278" si="2535">H278-F278</f>
        <v>5</v>
      </c>
      <c r="K278" s="1000">
        <v>297163</v>
      </c>
      <c r="L278" s="541">
        <f t="shared" ref="L278" si="2536">K278-H278</f>
        <v>0</v>
      </c>
      <c r="M278" s="1000">
        <v>297173</v>
      </c>
      <c r="N278" s="1000"/>
      <c r="O278" s="541">
        <f t="shared" ref="O278" si="2537">M278-K278</f>
        <v>10</v>
      </c>
      <c r="P278" s="541">
        <f t="shared" ref="P278" si="2538">M278-H278</f>
        <v>10</v>
      </c>
      <c r="Q278" s="1000">
        <v>297173</v>
      </c>
      <c r="R278" s="1000"/>
      <c r="S278" s="541">
        <f t="shared" ref="S278" si="2539">Q278-M278</f>
        <v>0</v>
      </c>
      <c r="T278" s="542">
        <f t="shared" ref="T278" si="2540">Q278-F278</f>
        <v>15</v>
      </c>
      <c r="U278" s="542"/>
      <c r="V278" s="541">
        <f t="shared" ref="V278" si="2541">P278</f>
        <v>10</v>
      </c>
      <c r="W278" s="543">
        <f t="shared" ref="W278" si="2542">T278-V278</f>
        <v>5</v>
      </c>
      <c r="X278" s="1046" t="s">
        <v>466</v>
      </c>
      <c r="Y278" s="1046" t="s">
        <v>467</v>
      </c>
      <c r="Z278" s="1046" t="s">
        <v>29</v>
      </c>
      <c r="AA278" s="1046">
        <v>2016</v>
      </c>
      <c r="AB278" s="1046" t="s">
        <v>30</v>
      </c>
      <c r="AC278" s="1047">
        <v>7</v>
      </c>
      <c r="AD278" s="978">
        <f t="shared" ref="AD278" si="2543">T278/AC278</f>
        <v>2.1428571428571428</v>
      </c>
      <c r="AE278" s="1048">
        <v>23.45</v>
      </c>
      <c r="AF278" s="976">
        <f t="shared" ref="AF278" si="2544">AD278*AE278</f>
        <v>50.25</v>
      </c>
      <c r="AG278" s="1077" t="s">
        <v>128</v>
      </c>
      <c r="AH278" s="976">
        <f t="shared" ref="AH278" si="2545">AF278</f>
        <v>50.25</v>
      </c>
      <c r="AI278" s="978">
        <f t="shared" ref="AI278" si="2546">AD278</f>
        <v>2.1428571428571428</v>
      </c>
      <c r="AJ278" s="978">
        <f t="shared" ref="AJ278" si="2547">T278</f>
        <v>15</v>
      </c>
    </row>
    <row r="279" spans="1:39">
      <c r="A279" s="999">
        <v>45805</v>
      </c>
      <c r="B279" s="164" t="s">
        <v>679</v>
      </c>
      <c r="C279" s="164" t="s">
        <v>111</v>
      </c>
      <c r="D279" s="164" t="s">
        <v>635</v>
      </c>
      <c r="E279" s="164" t="s">
        <v>282</v>
      </c>
      <c r="F279" s="1000">
        <v>297173</v>
      </c>
      <c r="G279" s="1018"/>
      <c r="H279" s="1000">
        <v>297173</v>
      </c>
      <c r="I279" s="1000"/>
      <c r="J279" s="541">
        <f t="shared" ref="J279" si="2548">H279-F279</f>
        <v>0</v>
      </c>
      <c r="K279" s="1000">
        <v>297173</v>
      </c>
      <c r="L279" s="541">
        <f t="shared" ref="L279" si="2549">K279-H279</f>
        <v>0</v>
      </c>
      <c r="M279" s="1000">
        <v>297181</v>
      </c>
      <c r="N279" s="1000"/>
      <c r="O279" s="541">
        <f t="shared" ref="O279" si="2550">M279-K279</f>
        <v>8</v>
      </c>
      <c r="P279" s="541">
        <f t="shared" ref="P279" si="2551">M279-H279</f>
        <v>8</v>
      </c>
      <c r="Q279" s="1000">
        <v>297199</v>
      </c>
      <c r="R279" s="1000"/>
      <c r="S279" s="541">
        <f t="shared" ref="S279" si="2552">Q279-M279</f>
        <v>18</v>
      </c>
      <c r="T279" s="542">
        <f t="shared" ref="T279" si="2553">Q279-F279</f>
        <v>26</v>
      </c>
      <c r="U279" s="542"/>
      <c r="V279" s="541">
        <f t="shared" ref="V279" si="2554">P279</f>
        <v>8</v>
      </c>
      <c r="W279" s="543">
        <f t="shared" ref="W279" si="2555">T279-V279</f>
        <v>18</v>
      </c>
      <c r="X279" s="1046" t="s">
        <v>466</v>
      </c>
      <c r="Y279" s="1046" t="s">
        <v>467</v>
      </c>
      <c r="Z279" s="1046" t="s">
        <v>29</v>
      </c>
      <c r="AA279" s="1046">
        <v>2016</v>
      </c>
      <c r="AB279" s="1046" t="s">
        <v>30</v>
      </c>
      <c r="AC279" s="1047">
        <v>7</v>
      </c>
      <c r="AD279" s="978">
        <f t="shared" ref="AD279" si="2556">T279/AC279</f>
        <v>3.7142857142857144</v>
      </c>
      <c r="AE279" s="1048">
        <v>23.45</v>
      </c>
      <c r="AF279" s="976">
        <f t="shared" ref="AF279" si="2557">AD279*AE279</f>
        <v>87.1</v>
      </c>
      <c r="AG279" s="1077" t="s">
        <v>128</v>
      </c>
      <c r="AH279" s="976">
        <f t="shared" ref="AH279" si="2558">AF279</f>
        <v>87.1</v>
      </c>
      <c r="AI279" s="978">
        <f t="shared" ref="AI279" si="2559">AD279</f>
        <v>3.7142857142857144</v>
      </c>
      <c r="AJ279" s="978">
        <f t="shared" ref="AJ279" si="2560">T279</f>
        <v>26</v>
      </c>
      <c r="AK279" s="1078"/>
      <c r="AL279" s="1078"/>
      <c r="AM279" s="1079"/>
    </row>
    <row r="280" spans="1:39">
      <c r="A280" s="999">
        <v>45805</v>
      </c>
      <c r="B280" s="164" t="s">
        <v>679</v>
      </c>
      <c r="C280" s="164" t="s">
        <v>111</v>
      </c>
      <c r="D280" s="164" t="s">
        <v>634</v>
      </c>
      <c r="E280" s="164" t="s">
        <v>283</v>
      </c>
      <c r="F280" s="1000">
        <v>297199</v>
      </c>
      <c r="G280" s="1018"/>
      <c r="H280" s="1000">
        <v>297216</v>
      </c>
      <c r="I280" s="1000"/>
      <c r="J280" s="541">
        <f t="shared" ref="J280" si="2561">H280-F280</f>
        <v>17</v>
      </c>
      <c r="K280" s="1000">
        <v>297216</v>
      </c>
      <c r="L280" s="541">
        <f t="shared" ref="L280" si="2562">K280-H280</f>
        <v>0</v>
      </c>
      <c r="M280" s="1000">
        <v>297224</v>
      </c>
      <c r="N280" s="1000"/>
      <c r="O280" s="541">
        <f t="shared" ref="O280" si="2563">M280-K280</f>
        <v>8</v>
      </c>
      <c r="P280" s="541">
        <f t="shared" ref="P280" si="2564">M280-H280</f>
        <v>8</v>
      </c>
      <c r="Q280" s="1000">
        <v>297224</v>
      </c>
      <c r="R280" s="1000"/>
      <c r="S280" s="541">
        <f t="shared" ref="S280" si="2565">Q280-M280</f>
        <v>0</v>
      </c>
      <c r="T280" s="542">
        <f t="shared" ref="T280" si="2566">Q280-F280</f>
        <v>25</v>
      </c>
      <c r="U280" s="542"/>
      <c r="V280" s="541">
        <f t="shared" ref="V280" si="2567">P280</f>
        <v>8</v>
      </c>
      <c r="W280" s="543">
        <f t="shared" ref="W280" si="2568">T280-V280</f>
        <v>17</v>
      </c>
      <c r="X280" s="1046" t="s">
        <v>466</v>
      </c>
      <c r="Y280" s="1046" t="s">
        <v>467</v>
      </c>
      <c r="Z280" s="1046" t="s">
        <v>29</v>
      </c>
      <c r="AA280" s="1046">
        <v>2016</v>
      </c>
      <c r="AB280" s="1046" t="s">
        <v>30</v>
      </c>
      <c r="AC280" s="1047">
        <v>7</v>
      </c>
      <c r="AD280" s="978">
        <f t="shared" ref="AD280" si="2569">T280/AC280</f>
        <v>3.5714285714285716</v>
      </c>
      <c r="AE280" s="1048">
        <v>23.45</v>
      </c>
      <c r="AF280" s="976">
        <f t="shared" ref="AF280" si="2570">AD280*AE280</f>
        <v>83.75</v>
      </c>
      <c r="AG280" s="1077" t="s">
        <v>128</v>
      </c>
      <c r="AH280" s="976">
        <f t="shared" ref="AH280" si="2571">AF280</f>
        <v>83.75</v>
      </c>
      <c r="AI280" s="978">
        <f t="shared" ref="AI280" si="2572">AD280</f>
        <v>3.5714285714285716</v>
      </c>
      <c r="AJ280" s="978">
        <f t="shared" ref="AJ280" si="2573">T280</f>
        <v>25</v>
      </c>
      <c r="AK280" s="1078"/>
      <c r="AL280" s="1078"/>
      <c r="AM280" s="1079"/>
    </row>
    <row r="281" spans="1:39">
      <c r="A281" s="999">
        <v>45805</v>
      </c>
      <c r="B281" s="164" t="s">
        <v>679</v>
      </c>
      <c r="C281" s="164" t="s">
        <v>111</v>
      </c>
      <c r="D281" s="164" t="s">
        <v>459</v>
      </c>
      <c r="E281" s="164" t="s">
        <v>283</v>
      </c>
      <c r="F281" s="1000">
        <v>297224</v>
      </c>
      <c r="G281" s="1018"/>
      <c r="H281" s="1000">
        <v>297224</v>
      </c>
      <c r="I281" s="1000"/>
      <c r="J281" s="541">
        <f t="shared" ref="J281" si="2574">H281-F281</f>
        <v>0</v>
      </c>
      <c r="K281" s="1000">
        <v>297224</v>
      </c>
      <c r="L281" s="541">
        <f t="shared" ref="L281" si="2575">K281-H281</f>
        <v>0</v>
      </c>
      <c r="M281" s="1000">
        <v>297234</v>
      </c>
      <c r="N281" s="1000"/>
      <c r="O281" s="541">
        <f t="shared" ref="O281" si="2576">M281-K281</f>
        <v>10</v>
      </c>
      <c r="P281" s="541">
        <f t="shared" ref="P281" si="2577">M281-H281</f>
        <v>10</v>
      </c>
      <c r="Q281" s="1000">
        <v>297241</v>
      </c>
      <c r="R281" s="1000"/>
      <c r="S281" s="541">
        <f t="shared" ref="S281" si="2578">Q281-M281</f>
        <v>7</v>
      </c>
      <c r="T281" s="542">
        <f t="shared" ref="T281" si="2579">Q281-F281</f>
        <v>17</v>
      </c>
      <c r="U281" s="542"/>
      <c r="V281" s="541">
        <f t="shared" ref="V281" si="2580">P281</f>
        <v>10</v>
      </c>
      <c r="W281" s="543">
        <f t="shared" ref="W281" si="2581">T281-V281</f>
        <v>7</v>
      </c>
      <c r="X281" s="1046" t="s">
        <v>466</v>
      </c>
      <c r="Y281" s="1046" t="s">
        <v>467</v>
      </c>
      <c r="Z281" s="1046" t="s">
        <v>29</v>
      </c>
      <c r="AA281" s="1046">
        <v>2016</v>
      </c>
      <c r="AB281" s="1046" t="s">
        <v>30</v>
      </c>
      <c r="AC281" s="1047">
        <v>7</v>
      </c>
      <c r="AD281" s="978">
        <f t="shared" ref="AD281" si="2582">T281/AC281</f>
        <v>2.4285714285714284</v>
      </c>
      <c r="AE281" s="1048">
        <v>23.45</v>
      </c>
      <c r="AF281" s="976">
        <f t="shared" ref="AF281" si="2583">AD281*AE281</f>
        <v>56.949999999999996</v>
      </c>
      <c r="AG281" s="1077" t="s">
        <v>128</v>
      </c>
      <c r="AH281" s="976">
        <f t="shared" ref="AH281" si="2584">AF281</f>
        <v>56.949999999999996</v>
      </c>
      <c r="AI281" s="978">
        <f t="shared" ref="AI281" si="2585">AD281</f>
        <v>2.4285714285714284</v>
      </c>
      <c r="AJ281" s="978">
        <f t="shared" ref="AJ281" si="2586">T281</f>
        <v>17</v>
      </c>
      <c r="AK281" s="1053" t="s">
        <v>439</v>
      </c>
      <c r="AL281" s="1053" t="s">
        <v>440</v>
      </c>
      <c r="AM281" s="1054" t="s">
        <v>2</v>
      </c>
    </row>
    <row r="282" spans="1:39">
      <c r="A282" s="999">
        <v>45806</v>
      </c>
      <c r="B282" s="164" t="s">
        <v>679</v>
      </c>
      <c r="C282" s="164" t="s">
        <v>111</v>
      </c>
      <c r="D282" s="164" t="s">
        <v>458</v>
      </c>
      <c r="E282" s="164" t="s">
        <v>282</v>
      </c>
      <c r="F282" s="1000">
        <v>297241</v>
      </c>
      <c r="G282" s="1018"/>
      <c r="H282" s="1000">
        <v>297246</v>
      </c>
      <c r="I282" s="1000"/>
      <c r="J282" s="541">
        <f t="shared" ref="J282" si="2587">H282-F282</f>
        <v>5</v>
      </c>
      <c r="K282" s="1000">
        <v>297246</v>
      </c>
      <c r="L282" s="541">
        <f t="shared" ref="L282" si="2588">K282-H282</f>
        <v>0</v>
      </c>
      <c r="M282" s="1000">
        <v>297256</v>
      </c>
      <c r="N282" s="1000"/>
      <c r="O282" s="541">
        <f t="shared" ref="O282" si="2589">M282-K282</f>
        <v>10</v>
      </c>
      <c r="P282" s="541">
        <f t="shared" ref="P282" si="2590">M282-H282</f>
        <v>10</v>
      </c>
      <c r="Q282" s="1000">
        <v>297272</v>
      </c>
      <c r="R282" s="1000"/>
      <c r="S282" s="541">
        <f t="shared" ref="S282" si="2591">Q282-M282</f>
        <v>16</v>
      </c>
      <c r="T282" s="542">
        <f t="shared" ref="T282" si="2592">Q282-F282</f>
        <v>31</v>
      </c>
      <c r="U282" s="542"/>
      <c r="V282" s="541">
        <f t="shared" ref="V282" si="2593">P282</f>
        <v>10</v>
      </c>
      <c r="W282" s="543">
        <f t="shared" ref="W282" si="2594">T282-V282</f>
        <v>21</v>
      </c>
      <c r="X282" s="1046" t="s">
        <v>466</v>
      </c>
      <c r="Y282" s="1046" t="s">
        <v>467</v>
      </c>
      <c r="Z282" s="1046" t="s">
        <v>29</v>
      </c>
      <c r="AA282" s="1046">
        <v>2016</v>
      </c>
      <c r="AB282" s="1046" t="s">
        <v>30</v>
      </c>
      <c r="AC282" s="1047">
        <v>7</v>
      </c>
      <c r="AD282" s="978">
        <f t="shared" ref="AD282" si="2595">T282/AC282</f>
        <v>4.4285714285714288</v>
      </c>
      <c r="AE282" s="1048">
        <v>23.45</v>
      </c>
      <c r="AF282" s="976">
        <f t="shared" ref="AF282" si="2596">AD282*AE282</f>
        <v>103.85000000000001</v>
      </c>
      <c r="AG282" s="1077" t="s">
        <v>128</v>
      </c>
      <c r="AH282" s="976">
        <f t="shared" ref="AH282" si="2597">AF282</f>
        <v>103.85000000000001</v>
      </c>
      <c r="AI282" s="978">
        <f t="shared" ref="AI282" si="2598">AD282</f>
        <v>4.4285714285714288</v>
      </c>
      <c r="AJ282" s="978">
        <f t="shared" ref="AJ282" si="2599">T282</f>
        <v>31</v>
      </c>
      <c r="AK282" s="1053">
        <f>SUM(AH276:AH282)</f>
        <v>522.59999999999991</v>
      </c>
      <c r="AL282" s="1053">
        <v>600</v>
      </c>
      <c r="AM282" s="1054">
        <v>45806</v>
      </c>
    </row>
    <row r="283" spans="1:39">
      <c r="A283" s="999">
        <v>45806</v>
      </c>
      <c r="B283" s="164" t="s">
        <v>679</v>
      </c>
      <c r="C283" s="164" t="s">
        <v>111</v>
      </c>
      <c r="D283" s="164" t="s">
        <v>459</v>
      </c>
      <c r="E283" s="164" t="s">
        <v>283</v>
      </c>
      <c r="F283" s="1000">
        <v>297272</v>
      </c>
      <c r="G283" s="1018"/>
      <c r="H283" s="1000">
        <v>297286</v>
      </c>
      <c r="I283" s="1000"/>
      <c r="J283" s="541">
        <f t="shared" ref="J283" si="2600">H283-F283</f>
        <v>14</v>
      </c>
      <c r="K283" s="1000">
        <v>297286</v>
      </c>
      <c r="L283" s="541">
        <f t="shared" ref="L283" si="2601">K283-H283</f>
        <v>0</v>
      </c>
      <c r="M283" s="1000">
        <v>297296</v>
      </c>
      <c r="N283" s="1000"/>
      <c r="O283" s="541">
        <f t="shared" ref="O283" si="2602">M283-K283</f>
        <v>10</v>
      </c>
      <c r="P283" s="541">
        <f t="shared" ref="P283" si="2603">M283-H283</f>
        <v>10</v>
      </c>
      <c r="Q283" s="1000">
        <v>297304</v>
      </c>
      <c r="R283" s="1000"/>
      <c r="S283" s="541">
        <f t="shared" ref="S283" si="2604">Q283-M283</f>
        <v>8</v>
      </c>
      <c r="T283" s="542">
        <f t="shared" ref="T283" si="2605">Q283-F283</f>
        <v>32</v>
      </c>
      <c r="U283" s="542"/>
      <c r="V283" s="541">
        <f t="shared" ref="V283" si="2606">P283</f>
        <v>10</v>
      </c>
      <c r="W283" s="543">
        <f t="shared" ref="W283" si="2607">T283-V283</f>
        <v>22</v>
      </c>
      <c r="X283" s="1046" t="s">
        <v>466</v>
      </c>
      <c r="Y283" s="1046" t="s">
        <v>467</v>
      </c>
      <c r="Z283" s="1046" t="s">
        <v>29</v>
      </c>
      <c r="AA283" s="1046">
        <v>2016</v>
      </c>
      <c r="AB283" s="1046" t="s">
        <v>30</v>
      </c>
      <c r="AC283" s="1047">
        <v>7</v>
      </c>
      <c r="AD283" s="978">
        <f t="shared" ref="AD283" si="2608">T283/AC283</f>
        <v>4.5714285714285712</v>
      </c>
      <c r="AE283" s="1048">
        <v>23.45</v>
      </c>
      <c r="AF283" s="976">
        <f t="shared" ref="AF283" si="2609">AD283*AE283</f>
        <v>107.19999999999999</v>
      </c>
      <c r="AG283" s="1077" t="s">
        <v>128</v>
      </c>
      <c r="AH283" s="976">
        <f t="shared" ref="AH283" si="2610">AF283</f>
        <v>107.19999999999999</v>
      </c>
      <c r="AI283" s="978">
        <f t="shared" ref="AI283" si="2611">AD283</f>
        <v>4.5714285714285712</v>
      </c>
      <c r="AJ283" s="978">
        <f t="shared" ref="AJ283" si="2612">T283</f>
        <v>32</v>
      </c>
      <c r="AK283" s="1078"/>
      <c r="AL283" s="1078"/>
      <c r="AM283" s="1079"/>
    </row>
    <row r="284" spans="1:39">
      <c r="A284" s="999">
        <v>45807</v>
      </c>
      <c r="B284" s="164" t="s">
        <v>679</v>
      </c>
      <c r="C284" s="164" t="s">
        <v>111</v>
      </c>
      <c r="D284" s="164" t="s">
        <v>458</v>
      </c>
      <c r="E284" s="164" t="s">
        <v>282</v>
      </c>
      <c r="F284" s="1000">
        <v>297304</v>
      </c>
      <c r="G284" s="1018"/>
      <c r="H284" s="1000">
        <v>297309</v>
      </c>
      <c r="I284" s="1000"/>
      <c r="J284" s="541">
        <f t="shared" ref="J284" si="2613">H284-F284</f>
        <v>5</v>
      </c>
      <c r="K284" s="1000">
        <v>297309</v>
      </c>
      <c r="L284" s="541">
        <f t="shared" ref="L284" si="2614">K284-H284</f>
        <v>0</v>
      </c>
      <c r="M284" s="1000">
        <v>297319</v>
      </c>
      <c r="N284" s="1000"/>
      <c r="O284" s="541">
        <f t="shared" ref="O284" si="2615">M284-K284</f>
        <v>10</v>
      </c>
      <c r="P284" s="541">
        <f t="shared" ref="P284" si="2616">M284-H284</f>
        <v>10</v>
      </c>
      <c r="Q284" s="1000">
        <v>297319</v>
      </c>
      <c r="R284" s="1000"/>
      <c r="S284" s="541">
        <f t="shared" ref="S284" si="2617">Q284-M284</f>
        <v>0</v>
      </c>
      <c r="T284" s="542">
        <f t="shared" ref="T284" si="2618">Q284-F284</f>
        <v>15</v>
      </c>
      <c r="U284" s="542"/>
      <c r="V284" s="541">
        <f t="shared" ref="V284" si="2619">P284</f>
        <v>10</v>
      </c>
      <c r="W284" s="543">
        <f t="shared" ref="W284" si="2620">T284-V284</f>
        <v>5</v>
      </c>
      <c r="X284" s="1046" t="s">
        <v>466</v>
      </c>
      <c r="Y284" s="1046" t="s">
        <v>467</v>
      </c>
      <c r="Z284" s="1046" t="s">
        <v>29</v>
      </c>
      <c r="AA284" s="1046">
        <v>2016</v>
      </c>
      <c r="AB284" s="1046" t="s">
        <v>30</v>
      </c>
      <c r="AC284" s="1047">
        <v>7</v>
      </c>
      <c r="AD284" s="978">
        <f t="shared" ref="AD284" si="2621">T284/AC284</f>
        <v>2.1428571428571428</v>
      </c>
      <c r="AE284" s="1048">
        <v>23.45</v>
      </c>
      <c r="AF284" s="976">
        <f t="shared" ref="AF284" si="2622">AD284*AE284</f>
        <v>50.25</v>
      </c>
      <c r="AG284" s="1077" t="s">
        <v>128</v>
      </c>
      <c r="AH284" s="976">
        <f t="shared" ref="AH284" si="2623">AF284</f>
        <v>50.25</v>
      </c>
      <c r="AI284" s="978">
        <f t="shared" ref="AI284" si="2624">AD284</f>
        <v>2.1428571428571428</v>
      </c>
      <c r="AJ284" s="978">
        <f t="shared" ref="AJ284" si="2625">T284</f>
        <v>15</v>
      </c>
      <c r="AK284" s="1078"/>
      <c r="AL284" s="1078"/>
      <c r="AM284" s="1079"/>
    </row>
    <row r="285" spans="1:39">
      <c r="A285" s="999">
        <v>45807</v>
      </c>
      <c r="B285" s="164" t="s">
        <v>679</v>
      </c>
      <c r="C285" s="164" t="s">
        <v>111</v>
      </c>
      <c r="D285" s="164" t="s">
        <v>635</v>
      </c>
      <c r="E285" s="164" t="s">
        <v>282</v>
      </c>
      <c r="F285" s="1000">
        <v>297319</v>
      </c>
      <c r="G285" s="1018"/>
      <c r="H285" s="1000">
        <v>297319</v>
      </c>
      <c r="I285" s="1000"/>
      <c r="J285" s="541">
        <f t="shared" ref="J285" si="2626">H285-F285</f>
        <v>0</v>
      </c>
      <c r="K285" s="1000">
        <v>297319</v>
      </c>
      <c r="L285" s="541">
        <f t="shared" ref="L285" si="2627">K285-H285</f>
        <v>0</v>
      </c>
      <c r="M285" s="1000">
        <v>297327</v>
      </c>
      <c r="N285" s="1000"/>
      <c r="O285" s="541">
        <f t="shared" ref="O285" si="2628">M285-K285</f>
        <v>8</v>
      </c>
      <c r="P285" s="541">
        <f t="shared" ref="P285" si="2629">M285-H285</f>
        <v>8</v>
      </c>
      <c r="Q285" s="1000">
        <v>297346</v>
      </c>
      <c r="R285" s="1000"/>
      <c r="S285" s="541">
        <f t="shared" ref="S285" si="2630">Q285-M285</f>
        <v>19</v>
      </c>
      <c r="T285" s="542">
        <f t="shared" ref="T285" si="2631">Q285-F285</f>
        <v>27</v>
      </c>
      <c r="U285" s="542"/>
      <c r="V285" s="541">
        <f t="shared" ref="V285" si="2632">P285</f>
        <v>8</v>
      </c>
      <c r="W285" s="543">
        <f t="shared" ref="W285" si="2633">T285-V285</f>
        <v>19</v>
      </c>
      <c r="X285" s="1046" t="s">
        <v>466</v>
      </c>
      <c r="Y285" s="1046" t="s">
        <v>467</v>
      </c>
      <c r="Z285" s="1046" t="s">
        <v>29</v>
      </c>
      <c r="AA285" s="1046">
        <v>2016</v>
      </c>
      <c r="AB285" s="1046" t="s">
        <v>30</v>
      </c>
      <c r="AC285" s="1047">
        <v>7</v>
      </c>
      <c r="AD285" s="978">
        <f t="shared" ref="AD285" si="2634">T285/AC285</f>
        <v>3.8571428571428572</v>
      </c>
      <c r="AE285" s="1048">
        <v>23.45</v>
      </c>
      <c r="AF285" s="976">
        <f t="shared" ref="AF285" si="2635">AD285*AE285</f>
        <v>90.45</v>
      </c>
      <c r="AG285" s="1077" t="s">
        <v>128</v>
      </c>
      <c r="AH285" s="976">
        <f t="shared" ref="AH285" si="2636">AF285</f>
        <v>90.45</v>
      </c>
      <c r="AI285" s="978">
        <f t="shared" ref="AI285" si="2637">AD285</f>
        <v>3.8571428571428572</v>
      </c>
      <c r="AJ285" s="978">
        <f t="shared" ref="AJ285" si="2638">T285</f>
        <v>27</v>
      </c>
    </row>
    <row r="286" spans="1:39">
      <c r="A286" s="999">
        <v>45807</v>
      </c>
      <c r="B286" s="164" t="s">
        <v>679</v>
      </c>
      <c r="C286" s="164" t="s">
        <v>111</v>
      </c>
      <c r="D286" s="164" t="s">
        <v>634</v>
      </c>
      <c r="E286" s="164" t="s">
        <v>283</v>
      </c>
      <c r="F286" s="1000">
        <v>297346</v>
      </c>
      <c r="G286" s="1018"/>
      <c r="H286" s="1000">
        <v>297363</v>
      </c>
      <c r="I286" s="1000"/>
      <c r="J286" s="541">
        <f t="shared" ref="J286" si="2639">H286-F286</f>
        <v>17</v>
      </c>
      <c r="K286" s="1000">
        <v>297363</v>
      </c>
      <c r="L286" s="541">
        <f t="shared" ref="L286" si="2640">K286-H286</f>
        <v>0</v>
      </c>
      <c r="M286" s="1000">
        <v>297371</v>
      </c>
      <c r="N286" s="1000"/>
      <c r="O286" s="541">
        <f t="shared" ref="O286" si="2641">M286-K286</f>
        <v>8</v>
      </c>
      <c r="P286" s="541">
        <f t="shared" ref="P286" si="2642">M286-H286</f>
        <v>8</v>
      </c>
      <c r="Q286" s="1000">
        <v>297371</v>
      </c>
      <c r="R286" s="1000"/>
      <c r="S286" s="541">
        <f t="shared" ref="S286" si="2643">Q286-M286</f>
        <v>0</v>
      </c>
      <c r="T286" s="542">
        <f t="shared" ref="T286" si="2644">Q286-F286</f>
        <v>25</v>
      </c>
      <c r="U286" s="542"/>
      <c r="V286" s="541">
        <f t="shared" ref="V286" si="2645">P286</f>
        <v>8</v>
      </c>
      <c r="W286" s="543">
        <f t="shared" ref="W286" si="2646">T286-V286</f>
        <v>17</v>
      </c>
      <c r="X286" s="1046" t="s">
        <v>466</v>
      </c>
      <c r="Y286" s="1046" t="s">
        <v>467</v>
      </c>
      <c r="Z286" s="1046" t="s">
        <v>29</v>
      </c>
      <c r="AA286" s="1046">
        <v>2016</v>
      </c>
      <c r="AB286" s="1046" t="s">
        <v>30</v>
      </c>
      <c r="AC286" s="1047">
        <v>7</v>
      </c>
      <c r="AD286" s="978">
        <f t="shared" ref="AD286" si="2647">T286/AC286</f>
        <v>3.5714285714285716</v>
      </c>
      <c r="AE286" s="1048">
        <v>23.45</v>
      </c>
      <c r="AF286" s="976">
        <f t="shared" ref="AF286" si="2648">AD286*AE286</f>
        <v>83.75</v>
      </c>
      <c r="AG286" s="1077" t="s">
        <v>128</v>
      </c>
      <c r="AH286" s="976">
        <f t="shared" ref="AH286" si="2649">AF286</f>
        <v>83.75</v>
      </c>
      <c r="AI286" s="978">
        <f t="shared" ref="AI286" si="2650">AD286</f>
        <v>3.5714285714285716</v>
      </c>
      <c r="AJ286" s="978">
        <f t="shared" ref="AJ286" si="2651">T286</f>
        <v>25</v>
      </c>
      <c r="AK286" s="1078"/>
      <c r="AL286" s="1078"/>
      <c r="AM286" s="1079"/>
    </row>
    <row r="287" spans="1:39">
      <c r="A287" s="999">
        <v>45807</v>
      </c>
      <c r="B287" s="164" t="s">
        <v>679</v>
      </c>
      <c r="C287" s="164" t="s">
        <v>111</v>
      </c>
      <c r="D287" s="164" t="s">
        <v>635</v>
      </c>
      <c r="E287" s="164" t="s">
        <v>283</v>
      </c>
      <c r="F287" s="1000">
        <v>297371</v>
      </c>
      <c r="G287" s="1018"/>
      <c r="H287" s="1000">
        <v>297371</v>
      </c>
      <c r="I287" s="1000"/>
      <c r="J287" s="541">
        <f t="shared" ref="J287" si="2652">H287-F287</f>
        <v>0</v>
      </c>
      <c r="K287" s="1000">
        <v>297371</v>
      </c>
      <c r="L287" s="541">
        <f t="shared" ref="L287" si="2653">K287-H287</f>
        <v>0</v>
      </c>
      <c r="M287" s="1000">
        <v>297381</v>
      </c>
      <c r="N287" s="1000"/>
      <c r="O287" s="541">
        <f t="shared" ref="O287" si="2654">M287-K287</f>
        <v>10</v>
      </c>
      <c r="P287" s="541">
        <f t="shared" ref="P287" si="2655">M287-H287</f>
        <v>10</v>
      </c>
      <c r="Q287" s="1000">
        <v>297387</v>
      </c>
      <c r="R287" s="1000"/>
      <c r="S287" s="541">
        <f t="shared" ref="S287" si="2656">Q287-M287</f>
        <v>6</v>
      </c>
      <c r="T287" s="542">
        <f t="shared" ref="T287" si="2657">Q287-F287</f>
        <v>16</v>
      </c>
      <c r="U287" s="542"/>
      <c r="V287" s="541">
        <f t="shared" ref="V287" si="2658">P287</f>
        <v>10</v>
      </c>
      <c r="W287" s="543">
        <f t="shared" ref="W287" si="2659">T287-V287</f>
        <v>6</v>
      </c>
      <c r="X287" s="1046" t="s">
        <v>466</v>
      </c>
      <c r="Y287" s="1046" t="s">
        <v>467</v>
      </c>
      <c r="Z287" s="1046" t="s">
        <v>29</v>
      </c>
      <c r="AA287" s="1046">
        <v>2016</v>
      </c>
      <c r="AB287" s="1046" t="s">
        <v>30</v>
      </c>
      <c r="AC287" s="1047">
        <v>7</v>
      </c>
      <c r="AD287" s="978">
        <f t="shared" ref="AD287" si="2660">T287/AC287</f>
        <v>2.2857142857142856</v>
      </c>
      <c r="AE287" s="1048">
        <v>23.45</v>
      </c>
      <c r="AF287" s="976">
        <f t="shared" ref="AF287" si="2661">AD287*AE287</f>
        <v>53.599999999999994</v>
      </c>
      <c r="AG287" s="1077" t="s">
        <v>128</v>
      </c>
      <c r="AH287" s="976">
        <f t="shared" ref="AH287" si="2662">AF287</f>
        <v>53.599999999999994</v>
      </c>
      <c r="AI287" s="978">
        <f t="shared" ref="AI287" si="2663">AD287</f>
        <v>2.2857142857142856</v>
      </c>
      <c r="AJ287" s="978">
        <f t="shared" ref="AJ287" si="2664">T287</f>
        <v>16</v>
      </c>
      <c r="AK287" s="1078"/>
      <c r="AL287" s="1078"/>
      <c r="AM287" s="1079"/>
    </row>
    <row r="288" spans="1:39">
      <c r="A288" s="999">
        <v>45810</v>
      </c>
      <c r="B288" s="164" t="s">
        <v>679</v>
      </c>
      <c r="C288" s="164" t="s">
        <v>111</v>
      </c>
      <c r="D288" s="164" t="s">
        <v>458</v>
      </c>
      <c r="E288" s="164" t="s">
        <v>282</v>
      </c>
      <c r="F288" s="1000">
        <v>297387</v>
      </c>
      <c r="G288" s="1018"/>
      <c r="H288" s="1000">
        <v>297392</v>
      </c>
      <c r="I288" s="1000"/>
      <c r="J288" s="541">
        <f t="shared" ref="J288" si="2665">H288-F288</f>
        <v>5</v>
      </c>
      <c r="K288" s="1000">
        <v>297392</v>
      </c>
      <c r="L288" s="541">
        <f t="shared" ref="L288" si="2666">K288-H288</f>
        <v>0</v>
      </c>
      <c r="M288" s="1000">
        <v>297402</v>
      </c>
      <c r="N288" s="1000"/>
      <c r="O288" s="541">
        <f t="shared" ref="O288" si="2667">M288-K288</f>
        <v>10</v>
      </c>
      <c r="P288" s="541">
        <f t="shared" ref="P288" si="2668">M288-H288</f>
        <v>10</v>
      </c>
      <c r="Q288" s="1000">
        <v>297402</v>
      </c>
      <c r="R288" s="1000"/>
      <c r="S288" s="541">
        <f t="shared" ref="S288" si="2669">Q288-M288</f>
        <v>0</v>
      </c>
      <c r="T288" s="542">
        <f t="shared" ref="T288" si="2670">Q288-F288</f>
        <v>15</v>
      </c>
      <c r="U288" s="542"/>
      <c r="V288" s="541">
        <f t="shared" ref="V288" si="2671">P288</f>
        <v>10</v>
      </c>
      <c r="W288" s="543">
        <f t="shared" ref="W288" si="2672">T288-V288</f>
        <v>5</v>
      </c>
      <c r="X288" s="1046" t="s">
        <v>466</v>
      </c>
      <c r="Y288" s="1046" t="s">
        <v>467</v>
      </c>
      <c r="Z288" s="1046" t="s">
        <v>29</v>
      </c>
      <c r="AA288" s="1046">
        <v>2016</v>
      </c>
      <c r="AB288" s="1046" t="s">
        <v>30</v>
      </c>
      <c r="AC288" s="1047">
        <v>7</v>
      </c>
      <c r="AD288" s="978">
        <f t="shared" ref="AD288" si="2673">T288/AC288</f>
        <v>2.1428571428571428</v>
      </c>
      <c r="AE288" s="1048">
        <v>23.45</v>
      </c>
      <c r="AF288" s="976">
        <f t="shared" ref="AF288" si="2674">AD288*AE288</f>
        <v>50.25</v>
      </c>
      <c r="AG288" s="1077" t="s">
        <v>128</v>
      </c>
      <c r="AH288" s="976">
        <f t="shared" ref="AH288" si="2675">AF288</f>
        <v>50.25</v>
      </c>
      <c r="AI288" s="978">
        <f t="shared" ref="AI288" si="2676">AD288</f>
        <v>2.1428571428571428</v>
      </c>
      <c r="AJ288" s="978">
        <f t="shared" ref="AJ288" si="2677">T288</f>
        <v>15</v>
      </c>
    </row>
    <row r="289" spans="1:39">
      <c r="A289" s="999">
        <v>45810</v>
      </c>
      <c r="B289" s="164" t="s">
        <v>679</v>
      </c>
      <c r="C289" s="164" t="s">
        <v>111</v>
      </c>
      <c r="D289" s="164" t="s">
        <v>635</v>
      </c>
      <c r="E289" s="164" t="s">
        <v>282</v>
      </c>
      <c r="F289" s="1000">
        <v>297402</v>
      </c>
      <c r="G289" s="1018"/>
      <c r="H289" s="1000">
        <v>297402</v>
      </c>
      <c r="I289" s="1000"/>
      <c r="J289" s="541">
        <f t="shared" ref="J289" si="2678">H289-F289</f>
        <v>0</v>
      </c>
      <c r="K289" s="1000">
        <v>297402</v>
      </c>
      <c r="L289" s="541">
        <f t="shared" ref="L289" si="2679">K289-H289</f>
        <v>0</v>
      </c>
      <c r="M289" s="1000">
        <v>297410</v>
      </c>
      <c r="N289" s="1000"/>
      <c r="O289" s="541">
        <f t="shared" ref="O289" si="2680">M289-K289</f>
        <v>8</v>
      </c>
      <c r="P289" s="541">
        <f t="shared" ref="P289" si="2681">M289-H289</f>
        <v>8</v>
      </c>
      <c r="Q289" s="1000">
        <v>297429</v>
      </c>
      <c r="R289" s="1000"/>
      <c r="S289" s="541">
        <f t="shared" ref="S289" si="2682">Q289-M289</f>
        <v>19</v>
      </c>
      <c r="T289" s="542">
        <f t="shared" ref="T289" si="2683">Q289-F289</f>
        <v>27</v>
      </c>
      <c r="U289" s="542"/>
      <c r="V289" s="541">
        <f t="shared" ref="V289" si="2684">P289</f>
        <v>8</v>
      </c>
      <c r="W289" s="543">
        <f t="shared" ref="W289" si="2685">T289-V289</f>
        <v>19</v>
      </c>
      <c r="X289" s="1046" t="s">
        <v>466</v>
      </c>
      <c r="Y289" s="1046" t="s">
        <v>467</v>
      </c>
      <c r="Z289" s="1046" t="s">
        <v>29</v>
      </c>
      <c r="AA289" s="1046">
        <v>2016</v>
      </c>
      <c r="AB289" s="1046" t="s">
        <v>30</v>
      </c>
      <c r="AC289" s="1047">
        <v>7</v>
      </c>
      <c r="AD289" s="978">
        <f t="shared" ref="AD289" si="2686">T289/AC289</f>
        <v>3.8571428571428572</v>
      </c>
      <c r="AE289" s="1048">
        <v>23.45</v>
      </c>
      <c r="AF289" s="976">
        <f t="shared" ref="AF289" si="2687">AD289*AE289</f>
        <v>90.45</v>
      </c>
      <c r="AG289" s="1077" t="s">
        <v>128</v>
      </c>
      <c r="AH289" s="976">
        <f t="shared" ref="AH289" si="2688">AF289</f>
        <v>90.45</v>
      </c>
      <c r="AI289" s="978">
        <f t="shared" ref="AI289" si="2689">AD289</f>
        <v>3.8571428571428572</v>
      </c>
      <c r="AJ289" s="978">
        <f t="shared" ref="AJ289" si="2690">T289</f>
        <v>27</v>
      </c>
    </row>
    <row r="290" spans="1:39">
      <c r="A290" s="999">
        <v>45810</v>
      </c>
      <c r="B290" s="164" t="s">
        <v>679</v>
      </c>
      <c r="C290" s="164" t="s">
        <v>111</v>
      </c>
      <c r="D290" s="164" t="s">
        <v>634</v>
      </c>
      <c r="E290" s="164" t="s">
        <v>283</v>
      </c>
      <c r="F290" s="1000">
        <v>297429</v>
      </c>
      <c r="G290" s="1018"/>
      <c r="H290" s="1000">
        <v>297446</v>
      </c>
      <c r="I290" s="1000"/>
      <c r="J290" s="541">
        <f t="shared" ref="J290" si="2691">H290-F290</f>
        <v>17</v>
      </c>
      <c r="K290" s="1000">
        <v>297446</v>
      </c>
      <c r="L290" s="541">
        <f t="shared" ref="L290" si="2692">K290-H290</f>
        <v>0</v>
      </c>
      <c r="M290" s="1000">
        <v>297454</v>
      </c>
      <c r="N290" s="1000"/>
      <c r="O290" s="541">
        <f t="shared" ref="O290" si="2693">M290-K290</f>
        <v>8</v>
      </c>
      <c r="P290" s="541">
        <f t="shared" ref="P290" si="2694">M290-H290</f>
        <v>8</v>
      </c>
      <c r="Q290" s="1000">
        <v>297454</v>
      </c>
      <c r="R290" s="1000"/>
      <c r="S290" s="541">
        <f t="shared" ref="S290" si="2695">Q290-M290</f>
        <v>0</v>
      </c>
      <c r="T290" s="542">
        <f t="shared" ref="T290" si="2696">Q290-F290</f>
        <v>25</v>
      </c>
      <c r="U290" s="542"/>
      <c r="V290" s="541">
        <f t="shared" ref="V290" si="2697">P290</f>
        <v>8</v>
      </c>
      <c r="W290" s="543">
        <f t="shared" ref="W290" si="2698">T290-V290</f>
        <v>17</v>
      </c>
      <c r="X290" s="1046" t="s">
        <v>466</v>
      </c>
      <c r="Y290" s="1046" t="s">
        <v>467</v>
      </c>
      <c r="Z290" s="1046" t="s">
        <v>29</v>
      </c>
      <c r="AA290" s="1046">
        <v>2016</v>
      </c>
      <c r="AB290" s="1046" t="s">
        <v>30</v>
      </c>
      <c r="AC290" s="1047">
        <v>7</v>
      </c>
      <c r="AD290" s="978">
        <f t="shared" ref="AD290" si="2699">T290/AC290</f>
        <v>3.5714285714285716</v>
      </c>
      <c r="AE290" s="1048">
        <v>23.45</v>
      </c>
      <c r="AF290" s="976">
        <f t="shared" ref="AF290" si="2700">AD290*AE290</f>
        <v>83.75</v>
      </c>
      <c r="AG290" s="1077" t="s">
        <v>128</v>
      </c>
      <c r="AH290" s="976">
        <f t="shared" ref="AH290" si="2701">AF290</f>
        <v>83.75</v>
      </c>
      <c r="AI290" s="978">
        <f t="shared" ref="AI290" si="2702">AD290</f>
        <v>3.5714285714285716</v>
      </c>
      <c r="AJ290" s="978">
        <f t="shared" ref="AJ290" si="2703">T290</f>
        <v>25</v>
      </c>
      <c r="AK290" s="1078"/>
      <c r="AL290" s="1078"/>
      <c r="AM290" s="1079"/>
    </row>
    <row r="291" spans="1:39">
      <c r="A291" s="999">
        <v>45810</v>
      </c>
      <c r="B291" s="164" t="s">
        <v>679</v>
      </c>
      <c r="C291" s="164" t="s">
        <v>111</v>
      </c>
      <c r="D291" s="164" t="s">
        <v>459</v>
      </c>
      <c r="E291" s="164" t="s">
        <v>283</v>
      </c>
      <c r="F291" s="1000">
        <v>297454</v>
      </c>
      <c r="G291" s="1018"/>
      <c r="H291" s="1000">
        <v>297454</v>
      </c>
      <c r="I291" s="1000"/>
      <c r="J291" s="541">
        <f t="shared" ref="J291" si="2704">H291-F291</f>
        <v>0</v>
      </c>
      <c r="K291" s="1000">
        <v>297454</v>
      </c>
      <c r="L291" s="541">
        <f t="shared" ref="L291" si="2705">K291-H291</f>
        <v>0</v>
      </c>
      <c r="M291" s="1000">
        <v>297464</v>
      </c>
      <c r="N291" s="1000"/>
      <c r="O291" s="541">
        <f t="shared" ref="O291" si="2706">M291-K291</f>
        <v>10</v>
      </c>
      <c r="P291" s="541">
        <f t="shared" ref="P291" si="2707">M291-H291</f>
        <v>10</v>
      </c>
      <c r="Q291" s="1000">
        <v>297470</v>
      </c>
      <c r="R291" s="1000"/>
      <c r="S291" s="541">
        <f t="shared" ref="S291" si="2708">Q291-M291</f>
        <v>6</v>
      </c>
      <c r="T291" s="542">
        <f t="shared" ref="T291" si="2709">Q291-F291</f>
        <v>16</v>
      </c>
      <c r="U291" s="542"/>
      <c r="V291" s="541">
        <f t="shared" ref="V291" si="2710">P291</f>
        <v>10</v>
      </c>
      <c r="W291" s="543">
        <f t="shared" ref="W291" si="2711">T291-V291</f>
        <v>6</v>
      </c>
      <c r="X291" s="1046" t="s">
        <v>466</v>
      </c>
      <c r="Y291" s="1046" t="s">
        <v>467</v>
      </c>
      <c r="Z291" s="1046" t="s">
        <v>29</v>
      </c>
      <c r="AA291" s="1046">
        <v>2016</v>
      </c>
      <c r="AB291" s="1046" t="s">
        <v>30</v>
      </c>
      <c r="AC291" s="1047">
        <v>7</v>
      </c>
      <c r="AD291" s="978">
        <f t="shared" ref="AD291" si="2712">T291/AC291</f>
        <v>2.2857142857142856</v>
      </c>
      <c r="AE291" s="1048">
        <v>23.45</v>
      </c>
      <c r="AF291" s="976">
        <f t="shared" ref="AF291" si="2713">AD291*AE291</f>
        <v>53.599999999999994</v>
      </c>
      <c r="AG291" s="1077" t="s">
        <v>128</v>
      </c>
      <c r="AH291" s="976">
        <f t="shared" ref="AH291" si="2714">AF291</f>
        <v>53.599999999999994</v>
      </c>
      <c r="AI291" s="978">
        <f t="shared" ref="AI291" si="2715">AD291</f>
        <v>2.2857142857142856</v>
      </c>
      <c r="AJ291" s="978">
        <f t="shared" ref="AJ291" si="2716">T291</f>
        <v>16</v>
      </c>
      <c r="AK291" s="1078"/>
      <c r="AL291" s="1078"/>
      <c r="AM291" s="1079"/>
    </row>
    <row r="292" spans="1:39">
      <c r="A292" s="999">
        <v>45811</v>
      </c>
      <c r="B292" s="164" t="s">
        <v>679</v>
      </c>
      <c r="C292" s="164" t="s">
        <v>111</v>
      </c>
      <c r="D292" s="164" t="s">
        <v>458</v>
      </c>
      <c r="E292" s="164" t="s">
        <v>282</v>
      </c>
      <c r="F292" s="1000">
        <v>297470</v>
      </c>
      <c r="G292" s="1018"/>
      <c r="H292" s="1000">
        <v>297475</v>
      </c>
      <c r="I292" s="1000"/>
      <c r="J292" s="541">
        <f t="shared" ref="J292" si="2717">H292-F292</f>
        <v>5</v>
      </c>
      <c r="K292" s="1000">
        <v>297475</v>
      </c>
      <c r="L292" s="541">
        <f t="shared" ref="L292" si="2718">K292-H292</f>
        <v>0</v>
      </c>
      <c r="M292" s="1000">
        <v>297486</v>
      </c>
      <c r="N292" s="1000"/>
      <c r="O292" s="541">
        <f t="shared" ref="O292" si="2719">M292-K292</f>
        <v>11</v>
      </c>
      <c r="P292" s="541">
        <f t="shared" ref="P292" si="2720">M292-H292</f>
        <v>11</v>
      </c>
      <c r="Q292" s="1000">
        <v>297486</v>
      </c>
      <c r="R292" s="1000"/>
      <c r="S292" s="541">
        <f t="shared" ref="S292" si="2721">Q292-M292</f>
        <v>0</v>
      </c>
      <c r="T292" s="542">
        <f t="shared" ref="T292" si="2722">Q292-F292</f>
        <v>16</v>
      </c>
      <c r="U292" s="542"/>
      <c r="V292" s="541">
        <f t="shared" ref="V292" si="2723">P292</f>
        <v>11</v>
      </c>
      <c r="W292" s="543">
        <f t="shared" ref="W292" si="2724">T292-V292</f>
        <v>5</v>
      </c>
      <c r="X292" s="1046" t="s">
        <v>466</v>
      </c>
      <c r="Y292" s="1046" t="s">
        <v>467</v>
      </c>
      <c r="Z292" s="1046" t="s">
        <v>29</v>
      </c>
      <c r="AA292" s="1046">
        <v>2016</v>
      </c>
      <c r="AB292" s="1046" t="s">
        <v>30</v>
      </c>
      <c r="AC292" s="1047">
        <v>7</v>
      </c>
      <c r="AD292" s="978">
        <f t="shared" ref="AD292" si="2725">T292/AC292</f>
        <v>2.2857142857142856</v>
      </c>
      <c r="AE292" s="1048">
        <v>23.45</v>
      </c>
      <c r="AF292" s="976">
        <f t="shared" ref="AF292" si="2726">AD292*AE292</f>
        <v>53.599999999999994</v>
      </c>
      <c r="AG292" s="1077" t="s">
        <v>128</v>
      </c>
      <c r="AH292" s="976">
        <f t="shared" ref="AH292" si="2727">AF292</f>
        <v>53.599999999999994</v>
      </c>
      <c r="AI292" s="978">
        <f t="shared" ref="AI292" si="2728">AD292</f>
        <v>2.2857142857142856</v>
      </c>
      <c r="AJ292" s="978">
        <f t="shared" ref="AJ292" si="2729">T292</f>
        <v>16</v>
      </c>
      <c r="AK292" s="1053" t="s">
        <v>439</v>
      </c>
      <c r="AL292" s="1053" t="s">
        <v>440</v>
      </c>
      <c r="AM292" s="1054" t="s">
        <v>2</v>
      </c>
    </row>
    <row r="293" spans="1:39">
      <c r="A293" s="999">
        <v>45811</v>
      </c>
      <c r="B293" s="164" t="s">
        <v>679</v>
      </c>
      <c r="C293" s="164" t="s">
        <v>111</v>
      </c>
      <c r="D293" s="164" t="s">
        <v>635</v>
      </c>
      <c r="E293" s="164" t="s">
        <v>282</v>
      </c>
      <c r="F293" s="1000">
        <v>297486</v>
      </c>
      <c r="G293" s="1018"/>
      <c r="H293" s="1000">
        <v>297486</v>
      </c>
      <c r="I293" s="1000"/>
      <c r="J293" s="541">
        <f t="shared" ref="J293" si="2730">H293-F293</f>
        <v>0</v>
      </c>
      <c r="K293" s="1000">
        <v>297486</v>
      </c>
      <c r="L293" s="541">
        <f t="shared" ref="L293" si="2731">K293-H293</f>
        <v>0</v>
      </c>
      <c r="M293" s="1000">
        <v>297494</v>
      </c>
      <c r="N293" s="1000"/>
      <c r="O293" s="541">
        <f t="shared" ref="O293" si="2732">M293-K293</f>
        <v>8</v>
      </c>
      <c r="P293" s="541">
        <f t="shared" ref="P293" si="2733">M293-H293</f>
        <v>8</v>
      </c>
      <c r="Q293" s="1000">
        <v>297512</v>
      </c>
      <c r="R293" s="1000"/>
      <c r="S293" s="541">
        <f t="shared" ref="S293" si="2734">Q293-M293</f>
        <v>18</v>
      </c>
      <c r="T293" s="542">
        <f t="shared" ref="T293" si="2735">Q293-F293</f>
        <v>26</v>
      </c>
      <c r="U293" s="542"/>
      <c r="V293" s="541">
        <f t="shared" ref="V293" si="2736">P293</f>
        <v>8</v>
      </c>
      <c r="W293" s="543">
        <f t="shared" ref="W293" si="2737">T293-V293</f>
        <v>18</v>
      </c>
      <c r="X293" s="1046" t="s">
        <v>466</v>
      </c>
      <c r="Y293" s="1046" t="s">
        <v>467</v>
      </c>
      <c r="Z293" s="1046" t="s">
        <v>29</v>
      </c>
      <c r="AA293" s="1046">
        <v>2016</v>
      </c>
      <c r="AB293" s="1046" t="s">
        <v>30</v>
      </c>
      <c r="AC293" s="1047">
        <v>7</v>
      </c>
      <c r="AD293" s="978">
        <f t="shared" ref="AD293" si="2738">T293/AC293</f>
        <v>3.7142857142857144</v>
      </c>
      <c r="AE293" s="1048">
        <v>23.45</v>
      </c>
      <c r="AF293" s="976">
        <f t="shared" ref="AF293" si="2739">AD293*AE293</f>
        <v>87.1</v>
      </c>
      <c r="AG293" s="1077" t="s">
        <v>128</v>
      </c>
      <c r="AH293" s="976">
        <f t="shared" ref="AH293" si="2740">AF293</f>
        <v>87.1</v>
      </c>
      <c r="AI293" s="978">
        <f t="shared" ref="AI293" si="2741">AD293</f>
        <v>3.7142857142857144</v>
      </c>
      <c r="AJ293" s="978">
        <f t="shared" ref="AJ293" si="2742">T293</f>
        <v>26</v>
      </c>
      <c r="AK293" s="1053">
        <f>SUM(AH283:AH293)</f>
        <v>804.00000000000011</v>
      </c>
      <c r="AL293" s="1053">
        <v>800</v>
      </c>
      <c r="AM293" s="1054">
        <v>45811</v>
      </c>
    </row>
    <row r="294" spans="1:39">
      <c r="A294" s="999">
        <v>45811</v>
      </c>
      <c r="B294" s="164" t="s">
        <v>679</v>
      </c>
      <c r="C294" s="164" t="s">
        <v>111</v>
      </c>
      <c r="D294" s="164" t="s">
        <v>634</v>
      </c>
      <c r="E294" s="164" t="s">
        <v>283</v>
      </c>
      <c r="F294" s="1000">
        <v>297512</v>
      </c>
      <c r="G294" s="1018"/>
      <c r="H294" s="1000">
        <v>297529</v>
      </c>
      <c r="I294" s="1000"/>
      <c r="J294" s="541">
        <f t="shared" ref="J294" si="2743">H294-F294</f>
        <v>17</v>
      </c>
      <c r="K294" s="1000">
        <v>297529</v>
      </c>
      <c r="L294" s="541">
        <f t="shared" ref="L294" si="2744">K294-H294</f>
        <v>0</v>
      </c>
      <c r="M294" s="1000">
        <v>297537</v>
      </c>
      <c r="N294" s="1000"/>
      <c r="O294" s="541">
        <f t="shared" ref="O294" si="2745">M294-K294</f>
        <v>8</v>
      </c>
      <c r="P294" s="541">
        <f t="shared" ref="P294" si="2746">M294-H294</f>
        <v>8</v>
      </c>
      <c r="Q294" s="1000">
        <v>297537</v>
      </c>
      <c r="R294" s="1000"/>
      <c r="S294" s="541">
        <f t="shared" ref="S294" si="2747">Q294-M294</f>
        <v>0</v>
      </c>
      <c r="T294" s="542">
        <f t="shared" ref="T294" si="2748">Q294-F294</f>
        <v>25</v>
      </c>
      <c r="U294" s="542"/>
      <c r="V294" s="541">
        <f t="shared" ref="V294" si="2749">P294</f>
        <v>8</v>
      </c>
      <c r="W294" s="543">
        <f t="shared" ref="W294" si="2750">T294-V294</f>
        <v>17</v>
      </c>
      <c r="X294" s="1046" t="s">
        <v>466</v>
      </c>
      <c r="Y294" s="1046" t="s">
        <v>467</v>
      </c>
      <c r="Z294" s="1046" t="s">
        <v>29</v>
      </c>
      <c r="AA294" s="1046">
        <v>2016</v>
      </c>
      <c r="AB294" s="1046" t="s">
        <v>30</v>
      </c>
      <c r="AC294" s="1047">
        <v>7</v>
      </c>
      <c r="AD294" s="978">
        <f t="shared" ref="AD294" si="2751">T294/AC294</f>
        <v>3.5714285714285716</v>
      </c>
      <c r="AE294" s="1048">
        <v>23.45</v>
      </c>
      <c r="AF294" s="976">
        <f t="shared" ref="AF294" si="2752">AD294*AE294</f>
        <v>83.75</v>
      </c>
      <c r="AG294" s="1077" t="s">
        <v>128</v>
      </c>
      <c r="AH294" s="976">
        <f t="shared" ref="AH294" si="2753">AF294</f>
        <v>83.75</v>
      </c>
      <c r="AI294" s="978">
        <f t="shared" ref="AI294" si="2754">AD294</f>
        <v>3.5714285714285716</v>
      </c>
      <c r="AJ294" s="978">
        <f t="shared" ref="AJ294" si="2755">T294</f>
        <v>25</v>
      </c>
    </row>
    <row r="295" spans="1:39">
      <c r="A295" s="999">
        <v>45811</v>
      </c>
      <c r="B295" s="164" t="s">
        <v>679</v>
      </c>
      <c r="C295" s="164" t="s">
        <v>111</v>
      </c>
      <c r="D295" s="164" t="s">
        <v>459</v>
      </c>
      <c r="E295" s="164" t="s">
        <v>283</v>
      </c>
      <c r="F295" s="1000">
        <v>297537</v>
      </c>
      <c r="G295" s="1018"/>
      <c r="H295" s="1000">
        <v>297537</v>
      </c>
      <c r="I295" s="1000"/>
      <c r="J295" s="541">
        <f t="shared" ref="J295" si="2756">H295-F295</f>
        <v>0</v>
      </c>
      <c r="K295" s="1000">
        <v>297537</v>
      </c>
      <c r="L295" s="541">
        <f t="shared" ref="L295" si="2757">K295-H295</f>
        <v>0</v>
      </c>
      <c r="M295" s="1000">
        <v>297547</v>
      </c>
      <c r="N295" s="1000"/>
      <c r="O295" s="541">
        <f t="shared" ref="O295" si="2758">M295-K295</f>
        <v>10</v>
      </c>
      <c r="P295" s="541">
        <f t="shared" ref="P295" si="2759">M295-H295</f>
        <v>10</v>
      </c>
      <c r="Q295" s="1000">
        <v>297555</v>
      </c>
      <c r="R295" s="1000"/>
      <c r="S295" s="541">
        <f t="shared" ref="S295" si="2760">Q295-M295</f>
        <v>8</v>
      </c>
      <c r="T295" s="542">
        <f t="shared" ref="T295" si="2761">Q295-F295</f>
        <v>18</v>
      </c>
      <c r="U295" s="542"/>
      <c r="V295" s="541">
        <f t="shared" ref="V295" si="2762">P295</f>
        <v>10</v>
      </c>
      <c r="W295" s="543">
        <f t="shared" ref="W295" si="2763">T295-V295</f>
        <v>8</v>
      </c>
      <c r="X295" s="1046" t="s">
        <v>466</v>
      </c>
      <c r="Y295" s="1046" t="s">
        <v>467</v>
      </c>
      <c r="Z295" s="1046" t="s">
        <v>29</v>
      </c>
      <c r="AA295" s="1046">
        <v>2016</v>
      </c>
      <c r="AB295" s="1046" t="s">
        <v>30</v>
      </c>
      <c r="AC295" s="1047">
        <v>7</v>
      </c>
      <c r="AD295" s="978">
        <f t="shared" ref="AD295" si="2764">T295/AC295</f>
        <v>2.5714285714285716</v>
      </c>
      <c r="AE295" s="1048">
        <v>23.45</v>
      </c>
      <c r="AF295" s="976">
        <f t="shared" ref="AF295" si="2765">AD295*AE295</f>
        <v>60.300000000000004</v>
      </c>
      <c r="AG295" s="1077" t="s">
        <v>128</v>
      </c>
      <c r="AH295" s="976">
        <f t="shared" ref="AH295" si="2766">AF295</f>
        <v>60.300000000000004</v>
      </c>
      <c r="AI295" s="978">
        <f t="shared" ref="AI295" si="2767">AD295</f>
        <v>2.5714285714285716</v>
      </c>
      <c r="AJ295" s="978">
        <f t="shared" ref="AJ295" si="2768">T295</f>
        <v>18</v>
      </c>
    </row>
    <row r="296" spans="1:39">
      <c r="A296" s="999">
        <v>45812</v>
      </c>
      <c r="B296" s="164" t="s">
        <v>679</v>
      </c>
      <c r="C296" s="164" t="s">
        <v>111</v>
      </c>
      <c r="D296" s="164" t="s">
        <v>458</v>
      </c>
      <c r="E296" s="164" t="s">
        <v>282</v>
      </c>
      <c r="F296" s="1000">
        <v>297555</v>
      </c>
      <c r="G296" s="1018"/>
      <c r="H296" s="1000">
        <v>297560</v>
      </c>
      <c r="I296" s="1000"/>
      <c r="J296" s="541">
        <f t="shared" ref="J296" si="2769">H296-F296</f>
        <v>5</v>
      </c>
      <c r="K296" s="1000">
        <v>297560</v>
      </c>
      <c r="L296" s="541">
        <f t="shared" ref="L296" si="2770">K296-H296</f>
        <v>0</v>
      </c>
      <c r="M296" s="1000">
        <v>297570</v>
      </c>
      <c r="N296" s="1000"/>
      <c r="O296" s="541">
        <f t="shared" ref="O296" si="2771">M296-K296</f>
        <v>10</v>
      </c>
      <c r="P296" s="541">
        <f t="shared" ref="P296" si="2772">M296-H296</f>
        <v>10</v>
      </c>
      <c r="Q296" s="1000">
        <v>297570</v>
      </c>
      <c r="R296" s="1000"/>
      <c r="S296" s="541">
        <f t="shared" ref="S296" si="2773">Q296-M296</f>
        <v>0</v>
      </c>
      <c r="T296" s="542">
        <f t="shared" ref="T296" si="2774">Q296-F296</f>
        <v>15</v>
      </c>
      <c r="U296" s="542"/>
      <c r="V296" s="541">
        <f t="shared" ref="V296" si="2775">P296</f>
        <v>10</v>
      </c>
      <c r="W296" s="543">
        <f t="shared" ref="W296" si="2776">T296-V296</f>
        <v>5</v>
      </c>
      <c r="X296" s="1046" t="s">
        <v>466</v>
      </c>
      <c r="Y296" s="1046" t="s">
        <v>467</v>
      </c>
      <c r="Z296" s="1046" t="s">
        <v>29</v>
      </c>
      <c r="AA296" s="1046">
        <v>2016</v>
      </c>
      <c r="AB296" s="1046" t="s">
        <v>30</v>
      </c>
      <c r="AC296" s="1047">
        <v>7</v>
      </c>
      <c r="AD296" s="978">
        <f t="shared" ref="AD296" si="2777">T296/AC296</f>
        <v>2.1428571428571428</v>
      </c>
      <c r="AE296" s="1048">
        <v>23.45</v>
      </c>
      <c r="AF296" s="976">
        <f t="shared" ref="AF296" si="2778">AD296*AE296</f>
        <v>50.25</v>
      </c>
      <c r="AG296" s="1077" t="s">
        <v>128</v>
      </c>
      <c r="AH296" s="976">
        <f t="shared" ref="AH296" si="2779">AF296</f>
        <v>50.25</v>
      </c>
      <c r="AI296" s="978">
        <f t="shared" ref="AI296" si="2780">AD296</f>
        <v>2.1428571428571428</v>
      </c>
      <c r="AJ296" s="978">
        <f t="shared" ref="AJ296" si="2781">T296</f>
        <v>15</v>
      </c>
      <c r="AK296" s="1078"/>
      <c r="AL296" s="1078"/>
      <c r="AM296" s="1079"/>
    </row>
    <row r="297" spans="1:39">
      <c r="A297" s="999">
        <v>45812</v>
      </c>
      <c r="B297" s="164" t="s">
        <v>679</v>
      </c>
      <c r="C297" s="164" t="s">
        <v>111</v>
      </c>
      <c r="D297" s="164" t="s">
        <v>635</v>
      </c>
      <c r="E297" s="164" t="s">
        <v>282</v>
      </c>
      <c r="F297" s="1000">
        <v>297570</v>
      </c>
      <c r="G297" s="1018"/>
      <c r="H297" s="1000">
        <v>297570</v>
      </c>
      <c r="I297" s="1000"/>
      <c r="J297" s="541">
        <f t="shared" ref="J297" si="2782">H297-F297</f>
        <v>0</v>
      </c>
      <c r="K297" s="1000">
        <v>297570</v>
      </c>
      <c r="L297" s="541">
        <f t="shared" ref="L297" si="2783">K297-H297</f>
        <v>0</v>
      </c>
      <c r="M297" s="1000">
        <v>297578</v>
      </c>
      <c r="N297" s="1000"/>
      <c r="O297" s="541">
        <f t="shared" ref="O297" si="2784">M297-K297</f>
        <v>8</v>
      </c>
      <c r="P297" s="541">
        <f t="shared" ref="P297" si="2785">M297-H297</f>
        <v>8</v>
      </c>
      <c r="Q297" s="1000">
        <v>297597</v>
      </c>
      <c r="R297" s="1000"/>
      <c r="S297" s="541">
        <f t="shared" ref="S297" si="2786">Q297-M297</f>
        <v>19</v>
      </c>
      <c r="T297" s="542">
        <f t="shared" ref="T297" si="2787">Q297-F297</f>
        <v>27</v>
      </c>
      <c r="U297" s="542"/>
      <c r="V297" s="541">
        <f t="shared" ref="V297" si="2788">P297</f>
        <v>8</v>
      </c>
      <c r="W297" s="543">
        <f t="shared" ref="W297" si="2789">T297-V297</f>
        <v>19</v>
      </c>
      <c r="X297" s="1046" t="s">
        <v>466</v>
      </c>
      <c r="Y297" s="1046" t="s">
        <v>467</v>
      </c>
      <c r="Z297" s="1046" t="s">
        <v>29</v>
      </c>
      <c r="AA297" s="1046">
        <v>2016</v>
      </c>
      <c r="AB297" s="1046" t="s">
        <v>30</v>
      </c>
      <c r="AC297" s="1047">
        <v>7</v>
      </c>
      <c r="AD297" s="978">
        <f t="shared" ref="AD297" si="2790">T297/AC297</f>
        <v>3.8571428571428572</v>
      </c>
      <c r="AE297" s="1048">
        <v>23.45</v>
      </c>
      <c r="AF297" s="976">
        <f t="shared" ref="AF297" si="2791">AD297*AE297</f>
        <v>90.45</v>
      </c>
      <c r="AG297" s="1077" t="s">
        <v>128</v>
      </c>
      <c r="AH297" s="976">
        <f t="shared" ref="AH297" si="2792">AF297</f>
        <v>90.45</v>
      </c>
      <c r="AI297" s="978">
        <f t="shared" ref="AI297" si="2793">AD297</f>
        <v>3.8571428571428572</v>
      </c>
      <c r="AJ297" s="978">
        <f t="shared" ref="AJ297" si="2794">T297</f>
        <v>27</v>
      </c>
      <c r="AK297" s="1078"/>
      <c r="AL297" s="1078"/>
      <c r="AM297" s="1079"/>
    </row>
    <row r="298" spans="1:39">
      <c r="A298" s="999">
        <v>45812</v>
      </c>
      <c r="B298" s="164" t="s">
        <v>679</v>
      </c>
      <c r="C298" s="164" t="s">
        <v>111</v>
      </c>
      <c r="D298" s="164" t="s">
        <v>634</v>
      </c>
      <c r="E298" s="164" t="s">
        <v>283</v>
      </c>
      <c r="F298" s="1000">
        <v>297597</v>
      </c>
      <c r="G298" s="1018"/>
      <c r="H298" s="1000">
        <v>297614</v>
      </c>
      <c r="I298" s="1000"/>
      <c r="J298" s="541">
        <f t="shared" ref="J298" si="2795">H298-F298</f>
        <v>17</v>
      </c>
      <c r="K298" s="1000">
        <v>297614</v>
      </c>
      <c r="L298" s="541">
        <f t="shared" ref="L298" si="2796">K298-H298</f>
        <v>0</v>
      </c>
      <c r="M298" s="1000">
        <v>297622</v>
      </c>
      <c r="N298" s="1000"/>
      <c r="O298" s="541">
        <f t="shared" ref="O298" si="2797">M298-K298</f>
        <v>8</v>
      </c>
      <c r="P298" s="541">
        <f t="shared" ref="P298" si="2798">M298-H298</f>
        <v>8</v>
      </c>
      <c r="Q298" s="1000">
        <v>297622</v>
      </c>
      <c r="R298" s="1000"/>
      <c r="S298" s="541">
        <f t="shared" ref="S298" si="2799">Q298-M298</f>
        <v>0</v>
      </c>
      <c r="T298" s="542">
        <f t="shared" ref="T298" si="2800">Q298-F298</f>
        <v>25</v>
      </c>
      <c r="U298" s="542"/>
      <c r="V298" s="541">
        <f t="shared" ref="V298" si="2801">P298</f>
        <v>8</v>
      </c>
      <c r="W298" s="543">
        <f t="shared" ref="W298" si="2802">T298-V298</f>
        <v>17</v>
      </c>
      <c r="X298" s="1046" t="s">
        <v>466</v>
      </c>
      <c r="Y298" s="1046" t="s">
        <v>467</v>
      </c>
      <c r="Z298" s="1046" t="s">
        <v>29</v>
      </c>
      <c r="AA298" s="1046">
        <v>2016</v>
      </c>
      <c r="AB298" s="1046" t="s">
        <v>30</v>
      </c>
      <c r="AC298" s="1047">
        <v>7</v>
      </c>
      <c r="AD298" s="978">
        <f t="shared" ref="AD298" si="2803">T298/AC298</f>
        <v>3.5714285714285716</v>
      </c>
      <c r="AE298" s="1048">
        <v>23.45</v>
      </c>
      <c r="AF298" s="976">
        <f t="shared" ref="AF298" si="2804">AD298*AE298</f>
        <v>83.75</v>
      </c>
      <c r="AG298" s="1077" t="s">
        <v>128</v>
      </c>
      <c r="AH298" s="976">
        <f t="shared" ref="AH298" si="2805">AF298</f>
        <v>83.75</v>
      </c>
      <c r="AI298" s="978">
        <f t="shared" ref="AI298" si="2806">AD298</f>
        <v>3.5714285714285716</v>
      </c>
      <c r="AJ298" s="978">
        <f t="shared" ref="AJ298" si="2807">T298</f>
        <v>25</v>
      </c>
      <c r="AK298" s="1078"/>
      <c r="AL298" s="1078"/>
      <c r="AM298" s="1079"/>
    </row>
    <row r="299" spans="1:39">
      <c r="A299" s="999">
        <v>45812</v>
      </c>
      <c r="B299" s="164" t="s">
        <v>679</v>
      </c>
      <c r="C299" s="164" t="s">
        <v>111</v>
      </c>
      <c r="D299" s="164" t="s">
        <v>459</v>
      </c>
      <c r="E299" s="164" t="s">
        <v>283</v>
      </c>
      <c r="F299" s="1000">
        <v>297622</v>
      </c>
      <c r="G299" s="1018"/>
      <c r="H299" s="1000">
        <v>297622</v>
      </c>
      <c r="I299" s="1000"/>
      <c r="J299" s="541">
        <f t="shared" ref="J299" si="2808">H299-F299</f>
        <v>0</v>
      </c>
      <c r="K299" s="1000">
        <v>297622</v>
      </c>
      <c r="L299" s="541">
        <f t="shared" ref="L299" si="2809">K299-H299</f>
        <v>0</v>
      </c>
      <c r="M299" s="1000">
        <v>297632</v>
      </c>
      <c r="N299" s="1000"/>
      <c r="O299" s="541">
        <f t="shared" ref="O299" si="2810">M299-K299</f>
        <v>10</v>
      </c>
      <c r="P299" s="541">
        <f t="shared" ref="P299" si="2811">M299-H299</f>
        <v>10</v>
      </c>
      <c r="Q299" s="1000">
        <v>297639</v>
      </c>
      <c r="R299" s="1000"/>
      <c r="S299" s="541">
        <f t="shared" ref="S299" si="2812">Q299-M299</f>
        <v>7</v>
      </c>
      <c r="T299" s="542">
        <f t="shared" ref="T299" si="2813">Q299-F299</f>
        <v>17</v>
      </c>
      <c r="U299" s="542"/>
      <c r="V299" s="541">
        <f t="shared" ref="V299" si="2814">P299</f>
        <v>10</v>
      </c>
      <c r="W299" s="543">
        <f t="shared" ref="W299" si="2815">T299-V299</f>
        <v>7</v>
      </c>
      <c r="X299" s="1046" t="s">
        <v>466</v>
      </c>
      <c r="Y299" s="1046" t="s">
        <v>467</v>
      </c>
      <c r="Z299" s="1046" t="s">
        <v>29</v>
      </c>
      <c r="AA299" s="1046">
        <v>2016</v>
      </c>
      <c r="AB299" s="1046" t="s">
        <v>30</v>
      </c>
      <c r="AC299" s="1047">
        <v>7</v>
      </c>
      <c r="AD299" s="978">
        <f t="shared" ref="AD299" si="2816">T299/AC299</f>
        <v>2.4285714285714284</v>
      </c>
      <c r="AE299" s="1048">
        <v>23.45</v>
      </c>
      <c r="AF299" s="976">
        <f t="shared" ref="AF299" si="2817">AD299*AE299</f>
        <v>56.949999999999996</v>
      </c>
      <c r="AG299" s="1077" t="s">
        <v>128</v>
      </c>
      <c r="AH299" s="976">
        <f t="shared" ref="AH299" si="2818">AF299</f>
        <v>56.949999999999996</v>
      </c>
      <c r="AI299" s="978">
        <f t="shared" ref="AI299" si="2819">AD299</f>
        <v>2.4285714285714284</v>
      </c>
      <c r="AJ299" s="978">
        <f t="shared" ref="AJ299" si="2820">T299</f>
        <v>17</v>
      </c>
      <c r="AK299" s="1053" t="s">
        <v>439</v>
      </c>
      <c r="AL299" s="1053" t="s">
        <v>440</v>
      </c>
      <c r="AM299" s="1054" t="s">
        <v>2</v>
      </c>
    </row>
    <row r="300" spans="1:39">
      <c r="A300" s="999">
        <v>45813</v>
      </c>
      <c r="B300" s="164" t="s">
        <v>679</v>
      </c>
      <c r="C300" s="164" t="s">
        <v>111</v>
      </c>
      <c r="D300" s="164" t="s">
        <v>458</v>
      </c>
      <c r="E300" s="164" t="s">
        <v>282</v>
      </c>
      <c r="F300" s="1000">
        <v>297639</v>
      </c>
      <c r="G300" s="1018"/>
      <c r="H300" s="1000">
        <v>297643</v>
      </c>
      <c r="I300" s="1000"/>
      <c r="J300" s="541">
        <f t="shared" ref="J300" si="2821">H300-F300</f>
        <v>4</v>
      </c>
      <c r="K300" s="1000">
        <v>297643</v>
      </c>
      <c r="L300" s="541">
        <f t="shared" ref="L300" si="2822">K300-H300</f>
        <v>0</v>
      </c>
      <c r="M300" s="1000">
        <v>297654</v>
      </c>
      <c r="N300" s="1000"/>
      <c r="O300" s="541">
        <f t="shared" ref="O300" si="2823">M300-K300</f>
        <v>11</v>
      </c>
      <c r="P300" s="541">
        <f t="shared" ref="P300" si="2824">M300-H300</f>
        <v>11</v>
      </c>
      <c r="Q300" s="1000">
        <v>297670</v>
      </c>
      <c r="R300" s="1000"/>
      <c r="S300" s="541">
        <f t="shared" ref="S300" si="2825">Q300-M300</f>
        <v>16</v>
      </c>
      <c r="T300" s="542">
        <f t="shared" ref="T300" si="2826">Q300-F300</f>
        <v>31</v>
      </c>
      <c r="U300" s="542"/>
      <c r="V300" s="541">
        <f t="shared" ref="V300" si="2827">P300</f>
        <v>11</v>
      </c>
      <c r="W300" s="543">
        <f t="shared" ref="W300" si="2828">T300-V300</f>
        <v>20</v>
      </c>
      <c r="X300" s="1046" t="s">
        <v>466</v>
      </c>
      <c r="Y300" s="1046" t="s">
        <v>467</v>
      </c>
      <c r="Z300" s="1046" t="s">
        <v>29</v>
      </c>
      <c r="AA300" s="1046">
        <v>2016</v>
      </c>
      <c r="AB300" s="1046" t="s">
        <v>30</v>
      </c>
      <c r="AC300" s="1047">
        <v>7</v>
      </c>
      <c r="AD300" s="978">
        <f t="shared" ref="AD300" si="2829">T300/AC300</f>
        <v>4.4285714285714288</v>
      </c>
      <c r="AE300" s="1048">
        <v>23.45</v>
      </c>
      <c r="AF300" s="976">
        <f t="shared" ref="AF300" si="2830">AD300*AE300</f>
        <v>103.85000000000001</v>
      </c>
      <c r="AG300" s="1077" t="s">
        <v>128</v>
      </c>
      <c r="AH300" s="976">
        <f t="shared" ref="AH300" si="2831">AF300</f>
        <v>103.85000000000001</v>
      </c>
      <c r="AI300" s="978">
        <f t="shared" ref="AI300" si="2832">AD300</f>
        <v>4.4285714285714288</v>
      </c>
      <c r="AJ300" s="978">
        <f t="shared" ref="AJ300" si="2833">T300</f>
        <v>31</v>
      </c>
      <c r="AK300" s="1053">
        <f>SUM(AH294:AH300)</f>
        <v>529.29999999999995</v>
      </c>
      <c r="AL300" s="1053">
        <v>700</v>
      </c>
      <c r="AM300" s="1054">
        <v>45813</v>
      </c>
    </row>
    <row r="301" spans="1:39">
      <c r="A301" s="999">
        <v>45813</v>
      </c>
      <c r="B301" s="164" t="s">
        <v>679</v>
      </c>
      <c r="C301" s="164" t="s">
        <v>111</v>
      </c>
      <c r="D301" s="164" t="s">
        <v>459</v>
      </c>
      <c r="E301" s="164" t="s">
        <v>283</v>
      </c>
      <c r="F301" s="1000">
        <v>297670</v>
      </c>
      <c r="G301" s="1018"/>
      <c r="H301" s="1000">
        <v>297684</v>
      </c>
      <c r="I301" s="1000"/>
      <c r="J301" s="541">
        <f t="shared" ref="J301" si="2834">H301-F301</f>
        <v>14</v>
      </c>
      <c r="K301" s="1000">
        <v>297684</v>
      </c>
      <c r="L301" s="541">
        <f t="shared" ref="L301" si="2835">K301-H301</f>
        <v>0</v>
      </c>
      <c r="M301" s="1000">
        <v>297694</v>
      </c>
      <c r="N301" s="1000"/>
      <c r="O301" s="541">
        <f t="shared" ref="O301" si="2836">M301-K301</f>
        <v>10</v>
      </c>
      <c r="P301" s="541">
        <f t="shared" ref="P301" si="2837">M301-H301</f>
        <v>10</v>
      </c>
      <c r="Q301" s="1000">
        <v>297702</v>
      </c>
      <c r="R301" s="1000"/>
      <c r="S301" s="541">
        <f t="shared" ref="S301" si="2838">Q301-M301</f>
        <v>8</v>
      </c>
      <c r="T301" s="542">
        <f t="shared" ref="T301" si="2839">Q301-F301</f>
        <v>32</v>
      </c>
      <c r="U301" s="542"/>
      <c r="V301" s="541">
        <f t="shared" ref="V301" si="2840">P301</f>
        <v>10</v>
      </c>
      <c r="W301" s="543">
        <f t="shared" ref="W301" si="2841">T301-V301</f>
        <v>22</v>
      </c>
      <c r="X301" s="1046" t="s">
        <v>466</v>
      </c>
      <c r="Y301" s="1046" t="s">
        <v>467</v>
      </c>
      <c r="Z301" s="1046" t="s">
        <v>29</v>
      </c>
      <c r="AA301" s="1046">
        <v>2016</v>
      </c>
      <c r="AB301" s="1046" t="s">
        <v>30</v>
      </c>
      <c r="AC301" s="1047">
        <v>7</v>
      </c>
      <c r="AD301" s="978">
        <f t="shared" ref="AD301" si="2842">T301/AC301</f>
        <v>4.5714285714285712</v>
      </c>
      <c r="AE301" s="1048">
        <v>23.45</v>
      </c>
      <c r="AF301" s="976">
        <f t="shared" ref="AF301" si="2843">AD301*AE301</f>
        <v>107.19999999999999</v>
      </c>
      <c r="AG301" s="1077" t="s">
        <v>128</v>
      </c>
      <c r="AH301" s="976">
        <f t="shared" ref="AH301" si="2844">AF301</f>
        <v>107.19999999999999</v>
      </c>
      <c r="AI301" s="978">
        <f t="shared" ref="AI301" si="2845">AD301</f>
        <v>4.5714285714285712</v>
      </c>
      <c r="AJ301" s="978">
        <f t="shared" ref="AJ301" si="2846">T301</f>
        <v>32</v>
      </c>
      <c r="AK301" s="1078"/>
      <c r="AL301" s="1078"/>
      <c r="AM301" s="1079"/>
    </row>
    <row r="302" spans="1:39">
      <c r="A302" s="999">
        <v>45814</v>
      </c>
      <c r="B302" s="164" t="s">
        <v>679</v>
      </c>
      <c r="C302" s="164" t="s">
        <v>111</v>
      </c>
      <c r="D302" s="164" t="s">
        <v>458</v>
      </c>
      <c r="E302" s="164" t="s">
        <v>282</v>
      </c>
      <c r="F302" s="1000">
        <v>297702</v>
      </c>
      <c r="G302" s="1018"/>
      <c r="H302" s="1000">
        <v>297707</v>
      </c>
      <c r="I302" s="1000"/>
      <c r="J302" s="541">
        <f t="shared" ref="J302" si="2847">H302-F302</f>
        <v>5</v>
      </c>
      <c r="K302" s="1000">
        <v>297707</v>
      </c>
      <c r="L302" s="541">
        <f t="shared" ref="L302" si="2848">K302-H302</f>
        <v>0</v>
      </c>
      <c r="M302" s="1000">
        <v>297717</v>
      </c>
      <c r="N302" s="1000"/>
      <c r="O302" s="541">
        <f t="shared" ref="O302" si="2849">M302-K302</f>
        <v>10</v>
      </c>
      <c r="P302" s="541">
        <f t="shared" ref="P302" si="2850">M302-H302</f>
        <v>10</v>
      </c>
      <c r="Q302" s="1000">
        <v>297717</v>
      </c>
      <c r="R302" s="1000"/>
      <c r="S302" s="541">
        <f t="shared" ref="S302" si="2851">Q302-M302</f>
        <v>0</v>
      </c>
      <c r="T302" s="542">
        <f t="shared" ref="T302" si="2852">Q302-F302</f>
        <v>15</v>
      </c>
      <c r="U302" s="542"/>
      <c r="V302" s="541">
        <f t="shared" ref="V302" si="2853">P302</f>
        <v>10</v>
      </c>
      <c r="W302" s="543">
        <f t="shared" ref="W302" si="2854">T302-V302</f>
        <v>5</v>
      </c>
      <c r="X302" s="1046" t="s">
        <v>466</v>
      </c>
      <c r="Y302" s="1046" t="s">
        <v>467</v>
      </c>
      <c r="Z302" s="1046" t="s">
        <v>29</v>
      </c>
      <c r="AA302" s="1046">
        <v>2016</v>
      </c>
      <c r="AB302" s="1046" t="s">
        <v>30</v>
      </c>
      <c r="AC302" s="1047">
        <v>7</v>
      </c>
      <c r="AD302" s="978">
        <f t="shared" ref="AD302" si="2855">T302/AC302</f>
        <v>2.1428571428571428</v>
      </c>
      <c r="AE302" s="1048">
        <v>23.45</v>
      </c>
      <c r="AF302" s="976">
        <f t="shared" ref="AF302" si="2856">AD302*AE302</f>
        <v>50.25</v>
      </c>
      <c r="AG302" s="1077" t="s">
        <v>128</v>
      </c>
      <c r="AH302" s="976">
        <f t="shared" ref="AH302" si="2857">AF302</f>
        <v>50.25</v>
      </c>
      <c r="AI302" s="978">
        <f t="shared" ref="AI302" si="2858">AD302</f>
        <v>2.1428571428571428</v>
      </c>
      <c r="AJ302" s="978">
        <f t="shared" ref="AJ302" si="2859">T302</f>
        <v>15</v>
      </c>
      <c r="AK302" s="1078"/>
      <c r="AL302" s="1078"/>
      <c r="AM302" s="1079"/>
    </row>
    <row r="303" spans="1:39">
      <c r="A303" s="999">
        <v>45814</v>
      </c>
      <c r="B303" s="164" t="s">
        <v>679</v>
      </c>
      <c r="C303" s="164" t="s">
        <v>111</v>
      </c>
      <c r="D303" s="164" t="s">
        <v>635</v>
      </c>
      <c r="E303" s="164" t="s">
        <v>282</v>
      </c>
      <c r="F303" s="1000">
        <v>297717</v>
      </c>
      <c r="G303" s="1018"/>
      <c r="H303" s="1000">
        <v>297717</v>
      </c>
      <c r="I303" s="1000"/>
      <c r="J303" s="541">
        <f t="shared" ref="J303" si="2860">H303-F303</f>
        <v>0</v>
      </c>
      <c r="K303" s="1000">
        <v>297717</v>
      </c>
      <c r="L303" s="541">
        <f t="shared" ref="L303" si="2861">K303-H303</f>
        <v>0</v>
      </c>
      <c r="M303" s="1000">
        <v>297733</v>
      </c>
      <c r="N303" s="1000"/>
      <c r="O303" s="541">
        <f t="shared" ref="O303" si="2862">M303-K303</f>
        <v>16</v>
      </c>
      <c r="P303" s="541">
        <f t="shared" ref="P303" si="2863">M303-H303</f>
        <v>16</v>
      </c>
      <c r="Q303" s="1000">
        <v>297744</v>
      </c>
      <c r="R303" s="1000"/>
      <c r="S303" s="541">
        <f t="shared" ref="S303" si="2864">Q303-M303</f>
        <v>11</v>
      </c>
      <c r="T303" s="542">
        <f t="shared" ref="T303" si="2865">Q303-F303</f>
        <v>27</v>
      </c>
      <c r="U303" s="542"/>
      <c r="V303" s="541">
        <f t="shared" ref="V303" si="2866">P303</f>
        <v>16</v>
      </c>
      <c r="W303" s="543">
        <f t="shared" ref="W303" si="2867">T303-V303</f>
        <v>11</v>
      </c>
      <c r="X303" s="1046" t="s">
        <v>466</v>
      </c>
      <c r="Y303" s="1046" t="s">
        <v>467</v>
      </c>
      <c r="Z303" s="1046" t="s">
        <v>29</v>
      </c>
      <c r="AA303" s="1046">
        <v>2016</v>
      </c>
      <c r="AB303" s="1046" t="s">
        <v>30</v>
      </c>
      <c r="AC303" s="1047">
        <v>7</v>
      </c>
      <c r="AD303" s="978">
        <f t="shared" ref="AD303" si="2868">T303/AC303</f>
        <v>3.8571428571428572</v>
      </c>
      <c r="AE303" s="1048">
        <v>23.45</v>
      </c>
      <c r="AF303" s="976">
        <f t="shared" ref="AF303" si="2869">AD303*AE303</f>
        <v>90.45</v>
      </c>
      <c r="AG303" s="1077" t="s">
        <v>128</v>
      </c>
      <c r="AH303" s="976">
        <f t="shared" ref="AH303" si="2870">AF303</f>
        <v>90.45</v>
      </c>
      <c r="AI303" s="978">
        <f t="shared" ref="AI303" si="2871">AD303</f>
        <v>3.8571428571428572</v>
      </c>
      <c r="AJ303" s="978">
        <f t="shared" ref="AJ303" si="2872">T303</f>
        <v>27</v>
      </c>
    </row>
    <row r="304" spans="1:39">
      <c r="A304" s="999">
        <v>45814</v>
      </c>
      <c r="B304" s="164" t="s">
        <v>679</v>
      </c>
      <c r="C304" s="164" t="s">
        <v>111</v>
      </c>
      <c r="D304" s="164" t="s">
        <v>634</v>
      </c>
      <c r="E304" s="164" t="s">
        <v>283</v>
      </c>
      <c r="F304" s="1000">
        <v>297744</v>
      </c>
      <c r="G304" s="1018"/>
      <c r="H304" s="1000">
        <v>297761</v>
      </c>
      <c r="I304" s="1000"/>
      <c r="J304" s="541">
        <f t="shared" ref="J304" si="2873">H304-F304</f>
        <v>17</v>
      </c>
      <c r="K304" s="1000">
        <v>297761</v>
      </c>
      <c r="L304" s="541">
        <f t="shared" ref="L304" si="2874">K304-H304</f>
        <v>0</v>
      </c>
      <c r="M304" s="1000">
        <v>297769</v>
      </c>
      <c r="N304" s="1000"/>
      <c r="O304" s="541">
        <f t="shared" ref="O304" si="2875">M304-K304</f>
        <v>8</v>
      </c>
      <c r="P304" s="541">
        <f t="shared" ref="P304" si="2876">M304-H304</f>
        <v>8</v>
      </c>
      <c r="Q304" s="1000">
        <v>297769</v>
      </c>
      <c r="R304" s="1000"/>
      <c r="S304" s="541">
        <f t="shared" ref="S304" si="2877">Q304-M304</f>
        <v>0</v>
      </c>
      <c r="T304" s="542">
        <f t="shared" ref="T304" si="2878">Q304-F304</f>
        <v>25</v>
      </c>
      <c r="U304" s="542"/>
      <c r="V304" s="541">
        <f t="shared" ref="V304" si="2879">P304</f>
        <v>8</v>
      </c>
      <c r="W304" s="543">
        <f t="shared" ref="W304" si="2880">T304-V304</f>
        <v>17</v>
      </c>
      <c r="X304" s="1046" t="s">
        <v>466</v>
      </c>
      <c r="Y304" s="1046" t="s">
        <v>467</v>
      </c>
      <c r="Z304" s="1046" t="s">
        <v>29</v>
      </c>
      <c r="AA304" s="1046">
        <v>2016</v>
      </c>
      <c r="AB304" s="1046" t="s">
        <v>30</v>
      </c>
      <c r="AC304" s="1047">
        <v>7</v>
      </c>
      <c r="AD304" s="978">
        <f t="shared" ref="AD304" si="2881">T304/AC304</f>
        <v>3.5714285714285716</v>
      </c>
      <c r="AE304" s="1048">
        <v>23.45</v>
      </c>
      <c r="AF304" s="976">
        <f t="shared" ref="AF304" si="2882">AD304*AE304</f>
        <v>83.75</v>
      </c>
      <c r="AG304" s="1077" t="s">
        <v>128</v>
      </c>
      <c r="AH304" s="976">
        <f t="shared" ref="AH304" si="2883">AF304</f>
        <v>83.75</v>
      </c>
      <c r="AI304" s="978">
        <f t="shared" ref="AI304" si="2884">AD304</f>
        <v>3.5714285714285716</v>
      </c>
      <c r="AJ304" s="978">
        <f t="shared" ref="AJ304" si="2885">T304</f>
        <v>25</v>
      </c>
    </row>
    <row r="305" spans="1:39">
      <c r="A305" s="999">
        <v>45814</v>
      </c>
      <c r="B305" s="164" t="s">
        <v>679</v>
      </c>
      <c r="C305" s="164" t="s">
        <v>111</v>
      </c>
      <c r="D305" s="164" t="s">
        <v>459</v>
      </c>
      <c r="E305" s="164" t="s">
        <v>283</v>
      </c>
      <c r="F305" s="1000">
        <v>297769</v>
      </c>
      <c r="G305" s="1018"/>
      <c r="H305" s="1000">
        <v>297769</v>
      </c>
      <c r="I305" s="1000"/>
      <c r="J305" s="541">
        <f t="shared" ref="J305" si="2886">H305-F305</f>
        <v>0</v>
      </c>
      <c r="K305" s="1000">
        <v>297769</v>
      </c>
      <c r="L305" s="541">
        <f t="shared" ref="L305" si="2887">K305-H305</f>
        <v>0</v>
      </c>
      <c r="M305" s="1000">
        <v>297774</v>
      </c>
      <c r="N305" s="1000"/>
      <c r="O305" s="541">
        <f t="shared" ref="O305" si="2888">M305-K305</f>
        <v>5</v>
      </c>
      <c r="P305" s="541">
        <f t="shared" ref="P305" si="2889">M305-H305</f>
        <v>5</v>
      </c>
      <c r="Q305" s="1000">
        <v>297786</v>
      </c>
      <c r="R305" s="1000"/>
      <c r="S305" s="541">
        <f t="shared" ref="S305" si="2890">Q305-M305</f>
        <v>12</v>
      </c>
      <c r="T305" s="542">
        <f t="shared" ref="T305" si="2891">Q305-F305</f>
        <v>17</v>
      </c>
      <c r="U305" s="542"/>
      <c r="V305" s="541">
        <f t="shared" ref="V305" si="2892">P305</f>
        <v>5</v>
      </c>
      <c r="W305" s="543">
        <f t="shared" ref="W305" si="2893">T305-V305</f>
        <v>12</v>
      </c>
      <c r="X305" s="1046" t="s">
        <v>466</v>
      </c>
      <c r="Y305" s="1046" t="s">
        <v>467</v>
      </c>
      <c r="Z305" s="1046" t="s">
        <v>29</v>
      </c>
      <c r="AA305" s="1046">
        <v>2016</v>
      </c>
      <c r="AB305" s="1046" t="s">
        <v>30</v>
      </c>
      <c r="AC305" s="1047">
        <v>7</v>
      </c>
      <c r="AD305" s="978">
        <f t="shared" ref="AD305" si="2894">T305/AC305</f>
        <v>2.4285714285714284</v>
      </c>
      <c r="AE305" s="1048">
        <v>23.45</v>
      </c>
      <c r="AF305" s="976">
        <f t="shared" ref="AF305" si="2895">AD305*AE305</f>
        <v>56.949999999999996</v>
      </c>
      <c r="AG305" s="1077" t="s">
        <v>128</v>
      </c>
      <c r="AH305" s="976">
        <f t="shared" ref="AH305" si="2896">AF305</f>
        <v>56.949999999999996</v>
      </c>
      <c r="AI305" s="978">
        <f t="shared" ref="AI305" si="2897">AD305</f>
        <v>2.4285714285714284</v>
      </c>
      <c r="AJ305" s="978">
        <f t="shared" ref="AJ305" si="2898">T305</f>
        <v>17</v>
      </c>
    </row>
    <row r="306" spans="1:39">
      <c r="A306" s="999">
        <v>45817</v>
      </c>
      <c r="B306" s="164" t="s">
        <v>679</v>
      </c>
      <c r="C306" s="164" t="s">
        <v>111</v>
      </c>
      <c r="D306" s="164" t="s">
        <v>458</v>
      </c>
      <c r="E306" s="164" t="s">
        <v>282</v>
      </c>
      <c r="F306" s="1000">
        <v>297786</v>
      </c>
      <c r="G306" s="1018"/>
      <c r="H306" s="1000">
        <v>297791</v>
      </c>
      <c r="I306" s="1000"/>
      <c r="J306" s="541">
        <f t="shared" ref="J306" si="2899">H306-F306</f>
        <v>5</v>
      </c>
      <c r="K306" s="1000">
        <v>297791</v>
      </c>
      <c r="L306" s="541">
        <f t="shared" ref="L306" si="2900">K306-H306</f>
        <v>0</v>
      </c>
      <c r="M306" s="1000">
        <v>297801</v>
      </c>
      <c r="N306" s="1000"/>
      <c r="O306" s="541">
        <f t="shared" ref="O306" si="2901">M306-K306</f>
        <v>10</v>
      </c>
      <c r="P306" s="541">
        <f t="shared" ref="P306" si="2902">M306-H306</f>
        <v>10</v>
      </c>
      <c r="Q306" s="1000">
        <v>297801</v>
      </c>
      <c r="R306" s="1000"/>
      <c r="S306" s="541">
        <f t="shared" ref="S306" si="2903">Q306-M306</f>
        <v>0</v>
      </c>
      <c r="T306" s="542">
        <f t="shared" ref="T306" si="2904">Q306-F306</f>
        <v>15</v>
      </c>
      <c r="U306" s="542"/>
      <c r="V306" s="541">
        <f t="shared" ref="V306" si="2905">P306</f>
        <v>10</v>
      </c>
      <c r="W306" s="543">
        <f t="shared" ref="W306" si="2906">T306-V306</f>
        <v>5</v>
      </c>
      <c r="X306" s="1046" t="s">
        <v>466</v>
      </c>
      <c r="Y306" s="1046" t="s">
        <v>467</v>
      </c>
      <c r="Z306" s="1046" t="s">
        <v>29</v>
      </c>
      <c r="AA306" s="1046">
        <v>2016</v>
      </c>
      <c r="AB306" s="1046" t="s">
        <v>30</v>
      </c>
      <c r="AC306" s="1047">
        <v>7</v>
      </c>
      <c r="AD306" s="978">
        <f t="shared" ref="AD306" si="2907">T306/AC306</f>
        <v>2.1428571428571428</v>
      </c>
      <c r="AE306" s="1048">
        <v>23.45</v>
      </c>
      <c r="AF306" s="976">
        <f t="shared" ref="AF306" si="2908">AD306*AE306</f>
        <v>50.25</v>
      </c>
      <c r="AG306" s="1077" t="s">
        <v>128</v>
      </c>
      <c r="AH306" s="976">
        <f t="shared" ref="AH306" si="2909">AF306</f>
        <v>50.25</v>
      </c>
      <c r="AI306" s="978">
        <f t="shared" ref="AI306" si="2910">AD306</f>
        <v>2.1428571428571428</v>
      </c>
      <c r="AJ306" s="978">
        <f t="shared" ref="AJ306" si="2911">T306</f>
        <v>15</v>
      </c>
    </row>
    <row r="307" spans="1:39">
      <c r="A307" s="999">
        <v>45817</v>
      </c>
      <c r="B307" s="164" t="s">
        <v>679</v>
      </c>
      <c r="C307" s="164" t="s">
        <v>111</v>
      </c>
      <c r="D307" s="164" t="s">
        <v>635</v>
      </c>
      <c r="E307" s="164" t="s">
        <v>282</v>
      </c>
      <c r="F307" s="1000">
        <v>297801</v>
      </c>
      <c r="G307" s="1018"/>
      <c r="H307" s="1000">
        <v>297801</v>
      </c>
      <c r="I307" s="1000"/>
      <c r="J307" s="541">
        <f t="shared" ref="J307" si="2912">H307-F307</f>
        <v>0</v>
      </c>
      <c r="K307" s="1000">
        <v>297801</v>
      </c>
      <c r="L307" s="541">
        <f t="shared" ref="L307" si="2913">K307-H307</f>
        <v>0</v>
      </c>
      <c r="M307" s="1000">
        <v>297809</v>
      </c>
      <c r="N307" s="1000"/>
      <c r="O307" s="541">
        <f t="shared" ref="O307" si="2914">M307-K307</f>
        <v>8</v>
      </c>
      <c r="P307" s="541">
        <f t="shared" ref="P307" si="2915">M307-H307</f>
        <v>8</v>
      </c>
      <c r="Q307" s="1000">
        <v>297827</v>
      </c>
      <c r="R307" s="1000"/>
      <c r="S307" s="541">
        <f t="shared" ref="S307" si="2916">Q307-M307</f>
        <v>18</v>
      </c>
      <c r="T307" s="542">
        <f t="shared" ref="T307" si="2917">Q307-F307</f>
        <v>26</v>
      </c>
      <c r="U307" s="542"/>
      <c r="V307" s="541">
        <f t="shared" ref="V307" si="2918">P307</f>
        <v>8</v>
      </c>
      <c r="W307" s="543">
        <f t="shared" ref="W307" si="2919">T307-V307</f>
        <v>18</v>
      </c>
      <c r="X307" s="1046" t="s">
        <v>466</v>
      </c>
      <c r="Y307" s="1046" t="s">
        <v>467</v>
      </c>
      <c r="Z307" s="1046" t="s">
        <v>29</v>
      </c>
      <c r="AA307" s="1046">
        <v>2016</v>
      </c>
      <c r="AB307" s="1046" t="s">
        <v>30</v>
      </c>
      <c r="AC307" s="1047">
        <v>7</v>
      </c>
      <c r="AD307" s="978">
        <f t="shared" ref="AD307" si="2920">T307/AC307</f>
        <v>3.7142857142857144</v>
      </c>
      <c r="AE307" s="1048">
        <v>23.45</v>
      </c>
      <c r="AF307" s="976">
        <f t="shared" ref="AF307" si="2921">AD307*AE307</f>
        <v>87.1</v>
      </c>
      <c r="AG307" s="1077" t="s">
        <v>128</v>
      </c>
      <c r="AH307" s="976">
        <f t="shared" ref="AH307" si="2922">AF307</f>
        <v>87.1</v>
      </c>
      <c r="AI307" s="978">
        <f t="shared" ref="AI307" si="2923">AD307</f>
        <v>3.7142857142857144</v>
      </c>
      <c r="AJ307" s="978">
        <f t="shared" ref="AJ307" si="2924">T307</f>
        <v>26</v>
      </c>
      <c r="AK307" s="1078"/>
      <c r="AL307" s="1078"/>
      <c r="AM307" s="1079"/>
    </row>
    <row r="308" spans="1:39">
      <c r="A308" s="999">
        <v>45817</v>
      </c>
      <c r="B308" s="164" t="s">
        <v>679</v>
      </c>
      <c r="C308" s="164" t="s">
        <v>111</v>
      </c>
      <c r="D308" s="164" t="s">
        <v>634</v>
      </c>
      <c r="E308" s="164" t="s">
        <v>283</v>
      </c>
      <c r="F308" s="1000">
        <v>297827</v>
      </c>
      <c r="G308" s="1018"/>
      <c r="H308" s="1000">
        <v>297844</v>
      </c>
      <c r="I308" s="1000"/>
      <c r="J308" s="541">
        <f t="shared" ref="J308" si="2925">H308-F308</f>
        <v>17</v>
      </c>
      <c r="K308" s="1000">
        <v>297844</v>
      </c>
      <c r="L308" s="541">
        <f t="shared" ref="L308" si="2926">K308-H308</f>
        <v>0</v>
      </c>
      <c r="M308" s="1000">
        <v>297853</v>
      </c>
      <c r="N308" s="1000"/>
      <c r="O308" s="541">
        <f t="shared" ref="O308" si="2927">M308-K308</f>
        <v>9</v>
      </c>
      <c r="P308" s="541">
        <f t="shared" ref="P308" si="2928">M308-H308</f>
        <v>9</v>
      </c>
      <c r="Q308" s="1000">
        <v>297853</v>
      </c>
      <c r="R308" s="1000"/>
      <c r="S308" s="541">
        <f t="shared" ref="S308" si="2929">Q308-M308</f>
        <v>0</v>
      </c>
      <c r="T308" s="542">
        <f t="shared" ref="T308" si="2930">Q308-F308</f>
        <v>26</v>
      </c>
      <c r="U308" s="542"/>
      <c r="V308" s="541">
        <f t="shared" ref="V308" si="2931">P308</f>
        <v>9</v>
      </c>
      <c r="W308" s="543">
        <f t="shared" ref="W308" si="2932">T308-V308</f>
        <v>17</v>
      </c>
      <c r="X308" s="1046" t="s">
        <v>466</v>
      </c>
      <c r="Y308" s="1046" t="s">
        <v>467</v>
      </c>
      <c r="Z308" s="1046" t="s">
        <v>29</v>
      </c>
      <c r="AA308" s="1046">
        <v>2016</v>
      </c>
      <c r="AB308" s="1046" t="s">
        <v>30</v>
      </c>
      <c r="AC308" s="1047">
        <v>7</v>
      </c>
      <c r="AD308" s="978">
        <f t="shared" ref="AD308" si="2933">T308/AC308</f>
        <v>3.7142857142857144</v>
      </c>
      <c r="AE308" s="1048">
        <v>23.45</v>
      </c>
      <c r="AF308" s="976">
        <f t="shared" ref="AF308" si="2934">AD308*AE308</f>
        <v>87.1</v>
      </c>
      <c r="AG308" s="1077" t="s">
        <v>128</v>
      </c>
      <c r="AH308" s="976">
        <f t="shared" ref="AH308" si="2935">AF308</f>
        <v>87.1</v>
      </c>
      <c r="AI308" s="978">
        <f t="shared" ref="AI308" si="2936">AD308</f>
        <v>3.7142857142857144</v>
      </c>
      <c r="AJ308" s="978">
        <f t="shared" ref="AJ308" si="2937">T308</f>
        <v>26</v>
      </c>
      <c r="AK308" s="1078"/>
      <c r="AL308" s="1078"/>
      <c r="AM308" s="1079"/>
    </row>
    <row r="309" spans="1:39">
      <c r="A309" s="999">
        <v>45817</v>
      </c>
      <c r="B309" s="164" t="s">
        <v>679</v>
      </c>
      <c r="C309" s="164" t="s">
        <v>111</v>
      </c>
      <c r="D309" s="164" t="s">
        <v>459</v>
      </c>
      <c r="E309" s="164" t="s">
        <v>283</v>
      </c>
      <c r="F309" s="1000">
        <v>297853</v>
      </c>
      <c r="G309" s="1018"/>
      <c r="H309" s="1000">
        <v>297853</v>
      </c>
      <c r="I309" s="1000"/>
      <c r="J309" s="541">
        <f t="shared" ref="J309" si="2938">H309-F309</f>
        <v>0</v>
      </c>
      <c r="K309" s="1000">
        <v>297853</v>
      </c>
      <c r="L309" s="541">
        <f t="shared" ref="L309" si="2939">K309-H309</f>
        <v>0</v>
      </c>
      <c r="M309" s="1000">
        <v>297862</v>
      </c>
      <c r="N309" s="1000"/>
      <c r="O309" s="541">
        <f t="shared" ref="O309" si="2940">M309-K309</f>
        <v>9</v>
      </c>
      <c r="P309" s="541">
        <f t="shared" ref="P309" si="2941">M309-H309</f>
        <v>9</v>
      </c>
      <c r="Q309" s="1000">
        <v>297868</v>
      </c>
      <c r="R309" s="1000"/>
      <c r="S309" s="541">
        <f t="shared" ref="S309" si="2942">Q309-M309</f>
        <v>6</v>
      </c>
      <c r="T309" s="542">
        <f t="shared" ref="T309" si="2943">Q309-F309</f>
        <v>15</v>
      </c>
      <c r="U309" s="542"/>
      <c r="V309" s="541">
        <f t="shared" ref="V309" si="2944">P309</f>
        <v>9</v>
      </c>
      <c r="W309" s="543">
        <f t="shared" ref="W309" si="2945">T309-V309</f>
        <v>6</v>
      </c>
      <c r="X309" s="1046" t="s">
        <v>466</v>
      </c>
      <c r="Y309" s="1046" t="s">
        <v>467</v>
      </c>
      <c r="Z309" s="1046" t="s">
        <v>29</v>
      </c>
      <c r="AA309" s="1046">
        <v>2016</v>
      </c>
      <c r="AB309" s="1046" t="s">
        <v>30</v>
      </c>
      <c r="AC309" s="1047">
        <v>7</v>
      </c>
      <c r="AD309" s="978">
        <f t="shared" ref="AD309" si="2946">T309/AC309</f>
        <v>2.1428571428571428</v>
      </c>
      <c r="AE309" s="1048">
        <v>23.45</v>
      </c>
      <c r="AF309" s="976">
        <f t="shared" ref="AF309" si="2947">AD309*AE309</f>
        <v>50.25</v>
      </c>
      <c r="AG309" s="1077" t="s">
        <v>128</v>
      </c>
      <c r="AH309" s="976">
        <f t="shared" ref="AH309" si="2948">AF309</f>
        <v>50.25</v>
      </c>
      <c r="AI309" s="978">
        <f t="shared" ref="AI309" si="2949">AD309</f>
        <v>2.1428571428571428</v>
      </c>
      <c r="AJ309" s="978">
        <f t="shared" ref="AJ309" si="2950">T309</f>
        <v>15</v>
      </c>
      <c r="AK309" s="1053" t="s">
        <v>439</v>
      </c>
      <c r="AL309" s="1053" t="s">
        <v>440</v>
      </c>
      <c r="AM309" s="1054" t="s">
        <v>2</v>
      </c>
    </row>
    <row r="310" spans="1:39">
      <c r="A310" s="999">
        <v>45818</v>
      </c>
      <c r="B310" s="164" t="s">
        <v>679</v>
      </c>
      <c r="C310" s="164" t="s">
        <v>111</v>
      </c>
      <c r="D310" s="164" t="s">
        <v>458</v>
      </c>
      <c r="E310" s="164" t="s">
        <v>282</v>
      </c>
      <c r="F310" s="1000">
        <v>297868</v>
      </c>
      <c r="G310" s="1018"/>
      <c r="H310" s="1000">
        <v>297873</v>
      </c>
      <c r="I310" s="1000"/>
      <c r="J310" s="541">
        <f t="shared" ref="J310" si="2951">H310-F310</f>
        <v>5</v>
      </c>
      <c r="K310" s="1000">
        <v>297873</v>
      </c>
      <c r="L310" s="541">
        <f t="shared" ref="L310" si="2952">K310-H310</f>
        <v>0</v>
      </c>
      <c r="M310" s="1000">
        <v>297883</v>
      </c>
      <c r="N310" s="1000"/>
      <c r="O310" s="541">
        <f t="shared" ref="O310" si="2953">M310-K310</f>
        <v>10</v>
      </c>
      <c r="P310" s="541">
        <f t="shared" ref="P310" si="2954">M310-H310</f>
        <v>10</v>
      </c>
      <c r="Q310" s="1000">
        <v>297883</v>
      </c>
      <c r="R310" s="1000"/>
      <c r="S310" s="541">
        <f t="shared" ref="S310" si="2955">Q310-M310</f>
        <v>0</v>
      </c>
      <c r="T310" s="542">
        <f t="shared" ref="T310" si="2956">Q310-F310</f>
        <v>15</v>
      </c>
      <c r="U310" s="542"/>
      <c r="V310" s="541">
        <f t="shared" ref="V310" si="2957">P310</f>
        <v>10</v>
      </c>
      <c r="W310" s="543">
        <f t="shared" ref="W310" si="2958">T310-V310</f>
        <v>5</v>
      </c>
      <c r="X310" s="1046" t="s">
        <v>466</v>
      </c>
      <c r="Y310" s="1046" t="s">
        <v>467</v>
      </c>
      <c r="Z310" s="1046" t="s">
        <v>29</v>
      </c>
      <c r="AA310" s="1046">
        <v>2016</v>
      </c>
      <c r="AB310" s="1046" t="s">
        <v>30</v>
      </c>
      <c r="AC310" s="1047">
        <v>7</v>
      </c>
      <c r="AD310" s="978">
        <f t="shared" ref="AD310" si="2959">T310/AC310</f>
        <v>2.1428571428571428</v>
      </c>
      <c r="AE310" s="1048">
        <v>23.45</v>
      </c>
      <c r="AF310" s="976">
        <f t="shared" ref="AF310" si="2960">AD310*AE310</f>
        <v>50.25</v>
      </c>
      <c r="AG310" s="1077" t="s">
        <v>128</v>
      </c>
      <c r="AH310" s="976">
        <f t="shared" ref="AH310" si="2961">AF310</f>
        <v>50.25</v>
      </c>
      <c r="AI310" s="978">
        <f t="shared" ref="AI310" si="2962">AD310</f>
        <v>2.1428571428571428</v>
      </c>
      <c r="AJ310" s="978">
        <f t="shared" ref="AJ310" si="2963">T310</f>
        <v>15</v>
      </c>
      <c r="AK310" s="1053">
        <f>SUM(AH301:AH310)</f>
        <v>713.55</v>
      </c>
      <c r="AL310" s="1053">
        <v>800</v>
      </c>
      <c r="AM310" s="1054">
        <v>45818</v>
      </c>
    </row>
    <row r="311" spans="1:39">
      <c r="A311" s="999">
        <v>45818</v>
      </c>
      <c r="B311" s="164" t="s">
        <v>679</v>
      </c>
      <c r="C311" s="164" t="s">
        <v>111</v>
      </c>
      <c r="D311" s="164" t="s">
        <v>635</v>
      </c>
      <c r="E311" s="164" t="s">
        <v>282</v>
      </c>
      <c r="F311" s="1000">
        <v>297883</v>
      </c>
      <c r="G311" s="1018"/>
      <c r="H311" s="1000">
        <v>297883</v>
      </c>
      <c r="I311" s="1000"/>
      <c r="J311" s="541">
        <f t="shared" ref="J311" si="2964">H311-F311</f>
        <v>0</v>
      </c>
      <c r="K311" s="1000">
        <v>297883</v>
      </c>
      <c r="L311" s="541">
        <f t="shared" ref="L311" si="2965">K311-H311</f>
        <v>0</v>
      </c>
      <c r="M311" s="1000">
        <v>297891</v>
      </c>
      <c r="N311" s="1000"/>
      <c r="O311" s="541">
        <f t="shared" ref="O311" si="2966">M311-K311</f>
        <v>8</v>
      </c>
      <c r="P311" s="541">
        <f t="shared" ref="P311" si="2967">M311-H311</f>
        <v>8</v>
      </c>
      <c r="Q311" s="1000">
        <v>297910</v>
      </c>
      <c r="R311" s="1000"/>
      <c r="S311" s="541">
        <f t="shared" ref="S311" si="2968">Q311-M311</f>
        <v>19</v>
      </c>
      <c r="T311" s="542">
        <f t="shared" ref="T311" si="2969">Q311-F311</f>
        <v>27</v>
      </c>
      <c r="U311" s="542"/>
      <c r="V311" s="541">
        <f t="shared" ref="V311" si="2970">P311</f>
        <v>8</v>
      </c>
      <c r="W311" s="543">
        <f t="shared" ref="W311" si="2971">T311-V311</f>
        <v>19</v>
      </c>
      <c r="X311" s="1046" t="s">
        <v>466</v>
      </c>
      <c r="Y311" s="1046" t="s">
        <v>467</v>
      </c>
      <c r="Z311" s="1046" t="s">
        <v>29</v>
      </c>
      <c r="AA311" s="1046">
        <v>2016</v>
      </c>
      <c r="AB311" s="1046" t="s">
        <v>30</v>
      </c>
      <c r="AC311" s="1047">
        <v>7</v>
      </c>
      <c r="AD311" s="978">
        <f t="shared" ref="AD311" si="2972">T311/AC311</f>
        <v>3.8571428571428572</v>
      </c>
      <c r="AE311" s="1048">
        <v>23.45</v>
      </c>
      <c r="AF311" s="976">
        <f t="shared" ref="AF311" si="2973">AD311*AE311</f>
        <v>90.45</v>
      </c>
      <c r="AG311" s="1077" t="s">
        <v>128</v>
      </c>
      <c r="AH311" s="976">
        <f t="shared" ref="AH311" si="2974">AF311</f>
        <v>90.45</v>
      </c>
      <c r="AI311" s="978">
        <f t="shared" ref="AI311" si="2975">AD311</f>
        <v>3.8571428571428572</v>
      </c>
      <c r="AJ311" s="978">
        <f t="shared" ref="AJ311" si="2976">T311</f>
        <v>27</v>
      </c>
      <c r="AK311" s="1078"/>
      <c r="AL311" s="1078"/>
      <c r="AM311" s="1079"/>
    </row>
    <row r="312" spans="1:39">
      <c r="A312" s="999">
        <v>45818</v>
      </c>
      <c r="B312" s="164" t="s">
        <v>679</v>
      </c>
      <c r="C312" s="164" t="s">
        <v>111</v>
      </c>
      <c r="D312" s="164" t="s">
        <v>634</v>
      </c>
      <c r="E312" s="164" t="s">
        <v>283</v>
      </c>
      <c r="F312" s="1000">
        <v>297910</v>
      </c>
      <c r="G312" s="1018"/>
      <c r="H312" s="1000">
        <v>297927</v>
      </c>
      <c r="I312" s="1000"/>
      <c r="J312" s="541">
        <f t="shared" ref="J312" si="2977">H312-F312</f>
        <v>17</v>
      </c>
      <c r="K312" s="1000">
        <v>297927</v>
      </c>
      <c r="L312" s="541">
        <f t="shared" ref="L312" si="2978">K312-H312</f>
        <v>0</v>
      </c>
      <c r="M312" s="1000">
        <v>297935</v>
      </c>
      <c r="N312" s="1000"/>
      <c r="O312" s="541">
        <f t="shared" ref="O312" si="2979">M312-K312</f>
        <v>8</v>
      </c>
      <c r="P312" s="541">
        <f t="shared" ref="P312" si="2980">M312-H312</f>
        <v>8</v>
      </c>
      <c r="Q312" s="1000">
        <v>297935</v>
      </c>
      <c r="R312" s="1000"/>
      <c r="S312" s="541">
        <f t="shared" ref="S312" si="2981">Q312-M312</f>
        <v>0</v>
      </c>
      <c r="T312" s="542">
        <f t="shared" ref="T312" si="2982">Q312-F312</f>
        <v>25</v>
      </c>
      <c r="U312" s="542"/>
      <c r="V312" s="541">
        <f t="shared" ref="V312" si="2983">P312</f>
        <v>8</v>
      </c>
      <c r="W312" s="543">
        <f t="shared" ref="W312" si="2984">T312-V312</f>
        <v>17</v>
      </c>
      <c r="X312" s="1046" t="s">
        <v>466</v>
      </c>
      <c r="Y312" s="1046" t="s">
        <v>467</v>
      </c>
      <c r="Z312" s="1046" t="s">
        <v>29</v>
      </c>
      <c r="AA312" s="1046">
        <v>2016</v>
      </c>
      <c r="AB312" s="1046" t="s">
        <v>30</v>
      </c>
      <c r="AC312" s="1047">
        <v>7</v>
      </c>
      <c r="AD312" s="978">
        <f t="shared" ref="AD312" si="2985">T312/AC312</f>
        <v>3.5714285714285716</v>
      </c>
      <c r="AE312" s="1048">
        <v>23.45</v>
      </c>
      <c r="AF312" s="976">
        <f t="shared" ref="AF312" si="2986">AD312*AE312</f>
        <v>83.75</v>
      </c>
      <c r="AG312" s="1077" t="s">
        <v>128</v>
      </c>
      <c r="AH312" s="976">
        <f t="shared" ref="AH312" si="2987">AF312</f>
        <v>83.75</v>
      </c>
      <c r="AI312" s="978">
        <f t="shared" ref="AI312" si="2988">AD312</f>
        <v>3.5714285714285716</v>
      </c>
      <c r="AJ312" s="978">
        <f t="shared" ref="AJ312" si="2989">T312</f>
        <v>25</v>
      </c>
      <c r="AK312" s="1078"/>
      <c r="AL312" s="1078"/>
      <c r="AM312" s="1079"/>
    </row>
    <row r="313" spans="1:39">
      <c r="A313" s="999">
        <v>45818</v>
      </c>
      <c r="B313" s="164" t="s">
        <v>679</v>
      </c>
      <c r="C313" s="164" t="s">
        <v>111</v>
      </c>
      <c r="D313" s="164" t="s">
        <v>459</v>
      </c>
      <c r="E313" s="164" t="s">
        <v>283</v>
      </c>
      <c r="F313" s="1000">
        <v>297935</v>
      </c>
      <c r="G313" s="1018"/>
      <c r="H313" s="1000">
        <v>297935</v>
      </c>
      <c r="I313" s="1000"/>
      <c r="J313" s="541">
        <f t="shared" ref="J313" si="2990">H313-F313</f>
        <v>0</v>
      </c>
      <c r="K313" s="1000">
        <v>297935</v>
      </c>
      <c r="L313" s="541">
        <f t="shared" ref="L313" si="2991">K313-H313</f>
        <v>0</v>
      </c>
      <c r="M313" s="1000">
        <v>297943</v>
      </c>
      <c r="N313" s="1000"/>
      <c r="O313" s="541">
        <f t="shared" ref="O313" si="2992">M313-K313</f>
        <v>8</v>
      </c>
      <c r="P313" s="541">
        <f t="shared" ref="P313" si="2993">M313-H313</f>
        <v>8</v>
      </c>
      <c r="Q313" s="1000">
        <v>297950</v>
      </c>
      <c r="R313" s="1000"/>
      <c r="S313" s="541">
        <f t="shared" ref="S313" si="2994">Q313-M313</f>
        <v>7</v>
      </c>
      <c r="T313" s="542">
        <f t="shared" ref="T313" si="2995">Q313-F313</f>
        <v>15</v>
      </c>
      <c r="U313" s="542"/>
      <c r="V313" s="541">
        <f t="shared" ref="V313" si="2996">P313</f>
        <v>8</v>
      </c>
      <c r="W313" s="543">
        <f t="shared" ref="W313" si="2997">T313-V313</f>
        <v>7</v>
      </c>
      <c r="X313" s="1046" t="s">
        <v>466</v>
      </c>
      <c r="Y313" s="1046" t="s">
        <v>467</v>
      </c>
      <c r="Z313" s="1046" t="s">
        <v>29</v>
      </c>
      <c r="AA313" s="1046">
        <v>2016</v>
      </c>
      <c r="AB313" s="1046" t="s">
        <v>30</v>
      </c>
      <c r="AC313" s="1047">
        <v>7</v>
      </c>
      <c r="AD313" s="978">
        <f t="shared" ref="AD313" si="2998">T313/AC313</f>
        <v>2.1428571428571428</v>
      </c>
      <c r="AE313" s="1048">
        <v>23.45</v>
      </c>
      <c r="AF313" s="976">
        <f t="shared" ref="AF313" si="2999">AD313*AE313</f>
        <v>50.25</v>
      </c>
      <c r="AG313" s="1077" t="s">
        <v>128</v>
      </c>
      <c r="AH313" s="976">
        <f t="shared" ref="AH313" si="3000">AF313</f>
        <v>50.25</v>
      </c>
      <c r="AI313" s="978">
        <f t="shared" ref="AI313" si="3001">AD313</f>
        <v>2.1428571428571428</v>
      </c>
      <c r="AJ313" s="978">
        <f t="shared" ref="AJ313" si="3002">T313</f>
        <v>15</v>
      </c>
    </row>
    <row r="314" spans="1:39">
      <c r="A314" s="999">
        <v>45819</v>
      </c>
      <c r="B314" s="164" t="s">
        <v>679</v>
      </c>
      <c r="C314" s="164" t="s">
        <v>111</v>
      </c>
      <c r="D314" s="164" t="s">
        <v>458</v>
      </c>
      <c r="E314" s="164" t="s">
        <v>282</v>
      </c>
      <c r="F314" s="1000">
        <v>297950</v>
      </c>
      <c r="G314" s="1018"/>
      <c r="H314" s="1000">
        <v>297957</v>
      </c>
      <c r="I314" s="1000"/>
      <c r="J314" s="541">
        <f t="shared" ref="J314" si="3003">H314-F314</f>
        <v>7</v>
      </c>
      <c r="K314" s="1000">
        <v>297957</v>
      </c>
      <c r="L314" s="541">
        <f t="shared" ref="L314" si="3004">K314-H314</f>
        <v>0</v>
      </c>
      <c r="M314" s="1000">
        <v>297967</v>
      </c>
      <c r="N314" s="1000"/>
      <c r="O314" s="541">
        <f t="shared" ref="O314" si="3005">M314-K314</f>
        <v>10</v>
      </c>
      <c r="P314" s="541">
        <f t="shared" ref="P314" si="3006">M314-H314</f>
        <v>10</v>
      </c>
      <c r="Q314" s="1000">
        <v>297967</v>
      </c>
      <c r="R314" s="1000"/>
      <c r="S314" s="541">
        <f t="shared" ref="S314" si="3007">Q314-M314</f>
        <v>0</v>
      </c>
      <c r="T314" s="542">
        <f t="shared" ref="T314" si="3008">Q314-F314</f>
        <v>17</v>
      </c>
      <c r="U314" s="542"/>
      <c r="V314" s="541">
        <f t="shared" ref="V314" si="3009">P314</f>
        <v>10</v>
      </c>
      <c r="W314" s="543">
        <f t="shared" ref="W314" si="3010">T314-V314</f>
        <v>7</v>
      </c>
      <c r="X314" s="1046" t="s">
        <v>466</v>
      </c>
      <c r="Y314" s="1046" t="s">
        <v>467</v>
      </c>
      <c r="Z314" s="1046" t="s">
        <v>29</v>
      </c>
      <c r="AA314" s="1046">
        <v>2016</v>
      </c>
      <c r="AB314" s="1046" t="s">
        <v>30</v>
      </c>
      <c r="AC314" s="1047">
        <v>7</v>
      </c>
      <c r="AD314" s="978">
        <f t="shared" ref="AD314" si="3011">T314/AC314</f>
        <v>2.4285714285714284</v>
      </c>
      <c r="AE314" s="1048">
        <v>23.45</v>
      </c>
      <c r="AF314" s="976">
        <f t="shared" ref="AF314" si="3012">AD314*AE314</f>
        <v>56.949999999999996</v>
      </c>
      <c r="AG314" s="1077" t="s">
        <v>128</v>
      </c>
      <c r="AH314" s="976">
        <f t="shared" ref="AH314" si="3013">AF314</f>
        <v>56.949999999999996</v>
      </c>
      <c r="AI314" s="978">
        <f t="shared" ref="AI314" si="3014">AD314</f>
        <v>2.4285714285714284</v>
      </c>
      <c r="AJ314" s="978">
        <f t="shared" ref="AJ314" si="3015">T314</f>
        <v>17</v>
      </c>
    </row>
    <row r="315" spans="1:39">
      <c r="A315" s="999">
        <v>45819</v>
      </c>
      <c r="B315" s="164" t="s">
        <v>679</v>
      </c>
      <c r="C315" s="164" t="s">
        <v>111</v>
      </c>
      <c r="D315" s="164" t="s">
        <v>635</v>
      </c>
      <c r="E315" s="164" t="s">
        <v>282</v>
      </c>
      <c r="F315" s="1000">
        <v>297967</v>
      </c>
      <c r="G315" s="1018"/>
      <c r="H315" s="1000">
        <v>297967</v>
      </c>
      <c r="I315" s="1000"/>
      <c r="J315" s="541">
        <f t="shared" ref="J315" si="3016">H315-F315</f>
        <v>0</v>
      </c>
      <c r="K315" s="1000">
        <v>297967</v>
      </c>
      <c r="L315" s="541">
        <f t="shared" ref="L315" si="3017">K315-H315</f>
        <v>0</v>
      </c>
      <c r="M315" s="1000">
        <v>297975</v>
      </c>
      <c r="N315" s="1000"/>
      <c r="O315" s="541">
        <f t="shared" ref="O315" si="3018">M315-K315</f>
        <v>8</v>
      </c>
      <c r="P315" s="541">
        <f t="shared" ref="P315" si="3019">M315-H315</f>
        <v>8</v>
      </c>
      <c r="Q315" s="1000">
        <v>297993</v>
      </c>
      <c r="R315" s="1000"/>
      <c r="S315" s="541">
        <f t="shared" ref="S315" si="3020">Q315-M315</f>
        <v>18</v>
      </c>
      <c r="T315" s="542">
        <f t="shared" ref="T315" si="3021">Q315-F315</f>
        <v>26</v>
      </c>
      <c r="U315" s="542"/>
      <c r="V315" s="541">
        <f t="shared" ref="V315" si="3022">P315</f>
        <v>8</v>
      </c>
      <c r="W315" s="543">
        <f t="shared" ref="W315" si="3023">T315-V315</f>
        <v>18</v>
      </c>
      <c r="X315" s="1046" t="s">
        <v>466</v>
      </c>
      <c r="Y315" s="1046" t="s">
        <v>467</v>
      </c>
      <c r="Z315" s="1046" t="s">
        <v>29</v>
      </c>
      <c r="AA315" s="1046">
        <v>2016</v>
      </c>
      <c r="AB315" s="1046" t="s">
        <v>30</v>
      </c>
      <c r="AC315" s="1047">
        <v>7</v>
      </c>
      <c r="AD315" s="978">
        <f t="shared" ref="AD315" si="3024">T315/AC315</f>
        <v>3.7142857142857144</v>
      </c>
      <c r="AE315" s="1048">
        <v>23.45</v>
      </c>
      <c r="AF315" s="976">
        <f t="shared" ref="AF315" si="3025">AD315*AE315</f>
        <v>87.1</v>
      </c>
      <c r="AG315" s="1077" t="s">
        <v>128</v>
      </c>
      <c r="AH315" s="976">
        <f t="shared" ref="AH315" si="3026">AF315</f>
        <v>87.1</v>
      </c>
      <c r="AI315" s="978">
        <f t="shared" ref="AI315" si="3027">AD315</f>
        <v>3.7142857142857144</v>
      </c>
      <c r="AJ315" s="978">
        <f t="shared" ref="AJ315" si="3028">T315</f>
        <v>26</v>
      </c>
    </row>
    <row r="316" spans="1:39">
      <c r="A316" s="999">
        <v>45819</v>
      </c>
      <c r="B316" s="164" t="s">
        <v>679</v>
      </c>
      <c r="C316" s="164" t="s">
        <v>111</v>
      </c>
      <c r="D316" s="164" t="s">
        <v>634</v>
      </c>
      <c r="E316" s="164" t="s">
        <v>283</v>
      </c>
      <c r="F316" s="1000">
        <v>297993</v>
      </c>
      <c r="G316" s="1018"/>
      <c r="H316" s="1000">
        <v>298010</v>
      </c>
      <c r="I316" s="1000"/>
      <c r="J316" s="541">
        <f t="shared" ref="J316" si="3029">H316-F316</f>
        <v>17</v>
      </c>
      <c r="K316" s="1000">
        <v>298010</v>
      </c>
      <c r="L316" s="541">
        <f t="shared" ref="L316" si="3030">K316-H316</f>
        <v>0</v>
      </c>
      <c r="M316" s="1000">
        <v>298018</v>
      </c>
      <c r="N316" s="1000"/>
      <c r="O316" s="541">
        <f t="shared" ref="O316" si="3031">M316-K316</f>
        <v>8</v>
      </c>
      <c r="P316" s="541">
        <f t="shared" ref="P316" si="3032">M316-H316</f>
        <v>8</v>
      </c>
      <c r="Q316" s="1000">
        <v>298018</v>
      </c>
      <c r="R316" s="1000"/>
      <c r="S316" s="541">
        <f t="shared" ref="S316" si="3033">Q316-M316</f>
        <v>0</v>
      </c>
      <c r="T316" s="542">
        <f t="shared" ref="T316" si="3034">Q316-F316</f>
        <v>25</v>
      </c>
      <c r="U316" s="542"/>
      <c r="V316" s="541">
        <f t="shared" ref="V316" si="3035">P316</f>
        <v>8</v>
      </c>
      <c r="W316" s="543">
        <f t="shared" ref="W316" si="3036">T316-V316</f>
        <v>17</v>
      </c>
      <c r="X316" s="1046" t="s">
        <v>466</v>
      </c>
      <c r="Y316" s="1046" t="s">
        <v>467</v>
      </c>
      <c r="Z316" s="1046" t="s">
        <v>29</v>
      </c>
      <c r="AA316" s="1046">
        <v>2016</v>
      </c>
      <c r="AB316" s="1046" t="s">
        <v>30</v>
      </c>
      <c r="AC316" s="1047">
        <v>7</v>
      </c>
      <c r="AD316" s="978">
        <f t="shared" ref="AD316" si="3037">T316/AC316</f>
        <v>3.5714285714285716</v>
      </c>
      <c r="AE316" s="1048">
        <v>23.45</v>
      </c>
      <c r="AF316" s="976">
        <f t="shared" ref="AF316" si="3038">AD316*AE316</f>
        <v>83.75</v>
      </c>
      <c r="AG316" s="1077" t="s">
        <v>128</v>
      </c>
      <c r="AH316" s="976">
        <f t="shared" ref="AH316" si="3039">AF316</f>
        <v>83.75</v>
      </c>
      <c r="AI316" s="978">
        <f t="shared" ref="AI316" si="3040">AD316</f>
        <v>3.5714285714285716</v>
      </c>
      <c r="AJ316" s="978">
        <f t="shared" ref="AJ316" si="3041">T316</f>
        <v>25</v>
      </c>
    </row>
    <row r="317" spans="1:39">
      <c r="A317" s="999">
        <v>45819</v>
      </c>
      <c r="B317" s="164" t="s">
        <v>679</v>
      </c>
      <c r="C317" s="164" t="s">
        <v>111</v>
      </c>
      <c r="D317" s="164" t="s">
        <v>459</v>
      </c>
      <c r="E317" s="164" t="s">
        <v>283</v>
      </c>
      <c r="F317" s="1000">
        <v>298018</v>
      </c>
      <c r="G317" s="1018"/>
      <c r="H317" s="1000">
        <v>298018</v>
      </c>
      <c r="I317" s="1000"/>
      <c r="J317" s="541">
        <f t="shared" ref="J317" si="3042">H317-F317</f>
        <v>0</v>
      </c>
      <c r="K317" s="1000">
        <v>298018</v>
      </c>
      <c r="L317" s="541">
        <f t="shared" ref="L317" si="3043">K317-H317</f>
        <v>0</v>
      </c>
      <c r="M317" s="1000">
        <v>298028</v>
      </c>
      <c r="N317" s="1000"/>
      <c r="O317" s="541">
        <f t="shared" ref="O317" si="3044">M317-K317</f>
        <v>10</v>
      </c>
      <c r="P317" s="541">
        <f t="shared" ref="P317" si="3045">M317-H317</f>
        <v>10</v>
      </c>
      <c r="Q317" s="1000">
        <v>298035</v>
      </c>
      <c r="R317" s="1000"/>
      <c r="S317" s="541">
        <f t="shared" ref="S317" si="3046">Q317-M317</f>
        <v>7</v>
      </c>
      <c r="T317" s="542">
        <f t="shared" ref="T317" si="3047">Q317-F317</f>
        <v>17</v>
      </c>
      <c r="U317" s="542"/>
      <c r="V317" s="541">
        <f t="shared" ref="V317" si="3048">P317</f>
        <v>10</v>
      </c>
      <c r="W317" s="543">
        <f t="shared" ref="W317" si="3049">T317-V317</f>
        <v>7</v>
      </c>
      <c r="X317" s="1046" t="s">
        <v>466</v>
      </c>
      <c r="Y317" s="1046" t="s">
        <v>467</v>
      </c>
      <c r="Z317" s="1046" t="s">
        <v>29</v>
      </c>
      <c r="AA317" s="1046">
        <v>2016</v>
      </c>
      <c r="AB317" s="1046" t="s">
        <v>30</v>
      </c>
      <c r="AC317" s="1047">
        <v>7</v>
      </c>
      <c r="AD317" s="978">
        <f t="shared" ref="AD317" si="3050">T317/AC317</f>
        <v>2.4285714285714284</v>
      </c>
      <c r="AE317" s="1048">
        <v>23.45</v>
      </c>
      <c r="AF317" s="976">
        <f t="shared" ref="AF317" si="3051">AD317*AE317</f>
        <v>56.949999999999996</v>
      </c>
      <c r="AG317" s="1077" t="s">
        <v>128</v>
      </c>
      <c r="AH317" s="976">
        <f t="shared" ref="AH317" si="3052">AF317</f>
        <v>56.949999999999996</v>
      </c>
      <c r="AI317" s="978">
        <f t="shared" ref="AI317" si="3053">AD317</f>
        <v>2.4285714285714284</v>
      </c>
      <c r="AJ317" s="978">
        <f t="shared" ref="AJ317" si="3054">T317</f>
        <v>17</v>
      </c>
      <c r="AK317" s="1055" t="s">
        <v>439</v>
      </c>
      <c r="AL317" s="1055" t="s">
        <v>440</v>
      </c>
      <c r="AM317" s="1056" t="s">
        <v>2</v>
      </c>
    </row>
    <row r="318" spans="1:39">
      <c r="A318" s="999">
        <v>45820</v>
      </c>
      <c r="B318" s="164" t="s">
        <v>679</v>
      </c>
      <c r="C318" s="164" t="s">
        <v>111</v>
      </c>
      <c r="D318" s="164" t="s">
        <v>458</v>
      </c>
      <c r="E318" s="164" t="s">
        <v>282</v>
      </c>
      <c r="F318" s="1000">
        <v>298035</v>
      </c>
      <c r="G318" s="1018"/>
      <c r="H318" s="1000">
        <v>298039</v>
      </c>
      <c r="I318" s="1000"/>
      <c r="J318" s="541">
        <f t="shared" ref="J318" si="3055">H318-F318</f>
        <v>4</v>
      </c>
      <c r="K318" s="1000">
        <v>298039</v>
      </c>
      <c r="L318" s="541">
        <f t="shared" ref="L318" si="3056">K318-H318</f>
        <v>0</v>
      </c>
      <c r="M318" s="1000">
        <v>298050</v>
      </c>
      <c r="N318" s="1000"/>
      <c r="O318" s="541">
        <f t="shared" ref="O318" si="3057">M318-K318</f>
        <v>11</v>
      </c>
      <c r="P318" s="541">
        <f t="shared" ref="P318" si="3058">M318-H318</f>
        <v>11</v>
      </c>
      <c r="Q318" s="1000">
        <v>298066</v>
      </c>
      <c r="R318" s="1000"/>
      <c r="S318" s="541">
        <f t="shared" ref="S318" si="3059">Q318-M318</f>
        <v>16</v>
      </c>
      <c r="T318" s="542">
        <f t="shared" ref="T318" si="3060">Q318-F318</f>
        <v>31</v>
      </c>
      <c r="U318" s="542"/>
      <c r="V318" s="541">
        <f t="shared" ref="V318" si="3061">P318</f>
        <v>11</v>
      </c>
      <c r="W318" s="543">
        <f t="shared" ref="W318" si="3062">T318-V318</f>
        <v>20</v>
      </c>
      <c r="X318" s="1046" t="s">
        <v>466</v>
      </c>
      <c r="Y318" s="1046" t="s">
        <v>467</v>
      </c>
      <c r="Z318" s="1046" t="s">
        <v>29</v>
      </c>
      <c r="AA318" s="1046">
        <v>2016</v>
      </c>
      <c r="AB318" s="1046" t="s">
        <v>30</v>
      </c>
      <c r="AC318" s="1047">
        <v>7</v>
      </c>
      <c r="AD318" s="978">
        <f t="shared" ref="AD318" si="3063">T318/AC318</f>
        <v>4.4285714285714288</v>
      </c>
      <c r="AE318" s="1048">
        <v>23.45</v>
      </c>
      <c r="AF318" s="976">
        <f t="shared" ref="AF318" si="3064">AD318*AE318</f>
        <v>103.85000000000001</v>
      </c>
      <c r="AG318" s="1077" t="s">
        <v>128</v>
      </c>
      <c r="AH318" s="976">
        <f t="shared" ref="AH318" si="3065">AF318</f>
        <v>103.85000000000001</v>
      </c>
      <c r="AI318" s="978">
        <f t="shared" ref="AI318" si="3066">AD318</f>
        <v>4.4285714285714288</v>
      </c>
      <c r="AJ318" s="978">
        <f t="shared" ref="AJ318" si="3067">T318</f>
        <v>31</v>
      </c>
      <c r="AK318" s="1082">
        <f>SUM(AH311:AH318)</f>
        <v>613.04999999999995</v>
      </c>
      <c r="AL318" s="1082">
        <v>600</v>
      </c>
      <c r="AM318" s="1083">
        <v>45820</v>
      </c>
    </row>
    <row r="319" spans="1:39">
      <c r="A319" s="999">
        <v>45820</v>
      </c>
      <c r="B319" s="164" t="s">
        <v>679</v>
      </c>
      <c r="C319" s="164" t="s">
        <v>111</v>
      </c>
      <c r="D319" s="164" t="s">
        <v>459</v>
      </c>
      <c r="E319" s="164" t="s">
        <v>283</v>
      </c>
      <c r="F319" s="1000">
        <v>298066</v>
      </c>
      <c r="G319" s="1018"/>
      <c r="H319" s="1000">
        <v>298080</v>
      </c>
      <c r="I319" s="1000"/>
      <c r="J319" s="541">
        <f t="shared" ref="J319" si="3068">H319-F319</f>
        <v>14</v>
      </c>
      <c r="K319" s="1000">
        <v>298080</v>
      </c>
      <c r="L319" s="541">
        <f t="shared" ref="L319" si="3069">K319-H319</f>
        <v>0</v>
      </c>
      <c r="M319" s="1000">
        <v>298090</v>
      </c>
      <c r="N319" s="1000"/>
      <c r="O319" s="541">
        <f t="shared" ref="O319" si="3070">M319-K319</f>
        <v>10</v>
      </c>
      <c r="P319" s="541">
        <f t="shared" ref="P319" si="3071">M319-H319</f>
        <v>10</v>
      </c>
      <c r="Q319" s="1000">
        <v>298098</v>
      </c>
      <c r="R319" s="1000"/>
      <c r="S319" s="541">
        <f t="shared" ref="S319" si="3072">Q319-M319</f>
        <v>8</v>
      </c>
      <c r="T319" s="542">
        <f t="shared" ref="T319" si="3073">Q319-F319</f>
        <v>32</v>
      </c>
      <c r="U319" s="542"/>
      <c r="V319" s="541">
        <f t="shared" ref="V319" si="3074">P319</f>
        <v>10</v>
      </c>
      <c r="W319" s="543">
        <f t="shared" ref="W319" si="3075">T319-V319</f>
        <v>22</v>
      </c>
      <c r="X319" s="1046" t="s">
        <v>466</v>
      </c>
      <c r="Y319" s="1046" t="s">
        <v>467</v>
      </c>
      <c r="Z319" s="1046" t="s">
        <v>29</v>
      </c>
      <c r="AA319" s="1046">
        <v>2016</v>
      </c>
      <c r="AB319" s="1046" t="s">
        <v>30</v>
      </c>
      <c r="AC319" s="1047">
        <v>7</v>
      </c>
      <c r="AD319" s="978">
        <f t="shared" ref="AD319" si="3076">T319/AC319</f>
        <v>4.5714285714285712</v>
      </c>
      <c r="AE319" s="1048">
        <v>23.45</v>
      </c>
      <c r="AF319" s="976">
        <f t="shared" ref="AF319" si="3077">AD319*AE319</f>
        <v>107.19999999999999</v>
      </c>
      <c r="AG319" s="1077" t="s">
        <v>128</v>
      </c>
      <c r="AH319" s="976">
        <f t="shared" ref="AH319" si="3078">AF319</f>
        <v>107.19999999999999</v>
      </c>
      <c r="AI319" s="978">
        <f t="shared" ref="AI319" si="3079">AD319</f>
        <v>4.5714285714285712</v>
      </c>
      <c r="AJ319" s="978">
        <f t="shared" ref="AJ319" si="3080">T319</f>
        <v>32</v>
      </c>
      <c r="AK319" s="1078"/>
      <c r="AL319" s="1078"/>
      <c r="AM319" s="1079"/>
    </row>
    <row r="320" spans="1:39">
      <c r="A320" s="999">
        <v>45821</v>
      </c>
      <c r="B320" s="164" t="s">
        <v>679</v>
      </c>
      <c r="C320" s="164" t="s">
        <v>111</v>
      </c>
      <c r="D320" s="164" t="s">
        <v>458</v>
      </c>
      <c r="E320" s="164" t="s">
        <v>282</v>
      </c>
      <c r="F320" s="1000">
        <v>298098</v>
      </c>
      <c r="G320" s="1018"/>
      <c r="H320" s="1000">
        <v>298103</v>
      </c>
      <c r="I320" s="1000"/>
      <c r="J320" s="541">
        <f t="shared" ref="J320" si="3081">H320-F320</f>
        <v>5</v>
      </c>
      <c r="K320" s="1000">
        <v>298103</v>
      </c>
      <c r="L320" s="541">
        <f t="shared" ref="L320" si="3082">K320-H320</f>
        <v>0</v>
      </c>
      <c r="M320" s="1000">
        <v>298113</v>
      </c>
      <c r="N320" s="1000"/>
      <c r="O320" s="541">
        <f t="shared" ref="O320" si="3083">M320-K320</f>
        <v>10</v>
      </c>
      <c r="P320" s="541">
        <f t="shared" ref="P320" si="3084">M320-H320</f>
        <v>10</v>
      </c>
      <c r="Q320" s="1000">
        <v>298115</v>
      </c>
      <c r="R320" s="1000"/>
      <c r="S320" s="541">
        <f t="shared" ref="S320" si="3085">Q320-M320</f>
        <v>2</v>
      </c>
      <c r="T320" s="542">
        <f t="shared" ref="T320" si="3086">Q320-F320</f>
        <v>17</v>
      </c>
      <c r="U320" s="542"/>
      <c r="V320" s="541">
        <f t="shared" ref="V320" si="3087">P320</f>
        <v>10</v>
      </c>
      <c r="W320" s="543">
        <f t="shared" ref="W320" si="3088">T320-V320</f>
        <v>7</v>
      </c>
      <c r="X320" s="1046" t="s">
        <v>466</v>
      </c>
      <c r="Y320" s="1046" t="s">
        <v>467</v>
      </c>
      <c r="Z320" s="1046" t="s">
        <v>29</v>
      </c>
      <c r="AA320" s="1046">
        <v>2016</v>
      </c>
      <c r="AB320" s="1046" t="s">
        <v>30</v>
      </c>
      <c r="AC320" s="1047">
        <v>7</v>
      </c>
      <c r="AD320" s="978">
        <f t="shared" ref="AD320" si="3089">T320/AC320</f>
        <v>2.4285714285714284</v>
      </c>
      <c r="AE320" s="1048">
        <v>23.45</v>
      </c>
      <c r="AF320" s="976">
        <f t="shared" ref="AF320" si="3090">AD320*AE320</f>
        <v>56.949999999999996</v>
      </c>
      <c r="AG320" s="1077" t="s">
        <v>128</v>
      </c>
      <c r="AH320" s="976">
        <f t="shared" ref="AH320" si="3091">AF320</f>
        <v>56.949999999999996</v>
      </c>
      <c r="AI320" s="978">
        <f t="shared" ref="AI320" si="3092">AD320</f>
        <v>2.4285714285714284</v>
      </c>
      <c r="AJ320" s="978">
        <f t="shared" ref="AJ320" si="3093">T320</f>
        <v>17</v>
      </c>
    </row>
    <row r="321" spans="1:39">
      <c r="A321" s="999">
        <v>45821</v>
      </c>
      <c r="B321" s="164" t="s">
        <v>679</v>
      </c>
      <c r="C321" s="164" t="s">
        <v>111</v>
      </c>
      <c r="D321" s="164" t="s">
        <v>635</v>
      </c>
      <c r="E321" s="164" t="s">
        <v>282</v>
      </c>
      <c r="F321" s="1000">
        <v>298115</v>
      </c>
      <c r="G321" s="1018"/>
      <c r="H321" s="1000">
        <v>298115</v>
      </c>
      <c r="I321" s="1000"/>
      <c r="J321" s="541">
        <f t="shared" ref="J321" si="3094">H321-F321</f>
        <v>0</v>
      </c>
      <c r="K321" s="1000">
        <v>298115</v>
      </c>
      <c r="L321" s="541">
        <f t="shared" ref="L321" si="3095">K321-H321</f>
        <v>0</v>
      </c>
      <c r="M321" s="1000">
        <v>298121</v>
      </c>
      <c r="N321" s="1000"/>
      <c r="O321" s="541">
        <f t="shared" ref="O321" si="3096">M321-K321</f>
        <v>6</v>
      </c>
      <c r="P321" s="541">
        <f t="shared" ref="P321" si="3097">M321-H321</f>
        <v>6</v>
      </c>
      <c r="Q321" s="1000">
        <v>298160</v>
      </c>
      <c r="R321" s="1000"/>
      <c r="S321" s="541">
        <f t="shared" ref="S321" si="3098">Q321-M321</f>
        <v>39</v>
      </c>
      <c r="T321" s="542">
        <f t="shared" ref="T321" si="3099">Q321-F321</f>
        <v>45</v>
      </c>
      <c r="U321" s="542"/>
      <c r="V321" s="541">
        <f t="shared" ref="V321" si="3100">P321</f>
        <v>6</v>
      </c>
      <c r="W321" s="543">
        <f t="shared" ref="W321" si="3101">T321-V321</f>
        <v>39</v>
      </c>
      <c r="X321" s="1046" t="s">
        <v>466</v>
      </c>
      <c r="Y321" s="1046" t="s">
        <v>467</v>
      </c>
      <c r="Z321" s="1046" t="s">
        <v>29</v>
      </c>
      <c r="AA321" s="1046">
        <v>2016</v>
      </c>
      <c r="AB321" s="1046" t="s">
        <v>30</v>
      </c>
      <c r="AC321" s="1047">
        <v>7</v>
      </c>
      <c r="AD321" s="978">
        <f t="shared" ref="AD321" si="3102">T321/AC321</f>
        <v>6.4285714285714288</v>
      </c>
      <c r="AE321" s="1048">
        <v>23.45</v>
      </c>
      <c r="AF321" s="976">
        <f t="shared" ref="AF321" si="3103">AD321*AE321</f>
        <v>150.75</v>
      </c>
      <c r="AG321" s="1077" t="s">
        <v>128</v>
      </c>
      <c r="AH321" s="976">
        <f t="shared" ref="AH321" si="3104">AF321</f>
        <v>150.75</v>
      </c>
      <c r="AI321" s="978">
        <f t="shared" ref="AI321" si="3105">AD321</f>
        <v>6.4285714285714288</v>
      </c>
      <c r="AJ321" s="978">
        <f t="shared" ref="AJ321" si="3106">T321</f>
        <v>45</v>
      </c>
    </row>
    <row r="322" spans="1:39">
      <c r="A322" s="999">
        <v>45821</v>
      </c>
      <c r="B322" s="164" t="s">
        <v>679</v>
      </c>
      <c r="C322" s="164" t="s">
        <v>111</v>
      </c>
      <c r="D322" s="164" t="s">
        <v>634</v>
      </c>
      <c r="E322" s="164" t="s">
        <v>283</v>
      </c>
      <c r="F322" s="1000">
        <v>298160</v>
      </c>
      <c r="G322" s="1018"/>
      <c r="H322" s="1000">
        <v>298177</v>
      </c>
      <c r="I322" s="1000"/>
      <c r="J322" s="541">
        <f t="shared" ref="J322" si="3107">H322-F322</f>
        <v>17</v>
      </c>
      <c r="K322" s="1000">
        <v>298177</v>
      </c>
      <c r="L322" s="541">
        <f t="shared" ref="L322" si="3108">K322-H322</f>
        <v>0</v>
      </c>
      <c r="M322" s="1000">
        <v>298185</v>
      </c>
      <c r="N322" s="1000"/>
      <c r="O322" s="541">
        <f t="shared" ref="O322" si="3109">M322-K322</f>
        <v>8</v>
      </c>
      <c r="P322" s="541">
        <f t="shared" ref="P322" si="3110">M322-H322</f>
        <v>8</v>
      </c>
      <c r="Q322" s="1000">
        <v>298185</v>
      </c>
      <c r="R322" s="1000"/>
      <c r="S322" s="541">
        <f t="shared" ref="S322" si="3111">Q322-M322</f>
        <v>0</v>
      </c>
      <c r="T322" s="542">
        <f t="shared" ref="T322" si="3112">Q322-F322</f>
        <v>25</v>
      </c>
      <c r="U322" s="542"/>
      <c r="V322" s="541">
        <f t="shared" ref="V322" si="3113">P322</f>
        <v>8</v>
      </c>
      <c r="W322" s="543">
        <f t="shared" ref="W322" si="3114">T322-V322</f>
        <v>17</v>
      </c>
      <c r="X322" s="1046" t="s">
        <v>466</v>
      </c>
      <c r="Y322" s="1046" t="s">
        <v>467</v>
      </c>
      <c r="Z322" s="1046" t="s">
        <v>29</v>
      </c>
      <c r="AA322" s="1046">
        <v>2016</v>
      </c>
      <c r="AB322" s="1046" t="s">
        <v>30</v>
      </c>
      <c r="AC322" s="1047">
        <v>7</v>
      </c>
      <c r="AD322" s="978">
        <f t="shared" ref="AD322" si="3115">T322/AC322</f>
        <v>3.5714285714285716</v>
      </c>
      <c r="AE322" s="1048">
        <v>23.45</v>
      </c>
      <c r="AF322" s="976">
        <f t="shared" ref="AF322" si="3116">AD322*AE322</f>
        <v>83.75</v>
      </c>
      <c r="AG322" s="1077" t="s">
        <v>128</v>
      </c>
      <c r="AH322" s="976">
        <f t="shared" ref="AH322" si="3117">AF322</f>
        <v>83.75</v>
      </c>
      <c r="AI322" s="978">
        <f t="shared" ref="AI322" si="3118">AD322</f>
        <v>3.5714285714285716</v>
      </c>
      <c r="AJ322" s="978">
        <f t="shared" ref="AJ322" si="3119">T322</f>
        <v>25</v>
      </c>
    </row>
    <row r="323" spans="1:39">
      <c r="A323" s="999">
        <v>45821</v>
      </c>
      <c r="B323" s="164" t="s">
        <v>679</v>
      </c>
      <c r="C323" s="164" t="s">
        <v>111</v>
      </c>
      <c r="D323" s="164" t="s">
        <v>459</v>
      </c>
      <c r="E323" s="164" t="s">
        <v>283</v>
      </c>
      <c r="F323" s="1000">
        <v>298185</v>
      </c>
      <c r="G323" s="1018"/>
      <c r="H323" s="1000">
        <v>298185</v>
      </c>
      <c r="I323" s="1000"/>
      <c r="J323" s="541">
        <f t="shared" ref="J323" si="3120">H323-F323</f>
        <v>0</v>
      </c>
      <c r="K323" s="1000">
        <v>298185</v>
      </c>
      <c r="L323" s="541">
        <f t="shared" ref="L323" si="3121">K323-H323</f>
        <v>0</v>
      </c>
      <c r="M323" s="1000">
        <v>298195</v>
      </c>
      <c r="N323" s="1000"/>
      <c r="O323" s="541">
        <f t="shared" ref="O323" si="3122">M323-K323</f>
        <v>10</v>
      </c>
      <c r="P323" s="541">
        <f t="shared" ref="P323" si="3123">M323-H323</f>
        <v>10</v>
      </c>
      <c r="Q323" s="1000">
        <v>298202</v>
      </c>
      <c r="R323" s="1000"/>
      <c r="S323" s="541">
        <f t="shared" ref="S323" si="3124">Q323-M323</f>
        <v>7</v>
      </c>
      <c r="T323" s="542">
        <f t="shared" ref="T323" si="3125">Q323-F323</f>
        <v>17</v>
      </c>
      <c r="U323" s="542"/>
      <c r="V323" s="541">
        <f t="shared" ref="V323" si="3126">P323</f>
        <v>10</v>
      </c>
      <c r="W323" s="543">
        <f t="shared" ref="W323" si="3127">T323-V323</f>
        <v>7</v>
      </c>
      <c r="X323" s="1046" t="s">
        <v>466</v>
      </c>
      <c r="Y323" s="1046" t="s">
        <v>467</v>
      </c>
      <c r="Z323" s="1046" t="s">
        <v>29</v>
      </c>
      <c r="AA323" s="1046">
        <v>2016</v>
      </c>
      <c r="AB323" s="1046" t="s">
        <v>30</v>
      </c>
      <c r="AC323" s="1047">
        <v>7</v>
      </c>
      <c r="AD323" s="978">
        <f t="shared" ref="AD323" si="3128">T323/AC323</f>
        <v>2.4285714285714284</v>
      </c>
      <c r="AE323" s="1048">
        <v>23.45</v>
      </c>
      <c r="AF323" s="976">
        <f t="shared" ref="AF323" si="3129">AD323*AE323</f>
        <v>56.949999999999996</v>
      </c>
      <c r="AG323" s="1077" t="s">
        <v>128</v>
      </c>
      <c r="AH323" s="976">
        <f t="shared" ref="AH323" si="3130">AF323</f>
        <v>56.949999999999996</v>
      </c>
      <c r="AI323" s="978">
        <f t="shared" ref="AI323" si="3131">AD323</f>
        <v>2.4285714285714284</v>
      </c>
      <c r="AJ323" s="978">
        <f t="shared" ref="AJ323" si="3132">T323</f>
        <v>17</v>
      </c>
    </row>
    <row r="324" spans="1:39">
      <c r="A324" s="999">
        <v>45824</v>
      </c>
      <c r="B324" s="164" t="s">
        <v>679</v>
      </c>
      <c r="C324" s="164" t="s">
        <v>111</v>
      </c>
      <c r="D324" s="164" t="s">
        <v>458</v>
      </c>
      <c r="E324" s="164" t="s">
        <v>282</v>
      </c>
      <c r="F324" s="1000">
        <v>298202</v>
      </c>
      <c r="G324" s="1018"/>
      <c r="H324" s="1000">
        <v>298207</v>
      </c>
      <c r="I324" s="1000"/>
      <c r="J324" s="541">
        <f t="shared" ref="J324" si="3133">H324-F324</f>
        <v>5</v>
      </c>
      <c r="K324" s="1000">
        <v>298207</v>
      </c>
      <c r="L324" s="541">
        <f t="shared" ref="L324" si="3134">K324-H324</f>
        <v>0</v>
      </c>
      <c r="M324" s="1000">
        <v>298217</v>
      </c>
      <c r="N324" s="1000"/>
      <c r="O324" s="541">
        <f t="shared" ref="O324" si="3135">M324-K324</f>
        <v>10</v>
      </c>
      <c r="P324" s="541">
        <f t="shared" ref="P324" si="3136">M324-H324</f>
        <v>10</v>
      </c>
      <c r="Q324" s="1000">
        <v>298217</v>
      </c>
      <c r="R324" s="1000"/>
      <c r="S324" s="541">
        <f t="shared" ref="S324" si="3137">Q324-M324</f>
        <v>0</v>
      </c>
      <c r="T324" s="542">
        <f t="shared" ref="T324" si="3138">Q324-F324</f>
        <v>15</v>
      </c>
      <c r="U324" s="542"/>
      <c r="V324" s="541">
        <f t="shared" ref="V324" si="3139">P324</f>
        <v>10</v>
      </c>
      <c r="W324" s="543">
        <f t="shared" ref="W324" si="3140">T324-V324</f>
        <v>5</v>
      </c>
      <c r="X324" s="1046" t="s">
        <v>466</v>
      </c>
      <c r="Y324" s="1046" t="s">
        <v>467</v>
      </c>
      <c r="Z324" s="1046" t="s">
        <v>29</v>
      </c>
      <c r="AA324" s="1046">
        <v>2016</v>
      </c>
      <c r="AB324" s="1046" t="s">
        <v>30</v>
      </c>
      <c r="AC324" s="1047">
        <v>7</v>
      </c>
      <c r="AD324" s="978">
        <f t="shared" ref="AD324" si="3141">T324/AC324</f>
        <v>2.1428571428571428</v>
      </c>
      <c r="AE324" s="1048">
        <v>23.45</v>
      </c>
      <c r="AF324" s="976">
        <f t="shared" ref="AF324" si="3142">AD324*AE324</f>
        <v>50.25</v>
      </c>
      <c r="AG324" s="1077" t="s">
        <v>128</v>
      </c>
      <c r="AH324" s="976">
        <f t="shared" ref="AH324" si="3143">AF324</f>
        <v>50.25</v>
      </c>
      <c r="AI324" s="978">
        <f t="shared" ref="AI324" si="3144">AD324</f>
        <v>2.1428571428571428</v>
      </c>
      <c r="AJ324" s="978">
        <f t="shared" ref="AJ324" si="3145">T324</f>
        <v>15</v>
      </c>
    </row>
    <row r="325" spans="1:39">
      <c r="A325" s="999">
        <v>45824</v>
      </c>
      <c r="B325" s="164" t="s">
        <v>679</v>
      </c>
      <c r="C325" s="164" t="s">
        <v>111</v>
      </c>
      <c r="D325" s="164" t="s">
        <v>635</v>
      </c>
      <c r="E325" s="164" t="s">
        <v>282</v>
      </c>
      <c r="F325" s="1000">
        <v>298217</v>
      </c>
      <c r="G325" s="1018"/>
      <c r="H325" s="1000">
        <v>298217</v>
      </c>
      <c r="I325" s="1000"/>
      <c r="J325" s="541">
        <f t="shared" ref="J325" si="3146">H325-F325</f>
        <v>0</v>
      </c>
      <c r="K325" s="1000">
        <v>298217</v>
      </c>
      <c r="L325" s="541">
        <f t="shared" ref="L325" si="3147">K325-H325</f>
        <v>0</v>
      </c>
      <c r="M325" s="1000">
        <v>298225</v>
      </c>
      <c r="N325" s="1000"/>
      <c r="O325" s="541">
        <f t="shared" ref="O325" si="3148">M325-K325</f>
        <v>8</v>
      </c>
      <c r="P325" s="541">
        <f t="shared" ref="P325" si="3149">M325-H325</f>
        <v>8</v>
      </c>
      <c r="Q325" s="1000">
        <v>298244</v>
      </c>
      <c r="R325" s="1000"/>
      <c r="S325" s="541">
        <f t="shared" ref="S325" si="3150">Q325-M325</f>
        <v>19</v>
      </c>
      <c r="T325" s="542">
        <f t="shared" ref="T325" si="3151">Q325-F325</f>
        <v>27</v>
      </c>
      <c r="U325" s="542"/>
      <c r="V325" s="541">
        <f t="shared" ref="V325" si="3152">P325</f>
        <v>8</v>
      </c>
      <c r="W325" s="543">
        <f t="shared" ref="W325" si="3153">T325-V325</f>
        <v>19</v>
      </c>
      <c r="X325" s="1046" t="s">
        <v>466</v>
      </c>
      <c r="Y325" s="1046" t="s">
        <v>467</v>
      </c>
      <c r="Z325" s="1046" t="s">
        <v>29</v>
      </c>
      <c r="AA325" s="1046">
        <v>2016</v>
      </c>
      <c r="AB325" s="1046" t="s">
        <v>30</v>
      </c>
      <c r="AC325" s="1047">
        <v>7</v>
      </c>
      <c r="AD325" s="978">
        <f t="shared" ref="AD325" si="3154">T325/AC325</f>
        <v>3.8571428571428572</v>
      </c>
      <c r="AE325" s="1048">
        <v>23.45</v>
      </c>
      <c r="AF325" s="976">
        <f t="shared" ref="AF325" si="3155">AD325*AE325</f>
        <v>90.45</v>
      </c>
      <c r="AG325" s="1077" t="s">
        <v>128</v>
      </c>
      <c r="AH325" s="976">
        <f t="shared" ref="AH325" si="3156">AF325</f>
        <v>90.45</v>
      </c>
      <c r="AI325" s="978">
        <f t="shared" ref="AI325" si="3157">AD325</f>
        <v>3.8571428571428572</v>
      </c>
      <c r="AJ325" s="978">
        <f t="shared" ref="AJ325" si="3158">T325</f>
        <v>27</v>
      </c>
    </row>
    <row r="326" spans="1:39">
      <c r="A326" s="999">
        <v>45824</v>
      </c>
      <c r="B326" s="164" t="s">
        <v>679</v>
      </c>
      <c r="C326" s="164" t="s">
        <v>111</v>
      </c>
      <c r="D326" s="164" t="s">
        <v>634</v>
      </c>
      <c r="E326" s="164" t="s">
        <v>283</v>
      </c>
      <c r="F326" s="1000">
        <v>298244</v>
      </c>
      <c r="G326" s="1018"/>
      <c r="H326" s="1000">
        <v>298261</v>
      </c>
      <c r="I326" s="1000"/>
      <c r="J326" s="541">
        <f t="shared" ref="J326" si="3159">H326-F326</f>
        <v>17</v>
      </c>
      <c r="K326" s="1000">
        <v>298261</v>
      </c>
      <c r="L326" s="541">
        <f t="shared" ref="L326" si="3160">K326-H326</f>
        <v>0</v>
      </c>
      <c r="M326" s="1000">
        <v>298269</v>
      </c>
      <c r="N326" s="1000"/>
      <c r="O326" s="541">
        <f t="shared" ref="O326" si="3161">M326-K326</f>
        <v>8</v>
      </c>
      <c r="P326" s="541">
        <f t="shared" ref="P326" si="3162">M326-H326</f>
        <v>8</v>
      </c>
      <c r="Q326" s="1000">
        <v>298269</v>
      </c>
      <c r="R326" s="1000"/>
      <c r="S326" s="541">
        <f t="shared" ref="S326" si="3163">Q326-M326</f>
        <v>0</v>
      </c>
      <c r="T326" s="542">
        <f t="shared" ref="T326" si="3164">Q326-F326</f>
        <v>25</v>
      </c>
      <c r="U326" s="542"/>
      <c r="V326" s="541">
        <f t="shared" ref="V326" si="3165">P326</f>
        <v>8</v>
      </c>
      <c r="W326" s="543">
        <f t="shared" ref="W326" si="3166">T326-V326</f>
        <v>17</v>
      </c>
      <c r="X326" s="1046" t="s">
        <v>466</v>
      </c>
      <c r="Y326" s="1046" t="s">
        <v>467</v>
      </c>
      <c r="Z326" s="1046" t="s">
        <v>29</v>
      </c>
      <c r="AA326" s="1046">
        <v>2016</v>
      </c>
      <c r="AB326" s="1046" t="s">
        <v>30</v>
      </c>
      <c r="AC326" s="1047">
        <v>7</v>
      </c>
      <c r="AD326" s="978">
        <f t="shared" ref="AD326" si="3167">T326/AC326</f>
        <v>3.5714285714285716</v>
      </c>
      <c r="AE326" s="1048">
        <v>23.45</v>
      </c>
      <c r="AF326" s="976">
        <f t="shared" ref="AF326" si="3168">AD326*AE326</f>
        <v>83.75</v>
      </c>
      <c r="AG326" s="1077" t="s">
        <v>128</v>
      </c>
      <c r="AH326" s="976">
        <f t="shared" ref="AH326" si="3169">AF326</f>
        <v>83.75</v>
      </c>
      <c r="AI326" s="978">
        <f t="shared" ref="AI326" si="3170">AD326</f>
        <v>3.5714285714285716</v>
      </c>
      <c r="AJ326" s="978">
        <f t="shared" ref="AJ326" si="3171">T326</f>
        <v>25</v>
      </c>
      <c r="AK326" s="1078"/>
      <c r="AL326" s="1078"/>
      <c r="AM326" s="1079"/>
    </row>
    <row r="327" spans="1:39">
      <c r="A327" s="999">
        <v>45824</v>
      </c>
      <c r="B327" s="164" t="s">
        <v>679</v>
      </c>
      <c r="C327" s="164" t="s">
        <v>111</v>
      </c>
      <c r="D327" s="164" t="s">
        <v>459</v>
      </c>
      <c r="E327" s="164" t="s">
        <v>283</v>
      </c>
      <c r="F327" s="1000">
        <v>298269</v>
      </c>
      <c r="G327" s="1018"/>
      <c r="H327" s="1000">
        <v>298269</v>
      </c>
      <c r="I327" s="1000"/>
      <c r="J327" s="541">
        <f t="shared" ref="J327" si="3172">H327-F327</f>
        <v>0</v>
      </c>
      <c r="K327" s="1000">
        <v>298269</v>
      </c>
      <c r="L327" s="541">
        <f t="shared" ref="L327" si="3173">K327-H327</f>
        <v>0</v>
      </c>
      <c r="M327" s="1000">
        <v>298274</v>
      </c>
      <c r="N327" s="1000"/>
      <c r="O327" s="541">
        <f t="shared" ref="O327" si="3174">M327-K327</f>
        <v>5</v>
      </c>
      <c r="P327" s="541">
        <f t="shared" ref="P327" si="3175">M327-H327</f>
        <v>5</v>
      </c>
      <c r="Q327" s="1000">
        <v>298286</v>
      </c>
      <c r="R327" s="1000"/>
      <c r="S327" s="541">
        <f t="shared" ref="S327" si="3176">Q327-M327</f>
        <v>12</v>
      </c>
      <c r="T327" s="542">
        <f t="shared" ref="T327" si="3177">Q327-F327</f>
        <v>17</v>
      </c>
      <c r="U327" s="542"/>
      <c r="V327" s="541">
        <f t="shared" ref="V327" si="3178">P327</f>
        <v>5</v>
      </c>
      <c r="W327" s="543">
        <f t="shared" ref="W327" si="3179">T327-V327</f>
        <v>12</v>
      </c>
      <c r="X327" s="1046" t="s">
        <v>466</v>
      </c>
      <c r="Y327" s="1046" t="s">
        <v>467</v>
      </c>
      <c r="Z327" s="1046" t="s">
        <v>29</v>
      </c>
      <c r="AA327" s="1046">
        <v>2016</v>
      </c>
      <c r="AB327" s="1046" t="s">
        <v>30</v>
      </c>
      <c r="AC327" s="1047">
        <v>7</v>
      </c>
      <c r="AD327" s="978">
        <f t="shared" ref="AD327" si="3180">T327/AC327</f>
        <v>2.4285714285714284</v>
      </c>
      <c r="AE327" s="1048">
        <v>23.45</v>
      </c>
      <c r="AF327" s="976">
        <f t="shared" ref="AF327" si="3181">AD327*AE327</f>
        <v>56.949999999999996</v>
      </c>
      <c r="AG327" s="1077" t="s">
        <v>128</v>
      </c>
      <c r="AH327" s="976">
        <f t="shared" ref="AH327" si="3182">AF327</f>
        <v>56.949999999999996</v>
      </c>
      <c r="AI327" s="978">
        <f t="shared" ref="AI327" si="3183">AD327</f>
        <v>2.4285714285714284</v>
      </c>
      <c r="AJ327" s="978">
        <f t="shared" ref="AJ327" si="3184">T327</f>
        <v>17</v>
      </c>
      <c r="AK327" s="1078"/>
      <c r="AL327" s="1078"/>
      <c r="AM327" s="1079"/>
    </row>
    <row r="328" spans="1:39">
      <c r="A328" s="999">
        <v>45825</v>
      </c>
      <c r="B328" s="164" t="s">
        <v>679</v>
      </c>
      <c r="C328" s="164" t="s">
        <v>111</v>
      </c>
      <c r="D328" s="164" t="s">
        <v>458</v>
      </c>
      <c r="E328" s="164" t="s">
        <v>282</v>
      </c>
      <c r="F328" s="1000">
        <v>298286</v>
      </c>
      <c r="G328" s="1018"/>
      <c r="H328" s="1000">
        <v>298291</v>
      </c>
      <c r="I328" s="1000"/>
      <c r="J328" s="541">
        <f t="shared" ref="J328" si="3185">H328-F328</f>
        <v>5</v>
      </c>
      <c r="K328" s="1000">
        <v>298291</v>
      </c>
      <c r="L328" s="541">
        <f t="shared" ref="L328" si="3186">K328-H328</f>
        <v>0</v>
      </c>
      <c r="M328" s="1000">
        <v>298301</v>
      </c>
      <c r="N328" s="1000"/>
      <c r="O328" s="541">
        <f t="shared" ref="O328" si="3187">M328-K328</f>
        <v>10</v>
      </c>
      <c r="P328" s="541">
        <f t="shared" ref="P328" si="3188">M328-H328</f>
        <v>10</v>
      </c>
      <c r="Q328" s="1000">
        <v>298301</v>
      </c>
      <c r="R328" s="1000"/>
      <c r="S328" s="541">
        <f t="shared" ref="S328" si="3189">Q328-M328</f>
        <v>0</v>
      </c>
      <c r="T328" s="542">
        <f t="shared" ref="T328" si="3190">Q328-F328</f>
        <v>15</v>
      </c>
      <c r="U328" s="542"/>
      <c r="V328" s="541">
        <f t="shared" ref="V328" si="3191">P328</f>
        <v>10</v>
      </c>
      <c r="W328" s="543">
        <f t="shared" ref="W328" si="3192">T328-V328</f>
        <v>5</v>
      </c>
      <c r="X328" s="1046" t="s">
        <v>466</v>
      </c>
      <c r="Y328" s="1046" t="s">
        <v>467</v>
      </c>
      <c r="Z328" s="1046" t="s">
        <v>29</v>
      </c>
      <c r="AA328" s="1046">
        <v>2016</v>
      </c>
      <c r="AB328" s="1046" t="s">
        <v>30</v>
      </c>
      <c r="AC328" s="1047">
        <v>7</v>
      </c>
      <c r="AD328" s="978">
        <f t="shared" ref="AD328" si="3193">T328/AC328</f>
        <v>2.1428571428571428</v>
      </c>
      <c r="AE328" s="1048">
        <v>23.45</v>
      </c>
      <c r="AF328" s="976">
        <f t="shared" ref="AF328" si="3194">AD328*AE328</f>
        <v>50.25</v>
      </c>
      <c r="AG328" s="1077" t="s">
        <v>128</v>
      </c>
      <c r="AH328" s="976">
        <f t="shared" ref="AH328" si="3195">AF328</f>
        <v>50.25</v>
      </c>
      <c r="AI328" s="978">
        <f t="shared" ref="AI328" si="3196">AD328</f>
        <v>2.1428571428571428</v>
      </c>
      <c r="AJ328" s="978">
        <f t="shared" ref="AJ328" si="3197">T328</f>
        <v>15</v>
      </c>
      <c r="AK328" s="1055" t="s">
        <v>439</v>
      </c>
      <c r="AL328" s="1055" t="s">
        <v>440</v>
      </c>
      <c r="AM328" s="1056" t="s">
        <v>2</v>
      </c>
    </row>
    <row r="329" spans="1:39">
      <c r="A329" s="999">
        <v>45825</v>
      </c>
      <c r="B329" s="164" t="s">
        <v>679</v>
      </c>
      <c r="C329" s="164" t="s">
        <v>111</v>
      </c>
      <c r="D329" s="164" t="s">
        <v>635</v>
      </c>
      <c r="E329" s="164" t="s">
        <v>282</v>
      </c>
      <c r="F329" s="1000">
        <v>298301</v>
      </c>
      <c r="G329" s="1018"/>
      <c r="H329" s="1000">
        <v>298301</v>
      </c>
      <c r="I329" s="1000"/>
      <c r="J329" s="541">
        <f t="shared" ref="J329" si="3198">H329-F329</f>
        <v>0</v>
      </c>
      <c r="K329" s="1000">
        <v>298301</v>
      </c>
      <c r="L329" s="541">
        <f t="shared" ref="L329" si="3199">K329-H329</f>
        <v>0</v>
      </c>
      <c r="M329" s="1000">
        <v>298309</v>
      </c>
      <c r="N329" s="1000"/>
      <c r="O329" s="541">
        <f t="shared" ref="O329" si="3200">M329-K329</f>
        <v>8</v>
      </c>
      <c r="P329" s="541">
        <f t="shared" ref="P329" si="3201">M329-H329</f>
        <v>8</v>
      </c>
      <c r="Q329" s="1000">
        <v>298327</v>
      </c>
      <c r="R329" s="1000"/>
      <c r="S329" s="541">
        <f t="shared" ref="S329" si="3202">Q329-M329</f>
        <v>18</v>
      </c>
      <c r="T329" s="542">
        <f t="shared" ref="T329" si="3203">Q329-F329</f>
        <v>26</v>
      </c>
      <c r="U329" s="542"/>
      <c r="V329" s="541">
        <f t="shared" ref="V329" si="3204">P329</f>
        <v>8</v>
      </c>
      <c r="W329" s="543">
        <f t="shared" ref="W329" si="3205">T329-V329</f>
        <v>18</v>
      </c>
      <c r="X329" s="1046" t="s">
        <v>466</v>
      </c>
      <c r="Y329" s="1046" t="s">
        <v>467</v>
      </c>
      <c r="Z329" s="1046" t="s">
        <v>29</v>
      </c>
      <c r="AA329" s="1046">
        <v>2016</v>
      </c>
      <c r="AB329" s="1046" t="s">
        <v>30</v>
      </c>
      <c r="AC329" s="1047">
        <v>7</v>
      </c>
      <c r="AD329" s="978">
        <f t="shared" ref="AD329" si="3206">T329/AC329</f>
        <v>3.7142857142857144</v>
      </c>
      <c r="AE329" s="1048">
        <v>23.45</v>
      </c>
      <c r="AF329" s="976">
        <f t="shared" ref="AF329" si="3207">AD329*AE329</f>
        <v>87.1</v>
      </c>
      <c r="AG329" s="1077" t="s">
        <v>128</v>
      </c>
      <c r="AH329" s="976">
        <f t="shared" ref="AH329" si="3208">AF329</f>
        <v>87.1</v>
      </c>
      <c r="AI329" s="978">
        <f t="shared" ref="AI329" si="3209">AD329</f>
        <v>3.7142857142857144</v>
      </c>
      <c r="AJ329" s="978">
        <f t="shared" ref="AJ329" si="3210">T329</f>
        <v>26</v>
      </c>
      <c r="AK329" s="1082">
        <f>SUM(AH319:AH329)</f>
        <v>874.35</v>
      </c>
      <c r="AL329" s="1082">
        <v>900</v>
      </c>
      <c r="AM329" s="1083">
        <v>45825</v>
      </c>
    </row>
    <row r="330" spans="1:39">
      <c r="A330" s="999"/>
      <c r="B330" s="164"/>
      <c r="C330" s="164"/>
      <c r="D330" s="164"/>
      <c r="E330" s="164"/>
      <c r="F330" s="1000"/>
      <c r="G330" s="1000"/>
      <c r="H330" s="1000"/>
      <c r="I330" s="1000"/>
      <c r="J330" s="541"/>
      <c r="K330" s="1000"/>
      <c r="L330" s="541"/>
      <c r="M330" s="1000"/>
      <c r="N330" s="1000"/>
      <c r="O330" s="541"/>
      <c r="P330" s="541"/>
      <c r="Q330" s="1000"/>
      <c r="R330" s="1000"/>
      <c r="S330" s="541"/>
      <c r="T330" s="542"/>
      <c r="U330" s="542"/>
      <c r="V330" s="541"/>
      <c r="W330" s="543"/>
      <c r="X330" s="1046"/>
      <c r="Y330" s="1046"/>
      <c r="Z330" s="1046"/>
      <c r="AA330" s="1046"/>
      <c r="AB330" s="1046"/>
      <c r="AC330" s="1047"/>
      <c r="AD330" s="978"/>
      <c r="AE330" s="1048"/>
      <c r="AF330" s="976"/>
      <c r="AG330" s="1077"/>
      <c r="AH330" s="976"/>
      <c r="AI330" s="978"/>
      <c r="AJ330" s="978"/>
    </row>
    <row r="331" spans="1:39">
      <c r="A331" s="999"/>
      <c r="B331" s="164"/>
      <c r="C331" s="164"/>
      <c r="D331" s="164"/>
      <c r="E331" s="164"/>
      <c r="F331" s="1000"/>
      <c r="G331" s="1000"/>
      <c r="H331" s="1000"/>
      <c r="I331" s="1000"/>
      <c r="J331" s="541"/>
      <c r="K331" s="1000"/>
      <c r="L331" s="541"/>
      <c r="M331" s="1000"/>
      <c r="N331" s="1000"/>
      <c r="O331" s="541"/>
      <c r="P331" s="541"/>
      <c r="Q331" s="1000"/>
      <c r="R331" s="1000"/>
      <c r="S331" s="541"/>
      <c r="T331" s="542"/>
      <c r="U331" s="542"/>
      <c r="V331" s="541"/>
      <c r="W331" s="543"/>
      <c r="X331" s="1046"/>
      <c r="Y331" s="1046"/>
      <c r="Z331" s="1046"/>
      <c r="AA331" s="1046"/>
      <c r="AB331" s="1046"/>
      <c r="AC331" s="1047"/>
      <c r="AD331" s="978"/>
      <c r="AE331" s="1048"/>
      <c r="AF331" s="976"/>
      <c r="AG331" s="1077"/>
      <c r="AH331" s="976"/>
      <c r="AI331" s="978"/>
      <c r="AJ331" s="978"/>
    </row>
    <row r="332" spans="1:39">
      <c r="A332" s="999"/>
      <c r="B332" s="164"/>
      <c r="C332" s="164"/>
      <c r="D332" s="164"/>
      <c r="E332" s="164"/>
      <c r="F332" s="1000"/>
      <c r="G332" s="1000"/>
      <c r="H332" s="1000"/>
      <c r="I332" s="1000"/>
      <c r="J332" s="541"/>
      <c r="K332" s="1000"/>
      <c r="L332" s="541"/>
      <c r="M332" s="1000"/>
      <c r="N332" s="1000"/>
      <c r="O332" s="541"/>
      <c r="P332" s="541"/>
      <c r="Q332" s="1000"/>
      <c r="R332" s="1000"/>
      <c r="S332" s="541"/>
      <c r="T332" s="542"/>
      <c r="U332" s="542"/>
      <c r="V332" s="541"/>
      <c r="W332" s="543"/>
      <c r="X332" s="1046"/>
      <c r="Y332" s="1046"/>
      <c r="Z332" s="1046"/>
      <c r="AA332" s="1046"/>
      <c r="AB332" s="1046"/>
      <c r="AC332" s="1047"/>
      <c r="AD332" s="978"/>
      <c r="AE332" s="1048"/>
      <c r="AF332" s="976"/>
      <c r="AG332" s="1077"/>
      <c r="AH332" s="976"/>
      <c r="AI332" s="978"/>
      <c r="AJ332" s="978"/>
      <c r="AK332" s="1078"/>
      <c r="AL332" s="1078"/>
      <c r="AM332" s="1079"/>
    </row>
    <row r="333" spans="1:39">
      <c r="A333" s="999"/>
      <c r="B333" s="164"/>
      <c r="C333" s="164"/>
      <c r="D333" s="164"/>
      <c r="E333" s="164"/>
      <c r="F333" s="1000"/>
      <c r="G333" s="1000"/>
      <c r="H333" s="1000"/>
      <c r="I333" s="1000"/>
      <c r="J333" s="541"/>
      <c r="K333" s="1000"/>
      <c r="L333" s="541"/>
      <c r="M333" s="1000"/>
      <c r="N333" s="1000"/>
      <c r="O333" s="541"/>
      <c r="P333" s="541"/>
      <c r="Q333" s="1000"/>
      <c r="R333" s="1000"/>
      <c r="S333" s="541"/>
      <c r="T333" s="542"/>
      <c r="U333" s="542"/>
      <c r="V333" s="541"/>
      <c r="W333" s="543"/>
      <c r="X333" s="1046"/>
      <c r="Y333" s="1046"/>
      <c r="Z333" s="1046"/>
      <c r="AA333" s="1046"/>
      <c r="AB333" s="1046"/>
      <c r="AC333" s="1047"/>
      <c r="AD333" s="978"/>
      <c r="AE333" s="1048"/>
      <c r="AF333" s="976"/>
      <c r="AG333" s="1077"/>
      <c r="AH333" s="976"/>
      <c r="AI333" s="978"/>
      <c r="AJ333" s="978"/>
      <c r="AK333" s="1078"/>
      <c r="AL333" s="1078"/>
      <c r="AM333" s="1079"/>
    </row>
    <row r="334" spans="1:39">
      <c r="A334" s="999"/>
      <c r="B334" s="164"/>
      <c r="C334" s="164"/>
      <c r="D334" s="164"/>
      <c r="E334" s="164"/>
      <c r="F334" s="1000"/>
      <c r="G334" s="1000"/>
      <c r="H334" s="1000"/>
      <c r="I334" s="1000"/>
      <c r="J334" s="541"/>
      <c r="K334" s="1000"/>
      <c r="L334" s="541"/>
      <c r="M334" s="1000"/>
      <c r="N334" s="1000"/>
      <c r="O334" s="541"/>
      <c r="P334" s="541"/>
      <c r="Q334" s="1000"/>
      <c r="R334" s="1000"/>
      <c r="S334" s="541"/>
      <c r="T334" s="542"/>
      <c r="U334" s="542"/>
      <c r="V334" s="541"/>
      <c r="W334" s="543"/>
      <c r="X334" s="1046"/>
      <c r="Y334" s="1046"/>
      <c r="Z334" s="1046"/>
      <c r="AA334" s="1046"/>
      <c r="AB334" s="1046"/>
      <c r="AC334" s="1047"/>
      <c r="AD334" s="978"/>
      <c r="AE334" s="1048"/>
      <c r="AF334" s="976"/>
      <c r="AG334" s="1077"/>
      <c r="AH334" s="976"/>
      <c r="AI334" s="978"/>
      <c r="AJ334" s="978"/>
    </row>
    <row r="335" spans="1:39">
      <c r="A335" s="999"/>
      <c r="B335" s="164"/>
      <c r="C335" s="164"/>
      <c r="D335" s="164"/>
      <c r="E335" s="164"/>
      <c r="F335" s="1000"/>
      <c r="G335" s="1000"/>
      <c r="H335" s="1000"/>
      <c r="I335" s="1000"/>
      <c r="J335" s="541"/>
      <c r="K335" s="1000"/>
      <c r="L335" s="541"/>
      <c r="M335" s="1000"/>
      <c r="N335" s="1000"/>
      <c r="O335" s="541"/>
      <c r="P335" s="541"/>
      <c r="Q335" s="1000"/>
      <c r="R335" s="1000"/>
      <c r="S335" s="541"/>
      <c r="T335" s="542"/>
      <c r="U335" s="542"/>
      <c r="V335" s="541"/>
      <c r="W335" s="543"/>
      <c r="X335" s="1046"/>
      <c r="Y335" s="1046"/>
      <c r="Z335" s="1046"/>
      <c r="AA335" s="1046"/>
      <c r="AB335" s="1046"/>
      <c r="AC335" s="1047"/>
      <c r="AD335" s="978"/>
      <c r="AE335" s="1048"/>
      <c r="AF335" s="976"/>
      <c r="AG335" s="1077"/>
      <c r="AH335" s="976"/>
      <c r="AI335" s="978"/>
      <c r="AJ335" s="978"/>
    </row>
    <row r="336" spans="1:39">
      <c r="A336" s="999"/>
      <c r="B336" s="164"/>
      <c r="C336" s="164"/>
      <c r="D336" s="164"/>
      <c r="E336" s="164"/>
      <c r="F336" s="1000"/>
      <c r="G336" s="1000"/>
      <c r="H336" s="1000"/>
      <c r="I336" s="1000"/>
      <c r="J336" s="541"/>
      <c r="K336" s="1000"/>
      <c r="L336" s="541"/>
      <c r="M336" s="1000"/>
      <c r="N336" s="1000"/>
      <c r="O336" s="541"/>
      <c r="P336" s="541"/>
      <c r="Q336" s="1000"/>
      <c r="R336" s="1000"/>
      <c r="S336" s="541"/>
      <c r="T336" s="542"/>
      <c r="U336" s="542"/>
      <c r="V336" s="541"/>
      <c r="W336" s="543"/>
      <c r="X336" s="1046"/>
      <c r="Y336" s="1046"/>
      <c r="Z336" s="1046"/>
      <c r="AA336" s="1046"/>
      <c r="AB336" s="1046"/>
      <c r="AC336" s="1047"/>
      <c r="AD336" s="978"/>
      <c r="AE336" s="1048"/>
      <c r="AF336" s="976"/>
      <c r="AG336" s="1077"/>
      <c r="AH336" s="976"/>
      <c r="AI336" s="978"/>
      <c r="AJ336" s="978"/>
    </row>
    <row r="337" spans="1:39">
      <c r="A337" s="999"/>
      <c r="B337" s="164"/>
      <c r="C337" s="164"/>
      <c r="D337" s="164"/>
      <c r="E337" s="164"/>
      <c r="F337" s="1000"/>
      <c r="G337" s="1000"/>
      <c r="H337" s="1000"/>
      <c r="I337" s="1000"/>
      <c r="J337" s="541"/>
      <c r="K337" s="1000"/>
      <c r="L337" s="541"/>
      <c r="M337" s="1000"/>
      <c r="N337" s="1000"/>
      <c r="O337" s="541"/>
      <c r="P337" s="541"/>
      <c r="Q337" s="1000"/>
      <c r="R337" s="1000"/>
      <c r="S337" s="541"/>
      <c r="T337" s="542"/>
      <c r="U337" s="542"/>
      <c r="V337" s="541"/>
      <c r="W337" s="543"/>
      <c r="X337" s="1046"/>
      <c r="Y337" s="1046"/>
      <c r="Z337" s="1046"/>
      <c r="AA337" s="1046"/>
      <c r="AB337" s="1046"/>
      <c r="AC337" s="1047"/>
      <c r="AD337" s="978"/>
      <c r="AE337" s="1048"/>
      <c r="AF337" s="976"/>
      <c r="AG337" s="1077"/>
      <c r="AH337" s="976"/>
      <c r="AI337" s="978"/>
      <c r="AJ337" s="978"/>
    </row>
    <row r="338" spans="1:39">
      <c r="A338" s="999"/>
      <c r="B338" s="164"/>
      <c r="C338" s="164"/>
      <c r="D338" s="164"/>
      <c r="E338" s="164"/>
      <c r="F338" s="1000"/>
      <c r="G338" s="1000"/>
      <c r="H338" s="1000"/>
      <c r="I338" s="1000"/>
      <c r="J338" s="541"/>
      <c r="K338" s="1000"/>
      <c r="L338" s="541"/>
      <c r="M338" s="1000"/>
      <c r="N338" s="1000"/>
      <c r="O338" s="541"/>
      <c r="P338" s="541"/>
      <c r="Q338" s="1000"/>
      <c r="R338" s="1000"/>
      <c r="S338" s="541"/>
      <c r="T338" s="542"/>
      <c r="U338" s="542"/>
      <c r="V338" s="541"/>
      <c r="W338" s="543"/>
      <c r="X338" s="1046"/>
      <c r="Y338" s="1046"/>
      <c r="Z338" s="1046"/>
      <c r="AA338" s="1046"/>
      <c r="AB338" s="1046"/>
      <c r="AC338" s="1047"/>
      <c r="AD338" s="978"/>
      <c r="AE338" s="1048"/>
      <c r="AF338" s="976"/>
      <c r="AG338" s="1077"/>
      <c r="AH338" s="976"/>
      <c r="AI338" s="978"/>
      <c r="AJ338" s="978"/>
      <c r="AK338" s="1078"/>
      <c r="AL338" s="1078"/>
      <c r="AM338" s="1079"/>
    </row>
    <row r="339" spans="1:39">
      <c r="A339" s="999"/>
      <c r="B339" s="164"/>
      <c r="C339" s="164"/>
      <c r="D339" s="164"/>
      <c r="E339" s="164"/>
      <c r="F339" s="1000"/>
      <c r="G339" s="1000"/>
      <c r="H339" s="1000"/>
      <c r="I339" s="1000"/>
      <c r="J339" s="541"/>
      <c r="K339" s="1000"/>
      <c r="L339" s="541"/>
      <c r="M339" s="1000"/>
      <c r="N339" s="1000"/>
      <c r="O339" s="541"/>
      <c r="P339" s="541"/>
      <c r="Q339" s="1000"/>
      <c r="R339" s="1000"/>
      <c r="S339" s="541"/>
      <c r="T339" s="542"/>
      <c r="U339" s="542"/>
      <c r="V339" s="541"/>
      <c r="W339" s="543"/>
      <c r="X339" s="1046"/>
      <c r="Y339" s="1046"/>
      <c r="Z339" s="1046"/>
      <c r="AA339" s="1046"/>
      <c r="AB339" s="1046"/>
      <c r="AC339" s="1047"/>
      <c r="AD339" s="978"/>
      <c r="AE339" s="1048"/>
      <c r="AF339" s="976"/>
      <c r="AG339" s="1077"/>
      <c r="AH339" s="976"/>
      <c r="AI339" s="978"/>
      <c r="AJ339" s="978"/>
      <c r="AK339" s="1078"/>
      <c r="AL339" s="1078"/>
      <c r="AM339" s="1079"/>
    </row>
    <row r="340" spans="1:39">
      <c r="A340" s="999"/>
      <c r="B340" s="164"/>
      <c r="C340" s="164"/>
      <c r="D340" s="164"/>
      <c r="E340" s="164"/>
      <c r="F340" s="1000"/>
      <c r="G340" s="1000"/>
      <c r="H340" s="1000"/>
      <c r="I340" s="1000"/>
      <c r="J340" s="541"/>
      <c r="K340" s="1000"/>
      <c r="L340" s="541"/>
      <c r="M340" s="1000"/>
      <c r="N340" s="1000"/>
      <c r="O340" s="541"/>
      <c r="P340" s="541"/>
      <c r="Q340" s="1000"/>
      <c r="R340" s="1000"/>
      <c r="S340" s="541"/>
      <c r="T340" s="542"/>
      <c r="U340" s="542"/>
      <c r="V340" s="541"/>
      <c r="W340" s="543"/>
      <c r="X340" s="1046"/>
      <c r="Y340" s="1046"/>
      <c r="Z340" s="1046"/>
      <c r="AA340" s="1046"/>
      <c r="AB340" s="1046"/>
      <c r="AC340" s="1047"/>
      <c r="AD340" s="978"/>
      <c r="AE340" s="1048"/>
      <c r="AF340" s="976"/>
      <c r="AG340" s="1077"/>
      <c r="AH340" s="976"/>
      <c r="AI340" s="978"/>
      <c r="AJ340" s="978"/>
    </row>
    <row r="341" spans="1:39">
      <c r="A341" s="999"/>
      <c r="B341" s="164"/>
      <c r="C341" s="164"/>
      <c r="D341" s="164"/>
      <c r="E341" s="164"/>
      <c r="F341" s="1000"/>
      <c r="G341" s="1000"/>
      <c r="H341" s="1000"/>
      <c r="I341" s="1000"/>
      <c r="J341" s="541"/>
      <c r="K341" s="1000"/>
      <c r="L341" s="541"/>
      <c r="M341" s="1000"/>
      <c r="N341" s="1000"/>
      <c r="O341" s="541"/>
      <c r="P341" s="541"/>
      <c r="Q341" s="1000"/>
      <c r="R341" s="1000"/>
      <c r="S341" s="541"/>
      <c r="T341" s="542"/>
      <c r="U341" s="542"/>
      <c r="V341" s="541"/>
      <c r="W341" s="543"/>
      <c r="X341" s="1046"/>
      <c r="Y341" s="1046"/>
      <c r="Z341" s="1046"/>
      <c r="AA341" s="1046"/>
      <c r="AB341" s="1046"/>
      <c r="AC341" s="1047"/>
      <c r="AD341" s="978"/>
      <c r="AE341" s="1048"/>
      <c r="AF341" s="976"/>
      <c r="AG341" s="1077"/>
      <c r="AH341" s="976"/>
      <c r="AI341" s="978"/>
      <c r="AJ341" s="978"/>
    </row>
    <row r="342" spans="1:39">
      <c r="A342" s="999"/>
      <c r="B342" s="164"/>
      <c r="C342" s="164"/>
      <c r="D342" s="164"/>
      <c r="E342" s="164"/>
      <c r="F342" s="1000"/>
      <c r="G342" s="1000"/>
      <c r="H342" s="1000"/>
      <c r="I342" s="1000"/>
      <c r="J342" s="541"/>
      <c r="K342" s="1000"/>
      <c r="L342" s="541"/>
      <c r="M342" s="1000"/>
      <c r="N342" s="1000"/>
      <c r="O342" s="541"/>
      <c r="P342" s="541"/>
      <c r="Q342" s="1000"/>
      <c r="R342" s="1000"/>
      <c r="S342" s="541"/>
      <c r="T342" s="542"/>
      <c r="U342" s="542"/>
      <c r="V342" s="541"/>
      <c r="W342" s="543"/>
      <c r="X342" s="1046"/>
      <c r="Y342" s="1046"/>
      <c r="Z342" s="1046"/>
      <c r="AA342" s="1046"/>
      <c r="AB342" s="1046"/>
      <c r="AC342" s="1047"/>
      <c r="AD342" s="978"/>
      <c r="AE342" s="1048"/>
      <c r="AF342" s="976"/>
      <c r="AG342" s="1077"/>
      <c r="AH342" s="976"/>
      <c r="AI342" s="978"/>
      <c r="AJ342" s="978"/>
    </row>
    <row r="343" spans="1:39">
      <c r="A343" s="999"/>
      <c r="B343" s="164"/>
      <c r="C343" s="164"/>
      <c r="D343" s="164"/>
      <c r="E343" s="164"/>
      <c r="F343" s="1000"/>
      <c r="G343" s="1000"/>
      <c r="H343" s="1000"/>
      <c r="I343" s="1000"/>
      <c r="J343" s="541"/>
      <c r="K343" s="1000"/>
      <c r="L343" s="541"/>
      <c r="M343" s="1000"/>
      <c r="N343" s="1000"/>
      <c r="O343" s="541"/>
      <c r="P343" s="541"/>
      <c r="Q343" s="1000"/>
      <c r="R343" s="1000"/>
      <c r="S343" s="541"/>
      <c r="T343" s="542"/>
      <c r="U343" s="542"/>
      <c r="V343" s="541"/>
      <c r="W343" s="543"/>
      <c r="X343" s="1046"/>
      <c r="Y343" s="1046"/>
      <c r="Z343" s="1046"/>
      <c r="AA343" s="1046"/>
      <c r="AB343" s="1046"/>
      <c r="AC343" s="1047"/>
      <c r="AD343" s="978"/>
      <c r="AE343" s="1048"/>
      <c r="AF343" s="976"/>
      <c r="AG343" s="1077"/>
      <c r="AH343" s="976"/>
      <c r="AI343" s="978"/>
      <c r="AJ343" s="978"/>
    </row>
    <row r="344" spans="1:39">
      <c r="A344" s="999"/>
      <c r="B344" s="164"/>
      <c r="C344" s="164"/>
      <c r="D344" s="164"/>
      <c r="E344" s="164"/>
      <c r="F344" s="1000"/>
      <c r="G344" s="1000"/>
      <c r="H344" s="1000"/>
      <c r="I344" s="1000"/>
      <c r="J344" s="541"/>
      <c r="K344" s="1000"/>
      <c r="L344" s="541"/>
      <c r="M344" s="1000"/>
      <c r="N344" s="1000"/>
      <c r="O344" s="541"/>
      <c r="P344" s="541"/>
      <c r="Q344" s="1000"/>
      <c r="R344" s="1000"/>
      <c r="S344" s="541"/>
      <c r="T344" s="542"/>
      <c r="U344" s="542"/>
      <c r="V344" s="541"/>
      <c r="W344" s="543"/>
      <c r="X344" s="1046"/>
      <c r="Y344" s="1046"/>
      <c r="Z344" s="1046"/>
      <c r="AA344" s="1046"/>
      <c r="AB344" s="1046"/>
      <c r="AC344" s="1047"/>
      <c r="AD344" s="978"/>
      <c r="AE344" s="1048"/>
      <c r="AF344" s="976"/>
      <c r="AG344" s="1077"/>
      <c r="AH344" s="976"/>
      <c r="AI344" s="978"/>
      <c r="AJ344" s="978"/>
    </row>
    <row r="345" spans="1:39">
      <c r="A345" s="999"/>
      <c r="B345" s="164"/>
      <c r="C345" s="164"/>
      <c r="D345" s="164"/>
      <c r="E345" s="164"/>
      <c r="F345" s="1000"/>
      <c r="G345" s="1000"/>
      <c r="H345" s="1000"/>
      <c r="I345" s="1000"/>
      <c r="J345" s="541"/>
      <c r="K345" s="1000"/>
      <c r="L345" s="541"/>
      <c r="M345" s="1000"/>
      <c r="N345" s="1000"/>
      <c r="O345" s="541"/>
      <c r="P345" s="541"/>
      <c r="Q345" s="1000"/>
      <c r="R345" s="1000"/>
      <c r="S345" s="541"/>
      <c r="T345" s="542"/>
      <c r="U345" s="542"/>
      <c r="V345" s="541"/>
      <c r="W345" s="543"/>
      <c r="X345" s="1046"/>
      <c r="Y345" s="1046"/>
      <c r="Z345" s="1046"/>
      <c r="AA345" s="1046"/>
      <c r="AB345" s="1046"/>
      <c r="AC345" s="1047"/>
      <c r="AD345" s="978"/>
      <c r="AE345" s="1048"/>
      <c r="AF345" s="976"/>
      <c r="AG345" s="1077"/>
      <c r="AH345" s="976"/>
      <c r="AI345" s="978"/>
      <c r="AJ345" s="978"/>
      <c r="AK345" s="1078"/>
      <c r="AL345" s="1078"/>
      <c r="AM345" s="1079"/>
    </row>
    <row r="346" spans="1:39">
      <c r="A346" s="999"/>
      <c r="B346" s="164"/>
      <c r="C346" s="164"/>
      <c r="D346" s="164"/>
      <c r="E346" s="164"/>
      <c r="F346" s="1000"/>
      <c r="G346" s="1000"/>
      <c r="H346" s="1000"/>
      <c r="I346" s="1000"/>
      <c r="J346" s="541"/>
      <c r="K346" s="1000"/>
      <c r="L346" s="541"/>
      <c r="M346" s="1000"/>
      <c r="N346" s="1000"/>
      <c r="O346" s="541"/>
      <c r="P346" s="541"/>
      <c r="Q346" s="1000"/>
      <c r="R346" s="1000"/>
      <c r="S346" s="541"/>
      <c r="T346" s="542"/>
      <c r="U346" s="542"/>
      <c r="V346" s="541"/>
      <c r="W346" s="543"/>
      <c r="X346" s="1046"/>
      <c r="Y346" s="1046"/>
      <c r="Z346" s="1046"/>
      <c r="AA346" s="1046"/>
      <c r="AB346" s="1046"/>
      <c r="AC346" s="1047"/>
      <c r="AD346" s="978"/>
      <c r="AE346" s="1048"/>
      <c r="AF346" s="976"/>
      <c r="AG346" s="1077"/>
      <c r="AH346" s="976"/>
      <c r="AI346" s="978"/>
      <c r="AJ346" s="978"/>
      <c r="AK346" s="1078"/>
      <c r="AL346" s="1078"/>
      <c r="AM346" s="1079"/>
    </row>
    <row r="347" spans="1:39">
      <c r="A347" s="999"/>
      <c r="B347" s="164"/>
      <c r="C347" s="164"/>
      <c r="D347" s="164"/>
      <c r="E347" s="164"/>
      <c r="F347" s="1000"/>
      <c r="G347" s="1000"/>
      <c r="H347" s="1000"/>
      <c r="I347" s="1000"/>
      <c r="J347" s="541"/>
      <c r="K347" s="1000"/>
      <c r="L347" s="541"/>
      <c r="M347" s="1000"/>
      <c r="N347" s="1000"/>
      <c r="O347" s="541"/>
      <c r="P347" s="541"/>
      <c r="Q347" s="1000"/>
      <c r="R347" s="1000"/>
      <c r="S347" s="541"/>
      <c r="T347" s="542"/>
      <c r="U347" s="542"/>
      <c r="V347" s="541"/>
      <c r="W347" s="543"/>
      <c r="X347" s="1046"/>
      <c r="Y347" s="1046"/>
      <c r="Z347" s="1046"/>
      <c r="AA347" s="1046"/>
      <c r="AB347" s="1046"/>
      <c r="AC347" s="1047"/>
      <c r="AD347" s="978"/>
      <c r="AE347" s="1048"/>
      <c r="AF347" s="976"/>
      <c r="AG347" s="1077"/>
      <c r="AH347" s="976"/>
      <c r="AI347" s="978"/>
      <c r="AJ347" s="978"/>
    </row>
    <row r="348" spans="1:39">
      <c r="A348" s="999"/>
      <c r="B348" s="164"/>
      <c r="C348" s="164"/>
      <c r="D348" s="164"/>
      <c r="E348" s="164"/>
      <c r="F348" s="1000"/>
      <c r="G348" s="1000"/>
      <c r="H348" s="1000"/>
      <c r="I348" s="1000"/>
      <c r="J348" s="541"/>
      <c r="K348" s="1000"/>
      <c r="L348" s="541"/>
      <c r="M348" s="1000"/>
      <c r="N348" s="1000"/>
      <c r="O348" s="541"/>
      <c r="P348" s="541"/>
      <c r="Q348" s="1000"/>
      <c r="R348" s="1000"/>
      <c r="S348" s="541"/>
      <c r="T348" s="542"/>
      <c r="U348" s="542"/>
      <c r="V348" s="541"/>
      <c r="W348" s="543"/>
      <c r="X348" s="1046"/>
      <c r="Y348" s="1046"/>
      <c r="Z348" s="1046"/>
      <c r="AA348" s="1046"/>
      <c r="AB348" s="1046"/>
      <c r="AC348" s="1047"/>
      <c r="AD348" s="978"/>
      <c r="AE348" s="1048"/>
      <c r="AF348" s="976"/>
      <c r="AG348" s="1077"/>
      <c r="AH348" s="976"/>
      <c r="AI348" s="978"/>
      <c r="AJ348" s="978"/>
    </row>
    <row r="349" spans="1:39">
      <c r="A349" s="999"/>
      <c r="B349" s="164"/>
      <c r="C349" s="164"/>
      <c r="D349" s="164"/>
      <c r="E349" s="164"/>
      <c r="F349" s="1000"/>
      <c r="G349" s="1000"/>
      <c r="H349" s="1000"/>
      <c r="I349" s="1000"/>
      <c r="J349" s="541"/>
      <c r="K349" s="1000"/>
      <c r="L349" s="541"/>
      <c r="M349" s="1000"/>
      <c r="N349" s="1000"/>
      <c r="O349" s="541"/>
      <c r="P349" s="541"/>
      <c r="Q349" s="1000"/>
      <c r="R349" s="1000"/>
      <c r="S349" s="541"/>
      <c r="T349" s="542"/>
      <c r="U349" s="542"/>
      <c r="V349" s="541"/>
      <c r="W349" s="543"/>
      <c r="X349" s="1046"/>
      <c r="Y349" s="1046"/>
      <c r="Z349" s="1046"/>
      <c r="AA349" s="1046"/>
      <c r="AB349" s="1046"/>
      <c r="AC349" s="1047"/>
      <c r="AD349" s="978"/>
      <c r="AE349" s="1048"/>
      <c r="AF349" s="976"/>
      <c r="AG349" s="1077"/>
      <c r="AH349" s="976"/>
      <c r="AI349" s="978"/>
      <c r="AJ349" s="978"/>
    </row>
    <row r="350" spans="1:39">
      <c r="A350" s="999"/>
      <c r="B350" s="164"/>
      <c r="C350" s="164"/>
      <c r="D350" s="164"/>
      <c r="E350" s="164"/>
      <c r="F350" s="1000"/>
      <c r="G350" s="1000"/>
      <c r="H350" s="1000"/>
      <c r="I350" s="1000"/>
      <c r="J350" s="541"/>
      <c r="K350" s="1000"/>
      <c r="L350" s="541"/>
      <c r="M350" s="1000"/>
      <c r="N350" s="1000"/>
      <c r="O350" s="541"/>
      <c r="P350" s="541"/>
      <c r="Q350" s="1000"/>
      <c r="R350" s="1000"/>
      <c r="S350" s="541"/>
      <c r="T350" s="542"/>
      <c r="U350" s="542"/>
      <c r="V350" s="541"/>
      <c r="W350" s="543"/>
      <c r="X350" s="1046"/>
      <c r="Y350" s="1046"/>
      <c r="Z350" s="1046"/>
      <c r="AA350" s="1046"/>
      <c r="AB350" s="1046"/>
      <c r="AC350" s="1047"/>
      <c r="AD350" s="978"/>
      <c r="AE350" s="1048"/>
      <c r="AF350" s="976"/>
      <c r="AG350" s="1077"/>
      <c r="AH350" s="976"/>
      <c r="AI350" s="978"/>
      <c r="AJ350" s="978"/>
      <c r="AK350" s="1078"/>
      <c r="AL350" s="1078"/>
      <c r="AM350" s="1079"/>
    </row>
    <row r="351" spans="1:39">
      <c r="A351" s="999"/>
      <c r="B351" s="164"/>
      <c r="C351" s="164"/>
      <c r="D351" s="164"/>
      <c r="E351" s="164"/>
      <c r="F351" s="1000"/>
      <c r="G351" s="1000"/>
      <c r="H351" s="1000"/>
      <c r="I351" s="1000"/>
      <c r="J351" s="541"/>
      <c r="K351" s="1000"/>
      <c r="L351" s="541"/>
      <c r="M351" s="1000"/>
      <c r="N351" s="1000"/>
      <c r="O351" s="541"/>
      <c r="P351" s="541"/>
      <c r="Q351" s="1000"/>
      <c r="R351" s="1000"/>
      <c r="S351" s="541"/>
      <c r="T351" s="542"/>
      <c r="U351" s="542"/>
      <c r="V351" s="541"/>
      <c r="W351" s="543"/>
      <c r="X351" s="1046"/>
      <c r="Y351" s="1046"/>
      <c r="Z351" s="1046"/>
      <c r="AA351" s="1046"/>
      <c r="AB351" s="1046"/>
      <c r="AC351" s="1047"/>
      <c r="AD351" s="978"/>
      <c r="AE351" s="1048"/>
      <c r="AF351" s="976"/>
      <c r="AG351" s="1077"/>
      <c r="AH351" s="976"/>
      <c r="AI351" s="978"/>
      <c r="AJ351" s="978"/>
      <c r="AK351" s="1078"/>
      <c r="AL351" s="1078"/>
      <c r="AM351" s="1079"/>
    </row>
    <row r="352" spans="1:39">
      <c r="A352" s="999"/>
      <c r="B352" s="164"/>
      <c r="C352" s="164"/>
      <c r="D352" s="164"/>
      <c r="E352" s="164"/>
      <c r="F352" s="1000"/>
      <c r="G352" s="1000"/>
      <c r="H352" s="1000"/>
      <c r="I352" s="1000"/>
      <c r="J352" s="541"/>
      <c r="K352" s="1000"/>
      <c r="L352" s="541"/>
      <c r="M352" s="1000"/>
      <c r="N352" s="1000"/>
      <c r="O352" s="541"/>
      <c r="P352" s="541"/>
      <c r="Q352" s="1000"/>
      <c r="R352" s="1000"/>
      <c r="S352" s="541"/>
      <c r="T352" s="542"/>
      <c r="U352" s="542"/>
      <c r="V352" s="541"/>
      <c r="W352" s="543"/>
      <c r="X352" s="1046"/>
      <c r="Y352" s="1046"/>
      <c r="Z352" s="1046"/>
      <c r="AA352" s="1046"/>
      <c r="AB352" s="1046"/>
      <c r="AC352" s="1047"/>
      <c r="AD352" s="978"/>
      <c r="AE352" s="1048"/>
      <c r="AF352" s="976"/>
      <c r="AG352" s="1077"/>
      <c r="AH352" s="976"/>
      <c r="AI352" s="978"/>
      <c r="AJ352" s="978"/>
    </row>
    <row r="353" spans="1:39">
      <c r="A353" s="999"/>
      <c r="B353" s="164"/>
      <c r="C353" s="164"/>
      <c r="D353" s="164"/>
      <c r="E353" s="164"/>
      <c r="F353" s="1000"/>
      <c r="G353" s="1000"/>
      <c r="H353" s="1000"/>
      <c r="I353" s="1000"/>
      <c r="J353" s="541"/>
      <c r="K353" s="1000"/>
      <c r="L353" s="541"/>
      <c r="M353" s="1000"/>
      <c r="N353" s="1000"/>
      <c r="O353" s="541"/>
      <c r="P353" s="541"/>
      <c r="Q353" s="1000"/>
      <c r="R353" s="1000"/>
      <c r="S353" s="541"/>
      <c r="T353" s="542"/>
      <c r="U353" s="542"/>
      <c r="V353" s="541"/>
      <c r="W353" s="543"/>
      <c r="X353" s="1046"/>
      <c r="Y353" s="1046"/>
      <c r="Z353" s="1046"/>
      <c r="AA353" s="1046"/>
      <c r="AB353" s="1046"/>
      <c r="AC353" s="1047"/>
      <c r="AD353" s="978"/>
      <c r="AE353" s="1048"/>
      <c r="AF353" s="976"/>
      <c r="AG353" s="1077"/>
      <c r="AH353" s="976"/>
      <c r="AI353" s="978"/>
      <c r="AJ353" s="978"/>
    </row>
    <row r="354" spans="1:39">
      <c r="A354" s="999"/>
      <c r="B354" s="164"/>
      <c r="C354" s="164"/>
      <c r="D354" s="164"/>
      <c r="E354" s="164"/>
      <c r="F354" s="1000"/>
      <c r="G354" s="1000"/>
      <c r="H354" s="1000"/>
      <c r="I354" s="1000"/>
      <c r="J354" s="541"/>
      <c r="K354" s="1000"/>
      <c r="L354" s="541"/>
      <c r="M354" s="1000"/>
      <c r="N354" s="1000"/>
      <c r="O354" s="541"/>
      <c r="P354" s="541"/>
      <c r="Q354" s="1000"/>
      <c r="R354" s="1000"/>
      <c r="S354" s="541"/>
      <c r="T354" s="542"/>
      <c r="U354" s="542"/>
      <c r="V354" s="541"/>
      <c r="W354" s="543"/>
      <c r="X354" s="1046"/>
      <c r="Y354" s="1046"/>
      <c r="Z354" s="1046"/>
      <c r="AA354" s="1046"/>
      <c r="AB354" s="1046"/>
      <c r="AC354" s="1047"/>
      <c r="AD354" s="978"/>
      <c r="AE354" s="1048"/>
      <c r="AF354" s="976"/>
      <c r="AG354" s="1077"/>
      <c r="AH354" s="976"/>
      <c r="AI354" s="978"/>
      <c r="AJ354" s="978"/>
    </row>
    <row r="355" spans="1:39">
      <c r="A355" s="999"/>
      <c r="B355" s="164"/>
      <c r="C355" s="164"/>
      <c r="D355" s="164"/>
      <c r="E355" s="164"/>
      <c r="F355" s="1000"/>
      <c r="G355" s="1000"/>
      <c r="H355" s="1000"/>
      <c r="I355" s="1000"/>
      <c r="J355" s="541"/>
      <c r="K355" s="1000"/>
      <c r="L355" s="541"/>
      <c r="M355" s="1000"/>
      <c r="N355" s="1000"/>
      <c r="O355" s="541"/>
      <c r="P355" s="541"/>
      <c r="Q355" s="1000"/>
      <c r="R355" s="1000"/>
      <c r="S355" s="541"/>
      <c r="T355" s="542"/>
      <c r="U355" s="542"/>
      <c r="V355" s="541"/>
      <c r="W355" s="543"/>
      <c r="X355" s="1046"/>
      <c r="Y355" s="1046"/>
      <c r="Z355" s="1046"/>
      <c r="AA355" s="1046"/>
      <c r="AB355" s="1046"/>
      <c r="AC355" s="1047"/>
      <c r="AD355" s="978"/>
      <c r="AE355" s="1048"/>
      <c r="AF355" s="976"/>
      <c r="AG355" s="1077"/>
      <c r="AH355" s="976"/>
      <c r="AI355" s="978"/>
      <c r="AJ355" s="978"/>
    </row>
    <row r="356" spans="1:39">
      <c r="A356" s="999"/>
      <c r="B356" s="164"/>
      <c r="C356" s="164"/>
      <c r="D356" s="164"/>
      <c r="E356" s="164"/>
      <c r="F356" s="1000"/>
      <c r="G356" s="1000"/>
      <c r="H356" s="1000"/>
      <c r="I356" s="1000"/>
      <c r="J356" s="541"/>
      <c r="K356" s="1000"/>
      <c r="L356" s="541"/>
      <c r="M356" s="1000"/>
      <c r="N356" s="1000"/>
      <c r="O356" s="541"/>
      <c r="P356" s="541"/>
      <c r="Q356" s="1000"/>
      <c r="R356" s="1000"/>
      <c r="S356" s="541"/>
      <c r="T356" s="542"/>
      <c r="U356" s="542"/>
      <c r="V356" s="541"/>
      <c r="W356" s="543"/>
      <c r="X356" s="1046"/>
      <c r="Y356" s="1046"/>
      <c r="Z356" s="1046"/>
      <c r="AA356" s="1046"/>
      <c r="AB356" s="1046"/>
      <c r="AC356" s="1047"/>
      <c r="AD356" s="978"/>
      <c r="AE356" s="1048"/>
      <c r="AF356" s="976"/>
      <c r="AG356" s="1077"/>
      <c r="AH356" s="976"/>
      <c r="AI356" s="978"/>
      <c r="AJ356" s="978"/>
    </row>
    <row r="357" spans="1:39">
      <c r="A357" s="999"/>
      <c r="B357" s="164"/>
      <c r="C357" s="164"/>
      <c r="D357" s="164"/>
      <c r="E357" s="164"/>
      <c r="F357" s="1000"/>
      <c r="G357" s="1000"/>
      <c r="H357" s="1000"/>
      <c r="I357" s="1000"/>
      <c r="J357" s="541"/>
      <c r="K357" s="1000"/>
      <c r="L357" s="541"/>
      <c r="M357" s="1000"/>
      <c r="N357" s="1000"/>
      <c r="O357" s="541"/>
      <c r="P357" s="541"/>
      <c r="Q357" s="1000"/>
      <c r="R357" s="1000"/>
      <c r="S357" s="541"/>
      <c r="T357" s="542"/>
      <c r="U357" s="542"/>
      <c r="V357" s="541"/>
      <c r="W357" s="543"/>
      <c r="X357" s="1046"/>
      <c r="Y357" s="1046"/>
      <c r="Z357" s="1046"/>
      <c r="AA357" s="1046"/>
      <c r="AB357" s="1046"/>
      <c r="AC357" s="1047"/>
      <c r="AD357" s="978"/>
      <c r="AE357" s="1048"/>
      <c r="AF357" s="976"/>
      <c r="AG357" s="1077"/>
      <c r="AH357" s="976"/>
      <c r="AI357" s="978"/>
      <c r="AJ357" s="978"/>
      <c r="AK357" s="1078"/>
      <c r="AL357" s="1078"/>
      <c r="AM357" s="1079"/>
    </row>
    <row r="358" spans="1:39">
      <c r="A358" s="999"/>
      <c r="B358" s="164"/>
      <c r="C358" s="164"/>
      <c r="D358" s="164"/>
      <c r="E358" s="164"/>
      <c r="F358" s="1000"/>
      <c r="G358" s="1000"/>
      <c r="H358" s="1000"/>
      <c r="I358" s="1000"/>
      <c r="J358" s="541"/>
      <c r="K358" s="1000"/>
      <c r="L358" s="541"/>
      <c r="M358" s="1000"/>
      <c r="N358" s="1000"/>
      <c r="O358" s="541"/>
      <c r="P358" s="541"/>
      <c r="Q358" s="1000"/>
      <c r="R358" s="1000"/>
      <c r="S358" s="541"/>
      <c r="T358" s="542"/>
      <c r="U358" s="542"/>
      <c r="V358" s="541"/>
      <c r="W358" s="543"/>
      <c r="X358" s="1046"/>
      <c r="Y358" s="1046"/>
      <c r="Z358" s="1046"/>
      <c r="AA358" s="1046"/>
      <c r="AB358" s="1046"/>
      <c r="AC358" s="1047"/>
      <c r="AD358" s="978"/>
      <c r="AE358" s="1048"/>
      <c r="AF358" s="976"/>
      <c r="AG358" s="1077"/>
      <c r="AH358" s="976"/>
      <c r="AI358" s="978"/>
      <c r="AJ358" s="978"/>
      <c r="AK358" s="1078"/>
      <c r="AL358" s="1078"/>
      <c r="AM358" s="1079"/>
    </row>
    <row r="359" spans="1:39">
      <c r="A359" s="999"/>
      <c r="B359" s="164"/>
      <c r="C359" s="164"/>
      <c r="D359" s="164"/>
      <c r="E359" s="164"/>
      <c r="F359" s="1000"/>
      <c r="G359" s="1000"/>
      <c r="H359" s="1000"/>
      <c r="I359" s="1000"/>
      <c r="J359" s="541"/>
      <c r="K359" s="1000"/>
      <c r="L359" s="541"/>
      <c r="M359" s="1000"/>
      <c r="N359" s="1000"/>
      <c r="O359" s="541"/>
      <c r="P359" s="541"/>
      <c r="Q359" s="1000"/>
      <c r="R359" s="1000"/>
      <c r="S359" s="541"/>
      <c r="T359" s="542"/>
      <c r="U359" s="542"/>
      <c r="V359" s="541"/>
      <c r="W359" s="543"/>
      <c r="X359" s="1046"/>
      <c r="Y359" s="1046"/>
      <c r="Z359" s="1046"/>
      <c r="AA359" s="1046"/>
      <c r="AB359" s="1046"/>
      <c r="AC359" s="1047"/>
      <c r="AD359" s="978"/>
      <c r="AE359" s="1048"/>
      <c r="AF359" s="976"/>
      <c r="AG359" s="1077"/>
      <c r="AH359" s="976"/>
      <c r="AI359" s="978"/>
      <c r="AJ359" s="978"/>
    </row>
    <row r="360" spans="1:39">
      <c r="A360" s="999"/>
      <c r="B360" s="164"/>
      <c r="C360" s="164"/>
      <c r="D360" s="164"/>
      <c r="E360" s="164"/>
      <c r="F360" s="1000"/>
      <c r="G360" s="1000"/>
      <c r="H360" s="1000"/>
      <c r="I360" s="1000"/>
      <c r="J360" s="541"/>
      <c r="K360" s="1000"/>
      <c r="L360" s="541"/>
      <c r="M360" s="1000"/>
      <c r="N360" s="1000"/>
      <c r="O360" s="541"/>
      <c r="P360" s="541"/>
      <c r="Q360" s="1000"/>
      <c r="R360" s="1000"/>
      <c r="S360" s="541"/>
      <c r="T360" s="542"/>
      <c r="U360" s="542"/>
      <c r="V360" s="541"/>
      <c r="W360" s="543"/>
      <c r="X360" s="1046"/>
      <c r="Y360" s="1046"/>
      <c r="Z360" s="1046"/>
      <c r="AA360" s="1046"/>
      <c r="AB360" s="1046"/>
      <c r="AC360" s="1047"/>
      <c r="AD360" s="978"/>
      <c r="AE360" s="1048"/>
      <c r="AF360" s="976"/>
      <c r="AG360" s="1077"/>
      <c r="AH360" s="976"/>
      <c r="AI360" s="978"/>
      <c r="AJ360" s="978"/>
    </row>
    <row r="361" spans="1:39">
      <c r="A361" s="999"/>
      <c r="B361" s="164"/>
      <c r="C361" s="164"/>
      <c r="D361" s="164"/>
      <c r="E361" s="164"/>
      <c r="F361" s="1000"/>
      <c r="G361" s="1000"/>
      <c r="H361" s="1000"/>
      <c r="I361" s="1000"/>
      <c r="J361" s="541"/>
      <c r="K361" s="1000"/>
      <c r="L361" s="541"/>
      <c r="M361" s="1000"/>
      <c r="N361" s="1000"/>
      <c r="O361" s="541"/>
      <c r="P361" s="541"/>
      <c r="Q361" s="1000"/>
      <c r="R361" s="1000"/>
      <c r="S361" s="541"/>
      <c r="T361" s="542"/>
      <c r="U361" s="542"/>
      <c r="V361" s="541"/>
      <c r="W361" s="543"/>
      <c r="X361" s="1046"/>
      <c r="Y361" s="1046"/>
      <c r="Z361" s="1046"/>
      <c r="AA361" s="1046"/>
      <c r="AB361" s="1046"/>
      <c r="AC361" s="1047"/>
      <c r="AD361" s="978"/>
      <c r="AE361" s="1048"/>
      <c r="AF361" s="976"/>
      <c r="AG361" s="1077"/>
      <c r="AH361" s="976"/>
      <c r="AI361" s="978"/>
      <c r="AJ361" s="978"/>
    </row>
    <row r="362" spans="1:39">
      <c r="A362" s="999"/>
      <c r="B362" s="164"/>
      <c r="C362" s="164"/>
      <c r="D362" s="164"/>
      <c r="E362" s="164"/>
      <c r="F362" s="1000"/>
      <c r="G362" s="1000"/>
      <c r="H362" s="1000"/>
      <c r="I362" s="1000"/>
      <c r="J362" s="541"/>
      <c r="K362" s="1000"/>
      <c r="L362" s="541"/>
      <c r="M362" s="1000"/>
      <c r="N362" s="1000"/>
      <c r="O362" s="541"/>
      <c r="P362" s="541"/>
      <c r="Q362" s="1000"/>
      <c r="R362" s="1000"/>
      <c r="S362" s="541"/>
      <c r="T362" s="542"/>
      <c r="U362" s="542"/>
      <c r="V362" s="541"/>
      <c r="W362" s="543"/>
      <c r="X362" s="1046"/>
      <c r="Y362" s="1046"/>
      <c r="Z362" s="1046"/>
      <c r="AA362" s="1046"/>
      <c r="AB362" s="1046"/>
      <c r="AC362" s="1047"/>
      <c r="AD362" s="978"/>
      <c r="AE362" s="1048"/>
      <c r="AF362" s="976"/>
      <c r="AG362" s="1077"/>
      <c r="AH362" s="976"/>
      <c r="AI362" s="978"/>
      <c r="AJ362" s="978"/>
    </row>
    <row r="363" spans="1:39">
      <c r="A363" s="999"/>
      <c r="B363" s="164"/>
      <c r="C363" s="164"/>
      <c r="D363" s="164"/>
      <c r="E363" s="164"/>
      <c r="F363" s="1000"/>
      <c r="G363" s="1000"/>
      <c r="H363" s="1000"/>
      <c r="I363" s="1000"/>
      <c r="J363" s="541"/>
      <c r="K363" s="1000"/>
      <c r="L363" s="541"/>
      <c r="M363" s="1000"/>
      <c r="N363" s="1000"/>
      <c r="O363" s="541"/>
      <c r="P363" s="541"/>
      <c r="Q363" s="1000"/>
      <c r="R363" s="1000"/>
      <c r="S363" s="541"/>
      <c r="T363" s="542"/>
      <c r="U363" s="542"/>
      <c r="V363" s="541"/>
      <c r="W363" s="543"/>
      <c r="X363" s="1046"/>
      <c r="Y363" s="1046"/>
      <c r="Z363" s="1046"/>
      <c r="AA363" s="1046"/>
      <c r="AB363" s="1046"/>
      <c r="AC363" s="1047"/>
      <c r="AD363" s="978"/>
      <c r="AE363" s="1048"/>
      <c r="AF363" s="976"/>
      <c r="AG363" s="1077"/>
      <c r="AH363" s="976"/>
      <c r="AI363" s="978"/>
      <c r="AJ363" s="978"/>
    </row>
    <row r="364" spans="1:39">
      <c r="A364" s="999"/>
      <c r="B364" s="164"/>
      <c r="C364" s="164"/>
      <c r="D364" s="164"/>
      <c r="E364" s="164"/>
      <c r="F364" s="1000"/>
      <c r="G364" s="1000"/>
      <c r="H364" s="1000"/>
      <c r="I364" s="1000"/>
      <c r="J364" s="541"/>
      <c r="K364" s="1000"/>
      <c r="L364" s="541"/>
      <c r="M364" s="1000"/>
      <c r="N364" s="1000"/>
      <c r="O364" s="541"/>
      <c r="P364" s="541"/>
      <c r="Q364" s="1000"/>
      <c r="R364" s="1000"/>
      <c r="S364" s="541"/>
      <c r="T364" s="542"/>
      <c r="U364" s="542"/>
      <c r="V364" s="541"/>
      <c r="W364" s="543"/>
      <c r="X364" s="1046"/>
      <c r="Y364" s="1046"/>
      <c r="Z364" s="1046"/>
      <c r="AA364" s="1046"/>
      <c r="AB364" s="1046"/>
      <c r="AC364" s="1047"/>
      <c r="AD364" s="978"/>
      <c r="AE364" s="1048"/>
      <c r="AF364" s="976"/>
      <c r="AG364" s="1077"/>
      <c r="AH364" s="976"/>
      <c r="AI364" s="978"/>
      <c r="AJ364" s="978"/>
      <c r="AK364" s="1078"/>
      <c r="AL364" s="1078"/>
      <c r="AM364" s="1079"/>
    </row>
    <row r="365" spans="1:39">
      <c r="A365" s="999"/>
      <c r="B365" s="164"/>
      <c r="C365" s="164"/>
      <c r="D365" s="164"/>
      <c r="E365" s="164"/>
      <c r="F365" s="1000"/>
      <c r="G365" s="1000"/>
      <c r="H365" s="1000"/>
      <c r="I365" s="1000"/>
      <c r="J365" s="541"/>
      <c r="K365" s="1000"/>
      <c r="L365" s="541"/>
      <c r="M365" s="1000"/>
      <c r="N365" s="1000"/>
      <c r="O365" s="541"/>
      <c r="P365" s="541"/>
      <c r="Q365" s="1000"/>
      <c r="R365" s="1000"/>
      <c r="S365" s="541"/>
      <c r="T365" s="542"/>
      <c r="U365" s="542"/>
      <c r="V365" s="541"/>
      <c r="W365" s="543"/>
      <c r="X365" s="1046"/>
      <c r="Y365" s="1046"/>
      <c r="Z365" s="1046"/>
      <c r="AA365" s="1046"/>
      <c r="AB365" s="1046"/>
      <c r="AC365" s="1047"/>
      <c r="AD365" s="978"/>
      <c r="AE365" s="1048"/>
      <c r="AF365" s="976"/>
      <c r="AG365" s="1077"/>
      <c r="AH365" s="976"/>
      <c r="AI365" s="978"/>
      <c r="AJ365" s="978"/>
      <c r="AK365" s="1078"/>
      <c r="AL365" s="1078"/>
      <c r="AM365" s="1079"/>
    </row>
    <row r="366" spans="1:39">
      <c r="A366" s="999"/>
      <c r="B366" s="164"/>
      <c r="C366" s="164"/>
      <c r="D366" s="164"/>
      <c r="E366" s="164"/>
      <c r="F366" s="1000"/>
      <c r="G366" s="1000"/>
      <c r="H366" s="1000"/>
      <c r="I366" s="1000"/>
      <c r="J366" s="541"/>
      <c r="K366" s="1000"/>
      <c r="L366" s="541"/>
      <c r="M366" s="1000"/>
      <c r="N366" s="1000"/>
      <c r="O366" s="541"/>
      <c r="P366" s="541"/>
      <c r="Q366" s="1000"/>
      <c r="R366" s="1000"/>
      <c r="S366" s="541"/>
      <c r="T366" s="542"/>
      <c r="U366" s="542"/>
      <c r="V366" s="541"/>
      <c r="W366" s="543"/>
      <c r="X366" s="1046"/>
      <c r="Y366" s="1046"/>
      <c r="Z366" s="1046"/>
      <c r="AA366" s="1046"/>
      <c r="AB366" s="1046"/>
      <c r="AC366" s="1047"/>
      <c r="AD366" s="978"/>
      <c r="AE366" s="1048"/>
      <c r="AF366" s="976"/>
      <c r="AG366" s="1077"/>
      <c r="AH366" s="976"/>
      <c r="AI366" s="978"/>
      <c r="AJ366" s="978"/>
    </row>
    <row r="367" spans="1:39">
      <c r="A367" s="999"/>
      <c r="B367" s="164"/>
      <c r="C367" s="164"/>
      <c r="D367" s="164"/>
      <c r="E367" s="164"/>
      <c r="F367" s="1000"/>
      <c r="G367" s="1000"/>
      <c r="H367" s="1000"/>
      <c r="I367" s="1000"/>
      <c r="J367" s="541"/>
      <c r="K367" s="1000"/>
      <c r="L367" s="541"/>
      <c r="M367" s="1000"/>
      <c r="N367" s="1000"/>
      <c r="O367" s="541"/>
      <c r="P367" s="541"/>
      <c r="Q367" s="1000"/>
      <c r="R367" s="1000"/>
      <c r="S367" s="541"/>
      <c r="T367" s="542"/>
      <c r="U367" s="542"/>
      <c r="V367" s="541"/>
      <c r="W367" s="543"/>
      <c r="X367" s="1046"/>
      <c r="Y367" s="1046"/>
      <c r="Z367" s="1046"/>
      <c r="AA367" s="1046"/>
      <c r="AB367" s="1046"/>
      <c r="AC367" s="1047"/>
      <c r="AD367" s="978"/>
      <c r="AE367" s="1048"/>
      <c r="AF367" s="976"/>
      <c r="AG367" s="1077"/>
      <c r="AH367" s="976"/>
      <c r="AI367" s="978"/>
      <c r="AJ367" s="978"/>
    </row>
    <row r="368" spans="1:39">
      <c r="A368" s="999"/>
      <c r="B368" s="164"/>
      <c r="C368" s="164"/>
      <c r="D368" s="164"/>
      <c r="E368" s="164"/>
      <c r="F368" s="1000"/>
      <c r="G368" s="1000"/>
      <c r="H368" s="1000"/>
      <c r="I368" s="1000"/>
      <c r="J368" s="541"/>
      <c r="K368" s="1000"/>
      <c r="L368" s="541"/>
      <c r="M368" s="1000"/>
      <c r="N368" s="1000"/>
      <c r="O368" s="541"/>
      <c r="P368" s="541"/>
      <c r="Q368" s="1000"/>
      <c r="R368" s="1000"/>
      <c r="S368" s="541"/>
      <c r="T368" s="542"/>
      <c r="U368" s="542"/>
      <c r="V368" s="541"/>
      <c r="W368" s="543"/>
      <c r="X368" s="1046"/>
      <c r="Y368" s="1046"/>
      <c r="Z368" s="1046"/>
      <c r="AA368" s="1046"/>
      <c r="AB368" s="1046"/>
      <c r="AC368" s="1047"/>
      <c r="AD368" s="978"/>
      <c r="AE368" s="1048"/>
      <c r="AF368" s="976"/>
      <c r="AG368" s="1077"/>
      <c r="AH368" s="976"/>
      <c r="AI368" s="978"/>
      <c r="AJ368" s="978"/>
      <c r="AK368" s="1078"/>
      <c r="AL368" s="1078"/>
      <c r="AM368" s="1079"/>
    </row>
    <row r="369" spans="1:39">
      <c r="A369" s="999"/>
      <c r="B369" s="164"/>
      <c r="C369" s="164"/>
      <c r="D369" s="164"/>
      <c r="E369" s="164"/>
      <c r="F369" s="1000"/>
      <c r="G369" s="1000"/>
      <c r="H369" s="1000"/>
      <c r="I369" s="1000"/>
      <c r="J369" s="541"/>
      <c r="K369" s="1000"/>
      <c r="L369" s="541"/>
      <c r="M369" s="1000"/>
      <c r="N369" s="1000"/>
      <c r="O369" s="541"/>
      <c r="P369" s="541"/>
      <c r="Q369" s="1000"/>
      <c r="R369" s="1000"/>
      <c r="S369" s="541"/>
      <c r="T369" s="542"/>
      <c r="U369" s="542"/>
      <c r="V369" s="541"/>
      <c r="W369" s="543"/>
      <c r="X369" s="1046"/>
      <c r="Y369" s="1046"/>
      <c r="Z369" s="1046"/>
      <c r="AA369" s="1046"/>
      <c r="AB369" s="1046"/>
      <c r="AC369" s="1047"/>
      <c r="AD369" s="978"/>
      <c r="AE369" s="1048"/>
      <c r="AF369" s="976"/>
      <c r="AG369" s="1077"/>
      <c r="AH369" s="976"/>
      <c r="AI369" s="978"/>
      <c r="AJ369" s="978"/>
      <c r="AK369" s="1078"/>
      <c r="AL369" s="1078"/>
      <c r="AM369" s="1079"/>
    </row>
    <row r="370" spans="1:39">
      <c r="A370" s="999"/>
      <c r="B370" s="164"/>
      <c r="C370" s="164"/>
      <c r="D370" s="164"/>
      <c r="E370" s="164"/>
      <c r="F370" s="1000"/>
      <c r="G370" s="1000"/>
      <c r="H370" s="1000"/>
      <c r="I370" s="1000"/>
      <c r="J370" s="541"/>
      <c r="K370" s="1000"/>
      <c r="L370" s="541"/>
      <c r="M370" s="1000"/>
      <c r="N370" s="1000"/>
      <c r="O370" s="541"/>
      <c r="P370" s="541"/>
      <c r="Q370" s="1000"/>
      <c r="R370" s="1000"/>
      <c r="S370" s="541"/>
      <c r="T370" s="542"/>
      <c r="U370" s="542"/>
      <c r="V370" s="541"/>
      <c r="W370" s="543"/>
      <c r="X370" s="1046"/>
      <c r="Y370" s="1046"/>
      <c r="Z370" s="1046"/>
      <c r="AA370" s="1046"/>
      <c r="AB370" s="1046"/>
      <c r="AC370" s="1047"/>
      <c r="AD370" s="978"/>
      <c r="AE370" s="1048"/>
      <c r="AF370" s="976"/>
      <c r="AG370" s="1077"/>
      <c r="AH370" s="976"/>
      <c r="AI370" s="978"/>
      <c r="AJ370" s="978"/>
    </row>
    <row r="371" spans="1:39">
      <c r="A371" s="999"/>
      <c r="B371" s="164"/>
      <c r="C371" s="164"/>
      <c r="D371" s="164"/>
      <c r="E371" s="164"/>
      <c r="F371" s="1000"/>
      <c r="G371" s="1000"/>
      <c r="H371" s="1000"/>
      <c r="I371" s="1000"/>
      <c r="J371" s="541"/>
      <c r="K371" s="1000"/>
      <c r="L371" s="541"/>
      <c r="M371" s="1000"/>
      <c r="N371" s="1000"/>
      <c r="O371" s="541"/>
      <c r="P371" s="541"/>
      <c r="Q371" s="1000"/>
      <c r="R371" s="1000"/>
      <c r="S371" s="541"/>
      <c r="T371" s="542"/>
      <c r="U371" s="542"/>
      <c r="V371" s="541"/>
      <c r="W371" s="543"/>
      <c r="X371" s="1046"/>
      <c r="Y371" s="1046"/>
      <c r="Z371" s="1046"/>
      <c r="AA371" s="1046"/>
      <c r="AB371" s="1046"/>
      <c r="AC371" s="1047"/>
      <c r="AD371" s="978"/>
      <c r="AE371" s="1048"/>
      <c r="AF371" s="976"/>
      <c r="AG371" s="1077"/>
      <c r="AH371" s="976"/>
      <c r="AI371" s="978"/>
      <c r="AJ371" s="978"/>
    </row>
    <row r="372" spans="1:39">
      <c r="A372" s="999"/>
      <c r="B372" s="164"/>
      <c r="C372" s="164"/>
      <c r="D372" s="164"/>
      <c r="E372" s="164"/>
      <c r="F372" s="1000"/>
      <c r="G372" s="1000"/>
      <c r="H372" s="1000"/>
      <c r="I372" s="1000"/>
      <c r="J372" s="541"/>
      <c r="K372" s="1000"/>
      <c r="L372" s="541"/>
      <c r="M372" s="1000"/>
      <c r="N372" s="1000"/>
      <c r="O372" s="541"/>
      <c r="P372" s="541"/>
      <c r="Q372" s="1000"/>
      <c r="R372" s="1000"/>
      <c r="S372" s="541"/>
      <c r="T372" s="542"/>
      <c r="U372" s="542"/>
      <c r="V372" s="541"/>
      <c r="W372" s="543"/>
      <c r="X372" s="1046"/>
      <c r="Y372" s="1046"/>
      <c r="Z372" s="1046"/>
      <c r="AA372" s="1046"/>
      <c r="AB372" s="1046"/>
      <c r="AC372" s="1047"/>
      <c r="AD372" s="978"/>
      <c r="AE372" s="1048"/>
      <c r="AF372" s="976"/>
      <c r="AG372" s="1077"/>
      <c r="AH372" s="976"/>
      <c r="AI372" s="978"/>
      <c r="AJ372" s="978"/>
    </row>
  </sheetData>
  <autoFilter ref="A8:AJ297" xr:uid="{B8543774-FC84-489B-A174-1B5836F152F0}"/>
  <mergeCells count="7">
    <mergeCell ref="A1:B4"/>
    <mergeCell ref="B6:C6"/>
    <mergeCell ref="C1:AI4"/>
    <mergeCell ref="AJ1:AK2"/>
    <mergeCell ref="AL1:AM2"/>
    <mergeCell ref="AJ3:AM3"/>
    <mergeCell ref="AJ4:AM4"/>
  </mergeCells>
  <conditionalFormatting sqref="A6">
    <cfRule type="cellIs" dxfId="194" priority="8" operator="equal">
      <formula>"NCD-2001"</formula>
    </cfRule>
    <cfRule type="cellIs" dxfId="193" priority="9" operator="equal">
      <formula>"NBS-6259"</formula>
    </cfRule>
  </conditionalFormatting>
  <conditionalFormatting sqref="D6">
    <cfRule type="cellIs" dxfId="191" priority="11" operator="equal">
      <formula>"NCD-2001"</formula>
    </cfRule>
    <cfRule type="cellIs" dxfId="190" priority="12" operator="equal">
      <formula>"NBS-6259"</formula>
    </cfRule>
  </conditionalFormatting>
  <conditionalFormatting sqref="E5:E1048576">
    <cfRule type="cellIs" dxfId="189" priority="6" operator="equal">
      <formula>"ENTRADA"</formula>
    </cfRule>
    <cfRule type="cellIs" dxfId="188" priority="7" operator="equal">
      <formula>"SALIDA"</formula>
    </cfRule>
  </conditionalFormatting>
  <conditionalFormatting sqref="Y9:AB372">
    <cfRule type="cellIs" dxfId="187" priority="2" operator="equal">
      <formula>"NCD-2001"</formula>
    </cfRule>
    <cfRule type="cellIs" dxfId="186" priority="3" operator="equal">
      <formula>"NBS-6259"</formula>
    </cfRule>
  </conditionalFormatting>
  <conditionalFormatting sqref="C1">
    <cfRule type="duplicateValues" dxfId="185" priority="1"/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9AA145-707A-48E2-8007-6B57830AA586}">
  <sheetPr>
    <tabColor theme="3"/>
  </sheetPr>
  <dimension ref="A1:AM372"/>
  <sheetViews>
    <sheetView showGridLines="0" workbookViewId="0">
      <pane ySplit="8" topLeftCell="A325" activePane="bottomLeft" state="frozen"/>
      <selection pane="bottomLeft" sqref="A1:XFD4"/>
    </sheetView>
  </sheetViews>
  <sheetFormatPr baseColWidth="10" defaultColWidth="7.375" defaultRowHeight="10.9"/>
  <cols>
    <col min="1" max="1" width="8.875" style="957" bestFit="1" customWidth="1"/>
    <col min="2" max="2" width="19.875" style="957" customWidth="1"/>
    <col min="3" max="3" width="7.25" style="957" bestFit="1" customWidth="1"/>
    <col min="4" max="4" width="34.75" style="957" bestFit="1" customWidth="1"/>
    <col min="5" max="5" width="10.25" style="957" bestFit="1" customWidth="1"/>
    <col min="6" max="6" width="9.125" style="1043" bestFit="1" customWidth="1"/>
    <col min="7" max="7" width="9.125" style="1043" customWidth="1"/>
    <col min="8" max="8" width="10.75" style="1043" bestFit="1" customWidth="1"/>
    <col min="9" max="9" width="10.75" style="1043" customWidth="1"/>
    <col min="10" max="10" width="9.375" style="158" bestFit="1" customWidth="1"/>
    <col min="11" max="11" width="8.25" style="1043" bestFit="1" customWidth="1"/>
    <col min="12" max="12" width="13" style="158" bestFit="1" customWidth="1"/>
    <col min="13" max="13" width="10.75" style="1043" bestFit="1" customWidth="1"/>
    <col min="14" max="14" width="10.75" style="1043" customWidth="1"/>
    <col min="15" max="15" width="12.375" style="158" bestFit="1" customWidth="1"/>
    <col min="16" max="16" width="9.375" style="158" bestFit="1" customWidth="1"/>
    <col min="17" max="17" width="10.25" style="1043" bestFit="1" customWidth="1"/>
    <col min="18" max="18" width="10.25" style="1043" customWidth="1"/>
    <col min="19" max="19" width="12.375" style="158" customWidth="1"/>
    <col min="20" max="20" width="8.625" style="158" bestFit="1" customWidth="1"/>
    <col min="21" max="21" width="8.625" style="158" customWidth="1"/>
    <col min="22" max="22" width="5.75" style="158" bestFit="1" customWidth="1"/>
    <col min="23" max="23" width="9.75" style="158" bestFit="1" customWidth="1"/>
    <col min="24" max="24" width="7.375" style="158" bestFit="1" customWidth="1"/>
    <col min="25" max="25" width="15.875" style="158" bestFit="1" customWidth="1"/>
    <col min="26" max="26" width="13" style="158" bestFit="1" customWidth="1"/>
    <col min="27" max="27" width="7.625" style="158" bestFit="1" customWidth="1"/>
    <col min="28" max="28" width="23.125" style="158" bestFit="1" customWidth="1"/>
    <col min="29" max="29" width="11.125" style="158" bestFit="1" customWidth="1"/>
    <col min="30" max="30" width="8.875" style="957" bestFit="1" customWidth="1"/>
    <col min="31" max="31" width="6.625" style="158" bestFit="1" customWidth="1"/>
    <col min="32" max="32" width="7.875" style="959" bestFit="1" customWidth="1"/>
    <col min="33" max="33" width="24.125" style="960" bestFit="1" customWidth="1"/>
    <col min="34" max="34" width="7.625" style="959" bestFit="1" customWidth="1"/>
    <col min="35" max="35" width="6.625" style="957" bestFit="1" customWidth="1"/>
    <col min="36" max="36" width="11" style="957" bestFit="1" customWidth="1"/>
    <col min="37" max="37" width="11.625" style="959" bestFit="1" customWidth="1"/>
    <col min="38" max="38" width="11.375" style="959" bestFit="1" customWidth="1"/>
    <col min="39" max="39" width="10.125" style="158" bestFit="1" customWidth="1"/>
    <col min="40" max="40" width="9.375" style="158" customWidth="1"/>
    <col min="41" max="41" width="10.375" style="158" customWidth="1"/>
    <col min="42" max="42" width="9.75" style="158" customWidth="1"/>
    <col min="43" max="16384" width="7.375" style="158"/>
  </cols>
  <sheetData>
    <row r="1" spans="1:39" ht="25.5" customHeight="1">
      <c r="A1" s="1170" t="e" vm="1">
        <v>#VALUE!</v>
      </c>
      <c r="B1" s="1170"/>
      <c r="C1" s="1186" t="s">
        <v>425</v>
      </c>
      <c r="D1" s="1187"/>
      <c r="E1" s="1187"/>
      <c r="F1" s="1187"/>
      <c r="G1" s="1187"/>
      <c r="H1" s="1187"/>
      <c r="I1" s="1187"/>
      <c r="J1" s="1187"/>
      <c r="K1" s="1187"/>
      <c r="L1" s="1187"/>
      <c r="M1" s="1187"/>
      <c r="N1" s="1187"/>
      <c r="O1" s="1187"/>
      <c r="P1" s="1187"/>
      <c r="Q1" s="1187"/>
      <c r="R1" s="1187"/>
      <c r="S1" s="1187"/>
      <c r="T1" s="1187"/>
      <c r="U1" s="1187"/>
      <c r="V1" s="1187"/>
      <c r="W1" s="1187"/>
      <c r="X1" s="1187"/>
      <c r="Y1" s="1187"/>
      <c r="Z1" s="1187"/>
      <c r="AA1" s="1187"/>
      <c r="AB1" s="1187"/>
      <c r="AC1" s="1187"/>
      <c r="AD1" s="1187"/>
      <c r="AE1" s="1187"/>
      <c r="AF1" s="1187"/>
      <c r="AG1" s="1187"/>
      <c r="AH1" s="1187"/>
      <c r="AI1" s="1188"/>
      <c r="AJ1" s="1178" t="e" vm="2">
        <v>#VALUE!</v>
      </c>
      <c r="AK1" s="1179"/>
      <c r="AL1" s="1178" t="e" vm="3">
        <v>#VALUE!</v>
      </c>
      <c r="AM1" s="1179"/>
    </row>
    <row r="2" spans="1:39" ht="12.9" customHeight="1">
      <c r="A2" s="1170"/>
      <c r="B2" s="1170"/>
      <c r="C2" s="1189"/>
      <c r="D2" s="1190"/>
      <c r="E2" s="1190"/>
      <c r="F2" s="1190"/>
      <c r="G2" s="1190"/>
      <c r="H2" s="1190"/>
      <c r="I2" s="1190"/>
      <c r="J2" s="1190"/>
      <c r="K2" s="1190"/>
      <c r="L2" s="1190"/>
      <c r="M2" s="1190"/>
      <c r="N2" s="1190"/>
      <c r="O2" s="1190"/>
      <c r="P2" s="1190"/>
      <c r="Q2" s="1190"/>
      <c r="R2" s="1190"/>
      <c r="S2" s="1190"/>
      <c r="T2" s="1190"/>
      <c r="U2" s="1190"/>
      <c r="V2" s="1190"/>
      <c r="W2" s="1190"/>
      <c r="X2" s="1190"/>
      <c r="Y2" s="1190"/>
      <c r="Z2" s="1190"/>
      <c r="AA2" s="1190"/>
      <c r="AB2" s="1190"/>
      <c r="AC2" s="1190"/>
      <c r="AD2" s="1190"/>
      <c r="AE2" s="1190"/>
      <c r="AF2" s="1190"/>
      <c r="AG2" s="1190"/>
      <c r="AH2" s="1190"/>
      <c r="AI2" s="1191"/>
      <c r="AJ2" s="1180"/>
      <c r="AK2" s="1181"/>
      <c r="AL2" s="1180"/>
      <c r="AM2" s="1181"/>
    </row>
    <row r="3" spans="1:39">
      <c r="A3" s="1170"/>
      <c r="B3" s="1170"/>
      <c r="C3" s="1189"/>
      <c r="D3" s="1190"/>
      <c r="E3" s="1190"/>
      <c r="F3" s="1190"/>
      <c r="G3" s="1190"/>
      <c r="H3" s="1190"/>
      <c r="I3" s="1190"/>
      <c r="J3" s="1190"/>
      <c r="K3" s="1190"/>
      <c r="L3" s="1190"/>
      <c r="M3" s="1190"/>
      <c r="N3" s="1190"/>
      <c r="O3" s="1190"/>
      <c r="P3" s="1190"/>
      <c r="Q3" s="1190"/>
      <c r="R3" s="1190"/>
      <c r="S3" s="1190"/>
      <c r="T3" s="1190"/>
      <c r="U3" s="1190"/>
      <c r="V3" s="1190"/>
      <c r="W3" s="1190"/>
      <c r="X3" s="1190"/>
      <c r="Y3" s="1190"/>
      <c r="Z3" s="1190"/>
      <c r="AA3" s="1190"/>
      <c r="AB3" s="1190"/>
      <c r="AC3" s="1190"/>
      <c r="AD3" s="1190"/>
      <c r="AE3" s="1190"/>
      <c r="AF3" s="1190"/>
      <c r="AG3" s="1190"/>
      <c r="AH3" s="1190"/>
      <c r="AI3" s="1191"/>
      <c r="AJ3" s="1182" t="s">
        <v>696</v>
      </c>
      <c r="AK3" s="1183"/>
      <c r="AL3" s="1183"/>
      <c r="AM3" s="1184"/>
    </row>
    <row r="4" spans="1:39">
      <c r="A4" s="1170"/>
      <c r="B4" s="1170"/>
      <c r="C4" s="1192"/>
      <c r="D4" s="1193"/>
      <c r="E4" s="1193"/>
      <c r="F4" s="1193"/>
      <c r="G4" s="1193"/>
      <c r="H4" s="1193"/>
      <c r="I4" s="1193"/>
      <c r="J4" s="1193"/>
      <c r="K4" s="1193"/>
      <c r="L4" s="1193"/>
      <c r="M4" s="1193"/>
      <c r="N4" s="1193"/>
      <c r="O4" s="1193"/>
      <c r="P4" s="1193"/>
      <c r="Q4" s="1193"/>
      <c r="R4" s="1193"/>
      <c r="S4" s="1193"/>
      <c r="T4" s="1193"/>
      <c r="U4" s="1193"/>
      <c r="V4" s="1193"/>
      <c r="W4" s="1193"/>
      <c r="X4" s="1193"/>
      <c r="Y4" s="1193"/>
      <c r="Z4" s="1193"/>
      <c r="AA4" s="1193"/>
      <c r="AB4" s="1193"/>
      <c r="AC4" s="1193"/>
      <c r="AD4" s="1193"/>
      <c r="AE4" s="1193"/>
      <c r="AF4" s="1193"/>
      <c r="AG4" s="1193"/>
      <c r="AH4" s="1193"/>
      <c r="AI4" s="1194"/>
      <c r="AJ4" s="1182" t="s">
        <v>695</v>
      </c>
      <c r="AK4" s="1183"/>
      <c r="AL4" s="1183"/>
      <c r="AM4" s="1184"/>
    </row>
    <row r="6" spans="1:39" ht="12.1" customHeight="1">
      <c r="A6" s="1025" t="s">
        <v>426</v>
      </c>
      <c r="B6" s="1169"/>
      <c r="C6" s="1169"/>
      <c r="D6" s="1057"/>
    </row>
    <row r="8" spans="1:39" ht="32.6">
      <c r="A8" s="168" t="s">
        <v>2</v>
      </c>
      <c r="B8" s="168" t="s">
        <v>3</v>
      </c>
      <c r="C8" s="655" t="s">
        <v>169</v>
      </c>
      <c r="D8" s="655" t="s">
        <v>171</v>
      </c>
      <c r="E8" s="655" t="s">
        <v>5</v>
      </c>
      <c r="F8" s="1044" t="s">
        <v>6</v>
      </c>
      <c r="G8" s="1017" t="s">
        <v>690</v>
      </c>
      <c r="H8" s="160" t="s">
        <v>7</v>
      </c>
      <c r="I8" s="1017" t="s">
        <v>691</v>
      </c>
      <c r="J8" s="161" t="s">
        <v>160</v>
      </c>
      <c r="K8" s="160" t="s">
        <v>8</v>
      </c>
      <c r="L8" s="161" t="s">
        <v>161</v>
      </c>
      <c r="M8" s="160" t="s">
        <v>9</v>
      </c>
      <c r="N8" s="1017" t="s">
        <v>692</v>
      </c>
      <c r="O8" s="161" t="s">
        <v>162</v>
      </c>
      <c r="P8" s="161" t="s">
        <v>163</v>
      </c>
      <c r="Q8" s="159" t="s">
        <v>10</v>
      </c>
      <c r="R8" s="1020" t="s">
        <v>694</v>
      </c>
      <c r="S8" s="161" t="s">
        <v>164</v>
      </c>
      <c r="T8" s="159" t="s">
        <v>11</v>
      </c>
      <c r="U8" s="1022" t="s">
        <v>693</v>
      </c>
      <c r="V8" s="656" t="s">
        <v>12</v>
      </c>
      <c r="W8" s="656" t="s">
        <v>13</v>
      </c>
      <c r="X8" s="168" t="s">
        <v>165</v>
      </c>
      <c r="Y8" s="168" t="s">
        <v>166</v>
      </c>
      <c r="Z8" s="168" t="s">
        <v>15</v>
      </c>
      <c r="AA8" s="168" t="s">
        <v>16</v>
      </c>
      <c r="AB8" s="168" t="s">
        <v>17</v>
      </c>
      <c r="AC8" s="168" t="s">
        <v>289</v>
      </c>
      <c r="AD8" s="168" t="s">
        <v>290</v>
      </c>
      <c r="AE8" s="656" t="s">
        <v>295</v>
      </c>
      <c r="AF8" s="1045" t="s">
        <v>83</v>
      </c>
      <c r="AG8" s="168" t="s">
        <v>167</v>
      </c>
      <c r="AH8" s="1045" t="s">
        <v>291</v>
      </c>
      <c r="AI8" s="168" t="s">
        <v>292</v>
      </c>
      <c r="AJ8" s="168" t="s">
        <v>293</v>
      </c>
      <c r="AK8" s="1045" t="s">
        <v>422</v>
      </c>
    </row>
    <row r="9" spans="1:39" ht="12.1" customHeight="1">
      <c r="A9" s="999">
        <v>45453</v>
      </c>
      <c r="B9" s="163" t="s">
        <v>442</v>
      </c>
      <c r="C9" s="163" t="s">
        <v>111</v>
      </c>
      <c r="D9" s="163" t="s">
        <v>455</v>
      </c>
      <c r="E9" s="969" t="s">
        <v>283</v>
      </c>
      <c r="F9" s="1000">
        <v>107078</v>
      </c>
      <c r="G9" s="1000"/>
      <c r="H9" s="1000">
        <v>107088</v>
      </c>
      <c r="I9" s="1000"/>
      <c r="J9" s="541">
        <f t="shared" ref="J9:J72" si="0">H9-F9</f>
        <v>10</v>
      </c>
      <c r="K9" s="1000">
        <v>107088</v>
      </c>
      <c r="L9" s="541">
        <f t="shared" ref="L9:L72" si="1">K9-H9</f>
        <v>0</v>
      </c>
      <c r="M9" s="1050">
        <v>107104</v>
      </c>
      <c r="N9" s="1050"/>
      <c r="O9" s="541">
        <f t="shared" ref="O9:O29" si="2">M9-K9</f>
        <v>16</v>
      </c>
      <c r="P9" s="541">
        <f t="shared" ref="P9:P29" si="3">M9-H9</f>
        <v>16</v>
      </c>
      <c r="Q9" s="1050">
        <v>107118</v>
      </c>
      <c r="R9" s="1050"/>
      <c r="S9" s="541">
        <f t="shared" ref="S9:S72" si="4">Q9-M9</f>
        <v>14</v>
      </c>
      <c r="T9" s="542">
        <f t="shared" ref="T9:T29" si="5">Q9-F9</f>
        <v>40</v>
      </c>
      <c r="U9" s="542"/>
      <c r="V9" s="541">
        <f t="shared" ref="V9:V29" si="6">P9</f>
        <v>16</v>
      </c>
      <c r="W9" s="543">
        <f t="shared" ref="W9:W29" si="7">T9-V9</f>
        <v>24</v>
      </c>
      <c r="X9" s="1046" t="s">
        <v>468</v>
      </c>
      <c r="Y9" s="1046" t="s">
        <v>51</v>
      </c>
      <c r="Z9" s="1046" t="s">
        <v>29</v>
      </c>
      <c r="AA9" s="1046">
        <v>2017</v>
      </c>
      <c r="AB9" s="1046" t="s">
        <v>30</v>
      </c>
      <c r="AC9" s="1047">
        <v>7</v>
      </c>
      <c r="AD9" s="978">
        <f t="shared" ref="AD9:AD29" si="8">T9/AC9</f>
        <v>5.7142857142857144</v>
      </c>
      <c r="AE9" s="1048">
        <v>23.45</v>
      </c>
      <c r="AF9" s="976">
        <f t="shared" ref="AF9:AF29" si="9">AD9*AE9</f>
        <v>134</v>
      </c>
      <c r="AG9" s="1058" t="s">
        <v>128</v>
      </c>
      <c r="AH9" s="976">
        <f t="shared" ref="AH9:AH23" si="10">AF9</f>
        <v>134</v>
      </c>
      <c r="AI9" s="978">
        <f t="shared" ref="AI9:AI29" si="11">AD9</f>
        <v>5.7142857142857144</v>
      </c>
      <c r="AJ9" s="978">
        <f t="shared" ref="AJ9:AJ29" si="12">T9</f>
        <v>40</v>
      </c>
      <c r="AK9" s="1084"/>
      <c r="AL9" s="1084"/>
      <c r="AM9" s="960"/>
    </row>
    <row r="10" spans="1:39" ht="12.1" customHeight="1">
      <c r="A10" s="999">
        <v>45454</v>
      </c>
      <c r="B10" s="163" t="s">
        <v>442</v>
      </c>
      <c r="C10" s="163" t="s">
        <v>111</v>
      </c>
      <c r="D10" s="163" t="s">
        <v>444</v>
      </c>
      <c r="E10" s="1049" t="s">
        <v>282</v>
      </c>
      <c r="F10" s="1000">
        <v>107118</v>
      </c>
      <c r="G10" s="1000"/>
      <c r="H10" s="1000">
        <v>107132</v>
      </c>
      <c r="I10" s="1000"/>
      <c r="J10" s="541">
        <f t="shared" si="0"/>
        <v>14</v>
      </c>
      <c r="K10" s="1000">
        <v>107132</v>
      </c>
      <c r="L10" s="541">
        <f t="shared" si="1"/>
        <v>0</v>
      </c>
      <c r="M10" s="1050">
        <v>107148</v>
      </c>
      <c r="N10" s="1050"/>
      <c r="O10" s="541">
        <f t="shared" si="2"/>
        <v>16</v>
      </c>
      <c r="P10" s="541">
        <f t="shared" si="3"/>
        <v>16</v>
      </c>
      <c r="Q10" s="1050">
        <v>107158</v>
      </c>
      <c r="R10" s="1050"/>
      <c r="S10" s="541">
        <f t="shared" si="4"/>
        <v>10</v>
      </c>
      <c r="T10" s="542">
        <f t="shared" si="5"/>
        <v>40</v>
      </c>
      <c r="U10" s="542"/>
      <c r="V10" s="541">
        <f t="shared" si="6"/>
        <v>16</v>
      </c>
      <c r="W10" s="543">
        <f t="shared" si="7"/>
        <v>24</v>
      </c>
      <c r="X10" s="1046" t="s">
        <v>468</v>
      </c>
      <c r="Y10" s="1046" t="s">
        <v>51</v>
      </c>
      <c r="Z10" s="1046" t="s">
        <v>29</v>
      </c>
      <c r="AA10" s="1046">
        <v>2017</v>
      </c>
      <c r="AB10" s="1046" t="s">
        <v>30</v>
      </c>
      <c r="AC10" s="1047">
        <v>7</v>
      </c>
      <c r="AD10" s="978">
        <f t="shared" si="8"/>
        <v>5.7142857142857144</v>
      </c>
      <c r="AE10" s="1048">
        <v>23.45</v>
      </c>
      <c r="AF10" s="976">
        <f t="shared" si="9"/>
        <v>134</v>
      </c>
      <c r="AG10" s="1058" t="s">
        <v>128</v>
      </c>
      <c r="AH10" s="976">
        <f t="shared" si="10"/>
        <v>134</v>
      </c>
      <c r="AI10" s="978">
        <f t="shared" si="11"/>
        <v>5.7142857142857144</v>
      </c>
      <c r="AJ10" s="978">
        <f t="shared" si="12"/>
        <v>40</v>
      </c>
      <c r="AK10" s="1084"/>
      <c r="AL10" s="1084"/>
      <c r="AM10" s="960"/>
    </row>
    <row r="11" spans="1:39" ht="12.1" customHeight="1">
      <c r="A11" s="999">
        <v>45455</v>
      </c>
      <c r="B11" s="163" t="s">
        <v>442</v>
      </c>
      <c r="C11" s="163" t="s">
        <v>111</v>
      </c>
      <c r="D11" s="163" t="s">
        <v>455</v>
      </c>
      <c r="E11" s="969" t="s">
        <v>283</v>
      </c>
      <c r="F11" s="1000">
        <v>107158</v>
      </c>
      <c r="G11" s="1000"/>
      <c r="H11" s="1000">
        <v>107168</v>
      </c>
      <c r="I11" s="1000"/>
      <c r="J11" s="541">
        <f t="shared" si="0"/>
        <v>10</v>
      </c>
      <c r="K11" s="1000">
        <v>107168</v>
      </c>
      <c r="L11" s="541">
        <f t="shared" si="1"/>
        <v>0</v>
      </c>
      <c r="M11" s="1050">
        <v>107184</v>
      </c>
      <c r="N11" s="1050"/>
      <c r="O11" s="541">
        <f t="shared" si="2"/>
        <v>16</v>
      </c>
      <c r="P11" s="541">
        <f t="shared" si="3"/>
        <v>16</v>
      </c>
      <c r="Q11" s="1050">
        <v>107198</v>
      </c>
      <c r="R11" s="1050"/>
      <c r="S11" s="541">
        <f t="shared" si="4"/>
        <v>14</v>
      </c>
      <c r="T11" s="542">
        <f t="shared" si="5"/>
        <v>40</v>
      </c>
      <c r="U11" s="542"/>
      <c r="V11" s="541">
        <f t="shared" si="6"/>
        <v>16</v>
      </c>
      <c r="W11" s="543">
        <f t="shared" si="7"/>
        <v>24</v>
      </c>
      <c r="X11" s="1046" t="s">
        <v>468</v>
      </c>
      <c r="Y11" s="1046" t="s">
        <v>51</v>
      </c>
      <c r="Z11" s="1046" t="s">
        <v>29</v>
      </c>
      <c r="AA11" s="1046">
        <v>2017</v>
      </c>
      <c r="AB11" s="1046" t="s">
        <v>30</v>
      </c>
      <c r="AC11" s="1047">
        <v>7</v>
      </c>
      <c r="AD11" s="978">
        <f t="shared" si="8"/>
        <v>5.7142857142857144</v>
      </c>
      <c r="AE11" s="1048">
        <v>23.45</v>
      </c>
      <c r="AF11" s="976">
        <f t="shared" si="9"/>
        <v>134</v>
      </c>
      <c r="AG11" s="1058" t="s">
        <v>128</v>
      </c>
      <c r="AH11" s="976">
        <f t="shared" si="10"/>
        <v>134</v>
      </c>
      <c r="AI11" s="978">
        <f t="shared" si="11"/>
        <v>5.7142857142857144</v>
      </c>
      <c r="AJ11" s="978">
        <f t="shared" si="12"/>
        <v>40</v>
      </c>
      <c r="AK11" s="1084"/>
      <c r="AL11" s="1084"/>
      <c r="AM11" s="960"/>
    </row>
    <row r="12" spans="1:39" ht="12.1" customHeight="1">
      <c r="A12" s="999">
        <v>45461</v>
      </c>
      <c r="B12" s="163" t="s">
        <v>442</v>
      </c>
      <c r="C12" s="163" t="s">
        <v>111</v>
      </c>
      <c r="D12" s="163" t="s">
        <v>444</v>
      </c>
      <c r="E12" s="1049" t="s">
        <v>282</v>
      </c>
      <c r="F12" s="1000">
        <v>107518</v>
      </c>
      <c r="G12" s="1000"/>
      <c r="H12" s="1000">
        <v>107532</v>
      </c>
      <c r="I12" s="1000"/>
      <c r="J12" s="541">
        <f t="shared" si="0"/>
        <v>14</v>
      </c>
      <c r="K12" s="1000">
        <v>107532</v>
      </c>
      <c r="L12" s="541">
        <f t="shared" si="1"/>
        <v>0</v>
      </c>
      <c r="M12" s="1000">
        <v>107548</v>
      </c>
      <c r="N12" s="1000"/>
      <c r="O12" s="541">
        <f t="shared" si="2"/>
        <v>16</v>
      </c>
      <c r="P12" s="541">
        <f t="shared" si="3"/>
        <v>16</v>
      </c>
      <c r="Q12" s="1000">
        <v>107558</v>
      </c>
      <c r="R12" s="1000"/>
      <c r="S12" s="541">
        <f t="shared" si="4"/>
        <v>10</v>
      </c>
      <c r="T12" s="542">
        <f t="shared" si="5"/>
        <v>40</v>
      </c>
      <c r="U12" s="542"/>
      <c r="V12" s="541">
        <f t="shared" si="6"/>
        <v>16</v>
      </c>
      <c r="W12" s="543">
        <f t="shared" si="7"/>
        <v>24</v>
      </c>
      <c r="X12" s="1046" t="s">
        <v>468</v>
      </c>
      <c r="Y12" s="1046" t="s">
        <v>51</v>
      </c>
      <c r="Z12" s="1046" t="s">
        <v>29</v>
      </c>
      <c r="AA12" s="1046">
        <v>2017</v>
      </c>
      <c r="AB12" s="1046" t="s">
        <v>30</v>
      </c>
      <c r="AC12" s="1047">
        <v>7</v>
      </c>
      <c r="AD12" s="978">
        <f t="shared" si="8"/>
        <v>5.7142857142857144</v>
      </c>
      <c r="AE12" s="1048">
        <v>23.45</v>
      </c>
      <c r="AF12" s="976">
        <f t="shared" si="9"/>
        <v>134</v>
      </c>
      <c r="AG12" s="1058" t="s">
        <v>128</v>
      </c>
      <c r="AH12" s="976">
        <f t="shared" si="10"/>
        <v>134</v>
      </c>
      <c r="AI12" s="978">
        <f t="shared" si="11"/>
        <v>5.7142857142857144</v>
      </c>
      <c r="AJ12" s="978">
        <f t="shared" si="12"/>
        <v>40</v>
      </c>
      <c r="AK12" s="1084"/>
      <c r="AL12" s="1084"/>
      <c r="AM12" s="960"/>
    </row>
    <row r="13" spans="1:39" ht="12.1" customHeight="1">
      <c r="A13" s="999">
        <v>45464</v>
      </c>
      <c r="B13" s="163" t="s">
        <v>442</v>
      </c>
      <c r="C13" s="163" t="s">
        <v>111</v>
      </c>
      <c r="D13" s="163" t="s">
        <v>455</v>
      </c>
      <c r="E13" s="1049" t="s">
        <v>283</v>
      </c>
      <c r="F13" s="1000">
        <v>107798</v>
      </c>
      <c r="G13" s="1000"/>
      <c r="H13" s="1000">
        <v>107808</v>
      </c>
      <c r="I13" s="1000"/>
      <c r="J13" s="541">
        <f t="shared" si="0"/>
        <v>10</v>
      </c>
      <c r="K13" s="1000">
        <v>107808</v>
      </c>
      <c r="L13" s="541">
        <f t="shared" si="1"/>
        <v>0</v>
      </c>
      <c r="M13" s="1000">
        <v>107824</v>
      </c>
      <c r="N13" s="1000"/>
      <c r="O13" s="541">
        <f t="shared" si="2"/>
        <v>16</v>
      </c>
      <c r="P13" s="541">
        <f t="shared" si="3"/>
        <v>16</v>
      </c>
      <c r="Q13" s="1000">
        <v>107838</v>
      </c>
      <c r="R13" s="1000"/>
      <c r="S13" s="541">
        <f t="shared" si="4"/>
        <v>14</v>
      </c>
      <c r="T13" s="542">
        <f t="shared" si="5"/>
        <v>40</v>
      </c>
      <c r="U13" s="542"/>
      <c r="V13" s="541">
        <f t="shared" si="6"/>
        <v>16</v>
      </c>
      <c r="W13" s="543">
        <f t="shared" si="7"/>
        <v>24</v>
      </c>
      <c r="X13" s="1046" t="s">
        <v>468</v>
      </c>
      <c r="Y13" s="1046" t="s">
        <v>51</v>
      </c>
      <c r="Z13" s="1046" t="s">
        <v>29</v>
      </c>
      <c r="AA13" s="1046">
        <v>2017</v>
      </c>
      <c r="AB13" s="1046" t="s">
        <v>30</v>
      </c>
      <c r="AC13" s="1047">
        <v>7</v>
      </c>
      <c r="AD13" s="978">
        <f t="shared" si="8"/>
        <v>5.7142857142857144</v>
      </c>
      <c r="AE13" s="1048">
        <v>23.45</v>
      </c>
      <c r="AF13" s="976">
        <f t="shared" si="9"/>
        <v>134</v>
      </c>
      <c r="AG13" s="1058" t="s">
        <v>128</v>
      </c>
      <c r="AH13" s="976">
        <f t="shared" si="10"/>
        <v>134</v>
      </c>
      <c r="AI13" s="978">
        <f t="shared" si="11"/>
        <v>5.7142857142857144</v>
      </c>
      <c r="AJ13" s="978">
        <f t="shared" si="12"/>
        <v>40</v>
      </c>
      <c r="AK13" s="1085"/>
      <c r="AL13" s="1085"/>
      <c r="AM13" s="1086"/>
    </row>
    <row r="14" spans="1:39" ht="12.1" customHeight="1">
      <c r="A14" s="999">
        <v>45523</v>
      </c>
      <c r="B14" s="163" t="s">
        <v>469</v>
      </c>
      <c r="C14" s="163" t="s">
        <v>111</v>
      </c>
      <c r="D14" s="164" t="s">
        <v>462</v>
      </c>
      <c r="E14" s="969" t="s">
        <v>282</v>
      </c>
      <c r="F14" s="1000">
        <v>233754</v>
      </c>
      <c r="G14" s="1000"/>
      <c r="H14" s="1000">
        <v>233765</v>
      </c>
      <c r="I14" s="1000"/>
      <c r="J14" s="541">
        <f t="shared" si="0"/>
        <v>11</v>
      </c>
      <c r="K14" s="1000">
        <v>233765</v>
      </c>
      <c r="L14" s="541">
        <f t="shared" si="1"/>
        <v>0</v>
      </c>
      <c r="M14" s="1000">
        <v>233776</v>
      </c>
      <c r="N14" s="1000"/>
      <c r="O14" s="541">
        <f t="shared" si="2"/>
        <v>11</v>
      </c>
      <c r="P14" s="541">
        <f t="shared" si="3"/>
        <v>11</v>
      </c>
      <c r="Q14" s="1000">
        <v>233803</v>
      </c>
      <c r="R14" s="1000"/>
      <c r="S14" s="541">
        <f t="shared" si="4"/>
        <v>27</v>
      </c>
      <c r="T14" s="542">
        <f t="shared" si="5"/>
        <v>49</v>
      </c>
      <c r="U14" s="542"/>
      <c r="V14" s="541">
        <f t="shared" si="6"/>
        <v>11</v>
      </c>
      <c r="W14" s="543">
        <f t="shared" si="7"/>
        <v>38</v>
      </c>
      <c r="X14" s="1046" t="s">
        <v>468</v>
      </c>
      <c r="Y14" s="1046" t="s">
        <v>51</v>
      </c>
      <c r="Z14" s="1046" t="s">
        <v>29</v>
      </c>
      <c r="AA14" s="1046">
        <v>2017</v>
      </c>
      <c r="AB14" s="1046" t="s">
        <v>30</v>
      </c>
      <c r="AC14" s="1047">
        <v>7</v>
      </c>
      <c r="AD14" s="978">
        <f t="shared" si="8"/>
        <v>7</v>
      </c>
      <c r="AE14" s="1048">
        <v>23.45</v>
      </c>
      <c r="AF14" s="976">
        <f t="shared" si="9"/>
        <v>164.15</v>
      </c>
      <c r="AG14" s="1058" t="s">
        <v>128</v>
      </c>
      <c r="AH14" s="976">
        <f t="shared" si="10"/>
        <v>164.15</v>
      </c>
      <c r="AI14" s="978">
        <f t="shared" si="11"/>
        <v>7</v>
      </c>
      <c r="AJ14" s="978">
        <f t="shared" si="12"/>
        <v>49</v>
      </c>
      <c r="AK14" s="1087"/>
      <c r="AL14" s="1087"/>
      <c r="AM14" s="960"/>
    </row>
    <row r="15" spans="1:39" ht="12.1" customHeight="1">
      <c r="A15" s="999">
        <v>45523</v>
      </c>
      <c r="B15" s="163" t="s">
        <v>469</v>
      </c>
      <c r="C15" s="163" t="s">
        <v>111</v>
      </c>
      <c r="D15" s="163" t="s">
        <v>470</v>
      </c>
      <c r="E15" s="1049" t="s">
        <v>283</v>
      </c>
      <c r="F15" s="1000">
        <v>233803</v>
      </c>
      <c r="G15" s="1000"/>
      <c r="H15" s="1000">
        <v>233824</v>
      </c>
      <c r="I15" s="1000"/>
      <c r="J15" s="541">
        <f t="shared" si="0"/>
        <v>21</v>
      </c>
      <c r="K15" s="1000">
        <v>233824</v>
      </c>
      <c r="L15" s="541">
        <f t="shared" si="1"/>
        <v>0</v>
      </c>
      <c r="M15" s="1000">
        <v>233832</v>
      </c>
      <c r="N15" s="1000"/>
      <c r="O15" s="541">
        <f t="shared" si="2"/>
        <v>8</v>
      </c>
      <c r="P15" s="541">
        <f t="shared" si="3"/>
        <v>8</v>
      </c>
      <c r="Q15" s="1000">
        <v>233845</v>
      </c>
      <c r="R15" s="1000"/>
      <c r="S15" s="541">
        <f t="shared" si="4"/>
        <v>13</v>
      </c>
      <c r="T15" s="542">
        <f t="shared" si="5"/>
        <v>42</v>
      </c>
      <c r="U15" s="542"/>
      <c r="V15" s="541">
        <f t="shared" si="6"/>
        <v>8</v>
      </c>
      <c r="W15" s="543">
        <f t="shared" si="7"/>
        <v>34</v>
      </c>
      <c r="X15" s="1046" t="s">
        <v>468</v>
      </c>
      <c r="Y15" s="1046" t="s">
        <v>51</v>
      </c>
      <c r="Z15" s="1046" t="s">
        <v>29</v>
      </c>
      <c r="AA15" s="1046">
        <v>2017</v>
      </c>
      <c r="AB15" s="1046" t="s">
        <v>30</v>
      </c>
      <c r="AC15" s="1047">
        <v>7</v>
      </c>
      <c r="AD15" s="978">
        <f t="shared" si="8"/>
        <v>6</v>
      </c>
      <c r="AE15" s="1048">
        <v>23.45</v>
      </c>
      <c r="AF15" s="976">
        <f t="shared" si="9"/>
        <v>140.69999999999999</v>
      </c>
      <c r="AG15" s="1058" t="s">
        <v>128</v>
      </c>
      <c r="AH15" s="976">
        <f t="shared" si="10"/>
        <v>140.69999999999999</v>
      </c>
      <c r="AI15" s="978">
        <f t="shared" si="11"/>
        <v>6</v>
      </c>
      <c r="AJ15" s="978">
        <f t="shared" si="12"/>
        <v>42</v>
      </c>
      <c r="AK15" s="1087"/>
      <c r="AL15" s="1087"/>
      <c r="AM15" s="960"/>
    </row>
    <row r="16" spans="1:39" ht="12.1" customHeight="1">
      <c r="A16" s="999">
        <v>45523</v>
      </c>
      <c r="B16" s="163" t="s">
        <v>469</v>
      </c>
      <c r="C16" s="163" t="s">
        <v>111</v>
      </c>
      <c r="D16" s="163" t="s">
        <v>470</v>
      </c>
      <c r="E16" s="1049" t="s">
        <v>283</v>
      </c>
      <c r="F16" s="1000">
        <v>233845</v>
      </c>
      <c r="G16" s="1000"/>
      <c r="H16" s="1000">
        <v>233867</v>
      </c>
      <c r="I16" s="1000"/>
      <c r="J16" s="541">
        <f t="shared" si="0"/>
        <v>22</v>
      </c>
      <c r="K16" s="1000">
        <v>233867</v>
      </c>
      <c r="L16" s="541">
        <f t="shared" si="1"/>
        <v>0</v>
      </c>
      <c r="M16" s="1000">
        <v>233875</v>
      </c>
      <c r="N16" s="1000"/>
      <c r="O16" s="541">
        <f t="shared" si="2"/>
        <v>8</v>
      </c>
      <c r="P16" s="541">
        <f t="shared" si="3"/>
        <v>8</v>
      </c>
      <c r="Q16" s="1000">
        <v>233890</v>
      </c>
      <c r="R16" s="1000"/>
      <c r="S16" s="541">
        <f t="shared" si="4"/>
        <v>15</v>
      </c>
      <c r="T16" s="542">
        <f t="shared" si="5"/>
        <v>45</v>
      </c>
      <c r="U16" s="542"/>
      <c r="V16" s="541">
        <f t="shared" si="6"/>
        <v>8</v>
      </c>
      <c r="W16" s="543">
        <f t="shared" si="7"/>
        <v>37</v>
      </c>
      <c r="X16" s="1046" t="s">
        <v>468</v>
      </c>
      <c r="Y16" s="1046" t="s">
        <v>51</v>
      </c>
      <c r="Z16" s="1046" t="s">
        <v>29</v>
      </c>
      <c r="AA16" s="1046">
        <v>2017</v>
      </c>
      <c r="AB16" s="1046" t="s">
        <v>30</v>
      </c>
      <c r="AC16" s="1047">
        <v>7</v>
      </c>
      <c r="AD16" s="978">
        <f t="shared" si="8"/>
        <v>6.4285714285714288</v>
      </c>
      <c r="AE16" s="1048">
        <v>23.45</v>
      </c>
      <c r="AF16" s="976">
        <f t="shared" si="9"/>
        <v>150.75</v>
      </c>
      <c r="AG16" s="1058" t="s">
        <v>128</v>
      </c>
      <c r="AH16" s="976">
        <f t="shared" si="10"/>
        <v>150.75</v>
      </c>
      <c r="AI16" s="978">
        <f t="shared" si="11"/>
        <v>6.4285714285714288</v>
      </c>
      <c r="AJ16" s="978">
        <f t="shared" si="12"/>
        <v>45</v>
      </c>
      <c r="AK16" s="1087"/>
      <c r="AL16" s="1087"/>
      <c r="AM16" s="960"/>
    </row>
    <row r="17" spans="1:39" ht="12.1" customHeight="1">
      <c r="A17" s="999">
        <v>45524</v>
      </c>
      <c r="B17" s="163" t="s">
        <v>469</v>
      </c>
      <c r="C17" s="163" t="s">
        <v>111</v>
      </c>
      <c r="D17" s="164" t="s">
        <v>462</v>
      </c>
      <c r="E17" s="969" t="s">
        <v>282</v>
      </c>
      <c r="F17" s="1000">
        <v>233890</v>
      </c>
      <c r="G17" s="1000"/>
      <c r="H17" s="1000">
        <v>233902</v>
      </c>
      <c r="I17" s="1000"/>
      <c r="J17" s="541">
        <f t="shared" si="0"/>
        <v>12</v>
      </c>
      <c r="K17" s="1000">
        <v>233902</v>
      </c>
      <c r="L17" s="541">
        <f t="shared" si="1"/>
        <v>0</v>
      </c>
      <c r="M17" s="1000">
        <v>233910</v>
      </c>
      <c r="N17" s="1000"/>
      <c r="O17" s="541">
        <f t="shared" si="2"/>
        <v>8</v>
      </c>
      <c r="P17" s="541">
        <f t="shared" si="3"/>
        <v>8</v>
      </c>
      <c r="Q17" s="1000">
        <v>233935</v>
      </c>
      <c r="R17" s="1000"/>
      <c r="S17" s="541">
        <f t="shared" si="4"/>
        <v>25</v>
      </c>
      <c r="T17" s="542">
        <f t="shared" si="5"/>
        <v>45</v>
      </c>
      <c r="U17" s="542"/>
      <c r="V17" s="541">
        <f t="shared" si="6"/>
        <v>8</v>
      </c>
      <c r="W17" s="543">
        <f t="shared" si="7"/>
        <v>37</v>
      </c>
      <c r="X17" s="1046" t="s">
        <v>468</v>
      </c>
      <c r="Y17" s="1046" t="s">
        <v>51</v>
      </c>
      <c r="Z17" s="1046" t="s">
        <v>29</v>
      </c>
      <c r="AA17" s="1046">
        <v>2017</v>
      </c>
      <c r="AB17" s="1046" t="s">
        <v>30</v>
      </c>
      <c r="AC17" s="1047">
        <v>7</v>
      </c>
      <c r="AD17" s="978">
        <f t="shared" si="8"/>
        <v>6.4285714285714288</v>
      </c>
      <c r="AE17" s="1048">
        <v>23.45</v>
      </c>
      <c r="AF17" s="976">
        <f t="shared" si="9"/>
        <v>150.75</v>
      </c>
      <c r="AG17" s="1058" t="s">
        <v>128</v>
      </c>
      <c r="AH17" s="976">
        <f t="shared" si="10"/>
        <v>150.75</v>
      </c>
      <c r="AI17" s="978">
        <f t="shared" si="11"/>
        <v>6.4285714285714288</v>
      </c>
      <c r="AJ17" s="978">
        <f t="shared" si="12"/>
        <v>45</v>
      </c>
      <c r="AK17" s="1088" t="s">
        <v>439</v>
      </c>
      <c r="AL17" s="1088" t="s">
        <v>440</v>
      </c>
      <c r="AM17" s="1086" t="s">
        <v>2</v>
      </c>
    </row>
    <row r="18" spans="1:39" ht="12.1" customHeight="1">
      <c r="A18" s="999">
        <v>45524</v>
      </c>
      <c r="B18" s="163" t="s">
        <v>469</v>
      </c>
      <c r="C18" s="163" t="s">
        <v>111</v>
      </c>
      <c r="D18" s="163" t="s">
        <v>470</v>
      </c>
      <c r="E18" s="1049" t="s">
        <v>283</v>
      </c>
      <c r="F18" s="1000">
        <v>233935</v>
      </c>
      <c r="G18" s="1000"/>
      <c r="H18" s="1000">
        <v>233957</v>
      </c>
      <c r="I18" s="1000"/>
      <c r="J18" s="541">
        <f t="shared" si="0"/>
        <v>22</v>
      </c>
      <c r="K18" s="1000">
        <v>233957</v>
      </c>
      <c r="L18" s="541">
        <f t="shared" si="1"/>
        <v>0</v>
      </c>
      <c r="M18" s="1000">
        <v>233967</v>
      </c>
      <c r="N18" s="1000"/>
      <c r="O18" s="541">
        <f t="shared" si="2"/>
        <v>10</v>
      </c>
      <c r="P18" s="541">
        <f t="shared" si="3"/>
        <v>10</v>
      </c>
      <c r="Q18" s="1000">
        <v>233980</v>
      </c>
      <c r="R18" s="1000"/>
      <c r="S18" s="541">
        <f t="shared" si="4"/>
        <v>13</v>
      </c>
      <c r="T18" s="542">
        <f t="shared" si="5"/>
        <v>45</v>
      </c>
      <c r="U18" s="542"/>
      <c r="V18" s="541">
        <f t="shared" si="6"/>
        <v>10</v>
      </c>
      <c r="W18" s="543">
        <f t="shared" si="7"/>
        <v>35</v>
      </c>
      <c r="X18" s="1046" t="s">
        <v>468</v>
      </c>
      <c r="Y18" s="1046" t="s">
        <v>51</v>
      </c>
      <c r="Z18" s="1046" t="s">
        <v>29</v>
      </c>
      <c r="AA18" s="1046">
        <v>2017</v>
      </c>
      <c r="AB18" s="1046" t="s">
        <v>30</v>
      </c>
      <c r="AC18" s="1047">
        <v>7</v>
      </c>
      <c r="AD18" s="978">
        <f t="shared" si="8"/>
        <v>6.4285714285714288</v>
      </c>
      <c r="AE18" s="1048">
        <v>23.45</v>
      </c>
      <c r="AF18" s="976">
        <f t="shared" si="9"/>
        <v>150.75</v>
      </c>
      <c r="AG18" s="1058" t="s">
        <v>128</v>
      </c>
      <c r="AH18" s="976">
        <f t="shared" si="10"/>
        <v>150.75</v>
      </c>
      <c r="AI18" s="978">
        <f t="shared" si="11"/>
        <v>6.4285714285714288</v>
      </c>
      <c r="AJ18" s="978">
        <f t="shared" si="12"/>
        <v>45</v>
      </c>
      <c r="AK18" s="1067">
        <v>757</v>
      </c>
      <c r="AL18" s="1067">
        <v>800</v>
      </c>
      <c r="AM18" s="1064">
        <v>45524</v>
      </c>
    </row>
    <row r="19" spans="1:39" ht="12.1" customHeight="1">
      <c r="A19" s="999">
        <v>45524</v>
      </c>
      <c r="B19" s="163" t="s">
        <v>469</v>
      </c>
      <c r="C19" s="163" t="s">
        <v>111</v>
      </c>
      <c r="D19" s="163" t="s">
        <v>470</v>
      </c>
      <c r="E19" s="1049" t="s">
        <v>283</v>
      </c>
      <c r="F19" s="1000">
        <v>233980</v>
      </c>
      <c r="G19" s="1000"/>
      <c r="H19" s="1000">
        <v>234002</v>
      </c>
      <c r="I19" s="1000"/>
      <c r="J19" s="541">
        <f t="shared" si="0"/>
        <v>22</v>
      </c>
      <c r="K19" s="1000">
        <v>234002</v>
      </c>
      <c r="L19" s="541">
        <f t="shared" si="1"/>
        <v>0</v>
      </c>
      <c r="M19" s="1000">
        <v>234010</v>
      </c>
      <c r="N19" s="1000"/>
      <c r="O19" s="541">
        <f t="shared" si="2"/>
        <v>8</v>
      </c>
      <c r="P19" s="541">
        <f t="shared" si="3"/>
        <v>8</v>
      </c>
      <c r="Q19" s="1000">
        <v>234032</v>
      </c>
      <c r="R19" s="1000"/>
      <c r="S19" s="541">
        <f t="shared" si="4"/>
        <v>22</v>
      </c>
      <c r="T19" s="542">
        <f t="shared" si="5"/>
        <v>52</v>
      </c>
      <c r="U19" s="542"/>
      <c r="V19" s="541">
        <f t="shared" si="6"/>
        <v>8</v>
      </c>
      <c r="W19" s="543">
        <f t="shared" si="7"/>
        <v>44</v>
      </c>
      <c r="X19" s="1046" t="s">
        <v>468</v>
      </c>
      <c r="Y19" s="1046" t="s">
        <v>51</v>
      </c>
      <c r="Z19" s="1046" t="s">
        <v>29</v>
      </c>
      <c r="AA19" s="1046">
        <v>2017</v>
      </c>
      <c r="AB19" s="1046" t="s">
        <v>30</v>
      </c>
      <c r="AC19" s="1047">
        <v>7</v>
      </c>
      <c r="AD19" s="978">
        <f t="shared" si="8"/>
        <v>7.4285714285714288</v>
      </c>
      <c r="AE19" s="1048">
        <v>23.45</v>
      </c>
      <c r="AF19" s="976">
        <f t="shared" si="9"/>
        <v>174.2</v>
      </c>
      <c r="AG19" s="1058" t="s">
        <v>128</v>
      </c>
      <c r="AH19" s="976">
        <f t="shared" si="10"/>
        <v>174.2</v>
      </c>
      <c r="AI19" s="978">
        <f t="shared" si="11"/>
        <v>7.4285714285714288</v>
      </c>
      <c r="AJ19" s="978">
        <f t="shared" si="12"/>
        <v>52</v>
      </c>
      <c r="AK19" s="1087"/>
      <c r="AL19" s="1087"/>
      <c r="AM19" s="960"/>
    </row>
    <row r="20" spans="1:39" ht="12.1" customHeight="1">
      <c r="A20" s="999">
        <v>45525</v>
      </c>
      <c r="B20" s="163" t="s">
        <v>469</v>
      </c>
      <c r="C20" s="163" t="s">
        <v>111</v>
      </c>
      <c r="D20" s="164" t="s">
        <v>462</v>
      </c>
      <c r="E20" s="969" t="s">
        <v>282</v>
      </c>
      <c r="F20" s="1000">
        <v>234032</v>
      </c>
      <c r="G20" s="1000"/>
      <c r="H20" s="1000">
        <v>234044</v>
      </c>
      <c r="I20" s="1000"/>
      <c r="J20" s="541">
        <f t="shared" si="0"/>
        <v>12</v>
      </c>
      <c r="K20" s="1000">
        <v>234044</v>
      </c>
      <c r="L20" s="541">
        <f t="shared" si="1"/>
        <v>0</v>
      </c>
      <c r="M20" s="1000">
        <v>234052</v>
      </c>
      <c r="N20" s="1000"/>
      <c r="O20" s="541">
        <f t="shared" si="2"/>
        <v>8</v>
      </c>
      <c r="P20" s="541">
        <f t="shared" si="3"/>
        <v>8</v>
      </c>
      <c r="Q20" s="1000">
        <v>234078</v>
      </c>
      <c r="R20" s="1000"/>
      <c r="S20" s="541">
        <f t="shared" si="4"/>
        <v>26</v>
      </c>
      <c r="T20" s="542">
        <f t="shared" si="5"/>
        <v>46</v>
      </c>
      <c r="U20" s="542"/>
      <c r="V20" s="541">
        <f t="shared" si="6"/>
        <v>8</v>
      </c>
      <c r="W20" s="543">
        <f t="shared" si="7"/>
        <v>38</v>
      </c>
      <c r="X20" s="1046" t="s">
        <v>468</v>
      </c>
      <c r="Y20" s="1046" t="s">
        <v>51</v>
      </c>
      <c r="Z20" s="1046" t="s">
        <v>29</v>
      </c>
      <c r="AA20" s="1046">
        <v>2017</v>
      </c>
      <c r="AB20" s="1046" t="s">
        <v>30</v>
      </c>
      <c r="AC20" s="1047">
        <v>7</v>
      </c>
      <c r="AD20" s="978">
        <f t="shared" si="8"/>
        <v>6.5714285714285712</v>
      </c>
      <c r="AE20" s="1048">
        <v>23.45</v>
      </c>
      <c r="AF20" s="976">
        <f t="shared" si="9"/>
        <v>154.1</v>
      </c>
      <c r="AG20" s="1058" t="s">
        <v>128</v>
      </c>
      <c r="AH20" s="976">
        <f t="shared" si="10"/>
        <v>154.1</v>
      </c>
      <c r="AI20" s="978">
        <f t="shared" si="11"/>
        <v>6.5714285714285712</v>
      </c>
      <c r="AJ20" s="978">
        <f t="shared" si="12"/>
        <v>46</v>
      </c>
      <c r="AK20" s="1087"/>
      <c r="AL20" s="1087"/>
      <c r="AM20" s="960"/>
    </row>
    <row r="21" spans="1:39" ht="12.1" customHeight="1">
      <c r="A21" s="999">
        <v>45525</v>
      </c>
      <c r="B21" s="163" t="s">
        <v>469</v>
      </c>
      <c r="C21" s="163" t="s">
        <v>111</v>
      </c>
      <c r="D21" s="163" t="s">
        <v>470</v>
      </c>
      <c r="E21" s="1049" t="s">
        <v>283</v>
      </c>
      <c r="F21" s="1000">
        <v>234078</v>
      </c>
      <c r="G21" s="1000"/>
      <c r="H21" s="1000">
        <v>234100</v>
      </c>
      <c r="I21" s="1000"/>
      <c r="J21" s="541">
        <f t="shared" si="0"/>
        <v>22</v>
      </c>
      <c r="K21" s="1000">
        <v>234100</v>
      </c>
      <c r="L21" s="541">
        <f t="shared" si="1"/>
        <v>0</v>
      </c>
      <c r="M21" s="1000">
        <v>234111</v>
      </c>
      <c r="N21" s="1000"/>
      <c r="O21" s="541">
        <f t="shared" si="2"/>
        <v>11</v>
      </c>
      <c r="P21" s="541">
        <f t="shared" si="3"/>
        <v>11</v>
      </c>
      <c r="Q21" s="1000">
        <v>234123</v>
      </c>
      <c r="R21" s="1000"/>
      <c r="S21" s="541">
        <f t="shared" si="4"/>
        <v>12</v>
      </c>
      <c r="T21" s="542">
        <f t="shared" si="5"/>
        <v>45</v>
      </c>
      <c r="U21" s="542"/>
      <c r="V21" s="541">
        <f t="shared" si="6"/>
        <v>11</v>
      </c>
      <c r="W21" s="543">
        <f t="shared" si="7"/>
        <v>34</v>
      </c>
      <c r="X21" s="1046" t="s">
        <v>468</v>
      </c>
      <c r="Y21" s="1046" t="s">
        <v>51</v>
      </c>
      <c r="Z21" s="1046" t="s">
        <v>29</v>
      </c>
      <c r="AA21" s="1046">
        <v>2017</v>
      </c>
      <c r="AB21" s="1046" t="s">
        <v>30</v>
      </c>
      <c r="AC21" s="1047">
        <v>7</v>
      </c>
      <c r="AD21" s="978">
        <f t="shared" si="8"/>
        <v>6.4285714285714288</v>
      </c>
      <c r="AE21" s="1048">
        <v>23.45</v>
      </c>
      <c r="AF21" s="976">
        <f t="shared" si="9"/>
        <v>150.75</v>
      </c>
      <c r="AG21" s="1058" t="s">
        <v>128</v>
      </c>
      <c r="AH21" s="976">
        <f t="shared" si="10"/>
        <v>150.75</v>
      </c>
      <c r="AI21" s="978">
        <f t="shared" si="11"/>
        <v>6.4285714285714288</v>
      </c>
      <c r="AJ21" s="978">
        <f t="shared" si="12"/>
        <v>45</v>
      </c>
      <c r="AK21" s="1087"/>
      <c r="AL21" s="1087"/>
      <c r="AM21" s="960"/>
    </row>
    <row r="22" spans="1:39" ht="12.1" customHeight="1">
      <c r="A22" s="999">
        <v>45525</v>
      </c>
      <c r="B22" s="163" t="s">
        <v>469</v>
      </c>
      <c r="C22" s="163" t="s">
        <v>111</v>
      </c>
      <c r="D22" s="163" t="s">
        <v>470</v>
      </c>
      <c r="E22" s="1049" t="s">
        <v>283</v>
      </c>
      <c r="F22" s="1000">
        <v>234123</v>
      </c>
      <c r="G22" s="1000"/>
      <c r="H22" s="1000">
        <v>234145</v>
      </c>
      <c r="I22" s="1000"/>
      <c r="J22" s="541">
        <f t="shared" si="0"/>
        <v>22</v>
      </c>
      <c r="K22" s="1000">
        <v>234145</v>
      </c>
      <c r="L22" s="541">
        <f t="shared" si="1"/>
        <v>0</v>
      </c>
      <c r="M22" s="1000">
        <v>234153</v>
      </c>
      <c r="N22" s="1000"/>
      <c r="O22" s="541">
        <f t="shared" si="2"/>
        <v>8</v>
      </c>
      <c r="P22" s="541">
        <f t="shared" si="3"/>
        <v>8</v>
      </c>
      <c r="Q22" s="1000">
        <v>234169</v>
      </c>
      <c r="R22" s="1000"/>
      <c r="S22" s="541">
        <f t="shared" si="4"/>
        <v>16</v>
      </c>
      <c r="T22" s="542">
        <f t="shared" si="5"/>
        <v>46</v>
      </c>
      <c r="U22" s="542"/>
      <c r="V22" s="541">
        <f t="shared" si="6"/>
        <v>8</v>
      </c>
      <c r="W22" s="543">
        <f t="shared" si="7"/>
        <v>38</v>
      </c>
      <c r="X22" s="1046" t="s">
        <v>468</v>
      </c>
      <c r="Y22" s="1046" t="s">
        <v>51</v>
      </c>
      <c r="Z22" s="1046" t="s">
        <v>29</v>
      </c>
      <c r="AA22" s="1046">
        <v>2017</v>
      </c>
      <c r="AB22" s="1046" t="s">
        <v>30</v>
      </c>
      <c r="AC22" s="1047">
        <v>7</v>
      </c>
      <c r="AD22" s="978">
        <f t="shared" si="8"/>
        <v>6.5714285714285712</v>
      </c>
      <c r="AE22" s="1048">
        <v>23.45</v>
      </c>
      <c r="AF22" s="976">
        <f t="shared" si="9"/>
        <v>154.1</v>
      </c>
      <c r="AG22" s="1058" t="s">
        <v>128</v>
      </c>
      <c r="AH22" s="976">
        <f t="shared" si="10"/>
        <v>154.1</v>
      </c>
      <c r="AI22" s="978">
        <f t="shared" si="11"/>
        <v>6.5714285714285712</v>
      </c>
      <c r="AJ22" s="978">
        <f t="shared" si="12"/>
        <v>46</v>
      </c>
      <c r="AK22" s="1088" t="s">
        <v>439</v>
      </c>
      <c r="AL22" s="1088" t="s">
        <v>440</v>
      </c>
      <c r="AM22" s="1086" t="s">
        <v>2</v>
      </c>
    </row>
    <row r="23" spans="1:39" ht="12.1" customHeight="1">
      <c r="A23" s="999">
        <v>45526</v>
      </c>
      <c r="B23" s="163" t="s">
        <v>469</v>
      </c>
      <c r="C23" s="163" t="s">
        <v>111</v>
      </c>
      <c r="D23" s="164" t="s">
        <v>462</v>
      </c>
      <c r="E23" s="969" t="s">
        <v>282</v>
      </c>
      <c r="F23" s="1000">
        <v>234169</v>
      </c>
      <c r="G23" s="1000"/>
      <c r="H23" s="1000">
        <v>234183</v>
      </c>
      <c r="I23" s="1000"/>
      <c r="J23" s="541">
        <f t="shared" si="0"/>
        <v>14</v>
      </c>
      <c r="K23" s="1000">
        <v>234183</v>
      </c>
      <c r="L23" s="541">
        <f t="shared" si="1"/>
        <v>0</v>
      </c>
      <c r="M23" s="1000">
        <v>234189</v>
      </c>
      <c r="N23" s="1000"/>
      <c r="O23" s="541">
        <f t="shared" si="2"/>
        <v>6</v>
      </c>
      <c r="P23" s="541">
        <f t="shared" si="3"/>
        <v>6</v>
      </c>
      <c r="Q23" s="1000">
        <v>234214</v>
      </c>
      <c r="R23" s="1000"/>
      <c r="S23" s="541">
        <f t="shared" si="4"/>
        <v>25</v>
      </c>
      <c r="T23" s="542">
        <f t="shared" si="5"/>
        <v>45</v>
      </c>
      <c r="U23" s="542"/>
      <c r="V23" s="541">
        <f t="shared" si="6"/>
        <v>6</v>
      </c>
      <c r="W23" s="543">
        <f t="shared" si="7"/>
        <v>39</v>
      </c>
      <c r="X23" s="1046" t="s">
        <v>468</v>
      </c>
      <c r="Y23" s="1046" t="s">
        <v>51</v>
      </c>
      <c r="Z23" s="1046" t="s">
        <v>29</v>
      </c>
      <c r="AA23" s="1046">
        <v>2017</v>
      </c>
      <c r="AB23" s="1046" t="s">
        <v>30</v>
      </c>
      <c r="AC23" s="1047">
        <v>7</v>
      </c>
      <c r="AD23" s="978">
        <f t="shared" si="8"/>
        <v>6.4285714285714288</v>
      </c>
      <c r="AE23" s="1048">
        <v>23.45</v>
      </c>
      <c r="AF23" s="976">
        <f t="shared" si="9"/>
        <v>150.75</v>
      </c>
      <c r="AG23" s="1058" t="s">
        <v>128</v>
      </c>
      <c r="AH23" s="976">
        <f t="shared" si="10"/>
        <v>150.75</v>
      </c>
      <c r="AI23" s="978">
        <f t="shared" si="11"/>
        <v>6.4285714285714288</v>
      </c>
      <c r="AJ23" s="978">
        <f t="shared" si="12"/>
        <v>45</v>
      </c>
      <c r="AK23" s="1067">
        <v>784</v>
      </c>
      <c r="AL23" s="1067">
        <v>1000</v>
      </c>
      <c r="AM23" s="1064">
        <v>45526</v>
      </c>
    </row>
    <row r="24" spans="1:39" ht="12.1" customHeight="1">
      <c r="A24" s="999">
        <v>45526</v>
      </c>
      <c r="B24" s="163" t="s">
        <v>469</v>
      </c>
      <c r="C24" s="163" t="s">
        <v>111</v>
      </c>
      <c r="D24" s="163" t="s">
        <v>470</v>
      </c>
      <c r="E24" s="1049" t="s">
        <v>283</v>
      </c>
      <c r="F24" s="1000">
        <v>234214</v>
      </c>
      <c r="G24" s="1000"/>
      <c r="H24" s="1000">
        <v>234238</v>
      </c>
      <c r="I24" s="1000"/>
      <c r="J24" s="541">
        <f t="shared" si="0"/>
        <v>24</v>
      </c>
      <c r="K24" s="1000">
        <v>234238</v>
      </c>
      <c r="L24" s="541">
        <f t="shared" si="1"/>
        <v>0</v>
      </c>
      <c r="M24" s="1000">
        <v>234248</v>
      </c>
      <c r="N24" s="1000"/>
      <c r="O24" s="541">
        <f t="shared" si="2"/>
        <v>10</v>
      </c>
      <c r="P24" s="541">
        <f t="shared" si="3"/>
        <v>10</v>
      </c>
      <c r="Q24" s="1000">
        <v>234260</v>
      </c>
      <c r="R24" s="1000"/>
      <c r="S24" s="541">
        <f t="shared" si="4"/>
        <v>12</v>
      </c>
      <c r="T24" s="542">
        <f t="shared" si="5"/>
        <v>46</v>
      </c>
      <c r="U24" s="542"/>
      <c r="V24" s="541">
        <f t="shared" si="6"/>
        <v>10</v>
      </c>
      <c r="W24" s="543">
        <f t="shared" si="7"/>
        <v>36</v>
      </c>
      <c r="X24" s="1046" t="s">
        <v>468</v>
      </c>
      <c r="Y24" s="1046" t="s">
        <v>51</v>
      </c>
      <c r="Z24" s="1046" t="s">
        <v>29</v>
      </c>
      <c r="AA24" s="1046">
        <v>2017</v>
      </c>
      <c r="AB24" s="1046" t="s">
        <v>30</v>
      </c>
      <c r="AC24" s="1047">
        <v>7</v>
      </c>
      <c r="AD24" s="978">
        <f t="shared" si="8"/>
        <v>6.5714285714285712</v>
      </c>
      <c r="AE24" s="1048">
        <v>23.45</v>
      </c>
      <c r="AF24" s="976">
        <f t="shared" si="9"/>
        <v>154.1</v>
      </c>
      <c r="AG24" s="1058" t="s">
        <v>128</v>
      </c>
      <c r="AH24" s="976">
        <f>AF24</f>
        <v>154.1</v>
      </c>
      <c r="AI24" s="978">
        <f t="shared" si="11"/>
        <v>6.5714285714285712</v>
      </c>
      <c r="AJ24" s="978">
        <f t="shared" si="12"/>
        <v>46</v>
      </c>
      <c r="AK24" s="1087"/>
      <c r="AL24" s="1087"/>
      <c r="AM24" s="960"/>
    </row>
    <row r="25" spans="1:39" ht="12.1" customHeight="1">
      <c r="A25" s="999">
        <v>45526</v>
      </c>
      <c r="B25" s="163" t="s">
        <v>469</v>
      </c>
      <c r="C25" s="163" t="s">
        <v>111</v>
      </c>
      <c r="D25" s="163" t="s">
        <v>470</v>
      </c>
      <c r="E25" s="1049" t="s">
        <v>283</v>
      </c>
      <c r="F25" s="1000">
        <v>234260</v>
      </c>
      <c r="G25" s="1000"/>
      <c r="H25" s="1000">
        <v>234282</v>
      </c>
      <c r="I25" s="1000"/>
      <c r="J25" s="541">
        <f t="shared" si="0"/>
        <v>22</v>
      </c>
      <c r="K25" s="1000">
        <v>234282</v>
      </c>
      <c r="L25" s="541">
        <f t="shared" si="1"/>
        <v>0</v>
      </c>
      <c r="M25" s="1000">
        <v>234291</v>
      </c>
      <c r="N25" s="1000"/>
      <c r="O25" s="541">
        <f t="shared" si="2"/>
        <v>9</v>
      </c>
      <c r="P25" s="541">
        <f t="shared" si="3"/>
        <v>9</v>
      </c>
      <c r="Q25" s="1000">
        <v>234306</v>
      </c>
      <c r="R25" s="1000"/>
      <c r="S25" s="541">
        <f t="shared" si="4"/>
        <v>15</v>
      </c>
      <c r="T25" s="542">
        <f t="shared" si="5"/>
        <v>46</v>
      </c>
      <c r="U25" s="542"/>
      <c r="V25" s="541">
        <f t="shared" si="6"/>
        <v>9</v>
      </c>
      <c r="W25" s="543">
        <f t="shared" si="7"/>
        <v>37</v>
      </c>
      <c r="X25" s="1046" t="s">
        <v>468</v>
      </c>
      <c r="Y25" s="1046" t="s">
        <v>51</v>
      </c>
      <c r="Z25" s="1046" t="s">
        <v>29</v>
      </c>
      <c r="AA25" s="1046">
        <v>2017</v>
      </c>
      <c r="AB25" s="1046" t="s">
        <v>30</v>
      </c>
      <c r="AC25" s="1047">
        <v>7</v>
      </c>
      <c r="AD25" s="978">
        <f t="shared" si="8"/>
        <v>6.5714285714285712</v>
      </c>
      <c r="AE25" s="1048">
        <v>23.45</v>
      </c>
      <c r="AF25" s="976">
        <f t="shared" si="9"/>
        <v>154.1</v>
      </c>
      <c r="AG25" s="1058" t="s">
        <v>128</v>
      </c>
      <c r="AH25" s="976">
        <f t="shared" ref="AH25:AH26" si="13">AF25</f>
        <v>154.1</v>
      </c>
      <c r="AI25" s="978">
        <f t="shared" si="11"/>
        <v>6.5714285714285712</v>
      </c>
      <c r="AJ25" s="978">
        <f t="shared" si="12"/>
        <v>46</v>
      </c>
      <c r="AK25" s="1087"/>
      <c r="AL25" s="1087"/>
      <c r="AM25" s="960"/>
    </row>
    <row r="26" spans="1:39" ht="12.1" customHeight="1">
      <c r="A26" s="999">
        <v>45527</v>
      </c>
      <c r="B26" s="163" t="s">
        <v>469</v>
      </c>
      <c r="C26" s="163" t="s">
        <v>111</v>
      </c>
      <c r="D26" s="164" t="s">
        <v>462</v>
      </c>
      <c r="E26" s="969" t="s">
        <v>282</v>
      </c>
      <c r="F26" s="1000">
        <v>234306</v>
      </c>
      <c r="G26" s="1000"/>
      <c r="H26" s="1000">
        <v>234318</v>
      </c>
      <c r="I26" s="1000"/>
      <c r="J26" s="541">
        <f t="shared" si="0"/>
        <v>12</v>
      </c>
      <c r="K26" s="1000">
        <v>234318</v>
      </c>
      <c r="L26" s="541">
        <f t="shared" si="1"/>
        <v>0</v>
      </c>
      <c r="M26" s="1000">
        <v>234326</v>
      </c>
      <c r="N26" s="1000"/>
      <c r="O26" s="541">
        <f t="shared" si="2"/>
        <v>8</v>
      </c>
      <c r="P26" s="541">
        <f t="shared" si="3"/>
        <v>8</v>
      </c>
      <c r="Q26" s="1000">
        <v>234351</v>
      </c>
      <c r="R26" s="1000"/>
      <c r="S26" s="541">
        <f t="shared" si="4"/>
        <v>25</v>
      </c>
      <c r="T26" s="542">
        <f t="shared" si="5"/>
        <v>45</v>
      </c>
      <c r="U26" s="542"/>
      <c r="V26" s="541">
        <f t="shared" si="6"/>
        <v>8</v>
      </c>
      <c r="W26" s="543">
        <f t="shared" si="7"/>
        <v>37</v>
      </c>
      <c r="X26" s="1046" t="s">
        <v>468</v>
      </c>
      <c r="Y26" s="1046" t="s">
        <v>51</v>
      </c>
      <c r="Z26" s="1046" t="s">
        <v>29</v>
      </c>
      <c r="AA26" s="1046">
        <v>2017</v>
      </c>
      <c r="AB26" s="1046" t="s">
        <v>30</v>
      </c>
      <c r="AC26" s="1047">
        <v>7</v>
      </c>
      <c r="AD26" s="978">
        <f t="shared" si="8"/>
        <v>6.4285714285714288</v>
      </c>
      <c r="AE26" s="1048">
        <v>23.45</v>
      </c>
      <c r="AF26" s="976">
        <f t="shared" si="9"/>
        <v>150.75</v>
      </c>
      <c r="AG26" s="1058" t="s">
        <v>128</v>
      </c>
      <c r="AH26" s="976">
        <f t="shared" si="13"/>
        <v>150.75</v>
      </c>
      <c r="AI26" s="978">
        <f t="shared" si="11"/>
        <v>6.4285714285714288</v>
      </c>
      <c r="AJ26" s="978">
        <f t="shared" si="12"/>
        <v>45</v>
      </c>
      <c r="AK26" s="1087"/>
      <c r="AL26" s="1087"/>
      <c r="AM26" s="960"/>
    </row>
    <row r="27" spans="1:39" ht="12.1" customHeight="1">
      <c r="A27" s="999">
        <v>45527</v>
      </c>
      <c r="B27" s="163" t="s">
        <v>469</v>
      </c>
      <c r="C27" s="163" t="s">
        <v>111</v>
      </c>
      <c r="D27" s="163" t="s">
        <v>470</v>
      </c>
      <c r="E27" s="1049" t="s">
        <v>283</v>
      </c>
      <c r="F27" s="1000">
        <v>234351</v>
      </c>
      <c r="G27" s="1000"/>
      <c r="H27" s="1000">
        <v>234373</v>
      </c>
      <c r="I27" s="1000"/>
      <c r="J27" s="541">
        <f t="shared" si="0"/>
        <v>22</v>
      </c>
      <c r="K27" s="1000">
        <v>234373</v>
      </c>
      <c r="L27" s="541">
        <f t="shared" si="1"/>
        <v>0</v>
      </c>
      <c r="M27" s="1000">
        <v>234387</v>
      </c>
      <c r="N27" s="1000"/>
      <c r="O27" s="541">
        <f t="shared" si="2"/>
        <v>14</v>
      </c>
      <c r="P27" s="541">
        <f t="shared" si="3"/>
        <v>14</v>
      </c>
      <c r="Q27" s="1000">
        <v>234395</v>
      </c>
      <c r="R27" s="1000"/>
      <c r="S27" s="541">
        <f t="shared" si="4"/>
        <v>8</v>
      </c>
      <c r="T27" s="542">
        <f t="shared" si="5"/>
        <v>44</v>
      </c>
      <c r="U27" s="542"/>
      <c r="V27" s="541">
        <f t="shared" si="6"/>
        <v>14</v>
      </c>
      <c r="W27" s="543">
        <f t="shared" si="7"/>
        <v>30</v>
      </c>
      <c r="X27" s="1046" t="s">
        <v>468</v>
      </c>
      <c r="Y27" s="1046" t="s">
        <v>51</v>
      </c>
      <c r="Z27" s="1046" t="s">
        <v>29</v>
      </c>
      <c r="AA27" s="1046">
        <v>2017</v>
      </c>
      <c r="AB27" s="1046" t="s">
        <v>30</v>
      </c>
      <c r="AC27" s="1047">
        <v>7</v>
      </c>
      <c r="AD27" s="978">
        <f t="shared" si="8"/>
        <v>6.2857142857142856</v>
      </c>
      <c r="AE27" s="1048">
        <v>23.45</v>
      </c>
      <c r="AF27" s="976">
        <f t="shared" si="9"/>
        <v>147.4</v>
      </c>
      <c r="AG27" s="1058" t="s">
        <v>128</v>
      </c>
      <c r="AH27" s="976">
        <f>AF27</f>
        <v>147.4</v>
      </c>
      <c r="AI27" s="978">
        <f t="shared" si="11"/>
        <v>6.2857142857142856</v>
      </c>
      <c r="AJ27" s="978">
        <f t="shared" si="12"/>
        <v>44</v>
      </c>
      <c r="AK27" s="1088" t="s">
        <v>439</v>
      </c>
      <c r="AL27" s="1088" t="s">
        <v>440</v>
      </c>
      <c r="AM27" s="1086" t="s">
        <v>2</v>
      </c>
    </row>
    <row r="28" spans="1:39" ht="12.1" customHeight="1">
      <c r="A28" s="999">
        <v>45527</v>
      </c>
      <c r="B28" s="163" t="s">
        <v>469</v>
      </c>
      <c r="C28" s="163" t="s">
        <v>111</v>
      </c>
      <c r="D28" s="163" t="s">
        <v>470</v>
      </c>
      <c r="E28" s="1049" t="s">
        <v>283</v>
      </c>
      <c r="F28" s="1000">
        <v>234395</v>
      </c>
      <c r="G28" s="1000"/>
      <c r="H28" s="1000">
        <v>234395</v>
      </c>
      <c r="I28" s="1000"/>
      <c r="J28" s="541">
        <f t="shared" si="0"/>
        <v>0</v>
      </c>
      <c r="K28" s="1000">
        <v>234395</v>
      </c>
      <c r="L28" s="541">
        <f t="shared" si="1"/>
        <v>0</v>
      </c>
      <c r="M28" s="1000">
        <v>234395</v>
      </c>
      <c r="N28" s="1000"/>
      <c r="O28" s="541">
        <f t="shared" si="2"/>
        <v>0</v>
      </c>
      <c r="P28" s="541">
        <f t="shared" si="3"/>
        <v>0</v>
      </c>
      <c r="Q28" s="1000">
        <v>234469</v>
      </c>
      <c r="R28" s="1000"/>
      <c r="S28" s="541">
        <f t="shared" si="4"/>
        <v>74</v>
      </c>
      <c r="T28" s="542">
        <f t="shared" si="5"/>
        <v>74</v>
      </c>
      <c r="U28" s="542"/>
      <c r="V28" s="541">
        <f t="shared" si="6"/>
        <v>0</v>
      </c>
      <c r="W28" s="543">
        <f t="shared" si="7"/>
        <v>74</v>
      </c>
      <c r="X28" s="1046" t="s">
        <v>468</v>
      </c>
      <c r="Y28" s="1046" t="s">
        <v>51</v>
      </c>
      <c r="Z28" s="1046" t="s">
        <v>29</v>
      </c>
      <c r="AA28" s="1046">
        <v>2017</v>
      </c>
      <c r="AB28" s="1046" t="s">
        <v>30</v>
      </c>
      <c r="AC28" s="1047">
        <v>7</v>
      </c>
      <c r="AD28" s="978">
        <f t="shared" si="8"/>
        <v>10.571428571428571</v>
      </c>
      <c r="AE28" s="1048">
        <v>23.45</v>
      </c>
      <c r="AF28" s="976">
        <f t="shared" si="9"/>
        <v>247.89999999999998</v>
      </c>
      <c r="AG28" s="1058" t="s">
        <v>128</v>
      </c>
      <c r="AH28" s="976">
        <f t="shared" ref="AH28:AH29" si="14">AF28</f>
        <v>247.89999999999998</v>
      </c>
      <c r="AI28" s="978">
        <f t="shared" si="11"/>
        <v>10.571428571428571</v>
      </c>
      <c r="AJ28" s="978">
        <f t="shared" si="12"/>
        <v>74</v>
      </c>
      <c r="AK28" s="1067">
        <v>854</v>
      </c>
      <c r="AL28" s="1067">
        <v>1000</v>
      </c>
      <c r="AM28" s="1064">
        <v>45527</v>
      </c>
    </row>
    <row r="29" spans="1:39" ht="12.1" customHeight="1">
      <c r="A29" s="999">
        <v>45527</v>
      </c>
      <c r="B29" s="163" t="s">
        <v>460</v>
      </c>
      <c r="C29" s="163" t="s">
        <v>111</v>
      </c>
      <c r="D29" s="164" t="s">
        <v>462</v>
      </c>
      <c r="E29" s="969" t="s">
        <v>445</v>
      </c>
      <c r="F29" s="1000">
        <v>234469</v>
      </c>
      <c r="G29" s="1000"/>
      <c r="H29" s="1000">
        <v>234469</v>
      </c>
      <c r="I29" s="1000"/>
      <c r="J29" s="541">
        <f t="shared" si="0"/>
        <v>0</v>
      </c>
      <c r="K29" s="1000">
        <v>234469</v>
      </c>
      <c r="L29" s="541">
        <f t="shared" si="1"/>
        <v>0</v>
      </c>
      <c r="M29" s="1000">
        <v>234473</v>
      </c>
      <c r="N29" s="1000"/>
      <c r="O29" s="541">
        <f t="shared" si="2"/>
        <v>4</v>
      </c>
      <c r="P29" s="541">
        <f t="shared" si="3"/>
        <v>4</v>
      </c>
      <c r="Q29" s="1000">
        <v>234473</v>
      </c>
      <c r="R29" s="1000"/>
      <c r="S29" s="541">
        <f t="shared" si="4"/>
        <v>0</v>
      </c>
      <c r="T29" s="542">
        <f t="shared" si="5"/>
        <v>4</v>
      </c>
      <c r="U29" s="542"/>
      <c r="V29" s="541">
        <f t="shared" si="6"/>
        <v>4</v>
      </c>
      <c r="W29" s="543">
        <f t="shared" si="7"/>
        <v>0</v>
      </c>
      <c r="X29" s="1046" t="s">
        <v>468</v>
      </c>
      <c r="Y29" s="1046" t="s">
        <v>51</v>
      </c>
      <c r="Z29" s="1046" t="s">
        <v>29</v>
      </c>
      <c r="AA29" s="1046">
        <v>2017</v>
      </c>
      <c r="AB29" s="1046" t="s">
        <v>30</v>
      </c>
      <c r="AC29" s="1047">
        <v>7</v>
      </c>
      <c r="AD29" s="978">
        <f t="shared" si="8"/>
        <v>0.5714285714285714</v>
      </c>
      <c r="AE29" s="1048">
        <v>23.45</v>
      </c>
      <c r="AF29" s="976">
        <f t="shared" si="9"/>
        <v>13.399999999999999</v>
      </c>
      <c r="AG29" s="1058" t="s">
        <v>128</v>
      </c>
      <c r="AH29" s="976">
        <f t="shared" si="14"/>
        <v>13.399999999999999</v>
      </c>
      <c r="AI29" s="978">
        <f t="shared" si="11"/>
        <v>0.5714285714285714</v>
      </c>
      <c r="AJ29" s="978">
        <f t="shared" si="12"/>
        <v>4</v>
      </c>
      <c r="AK29" s="1087"/>
      <c r="AL29" s="1087"/>
      <c r="AM29" s="960"/>
    </row>
    <row r="30" spans="1:39" ht="12.1" customHeight="1">
      <c r="A30" s="999">
        <v>45530</v>
      </c>
      <c r="B30" s="163" t="s">
        <v>460</v>
      </c>
      <c r="C30" s="163" t="s">
        <v>111</v>
      </c>
      <c r="D30" s="164" t="s">
        <v>462</v>
      </c>
      <c r="E30" s="969" t="s">
        <v>282</v>
      </c>
      <c r="F30" s="1000">
        <v>234473</v>
      </c>
      <c r="G30" s="1000"/>
      <c r="H30" s="1000">
        <v>234482</v>
      </c>
      <c r="I30" s="1000"/>
      <c r="J30" s="541">
        <f t="shared" si="0"/>
        <v>9</v>
      </c>
      <c r="K30" s="1000">
        <v>234482</v>
      </c>
      <c r="L30" s="541">
        <f t="shared" si="1"/>
        <v>0</v>
      </c>
      <c r="M30" s="1000">
        <v>234493</v>
      </c>
      <c r="N30" s="1000"/>
      <c r="O30" s="541">
        <f t="shared" ref="O30:O93" si="15">M30-K30</f>
        <v>11</v>
      </c>
      <c r="P30" s="541">
        <f t="shared" ref="P30:P93" si="16">M30-H30</f>
        <v>11</v>
      </c>
      <c r="Q30" s="1000">
        <v>234501</v>
      </c>
      <c r="R30" s="1000"/>
      <c r="S30" s="541">
        <f t="shared" si="4"/>
        <v>8</v>
      </c>
      <c r="T30" s="542">
        <f t="shared" ref="T30:T93" si="17">Q30-F30</f>
        <v>28</v>
      </c>
      <c r="U30" s="542"/>
      <c r="V30" s="541">
        <f t="shared" ref="V30:V93" si="18">P30</f>
        <v>11</v>
      </c>
      <c r="W30" s="543">
        <f t="shared" ref="W30:W93" si="19">T30-V30</f>
        <v>17</v>
      </c>
      <c r="X30" s="1046" t="s">
        <v>468</v>
      </c>
      <c r="Y30" s="1046" t="s">
        <v>51</v>
      </c>
      <c r="Z30" s="1046" t="s">
        <v>29</v>
      </c>
      <c r="AA30" s="1046">
        <v>2017</v>
      </c>
      <c r="AB30" s="1046" t="s">
        <v>30</v>
      </c>
      <c r="AC30" s="1047">
        <v>7</v>
      </c>
      <c r="AD30" s="978">
        <f t="shared" ref="AD30:AD93" si="20">T30/AC30</f>
        <v>4</v>
      </c>
      <c r="AE30" s="1048">
        <v>23.45</v>
      </c>
      <c r="AF30" s="976">
        <f t="shared" ref="AF30:AF93" si="21">AD30*AE30</f>
        <v>93.8</v>
      </c>
      <c r="AG30" s="1058" t="s">
        <v>128</v>
      </c>
      <c r="AH30" s="976">
        <f t="shared" ref="AH30:AH32" si="22">AF30</f>
        <v>93.8</v>
      </c>
      <c r="AI30" s="978">
        <f t="shared" ref="AI30:AI32" si="23">AD30</f>
        <v>4</v>
      </c>
      <c r="AJ30" s="978">
        <f t="shared" ref="AJ30:AJ32" si="24">T30</f>
        <v>28</v>
      </c>
      <c r="AK30" s="1087"/>
      <c r="AL30" s="1087"/>
      <c r="AM30" s="960"/>
    </row>
    <row r="31" spans="1:39" ht="12.1" customHeight="1">
      <c r="A31" s="999">
        <v>45530</v>
      </c>
      <c r="B31" s="164" t="s">
        <v>460</v>
      </c>
      <c r="C31" s="164" t="s">
        <v>111</v>
      </c>
      <c r="D31" s="164" t="s">
        <v>470</v>
      </c>
      <c r="E31" s="164" t="s">
        <v>283</v>
      </c>
      <c r="F31" s="1000">
        <v>234501</v>
      </c>
      <c r="G31" s="1000"/>
      <c r="H31" s="1000">
        <v>234509</v>
      </c>
      <c r="I31" s="1000"/>
      <c r="J31" s="541">
        <f t="shared" si="0"/>
        <v>8</v>
      </c>
      <c r="K31" s="1000">
        <v>234509</v>
      </c>
      <c r="L31" s="541">
        <f t="shared" si="1"/>
        <v>0</v>
      </c>
      <c r="M31" s="1000">
        <v>234518</v>
      </c>
      <c r="N31" s="1000"/>
      <c r="O31" s="541">
        <f t="shared" si="15"/>
        <v>9</v>
      </c>
      <c r="P31" s="541">
        <f t="shared" si="16"/>
        <v>9</v>
      </c>
      <c r="Q31" s="1000">
        <v>234525</v>
      </c>
      <c r="R31" s="1000"/>
      <c r="S31" s="541">
        <f t="shared" si="4"/>
        <v>7</v>
      </c>
      <c r="T31" s="542">
        <f t="shared" si="17"/>
        <v>24</v>
      </c>
      <c r="U31" s="542"/>
      <c r="V31" s="541">
        <f t="shared" si="18"/>
        <v>9</v>
      </c>
      <c r="W31" s="543">
        <f t="shared" si="19"/>
        <v>15</v>
      </c>
      <c r="X31" s="1046" t="s">
        <v>468</v>
      </c>
      <c r="Y31" s="1046" t="s">
        <v>51</v>
      </c>
      <c r="Z31" s="1046" t="s">
        <v>29</v>
      </c>
      <c r="AA31" s="1046">
        <v>2017</v>
      </c>
      <c r="AB31" s="1046" t="s">
        <v>30</v>
      </c>
      <c r="AC31" s="1047">
        <v>7</v>
      </c>
      <c r="AD31" s="978">
        <f t="shared" si="20"/>
        <v>3.4285714285714284</v>
      </c>
      <c r="AE31" s="1048">
        <v>23.45</v>
      </c>
      <c r="AF31" s="976">
        <f t="shared" si="21"/>
        <v>80.399999999999991</v>
      </c>
      <c r="AG31" s="1058" t="s">
        <v>128</v>
      </c>
      <c r="AH31" s="976">
        <f t="shared" si="22"/>
        <v>80.399999999999991</v>
      </c>
      <c r="AI31" s="978">
        <f t="shared" si="23"/>
        <v>3.4285714285714284</v>
      </c>
      <c r="AJ31" s="978">
        <f t="shared" si="24"/>
        <v>24</v>
      </c>
      <c r="AK31" s="1087"/>
      <c r="AL31" s="1087"/>
      <c r="AM31" s="960"/>
    </row>
    <row r="32" spans="1:39" ht="12.1" customHeight="1">
      <c r="A32" s="999">
        <v>45530</v>
      </c>
      <c r="B32" s="164" t="s">
        <v>460</v>
      </c>
      <c r="C32" s="164" t="s">
        <v>111</v>
      </c>
      <c r="D32" s="164" t="s">
        <v>470</v>
      </c>
      <c r="E32" s="164" t="s">
        <v>283</v>
      </c>
      <c r="F32" s="1000">
        <v>234525</v>
      </c>
      <c r="G32" s="1000"/>
      <c r="H32" s="1000">
        <v>234532</v>
      </c>
      <c r="I32" s="1000"/>
      <c r="J32" s="541">
        <f t="shared" si="0"/>
        <v>7</v>
      </c>
      <c r="K32" s="1000">
        <v>234532</v>
      </c>
      <c r="L32" s="541">
        <f t="shared" si="1"/>
        <v>0</v>
      </c>
      <c r="M32" s="1000">
        <v>234540</v>
      </c>
      <c r="N32" s="1000"/>
      <c r="O32" s="541">
        <f t="shared" si="15"/>
        <v>8</v>
      </c>
      <c r="P32" s="541">
        <f t="shared" si="16"/>
        <v>8</v>
      </c>
      <c r="Q32" s="1000">
        <v>234557</v>
      </c>
      <c r="R32" s="1000"/>
      <c r="S32" s="541">
        <f t="shared" si="4"/>
        <v>17</v>
      </c>
      <c r="T32" s="542">
        <f t="shared" si="17"/>
        <v>32</v>
      </c>
      <c r="U32" s="542"/>
      <c r="V32" s="541">
        <f t="shared" si="18"/>
        <v>8</v>
      </c>
      <c r="W32" s="543">
        <f t="shared" si="19"/>
        <v>24</v>
      </c>
      <c r="X32" s="1046" t="s">
        <v>468</v>
      </c>
      <c r="Y32" s="1046" t="s">
        <v>51</v>
      </c>
      <c r="Z32" s="1046" t="s">
        <v>29</v>
      </c>
      <c r="AA32" s="1046">
        <v>2017</v>
      </c>
      <c r="AB32" s="1046" t="s">
        <v>30</v>
      </c>
      <c r="AC32" s="1047">
        <v>7</v>
      </c>
      <c r="AD32" s="978">
        <f t="shared" si="20"/>
        <v>4.5714285714285712</v>
      </c>
      <c r="AE32" s="1048">
        <v>23.45</v>
      </c>
      <c r="AF32" s="976">
        <f t="shared" si="21"/>
        <v>107.19999999999999</v>
      </c>
      <c r="AG32" s="1058" t="s">
        <v>128</v>
      </c>
      <c r="AH32" s="976">
        <f t="shared" si="22"/>
        <v>107.19999999999999</v>
      </c>
      <c r="AI32" s="978">
        <f t="shared" si="23"/>
        <v>4.5714285714285712</v>
      </c>
      <c r="AJ32" s="978">
        <f t="shared" si="24"/>
        <v>32</v>
      </c>
      <c r="AK32" s="1087"/>
      <c r="AL32" s="1087"/>
      <c r="AM32" s="960"/>
    </row>
    <row r="33" spans="1:39" ht="12.1" customHeight="1">
      <c r="A33" s="999">
        <v>45531</v>
      </c>
      <c r="B33" s="164" t="s">
        <v>460</v>
      </c>
      <c r="C33" s="164" t="s">
        <v>111</v>
      </c>
      <c r="D33" s="164" t="s">
        <v>462</v>
      </c>
      <c r="E33" s="164" t="s">
        <v>282</v>
      </c>
      <c r="F33" s="1000">
        <v>234557</v>
      </c>
      <c r="G33" s="1000"/>
      <c r="H33" s="1000">
        <v>234562</v>
      </c>
      <c r="I33" s="1000"/>
      <c r="J33" s="541">
        <f t="shared" si="0"/>
        <v>5</v>
      </c>
      <c r="K33" s="1000">
        <v>234562</v>
      </c>
      <c r="L33" s="541">
        <f t="shared" si="1"/>
        <v>0</v>
      </c>
      <c r="M33" s="1000">
        <v>234562</v>
      </c>
      <c r="N33" s="1000"/>
      <c r="O33" s="541">
        <f t="shared" si="15"/>
        <v>0</v>
      </c>
      <c r="P33" s="541">
        <f t="shared" si="16"/>
        <v>0</v>
      </c>
      <c r="Q33" s="1000">
        <v>234570</v>
      </c>
      <c r="R33" s="1000"/>
      <c r="S33" s="541">
        <f t="shared" si="4"/>
        <v>8</v>
      </c>
      <c r="T33" s="542">
        <f t="shared" si="17"/>
        <v>13</v>
      </c>
      <c r="U33" s="542"/>
      <c r="V33" s="541">
        <f t="shared" si="18"/>
        <v>0</v>
      </c>
      <c r="W33" s="543">
        <f t="shared" si="19"/>
        <v>13</v>
      </c>
      <c r="X33" s="1046" t="s">
        <v>468</v>
      </c>
      <c r="Y33" s="1046" t="s">
        <v>51</v>
      </c>
      <c r="Z33" s="1046" t="s">
        <v>29</v>
      </c>
      <c r="AA33" s="1046">
        <v>2017</v>
      </c>
      <c r="AB33" s="1046" t="s">
        <v>30</v>
      </c>
      <c r="AC33" s="1047">
        <v>7</v>
      </c>
      <c r="AD33" s="978">
        <f t="shared" si="20"/>
        <v>1.8571428571428572</v>
      </c>
      <c r="AE33" s="1048">
        <v>23.45</v>
      </c>
      <c r="AF33" s="976">
        <f t="shared" si="21"/>
        <v>43.55</v>
      </c>
      <c r="AG33" s="1058" t="s">
        <v>128</v>
      </c>
      <c r="AH33" s="976">
        <f t="shared" ref="AH33:AH96" si="25">AF33</f>
        <v>43.55</v>
      </c>
      <c r="AI33" s="978">
        <f t="shared" ref="AI33:AI96" si="26">AD33</f>
        <v>1.8571428571428572</v>
      </c>
      <c r="AJ33" s="978">
        <f t="shared" ref="AJ33:AJ96" si="27">T33</f>
        <v>13</v>
      </c>
      <c r="AK33" s="1087"/>
      <c r="AL33" s="1087"/>
      <c r="AM33" s="960"/>
    </row>
    <row r="34" spans="1:39" ht="12.1" customHeight="1">
      <c r="A34" s="999">
        <v>45531</v>
      </c>
      <c r="B34" s="164" t="s">
        <v>460</v>
      </c>
      <c r="C34" s="164" t="s">
        <v>111</v>
      </c>
      <c r="D34" s="164" t="s">
        <v>470</v>
      </c>
      <c r="E34" s="164" t="s">
        <v>283</v>
      </c>
      <c r="F34" s="1000">
        <v>234562</v>
      </c>
      <c r="G34" s="1000"/>
      <c r="H34" s="1000">
        <v>234570</v>
      </c>
      <c r="I34" s="1000"/>
      <c r="J34" s="541">
        <f t="shared" si="0"/>
        <v>8</v>
      </c>
      <c r="K34" s="1000">
        <v>234570</v>
      </c>
      <c r="L34" s="541">
        <f t="shared" si="1"/>
        <v>0</v>
      </c>
      <c r="M34" s="1000">
        <v>234581</v>
      </c>
      <c r="N34" s="1000"/>
      <c r="O34" s="541">
        <f t="shared" si="15"/>
        <v>11</v>
      </c>
      <c r="P34" s="541">
        <f t="shared" si="16"/>
        <v>11</v>
      </c>
      <c r="Q34" s="1000">
        <v>234589</v>
      </c>
      <c r="R34" s="1000"/>
      <c r="S34" s="541">
        <f t="shared" si="4"/>
        <v>8</v>
      </c>
      <c r="T34" s="542">
        <f t="shared" si="17"/>
        <v>27</v>
      </c>
      <c r="U34" s="542"/>
      <c r="V34" s="541">
        <f t="shared" si="18"/>
        <v>11</v>
      </c>
      <c r="W34" s="543">
        <f t="shared" si="19"/>
        <v>16</v>
      </c>
      <c r="X34" s="1046" t="s">
        <v>468</v>
      </c>
      <c r="Y34" s="1046" t="s">
        <v>51</v>
      </c>
      <c r="Z34" s="1046" t="s">
        <v>29</v>
      </c>
      <c r="AA34" s="1046">
        <v>2017</v>
      </c>
      <c r="AB34" s="1046" t="s">
        <v>30</v>
      </c>
      <c r="AC34" s="1047">
        <v>7</v>
      </c>
      <c r="AD34" s="978">
        <f t="shared" si="20"/>
        <v>3.8571428571428572</v>
      </c>
      <c r="AE34" s="1048">
        <v>23.45</v>
      </c>
      <c r="AF34" s="976">
        <f t="shared" si="21"/>
        <v>90.45</v>
      </c>
      <c r="AG34" s="1058" t="s">
        <v>128</v>
      </c>
      <c r="AH34" s="976">
        <f t="shared" si="25"/>
        <v>90.45</v>
      </c>
      <c r="AI34" s="978">
        <f t="shared" si="26"/>
        <v>3.8571428571428572</v>
      </c>
      <c r="AJ34" s="978">
        <f t="shared" si="27"/>
        <v>27</v>
      </c>
      <c r="AK34" s="1087"/>
      <c r="AL34" s="1087"/>
      <c r="AM34" s="960"/>
    </row>
    <row r="35" spans="1:39" ht="12.1" customHeight="1">
      <c r="A35" s="999">
        <v>45531</v>
      </c>
      <c r="B35" s="164" t="s">
        <v>460</v>
      </c>
      <c r="C35" s="164" t="s">
        <v>111</v>
      </c>
      <c r="D35" s="164" t="s">
        <v>470</v>
      </c>
      <c r="E35" s="164" t="s">
        <v>283</v>
      </c>
      <c r="F35" s="1000">
        <v>234589</v>
      </c>
      <c r="G35" s="1000"/>
      <c r="H35" s="1000">
        <v>234598</v>
      </c>
      <c r="I35" s="1000"/>
      <c r="J35" s="541">
        <f t="shared" si="0"/>
        <v>9</v>
      </c>
      <c r="K35" s="1000">
        <v>234598</v>
      </c>
      <c r="L35" s="541">
        <f t="shared" si="1"/>
        <v>0</v>
      </c>
      <c r="M35" s="1000">
        <v>234607</v>
      </c>
      <c r="N35" s="1000"/>
      <c r="O35" s="541">
        <f t="shared" si="15"/>
        <v>9</v>
      </c>
      <c r="P35" s="541">
        <f t="shared" si="16"/>
        <v>9</v>
      </c>
      <c r="Q35" s="1000">
        <v>234613</v>
      </c>
      <c r="R35" s="1000"/>
      <c r="S35" s="541">
        <f t="shared" si="4"/>
        <v>6</v>
      </c>
      <c r="T35" s="542">
        <f t="shared" si="17"/>
        <v>24</v>
      </c>
      <c r="U35" s="542"/>
      <c r="V35" s="541">
        <f t="shared" si="18"/>
        <v>9</v>
      </c>
      <c r="W35" s="543">
        <f t="shared" si="19"/>
        <v>15</v>
      </c>
      <c r="X35" s="1046" t="s">
        <v>468</v>
      </c>
      <c r="Y35" s="1046" t="s">
        <v>51</v>
      </c>
      <c r="Z35" s="1046" t="s">
        <v>29</v>
      </c>
      <c r="AA35" s="1046">
        <v>2017</v>
      </c>
      <c r="AB35" s="1046" t="s">
        <v>30</v>
      </c>
      <c r="AC35" s="1047">
        <v>7</v>
      </c>
      <c r="AD35" s="978">
        <f t="shared" si="20"/>
        <v>3.4285714285714284</v>
      </c>
      <c r="AE35" s="1048">
        <v>23.45</v>
      </c>
      <c r="AF35" s="976">
        <f t="shared" si="21"/>
        <v>80.399999999999991</v>
      </c>
      <c r="AG35" s="1058" t="s">
        <v>128</v>
      </c>
      <c r="AH35" s="976">
        <f t="shared" si="25"/>
        <v>80.399999999999991</v>
      </c>
      <c r="AI35" s="978">
        <f t="shared" si="26"/>
        <v>3.4285714285714284</v>
      </c>
      <c r="AJ35" s="978">
        <f t="shared" si="27"/>
        <v>24</v>
      </c>
      <c r="AK35" s="1088" t="s">
        <v>439</v>
      </c>
      <c r="AL35" s="1088" t="s">
        <v>440</v>
      </c>
      <c r="AM35" s="1086" t="s">
        <v>2</v>
      </c>
    </row>
    <row r="36" spans="1:39" ht="12.1" customHeight="1">
      <c r="A36" s="999">
        <v>45532</v>
      </c>
      <c r="B36" s="164" t="s">
        <v>460</v>
      </c>
      <c r="C36" s="164" t="s">
        <v>111</v>
      </c>
      <c r="D36" s="164" t="s">
        <v>462</v>
      </c>
      <c r="E36" s="164" t="s">
        <v>282</v>
      </c>
      <c r="F36" s="1000">
        <v>234613</v>
      </c>
      <c r="G36" s="1000"/>
      <c r="H36" s="1000">
        <v>234626</v>
      </c>
      <c r="I36" s="1000"/>
      <c r="J36" s="541">
        <f t="shared" si="0"/>
        <v>13</v>
      </c>
      <c r="K36" s="1000">
        <v>234626</v>
      </c>
      <c r="L36" s="541">
        <f t="shared" si="1"/>
        <v>0</v>
      </c>
      <c r="M36" s="1000">
        <v>234629</v>
      </c>
      <c r="N36" s="1000"/>
      <c r="O36" s="541">
        <f t="shared" si="15"/>
        <v>3</v>
      </c>
      <c r="P36" s="541">
        <f t="shared" si="16"/>
        <v>3</v>
      </c>
      <c r="Q36" s="1000">
        <v>234641</v>
      </c>
      <c r="R36" s="1000"/>
      <c r="S36" s="541">
        <f t="shared" si="4"/>
        <v>12</v>
      </c>
      <c r="T36" s="542">
        <f t="shared" si="17"/>
        <v>28</v>
      </c>
      <c r="U36" s="542"/>
      <c r="V36" s="541">
        <f t="shared" si="18"/>
        <v>3</v>
      </c>
      <c r="W36" s="543">
        <f t="shared" si="19"/>
        <v>25</v>
      </c>
      <c r="X36" s="1046" t="s">
        <v>468</v>
      </c>
      <c r="Y36" s="1046" t="s">
        <v>51</v>
      </c>
      <c r="Z36" s="1046" t="s">
        <v>29</v>
      </c>
      <c r="AA36" s="1046">
        <v>2017</v>
      </c>
      <c r="AB36" s="1046" t="s">
        <v>30</v>
      </c>
      <c r="AC36" s="1047">
        <v>7</v>
      </c>
      <c r="AD36" s="978">
        <f t="shared" si="20"/>
        <v>4</v>
      </c>
      <c r="AE36" s="1048">
        <v>23.45</v>
      </c>
      <c r="AF36" s="976">
        <f t="shared" si="21"/>
        <v>93.8</v>
      </c>
      <c r="AG36" s="1058" t="s">
        <v>128</v>
      </c>
      <c r="AH36" s="976">
        <f t="shared" si="25"/>
        <v>93.8</v>
      </c>
      <c r="AI36" s="978">
        <f t="shared" si="26"/>
        <v>4</v>
      </c>
      <c r="AJ36" s="978">
        <f t="shared" si="27"/>
        <v>28</v>
      </c>
      <c r="AK36" s="1067">
        <v>603</v>
      </c>
      <c r="AL36" s="1067">
        <v>600</v>
      </c>
      <c r="AM36" s="1064">
        <v>45532</v>
      </c>
    </row>
    <row r="37" spans="1:39" ht="12.1" customHeight="1">
      <c r="A37" s="999">
        <v>45532</v>
      </c>
      <c r="B37" s="164" t="s">
        <v>460</v>
      </c>
      <c r="C37" s="164" t="s">
        <v>111</v>
      </c>
      <c r="D37" s="164" t="s">
        <v>470</v>
      </c>
      <c r="E37" s="164" t="s">
        <v>283</v>
      </c>
      <c r="F37" s="1000">
        <v>234641</v>
      </c>
      <c r="G37" s="1000"/>
      <c r="H37" s="1000">
        <v>234649</v>
      </c>
      <c r="I37" s="1000"/>
      <c r="J37" s="541">
        <f t="shared" si="0"/>
        <v>8</v>
      </c>
      <c r="K37" s="1000">
        <v>234649</v>
      </c>
      <c r="L37" s="541">
        <f t="shared" si="1"/>
        <v>0</v>
      </c>
      <c r="M37" s="1000">
        <v>234660</v>
      </c>
      <c r="N37" s="1000"/>
      <c r="O37" s="541">
        <f t="shared" si="15"/>
        <v>11</v>
      </c>
      <c r="P37" s="541">
        <f t="shared" si="16"/>
        <v>11</v>
      </c>
      <c r="Q37" s="1000">
        <v>234668</v>
      </c>
      <c r="R37" s="1000"/>
      <c r="S37" s="541">
        <f t="shared" si="4"/>
        <v>8</v>
      </c>
      <c r="T37" s="542">
        <f t="shared" si="17"/>
        <v>27</v>
      </c>
      <c r="U37" s="542"/>
      <c r="V37" s="541">
        <f t="shared" si="18"/>
        <v>11</v>
      </c>
      <c r="W37" s="543">
        <f t="shared" si="19"/>
        <v>16</v>
      </c>
      <c r="X37" s="1046" t="s">
        <v>468</v>
      </c>
      <c r="Y37" s="1046" t="s">
        <v>51</v>
      </c>
      <c r="Z37" s="1046" t="s">
        <v>29</v>
      </c>
      <c r="AA37" s="1046">
        <v>2017</v>
      </c>
      <c r="AB37" s="1046" t="s">
        <v>30</v>
      </c>
      <c r="AC37" s="1047">
        <v>7</v>
      </c>
      <c r="AD37" s="978">
        <f t="shared" si="20"/>
        <v>3.8571428571428572</v>
      </c>
      <c r="AE37" s="1048">
        <v>23.45</v>
      </c>
      <c r="AF37" s="976">
        <f t="shared" si="21"/>
        <v>90.45</v>
      </c>
      <c r="AG37" s="1058" t="s">
        <v>128</v>
      </c>
      <c r="AH37" s="976">
        <f t="shared" si="25"/>
        <v>90.45</v>
      </c>
      <c r="AI37" s="978">
        <f t="shared" si="26"/>
        <v>3.8571428571428572</v>
      </c>
      <c r="AJ37" s="978">
        <f t="shared" si="27"/>
        <v>27</v>
      </c>
      <c r="AK37" s="1087"/>
      <c r="AL37" s="1087"/>
      <c r="AM37" s="960"/>
    </row>
    <row r="38" spans="1:39" ht="12.1" customHeight="1">
      <c r="A38" s="999">
        <v>45532</v>
      </c>
      <c r="B38" s="164" t="s">
        <v>460</v>
      </c>
      <c r="C38" s="164" t="s">
        <v>111</v>
      </c>
      <c r="D38" s="164" t="s">
        <v>470</v>
      </c>
      <c r="E38" s="164" t="s">
        <v>283</v>
      </c>
      <c r="F38" s="1000">
        <v>234668</v>
      </c>
      <c r="G38" s="1000"/>
      <c r="H38" s="1000">
        <v>234678</v>
      </c>
      <c r="I38" s="1000"/>
      <c r="J38" s="541">
        <f t="shared" si="0"/>
        <v>10</v>
      </c>
      <c r="K38" s="1000">
        <v>234678</v>
      </c>
      <c r="L38" s="541">
        <f t="shared" si="1"/>
        <v>0</v>
      </c>
      <c r="M38" s="1000">
        <v>234686</v>
      </c>
      <c r="N38" s="1000"/>
      <c r="O38" s="541">
        <f t="shared" si="15"/>
        <v>8</v>
      </c>
      <c r="P38" s="541">
        <f t="shared" si="16"/>
        <v>8</v>
      </c>
      <c r="Q38" s="1000">
        <v>234693</v>
      </c>
      <c r="R38" s="1000"/>
      <c r="S38" s="541">
        <f t="shared" si="4"/>
        <v>7</v>
      </c>
      <c r="T38" s="542">
        <f t="shared" si="17"/>
        <v>25</v>
      </c>
      <c r="U38" s="542"/>
      <c r="V38" s="541">
        <f t="shared" si="18"/>
        <v>8</v>
      </c>
      <c r="W38" s="543">
        <f t="shared" si="19"/>
        <v>17</v>
      </c>
      <c r="X38" s="1046" t="s">
        <v>468</v>
      </c>
      <c r="Y38" s="1046" t="s">
        <v>51</v>
      </c>
      <c r="Z38" s="1046" t="s">
        <v>29</v>
      </c>
      <c r="AA38" s="1046">
        <v>2017</v>
      </c>
      <c r="AB38" s="1046" t="s">
        <v>30</v>
      </c>
      <c r="AC38" s="1047">
        <v>7</v>
      </c>
      <c r="AD38" s="978">
        <f t="shared" si="20"/>
        <v>3.5714285714285716</v>
      </c>
      <c r="AE38" s="1048">
        <v>23.45</v>
      </c>
      <c r="AF38" s="976">
        <f t="shared" si="21"/>
        <v>83.75</v>
      </c>
      <c r="AG38" s="1058" t="s">
        <v>128</v>
      </c>
      <c r="AH38" s="976">
        <f t="shared" si="25"/>
        <v>83.75</v>
      </c>
      <c r="AI38" s="978">
        <f t="shared" si="26"/>
        <v>3.5714285714285716</v>
      </c>
      <c r="AJ38" s="978">
        <f t="shared" si="27"/>
        <v>25</v>
      </c>
      <c r="AK38" s="1087"/>
      <c r="AL38" s="1087"/>
      <c r="AM38" s="960"/>
    </row>
    <row r="39" spans="1:39" ht="12.1" customHeight="1">
      <c r="A39" s="999">
        <v>45533</v>
      </c>
      <c r="B39" s="164" t="s">
        <v>460</v>
      </c>
      <c r="C39" s="164" t="s">
        <v>111</v>
      </c>
      <c r="D39" s="164" t="s">
        <v>462</v>
      </c>
      <c r="E39" s="164" t="s">
        <v>282</v>
      </c>
      <c r="F39" s="1000">
        <v>234693</v>
      </c>
      <c r="G39" s="1000"/>
      <c r="H39" s="1000">
        <v>234700</v>
      </c>
      <c r="I39" s="1000"/>
      <c r="J39" s="541">
        <f t="shared" si="0"/>
        <v>7</v>
      </c>
      <c r="K39" s="1000">
        <v>234700</v>
      </c>
      <c r="L39" s="541">
        <f t="shared" si="1"/>
        <v>0</v>
      </c>
      <c r="M39" s="1000">
        <v>234709</v>
      </c>
      <c r="N39" s="1000"/>
      <c r="O39" s="541">
        <f t="shared" si="15"/>
        <v>9</v>
      </c>
      <c r="P39" s="541">
        <f t="shared" si="16"/>
        <v>9</v>
      </c>
      <c r="Q39" s="1000">
        <v>234730</v>
      </c>
      <c r="R39" s="1000"/>
      <c r="S39" s="541">
        <f t="shared" si="4"/>
        <v>21</v>
      </c>
      <c r="T39" s="542">
        <f t="shared" si="17"/>
        <v>37</v>
      </c>
      <c r="U39" s="542"/>
      <c r="V39" s="541">
        <f t="shared" si="18"/>
        <v>9</v>
      </c>
      <c r="W39" s="543">
        <f t="shared" si="19"/>
        <v>28</v>
      </c>
      <c r="X39" s="1046" t="s">
        <v>468</v>
      </c>
      <c r="Y39" s="1046" t="s">
        <v>51</v>
      </c>
      <c r="Z39" s="1046" t="s">
        <v>29</v>
      </c>
      <c r="AA39" s="1046">
        <v>2017</v>
      </c>
      <c r="AB39" s="1046" t="s">
        <v>30</v>
      </c>
      <c r="AC39" s="1047">
        <v>7</v>
      </c>
      <c r="AD39" s="978">
        <f t="shared" si="20"/>
        <v>5.2857142857142856</v>
      </c>
      <c r="AE39" s="1048">
        <v>23.45</v>
      </c>
      <c r="AF39" s="976">
        <f t="shared" si="21"/>
        <v>123.94999999999999</v>
      </c>
      <c r="AG39" s="1058" t="s">
        <v>128</v>
      </c>
      <c r="AH39" s="976">
        <f t="shared" si="25"/>
        <v>123.94999999999999</v>
      </c>
      <c r="AI39" s="978">
        <f t="shared" si="26"/>
        <v>5.2857142857142856</v>
      </c>
      <c r="AJ39" s="978">
        <f t="shared" si="27"/>
        <v>37</v>
      </c>
      <c r="AK39" s="1087"/>
      <c r="AL39" s="1087"/>
      <c r="AM39" s="960"/>
    </row>
    <row r="40" spans="1:39" ht="12.1" customHeight="1">
      <c r="A40" s="999">
        <v>45533</v>
      </c>
      <c r="B40" s="164" t="s">
        <v>460</v>
      </c>
      <c r="C40" s="164" t="s">
        <v>111</v>
      </c>
      <c r="D40" s="164" t="s">
        <v>470</v>
      </c>
      <c r="E40" s="164" t="s">
        <v>283</v>
      </c>
      <c r="F40" s="1000">
        <v>234730</v>
      </c>
      <c r="G40" s="1000"/>
      <c r="H40" s="1000">
        <v>234739</v>
      </c>
      <c r="I40" s="1000"/>
      <c r="J40" s="541">
        <f t="shared" si="0"/>
        <v>9</v>
      </c>
      <c r="K40" s="1000">
        <v>234739</v>
      </c>
      <c r="L40" s="541">
        <f t="shared" si="1"/>
        <v>0</v>
      </c>
      <c r="M40" s="1000">
        <v>234749</v>
      </c>
      <c r="N40" s="1000"/>
      <c r="O40" s="541">
        <f t="shared" si="15"/>
        <v>10</v>
      </c>
      <c r="P40" s="541">
        <f t="shared" si="16"/>
        <v>10</v>
      </c>
      <c r="Q40" s="1000">
        <v>234758</v>
      </c>
      <c r="R40" s="1000"/>
      <c r="S40" s="541">
        <f t="shared" si="4"/>
        <v>9</v>
      </c>
      <c r="T40" s="542">
        <f t="shared" si="17"/>
        <v>28</v>
      </c>
      <c r="U40" s="542"/>
      <c r="V40" s="541">
        <f t="shared" si="18"/>
        <v>10</v>
      </c>
      <c r="W40" s="543">
        <f t="shared" si="19"/>
        <v>18</v>
      </c>
      <c r="X40" s="1046" t="s">
        <v>468</v>
      </c>
      <c r="Y40" s="1046" t="s">
        <v>51</v>
      </c>
      <c r="Z40" s="1046" t="s">
        <v>29</v>
      </c>
      <c r="AA40" s="1046">
        <v>2017</v>
      </c>
      <c r="AB40" s="1046" t="s">
        <v>30</v>
      </c>
      <c r="AC40" s="1047">
        <v>7</v>
      </c>
      <c r="AD40" s="978">
        <f t="shared" si="20"/>
        <v>4</v>
      </c>
      <c r="AE40" s="1048">
        <v>23.45</v>
      </c>
      <c r="AF40" s="976">
        <f t="shared" si="21"/>
        <v>93.8</v>
      </c>
      <c r="AG40" s="1058" t="s">
        <v>128</v>
      </c>
      <c r="AH40" s="976">
        <f t="shared" si="25"/>
        <v>93.8</v>
      </c>
      <c r="AI40" s="978">
        <f t="shared" si="26"/>
        <v>4</v>
      </c>
      <c r="AJ40" s="978">
        <f t="shared" si="27"/>
        <v>28</v>
      </c>
      <c r="AK40" s="1088" t="s">
        <v>439</v>
      </c>
      <c r="AL40" s="1088" t="s">
        <v>440</v>
      </c>
      <c r="AM40" s="1086" t="s">
        <v>2</v>
      </c>
    </row>
    <row r="41" spans="1:39" ht="12.1" customHeight="1">
      <c r="A41" s="999">
        <v>45533</v>
      </c>
      <c r="B41" s="164" t="s">
        <v>460</v>
      </c>
      <c r="C41" s="164" t="s">
        <v>111</v>
      </c>
      <c r="D41" s="164" t="s">
        <v>470</v>
      </c>
      <c r="E41" s="164" t="s">
        <v>283</v>
      </c>
      <c r="F41" s="1000">
        <v>234758</v>
      </c>
      <c r="G41" s="1000"/>
      <c r="H41" s="1000">
        <v>234767</v>
      </c>
      <c r="I41" s="1000"/>
      <c r="J41" s="541">
        <f t="shared" si="0"/>
        <v>9</v>
      </c>
      <c r="K41" s="1000">
        <v>234767</v>
      </c>
      <c r="L41" s="541">
        <f t="shared" si="1"/>
        <v>0</v>
      </c>
      <c r="M41" s="1000">
        <v>234775</v>
      </c>
      <c r="N41" s="1000"/>
      <c r="O41" s="541">
        <f t="shared" si="15"/>
        <v>8</v>
      </c>
      <c r="P41" s="541">
        <f t="shared" si="16"/>
        <v>8</v>
      </c>
      <c r="Q41" s="1000">
        <v>234783</v>
      </c>
      <c r="R41" s="1000"/>
      <c r="S41" s="541">
        <f t="shared" si="4"/>
        <v>8</v>
      </c>
      <c r="T41" s="542">
        <f t="shared" si="17"/>
        <v>25</v>
      </c>
      <c r="U41" s="542"/>
      <c r="V41" s="541">
        <f t="shared" si="18"/>
        <v>8</v>
      </c>
      <c r="W41" s="543">
        <f t="shared" si="19"/>
        <v>17</v>
      </c>
      <c r="X41" s="1046" t="s">
        <v>468</v>
      </c>
      <c r="Y41" s="1046" t="s">
        <v>51</v>
      </c>
      <c r="Z41" s="1046" t="s">
        <v>29</v>
      </c>
      <c r="AA41" s="1046">
        <v>2017</v>
      </c>
      <c r="AB41" s="1046" t="s">
        <v>30</v>
      </c>
      <c r="AC41" s="1047">
        <v>7</v>
      </c>
      <c r="AD41" s="978">
        <f t="shared" si="20"/>
        <v>3.5714285714285716</v>
      </c>
      <c r="AE41" s="1048">
        <v>23.45</v>
      </c>
      <c r="AF41" s="976">
        <f t="shared" si="21"/>
        <v>83.75</v>
      </c>
      <c r="AG41" s="1058" t="s">
        <v>128</v>
      </c>
      <c r="AH41" s="976">
        <f t="shared" si="25"/>
        <v>83.75</v>
      </c>
      <c r="AI41" s="978">
        <f t="shared" si="26"/>
        <v>3.5714285714285716</v>
      </c>
      <c r="AJ41" s="978">
        <f t="shared" si="27"/>
        <v>25</v>
      </c>
      <c r="AK41" s="1067">
        <v>476</v>
      </c>
      <c r="AL41" s="1067">
        <v>600</v>
      </c>
      <c r="AM41" s="1064">
        <v>45532</v>
      </c>
    </row>
    <row r="42" spans="1:39" ht="12.1" customHeight="1">
      <c r="A42" s="999">
        <v>45534</v>
      </c>
      <c r="B42" s="164" t="s">
        <v>460</v>
      </c>
      <c r="C42" s="164" t="s">
        <v>111</v>
      </c>
      <c r="D42" s="164" t="s">
        <v>462</v>
      </c>
      <c r="E42" s="164" t="s">
        <v>282</v>
      </c>
      <c r="F42" s="1000">
        <v>234783</v>
      </c>
      <c r="G42" s="1000"/>
      <c r="H42" s="1000">
        <v>234790</v>
      </c>
      <c r="I42" s="1000"/>
      <c r="J42" s="541">
        <f t="shared" si="0"/>
        <v>7</v>
      </c>
      <c r="K42" s="1000">
        <v>234790</v>
      </c>
      <c r="L42" s="541">
        <f t="shared" si="1"/>
        <v>0</v>
      </c>
      <c r="M42" s="1000">
        <v>234800</v>
      </c>
      <c r="N42" s="1000"/>
      <c r="O42" s="541">
        <f t="shared" si="15"/>
        <v>10</v>
      </c>
      <c r="P42" s="541">
        <f t="shared" si="16"/>
        <v>10</v>
      </c>
      <c r="Q42" s="1000">
        <v>234817</v>
      </c>
      <c r="R42" s="1000"/>
      <c r="S42" s="541">
        <f t="shared" si="4"/>
        <v>17</v>
      </c>
      <c r="T42" s="542">
        <f t="shared" si="17"/>
        <v>34</v>
      </c>
      <c r="U42" s="542"/>
      <c r="V42" s="541">
        <f t="shared" si="18"/>
        <v>10</v>
      </c>
      <c r="W42" s="543">
        <f t="shared" si="19"/>
        <v>24</v>
      </c>
      <c r="X42" s="1046" t="s">
        <v>468</v>
      </c>
      <c r="Y42" s="1046" t="s">
        <v>51</v>
      </c>
      <c r="Z42" s="1046" t="s">
        <v>29</v>
      </c>
      <c r="AA42" s="1046">
        <v>2017</v>
      </c>
      <c r="AB42" s="1046" t="s">
        <v>30</v>
      </c>
      <c r="AC42" s="1047">
        <v>7</v>
      </c>
      <c r="AD42" s="978">
        <f t="shared" si="20"/>
        <v>4.8571428571428568</v>
      </c>
      <c r="AE42" s="1048">
        <v>23.45</v>
      </c>
      <c r="AF42" s="976">
        <f t="shared" si="21"/>
        <v>113.89999999999999</v>
      </c>
      <c r="AG42" s="1058" t="s">
        <v>128</v>
      </c>
      <c r="AH42" s="976">
        <f t="shared" si="25"/>
        <v>113.89999999999999</v>
      </c>
      <c r="AI42" s="978">
        <f t="shared" si="26"/>
        <v>4.8571428571428568</v>
      </c>
      <c r="AJ42" s="978">
        <f t="shared" si="27"/>
        <v>34</v>
      </c>
      <c r="AK42" s="1087"/>
      <c r="AL42" s="1087"/>
      <c r="AM42" s="960"/>
    </row>
    <row r="43" spans="1:39" ht="12.1" customHeight="1">
      <c r="A43" s="999">
        <v>45534</v>
      </c>
      <c r="B43" s="164" t="s">
        <v>460</v>
      </c>
      <c r="C43" s="164" t="s">
        <v>111</v>
      </c>
      <c r="D43" s="164" t="s">
        <v>471</v>
      </c>
      <c r="E43" s="164" t="s">
        <v>208</v>
      </c>
      <c r="F43" s="1000">
        <v>234817</v>
      </c>
      <c r="G43" s="1000"/>
      <c r="H43" s="1000"/>
      <c r="I43" s="1000"/>
      <c r="J43" s="541">
        <f t="shared" si="0"/>
        <v>-234817</v>
      </c>
      <c r="K43" s="1000"/>
      <c r="L43" s="541">
        <f t="shared" si="1"/>
        <v>0</v>
      </c>
      <c r="M43" s="1000"/>
      <c r="N43" s="1000"/>
      <c r="O43" s="541">
        <f t="shared" si="15"/>
        <v>0</v>
      </c>
      <c r="P43" s="541">
        <f t="shared" si="16"/>
        <v>0</v>
      </c>
      <c r="Q43" s="1000">
        <v>234892</v>
      </c>
      <c r="R43" s="1000"/>
      <c r="S43" s="541">
        <f t="shared" si="4"/>
        <v>234892</v>
      </c>
      <c r="T43" s="542">
        <f t="shared" si="17"/>
        <v>75</v>
      </c>
      <c r="U43" s="542"/>
      <c r="V43" s="541">
        <f t="shared" si="18"/>
        <v>0</v>
      </c>
      <c r="W43" s="543">
        <f t="shared" si="19"/>
        <v>75</v>
      </c>
      <c r="X43" s="1046" t="s">
        <v>468</v>
      </c>
      <c r="Y43" s="1046" t="s">
        <v>51</v>
      </c>
      <c r="Z43" s="1046" t="s">
        <v>29</v>
      </c>
      <c r="AA43" s="1046">
        <v>2017</v>
      </c>
      <c r="AB43" s="1046" t="s">
        <v>30</v>
      </c>
      <c r="AC43" s="1047">
        <v>7</v>
      </c>
      <c r="AD43" s="978">
        <f t="shared" si="20"/>
        <v>10.714285714285714</v>
      </c>
      <c r="AE43" s="1048">
        <v>23.45</v>
      </c>
      <c r="AF43" s="976">
        <f t="shared" si="21"/>
        <v>251.24999999999997</v>
      </c>
      <c r="AG43" s="1058" t="s">
        <v>128</v>
      </c>
      <c r="AH43" s="976">
        <f t="shared" si="25"/>
        <v>251.24999999999997</v>
      </c>
      <c r="AI43" s="978">
        <f t="shared" si="26"/>
        <v>10.714285714285714</v>
      </c>
      <c r="AJ43" s="978">
        <f t="shared" si="27"/>
        <v>75</v>
      </c>
      <c r="AK43" s="1087"/>
      <c r="AL43" s="1087"/>
      <c r="AM43" s="960"/>
    </row>
    <row r="44" spans="1:39" ht="12.1" customHeight="1">
      <c r="A44" s="999">
        <v>45534</v>
      </c>
      <c r="B44" s="164" t="s">
        <v>460</v>
      </c>
      <c r="C44" s="164" t="s">
        <v>111</v>
      </c>
      <c r="D44" s="164" t="s">
        <v>470</v>
      </c>
      <c r="E44" s="164" t="s">
        <v>283</v>
      </c>
      <c r="F44" s="1000">
        <v>234892</v>
      </c>
      <c r="G44" s="1000"/>
      <c r="H44" s="1000">
        <v>234900</v>
      </c>
      <c r="I44" s="1000"/>
      <c r="J44" s="541">
        <f t="shared" si="0"/>
        <v>8</v>
      </c>
      <c r="K44" s="1000">
        <v>234900</v>
      </c>
      <c r="L44" s="541">
        <f t="shared" si="1"/>
        <v>0</v>
      </c>
      <c r="M44" s="1000">
        <v>234911</v>
      </c>
      <c r="N44" s="1000"/>
      <c r="O44" s="541">
        <f t="shared" si="15"/>
        <v>11</v>
      </c>
      <c r="P44" s="541">
        <f t="shared" si="16"/>
        <v>11</v>
      </c>
      <c r="Q44" s="1000">
        <v>234918</v>
      </c>
      <c r="R44" s="1000"/>
      <c r="S44" s="541">
        <f t="shared" si="4"/>
        <v>7</v>
      </c>
      <c r="T44" s="542">
        <f t="shared" si="17"/>
        <v>26</v>
      </c>
      <c r="U44" s="542"/>
      <c r="V44" s="541">
        <f t="shared" si="18"/>
        <v>11</v>
      </c>
      <c r="W44" s="543">
        <f t="shared" si="19"/>
        <v>15</v>
      </c>
      <c r="X44" s="1046" t="s">
        <v>468</v>
      </c>
      <c r="Y44" s="1046" t="s">
        <v>51</v>
      </c>
      <c r="Z44" s="1046" t="s">
        <v>29</v>
      </c>
      <c r="AA44" s="1046">
        <v>2017</v>
      </c>
      <c r="AB44" s="1046" t="s">
        <v>30</v>
      </c>
      <c r="AC44" s="1047">
        <v>7</v>
      </c>
      <c r="AD44" s="978">
        <f t="shared" si="20"/>
        <v>3.7142857142857144</v>
      </c>
      <c r="AE44" s="1048">
        <v>23.45</v>
      </c>
      <c r="AF44" s="976">
        <f t="shared" si="21"/>
        <v>87.1</v>
      </c>
      <c r="AG44" s="1058" t="s">
        <v>128</v>
      </c>
      <c r="AH44" s="976">
        <f t="shared" si="25"/>
        <v>87.1</v>
      </c>
      <c r="AI44" s="978">
        <f t="shared" si="26"/>
        <v>3.7142857142857144</v>
      </c>
      <c r="AJ44" s="978">
        <f t="shared" si="27"/>
        <v>26</v>
      </c>
      <c r="AK44" s="1087"/>
      <c r="AL44" s="1087"/>
      <c r="AM44" s="960"/>
    </row>
    <row r="45" spans="1:39" ht="12.1" customHeight="1">
      <c r="A45" s="999">
        <v>45534</v>
      </c>
      <c r="B45" s="164" t="s">
        <v>460</v>
      </c>
      <c r="C45" s="164" t="s">
        <v>111</v>
      </c>
      <c r="D45" s="164" t="s">
        <v>470</v>
      </c>
      <c r="E45" s="164" t="s">
        <v>283</v>
      </c>
      <c r="F45" s="1000">
        <v>234918</v>
      </c>
      <c r="G45" s="1000"/>
      <c r="H45" s="1000">
        <v>234927</v>
      </c>
      <c r="I45" s="1000"/>
      <c r="J45" s="541">
        <f t="shared" si="0"/>
        <v>9</v>
      </c>
      <c r="K45" s="1000">
        <v>234927</v>
      </c>
      <c r="L45" s="541">
        <f t="shared" si="1"/>
        <v>0</v>
      </c>
      <c r="M45" s="1000">
        <v>234935</v>
      </c>
      <c r="N45" s="1000"/>
      <c r="O45" s="541">
        <f t="shared" si="15"/>
        <v>8</v>
      </c>
      <c r="P45" s="541">
        <f t="shared" si="16"/>
        <v>8</v>
      </c>
      <c r="Q45" s="1000">
        <v>234943</v>
      </c>
      <c r="R45" s="1000"/>
      <c r="S45" s="541">
        <f t="shared" si="4"/>
        <v>8</v>
      </c>
      <c r="T45" s="542">
        <f t="shared" si="17"/>
        <v>25</v>
      </c>
      <c r="U45" s="542"/>
      <c r="V45" s="541">
        <f t="shared" si="18"/>
        <v>8</v>
      </c>
      <c r="W45" s="543">
        <f t="shared" si="19"/>
        <v>17</v>
      </c>
      <c r="X45" s="1046" t="s">
        <v>468</v>
      </c>
      <c r="Y45" s="1046" t="s">
        <v>51</v>
      </c>
      <c r="Z45" s="1046" t="s">
        <v>29</v>
      </c>
      <c r="AA45" s="1046">
        <v>2017</v>
      </c>
      <c r="AB45" s="1046" t="s">
        <v>30</v>
      </c>
      <c r="AC45" s="1047">
        <v>7</v>
      </c>
      <c r="AD45" s="978">
        <f t="shared" si="20"/>
        <v>3.5714285714285716</v>
      </c>
      <c r="AE45" s="1048">
        <v>23.45</v>
      </c>
      <c r="AF45" s="976">
        <f t="shared" si="21"/>
        <v>83.75</v>
      </c>
      <c r="AG45" s="1058" t="s">
        <v>128</v>
      </c>
      <c r="AH45" s="976">
        <f t="shared" si="25"/>
        <v>83.75</v>
      </c>
      <c r="AI45" s="978">
        <f t="shared" si="26"/>
        <v>3.5714285714285716</v>
      </c>
      <c r="AJ45" s="978">
        <f t="shared" si="27"/>
        <v>25</v>
      </c>
      <c r="AK45" s="1087"/>
      <c r="AL45" s="1087"/>
      <c r="AM45" s="960"/>
    </row>
    <row r="46" spans="1:39" ht="12.1" customHeight="1">
      <c r="A46" s="999">
        <v>45537</v>
      </c>
      <c r="B46" s="164" t="s">
        <v>460</v>
      </c>
      <c r="C46" s="164" t="s">
        <v>111</v>
      </c>
      <c r="D46" s="164" t="s">
        <v>462</v>
      </c>
      <c r="E46" s="164" t="s">
        <v>282</v>
      </c>
      <c r="F46" s="1000">
        <v>234943</v>
      </c>
      <c r="G46" s="1000"/>
      <c r="H46" s="1000">
        <v>234951</v>
      </c>
      <c r="I46" s="1000"/>
      <c r="J46" s="541">
        <f t="shared" si="0"/>
        <v>8</v>
      </c>
      <c r="K46" s="1000">
        <v>234951</v>
      </c>
      <c r="L46" s="541">
        <f t="shared" si="1"/>
        <v>0</v>
      </c>
      <c r="M46" s="1000">
        <v>234959</v>
      </c>
      <c r="N46" s="1000"/>
      <c r="O46" s="541">
        <f t="shared" si="15"/>
        <v>8</v>
      </c>
      <c r="P46" s="541">
        <f t="shared" si="16"/>
        <v>8</v>
      </c>
      <c r="Q46" s="1000">
        <v>234981</v>
      </c>
      <c r="R46" s="1000"/>
      <c r="S46" s="541">
        <f t="shared" si="4"/>
        <v>22</v>
      </c>
      <c r="T46" s="542">
        <f t="shared" si="17"/>
        <v>38</v>
      </c>
      <c r="U46" s="542"/>
      <c r="V46" s="541">
        <f t="shared" si="18"/>
        <v>8</v>
      </c>
      <c r="W46" s="543">
        <f t="shared" si="19"/>
        <v>30</v>
      </c>
      <c r="X46" s="1046" t="s">
        <v>468</v>
      </c>
      <c r="Y46" s="1046" t="s">
        <v>51</v>
      </c>
      <c r="Z46" s="1046" t="s">
        <v>29</v>
      </c>
      <c r="AA46" s="1046">
        <v>2017</v>
      </c>
      <c r="AB46" s="1046" t="s">
        <v>30</v>
      </c>
      <c r="AC46" s="1047">
        <v>7</v>
      </c>
      <c r="AD46" s="978">
        <f t="shared" si="20"/>
        <v>5.4285714285714288</v>
      </c>
      <c r="AE46" s="1048">
        <v>23.45</v>
      </c>
      <c r="AF46" s="976">
        <f t="shared" si="21"/>
        <v>127.3</v>
      </c>
      <c r="AG46" s="1058" t="s">
        <v>128</v>
      </c>
      <c r="AH46" s="976">
        <f t="shared" si="25"/>
        <v>127.3</v>
      </c>
      <c r="AI46" s="978">
        <f t="shared" si="26"/>
        <v>5.4285714285714288</v>
      </c>
      <c r="AJ46" s="978">
        <f t="shared" si="27"/>
        <v>38</v>
      </c>
      <c r="AK46" s="1087"/>
      <c r="AL46" s="1087"/>
      <c r="AM46" s="960"/>
    </row>
    <row r="47" spans="1:39" ht="12.1" customHeight="1">
      <c r="A47" s="999">
        <v>45537</v>
      </c>
      <c r="B47" s="164" t="s">
        <v>460</v>
      </c>
      <c r="C47" s="164" t="s">
        <v>111</v>
      </c>
      <c r="D47" s="164" t="s">
        <v>470</v>
      </c>
      <c r="E47" s="164" t="s">
        <v>283</v>
      </c>
      <c r="F47" s="1000">
        <v>234981</v>
      </c>
      <c r="G47" s="1000"/>
      <c r="H47" s="1000">
        <v>234989</v>
      </c>
      <c r="I47" s="1000"/>
      <c r="J47" s="541">
        <f t="shared" si="0"/>
        <v>8</v>
      </c>
      <c r="K47" s="1000">
        <v>234989</v>
      </c>
      <c r="L47" s="541">
        <f t="shared" si="1"/>
        <v>0</v>
      </c>
      <c r="M47" s="1000">
        <v>235000</v>
      </c>
      <c r="N47" s="1000"/>
      <c r="O47" s="541">
        <f t="shared" si="15"/>
        <v>11</v>
      </c>
      <c r="P47" s="541">
        <f t="shared" si="16"/>
        <v>11</v>
      </c>
      <c r="Q47" s="1000">
        <v>235009</v>
      </c>
      <c r="R47" s="1000"/>
      <c r="S47" s="541">
        <f t="shared" si="4"/>
        <v>9</v>
      </c>
      <c r="T47" s="542">
        <f t="shared" si="17"/>
        <v>28</v>
      </c>
      <c r="U47" s="542"/>
      <c r="V47" s="541">
        <f t="shared" si="18"/>
        <v>11</v>
      </c>
      <c r="W47" s="543">
        <f t="shared" si="19"/>
        <v>17</v>
      </c>
      <c r="X47" s="1046" t="s">
        <v>468</v>
      </c>
      <c r="Y47" s="1046" t="s">
        <v>51</v>
      </c>
      <c r="Z47" s="1046" t="s">
        <v>29</v>
      </c>
      <c r="AA47" s="1046">
        <v>2017</v>
      </c>
      <c r="AB47" s="1046" t="s">
        <v>30</v>
      </c>
      <c r="AC47" s="1047">
        <v>7</v>
      </c>
      <c r="AD47" s="978">
        <f t="shared" si="20"/>
        <v>4</v>
      </c>
      <c r="AE47" s="1048">
        <v>23.45</v>
      </c>
      <c r="AF47" s="976">
        <f t="shared" si="21"/>
        <v>93.8</v>
      </c>
      <c r="AG47" s="1058" t="s">
        <v>128</v>
      </c>
      <c r="AH47" s="976">
        <f t="shared" si="25"/>
        <v>93.8</v>
      </c>
      <c r="AI47" s="978">
        <f t="shared" si="26"/>
        <v>4</v>
      </c>
      <c r="AJ47" s="978">
        <f t="shared" si="27"/>
        <v>28</v>
      </c>
      <c r="AK47" s="1088" t="s">
        <v>439</v>
      </c>
      <c r="AL47" s="1088" t="s">
        <v>440</v>
      </c>
      <c r="AM47" s="1086" t="s">
        <v>2</v>
      </c>
    </row>
    <row r="48" spans="1:39" ht="12.1" customHeight="1">
      <c r="A48" s="999">
        <v>45538</v>
      </c>
      <c r="B48" s="164" t="s">
        <v>460</v>
      </c>
      <c r="C48" s="164" t="s">
        <v>111</v>
      </c>
      <c r="D48" s="164" t="s">
        <v>462</v>
      </c>
      <c r="E48" s="164" t="s">
        <v>282</v>
      </c>
      <c r="F48" s="1000">
        <v>235009</v>
      </c>
      <c r="G48" s="1000"/>
      <c r="H48" s="1000">
        <v>235016</v>
      </c>
      <c r="I48" s="1000"/>
      <c r="J48" s="541">
        <f t="shared" si="0"/>
        <v>7</v>
      </c>
      <c r="K48" s="1000">
        <v>235016</v>
      </c>
      <c r="L48" s="541">
        <f t="shared" si="1"/>
        <v>0</v>
      </c>
      <c r="M48" s="1000">
        <v>235024</v>
      </c>
      <c r="N48" s="1000"/>
      <c r="O48" s="541">
        <f t="shared" si="15"/>
        <v>8</v>
      </c>
      <c r="P48" s="541">
        <f t="shared" si="16"/>
        <v>8</v>
      </c>
      <c r="Q48" s="1000">
        <v>235036</v>
      </c>
      <c r="R48" s="1000"/>
      <c r="S48" s="541">
        <f t="shared" si="4"/>
        <v>12</v>
      </c>
      <c r="T48" s="542">
        <f t="shared" si="17"/>
        <v>27</v>
      </c>
      <c r="U48" s="542"/>
      <c r="V48" s="541">
        <f t="shared" si="18"/>
        <v>8</v>
      </c>
      <c r="W48" s="543">
        <f t="shared" si="19"/>
        <v>19</v>
      </c>
      <c r="X48" s="1046" t="s">
        <v>468</v>
      </c>
      <c r="Y48" s="1046" t="s">
        <v>51</v>
      </c>
      <c r="Z48" s="1046" t="s">
        <v>29</v>
      </c>
      <c r="AA48" s="1046">
        <v>2017</v>
      </c>
      <c r="AB48" s="1046" t="s">
        <v>30</v>
      </c>
      <c r="AC48" s="1047">
        <v>7</v>
      </c>
      <c r="AD48" s="978">
        <f t="shared" si="20"/>
        <v>3.8571428571428572</v>
      </c>
      <c r="AE48" s="1048">
        <v>23.45</v>
      </c>
      <c r="AF48" s="976">
        <f t="shared" si="21"/>
        <v>90.45</v>
      </c>
      <c r="AG48" s="1058" t="s">
        <v>128</v>
      </c>
      <c r="AH48" s="976">
        <f t="shared" si="25"/>
        <v>90.45</v>
      </c>
      <c r="AI48" s="978">
        <f t="shared" si="26"/>
        <v>3.8571428571428572</v>
      </c>
      <c r="AJ48" s="978">
        <f t="shared" si="27"/>
        <v>27</v>
      </c>
      <c r="AK48" s="1067">
        <v>848</v>
      </c>
      <c r="AL48" s="1067">
        <v>800</v>
      </c>
      <c r="AM48" s="1064">
        <v>45532</v>
      </c>
    </row>
    <row r="49" spans="1:39" ht="12.1" customHeight="1">
      <c r="A49" s="999">
        <v>45538</v>
      </c>
      <c r="B49" s="164" t="s">
        <v>460</v>
      </c>
      <c r="C49" s="164" t="s">
        <v>111</v>
      </c>
      <c r="D49" s="164" t="s">
        <v>470</v>
      </c>
      <c r="E49" s="164" t="s">
        <v>283</v>
      </c>
      <c r="F49" s="1000">
        <v>235036</v>
      </c>
      <c r="G49" s="1000"/>
      <c r="H49" s="1000">
        <v>235045</v>
      </c>
      <c r="I49" s="1000"/>
      <c r="J49" s="541">
        <f t="shared" si="0"/>
        <v>9</v>
      </c>
      <c r="K49" s="1000">
        <v>235045</v>
      </c>
      <c r="L49" s="541">
        <f t="shared" si="1"/>
        <v>0</v>
      </c>
      <c r="M49" s="1000">
        <v>235055</v>
      </c>
      <c r="N49" s="1000"/>
      <c r="O49" s="541">
        <f t="shared" si="15"/>
        <v>10</v>
      </c>
      <c r="P49" s="541">
        <f t="shared" si="16"/>
        <v>10</v>
      </c>
      <c r="Q49" s="1000">
        <v>235063</v>
      </c>
      <c r="R49" s="1000"/>
      <c r="S49" s="541">
        <f t="shared" si="4"/>
        <v>8</v>
      </c>
      <c r="T49" s="542">
        <f t="shared" si="17"/>
        <v>27</v>
      </c>
      <c r="U49" s="542"/>
      <c r="V49" s="541">
        <f t="shared" si="18"/>
        <v>10</v>
      </c>
      <c r="W49" s="543">
        <f t="shared" si="19"/>
        <v>17</v>
      </c>
      <c r="X49" s="1046" t="s">
        <v>468</v>
      </c>
      <c r="Y49" s="1046" t="s">
        <v>51</v>
      </c>
      <c r="Z49" s="1046" t="s">
        <v>29</v>
      </c>
      <c r="AA49" s="1046">
        <v>2017</v>
      </c>
      <c r="AB49" s="1046" t="s">
        <v>30</v>
      </c>
      <c r="AC49" s="1047">
        <v>7</v>
      </c>
      <c r="AD49" s="978">
        <f t="shared" si="20"/>
        <v>3.8571428571428572</v>
      </c>
      <c r="AE49" s="1048">
        <v>23.45</v>
      </c>
      <c r="AF49" s="976">
        <f t="shared" si="21"/>
        <v>90.45</v>
      </c>
      <c r="AG49" s="1058" t="s">
        <v>128</v>
      </c>
      <c r="AH49" s="976">
        <f t="shared" si="25"/>
        <v>90.45</v>
      </c>
      <c r="AI49" s="978">
        <f t="shared" si="26"/>
        <v>3.8571428571428572</v>
      </c>
      <c r="AJ49" s="978">
        <f t="shared" si="27"/>
        <v>27</v>
      </c>
      <c r="AK49" s="1087"/>
      <c r="AL49" s="1087"/>
      <c r="AM49" s="960"/>
    </row>
    <row r="50" spans="1:39" ht="12.1" customHeight="1">
      <c r="A50" s="999">
        <v>45539</v>
      </c>
      <c r="B50" s="164" t="s">
        <v>460</v>
      </c>
      <c r="C50" s="164" t="s">
        <v>111</v>
      </c>
      <c r="D50" s="164" t="s">
        <v>462</v>
      </c>
      <c r="E50" s="164" t="s">
        <v>282</v>
      </c>
      <c r="F50" s="1000">
        <v>235063</v>
      </c>
      <c r="G50" s="1000"/>
      <c r="H50" s="1000">
        <v>235070</v>
      </c>
      <c r="I50" s="1000"/>
      <c r="J50" s="541">
        <f t="shared" si="0"/>
        <v>7</v>
      </c>
      <c r="K50" s="1000">
        <v>235070</v>
      </c>
      <c r="L50" s="541">
        <f t="shared" si="1"/>
        <v>0</v>
      </c>
      <c r="M50" s="1000">
        <v>235078</v>
      </c>
      <c r="N50" s="1000"/>
      <c r="O50" s="541">
        <f t="shared" si="15"/>
        <v>8</v>
      </c>
      <c r="P50" s="541">
        <f t="shared" si="16"/>
        <v>8</v>
      </c>
      <c r="Q50" s="1000">
        <v>235096</v>
      </c>
      <c r="R50" s="1000"/>
      <c r="S50" s="541">
        <f t="shared" si="4"/>
        <v>18</v>
      </c>
      <c r="T50" s="542">
        <f t="shared" si="17"/>
        <v>33</v>
      </c>
      <c r="U50" s="542"/>
      <c r="V50" s="541">
        <f t="shared" si="18"/>
        <v>8</v>
      </c>
      <c r="W50" s="543">
        <f t="shared" si="19"/>
        <v>25</v>
      </c>
      <c r="X50" s="1046" t="s">
        <v>468</v>
      </c>
      <c r="Y50" s="1046" t="s">
        <v>51</v>
      </c>
      <c r="Z50" s="1046" t="s">
        <v>29</v>
      </c>
      <c r="AA50" s="1046">
        <v>2017</v>
      </c>
      <c r="AB50" s="1046" t="s">
        <v>30</v>
      </c>
      <c r="AC50" s="1047">
        <v>7</v>
      </c>
      <c r="AD50" s="978">
        <f t="shared" si="20"/>
        <v>4.7142857142857144</v>
      </c>
      <c r="AE50" s="1048">
        <v>23.45</v>
      </c>
      <c r="AF50" s="976">
        <f t="shared" si="21"/>
        <v>110.55</v>
      </c>
      <c r="AG50" s="1058" t="s">
        <v>128</v>
      </c>
      <c r="AH50" s="976">
        <f t="shared" si="25"/>
        <v>110.55</v>
      </c>
      <c r="AI50" s="978">
        <f t="shared" si="26"/>
        <v>4.7142857142857144</v>
      </c>
      <c r="AJ50" s="978">
        <f t="shared" si="27"/>
        <v>33</v>
      </c>
      <c r="AK50" s="1087"/>
      <c r="AL50" s="1087"/>
      <c r="AM50" s="960"/>
    </row>
    <row r="51" spans="1:39" ht="12.1" customHeight="1">
      <c r="A51" s="999">
        <v>45539</v>
      </c>
      <c r="B51" s="164" t="s">
        <v>460</v>
      </c>
      <c r="C51" s="164" t="s">
        <v>111</v>
      </c>
      <c r="D51" s="164" t="s">
        <v>470</v>
      </c>
      <c r="E51" s="164" t="s">
        <v>283</v>
      </c>
      <c r="F51" s="1000">
        <v>235096</v>
      </c>
      <c r="G51" s="1000"/>
      <c r="H51" s="1000">
        <v>235109</v>
      </c>
      <c r="I51" s="1000"/>
      <c r="J51" s="541">
        <f t="shared" si="0"/>
        <v>13</v>
      </c>
      <c r="K51" s="1000">
        <v>235109</v>
      </c>
      <c r="L51" s="541">
        <f t="shared" si="1"/>
        <v>0</v>
      </c>
      <c r="M51" s="1000">
        <v>235119</v>
      </c>
      <c r="N51" s="1000"/>
      <c r="O51" s="541">
        <f t="shared" si="15"/>
        <v>10</v>
      </c>
      <c r="P51" s="541">
        <f t="shared" si="16"/>
        <v>10</v>
      </c>
      <c r="Q51" s="1000">
        <v>235128</v>
      </c>
      <c r="R51" s="1000"/>
      <c r="S51" s="541">
        <f t="shared" si="4"/>
        <v>9</v>
      </c>
      <c r="T51" s="542">
        <f t="shared" si="17"/>
        <v>32</v>
      </c>
      <c r="U51" s="542"/>
      <c r="V51" s="541">
        <f t="shared" si="18"/>
        <v>10</v>
      </c>
      <c r="W51" s="543">
        <f t="shared" si="19"/>
        <v>22</v>
      </c>
      <c r="X51" s="1046" t="s">
        <v>468</v>
      </c>
      <c r="Y51" s="1046" t="s">
        <v>51</v>
      </c>
      <c r="Z51" s="1046" t="s">
        <v>29</v>
      </c>
      <c r="AA51" s="1046">
        <v>2017</v>
      </c>
      <c r="AB51" s="1046" t="s">
        <v>30</v>
      </c>
      <c r="AC51" s="1047">
        <v>7</v>
      </c>
      <c r="AD51" s="978">
        <f t="shared" si="20"/>
        <v>4.5714285714285712</v>
      </c>
      <c r="AE51" s="1048">
        <v>23.45</v>
      </c>
      <c r="AF51" s="976">
        <f t="shared" si="21"/>
        <v>107.19999999999999</v>
      </c>
      <c r="AG51" s="1058" t="s">
        <v>128</v>
      </c>
      <c r="AH51" s="976">
        <f t="shared" si="25"/>
        <v>107.19999999999999</v>
      </c>
      <c r="AI51" s="978">
        <f t="shared" si="26"/>
        <v>4.5714285714285712</v>
      </c>
      <c r="AJ51" s="978">
        <f t="shared" si="27"/>
        <v>32</v>
      </c>
      <c r="AK51" s="1087"/>
      <c r="AL51" s="1087"/>
      <c r="AM51" s="960"/>
    </row>
    <row r="52" spans="1:39" ht="12.1" customHeight="1">
      <c r="A52" s="999">
        <v>45540</v>
      </c>
      <c r="B52" s="164" t="s">
        <v>460</v>
      </c>
      <c r="C52" s="164" t="s">
        <v>111</v>
      </c>
      <c r="D52" s="164" t="s">
        <v>462</v>
      </c>
      <c r="E52" s="164" t="s">
        <v>282</v>
      </c>
      <c r="F52" s="1000">
        <v>235128</v>
      </c>
      <c r="G52" s="1000"/>
      <c r="H52" s="1000">
        <v>235135</v>
      </c>
      <c r="I52" s="1000"/>
      <c r="J52" s="541">
        <f t="shared" si="0"/>
        <v>7</v>
      </c>
      <c r="K52" s="1000">
        <v>235135</v>
      </c>
      <c r="L52" s="541">
        <f t="shared" si="1"/>
        <v>0</v>
      </c>
      <c r="M52" s="1000">
        <v>235143</v>
      </c>
      <c r="N52" s="1000"/>
      <c r="O52" s="541">
        <f t="shared" si="15"/>
        <v>8</v>
      </c>
      <c r="P52" s="541">
        <f t="shared" si="16"/>
        <v>8</v>
      </c>
      <c r="Q52" s="1000">
        <v>235143</v>
      </c>
      <c r="R52" s="1000"/>
      <c r="S52" s="541">
        <f t="shared" si="4"/>
        <v>0</v>
      </c>
      <c r="T52" s="542">
        <f t="shared" si="17"/>
        <v>15</v>
      </c>
      <c r="U52" s="542"/>
      <c r="V52" s="541">
        <f t="shared" si="18"/>
        <v>8</v>
      </c>
      <c r="W52" s="543">
        <f t="shared" si="19"/>
        <v>7</v>
      </c>
      <c r="X52" s="1046" t="s">
        <v>468</v>
      </c>
      <c r="Y52" s="1046" t="s">
        <v>51</v>
      </c>
      <c r="Z52" s="1046" t="s">
        <v>29</v>
      </c>
      <c r="AA52" s="1046">
        <v>2017</v>
      </c>
      <c r="AB52" s="1046" t="s">
        <v>30</v>
      </c>
      <c r="AC52" s="1047">
        <v>7</v>
      </c>
      <c r="AD52" s="978">
        <f t="shared" si="20"/>
        <v>2.1428571428571428</v>
      </c>
      <c r="AE52" s="1048">
        <v>23.45</v>
      </c>
      <c r="AF52" s="976">
        <f t="shared" si="21"/>
        <v>50.25</v>
      </c>
      <c r="AG52" s="1058" t="s">
        <v>128</v>
      </c>
      <c r="AH52" s="976">
        <f t="shared" si="25"/>
        <v>50.25</v>
      </c>
      <c r="AI52" s="978">
        <f t="shared" si="26"/>
        <v>2.1428571428571428</v>
      </c>
      <c r="AJ52" s="978">
        <f t="shared" si="27"/>
        <v>15</v>
      </c>
      <c r="AK52" s="1087"/>
      <c r="AL52" s="1087"/>
      <c r="AM52" s="960"/>
    </row>
    <row r="53" spans="1:39" ht="12.1" customHeight="1">
      <c r="A53" s="999">
        <v>45540</v>
      </c>
      <c r="B53" s="164" t="s">
        <v>460</v>
      </c>
      <c r="C53" s="164" t="s">
        <v>111</v>
      </c>
      <c r="D53" s="164" t="s">
        <v>470</v>
      </c>
      <c r="E53" s="164" t="s">
        <v>283</v>
      </c>
      <c r="F53" s="1000">
        <v>235143</v>
      </c>
      <c r="G53" s="1000"/>
      <c r="H53" s="1000">
        <v>235158</v>
      </c>
      <c r="I53" s="1000"/>
      <c r="J53" s="541">
        <f t="shared" si="0"/>
        <v>15</v>
      </c>
      <c r="K53" s="1000">
        <v>235158</v>
      </c>
      <c r="L53" s="541">
        <f t="shared" si="1"/>
        <v>0</v>
      </c>
      <c r="M53" s="1000">
        <v>235174</v>
      </c>
      <c r="N53" s="1000"/>
      <c r="O53" s="541">
        <f t="shared" si="15"/>
        <v>16</v>
      </c>
      <c r="P53" s="541">
        <f t="shared" si="16"/>
        <v>16</v>
      </c>
      <c r="Q53" s="1000">
        <v>235183</v>
      </c>
      <c r="R53" s="1000"/>
      <c r="S53" s="541">
        <f t="shared" si="4"/>
        <v>9</v>
      </c>
      <c r="T53" s="542">
        <f t="shared" si="17"/>
        <v>40</v>
      </c>
      <c r="U53" s="542"/>
      <c r="V53" s="541">
        <f t="shared" si="18"/>
        <v>16</v>
      </c>
      <c r="W53" s="543">
        <f t="shared" si="19"/>
        <v>24</v>
      </c>
      <c r="X53" s="1046" t="s">
        <v>468</v>
      </c>
      <c r="Y53" s="1046" t="s">
        <v>51</v>
      </c>
      <c r="Z53" s="1046" t="s">
        <v>29</v>
      </c>
      <c r="AA53" s="1046">
        <v>2017</v>
      </c>
      <c r="AB53" s="1046" t="s">
        <v>30</v>
      </c>
      <c r="AC53" s="1047">
        <v>7</v>
      </c>
      <c r="AD53" s="978">
        <f t="shared" si="20"/>
        <v>5.7142857142857144</v>
      </c>
      <c r="AE53" s="1048">
        <v>23.45</v>
      </c>
      <c r="AF53" s="976">
        <f t="shared" si="21"/>
        <v>134</v>
      </c>
      <c r="AG53" s="1058" t="s">
        <v>128</v>
      </c>
      <c r="AH53" s="976">
        <f t="shared" si="25"/>
        <v>134</v>
      </c>
      <c r="AI53" s="978">
        <f t="shared" si="26"/>
        <v>5.7142857142857144</v>
      </c>
      <c r="AJ53" s="978">
        <f t="shared" si="27"/>
        <v>40</v>
      </c>
      <c r="AK53" s="1087"/>
      <c r="AL53" s="1087"/>
      <c r="AM53" s="960"/>
    </row>
    <row r="54" spans="1:39" ht="12.1" customHeight="1">
      <c r="A54" s="999">
        <v>45540</v>
      </c>
      <c r="B54" s="164" t="s">
        <v>460</v>
      </c>
      <c r="C54" s="164" t="s">
        <v>111</v>
      </c>
      <c r="D54" s="164" t="s">
        <v>462</v>
      </c>
      <c r="E54" s="164" t="s">
        <v>282</v>
      </c>
      <c r="F54" s="1000">
        <v>235183</v>
      </c>
      <c r="G54" s="1000"/>
      <c r="H54" s="1000">
        <v>235191</v>
      </c>
      <c r="I54" s="1000"/>
      <c r="J54" s="541">
        <f t="shared" si="0"/>
        <v>8</v>
      </c>
      <c r="K54" s="1000">
        <v>235191</v>
      </c>
      <c r="L54" s="541">
        <f t="shared" si="1"/>
        <v>0</v>
      </c>
      <c r="M54" s="1000">
        <v>235207</v>
      </c>
      <c r="N54" s="1000"/>
      <c r="O54" s="541">
        <f t="shared" si="15"/>
        <v>16</v>
      </c>
      <c r="P54" s="541">
        <f t="shared" si="16"/>
        <v>16</v>
      </c>
      <c r="Q54" s="1000">
        <v>235219</v>
      </c>
      <c r="R54" s="1000"/>
      <c r="S54" s="541">
        <f t="shared" si="4"/>
        <v>12</v>
      </c>
      <c r="T54" s="542">
        <f t="shared" si="17"/>
        <v>36</v>
      </c>
      <c r="U54" s="542"/>
      <c r="V54" s="541">
        <f t="shared" si="18"/>
        <v>16</v>
      </c>
      <c r="W54" s="543">
        <f t="shared" si="19"/>
        <v>20</v>
      </c>
      <c r="X54" s="1046" t="s">
        <v>468</v>
      </c>
      <c r="Y54" s="1046" t="s">
        <v>51</v>
      </c>
      <c r="Z54" s="1046" t="s">
        <v>29</v>
      </c>
      <c r="AA54" s="1046">
        <v>2017</v>
      </c>
      <c r="AB54" s="1046" t="s">
        <v>30</v>
      </c>
      <c r="AC54" s="1047">
        <v>7</v>
      </c>
      <c r="AD54" s="978">
        <f t="shared" si="20"/>
        <v>5.1428571428571432</v>
      </c>
      <c r="AE54" s="1048">
        <v>23.45</v>
      </c>
      <c r="AF54" s="976">
        <f t="shared" si="21"/>
        <v>120.60000000000001</v>
      </c>
      <c r="AG54" s="1058" t="s">
        <v>128</v>
      </c>
      <c r="AH54" s="976">
        <f t="shared" si="25"/>
        <v>120.60000000000001</v>
      </c>
      <c r="AI54" s="978">
        <f t="shared" si="26"/>
        <v>5.1428571428571432</v>
      </c>
      <c r="AJ54" s="978">
        <f t="shared" si="27"/>
        <v>36</v>
      </c>
      <c r="AK54" s="1087"/>
      <c r="AL54" s="1087"/>
      <c r="AM54" s="960"/>
    </row>
    <row r="55" spans="1:39" ht="12.1" customHeight="1">
      <c r="A55" s="999">
        <v>45540</v>
      </c>
      <c r="B55" s="164" t="s">
        <v>460</v>
      </c>
      <c r="C55" s="164" t="s">
        <v>111</v>
      </c>
      <c r="D55" s="164" t="s">
        <v>470</v>
      </c>
      <c r="E55" s="164" t="s">
        <v>283</v>
      </c>
      <c r="F55" s="1000">
        <v>235219</v>
      </c>
      <c r="G55" s="1000"/>
      <c r="H55" s="1000">
        <v>235219</v>
      </c>
      <c r="I55" s="1000"/>
      <c r="J55" s="541">
        <f t="shared" si="0"/>
        <v>0</v>
      </c>
      <c r="K55" s="1000">
        <v>235219</v>
      </c>
      <c r="L55" s="541">
        <f t="shared" si="1"/>
        <v>0</v>
      </c>
      <c r="M55" s="1000">
        <v>235229</v>
      </c>
      <c r="N55" s="1000"/>
      <c r="O55" s="541">
        <f t="shared" si="15"/>
        <v>10</v>
      </c>
      <c r="P55" s="541">
        <f t="shared" si="16"/>
        <v>10</v>
      </c>
      <c r="Q55" s="1000">
        <v>235238</v>
      </c>
      <c r="R55" s="1000"/>
      <c r="S55" s="541">
        <f t="shared" si="4"/>
        <v>9</v>
      </c>
      <c r="T55" s="542">
        <f t="shared" si="17"/>
        <v>19</v>
      </c>
      <c r="U55" s="542"/>
      <c r="V55" s="541">
        <f t="shared" si="18"/>
        <v>10</v>
      </c>
      <c r="W55" s="543">
        <f t="shared" si="19"/>
        <v>9</v>
      </c>
      <c r="X55" s="1046" t="s">
        <v>468</v>
      </c>
      <c r="Y55" s="1046" t="s">
        <v>51</v>
      </c>
      <c r="Z55" s="1046" t="s">
        <v>29</v>
      </c>
      <c r="AA55" s="1046">
        <v>2017</v>
      </c>
      <c r="AB55" s="1046" t="s">
        <v>30</v>
      </c>
      <c r="AC55" s="1047">
        <v>7</v>
      </c>
      <c r="AD55" s="978">
        <f t="shared" si="20"/>
        <v>2.7142857142857144</v>
      </c>
      <c r="AE55" s="1048">
        <v>23.45</v>
      </c>
      <c r="AF55" s="976">
        <f t="shared" si="21"/>
        <v>63.65</v>
      </c>
      <c r="AG55" s="1058" t="s">
        <v>128</v>
      </c>
      <c r="AH55" s="976">
        <f t="shared" si="25"/>
        <v>63.65</v>
      </c>
      <c r="AI55" s="978">
        <f t="shared" si="26"/>
        <v>2.7142857142857144</v>
      </c>
      <c r="AJ55" s="978">
        <f t="shared" si="27"/>
        <v>19</v>
      </c>
      <c r="AK55" s="1088" t="s">
        <v>439</v>
      </c>
      <c r="AL55" s="1088" t="s">
        <v>440</v>
      </c>
      <c r="AM55" s="1086" t="s">
        <v>2</v>
      </c>
    </row>
    <row r="56" spans="1:39" ht="12.1" customHeight="1">
      <c r="A56" s="999">
        <v>45541</v>
      </c>
      <c r="B56" s="164" t="s">
        <v>460</v>
      </c>
      <c r="C56" s="164" t="s">
        <v>111</v>
      </c>
      <c r="D56" s="164" t="s">
        <v>462</v>
      </c>
      <c r="E56" s="164" t="s">
        <v>282</v>
      </c>
      <c r="F56" s="1000">
        <v>235238</v>
      </c>
      <c r="G56" s="1000"/>
      <c r="H56" s="1000">
        <v>235246</v>
      </c>
      <c r="I56" s="1000"/>
      <c r="J56" s="541">
        <f t="shared" si="0"/>
        <v>8</v>
      </c>
      <c r="K56" s="1000">
        <v>235246</v>
      </c>
      <c r="L56" s="541">
        <f t="shared" si="1"/>
        <v>0</v>
      </c>
      <c r="M56" s="1000">
        <v>235256</v>
      </c>
      <c r="N56" s="1000"/>
      <c r="O56" s="541">
        <f t="shared" si="15"/>
        <v>10</v>
      </c>
      <c r="P56" s="541">
        <f t="shared" si="16"/>
        <v>10</v>
      </c>
      <c r="Q56" s="1000">
        <v>235313</v>
      </c>
      <c r="R56" s="1000"/>
      <c r="S56" s="541">
        <f t="shared" si="4"/>
        <v>57</v>
      </c>
      <c r="T56" s="542">
        <f t="shared" si="17"/>
        <v>75</v>
      </c>
      <c r="U56" s="542"/>
      <c r="V56" s="541">
        <f t="shared" si="18"/>
        <v>10</v>
      </c>
      <c r="W56" s="543">
        <f t="shared" si="19"/>
        <v>65</v>
      </c>
      <c r="X56" s="1046" t="s">
        <v>468</v>
      </c>
      <c r="Y56" s="1046" t="s">
        <v>51</v>
      </c>
      <c r="Z56" s="1046" t="s">
        <v>29</v>
      </c>
      <c r="AA56" s="1046">
        <v>2017</v>
      </c>
      <c r="AB56" s="1046" t="s">
        <v>30</v>
      </c>
      <c r="AC56" s="1047">
        <v>7</v>
      </c>
      <c r="AD56" s="978">
        <f t="shared" si="20"/>
        <v>10.714285714285714</v>
      </c>
      <c r="AE56" s="1048">
        <v>23.45</v>
      </c>
      <c r="AF56" s="976">
        <f t="shared" si="21"/>
        <v>251.24999999999997</v>
      </c>
      <c r="AG56" s="1058" t="s">
        <v>128</v>
      </c>
      <c r="AH56" s="976">
        <f t="shared" si="25"/>
        <v>251.24999999999997</v>
      </c>
      <c r="AI56" s="978">
        <f t="shared" si="26"/>
        <v>10.714285714285714</v>
      </c>
      <c r="AJ56" s="978">
        <f t="shared" si="27"/>
        <v>75</v>
      </c>
      <c r="AK56" s="1067">
        <v>928</v>
      </c>
      <c r="AL56" s="1067">
        <v>900</v>
      </c>
      <c r="AM56" s="1064">
        <v>45541</v>
      </c>
    </row>
    <row r="57" spans="1:39" ht="12.1" customHeight="1">
      <c r="A57" s="999">
        <v>45541</v>
      </c>
      <c r="B57" s="164" t="s">
        <v>460</v>
      </c>
      <c r="C57" s="164" t="s">
        <v>111</v>
      </c>
      <c r="D57" s="164" t="s">
        <v>470</v>
      </c>
      <c r="E57" s="164" t="s">
        <v>283</v>
      </c>
      <c r="F57" s="1000">
        <v>235313</v>
      </c>
      <c r="G57" s="1000"/>
      <c r="H57" s="1000">
        <v>235331</v>
      </c>
      <c r="I57" s="1000"/>
      <c r="J57" s="541">
        <f t="shared" si="0"/>
        <v>18</v>
      </c>
      <c r="K57" s="1000">
        <v>235331</v>
      </c>
      <c r="L57" s="541">
        <f t="shared" si="1"/>
        <v>0</v>
      </c>
      <c r="M57" s="1000">
        <v>235341</v>
      </c>
      <c r="N57" s="1000"/>
      <c r="O57" s="541">
        <f t="shared" si="15"/>
        <v>10</v>
      </c>
      <c r="P57" s="541">
        <f t="shared" si="16"/>
        <v>10</v>
      </c>
      <c r="Q57" s="1000">
        <v>235358</v>
      </c>
      <c r="R57" s="1000"/>
      <c r="S57" s="541">
        <f t="shared" si="4"/>
        <v>17</v>
      </c>
      <c r="T57" s="542">
        <f t="shared" si="17"/>
        <v>45</v>
      </c>
      <c r="U57" s="542"/>
      <c r="V57" s="541">
        <f t="shared" si="18"/>
        <v>10</v>
      </c>
      <c r="W57" s="543">
        <f t="shared" si="19"/>
        <v>35</v>
      </c>
      <c r="X57" s="1046" t="s">
        <v>468</v>
      </c>
      <c r="Y57" s="1046" t="s">
        <v>51</v>
      </c>
      <c r="Z57" s="1046" t="s">
        <v>29</v>
      </c>
      <c r="AA57" s="1046">
        <v>2017</v>
      </c>
      <c r="AB57" s="1046" t="s">
        <v>30</v>
      </c>
      <c r="AC57" s="1047">
        <v>7</v>
      </c>
      <c r="AD57" s="978">
        <f t="shared" si="20"/>
        <v>6.4285714285714288</v>
      </c>
      <c r="AE57" s="1048">
        <v>23.45</v>
      </c>
      <c r="AF57" s="976">
        <f t="shared" si="21"/>
        <v>150.75</v>
      </c>
      <c r="AG57" s="1058" t="s">
        <v>128</v>
      </c>
      <c r="AH57" s="976">
        <f t="shared" si="25"/>
        <v>150.75</v>
      </c>
      <c r="AI57" s="978">
        <f t="shared" si="26"/>
        <v>6.4285714285714288</v>
      </c>
      <c r="AJ57" s="978">
        <f t="shared" si="27"/>
        <v>45</v>
      </c>
      <c r="AK57" s="1087"/>
      <c r="AL57" s="1087"/>
      <c r="AM57" s="960"/>
    </row>
    <row r="58" spans="1:39" ht="12.1" customHeight="1">
      <c r="A58" s="999">
        <v>45544</v>
      </c>
      <c r="B58" s="164" t="s">
        <v>460</v>
      </c>
      <c r="C58" s="164" t="s">
        <v>111</v>
      </c>
      <c r="D58" s="164" t="s">
        <v>462</v>
      </c>
      <c r="E58" s="164" t="s">
        <v>282</v>
      </c>
      <c r="F58" s="1000">
        <v>235358</v>
      </c>
      <c r="G58" s="1000"/>
      <c r="H58" s="1000">
        <v>235365</v>
      </c>
      <c r="I58" s="1000"/>
      <c r="J58" s="541">
        <f t="shared" si="0"/>
        <v>7</v>
      </c>
      <c r="K58" s="1000">
        <v>235365</v>
      </c>
      <c r="L58" s="541">
        <f t="shared" si="1"/>
        <v>0</v>
      </c>
      <c r="M58" s="1000">
        <v>235375</v>
      </c>
      <c r="N58" s="1000"/>
      <c r="O58" s="541">
        <f t="shared" si="15"/>
        <v>10</v>
      </c>
      <c r="P58" s="541">
        <f t="shared" si="16"/>
        <v>10</v>
      </c>
      <c r="Q58" s="1000">
        <v>235395</v>
      </c>
      <c r="R58" s="1000"/>
      <c r="S58" s="541">
        <f t="shared" si="4"/>
        <v>20</v>
      </c>
      <c r="T58" s="542">
        <f t="shared" si="17"/>
        <v>37</v>
      </c>
      <c r="U58" s="542"/>
      <c r="V58" s="541">
        <f t="shared" si="18"/>
        <v>10</v>
      </c>
      <c r="W58" s="543">
        <f t="shared" si="19"/>
        <v>27</v>
      </c>
      <c r="X58" s="1046" t="s">
        <v>468</v>
      </c>
      <c r="Y58" s="1046" t="s">
        <v>51</v>
      </c>
      <c r="Z58" s="1046" t="s">
        <v>29</v>
      </c>
      <c r="AA58" s="1046">
        <v>2017</v>
      </c>
      <c r="AB58" s="1046" t="s">
        <v>30</v>
      </c>
      <c r="AC58" s="1047">
        <v>7</v>
      </c>
      <c r="AD58" s="978">
        <f t="shared" si="20"/>
        <v>5.2857142857142856</v>
      </c>
      <c r="AE58" s="1048">
        <v>23.45</v>
      </c>
      <c r="AF58" s="976">
        <f t="shared" si="21"/>
        <v>123.94999999999999</v>
      </c>
      <c r="AG58" s="1058" t="s">
        <v>128</v>
      </c>
      <c r="AH58" s="976">
        <f t="shared" si="25"/>
        <v>123.94999999999999</v>
      </c>
      <c r="AI58" s="978">
        <f t="shared" si="26"/>
        <v>5.2857142857142856</v>
      </c>
      <c r="AJ58" s="978">
        <f t="shared" si="27"/>
        <v>37</v>
      </c>
      <c r="AK58" s="1087"/>
      <c r="AL58" s="1087"/>
      <c r="AM58" s="960"/>
    </row>
    <row r="59" spans="1:39" ht="12.1" customHeight="1">
      <c r="A59" s="999">
        <v>45544</v>
      </c>
      <c r="B59" s="164" t="s">
        <v>460</v>
      </c>
      <c r="C59" s="164" t="s">
        <v>111</v>
      </c>
      <c r="D59" s="164" t="s">
        <v>470</v>
      </c>
      <c r="E59" s="164" t="s">
        <v>283</v>
      </c>
      <c r="F59" s="1000">
        <v>235395</v>
      </c>
      <c r="G59" s="1000"/>
      <c r="H59" s="1000">
        <v>235404</v>
      </c>
      <c r="I59" s="1000"/>
      <c r="J59" s="541">
        <f t="shared" si="0"/>
        <v>9</v>
      </c>
      <c r="K59" s="1000">
        <v>235404</v>
      </c>
      <c r="L59" s="541">
        <f t="shared" si="1"/>
        <v>0</v>
      </c>
      <c r="M59" s="1000">
        <v>235414</v>
      </c>
      <c r="N59" s="1000"/>
      <c r="O59" s="541">
        <f t="shared" si="15"/>
        <v>10</v>
      </c>
      <c r="P59" s="541">
        <f t="shared" si="16"/>
        <v>10</v>
      </c>
      <c r="Q59" s="1000">
        <v>235424</v>
      </c>
      <c r="R59" s="1000"/>
      <c r="S59" s="541">
        <f t="shared" si="4"/>
        <v>10</v>
      </c>
      <c r="T59" s="542">
        <f t="shared" si="17"/>
        <v>29</v>
      </c>
      <c r="U59" s="542"/>
      <c r="V59" s="541">
        <f t="shared" si="18"/>
        <v>10</v>
      </c>
      <c r="W59" s="543">
        <f t="shared" si="19"/>
        <v>19</v>
      </c>
      <c r="X59" s="1046" t="s">
        <v>468</v>
      </c>
      <c r="Y59" s="1046" t="s">
        <v>51</v>
      </c>
      <c r="Z59" s="1046" t="s">
        <v>29</v>
      </c>
      <c r="AA59" s="1046">
        <v>2017</v>
      </c>
      <c r="AB59" s="1046" t="s">
        <v>30</v>
      </c>
      <c r="AC59" s="1047">
        <v>7</v>
      </c>
      <c r="AD59" s="978">
        <f t="shared" si="20"/>
        <v>4.1428571428571432</v>
      </c>
      <c r="AE59" s="1048">
        <v>23.45</v>
      </c>
      <c r="AF59" s="976">
        <f t="shared" si="21"/>
        <v>97.15</v>
      </c>
      <c r="AG59" s="1058" t="s">
        <v>128</v>
      </c>
      <c r="AH59" s="976">
        <f t="shared" si="25"/>
        <v>97.15</v>
      </c>
      <c r="AI59" s="978">
        <f t="shared" si="26"/>
        <v>4.1428571428571432</v>
      </c>
      <c r="AJ59" s="978">
        <f t="shared" si="27"/>
        <v>29</v>
      </c>
      <c r="AK59" s="1087"/>
      <c r="AL59" s="1087"/>
      <c r="AM59" s="960"/>
    </row>
    <row r="60" spans="1:39" ht="12.1" customHeight="1">
      <c r="A60" s="999">
        <v>45545</v>
      </c>
      <c r="B60" s="164" t="s">
        <v>472</v>
      </c>
      <c r="C60" s="164" t="s">
        <v>111</v>
      </c>
      <c r="D60" s="164" t="s">
        <v>462</v>
      </c>
      <c r="E60" s="164" t="s">
        <v>282</v>
      </c>
      <c r="F60" s="1000">
        <v>235424</v>
      </c>
      <c r="G60" s="1000"/>
      <c r="H60" s="1000"/>
      <c r="I60" s="1000"/>
      <c r="J60" s="541">
        <f t="shared" si="0"/>
        <v>-235424</v>
      </c>
      <c r="K60" s="1000"/>
      <c r="L60" s="541">
        <f t="shared" si="1"/>
        <v>0</v>
      </c>
      <c r="M60" s="1000"/>
      <c r="N60" s="1000"/>
      <c r="O60" s="541">
        <f t="shared" si="15"/>
        <v>0</v>
      </c>
      <c r="P60" s="541">
        <f t="shared" si="16"/>
        <v>0</v>
      </c>
      <c r="Q60" s="1000">
        <v>235457</v>
      </c>
      <c r="R60" s="1000"/>
      <c r="S60" s="541">
        <f t="shared" si="4"/>
        <v>235457</v>
      </c>
      <c r="T60" s="542">
        <f t="shared" si="17"/>
        <v>33</v>
      </c>
      <c r="U60" s="542"/>
      <c r="V60" s="541">
        <f t="shared" si="18"/>
        <v>0</v>
      </c>
      <c r="W60" s="543">
        <f t="shared" si="19"/>
        <v>33</v>
      </c>
      <c r="X60" s="1046" t="s">
        <v>468</v>
      </c>
      <c r="Y60" s="1046" t="s">
        <v>51</v>
      </c>
      <c r="Z60" s="1046" t="s">
        <v>29</v>
      </c>
      <c r="AA60" s="1046">
        <v>2017</v>
      </c>
      <c r="AB60" s="1046" t="s">
        <v>30</v>
      </c>
      <c r="AC60" s="1047">
        <v>7</v>
      </c>
      <c r="AD60" s="978">
        <f t="shared" si="20"/>
        <v>4.7142857142857144</v>
      </c>
      <c r="AE60" s="1048">
        <v>23.45</v>
      </c>
      <c r="AF60" s="976">
        <f t="shared" si="21"/>
        <v>110.55</v>
      </c>
      <c r="AG60" s="1058" t="s">
        <v>128</v>
      </c>
      <c r="AH60" s="976">
        <f t="shared" si="25"/>
        <v>110.55</v>
      </c>
      <c r="AI60" s="978">
        <f t="shared" si="26"/>
        <v>4.7142857142857144</v>
      </c>
      <c r="AJ60" s="978">
        <f t="shared" si="27"/>
        <v>33</v>
      </c>
      <c r="AK60" s="1087"/>
      <c r="AL60" s="1087"/>
      <c r="AM60" s="960"/>
    </row>
    <row r="61" spans="1:39" ht="12.1" customHeight="1">
      <c r="A61" s="999">
        <v>45545</v>
      </c>
      <c r="B61" s="164" t="s">
        <v>472</v>
      </c>
      <c r="C61" s="164" t="s">
        <v>111</v>
      </c>
      <c r="D61" s="164" t="s">
        <v>470</v>
      </c>
      <c r="E61" s="164" t="s">
        <v>283</v>
      </c>
      <c r="F61" s="1000">
        <v>235457</v>
      </c>
      <c r="G61" s="1000"/>
      <c r="H61" s="1000">
        <v>235461</v>
      </c>
      <c r="I61" s="1000"/>
      <c r="J61" s="541">
        <f t="shared" si="0"/>
        <v>4</v>
      </c>
      <c r="K61" s="1000">
        <v>235461</v>
      </c>
      <c r="L61" s="541">
        <f t="shared" si="1"/>
        <v>0</v>
      </c>
      <c r="M61" s="1000">
        <v>235481</v>
      </c>
      <c r="N61" s="1000"/>
      <c r="O61" s="541">
        <f t="shared" si="15"/>
        <v>20</v>
      </c>
      <c r="P61" s="541">
        <f t="shared" si="16"/>
        <v>20</v>
      </c>
      <c r="Q61" s="1000">
        <v>235499</v>
      </c>
      <c r="R61" s="1000"/>
      <c r="S61" s="541">
        <f t="shared" si="4"/>
        <v>18</v>
      </c>
      <c r="T61" s="542">
        <f t="shared" si="17"/>
        <v>42</v>
      </c>
      <c r="U61" s="542"/>
      <c r="V61" s="541">
        <f t="shared" si="18"/>
        <v>20</v>
      </c>
      <c r="W61" s="543">
        <f t="shared" si="19"/>
        <v>22</v>
      </c>
      <c r="X61" s="1046" t="s">
        <v>468</v>
      </c>
      <c r="Y61" s="1046" t="s">
        <v>51</v>
      </c>
      <c r="Z61" s="1046" t="s">
        <v>29</v>
      </c>
      <c r="AA61" s="1046">
        <v>2017</v>
      </c>
      <c r="AB61" s="1046" t="s">
        <v>30</v>
      </c>
      <c r="AC61" s="1047">
        <v>7</v>
      </c>
      <c r="AD61" s="978">
        <f t="shared" si="20"/>
        <v>6</v>
      </c>
      <c r="AE61" s="1048">
        <v>23.45</v>
      </c>
      <c r="AF61" s="976">
        <f t="shared" si="21"/>
        <v>140.69999999999999</v>
      </c>
      <c r="AG61" s="1058" t="s">
        <v>128</v>
      </c>
      <c r="AH61" s="976">
        <f t="shared" si="25"/>
        <v>140.69999999999999</v>
      </c>
      <c r="AI61" s="978">
        <f t="shared" si="26"/>
        <v>6</v>
      </c>
      <c r="AJ61" s="978">
        <f t="shared" si="27"/>
        <v>42</v>
      </c>
      <c r="AK61" s="1087"/>
      <c r="AL61" s="1087"/>
      <c r="AM61" s="960"/>
    </row>
    <row r="62" spans="1:39" ht="12.1" customHeight="1">
      <c r="A62" s="999">
        <v>45546</v>
      </c>
      <c r="B62" s="164" t="s">
        <v>472</v>
      </c>
      <c r="C62" s="164" t="s">
        <v>111</v>
      </c>
      <c r="D62" s="164" t="s">
        <v>462</v>
      </c>
      <c r="E62" s="164" t="s">
        <v>282</v>
      </c>
      <c r="F62" s="1000">
        <v>235499</v>
      </c>
      <c r="G62" s="1000"/>
      <c r="H62" s="1000">
        <v>235510</v>
      </c>
      <c r="I62" s="1000"/>
      <c r="J62" s="541">
        <f t="shared" si="0"/>
        <v>11</v>
      </c>
      <c r="K62" s="1000">
        <v>235510</v>
      </c>
      <c r="L62" s="541">
        <f t="shared" si="1"/>
        <v>0</v>
      </c>
      <c r="M62" s="1000">
        <v>235519</v>
      </c>
      <c r="N62" s="1000"/>
      <c r="O62" s="541">
        <f t="shared" si="15"/>
        <v>9</v>
      </c>
      <c r="P62" s="541">
        <f t="shared" si="16"/>
        <v>9</v>
      </c>
      <c r="Q62" s="1000">
        <v>235538</v>
      </c>
      <c r="R62" s="1000"/>
      <c r="S62" s="541">
        <f t="shared" si="4"/>
        <v>19</v>
      </c>
      <c r="T62" s="542">
        <f t="shared" si="17"/>
        <v>39</v>
      </c>
      <c r="U62" s="542"/>
      <c r="V62" s="541">
        <f t="shared" si="18"/>
        <v>9</v>
      </c>
      <c r="W62" s="543">
        <f t="shared" si="19"/>
        <v>30</v>
      </c>
      <c r="X62" s="1046" t="s">
        <v>468</v>
      </c>
      <c r="Y62" s="1046" t="s">
        <v>51</v>
      </c>
      <c r="Z62" s="1046" t="s">
        <v>29</v>
      </c>
      <c r="AA62" s="1046">
        <v>2017</v>
      </c>
      <c r="AB62" s="1046" t="s">
        <v>30</v>
      </c>
      <c r="AC62" s="1047">
        <v>7</v>
      </c>
      <c r="AD62" s="978">
        <f t="shared" si="20"/>
        <v>5.5714285714285712</v>
      </c>
      <c r="AE62" s="1048">
        <v>23.45</v>
      </c>
      <c r="AF62" s="976">
        <f t="shared" si="21"/>
        <v>130.64999999999998</v>
      </c>
      <c r="AG62" s="1058" t="s">
        <v>128</v>
      </c>
      <c r="AH62" s="976">
        <f t="shared" si="25"/>
        <v>130.64999999999998</v>
      </c>
      <c r="AI62" s="978">
        <f t="shared" si="26"/>
        <v>5.5714285714285712</v>
      </c>
      <c r="AJ62" s="978">
        <f t="shared" si="27"/>
        <v>39</v>
      </c>
      <c r="AK62" s="1088" t="s">
        <v>439</v>
      </c>
      <c r="AL62" s="1088" t="s">
        <v>440</v>
      </c>
      <c r="AM62" s="1086" t="s">
        <v>2</v>
      </c>
    </row>
    <row r="63" spans="1:39" ht="12.1" customHeight="1">
      <c r="A63" s="999">
        <v>45546</v>
      </c>
      <c r="B63" s="164" t="s">
        <v>472</v>
      </c>
      <c r="C63" s="164" t="s">
        <v>111</v>
      </c>
      <c r="D63" s="164" t="s">
        <v>470</v>
      </c>
      <c r="E63" s="164" t="s">
        <v>283</v>
      </c>
      <c r="F63" s="1000">
        <v>235538</v>
      </c>
      <c r="G63" s="1000"/>
      <c r="H63" s="1000">
        <v>235558</v>
      </c>
      <c r="I63" s="1000"/>
      <c r="J63" s="541">
        <f t="shared" si="0"/>
        <v>20</v>
      </c>
      <c r="K63" s="1000">
        <v>235558</v>
      </c>
      <c r="L63" s="541">
        <f t="shared" si="1"/>
        <v>0</v>
      </c>
      <c r="M63" s="1000">
        <v>235567</v>
      </c>
      <c r="N63" s="1000"/>
      <c r="O63" s="541">
        <f t="shared" si="15"/>
        <v>9</v>
      </c>
      <c r="P63" s="541">
        <f t="shared" si="16"/>
        <v>9</v>
      </c>
      <c r="Q63" s="1000">
        <v>235576</v>
      </c>
      <c r="R63" s="1000"/>
      <c r="S63" s="541">
        <f t="shared" si="4"/>
        <v>9</v>
      </c>
      <c r="T63" s="542">
        <f t="shared" si="17"/>
        <v>38</v>
      </c>
      <c r="U63" s="542"/>
      <c r="V63" s="541">
        <f t="shared" si="18"/>
        <v>9</v>
      </c>
      <c r="W63" s="543">
        <f t="shared" si="19"/>
        <v>29</v>
      </c>
      <c r="X63" s="1046" t="s">
        <v>468</v>
      </c>
      <c r="Y63" s="1046" t="s">
        <v>51</v>
      </c>
      <c r="Z63" s="1046" t="s">
        <v>29</v>
      </c>
      <c r="AA63" s="1046">
        <v>2017</v>
      </c>
      <c r="AB63" s="1046" t="s">
        <v>30</v>
      </c>
      <c r="AC63" s="1047">
        <v>7</v>
      </c>
      <c r="AD63" s="978">
        <f t="shared" si="20"/>
        <v>5.4285714285714288</v>
      </c>
      <c r="AE63" s="1048">
        <v>23.45</v>
      </c>
      <c r="AF63" s="976">
        <f t="shared" si="21"/>
        <v>127.3</v>
      </c>
      <c r="AG63" s="1058" t="s">
        <v>128</v>
      </c>
      <c r="AH63" s="976">
        <f t="shared" si="25"/>
        <v>127.3</v>
      </c>
      <c r="AI63" s="978">
        <f t="shared" si="26"/>
        <v>5.4285714285714288</v>
      </c>
      <c r="AJ63" s="978">
        <f t="shared" si="27"/>
        <v>38</v>
      </c>
      <c r="AK63" s="1067">
        <v>881</v>
      </c>
      <c r="AL63" s="1067">
        <v>900</v>
      </c>
      <c r="AM63" s="1064">
        <v>45516</v>
      </c>
    </row>
    <row r="64" spans="1:39" ht="12.1" customHeight="1">
      <c r="A64" s="999">
        <v>45547</v>
      </c>
      <c r="B64" s="164" t="s">
        <v>472</v>
      </c>
      <c r="C64" s="164" t="s">
        <v>111</v>
      </c>
      <c r="D64" s="164" t="s">
        <v>462</v>
      </c>
      <c r="E64" s="164" t="s">
        <v>282</v>
      </c>
      <c r="F64" s="1000">
        <v>235576</v>
      </c>
      <c r="G64" s="1000"/>
      <c r="H64" s="1000">
        <v>235584</v>
      </c>
      <c r="I64" s="1000"/>
      <c r="J64" s="541">
        <f t="shared" si="0"/>
        <v>8</v>
      </c>
      <c r="K64" s="1000">
        <v>235584</v>
      </c>
      <c r="L64" s="541">
        <f t="shared" si="1"/>
        <v>0</v>
      </c>
      <c r="M64" s="1000">
        <v>235593</v>
      </c>
      <c r="N64" s="1000"/>
      <c r="O64" s="541">
        <f t="shared" si="15"/>
        <v>9</v>
      </c>
      <c r="P64" s="541">
        <f t="shared" si="16"/>
        <v>9</v>
      </c>
      <c r="Q64" s="1000">
        <v>235613</v>
      </c>
      <c r="R64" s="1000"/>
      <c r="S64" s="541">
        <f t="shared" si="4"/>
        <v>20</v>
      </c>
      <c r="T64" s="542">
        <f t="shared" si="17"/>
        <v>37</v>
      </c>
      <c r="U64" s="542"/>
      <c r="V64" s="541">
        <f t="shared" si="18"/>
        <v>9</v>
      </c>
      <c r="W64" s="543">
        <f t="shared" si="19"/>
        <v>28</v>
      </c>
      <c r="X64" s="1046" t="s">
        <v>468</v>
      </c>
      <c r="Y64" s="1046" t="s">
        <v>51</v>
      </c>
      <c r="Z64" s="1046" t="s">
        <v>29</v>
      </c>
      <c r="AA64" s="1046">
        <v>2017</v>
      </c>
      <c r="AB64" s="1046" t="s">
        <v>30</v>
      </c>
      <c r="AC64" s="1047">
        <v>7</v>
      </c>
      <c r="AD64" s="978">
        <f t="shared" si="20"/>
        <v>5.2857142857142856</v>
      </c>
      <c r="AE64" s="1048">
        <v>23.45</v>
      </c>
      <c r="AF64" s="976">
        <f t="shared" si="21"/>
        <v>123.94999999999999</v>
      </c>
      <c r="AG64" s="1058" t="s">
        <v>128</v>
      </c>
      <c r="AH64" s="976">
        <f t="shared" si="25"/>
        <v>123.94999999999999</v>
      </c>
      <c r="AI64" s="978">
        <f t="shared" si="26"/>
        <v>5.2857142857142856</v>
      </c>
      <c r="AJ64" s="978">
        <f t="shared" si="27"/>
        <v>37</v>
      </c>
      <c r="AK64" s="1087"/>
      <c r="AL64" s="1087"/>
      <c r="AM64" s="960"/>
    </row>
    <row r="65" spans="1:39" ht="12.1" customHeight="1">
      <c r="A65" s="999">
        <v>45547</v>
      </c>
      <c r="B65" s="164" t="s">
        <v>472</v>
      </c>
      <c r="C65" s="164" t="s">
        <v>111</v>
      </c>
      <c r="D65" s="164" t="s">
        <v>470</v>
      </c>
      <c r="E65" s="164" t="s">
        <v>283</v>
      </c>
      <c r="F65" s="1000">
        <v>235613</v>
      </c>
      <c r="G65" s="1000"/>
      <c r="H65" s="1000">
        <v>235635</v>
      </c>
      <c r="I65" s="1000"/>
      <c r="J65" s="541">
        <f t="shared" si="0"/>
        <v>22</v>
      </c>
      <c r="K65" s="1000">
        <v>235635</v>
      </c>
      <c r="L65" s="541">
        <f t="shared" si="1"/>
        <v>0</v>
      </c>
      <c r="M65" s="1000">
        <v>235646</v>
      </c>
      <c r="N65" s="1000"/>
      <c r="O65" s="541">
        <f t="shared" si="15"/>
        <v>11</v>
      </c>
      <c r="P65" s="541">
        <f t="shared" si="16"/>
        <v>11</v>
      </c>
      <c r="Q65" s="1000">
        <v>235655</v>
      </c>
      <c r="R65" s="1000"/>
      <c r="S65" s="541">
        <f t="shared" si="4"/>
        <v>9</v>
      </c>
      <c r="T65" s="542">
        <f t="shared" si="17"/>
        <v>42</v>
      </c>
      <c r="U65" s="542"/>
      <c r="V65" s="541">
        <f t="shared" si="18"/>
        <v>11</v>
      </c>
      <c r="W65" s="543">
        <f t="shared" si="19"/>
        <v>31</v>
      </c>
      <c r="X65" s="1046" t="s">
        <v>468</v>
      </c>
      <c r="Y65" s="1046" t="s">
        <v>51</v>
      </c>
      <c r="Z65" s="1046" t="s">
        <v>29</v>
      </c>
      <c r="AA65" s="1046">
        <v>2017</v>
      </c>
      <c r="AB65" s="1046" t="s">
        <v>30</v>
      </c>
      <c r="AC65" s="1047">
        <v>7</v>
      </c>
      <c r="AD65" s="978">
        <f t="shared" si="20"/>
        <v>6</v>
      </c>
      <c r="AE65" s="1048">
        <v>23.45</v>
      </c>
      <c r="AF65" s="976">
        <f t="shared" si="21"/>
        <v>140.69999999999999</v>
      </c>
      <c r="AG65" s="1058" t="s">
        <v>128</v>
      </c>
      <c r="AH65" s="976">
        <f t="shared" si="25"/>
        <v>140.69999999999999</v>
      </c>
      <c r="AI65" s="978">
        <f t="shared" si="26"/>
        <v>6</v>
      </c>
      <c r="AJ65" s="978">
        <f t="shared" si="27"/>
        <v>42</v>
      </c>
      <c r="AK65" s="1087"/>
      <c r="AL65" s="1087"/>
      <c r="AM65" s="960"/>
    </row>
    <row r="66" spans="1:39" ht="12.1" customHeight="1">
      <c r="A66" s="999">
        <v>45548</v>
      </c>
      <c r="B66" s="164" t="s">
        <v>472</v>
      </c>
      <c r="C66" s="164" t="s">
        <v>111</v>
      </c>
      <c r="D66" s="164" t="s">
        <v>462</v>
      </c>
      <c r="E66" s="164" t="s">
        <v>282</v>
      </c>
      <c r="F66" s="1000">
        <v>235655</v>
      </c>
      <c r="G66" s="1000"/>
      <c r="H66" s="1000">
        <v>235664</v>
      </c>
      <c r="I66" s="1000"/>
      <c r="J66" s="541">
        <f t="shared" si="0"/>
        <v>9</v>
      </c>
      <c r="K66" s="1000">
        <v>235664</v>
      </c>
      <c r="L66" s="541">
        <f t="shared" si="1"/>
        <v>0</v>
      </c>
      <c r="M66" s="1000">
        <v>235673</v>
      </c>
      <c r="N66" s="1000"/>
      <c r="O66" s="541">
        <f t="shared" si="15"/>
        <v>9</v>
      </c>
      <c r="P66" s="541">
        <f t="shared" si="16"/>
        <v>9</v>
      </c>
      <c r="Q66" s="1000">
        <v>235692</v>
      </c>
      <c r="R66" s="1000"/>
      <c r="S66" s="541">
        <f t="shared" si="4"/>
        <v>19</v>
      </c>
      <c r="T66" s="542">
        <f t="shared" si="17"/>
        <v>37</v>
      </c>
      <c r="U66" s="542"/>
      <c r="V66" s="541">
        <f t="shared" si="18"/>
        <v>9</v>
      </c>
      <c r="W66" s="543">
        <f t="shared" si="19"/>
        <v>28</v>
      </c>
      <c r="X66" s="1046" t="s">
        <v>468</v>
      </c>
      <c r="Y66" s="1046" t="s">
        <v>51</v>
      </c>
      <c r="Z66" s="1046" t="s">
        <v>29</v>
      </c>
      <c r="AA66" s="1046">
        <v>2017</v>
      </c>
      <c r="AB66" s="1046" t="s">
        <v>30</v>
      </c>
      <c r="AC66" s="1047">
        <v>7</v>
      </c>
      <c r="AD66" s="978">
        <f t="shared" si="20"/>
        <v>5.2857142857142856</v>
      </c>
      <c r="AE66" s="1048">
        <v>23.45</v>
      </c>
      <c r="AF66" s="976">
        <f t="shared" si="21"/>
        <v>123.94999999999999</v>
      </c>
      <c r="AG66" s="1058" t="s">
        <v>128</v>
      </c>
      <c r="AH66" s="976">
        <f t="shared" si="25"/>
        <v>123.94999999999999</v>
      </c>
      <c r="AI66" s="978">
        <f t="shared" si="26"/>
        <v>5.2857142857142856</v>
      </c>
      <c r="AJ66" s="978">
        <f t="shared" si="27"/>
        <v>37</v>
      </c>
      <c r="AK66" s="1087"/>
      <c r="AL66" s="1087"/>
      <c r="AM66" s="960"/>
    </row>
    <row r="67" spans="1:39" ht="12.1" customHeight="1">
      <c r="A67" s="999">
        <v>45548</v>
      </c>
      <c r="B67" s="164" t="s">
        <v>472</v>
      </c>
      <c r="C67" s="164" t="s">
        <v>111</v>
      </c>
      <c r="D67" s="164" t="s">
        <v>470</v>
      </c>
      <c r="E67" s="164" t="s">
        <v>283</v>
      </c>
      <c r="F67" s="1000">
        <v>235692</v>
      </c>
      <c r="G67" s="1000"/>
      <c r="H67" s="1000">
        <v>235718</v>
      </c>
      <c r="I67" s="1000"/>
      <c r="J67" s="541">
        <f t="shared" si="0"/>
        <v>26</v>
      </c>
      <c r="K67" s="1000">
        <v>235718</v>
      </c>
      <c r="L67" s="541">
        <f t="shared" si="1"/>
        <v>0</v>
      </c>
      <c r="M67" s="1000">
        <v>235726</v>
      </c>
      <c r="N67" s="1000"/>
      <c r="O67" s="541">
        <f t="shared" si="15"/>
        <v>8</v>
      </c>
      <c r="P67" s="541">
        <f t="shared" si="16"/>
        <v>8</v>
      </c>
      <c r="Q67" s="1000">
        <v>235751</v>
      </c>
      <c r="R67" s="1000"/>
      <c r="S67" s="541">
        <f t="shared" si="4"/>
        <v>25</v>
      </c>
      <c r="T67" s="542">
        <f t="shared" si="17"/>
        <v>59</v>
      </c>
      <c r="U67" s="542"/>
      <c r="V67" s="541">
        <f t="shared" si="18"/>
        <v>8</v>
      </c>
      <c r="W67" s="543">
        <f t="shared" si="19"/>
        <v>51</v>
      </c>
      <c r="X67" s="1046" t="s">
        <v>468</v>
      </c>
      <c r="Y67" s="1046" t="s">
        <v>51</v>
      </c>
      <c r="Z67" s="1046" t="s">
        <v>29</v>
      </c>
      <c r="AA67" s="1046">
        <v>2017</v>
      </c>
      <c r="AB67" s="1046" t="s">
        <v>30</v>
      </c>
      <c r="AC67" s="1047">
        <v>7</v>
      </c>
      <c r="AD67" s="978">
        <f t="shared" si="20"/>
        <v>8.4285714285714288</v>
      </c>
      <c r="AE67" s="1048">
        <v>23.45</v>
      </c>
      <c r="AF67" s="976">
        <f t="shared" si="21"/>
        <v>197.65</v>
      </c>
      <c r="AG67" s="1058" t="s">
        <v>128</v>
      </c>
      <c r="AH67" s="976">
        <f t="shared" si="25"/>
        <v>197.65</v>
      </c>
      <c r="AI67" s="978">
        <f t="shared" si="26"/>
        <v>8.4285714285714288</v>
      </c>
      <c r="AJ67" s="978">
        <f t="shared" si="27"/>
        <v>59</v>
      </c>
      <c r="AK67" s="1088" t="s">
        <v>439</v>
      </c>
      <c r="AL67" s="1088" t="s">
        <v>440</v>
      </c>
      <c r="AM67" s="1086" t="s">
        <v>2</v>
      </c>
    </row>
    <row r="68" spans="1:39" ht="12.1" customHeight="1">
      <c r="A68" s="999">
        <v>45552</v>
      </c>
      <c r="B68" s="164" t="s">
        <v>472</v>
      </c>
      <c r="C68" s="164" t="s">
        <v>111</v>
      </c>
      <c r="D68" s="164" t="s">
        <v>462</v>
      </c>
      <c r="E68" s="164" t="s">
        <v>282</v>
      </c>
      <c r="F68" s="1000">
        <v>235751</v>
      </c>
      <c r="G68" s="1000"/>
      <c r="H68" s="1000">
        <v>235760</v>
      </c>
      <c r="I68" s="1000"/>
      <c r="J68" s="541">
        <f t="shared" si="0"/>
        <v>9</v>
      </c>
      <c r="K68" s="1000">
        <v>235760</v>
      </c>
      <c r="L68" s="541">
        <f t="shared" si="1"/>
        <v>0</v>
      </c>
      <c r="M68" s="1000">
        <v>235769</v>
      </c>
      <c r="N68" s="1000"/>
      <c r="O68" s="541">
        <f t="shared" si="15"/>
        <v>9</v>
      </c>
      <c r="P68" s="541">
        <f t="shared" si="16"/>
        <v>9</v>
      </c>
      <c r="Q68" s="1000">
        <v>235788</v>
      </c>
      <c r="R68" s="1000"/>
      <c r="S68" s="541">
        <f t="shared" si="4"/>
        <v>19</v>
      </c>
      <c r="T68" s="542">
        <f t="shared" si="17"/>
        <v>37</v>
      </c>
      <c r="U68" s="542"/>
      <c r="V68" s="541">
        <f t="shared" si="18"/>
        <v>9</v>
      </c>
      <c r="W68" s="543">
        <f t="shared" si="19"/>
        <v>28</v>
      </c>
      <c r="X68" s="1046" t="s">
        <v>468</v>
      </c>
      <c r="Y68" s="1046" t="s">
        <v>51</v>
      </c>
      <c r="Z68" s="1046" t="s">
        <v>29</v>
      </c>
      <c r="AA68" s="1046">
        <v>2017</v>
      </c>
      <c r="AB68" s="1046" t="s">
        <v>30</v>
      </c>
      <c r="AC68" s="1047">
        <v>7</v>
      </c>
      <c r="AD68" s="978">
        <f t="shared" si="20"/>
        <v>5.2857142857142856</v>
      </c>
      <c r="AE68" s="1048">
        <v>23.45</v>
      </c>
      <c r="AF68" s="976">
        <f t="shared" si="21"/>
        <v>123.94999999999999</v>
      </c>
      <c r="AG68" s="1058" t="s">
        <v>128</v>
      </c>
      <c r="AH68" s="976">
        <f t="shared" si="25"/>
        <v>123.94999999999999</v>
      </c>
      <c r="AI68" s="978">
        <f t="shared" si="26"/>
        <v>5.2857142857142856</v>
      </c>
      <c r="AJ68" s="978">
        <f t="shared" si="27"/>
        <v>37</v>
      </c>
      <c r="AK68" s="1067">
        <v>710</v>
      </c>
      <c r="AL68" s="1067">
        <v>700</v>
      </c>
      <c r="AM68" s="1064">
        <v>45552</v>
      </c>
    </row>
    <row r="69" spans="1:39" ht="12.1" customHeight="1">
      <c r="A69" s="999">
        <v>45552</v>
      </c>
      <c r="B69" s="164" t="s">
        <v>472</v>
      </c>
      <c r="C69" s="164" t="s">
        <v>111</v>
      </c>
      <c r="D69" s="164" t="s">
        <v>470</v>
      </c>
      <c r="E69" s="164" t="s">
        <v>283</v>
      </c>
      <c r="F69" s="1000">
        <v>235788</v>
      </c>
      <c r="G69" s="1000"/>
      <c r="H69" s="1000">
        <v>235807</v>
      </c>
      <c r="I69" s="1000"/>
      <c r="J69" s="541">
        <f t="shared" si="0"/>
        <v>19</v>
      </c>
      <c r="K69" s="1000">
        <v>235807</v>
      </c>
      <c r="L69" s="541">
        <f t="shared" si="1"/>
        <v>0</v>
      </c>
      <c r="M69" s="1000">
        <v>235818</v>
      </c>
      <c r="N69" s="1000"/>
      <c r="O69" s="541">
        <f t="shared" si="15"/>
        <v>11</v>
      </c>
      <c r="P69" s="541">
        <f t="shared" si="16"/>
        <v>11</v>
      </c>
      <c r="Q69" s="1000">
        <v>235824</v>
      </c>
      <c r="R69" s="1000"/>
      <c r="S69" s="541">
        <f t="shared" si="4"/>
        <v>6</v>
      </c>
      <c r="T69" s="542">
        <f t="shared" si="17"/>
        <v>36</v>
      </c>
      <c r="U69" s="542"/>
      <c r="V69" s="541">
        <f t="shared" si="18"/>
        <v>11</v>
      </c>
      <c r="W69" s="543">
        <f t="shared" si="19"/>
        <v>25</v>
      </c>
      <c r="X69" s="1046" t="s">
        <v>468</v>
      </c>
      <c r="Y69" s="1046" t="s">
        <v>51</v>
      </c>
      <c r="Z69" s="1046" t="s">
        <v>29</v>
      </c>
      <c r="AA69" s="1046">
        <v>2017</v>
      </c>
      <c r="AB69" s="1046" t="s">
        <v>30</v>
      </c>
      <c r="AC69" s="1047">
        <v>7</v>
      </c>
      <c r="AD69" s="978">
        <f t="shared" si="20"/>
        <v>5.1428571428571432</v>
      </c>
      <c r="AE69" s="1048">
        <v>23.45</v>
      </c>
      <c r="AF69" s="976">
        <f t="shared" si="21"/>
        <v>120.60000000000001</v>
      </c>
      <c r="AG69" s="1058" t="s">
        <v>128</v>
      </c>
      <c r="AH69" s="976">
        <f t="shared" si="25"/>
        <v>120.60000000000001</v>
      </c>
      <c r="AI69" s="978">
        <f t="shared" si="26"/>
        <v>5.1428571428571432</v>
      </c>
      <c r="AJ69" s="978">
        <f t="shared" si="27"/>
        <v>36</v>
      </c>
      <c r="AK69" s="1087"/>
      <c r="AL69" s="1087"/>
      <c r="AM69" s="960"/>
    </row>
    <row r="70" spans="1:39" ht="12.1" customHeight="1">
      <c r="A70" s="999">
        <v>45553</v>
      </c>
      <c r="B70" s="164" t="s">
        <v>472</v>
      </c>
      <c r="C70" s="164" t="s">
        <v>111</v>
      </c>
      <c r="D70" s="164" t="s">
        <v>462</v>
      </c>
      <c r="E70" s="164" t="s">
        <v>282</v>
      </c>
      <c r="F70" s="1000">
        <v>235824</v>
      </c>
      <c r="G70" s="1000"/>
      <c r="H70" s="1000">
        <v>235834</v>
      </c>
      <c r="I70" s="1000"/>
      <c r="J70" s="541">
        <f t="shared" si="0"/>
        <v>10</v>
      </c>
      <c r="K70" s="1000">
        <v>235834</v>
      </c>
      <c r="L70" s="541">
        <f t="shared" si="1"/>
        <v>0</v>
      </c>
      <c r="M70" s="1000">
        <v>235842</v>
      </c>
      <c r="N70" s="1000"/>
      <c r="O70" s="541">
        <f t="shared" si="15"/>
        <v>8</v>
      </c>
      <c r="P70" s="541">
        <f t="shared" si="16"/>
        <v>8</v>
      </c>
      <c r="Q70" s="1000">
        <v>235867</v>
      </c>
      <c r="R70" s="1000"/>
      <c r="S70" s="541">
        <f t="shared" si="4"/>
        <v>25</v>
      </c>
      <c r="T70" s="542">
        <f t="shared" si="17"/>
        <v>43</v>
      </c>
      <c r="U70" s="542"/>
      <c r="V70" s="541">
        <f t="shared" si="18"/>
        <v>8</v>
      </c>
      <c r="W70" s="543">
        <f t="shared" si="19"/>
        <v>35</v>
      </c>
      <c r="X70" s="1046" t="s">
        <v>468</v>
      </c>
      <c r="Y70" s="1046" t="s">
        <v>51</v>
      </c>
      <c r="Z70" s="1046" t="s">
        <v>29</v>
      </c>
      <c r="AA70" s="1046">
        <v>2017</v>
      </c>
      <c r="AB70" s="1046" t="s">
        <v>30</v>
      </c>
      <c r="AC70" s="1047">
        <v>7</v>
      </c>
      <c r="AD70" s="978">
        <f t="shared" si="20"/>
        <v>6.1428571428571432</v>
      </c>
      <c r="AE70" s="1048">
        <v>23.45</v>
      </c>
      <c r="AF70" s="976">
        <f t="shared" si="21"/>
        <v>144.05000000000001</v>
      </c>
      <c r="AG70" s="1058" t="s">
        <v>128</v>
      </c>
      <c r="AH70" s="976">
        <f t="shared" si="25"/>
        <v>144.05000000000001</v>
      </c>
      <c r="AI70" s="978">
        <f t="shared" si="26"/>
        <v>6.1428571428571432</v>
      </c>
      <c r="AJ70" s="978">
        <f t="shared" si="27"/>
        <v>43</v>
      </c>
      <c r="AK70" s="1087"/>
      <c r="AL70" s="1087"/>
      <c r="AM70" s="960"/>
    </row>
    <row r="71" spans="1:39" ht="12.1" customHeight="1">
      <c r="A71" s="999">
        <v>45553</v>
      </c>
      <c r="B71" s="164" t="s">
        <v>472</v>
      </c>
      <c r="C71" s="164" t="s">
        <v>111</v>
      </c>
      <c r="D71" s="164" t="s">
        <v>470</v>
      </c>
      <c r="E71" s="164" t="s">
        <v>283</v>
      </c>
      <c r="F71" s="1000">
        <v>235867</v>
      </c>
      <c r="G71" s="1000"/>
      <c r="H71" s="1000">
        <v>235885</v>
      </c>
      <c r="I71" s="1000"/>
      <c r="J71" s="541">
        <f t="shared" si="0"/>
        <v>18</v>
      </c>
      <c r="K71" s="1000">
        <v>235885</v>
      </c>
      <c r="L71" s="541">
        <f t="shared" si="1"/>
        <v>0</v>
      </c>
      <c r="M71" s="1000">
        <v>235896</v>
      </c>
      <c r="N71" s="1000"/>
      <c r="O71" s="541">
        <f t="shared" si="15"/>
        <v>11</v>
      </c>
      <c r="P71" s="541">
        <f t="shared" si="16"/>
        <v>11</v>
      </c>
      <c r="Q71" s="1000">
        <v>235903</v>
      </c>
      <c r="R71" s="1000"/>
      <c r="S71" s="541">
        <f t="shared" si="4"/>
        <v>7</v>
      </c>
      <c r="T71" s="542">
        <f t="shared" si="17"/>
        <v>36</v>
      </c>
      <c r="U71" s="542"/>
      <c r="V71" s="541">
        <f t="shared" si="18"/>
        <v>11</v>
      </c>
      <c r="W71" s="543">
        <f t="shared" si="19"/>
        <v>25</v>
      </c>
      <c r="X71" s="1046" t="s">
        <v>468</v>
      </c>
      <c r="Y71" s="1046" t="s">
        <v>51</v>
      </c>
      <c r="Z71" s="1046" t="s">
        <v>29</v>
      </c>
      <c r="AA71" s="1046">
        <v>2017</v>
      </c>
      <c r="AB71" s="1046" t="s">
        <v>30</v>
      </c>
      <c r="AC71" s="1047">
        <v>7</v>
      </c>
      <c r="AD71" s="978">
        <f t="shared" si="20"/>
        <v>5.1428571428571432</v>
      </c>
      <c r="AE71" s="1048">
        <v>23.45</v>
      </c>
      <c r="AF71" s="976">
        <f t="shared" si="21"/>
        <v>120.60000000000001</v>
      </c>
      <c r="AG71" s="1058" t="s">
        <v>128</v>
      </c>
      <c r="AH71" s="976">
        <f t="shared" si="25"/>
        <v>120.60000000000001</v>
      </c>
      <c r="AI71" s="978">
        <f t="shared" si="26"/>
        <v>5.1428571428571432</v>
      </c>
      <c r="AJ71" s="978">
        <f t="shared" si="27"/>
        <v>36</v>
      </c>
      <c r="AK71" s="1087"/>
      <c r="AL71" s="1087"/>
      <c r="AM71" s="960"/>
    </row>
    <row r="72" spans="1:39" ht="12.1" customHeight="1">
      <c r="A72" s="999">
        <v>45554</v>
      </c>
      <c r="B72" s="164" t="s">
        <v>472</v>
      </c>
      <c r="C72" s="164" t="s">
        <v>111</v>
      </c>
      <c r="D72" s="164" t="s">
        <v>462</v>
      </c>
      <c r="E72" s="164" t="s">
        <v>282</v>
      </c>
      <c r="F72" s="1000">
        <v>235903</v>
      </c>
      <c r="G72" s="1000"/>
      <c r="H72" s="1000">
        <v>235912</v>
      </c>
      <c r="I72" s="1000"/>
      <c r="J72" s="541">
        <f t="shared" si="0"/>
        <v>9</v>
      </c>
      <c r="K72" s="1000">
        <v>235912</v>
      </c>
      <c r="L72" s="541">
        <f t="shared" si="1"/>
        <v>0</v>
      </c>
      <c r="M72" s="1000">
        <v>235921</v>
      </c>
      <c r="N72" s="1000"/>
      <c r="O72" s="541">
        <f t="shared" si="15"/>
        <v>9</v>
      </c>
      <c r="P72" s="541">
        <f t="shared" si="16"/>
        <v>9</v>
      </c>
      <c r="Q72" s="1000">
        <v>235941</v>
      </c>
      <c r="R72" s="1000"/>
      <c r="S72" s="541">
        <f t="shared" si="4"/>
        <v>20</v>
      </c>
      <c r="T72" s="542">
        <f t="shared" si="17"/>
        <v>38</v>
      </c>
      <c r="U72" s="542"/>
      <c r="V72" s="541">
        <f t="shared" si="18"/>
        <v>9</v>
      </c>
      <c r="W72" s="543">
        <f t="shared" si="19"/>
        <v>29</v>
      </c>
      <c r="X72" s="1046" t="s">
        <v>468</v>
      </c>
      <c r="Y72" s="1046" t="s">
        <v>51</v>
      </c>
      <c r="Z72" s="1046" t="s">
        <v>29</v>
      </c>
      <c r="AA72" s="1046">
        <v>2017</v>
      </c>
      <c r="AB72" s="1046" t="s">
        <v>30</v>
      </c>
      <c r="AC72" s="1047">
        <v>7</v>
      </c>
      <c r="AD72" s="978">
        <f t="shared" si="20"/>
        <v>5.4285714285714288</v>
      </c>
      <c r="AE72" s="1048">
        <v>23.45</v>
      </c>
      <c r="AF72" s="976">
        <f t="shared" si="21"/>
        <v>127.3</v>
      </c>
      <c r="AG72" s="1058" t="s">
        <v>128</v>
      </c>
      <c r="AH72" s="976">
        <f t="shared" si="25"/>
        <v>127.3</v>
      </c>
      <c r="AI72" s="978">
        <f t="shared" si="26"/>
        <v>5.4285714285714288</v>
      </c>
      <c r="AJ72" s="978">
        <f t="shared" si="27"/>
        <v>38</v>
      </c>
      <c r="AK72" s="1087"/>
      <c r="AL72" s="1087"/>
      <c r="AM72" s="960"/>
    </row>
    <row r="73" spans="1:39" ht="12.1" customHeight="1">
      <c r="A73" s="999">
        <v>45554</v>
      </c>
      <c r="B73" s="164" t="s">
        <v>472</v>
      </c>
      <c r="C73" s="164" t="s">
        <v>111</v>
      </c>
      <c r="D73" s="164" t="s">
        <v>470</v>
      </c>
      <c r="E73" s="164" t="s">
        <v>283</v>
      </c>
      <c r="F73" s="1000">
        <v>235943</v>
      </c>
      <c r="G73" s="1000"/>
      <c r="H73" s="1000">
        <v>235943</v>
      </c>
      <c r="I73" s="1000"/>
      <c r="J73" s="541">
        <f t="shared" ref="J73:J131" si="28">H73-F73</f>
        <v>0</v>
      </c>
      <c r="K73" s="1000">
        <v>235943</v>
      </c>
      <c r="L73" s="541">
        <f t="shared" ref="L73:L131" si="29">K73-H73</f>
        <v>0</v>
      </c>
      <c r="M73" s="1000">
        <v>235973</v>
      </c>
      <c r="N73" s="1000"/>
      <c r="O73" s="541">
        <f t="shared" si="15"/>
        <v>30</v>
      </c>
      <c r="P73" s="541">
        <f t="shared" si="16"/>
        <v>30</v>
      </c>
      <c r="Q73" s="1000">
        <v>235991</v>
      </c>
      <c r="R73" s="1000"/>
      <c r="S73" s="541">
        <f t="shared" ref="S73:S131" si="30">Q73-M73</f>
        <v>18</v>
      </c>
      <c r="T73" s="542">
        <f t="shared" si="17"/>
        <v>48</v>
      </c>
      <c r="U73" s="542"/>
      <c r="V73" s="541">
        <f t="shared" si="18"/>
        <v>30</v>
      </c>
      <c r="W73" s="543">
        <f t="shared" si="19"/>
        <v>18</v>
      </c>
      <c r="X73" s="1046" t="s">
        <v>468</v>
      </c>
      <c r="Y73" s="1046" t="s">
        <v>51</v>
      </c>
      <c r="Z73" s="1046" t="s">
        <v>29</v>
      </c>
      <c r="AA73" s="1046">
        <v>2017</v>
      </c>
      <c r="AB73" s="1046" t="s">
        <v>30</v>
      </c>
      <c r="AC73" s="1047">
        <v>7</v>
      </c>
      <c r="AD73" s="978">
        <f t="shared" si="20"/>
        <v>6.8571428571428568</v>
      </c>
      <c r="AE73" s="1048">
        <v>23.45</v>
      </c>
      <c r="AF73" s="976">
        <f t="shared" si="21"/>
        <v>160.79999999999998</v>
      </c>
      <c r="AG73" s="1058" t="s">
        <v>128</v>
      </c>
      <c r="AH73" s="976">
        <f t="shared" si="25"/>
        <v>160.79999999999998</v>
      </c>
      <c r="AI73" s="978">
        <f t="shared" si="26"/>
        <v>6.8571428571428568</v>
      </c>
      <c r="AJ73" s="978">
        <f t="shared" si="27"/>
        <v>48</v>
      </c>
      <c r="AK73" s="1088" t="s">
        <v>439</v>
      </c>
      <c r="AL73" s="1088" t="s">
        <v>440</v>
      </c>
      <c r="AM73" s="1086" t="s">
        <v>2</v>
      </c>
    </row>
    <row r="74" spans="1:39" ht="12.1" customHeight="1">
      <c r="A74" s="999">
        <v>45555</v>
      </c>
      <c r="B74" s="164" t="s">
        <v>472</v>
      </c>
      <c r="C74" s="164" t="s">
        <v>111</v>
      </c>
      <c r="D74" s="164" t="s">
        <v>462</v>
      </c>
      <c r="E74" s="164" t="s">
        <v>282</v>
      </c>
      <c r="F74" s="1000">
        <v>235991</v>
      </c>
      <c r="G74" s="1000"/>
      <c r="H74" s="1000">
        <v>236000</v>
      </c>
      <c r="I74" s="1000"/>
      <c r="J74" s="541">
        <f t="shared" si="28"/>
        <v>9</v>
      </c>
      <c r="K74" s="1000">
        <v>236000</v>
      </c>
      <c r="L74" s="541">
        <f t="shared" si="29"/>
        <v>0</v>
      </c>
      <c r="M74" s="1000">
        <v>236010</v>
      </c>
      <c r="N74" s="1000"/>
      <c r="O74" s="541">
        <f t="shared" si="15"/>
        <v>10</v>
      </c>
      <c r="P74" s="541">
        <f t="shared" si="16"/>
        <v>10</v>
      </c>
      <c r="Q74" s="1000">
        <v>236030</v>
      </c>
      <c r="R74" s="1000"/>
      <c r="S74" s="541">
        <f t="shared" si="30"/>
        <v>20</v>
      </c>
      <c r="T74" s="542">
        <f t="shared" si="17"/>
        <v>39</v>
      </c>
      <c r="U74" s="542"/>
      <c r="V74" s="541">
        <f t="shared" si="18"/>
        <v>10</v>
      </c>
      <c r="W74" s="543">
        <f t="shared" si="19"/>
        <v>29</v>
      </c>
      <c r="X74" s="1046" t="s">
        <v>468</v>
      </c>
      <c r="Y74" s="1046" t="s">
        <v>51</v>
      </c>
      <c r="Z74" s="1046" t="s">
        <v>29</v>
      </c>
      <c r="AA74" s="1046">
        <v>2017</v>
      </c>
      <c r="AB74" s="1046" t="s">
        <v>30</v>
      </c>
      <c r="AC74" s="1047">
        <v>7</v>
      </c>
      <c r="AD74" s="978">
        <f t="shared" si="20"/>
        <v>5.5714285714285712</v>
      </c>
      <c r="AE74" s="1048">
        <v>23.45</v>
      </c>
      <c r="AF74" s="976">
        <f t="shared" si="21"/>
        <v>130.64999999999998</v>
      </c>
      <c r="AG74" s="1058" t="s">
        <v>128</v>
      </c>
      <c r="AH74" s="976">
        <f t="shared" si="25"/>
        <v>130.64999999999998</v>
      </c>
      <c r="AI74" s="978">
        <f t="shared" si="26"/>
        <v>5.5714285714285712</v>
      </c>
      <c r="AJ74" s="978">
        <f t="shared" si="27"/>
        <v>39</v>
      </c>
      <c r="AK74" s="1067">
        <v>804</v>
      </c>
      <c r="AL74" s="1067">
        <v>800</v>
      </c>
      <c r="AM74" s="1064">
        <v>45554</v>
      </c>
    </row>
    <row r="75" spans="1:39" ht="12.1" customHeight="1">
      <c r="A75" s="999">
        <v>45555</v>
      </c>
      <c r="B75" s="164" t="s">
        <v>472</v>
      </c>
      <c r="C75" s="164" t="s">
        <v>111</v>
      </c>
      <c r="D75" s="164" t="s">
        <v>470</v>
      </c>
      <c r="E75" s="164" t="s">
        <v>283</v>
      </c>
      <c r="F75" s="1000">
        <v>236030</v>
      </c>
      <c r="G75" s="1000"/>
      <c r="H75" s="1000">
        <v>236050</v>
      </c>
      <c r="I75" s="1000"/>
      <c r="J75" s="541">
        <f t="shared" si="28"/>
        <v>20</v>
      </c>
      <c r="K75" s="1000">
        <v>236050</v>
      </c>
      <c r="L75" s="541">
        <f t="shared" si="29"/>
        <v>0</v>
      </c>
      <c r="M75" s="1000">
        <v>236061</v>
      </c>
      <c r="N75" s="1000"/>
      <c r="O75" s="541">
        <f t="shared" si="15"/>
        <v>11</v>
      </c>
      <c r="P75" s="541">
        <f t="shared" si="16"/>
        <v>11</v>
      </c>
      <c r="Q75" s="1000">
        <v>236072</v>
      </c>
      <c r="R75" s="1000"/>
      <c r="S75" s="541">
        <f t="shared" si="30"/>
        <v>11</v>
      </c>
      <c r="T75" s="542">
        <f t="shared" si="17"/>
        <v>42</v>
      </c>
      <c r="U75" s="542"/>
      <c r="V75" s="541">
        <f t="shared" si="18"/>
        <v>11</v>
      </c>
      <c r="W75" s="543">
        <f t="shared" si="19"/>
        <v>31</v>
      </c>
      <c r="X75" s="1046" t="s">
        <v>468</v>
      </c>
      <c r="Y75" s="1046" t="s">
        <v>51</v>
      </c>
      <c r="Z75" s="1046" t="s">
        <v>29</v>
      </c>
      <c r="AA75" s="1046">
        <v>2017</v>
      </c>
      <c r="AB75" s="1046" t="s">
        <v>30</v>
      </c>
      <c r="AC75" s="1047">
        <v>7</v>
      </c>
      <c r="AD75" s="978">
        <f t="shared" si="20"/>
        <v>6</v>
      </c>
      <c r="AE75" s="1048">
        <v>23.45</v>
      </c>
      <c r="AF75" s="976">
        <f t="shared" si="21"/>
        <v>140.69999999999999</v>
      </c>
      <c r="AG75" s="1058" t="s">
        <v>128</v>
      </c>
      <c r="AH75" s="976">
        <f t="shared" si="25"/>
        <v>140.69999999999999</v>
      </c>
      <c r="AI75" s="978">
        <f t="shared" si="26"/>
        <v>6</v>
      </c>
      <c r="AJ75" s="978">
        <f t="shared" si="27"/>
        <v>42</v>
      </c>
      <c r="AK75" s="1087"/>
      <c r="AL75" s="1087"/>
      <c r="AM75" s="960"/>
    </row>
    <row r="76" spans="1:39" ht="12.1" customHeight="1">
      <c r="A76" s="999">
        <v>45558</v>
      </c>
      <c r="B76" s="164" t="s">
        <v>472</v>
      </c>
      <c r="C76" s="164" t="s">
        <v>111</v>
      </c>
      <c r="D76" s="164" t="s">
        <v>462</v>
      </c>
      <c r="E76" s="164" t="s">
        <v>282</v>
      </c>
      <c r="F76" s="1000">
        <v>236072</v>
      </c>
      <c r="G76" s="1000"/>
      <c r="H76" s="1000">
        <v>236084</v>
      </c>
      <c r="I76" s="1000"/>
      <c r="J76" s="541">
        <f t="shared" si="28"/>
        <v>12</v>
      </c>
      <c r="K76" s="1000">
        <v>236084</v>
      </c>
      <c r="L76" s="541">
        <f t="shared" si="29"/>
        <v>0</v>
      </c>
      <c r="M76" s="1000">
        <v>236092</v>
      </c>
      <c r="N76" s="1000"/>
      <c r="O76" s="541">
        <f t="shared" si="15"/>
        <v>8</v>
      </c>
      <c r="P76" s="541">
        <f t="shared" si="16"/>
        <v>8</v>
      </c>
      <c r="Q76" s="1000">
        <v>236112</v>
      </c>
      <c r="R76" s="1000"/>
      <c r="S76" s="541">
        <f t="shared" si="30"/>
        <v>20</v>
      </c>
      <c r="T76" s="542">
        <f t="shared" si="17"/>
        <v>40</v>
      </c>
      <c r="U76" s="542"/>
      <c r="V76" s="541">
        <f t="shared" si="18"/>
        <v>8</v>
      </c>
      <c r="W76" s="543">
        <f t="shared" si="19"/>
        <v>32</v>
      </c>
      <c r="X76" s="1046" t="s">
        <v>468</v>
      </c>
      <c r="Y76" s="1046" t="s">
        <v>51</v>
      </c>
      <c r="Z76" s="1046" t="s">
        <v>29</v>
      </c>
      <c r="AA76" s="1046">
        <v>2017</v>
      </c>
      <c r="AB76" s="1046" t="s">
        <v>30</v>
      </c>
      <c r="AC76" s="1047">
        <v>7</v>
      </c>
      <c r="AD76" s="978">
        <f t="shared" si="20"/>
        <v>5.7142857142857144</v>
      </c>
      <c r="AE76" s="1048">
        <v>23.45</v>
      </c>
      <c r="AF76" s="976">
        <f t="shared" si="21"/>
        <v>134</v>
      </c>
      <c r="AG76" s="1058" t="s">
        <v>128</v>
      </c>
      <c r="AH76" s="976">
        <f t="shared" si="25"/>
        <v>134</v>
      </c>
      <c r="AI76" s="978">
        <f t="shared" si="26"/>
        <v>5.7142857142857144</v>
      </c>
      <c r="AJ76" s="978">
        <f t="shared" si="27"/>
        <v>40</v>
      </c>
      <c r="AK76" s="1087"/>
      <c r="AL76" s="1087"/>
      <c r="AM76" s="960"/>
    </row>
    <row r="77" spans="1:39" ht="12.1" customHeight="1">
      <c r="A77" s="999">
        <v>45558</v>
      </c>
      <c r="B77" s="164" t="s">
        <v>472</v>
      </c>
      <c r="C77" s="164" t="s">
        <v>111</v>
      </c>
      <c r="D77" s="164" t="s">
        <v>470</v>
      </c>
      <c r="E77" s="164" t="s">
        <v>283</v>
      </c>
      <c r="F77" s="1000">
        <v>236112</v>
      </c>
      <c r="G77" s="1000"/>
      <c r="H77" s="1000">
        <v>236138</v>
      </c>
      <c r="I77" s="1000"/>
      <c r="J77" s="541">
        <f t="shared" si="28"/>
        <v>26</v>
      </c>
      <c r="K77" s="1000">
        <v>236138</v>
      </c>
      <c r="L77" s="541">
        <f t="shared" si="29"/>
        <v>0</v>
      </c>
      <c r="M77" s="1000">
        <v>236147</v>
      </c>
      <c r="N77" s="1000"/>
      <c r="O77" s="541">
        <f t="shared" si="15"/>
        <v>9</v>
      </c>
      <c r="P77" s="541">
        <f t="shared" si="16"/>
        <v>9</v>
      </c>
      <c r="Q77" s="1000">
        <v>236164</v>
      </c>
      <c r="R77" s="1000"/>
      <c r="S77" s="541">
        <f t="shared" si="30"/>
        <v>17</v>
      </c>
      <c r="T77" s="542">
        <f t="shared" si="17"/>
        <v>52</v>
      </c>
      <c r="U77" s="542"/>
      <c r="V77" s="541">
        <f t="shared" si="18"/>
        <v>9</v>
      </c>
      <c r="W77" s="543">
        <f t="shared" si="19"/>
        <v>43</v>
      </c>
      <c r="X77" s="1046" t="s">
        <v>468</v>
      </c>
      <c r="Y77" s="1046" t="s">
        <v>51</v>
      </c>
      <c r="Z77" s="1046" t="s">
        <v>29</v>
      </c>
      <c r="AA77" s="1046">
        <v>2017</v>
      </c>
      <c r="AB77" s="1046" t="s">
        <v>30</v>
      </c>
      <c r="AC77" s="1047">
        <v>7</v>
      </c>
      <c r="AD77" s="978">
        <f t="shared" si="20"/>
        <v>7.4285714285714288</v>
      </c>
      <c r="AE77" s="1048">
        <v>23.45</v>
      </c>
      <c r="AF77" s="976">
        <f t="shared" si="21"/>
        <v>174.2</v>
      </c>
      <c r="AG77" s="1058" t="s">
        <v>128</v>
      </c>
      <c r="AH77" s="976">
        <f t="shared" si="25"/>
        <v>174.2</v>
      </c>
      <c r="AI77" s="978">
        <f t="shared" si="26"/>
        <v>7.4285714285714288</v>
      </c>
      <c r="AJ77" s="978">
        <f t="shared" si="27"/>
        <v>52</v>
      </c>
      <c r="AK77" s="1088" t="s">
        <v>439</v>
      </c>
      <c r="AL77" s="1088" t="s">
        <v>440</v>
      </c>
      <c r="AM77" s="1086" t="s">
        <v>2</v>
      </c>
    </row>
    <row r="78" spans="1:39" ht="12.1" customHeight="1">
      <c r="A78" s="999">
        <v>45559</v>
      </c>
      <c r="B78" s="164" t="s">
        <v>472</v>
      </c>
      <c r="C78" s="164" t="s">
        <v>111</v>
      </c>
      <c r="D78" s="164" t="s">
        <v>462</v>
      </c>
      <c r="E78" s="164" t="s">
        <v>282</v>
      </c>
      <c r="F78" s="1000">
        <v>236164</v>
      </c>
      <c r="G78" s="1000"/>
      <c r="H78" s="1000">
        <v>236171</v>
      </c>
      <c r="I78" s="1000"/>
      <c r="J78" s="541">
        <f t="shared" si="28"/>
        <v>7</v>
      </c>
      <c r="K78" s="1000">
        <v>236171</v>
      </c>
      <c r="L78" s="541">
        <f t="shared" si="29"/>
        <v>0</v>
      </c>
      <c r="M78" s="1000">
        <v>236182</v>
      </c>
      <c r="N78" s="1000"/>
      <c r="O78" s="541">
        <f t="shared" si="15"/>
        <v>11</v>
      </c>
      <c r="P78" s="541">
        <f t="shared" si="16"/>
        <v>11</v>
      </c>
      <c r="Q78" s="1000">
        <v>236217</v>
      </c>
      <c r="R78" s="1000"/>
      <c r="S78" s="541">
        <f t="shared" si="30"/>
        <v>35</v>
      </c>
      <c r="T78" s="542">
        <f t="shared" si="17"/>
        <v>53</v>
      </c>
      <c r="U78" s="542"/>
      <c r="V78" s="541">
        <f t="shared" si="18"/>
        <v>11</v>
      </c>
      <c r="W78" s="543">
        <f t="shared" si="19"/>
        <v>42</v>
      </c>
      <c r="X78" s="1046" t="s">
        <v>468</v>
      </c>
      <c r="Y78" s="1046" t="s">
        <v>51</v>
      </c>
      <c r="Z78" s="1046" t="s">
        <v>29</v>
      </c>
      <c r="AA78" s="1046">
        <v>2017</v>
      </c>
      <c r="AB78" s="1046" t="s">
        <v>30</v>
      </c>
      <c r="AC78" s="1047">
        <v>7</v>
      </c>
      <c r="AD78" s="978">
        <f t="shared" si="20"/>
        <v>7.5714285714285712</v>
      </c>
      <c r="AE78" s="1048">
        <v>23.45</v>
      </c>
      <c r="AF78" s="976">
        <f t="shared" si="21"/>
        <v>177.54999999999998</v>
      </c>
      <c r="AG78" s="1058" t="s">
        <v>128</v>
      </c>
      <c r="AH78" s="976">
        <f t="shared" si="25"/>
        <v>177.54999999999998</v>
      </c>
      <c r="AI78" s="978">
        <f t="shared" si="26"/>
        <v>7.5714285714285712</v>
      </c>
      <c r="AJ78" s="978">
        <f t="shared" si="27"/>
        <v>53</v>
      </c>
      <c r="AK78" s="1067">
        <v>626</v>
      </c>
      <c r="AL78" s="1067">
        <v>600</v>
      </c>
      <c r="AM78" s="1064">
        <v>45559</v>
      </c>
    </row>
    <row r="79" spans="1:39" ht="12.1" customHeight="1">
      <c r="A79" s="999">
        <v>45559</v>
      </c>
      <c r="B79" s="164" t="s">
        <v>472</v>
      </c>
      <c r="C79" s="164" t="s">
        <v>111</v>
      </c>
      <c r="D79" s="164" t="s">
        <v>470</v>
      </c>
      <c r="E79" s="164" t="s">
        <v>283</v>
      </c>
      <c r="F79" s="1000">
        <v>236217</v>
      </c>
      <c r="G79" s="1000"/>
      <c r="H79" s="1000">
        <v>236242</v>
      </c>
      <c r="I79" s="1000"/>
      <c r="J79" s="541">
        <f t="shared" si="28"/>
        <v>25</v>
      </c>
      <c r="K79" s="1000">
        <v>236242</v>
      </c>
      <c r="L79" s="541">
        <f t="shared" si="29"/>
        <v>0</v>
      </c>
      <c r="M79" s="1000">
        <v>236251</v>
      </c>
      <c r="N79" s="1000"/>
      <c r="O79" s="541">
        <f t="shared" si="15"/>
        <v>9</v>
      </c>
      <c r="P79" s="541">
        <f t="shared" si="16"/>
        <v>9</v>
      </c>
      <c r="Q79" s="1000">
        <v>236272</v>
      </c>
      <c r="R79" s="1000"/>
      <c r="S79" s="541">
        <f t="shared" si="30"/>
        <v>21</v>
      </c>
      <c r="T79" s="542">
        <f t="shared" si="17"/>
        <v>55</v>
      </c>
      <c r="U79" s="542"/>
      <c r="V79" s="541">
        <f t="shared" si="18"/>
        <v>9</v>
      </c>
      <c r="W79" s="543">
        <f t="shared" si="19"/>
        <v>46</v>
      </c>
      <c r="X79" s="1046" t="s">
        <v>468</v>
      </c>
      <c r="Y79" s="1046" t="s">
        <v>51</v>
      </c>
      <c r="Z79" s="1046" t="s">
        <v>29</v>
      </c>
      <c r="AA79" s="1046">
        <v>2017</v>
      </c>
      <c r="AB79" s="1046" t="s">
        <v>30</v>
      </c>
      <c r="AC79" s="1047">
        <v>7</v>
      </c>
      <c r="AD79" s="978">
        <f t="shared" si="20"/>
        <v>7.8571428571428568</v>
      </c>
      <c r="AE79" s="1048">
        <v>23.45</v>
      </c>
      <c r="AF79" s="976">
        <f t="shared" si="21"/>
        <v>184.24999999999997</v>
      </c>
      <c r="AG79" s="1058" t="s">
        <v>128</v>
      </c>
      <c r="AH79" s="976">
        <f t="shared" si="25"/>
        <v>184.24999999999997</v>
      </c>
      <c r="AI79" s="978">
        <f t="shared" si="26"/>
        <v>7.8571428571428568</v>
      </c>
      <c r="AJ79" s="978">
        <f t="shared" si="27"/>
        <v>55</v>
      </c>
      <c r="AK79" s="1087"/>
      <c r="AL79" s="1087"/>
      <c r="AM79" s="960"/>
    </row>
    <row r="80" spans="1:39" ht="12.1" customHeight="1">
      <c r="A80" s="999">
        <v>45560</v>
      </c>
      <c r="B80" s="164" t="s">
        <v>472</v>
      </c>
      <c r="C80" s="164" t="s">
        <v>111</v>
      </c>
      <c r="D80" s="164" t="s">
        <v>462</v>
      </c>
      <c r="E80" s="164" t="s">
        <v>282</v>
      </c>
      <c r="F80" s="1000">
        <v>236272</v>
      </c>
      <c r="G80" s="1000"/>
      <c r="H80" s="1000">
        <v>236278</v>
      </c>
      <c r="I80" s="1000"/>
      <c r="J80" s="541">
        <f t="shared" si="28"/>
        <v>6</v>
      </c>
      <c r="K80" s="1000">
        <v>236278</v>
      </c>
      <c r="L80" s="541">
        <f t="shared" si="29"/>
        <v>0</v>
      </c>
      <c r="M80" s="1000">
        <v>236288</v>
      </c>
      <c r="N80" s="1000"/>
      <c r="O80" s="541">
        <f t="shared" si="15"/>
        <v>10</v>
      </c>
      <c r="P80" s="541">
        <f t="shared" si="16"/>
        <v>10</v>
      </c>
      <c r="Q80" s="1000">
        <v>236322</v>
      </c>
      <c r="R80" s="1000"/>
      <c r="S80" s="541">
        <f t="shared" si="30"/>
        <v>34</v>
      </c>
      <c r="T80" s="542">
        <f t="shared" si="17"/>
        <v>50</v>
      </c>
      <c r="U80" s="542"/>
      <c r="V80" s="541">
        <f t="shared" si="18"/>
        <v>10</v>
      </c>
      <c r="W80" s="543">
        <f t="shared" si="19"/>
        <v>40</v>
      </c>
      <c r="X80" s="1046" t="s">
        <v>468</v>
      </c>
      <c r="Y80" s="1046" t="s">
        <v>51</v>
      </c>
      <c r="Z80" s="1046" t="s">
        <v>29</v>
      </c>
      <c r="AA80" s="1046">
        <v>2017</v>
      </c>
      <c r="AB80" s="1046" t="s">
        <v>30</v>
      </c>
      <c r="AC80" s="1047">
        <v>7</v>
      </c>
      <c r="AD80" s="978">
        <f t="shared" si="20"/>
        <v>7.1428571428571432</v>
      </c>
      <c r="AE80" s="1048">
        <v>23.45</v>
      </c>
      <c r="AF80" s="976">
        <f t="shared" si="21"/>
        <v>167.5</v>
      </c>
      <c r="AG80" s="1058" t="s">
        <v>128</v>
      </c>
      <c r="AH80" s="976">
        <f t="shared" si="25"/>
        <v>167.5</v>
      </c>
      <c r="AI80" s="978">
        <f t="shared" si="26"/>
        <v>7.1428571428571432</v>
      </c>
      <c r="AJ80" s="978">
        <f t="shared" si="27"/>
        <v>50</v>
      </c>
      <c r="AK80" s="1087"/>
      <c r="AL80" s="1087"/>
      <c r="AM80" s="960"/>
    </row>
    <row r="81" spans="1:39" ht="12.1" customHeight="1">
      <c r="A81" s="999">
        <v>45560</v>
      </c>
      <c r="B81" s="164" t="s">
        <v>472</v>
      </c>
      <c r="C81" s="164" t="s">
        <v>111</v>
      </c>
      <c r="D81" s="164" t="s">
        <v>470</v>
      </c>
      <c r="E81" s="164" t="s">
        <v>283</v>
      </c>
      <c r="F81" s="1000">
        <v>236322</v>
      </c>
      <c r="G81" s="1000"/>
      <c r="H81" s="1000">
        <v>236347</v>
      </c>
      <c r="I81" s="1000"/>
      <c r="J81" s="541">
        <f t="shared" si="28"/>
        <v>25</v>
      </c>
      <c r="K81" s="1000">
        <v>236347</v>
      </c>
      <c r="L81" s="541">
        <f t="shared" si="29"/>
        <v>0</v>
      </c>
      <c r="M81" s="1000">
        <v>236357</v>
      </c>
      <c r="N81" s="1000"/>
      <c r="O81" s="541">
        <f t="shared" si="15"/>
        <v>10</v>
      </c>
      <c r="P81" s="541">
        <f t="shared" si="16"/>
        <v>10</v>
      </c>
      <c r="Q81" s="1000">
        <v>236370</v>
      </c>
      <c r="R81" s="1000"/>
      <c r="S81" s="541">
        <f t="shared" si="30"/>
        <v>13</v>
      </c>
      <c r="T81" s="542">
        <f t="shared" si="17"/>
        <v>48</v>
      </c>
      <c r="U81" s="542"/>
      <c r="V81" s="541">
        <f t="shared" si="18"/>
        <v>10</v>
      </c>
      <c r="W81" s="543">
        <f t="shared" si="19"/>
        <v>38</v>
      </c>
      <c r="X81" s="1046" t="s">
        <v>468</v>
      </c>
      <c r="Y81" s="1046" t="s">
        <v>51</v>
      </c>
      <c r="Z81" s="1046" t="s">
        <v>29</v>
      </c>
      <c r="AA81" s="1046">
        <v>2017</v>
      </c>
      <c r="AB81" s="1046" t="s">
        <v>30</v>
      </c>
      <c r="AC81" s="1047">
        <v>7</v>
      </c>
      <c r="AD81" s="978">
        <f t="shared" si="20"/>
        <v>6.8571428571428568</v>
      </c>
      <c r="AE81" s="1048">
        <v>23.45</v>
      </c>
      <c r="AF81" s="976">
        <f t="shared" si="21"/>
        <v>160.79999999999998</v>
      </c>
      <c r="AG81" s="1058" t="s">
        <v>128</v>
      </c>
      <c r="AH81" s="976">
        <f t="shared" si="25"/>
        <v>160.79999999999998</v>
      </c>
      <c r="AI81" s="978">
        <f t="shared" si="26"/>
        <v>6.8571428571428568</v>
      </c>
      <c r="AJ81" s="978">
        <f t="shared" si="27"/>
        <v>48</v>
      </c>
      <c r="AK81" s="1088" t="s">
        <v>439</v>
      </c>
      <c r="AL81" s="1088" t="s">
        <v>440</v>
      </c>
      <c r="AM81" s="1086" t="s">
        <v>2</v>
      </c>
    </row>
    <row r="82" spans="1:39" ht="12.1" customHeight="1">
      <c r="A82" s="999">
        <v>45561</v>
      </c>
      <c r="B82" s="164" t="s">
        <v>472</v>
      </c>
      <c r="C82" s="164" t="s">
        <v>111</v>
      </c>
      <c r="D82" s="164" t="s">
        <v>458</v>
      </c>
      <c r="E82" s="164" t="s">
        <v>282</v>
      </c>
      <c r="F82" s="1000">
        <v>236370</v>
      </c>
      <c r="G82" s="1000"/>
      <c r="H82" s="1000">
        <v>236376</v>
      </c>
      <c r="I82" s="1000"/>
      <c r="J82" s="541">
        <f t="shared" si="28"/>
        <v>6</v>
      </c>
      <c r="K82" s="1000">
        <v>236376</v>
      </c>
      <c r="L82" s="541">
        <f t="shared" si="29"/>
        <v>0</v>
      </c>
      <c r="M82" s="1000">
        <v>236386</v>
      </c>
      <c r="N82" s="1000"/>
      <c r="O82" s="541">
        <f t="shared" si="15"/>
        <v>10</v>
      </c>
      <c r="P82" s="541">
        <f t="shared" si="16"/>
        <v>10</v>
      </c>
      <c r="Q82" s="1000">
        <v>236405</v>
      </c>
      <c r="R82" s="1000"/>
      <c r="S82" s="541">
        <f t="shared" si="30"/>
        <v>19</v>
      </c>
      <c r="T82" s="542">
        <f t="shared" si="17"/>
        <v>35</v>
      </c>
      <c r="U82" s="542"/>
      <c r="V82" s="541">
        <f t="shared" si="18"/>
        <v>10</v>
      </c>
      <c r="W82" s="543">
        <f t="shared" si="19"/>
        <v>25</v>
      </c>
      <c r="X82" s="1046" t="s">
        <v>468</v>
      </c>
      <c r="Y82" s="1046" t="s">
        <v>51</v>
      </c>
      <c r="Z82" s="1046" t="s">
        <v>29</v>
      </c>
      <c r="AA82" s="1046">
        <v>2017</v>
      </c>
      <c r="AB82" s="1046" t="s">
        <v>30</v>
      </c>
      <c r="AC82" s="1047">
        <v>7</v>
      </c>
      <c r="AD82" s="978">
        <f t="shared" si="20"/>
        <v>5</v>
      </c>
      <c r="AE82" s="1048">
        <v>23.45</v>
      </c>
      <c r="AF82" s="976">
        <f t="shared" si="21"/>
        <v>117.25</v>
      </c>
      <c r="AG82" s="1058" t="s">
        <v>128</v>
      </c>
      <c r="AH82" s="976">
        <f t="shared" si="25"/>
        <v>117.25</v>
      </c>
      <c r="AI82" s="978">
        <f t="shared" si="26"/>
        <v>5</v>
      </c>
      <c r="AJ82" s="978">
        <f t="shared" si="27"/>
        <v>35</v>
      </c>
      <c r="AK82" s="1067">
        <v>630</v>
      </c>
      <c r="AL82" s="1067">
        <v>600</v>
      </c>
      <c r="AM82" s="1064">
        <v>45559</v>
      </c>
    </row>
    <row r="83" spans="1:39" ht="12.1" customHeight="1">
      <c r="A83" s="999">
        <v>45561</v>
      </c>
      <c r="B83" s="164" t="s">
        <v>472</v>
      </c>
      <c r="C83" s="164" t="s">
        <v>111</v>
      </c>
      <c r="D83" s="164" t="s">
        <v>459</v>
      </c>
      <c r="E83" s="164" t="s">
        <v>283</v>
      </c>
      <c r="F83" s="1000">
        <v>236405</v>
      </c>
      <c r="G83" s="1000"/>
      <c r="H83" s="1000">
        <v>236426</v>
      </c>
      <c r="I83" s="1000"/>
      <c r="J83" s="541">
        <f t="shared" si="28"/>
        <v>21</v>
      </c>
      <c r="K83" s="1000">
        <v>236426</v>
      </c>
      <c r="L83" s="541">
        <f t="shared" si="29"/>
        <v>0</v>
      </c>
      <c r="M83" s="1000">
        <v>236437</v>
      </c>
      <c r="N83" s="1000"/>
      <c r="O83" s="541">
        <f t="shared" si="15"/>
        <v>11</v>
      </c>
      <c r="P83" s="541">
        <f t="shared" si="16"/>
        <v>11</v>
      </c>
      <c r="Q83" s="1000">
        <v>236442</v>
      </c>
      <c r="R83" s="1000"/>
      <c r="S83" s="541">
        <f t="shared" si="30"/>
        <v>5</v>
      </c>
      <c r="T83" s="542">
        <f t="shared" si="17"/>
        <v>37</v>
      </c>
      <c r="U83" s="542"/>
      <c r="V83" s="541">
        <f t="shared" si="18"/>
        <v>11</v>
      </c>
      <c r="W83" s="543">
        <f t="shared" si="19"/>
        <v>26</v>
      </c>
      <c r="X83" s="1046" t="s">
        <v>468</v>
      </c>
      <c r="Y83" s="1046" t="s">
        <v>51</v>
      </c>
      <c r="Z83" s="1046" t="s">
        <v>29</v>
      </c>
      <c r="AA83" s="1046">
        <v>2017</v>
      </c>
      <c r="AB83" s="1046" t="s">
        <v>30</v>
      </c>
      <c r="AC83" s="1047">
        <v>7</v>
      </c>
      <c r="AD83" s="978">
        <f t="shared" si="20"/>
        <v>5.2857142857142856</v>
      </c>
      <c r="AE83" s="1048">
        <v>23.45</v>
      </c>
      <c r="AF83" s="976">
        <f t="shared" si="21"/>
        <v>123.94999999999999</v>
      </c>
      <c r="AG83" s="1058" t="s">
        <v>128</v>
      </c>
      <c r="AH83" s="976">
        <f t="shared" si="25"/>
        <v>123.94999999999999</v>
      </c>
      <c r="AI83" s="978">
        <f t="shared" si="26"/>
        <v>5.2857142857142856</v>
      </c>
      <c r="AJ83" s="978">
        <f t="shared" si="27"/>
        <v>37</v>
      </c>
      <c r="AK83" s="1087"/>
      <c r="AL83" s="1087"/>
      <c r="AM83" s="960"/>
    </row>
    <row r="84" spans="1:39" ht="12.1" customHeight="1">
      <c r="A84" s="999">
        <v>45562</v>
      </c>
      <c r="B84" s="164" t="s">
        <v>472</v>
      </c>
      <c r="C84" s="164" t="s">
        <v>111</v>
      </c>
      <c r="D84" s="164" t="s">
        <v>458</v>
      </c>
      <c r="E84" s="164" t="s">
        <v>282</v>
      </c>
      <c r="F84" s="1000">
        <v>236442</v>
      </c>
      <c r="G84" s="1000"/>
      <c r="H84" s="1000">
        <v>236454</v>
      </c>
      <c r="I84" s="1000"/>
      <c r="J84" s="541">
        <f t="shared" si="28"/>
        <v>12</v>
      </c>
      <c r="K84" s="1000">
        <v>236454</v>
      </c>
      <c r="L84" s="541">
        <f t="shared" si="29"/>
        <v>0</v>
      </c>
      <c r="M84" s="1000">
        <v>236465</v>
      </c>
      <c r="N84" s="1000"/>
      <c r="O84" s="541">
        <f t="shared" si="15"/>
        <v>11</v>
      </c>
      <c r="P84" s="541">
        <f t="shared" si="16"/>
        <v>11</v>
      </c>
      <c r="Q84" s="1000">
        <v>236488</v>
      </c>
      <c r="R84" s="1000"/>
      <c r="S84" s="541">
        <f t="shared" si="30"/>
        <v>23</v>
      </c>
      <c r="T84" s="542">
        <f t="shared" si="17"/>
        <v>46</v>
      </c>
      <c r="U84" s="542"/>
      <c r="V84" s="541">
        <f t="shared" si="18"/>
        <v>11</v>
      </c>
      <c r="W84" s="543">
        <f t="shared" si="19"/>
        <v>35</v>
      </c>
      <c r="X84" s="1046" t="s">
        <v>468</v>
      </c>
      <c r="Y84" s="1046" t="s">
        <v>51</v>
      </c>
      <c r="Z84" s="1046" t="s">
        <v>29</v>
      </c>
      <c r="AA84" s="1046">
        <v>2017</v>
      </c>
      <c r="AB84" s="1046" t="s">
        <v>30</v>
      </c>
      <c r="AC84" s="1047">
        <v>7</v>
      </c>
      <c r="AD84" s="978">
        <f t="shared" si="20"/>
        <v>6.5714285714285712</v>
      </c>
      <c r="AE84" s="1048">
        <v>23.45</v>
      </c>
      <c r="AF84" s="976">
        <f t="shared" si="21"/>
        <v>154.1</v>
      </c>
      <c r="AG84" s="1058" t="s">
        <v>128</v>
      </c>
      <c r="AH84" s="976">
        <f t="shared" si="25"/>
        <v>154.1</v>
      </c>
      <c r="AI84" s="978">
        <f t="shared" si="26"/>
        <v>6.5714285714285712</v>
      </c>
      <c r="AJ84" s="978">
        <f t="shared" si="27"/>
        <v>46</v>
      </c>
      <c r="AK84" s="1087"/>
      <c r="AL84" s="1087"/>
      <c r="AM84" s="960"/>
    </row>
    <row r="85" spans="1:39" ht="12.1" customHeight="1">
      <c r="A85" s="999">
        <v>45562</v>
      </c>
      <c r="B85" s="164" t="s">
        <v>472</v>
      </c>
      <c r="C85" s="164" t="s">
        <v>111</v>
      </c>
      <c r="D85" s="164" t="s">
        <v>459</v>
      </c>
      <c r="E85" s="164" t="s">
        <v>283</v>
      </c>
      <c r="F85" s="1000">
        <v>236488</v>
      </c>
      <c r="G85" s="1000"/>
      <c r="H85" s="1000">
        <v>236509</v>
      </c>
      <c r="I85" s="1000"/>
      <c r="J85" s="541">
        <f t="shared" si="28"/>
        <v>21</v>
      </c>
      <c r="K85" s="1000">
        <v>236509</v>
      </c>
      <c r="L85" s="541">
        <f t="shared" si="29"/>
        <v>0</v>
      </c>
      <c r="M85" s="1000">
        <v>236520</v>
      </c>
      <c r="N85" s="1000"/>
      <c r="O85" s="541">
        <f t="shared" si="15"/>
        <v>11</v>
      </c>
      <c r="P85" s="541">
        <f t="shared" si="16"/>
        <v>11</v>
      </c>
      <c r="Q85" s="1000">
        <v>236525</v>
      </c>
      <c r="R85" s="1000"/>
      <c r="S85" s="541">
        <f t="shared" si="30"/>
        <v>5</v>
      </c>
      <c r="T85" s="542">
        <f t="shared" si="17"/>
        <v>37</v>
      </c>
      <c r="U85" s="542"/>
      <c r="V85" s="541">
        <f t="shared" si="18"/>
        <v>11</v>
      </c>
      <c r="W85" s="543">
        <f t="shared" si="19"/>
        <v>26</v>
      </c>
      <c r="X85" s="1046" t="s">
        <v>468</v>
      </c>
      <c r="Y85" s="1046" t="s">
        <v>51</v>
      </c>
      <c r="Z85" s="1046" t="s">
        <v>29</v>
      </c>
      <c r="AA85" s="1046">
        <v>2017</v>
      </c>
      <c r="AB85" s="1046" t="s">
        <v>30</v>
      </c>
      <c r="AC85" s="1047">
        <v>7</v>
      </c>
      <c r="AD85" s="978">
        <f t="shared" si="20"/>
        <v>5.2857142857142856</v>
      </c>
      <c r="AE85" s="1048">
        <v>23.45</v>
      </c>
      <c r="AF85" s="976">
        <f t="shared" si="21"/>
        <v>123.94999999999999</v>
      </c>
      <c r="AG85" s="1058" t="s">
        <v>128</v>
      </c>
      <c r="AH85" s="976">
        <f t="shared" si="25"/>
        <v>123.94999999999999</v>
      </c>
      <c r="AI85" s="978">
        <f t="shared" si="26"/>
        <v>5.2857142857142856</v>
      </c>
      <c r="AJ85" s="978">
        <f t="shared" si="27"/>
        <v>37</v>
      </c>
      <c r="AK85" s="1088" t="s">
        <v>439</v>
      </c>
      <c r="AL85" s="1088" t="s">
        <v>440</v>
      </c>
      <c r="AM85" s="1086" t="s">
        <v>2</v>
      </c>
    </row>
    <row r="86" spans="1:39" ht="12.1" customHeight="1">
      <c r="A86" s="999">
        <v>45565</v>
      </c>
      <c r="B86" s="164" t="s">
        <v>472</v>
      </c>
      <c r="C86" s="164" t="s">
        <v>111</v>
      </c>
      <c r="D86" s="164" t="s">
        <v>458</v>
      </c>
      <c r="E86" s="164" t="s">
        <v>282</v>
      </c>
      <c r="F86" s="1000">
        <v>236525</v>
      </c>
      <c r="G86" s="1000"/>
      <c r="H86" s="1000">
        <v>236533</v>
      </c>
      <c r="I86" s="1000"/>
      <c r="J86" s="541">
        <f t="shared" si="28"/>
        <v>8</v>
      </c>
      <c r="K86" s="1000">
        <v>236533</v>
      </c>
      <c r="L86" s="541">
        <f t="shared" si="29"/>
        <v>0</v>
      </c>
      <c r="M86" s="1000">
        <v>236544</v>
      </c>
      <c r="N86" s="1000"/>
      <c r="O86" s="541">
        <f t="shared" si="15"/>
        <v>11</v>
      </c>
      <c r="P86" s="541">
        <f t="shared" si="16"/>
        <v>11</v>
      </c>
      <c r="Q86" s="1000">
        <v>236579</v>
      </c>
      <c r="R86" s="1000"/>
      <c r="S86" s="541">
        <f t="shared" si="30"/>
        <v>35</v>
      </c>
      <c r="T86" s="542">
        <f t="shared" si="17"/>
        <v>54</v>
      </c>
      <c r="U86" s="542"/>
      <c r="V86" s="541">
        <f t="shared" si="18"/>
        <v>11</v>
      </c>
      <c r="W86" s="543">
        <f t="shared" si="19"/>
        <v>43</v>
      </c>
      <c r="X86" s="1046" t="s">
        <v>468</v>
      </c>
      <c r="Y86" s="1046" t="s">
        <v>51</v>
      </c>
      <c r="Z86" s="1046" t="s">
        <v>29</v>
      </c>
      <c r="AA86" s="1046">
        <v>2017</v>
      </c>
      <c r="AB86" s="1046" t="s">
        <v>30</v>
      </c>
      <c r="AC86" s="1047">
        <v>7</v>
      </c>
      <c r="AD86" s="978">
        <f t="shared" si="20"/>
        <v>7.7142857142857144</v>
      </c>
      <c r="AE86" s="1048">
        <v>23.45</v>
      </c>
      <c r="AF86" s="976">
        <f t="shared" si="21"/>
        <v>180.9</v>
      </c>
      <c r="AG86" s="1058" t="s">
        <v>128</v>
      </c>
      <c r="AH86" s="976">
        <f t="shared" si="25"/>
        <v>180.9</v>
      </c>
      <c r="AI86" s="978">
        <f t="shared" si="26"/>
        <v>7.7142857142857144</v>
      </c>
      <c r="AJ86" s="978">
        <f t="shared" si="27"/>
        <v>54</v>
      </c>
      <c r="AK86" s="1067">
        <v>583</v>
      </c>
      <c r="AL86" s="1067">
        <v>500</v>
      </c>
      <c r="AM86" s="1064">
        <v>45565</v>
      </c>
    </row>
    <row r="87" spans="1:39" ht="12.1" customHeight="1">
      <c r="A87" s="999">
        <v>45565</v>
      </c>
      <c r="B87" s="164" t="s">
        <v>472</v>
      </c>
      <c r="C87" s="164" t="s">
        <v>111</v>
      </c>
      <c r="D87" s="164" t="s">
        <v>459</v>
      </c>
      <c r="E87" s="164" t="s">
        <v>283</v>
      </c>
      <c r="F87" s="1000">
        <v>236579</v>
      </c>
      <c r="G87" s="1000"/>
      <c r="H87" s="1000">
        <v>236608</v>
      </c>
      <c r="I87" s="1000"/>
      <c r="J87" s="541">
        <f t="shared" si="28"/>
        <v>29</v>
      </c>
      <c r="K87" s="1000">
        <v>236608</v>
      </c>
      <c r="L87" s="541">
        <f t="shared" si="29"/>
        <v>0</v>
      </c>
      <c r="M87" s="1000">
        <v>236629</v>
      </c>
      <c r="N87" s="1000"/>
      <c r="O87" s="541">
        <f t="shared" si="15"/>
        <v>21</v>
      </c>
      <c r="P87" s="541">
        <f t="shared" si="16"/>
        <v>21</v>
      </c>
      <c r="Q87" s="1000">
        <v>236634</v>
      </c>
      <c r="R87" s="1000"/>
      <c r="S87" s="541">
        <f t="shared" si="30"/>
        <v>5</v>
      </c>
      <c r="T87" s="542">
        <f t="shared" si="17"/>
        <v>55</v>
      </c>
      <c r="U87" s="542"/>
      <c r="V87" s="541">
        <f t="shared" si="18"/>
        <v>21</v>
      </c>
      <c r="W87" s="543">
        <f t="shared" si="19"/>
        <v>34</v>
      </c>
      <c r="X87" s="1046" t="s">
        <v>468</v>
      </c>
      <c r="Y87" s="1046" t="s">
        <v>51</v>
      </c>
      <c r="Z87" s="1046" t="s">
        <v>29</v>
      </c>
      <c r="AA87" s="1046">
        <v>2017</v>
      </c>
      <c r="AB87" s="1046" t="s">
        <v>30</v>
      </c>
      <c r="AC87" s="1047">
        <v>7</v>
      </c>
      <c r="AD87" s="978">
        <f t="shared" si="20"/>
        <v>7.8571428571428568</v>
      </c>
      <c r="AE87" s="1048">
        <v>23.45</v>
      </c>
      <c r="AF87" s="976">
        <f t="shared" si="21"/>
        <v>184.24999999999997</v>
      </c>
      <c r="AG87" s="1058" t="s">
        <v>128</v>
      </c>
      <c r="AH87" s="976">
        <f t="shared" si="25"/>
        <v>184.24999999999997</v>
      </c>
      <c r="AI87" s="978">
        <f t="shared" si="26"/>
        <v>7.8571428571428568</v>
      </c>
      <c r="AJ87" s="978">
        <f t="shared" si="27"/>
        <v>55</v>
      </c>
      <c r="AK87" s="1087"/>
      <c r="AL87" s="1087"/>
      <c r="AM87" s="960"/>
    </row>
    <row r="88" spans="1:39" ht="12.1" customHeight="1">
      <c r="A88" s="999">
        <v>45567</v>
      </c>
      <c r="B88" s="164" t="s">
        <v>472</v>
      </c>
      <c r="C88" s="164" t="s">
        <v>111</v>
      </c>
      <c r="D88" s="164" t="s">
        <v>458</v>
      </c>
      <c r="E88" s="164" t="s">
        <v>282</v>
      </c>
      <c r="F88" s="1000">
        <v>236634</v>
      </c>
      <c r="G88" s="1000"/>
      <c r="H88" s="1000">
        <v>236647</v>
      </c>
      <c r="I88" s="1000"/>
      <c r="J88" s="541">
        <f t="shared" si="28"/>
        <v>13</v>
      </c>
      <c r="K88" s="1000">
        <v>236647</v>
      </c>
      <c r="L88" s="541">
        <f t="shared" si="29"/>
        <v>0</v>
      </c>
      <c r="M88" s="1000">
        <v>236658</v>
      </c>
      <c r="N88" s="1000"/>
      <c r="O88" s="541">
        <f t="shared" si="15"/>
        <v>11</v>
      </c>
      <c r="P88" s="541">
        <f t="shared" si="16"/>
        <v>11</v>
      </c>
      <c r="Q88" s="1000">
        <v>236691</v>
      </c>
      <c r="R88" s="1000"/>
      <c r="S88" s="541">
        <f t="shared" si="30"/>
        <v>33</v>
      </c>
      <c r="T88" s="542">
        <f t="shared" si="17"/>
        <v>57</v>
      </c>
      <c r="U88" s="542"/>
      <c r="V88" s="541">
        <f t="shared" si="18"/>
        <v>11</v>
      </c>
      <c r="W88" s="543">
        <f t="shared" si="19"/>
        <v>46</v>
      </c>
      <c r="X88" s="1046" t="s">
        <v>468</v>
      </c>
      <c r="Y88" s="1046" t="s">
        <v>51</v>
      </c>
      <c r="Z88" s="1046" t="s">
        <v>29</v>
      </c>
      <c r="AA88" s="1046">
        <v>2017</v>
      </c>
      <c r="AB88" s="1046" t="s">
        <v>30</v>
      </c>
      <c r="AC88" s="1047">
        <v>7</v>
      </c>
      <c r="AD88" s="978">
        <f t="shared" si="20"/>
        <v>8.1428571428571423</v>
      </c>
      <c r="AE88" s="1048">
        <v>23.45</v>
      </c>
      <c r="AF88" s="976">
        <f t="shared" si="21"/>
        <v>190.95</v>
      </c>
      <c r="AG88" s="1058" t="s">
        <v>128</v>
      </c>
      <c r="AH88" s="976">
        <f t="shared" si="25"/>
        <v>190.95</v>
      </c>
      <c r="AI88" s="978">
        <f t="shared" si="26"/>
        <v>8.1428571428571423</v>
      </c>
      <c r="AJ88" s="978">
        <f t="shared" si="27"/>
        <v>57</v>
      </c>
      <c r="AK88" s="1087"/>
      <c r="AL88" s="1087"/>
      <c r="AM88" s="960"/>
    </row>
    <row r="89" spans="1:39" ht="12.1" customHeight="1">
      <c r="A89" s="999">
        <v>45567</v>
      </c>
      <c r="B89" s="164" t="s">
        <v>472</v>
      </c>
      <c r="C89" s="164" t="s">
        <v>111</v>
      </c>
      <c r="D89" s="164" t="s">
        <v>459</v>
      </c>
      <c r="E89" s="164" t="s">
        <v>283</v>
      </c>
      <c r="F89" s="1000">
        <v>236691</v>
      </c>
      <c r="G89" s="1000"/>
      <c r="H89" s="1000">
        <v>236716</v>
      </c>
      <c r="I89" s="1000"/>
      <c r="J89" s="541">
        <f t="shared" si="28"/>
        <v>25</v>
      </c>
      <c r="K89" s="1000">
        <v>236716</v>
      </c>
      <c r="L89" s="541">
        <f t="shared" si="29"/>
        <v>0</v>
      </c>
      <c r="M89" s="1000">
        <v>236724</v>
      </c>
      <c r="N89" s="1000"/>
      <c r="O89" s="541">
        <f t="shared" si="15"/>
        <v>8</v>
      </c>
      <c r="P89" s="541">
        <f t="shared" si="16"/>
        <v>8</v>
      </c>
      <c r="Q89" s="1000">
        <v>236738</v>
      </c>
      <c r="R89" s="1000"/>
      <c r="S89" s="541">
        <f t="shared" si="30"/>
        <v>14</v>
      </c>
      <c r="T89" s="542">
        <f t="shared" si="17"/>
        <v>47</v>
      </c>
      <c r="U89" s="542"/>
      <c r="V89" s="541">
        <f t="shared" si="18"/>
        <v>8</v>
      </c>
      <c r="W89" s="543">
        <f t="shared" si="19"/>
        <v>39</v>
      </c>
      <c r="X89" s="1046" t="s">
        <v>468</v>
      </c>
      <c r="Y89" s="1046" t="s">
        <v>51</v>
      </c>
      <c r="Z89" s="1046" t="s">
        <v>29</v>
      </c>
      <c r="AA89" s="1046">
        <v>2017</v>
      </c>
      <c r="AB89" s="1046" t="s">
        <v>30</v>
      </c>
      <c r="AC89" s="1047">
        <v>7</v>
      </c>
      <c r="AD89" s="978">
        <f t="shared" si="20"/>
        <v>6.7142857142857144</v>
      </c>
      <c r="AE89" s="1048">
        <v>23.45</v>
      </c>
      <c r="AF89" s="976">
        <f t="shared" si="21"/>
        <v>157.44999999999999</v>
      </c>
      <c r="AG89" s="1058" t="s">
        <v>128</v>
      </c>
      <c r="AH89" s="976">
        <f t="shared" si="25"/>
        <v>157.44999999999999</v>
      </c>
      <c r="AI89" s="978">
        <f t="shared" si="26"/>
        <v>6.7142857142857144</v>
      </c>
      <c r="AJ89" s="978">
        <f t="shared" si="27"/>
        <v>47</v>
      </c>
      <c r="AK89" s="1088" t="s">
        <v>439</v>
      </c>
      <c r="AL89" s="1088" t="s">
        <v>440</v>
      </c>
      <c r="AM89" s="1086" t="s">
        <v>2</v>
      </c>
    </row>
    <row r="90" spans="1:39" ht="12.1" customHeight="1">
      <c r="A90" s="999">
        <v>45568</v>
      </c>
      <c r="B90" s="164" t="s">
        <v>472</v>
      </c>
      <c r="C90" s="164" t="s">
        <v>111</v>
      </c>
      <c r="D90" s="164" t="s">
        <v>458</v>
      </c>
      <c r="E90" s="164" t="s">
        <v>282</v>
      </c>
      <c r="F90" s="1000">
        <v>236738</v>
      </c>
      <c r="G90" s="1000"/>
      <c r="H90" s="1000">
        <v>236744</v>
      </c>
      <c r="I90" s="1000"/>
      <c r="J90" s="541">
        <f t="shared" si="28"/>
        <v>6</v>
      </c>
      <c r="K90" s="1000">
        <v>236744</v>
      </c>
      <c r="L90" s="541">
        <f t="shared" si="29"/>
        <v>0</v>
      </c>
      <c r="M90" s="1000">
        <v>236755</v>
      </c>
      <c r="N90" s="1000"/>
      <c r="O90" s="541">
        <f t="shared" si="15"/>
        <v>11</v>
      </c>
      <c r="P90" s="541">
        <f t="shared" si="16"/>
        <v>11</v>
      </c>
      <c r="Q90" s="1000">
        <v>236776</v>
      </c>
      <c r="R90" s="1000"/>
      <c r="S90" s="541">
        <f t="shared" si="30"/>
        <v>21</v>
      </c>
      <c r="T90" s="542">
        <f t="shared" si="17"/>
        <v>38</v>
      </c>
      <c r="U90" s="542"/>
      <c r="V90" s="541">
        <f t="shared" si="18"/>
        <v>11</v>
      </c>
      <c r="W90" s="543">
        <f t="shared" si="19"/>
        <v>27</v>
      </c>
      <c r="X90" s="1046" t="s">
        <v>468</v>
      </c>
      <c r="Y90" s="1046" t="s">
        <v>51</v>
      </c>
      <c r="Z90" s="1046" t="s">
        <v>29</v>
      </c>
      <c r="AA90" s="1046">
        <v>2017</v>
      </c>
      <c r="AB90" s="1046" t="s">
        <v>30</v>
      </c>
      <c r="AC90" s="1047">
        <v>7</v>
      </c>
      <c r="AD90" s="978">
        <f t="shared" si="20"/>
        <v>5.4285714285714288</v>
      </c>
      <c r="AE90" s="1048">
        <v>23.45</v>
      </c>
      <c r="AF90" s="976">
        <f t="shared" si="21"/>
        <v>127.3</v>
      </c>
      <c r="AG90" s="1058" t="s">
        <v>128</v>
      </c>
      <c r="AH90" s="976">
        <f t="shared" si="25"/>
        <v>127.3</v>
      </c>
      <c r="AI90" s="978">
        <f t="shared" si="26"/>
        <v>5.4285714285714288</v>
      </c>
      <c r="AJ90" s="978">
        <f t="shared" si="27"/>
        <v>38</v>
      </c>
      <c r="AK90" s="1067">
        <v>660</v>
      </c>
      <c r="AL90" s="1067">
        <v>700</v>
      </c>
      <c r="AM90" s="1064">
        <v>45568</v>
      </c>
    </row>
    <row r="91" spans="1:39" ht="12.1" customHeight="1">
      <c r="A91" s="999">
        <v>45568</v>
      </c>
      <c r="B91" s="164" t="s">
        <v>472</v>
      </c>
      <c r="C91" s="164" t="s">
        <v>111</v>
      </c>
      <c r="D91" s="164" t="s">
        <v>459</v>
      </c>
      <c r="E91" s="164" t="s">
        <v>283</v>
      </c>
      <c r="F91" s="1000">
        <v>236776</v>
      </c>
      <c r="G91" s="1000"/>
      <c r="H91" s="1000">
        <v>236793</v>
      </c>
      <c r="I91" s="1000"/>
      <c r="J91" s="541">
        <f t="shared" si="28"/>
        <v>17</v>
      </c>
      <c r="K91" s="1000">
        <v>236793</v>
      </c>
      <c r="L91" s="541">
        <f t="shared" si="29"/>
        <v>0</v>
      </c>
      <c r="M91" s="1000">
        <v>236803</v>
      </c>
      <c r="N91" s="1000"/>
      <c r="O91" s="541">
        <f t="shared" si="15"/>
        <v>10</v>
      </c>
      <c r="P91" s="541">
        <f t="shared" si="16"/>
        <v>10</v>
      </c>
      <c r="Q91" s="1000">
        <v>236804</v>
      </c>
      <c r="R91" s="1000"/>
      <c r="S91" s="541">
        <f t="shared" si="30"/>
        <v>1</v>
      </c>
      <c r="T91" s="542">
        <f t="shared" si="17"/>
        <v>28</v>
      </c>
      <c r="U91" s="542"/>
      <c r="V91" s="541">
        <f t="shared" si="18"/>
        <v>10</v>
      </c>
      <c r="W91" s="543">
        <f t="shared" si="19"/>
        <v>18</v>
      </c>
      <c r="X91" s="1046" t="s">
        <v>468</v>
      </c>
      <c r="Y91" s="1046" t="s">
        <v>51</v>
      </c>
      <c r="Z91" s="1046" t="s">
        <v>29</v>
      </c>
      <c r="AA91" s="1046">
        <v>2017</v>
      </c>
      <c r="AB91" s="1046" t="s">
        <v>30</v>
      </c>
      <c r="AC91" s="1047">
        <v>7</v>
      </c>
      <c r="AD91" s="978">
        <f t="shared" si="20"/>
        <v>4</v>
      </c>
      <c r="AE91" s="1048">
        <v>23.45</v>
      </c>
      <c r="AF91" s="976">
        <f t="shared" si="21"/>
        <v>93.8</v>
      </c>
      <c r="AG91" s="1058" t="s">
        <v>128</v>
      </c>
      <c r="AH91" s="976">
        <f t="shared" si="25"/>
        <v>93.8</v>
      </c>
      <c r="AI91" s="978">
        <f t="shared" si="26"/>
        <v>4</v>
      </c>
      <c r="AJ91" s="978">
        <f t="shared" si="27"/>
        <v>28</v>
      </c>
      <c r="AK91" s="1087"/>
      <c r="AL91" s="1087"/>
      <c r="AM91" s="960"/>
    </row>
    <row r="92" spans="1:39" ht="12.1" customHeight="1">
      <c r="A92" s="999">
        <v>45569</v>
      </c>
      <c r="B92" s="164" t="s">
        <v>472</v>
      </c>
      <c r="C92" s="164" t="s">
        <v>111</v>
      </c>
      <c r="D92" s="164" t="s">
        <v>458</v>
      </c>
      <c r="E92" s="164" t="s">
        <v>282</v>
      </c>
      <c r="F92" s="1000">
        <v>236804</v>
      </c>
      <c r="G92" s="1000"/>
      <c r="H92" s="1000">
        <v>236816</v>
      </c>
      <c r="I92" s="1000"/>
      <c r="J92" s="541">
        <f t="shared" si="28"/>
        <v>12</v>
      </c>
      <c r="K92" s="1000">
        <v>236816</v>
      </c>
      <c r="L92" s="541">
        <f t="shared" si="29"/>
        <v>0</v>
      </c>
      <c r="M92" s="1000">
        <v>236826</v>
      </c>
      <c r="N92" s="1000"/>
      <c r="O92" s="541">
        <f t="shared" si="15"/>
        <v>10</v>
      </c>
      <c r="P92" s="541">
        <f t="shared" si="16"/>
        <v>10</v>
      </c>
      <c r="Q92" s="1000">
        <v>236860</v>
      </c>
      <c r="R92" s="1000"/>
      <c r="S92" s="541">
        <f t="shared" si="30"/>
        <v>34</v>
      </c>
      <c r="T92" s="542">
        <f t="shared" si="17"/>
        <v>56</v>
      </c>
      <c r="U92" s="542"/>
      <c r="V92" s="541">
        <f t="shared" si="18"/>
        <v>10</v>
      </c>
      <c r="W92" s="543">
        <f t="shared" si="19"/>
        <v>46</v>
      </c>
      <c r="X92" s="1046" t="s">
        <v>468</v>
      </c>
      <c r="Y92" s="1046" t="s">
        <v>51</v>
      </c>
      <c r="Z92" s="1046" t="s">
        <v>29</v>
      </c>
      <c r="AA92" s="1046">
        <v>2017</v>
      </c>
      <c r="AB92" s="1046" t="s">
        <v>30</v>
      </c>
      <c r="AC92" s="1047">
        <v>7</v>
      </c>
      <c r="AD92" s="978">
        <f t="shared" si="20"/>
        <v>8</v>
      </c>
      <c r="AE92" s="1048">
        <v>23.45</v>
      </c>
      <c r="AF92" s="976">
        <f t="shared" si="21"/>
        <v>187.6</v>
      </c>
      <c r="AG92" s="1058" t="s">
        <v>128</v>
      </c>
      <c r="AH92" s="976">
        <f t="shared" si="25"/>
        <v>187.6</v>
      </c>
      <c r="AI92" s="978">
        <f t="shared" si="26"/>
        <v>8</v>
      </c>
      <c r="AJ92" s="978">
        <f t="shared" si="27"/>
        <v>56</v>
      </c>
      <c r="AK92" s="1087"/>
      <c r="AL92" s="1087"/>
      <c r="AM92" s="960"/>
    </row>
    <row r="93" spans="1:39" ht="12.1" customHeight="1">
      <c r="A93" s="999">
        <v>45569</v>
      </c>
      <c r="B93" s="164" t="s">
        <v>472</v>
      </c>
      <c r="C93" s="164" t="s">
        <v>111</v>
      </c>
      <c r="D93" s="164" t="s">
        <v>459</v>
      </c>
      <c r="E93" s="164" t="s">
        <v>283</v>
      </c>
      <c r="F93" s="1000">
        <v>236860</v>
      </c>
      <c r="G93" s="1000"/>
      <c r="H93" s="1000">
        <v>236884</v>
      </c>
      <c r="I93" s="1000"/>
      <c r="J93" s="541">
        <f t="shared" si="28"/>
        <v>24</v>
      </c>
      <c r="K93" s="1000">
        <v>236884</v>
      </c>
      <c r="L93" s="541">
        <f t="shared" si="29"/>
        <v>0</v>
      </c>
      <c r="M93" s="1000">
        <v>236892</v>
      </c>
      <c r="N93" s="1000"/>
      <c r="O93" s="541">
        <f t="shared" si="15"/>
        <v>8</v>
      </c>
      <c r="P93" s="541">
        <f t="shared" si="16"/>
        <v>8</v>
      </c>
      <c r="Q93" s="1000">
        <v>236907</v>
      </c>
      <c r="R93" s="1000"/>
      <c r="S93" s="541">
        <f t="shared" si="30"/>
        <v>15</v>
      </c>
      <c r="T93" s="542">
        <f t="shared" si="17"/>
        <v>47</v>
      </c>
      <c r="U93" s="542"/>
      <c r="V93" s="541">
        <f t="shared" si="18"/>
        <v>8</v>
      </c>
      <c r="W93" s="543">
        <f t="shared" si="19"/>
        <v>39</v>
      </c>
      <c r="X93" s="1046" t="s">
        <v>468</v>
      </c>
      <c r="Y93" s="1046" t="s">
        <v>51</v>
      </c>
      <c r="Z93" s="1046" t="s">
        <v>29</v>
      </c>
      <c r="AA93" s="1046">
        <v>2017</v>
      </c>
      <c r="AB93" s="1046" t="s">
        <v>30</v>
      </c>
      <c r="AC93" s="1047">
        <v>7</v>
      </c>
      <c r="AD93" s="978">
        <f t="shared" si="20"/>
        <v>6.7142857142857144</v>
      </c>
      <c r="AE93" s="1048">
        <v>23.45</v>
      </c>
      <c r="AF93" s="976">
        <f t="shared" si="21"/>
        <v>157.44999999999999</v>
      </c>
      <c r="AG93" s="1058" t="s">
        <v>128</v>
      </c>
      <c r="AH93" s="976">
        <f t="shared" si="25"/>
        <v>157.44999999999999</v>
      </c>
      <c r="AI93" s="978">
        <f t="shared" si="26"/>
        <v>6.7142857142857144</v>
      </c>
      <c r="AJ93" s="978">
        <f t="shared" si="27"/>
        <v>47</v>
      </c>
      <c r="AK93" s="1088" t="s">
        <v>439</v>
      </c>
      <c r="AL93" s="1088" t="s">
        <v>440</v>
      </c>
      <c r="AM93" s="1086" t="s">
        <v>2</v>
      </c>
    </row>
    <row r="94" spans="1:39" ht="12.1" customHeight="1">
      <c r="A94" s="999">
        <v>45572</v>
      </c>
      <c r="B94" s="164" t="s">
        <v>472</v>
      </c>
      <c r="C94" s="164" t="s">
        <v>111</v>
      </c>
      <c r="D94" s="164" t="s">
        <v>458</v>
      </c>
      <c r="E94" s="164" t="s">
        <v>282</v>
      </c>
      <c r="F94" s="1000">
        <v>236907</v>
      </c>
      <c r="G94" s="1000"/>
      <c r="H94" s="1000">
        <v>236915</v>
      </c>
      <c r="I94" s="1000"/>
      <c r="J94" s="541">
        <f t="shared" si="28"/>
        <v>8</v>
      </c>
      <c r="K94" s="1000">
        <v>236915</v>
      </c>
      <c r="L94" s="541">
        <f t="shared" si="29"/>
        <v>0</v>
      </c>
      <c r="M94" s="1000">
        <v>236925</v>
      </c>
      <c r="N94" s="1000"/>
      <c r="O94" s="541">
        <f t="shared" ref="O94:O131" si="31">M94-K94</f>
        <v>10</v>
      </c>
      <c r="P94" s="541">
        <f t="shared" ref="P94:P131" si="32">M94-H94</f>
        <v>10</v>
      </c>
      <c r="Q94" s="1000">
        <v>236958</v>
      </c>
      <c r="R94" s="1000"/>
      <c r="S94" s="541">
        <f t="shared" si="30"/>
        <v>33</v>
      </c>
      <c r="T94" s="542">
        <f t="shared" ref="T94:T131" si="33">Q94-F94</f>
        <v>51</v>
      </c>
      <c r="U94" s="542"/>
      <c r="V94" s="541">
        <f t="shared" ref="V94:V131" si="34">P94</f>
        <v>10</v>
      </c>
      <c r="W94" s="543">
        <f t="shared" ref="W94:W131" si="35">T94-V94</f>
        <v>41</v>
      </c>
      <c r="X94" s="1046" t="s">
        <v>468</v>
      </c>
      <c r="Y94" s="1046" t="s">
        <v>51</v>
      </c>
      <c r="Z94" s="1046" t="s">
        <v>29</v>
      </c>
      <c r="AA94" s="1046">
        <v>2017</v>
      </c>
      <c r="AB94" s="1046" t="s">
        <v>30</v>
      </c>
      <c r="AC94" s="1047">
        <v>7</v>
      </c>
      <c r="AD94" s="978">
        <f t="shared" ref="AD94:AD130" si="36">T94/AC94</f>
        <v>7.2857142857142856</v>
      </c>
      <c r="AE94" s="1048">
        <v>23.45</v>
      </c>
      <c r="AF94" s="976">
        <f t="shared" ref="AF94:AF131" si="37">AD94*AE94</f>
        <v>170.85</v>
      </c>
      <c r="AG94" s="1058" t="s">
        <v>128</v>
      </c>
      <c r="AH94" s="976">
        <f t="shared" si="25"/>
        <v>170.85</v>
      </c>
      <c r="AI94" s="978">
        <f t="shared" si="26"/>
        <v>7.2857142857142856</v>
      </c>
      <c r="AJ94" s="978">
        <f t="shared" si="27"/>
        <v>51</v>
      </c>
      <c r="AK94" s="1067">
        <v>610</v>
      </c>
      <c r="AL94" s="1067">
        <v>600</v>
      </c>
      <c r="AM94" s="1064">
        <v>45572</v>
      </c>
    </row>
    <row r="95" spans="1:39" ht="12.1" customHeight="1">
      <c r="A95" s="999">
        <v>45572</v>
      </c>
      <c r="B95" s="164" t="s">
        <v>472</v>
      </c>
      <c r="C95" s="164" t="s">
        <v>111</v>
      </c>
      <c r="D95" s="164" t="s">
        <v>459</v>
      </c>
      <c r="E95" s="164" t="s">
        <v>283</v>
      </c>
      <c r="F95" s="1000">
        <v>236958</v>
      </c>
      <c r="G95" s="1000"/>
      <c r="H95" s="1000">
        <v>236989</v>
      </c>
      <c r="I95" s="1000"/>
      <c r="J95" s="541">
        <f t="shared" si="28"/>
        <v>31</v>
      </c>
      <c r="K95" s="1000">
        <v>236989</v>
      </c>
      <c r="L95" s="541">
        <f t="shared" si="29"/>
        <v>0</v>
      </c>
      <c r="M95" s="1000">
        <v>236998</v>
      </c>
      <c r="N95" s="1000"/>
      <c r="O95" s="541">
        <f t="shared" si="31"/>
        <v>9</v>
      </c>
      <c r="P95" s="541">
        <f t="shared" si="32"/>
        <v>9</v>
      </c>
      <c r="Q95" s="1000">
        <v>237012</v>
      </c>
      <c r="R95" s="1000"/>
      <c r="S95" s="541">
        <f t="shared" si="30"/>
        <v>14</v>
      </c>
      <c r="T95" s="542">
        <f t="shared" si="33"/>
        <v>54</v>
      </c>
      <c r="U95" s="542"/>
      <c r="V95" s="541">
        <f t="shared" si="34"/>
        <v>9</v>
      </c>
      <c r="W95" s="543">
        <f t="shared" si="35"/>
        <v>45</v>
      </c>
      <c r="X95" s="1046" t="s">
        <v>468</v>
      </c>
      <c r="Y95" s="1046" t="s">
        <v>51</v>
      </c>
      <c r="Z95" s="1046" t="s">
        <v>29</v>
      </c>
      <c r="AA95" s="1046">
        <v>2017</v>
      </c>
      <c r="AB95" s="1046" t="s">
        <v>30</v>
      </c>
      <c r="AC95" s="1047">
        <v>7</v>
      </c>
      <c r="AD95" s="978">
        <f t="shared" si="36"/>
        <v>7.7142857142857144</v>
      </c>
      <c r="AE95" s="1048">
        <v>23.45</v>
      </c>
      <c r="AF95" s="976">
        <f t="shared" si="37"/>
        <v>180.9</v>
      </c>
      <c r="AG95" s="1058" t="s">
        <v>128</v>
      </c>
      <c r="AH95" s="976">
        <f t="shared" si="25"/>
        <v>180.9</v>
      </c>
      <c r="AI95" s="978">
        <f t="shared" si="26"/>
        <v>7.7142857142857144</v>
      </c>
      <c r="AJ95" s="978">
        <f t="shared" si="27"/>
        <v>54</v>
      </c>
      <c r="AK95" s="1087"/>
      <c r="AL95" s="1087"/>
      <c r="AM95" s="960"/>
    </row>
    <row r="96" spans="1:39" ht="12.1" customHeight="1">
      <c r="A96" s="999">
        <v>45573</v>
      </c>
      <c r="B96" s="164" t="s">
        <v>472</v>
      </c>
      <c r="C96" s="164" t="s">
        <v>111</v>
      </c>
      <c r="D96" s="164" t="s">
        <v>458</v>
      </c>
      <c r="E96" s="164" t="s">
        <v>282</v>
      </c>
      <c r="F96" s="1000">
        <v>237012</v>
      </c>
      <c r="G96" s="1000"/>
      <c r="H96" s="1000">
        <v>237019</v>
      </c>
      <c r="I96" s="1000"/>
      <c r="J96" s="541">
        <f t="shared" si="28"/>
        <v>7</v>
      </c>
      <c r="K96" s="1000">
        <v>237019</v>
      </c>
      <c r="L96" s="541">
        <f t="shared" si="29"/>
        <v>0</v>
      </c>
      <c r="M96" s="1000">
        <v>237029</v>
      </c>
      <c r="N96" s="1000"/>
      <c r="O96" s="541">
        <f t="shared" si="31"/>
        <v>10</v>
      </c>
      <c r="P96" s="541">
        <f t="shared" si="32"/>
        <v>10</v>
      </c>
      <c r="Q96" s="1000">
        <v>237065</v>
      </c>
      <c r="R96" s="1000"/>
      <c r="S96" s="541">
        <f t="shared" si="30"/>
        <v>36</v>
      </c>
      <c r="T96" s="542">
        <f t="shared" si="33"/>
        <v>53</v>
      </c>
      <c r="U96" s="542"/>
      <c r="V96" s="541">
        <f t="shared" si="34"/>
        <v>10</v>
      </c>
      <c r="W96" s="543">
        <f t="shared" si="35"/>
        <v>43</v>
      </c>
      <c r="X96" s="1046" t="s">
        <v>468</v>
      </c>
      <c r="Y96" s="1046" t="s">
        <v>51</v>
      </c>
      <c r="Z96" s="1046" t="s">
        <v>29</v>
      </c>
      <c r="AA96" s="1046">
        <v>2017</v>
      </c>
      <c r="AB96" s="1046" t="s">
        <v>30</v>
      </c>
      <c r="AC96" s="1047">
        <v>7</v>
      </c>
      <c r="AD96" s="978">
        <f t="shared" si="36"/>
        <v>7.5714285714285712</v>
      </c>
      <c r="AE96" s="1048">
        <v>23.45</v>
      </c>
      <c r="AF96" s="976">
        <f t="shared" si="37"/>
        <v>177.54999999999998</v>
      </c>
      <c r="AG96" s="1058" t="s">
        <v>128</v>
      </c>
      <c r="AH96" s="976">
        <f t="shared" si="25"/>
        <v>177.54999999999998</v>
      </c>
      <c r="AI96" s="978">
        <f t="shared" si="26"/>
        <v>7.5714285714285712</v>
      </c>
      <c r="AJ96" s="978">
        <f t="shared" si="27"/>
        <v>53</v>
      </c>
      <c r="AK96" s="1087"/>
      <c r="AL96" s="1087"/>
      <c r="AM96" s="960"/>
    </row>
    <row r="97" spans="1:39" ht="12.1" customHeight="1">
      <c r="A97" s="999">
        <v>45573</v>
      </c>
      <c r="B97" s="164" t="s">
        <v>472</v>
      </c>
      <c r="C97" s="164" t="s">
        <v>111</v>
      </c>
      <c r="D97" s="164" t="s">
        <v>459</v>
      </c>
      <c r="E97" s="164" t="s">
        <v>283</v>
      </c>
      <c r="F97" s="1000">
        <v>237065</v>
      </c>
      <c r="G97" s="1000"/>
      <c r="H97" s="1000">
        <v>237090</v>
      </c>
      <c r="I97" s="1000"/>
      <c r="J97" s="541">
        <f t="shared" si="28"/>
        <v>25</v>
      </c>
      <c r="K97" s="1000">
        <v>237090</v>
      </c>
      <c r="L97" s="541">
        <f t="shared" si="29"/>
        <v>0</v>
      </c>
      <c r="M97" s="1000">
        <v>237097</v>
      </c>
      <c r="N97" s="1000"/>
      <c r="O97" s="541">
        <f t="shared" si="31"/>
        <v>7</v>
      </c>
      <c r="P97" s="541">
        <f t="shared" si="32"/>
        <v>7</v>
      </c>
      <c r="Q97" s="1000">
        <v>237112</v>
      </c>
      <c r="R97" s="1000"/>
      <c r="S97" s="541">
        <f t="shared" si="30"/>
        <v>15</v>
      </c>
      <c r="T97" s="542">
        <f t="shared" si="33"/>
        <v>47</v>
      </c>
      <c r="U97" s="542"/>
      <c r="V97" s="541">
        <f t="shared" si="34"/>
        <v>7</v>
      </c>
      <c r="W97" s="543">
        <f t="shared" si="35"/>
        <v>40</v>
      </c>
      <c r="X97" s="1046" t="s">
        <v>468</v>
      </c>
      <c r="Y97" s="1046" t="s">
        <v>51</v>
      </c>
      <c r="Z97" s="1046" t="s">
        <v>29</v>
      </c>
      <c r="AA97" s="1046">
        <v>2017</v>
      </c>
      <c r="AB97" s="1046" t="s">
        <v>30</v>
      </c>
      <c r="AC97" s="1047">
        <v>7</v>
      </c>
      <c r="AD97" s="978">
        <f t="shared" si="36"/>
        <v>6.7142857142857144</v>
      </c>
      <c r="AE97" s="1048">
        <v>23.45</v>
      </c>
      <c r="AF97" s="976">
        <f t="shared" si="37"/>
        <v>157.44999999999999</v>
      </c>
      <c r="AG97" s="1058" t="s">
        <v>128</v>
      </c>
      <c r="AH97" s="976">
        <f t="shared" ref="AH97:AH130" si="38">AF97</f>
        <v>157.44999999999999</v>
      </c>
      <c r="AI97" s="978">
        <f t="shared" ref="AI97:AI130" si="39">AD97</f>
        <v>6.7142857142857144</v>
      </c>
      <c r="AJ97" s="978">
        <f t="shared" ref="AJ97:AJ130" si="40">T97</f>
        <v>47</v>
      </c>
      <c r="AK97" s="1088" t="s">
        <v>439</v>
      </c>
      <c r="AL97" s="1088" t="s">
        <v>440</v>
      </c>
      <c r="AM97" s="1086" t="s">
        <v>2</v>
      </c>
    </row>
    <row r="98" spans="1:39" ht="12.1" customHeight="1">
      <c r="A98" s="999">
        <v>45574</v>
      </c>
      <c r="B98" s="164" t="s">
        <v>472</v>
      </c>
      <c r="C98" s="164" t="s">
        <v>111</v>
      </c>
      <c r="D98" s="164" t="s">
        <v>458</v>
      </c>
      <c r="E98" s="164" t="s">
        <v>282</v>
      </c>
      <c r="F98" s="1000">
        <v>237112</v>
      </c>
      <c r="G98" s="1000"/>
      <c r="H98" s="1000">
        <v>237118</v>
      </c>
      <c r="I98" s="1000"/>
      <c r="J98" s="541">
        <f t="shared" si="28"/>
        <v>6</v>
      </c>
      <c r="K98" s="1000">
        <v>237118</v>
      </c>
      <c r="L98" s="541">
        <f t="shared" si="29"/>
        <v>0</v>
      </c>
      <c r="M98" s="1000">
        <v>237128</v>
      </c>
      <c r="N98" s="1000"/>
      <c r="O98" s="541">
        <f t="shared" si="31"/>
        <v>10</v>
      </c>
      <c r="P98" s="541">
        <f t="shared" si="32"/>
        <v>10</v>
      </c>
      <c r="Q98" s="1000">
        <v>237161</v>
      </c>
      <c r="R98" s="1000"/>
      <c r="S98" s="541">
        <f t="shared" si="30"/>
        <v>33</v>
      </c>
      <c r="T98" s="542">
        <f t="shared" si="33"/>
        <v>49</v>
      </c>
      <c r="U98" s="542"/>
      <c r="V98" s="541">
        <f t="shared" si="34"/>
        <v>10</v>
      </c>
      <c r="W98" s="543">
        <f t="shared" si="35"/>
        <v>39</v>
      </c>
      <c r="X98" s="1046" t="s">
        <v>468</v>
      </c>
      <c r="Y98" s="1046" t="s">
        <v>51</v>
      </c>
      <c r="Z98" s="1046" t="s">
        <v>29</v>
      </c>
      <c r="AA98" s="1046">
        <v>2017</v>
      </c>
      <c r="AB98" s="1046" t="s">
        <v>30</v>
      </c>
      <c r="AC98" s="1047">
        <v>7</v>
      </c>
      <c r="AD98" s="978">
        <f t="shared" si="36"/>
        <v>7</v>
      </c>
      <c r="AE98" s="1048">
        <v>23.45</v>
      </c>
      <c r="AF98" s="976">
        <f t="shared" si="37"/>
        <v>164.15</v>
      </c>
      <c r="AG98" s="1058" t="s">
        <v>128</v>
      </c>
      <c r="AH98" s="976">
        <f t="shared" si="38"/>
        <v>164.15</v>
      </c>
      <c r="AI98" s="978">
        <f t="shared" si="39"/>
        <v>7</v>
      </c>
      <c r="AJ98" s="978">
        <f t="shared" si="40"/>
        <v>49</v>
      </c>
      <c r="AK98" s="1067">
        <v>680</v>
      </c>
      <c r="AL98" s="1067">
        <v>700</v>
      </c>
      <c r="AM98" s="1064">
        <v>45574</v>
      </c>
    </row>
    <row r="99" spans="1:39" ht="12.1" customHeight="1">
      <c r="A99" s="999">
        <v>45574</v>
      </c>
      <c r="B99" s="164" t="s">
        <v>472</v>
      </c>
      <c r="C99" s="164" t="s">
        <v>111</v>
      </c>
      <c r="D99" s="164" t="s">
        <v>459</v>
      </c>
      <c r="E99" s="164" t="s">
        <v>283</v>
      </c>
      <c r="F99" s="1000">
        <v>237161</v>
      </c>
      <c r="G99" s="1000"/>
      <c r="H99" s="1000">
        <v>237186</v>
      </c>
      <c r="I99" s="1000"/>
      <c r="J99" s="541">
        <f t="shared" si="28"/>
        <v>25</v>
      </c>
      <c r="K99" s="1000">
        <v>237186</v>
      </c>
      <c r="L99" s="541">
        <f t="shared" si="29"/>
        <v>0</v>
      </c>
      <c r="M99" s="1000">
        <v>237196</v>
      </c>
      <c r="N99" s="1000"/>
      <c r="O99" s="541">
        <f t="shared" si="31"/>
        <v>10</v>
      </c>
      <c r="P99" s="541">
        <f t="shared" si="32"/>
        <v>10</v>
      </c>
      <c r="Q99" s="1000">
        <v>237209</v>
      </c>
      <c r="R99" s="1000"/>
      <c r="S99" s="541">
        <f t="shared" si="30"/>
        <v>13</v>
      </c>
      <c r="T99" s="542">
        <f t="shared" si="33"/>
        <v>48</v>
      </c>
      <c r="U99" s="542"/>
      <c r="V99" s="541">
        <f t="shared" si="34"/>
        <v>10</v>
      </c>
      <c r="W99" s="543">
        <f t="shared" si="35"/>
        <v>38</v>
      </c>
      <c r="X99" s="1046" t="s">
        <v>468</v>
      </c>
      <c r="Y99" s="1046" t="s">
        <v>51</v>
      </c>
      <c r="Z99" s="1046" t="s">
        <v>29</v>
      </c>
      <c r="AA99" s="1046">
        <v>2017</v>
      </c>
      <c r="AB99" s="1046" t="s">
        <v>30</v>
      </c>
      <c r="AC99" s="1047">
        <v>7</v>
      </c>
      <c r="AD99" s="978">
        <f t="shared" si="36"/>
        <v>6.8571428571428568</v>
      </c>
      <c r="AE99" s="1048">
        <v>23.45</v>
      </c>
      <c r="AF99" s="976">
        <f t="shared" si="37"/>
        <v>160.79999999999998</v>
      </c>
      <c r="AG99" s="1058" t="s">
        <v>128</v>
      </c>
      <c r="AH99" s="976">
        <f t="shared" si="38"/>
        <v>160.79999999999998</v>
      </c>
      <c r="AI99" s="978">
        <f t="shared" si="39"/>
        <v>6.8571428571428568</v>
      </c>
      <c r="AJ99" s="978">
        <f t="shared" si="40"/>
        <v>48</v>
      </c>
      <c r="AK99" s="1087"/>
      <c r="AL99" s="1087"/>
      <c r="AM99" s="960"/>
    </row>
    <row r="100" spans="1:39" ht="12.1" customHeight="1">
      <c r="A100" s="999">
        <v>45575</v>
      </c>
      <c r="B100" s="164" t="s">
        <v>472</v>
      </c>
      <c r="C100" s="164" t="s">
        <v>111</v>
      </c>
      <c r="D100" s="164" t="s">
        <v>458</v>
      </c>
      <c r="E100" s="164" t="s">
        <v>282</v>
      </c>
      <c r="F100" s="1000">
        <v>237209</v>
      </c>
      <c r="G100" s="1000"/>
      <c r="H100" s="1000">
        <v>237216</v>
      </c>
      <c r="I100" s="1000"/>
      <c r="J100" s="541">
        <f t="shared" si="28"/>
        <v>7</v>
      </c>
      <c r="K100" s="1000">
        <v>237216</v>
      </c>
      <c r="L100" s="541">
        <f t="shared" si="29"/>
        <v>0</v>
      </c>
      <c r="M100" s="1000">
        <v>237226</v>
      </c>
      <c r="N100" s="1000"/>
      <c r="O100" s="541">
        <f t="shared" si="31"/>
        <v>10</v>
      </c>
      <c r="P100" s="541">
        <f t="shared" si="32"/>
        <v>10</v>
      </c>
      <c r="Q100" s="1000">
        <v>237247</v>
      </c>
      <c r="R100" s="1000"/>
      <c r="S100" s="541">
        <f t="shared" si="30"/>
        <v>21</v>
      </c>
      <c r="T100" s="542">
        <f t="shared" si="33"/>
        <v>38</v>
      </c>
      <c r="U100" s="542"/>
      <c r="V100" s="541">
        <f t="shared" si="34"/>
        <v>10</v>
      </c>
      <c r="W100" s="543">
        <f t="shared" si="35"/>
        <v>28</v>
      </c>
      <c r="X100" s="1046" t="s">
        <v>468</v>
      </c>
      <c r="Y100" s="1046" t="s">
        <v>51</v>
      </c>
      <c r="Z100" s="1046" t="s">
        <v>29</v>
      </c>
      <c r="AA100" s="1046">
        <v>2017</v>
      </c>
      <c r="AB100" s="1046" t="s">
        <v>30</v>
      </c>
      <c r="AC100" s="1047">
        <v>7</v>
      </c>
      <c r="AD100" s="978">
        <f t="shared" si="36"/>
        <v>5.4285714285714288</v>
      </c>
      <c r="AE100" s="1048">
        <v>23.45</v>
      </c>
      <c r="AF100" s="976">
        <f t="shared" si="37"/>
        <v>127.3</v>
      </c>
      <c r="AG100" s="1058" t="s">
        <v>128</v>
      </c>
      <c r="AH100" s="976">
        <f t="shared" si="38"/>
        <v>127.3</v>
      </c>
      <c r="AI100" s="978">
        <f t="shared" si="39"/>
        <v>5.4285714285714288</v>
      </c>
      <c r="AJ100" s="978">
        <f t="shared" si="40"/>
        <v>38</v>
      </c>
      <c r="AK100" s="1087"/>
      <c r="AL100" s="1087"/>
      <c r="AM100" s="960"/>
    </row>
    <row r="101" spans="1:39" ht="12.1" customHeight="1">
      <c r="A101" s="999">
        <v>45575</v>
      </c>
      <c r="B101" s="164" t="s">
        <v>472</v>
      </c>
      <c r="C101" s="164" t="s">
        <v>111</v>
      </c>
      <c r="D101" s="164" t="s">
        <v>459</v>
      </c>
      <c r="E101" s="164" t="s">
        <v>283</v>
      </c>
      <c r="F101" s="1000">
        <v>237247</v>
      </c>
      <c r="G101" s="1000"/>
      <c r="H101" s="1000">
        <v>237267</v>
      </c>
      <c r="I101" s="1000"/>
      <c r="J101" s="541">
        <f t="shared" si="28"/>
        <v>20</v>
      </c>
      <c r="K101" s="1000">
        <v>237267</v>
      </c>
      <c r="L101" s="541">
        <f t="shared" si="29"/>
        <v>0</v>
      </c>
      <c r="M101" s="1000">
        <v>237276</v>
      </c>
      <c r="N101" s="1000"/>
      <c r="O101" s="541">
        <f t="shared" si="31"/>
        <v>9</v>
      </c>
      <c r="P101" s="541">
        <f t="shared" si="32"/>
        <v>9</v>
      </c>
      <c r="Q101" s="1000">
        <v>237281</v>
      </c>
      <c r="R101" s="1000"/>
      <c r="S101" s="541">
        <f t="shared" si="30"/>
        <v>5</v>
      </c>
      <c r="T101" s="542">
        <f t="shared" si="33"/>
        <v>34</v>
      </c>
      <c r="U101" s="542"/>
      <c r="V101" s="541">
        <f t="shared" si="34"/>
        <v>9</v>
      </c>
      <c r="W101" s="543">
        <f t="shared" si="35"/>
        <v>25</v>
      </c>
      <c r="X101" s="1046" t="s">
        <v>468</v>
      </c>
      <c r="Y101" s="1046" t="s">
        <v>51</v>
      </c>
      <c r="Z101" s="1046" t="s">
        <v>29</v>
      </c>
      <c r="AA101" s="1046">
        <v>2017</v>
      </c>
      <c r="AB101" s="1046" t="s">
        <v>30</v>
      </c>
      <c r="AC101" s="1047">
        <v>7</v>
      </c>
      <c r="AD101" s="978">
        <f t="shared" si="36"/>
        <v>4.8571428571428568</v>
      </c>
      <c r="AE101" s="1048">
        <v>23.45</v>
      </c>
      <c r="AF101" s="976">
        <f t="shared" si="37"/>
        <v>113.89999999999999</v>
      </c>
      <c r="AG101" s="1058" t="s">
        <v>128</v>
      </c>
      <c r="AH101" s="976">
        <f t="shared" si="38"/>
        <v>113.89999999999999</v>
      </c>
      <c r="AI101" s="978">
        <f t="shared" si="39"/>
        <v>4.8571428571428568</v>
      </c>
      <c r="AJ101" s="978">
        <f t="shared" si="40"/>
        <v>34</v>
      </c>
      <c r="AK101" s="1088" t="s">
        <v>439</v>
      </c>
      <c r="AL101" s="1088" t="s">
        <v>440</v>
      </c>
      <c r="AM101" s="1086" t="s">
        <v>2</v>
      </c>
    </row>
    <row r="102" spans="1:39" ht="12.1" customHeight="1">
      <c r="A102" s="999">
        <v>45576</v>
      </c>
      <c r="B102" s="164" t="s">
        <v>472</v>
      </c>
      <c r="C102" s="164" t="s">
        <v>111</v>
      </c>
      <c r="D102" s="164" t="s">
        <v>458</v>
      </c>
      <c r="E102" s="164" t="s">
        <v>282</v>
      </c>
      <c r="F102" s="1000">
        <v>237281</v>
      </c>
      <c r="G102" s="1000"/>
      <c r="H102" s="1000">
        <v>237288</v>
      </c>
      <c r="I102" s="1000"/>
      <c r="J102" s="541">
        <f t="shared" si="28"/>
        <v>7</v>
      </c>
      <c r="K102" s="1000">
        <v>237288</v>
      </c>
      <c r="L102" s="541">
        <f t="shared" si="29"/>
        <v>0</v>
      </c>
      <c r="M102" s="1000">
        <v>237298</v>
      </c>
      <c r="N102" s="1000"/>
      <c r="O102" s="541">
        <f t="shared" si="31"/>
        <v>10</v>
      </c>
      <c r="P102" s="541">
        <f t="shared" si="32"/>
        <v>10</v>
      </c>
      <c r="Q102" s="1000">
        <v>237333</v>
      </c>
      <c r="R102" s="1000"/>
      <c r="S102" s="541">
        <f t="shared" si="30"/>
        <v>35</v>
      </c>
      <c r="T102" s="542">
        <f t="shared" si="33"/>
        <v>52</v>
      </c>
      <c r="U102" s="542"/>
      <c r="V102" s="541">
        <f t="shared" si="34"/>
        <v>10</v>
      </c>
      <c r="W102" s="543">
        <f t="shared" si="35"/>
        <v>42</v>
      </c>
      <c r="X102" s="1046" t="s">
        <v>468</v>
      </c>
      <c r="Y102" s="1046" t="s">
        <v>51</v>
      </c>
      <c r="Z102" s="1046" t="s">
        <v>29</v>
      </c>
      <c r="AA102" s="1046">
        <v>2017</v>
      </c>
      <c r="AB102" s="1046" t="s">
        <v>30</v>
      </c>
      <c r="AC102" s="1047">
        <v>7</v>
      </c>
      <c r="AD102" s="978">
        <f t="shared" si="36"/>
        <v>7.4285714285714288</v>
      </c>
      <c r="AE102" s="1048">
        <v>23.45</v>
      </c>
      <c r="AF102" s="976">
        <f t="shared" si="37"/>
        <v>174.2</v>
      </c>
      <c r="AG102" s="1058" t="s">
        <v>128</v>
      </c>
      <c r="AH102" s="976">
        <f t="shared" si="38"/>
        <v>174.2</v>
      </c>
      <c r="AI102" s="978">
        <f t="shared" si="39"/>
        <v>7.4285714285714288</v>
      </c>
      <c r="AJ102" s="978">
        <f t="shared" si="40"/>
        <v>52</v>
      </c>
      <c r="AK102" s="1067">
        <v>576</v>
      </c>
      <c r="AL102" s="1067">
        <v>600</v>
      </c>
      <c r="AM102" s="1064">
        <v>45576</v>
      </c>
    </row>
    <row r="103" spans="1:39" ht="12.1" customHeight="1">
      <c r="A103" s="999">
        <v>45576</v>
      </c>
      <c r="B103" s="164" t="s">
        <v>472</v>
      </c>
      <c r="C103" s="164" t="s">
        <v>111</v>
      </c>
      <c r="D103" s="164" t="s">
        <v>459</v>
      </c>
      <c r="E103" s="164" t="s">
        <v>283</v>
      </c>
      <c r="F103" s="1000">
        <v>237333</v>
      </c>
      <c r="G103" s="1000"/>
      <c r="H103" s="1000">
        <v>237360</v>
      </c>
      <c r="I103" s="1000"/>
      <c r="J103" s="541">
        <f t="shared" si="28"/>
        <v>27</v>
      </c>
      <c r="K103" s="1000">
        <v>237360</v>
      </c>
      <c r="L103" s="541">
        <f t="shared" si="29"/>
        <v>0</v>
      </c>
      <c r="M103" s="1000">
        <v>237370</v>
      </c>
      <c r="N103" s="1000"/>
      <c r="O103" s="541">
        <f t="shared" si="31"/>
        <v>10</v>
      </c>
      <c r="P103" s="541">
        <f t="shared" si="32"/>
        <v>10</v>
      </c>
      <c r="Q103" s="1000">
        <v>237385</v>
      </c>
      <c r="R103" s="1000"/>
      <c r="S103" s="541">
        <f t="shared" si="30"/>
        <v>15</v>
      </c>
      <c r="T103" s="542">
        <f t="shared" si="33"/>
        <v>52</v>
      </c>
      <c r="U103" s="542"/>
      <c r="V103" s="541">
        <f t="shared" si="34"/>
        <v>10</v>
      </c>
      <c r="W103" s="543">
        <f t="shared" si="35"/>
        <v>42</v>
      </c>
      <c r="X103" s="1046" t="s">
        <v>468</v>
      </c>
      <c r="Y103" s="1046" t="s">
        <v>51</v>
      </c>
      <c r="Z103" s="1046" t="s">
        <v>29</v>
      </c>
      <c r="AA103" s="1046">
        <v>2017</v>
      </c>
      <c r="AB103" s="1046" t="s">
        <v>30</v>
      </c>
      <c r="AC103" s="1047">
        <v>7</v>
      </c>
      <c r="AD103" s="978">
        <f t="shared" si="36"/>
        <v>7.4285714285714288</v>
      </c>
      <c r="AE103" s="1048">
        <v>23.45</v>
      </c>
      <c r="AF103" s="976">
        <f t="shared" si="37"/>
        <v>174.2</v>
      </c>
      <c r="AG103" s="1058" t="s">
        <v>128</v>
      </c>
      <c r="AH103" s="976">
        <f t="shared" si="38"/>
        <v>174.2</v>
      </c>
      <c r="AI103" s="978">
        <f t="shared" si="39"/>
        <v>7.4285714285714288</v>
      </c>
      <c r="AJ103" s="978">
        <f t="shared" si="40"/>
        <v>52</v>
      </c>
      <c r="AK103" s="1087"/>
      <c r="AL103" s="1087"/>
      <c r="AM103" s="960"/>
    </row>
    <row r="104" spans="1:39" ht="12.1" customHeight="1">
      <c r="A104" s="999">
        <v>45579</v>
      </c>
      <c r="B104" s="164" t="s">
        <v>472</v>
      </c>
      <c r="C104" s="164" t="s">
        <v>111</v>
      </c>
      <c r="D104" s="164" t="s">
        <v>458</v>
      </c>
      <c r="E104" s="164" t="s">
        <v>282</v>
      </c>
      <c r="F104" s="1000">
        <v>237385</v>
      </c>
      <c r="G104" s="1000"/>
      <c r="H104" s="1000">
        <v>237393</v>
      </c>
      <c r="I104" s="1000"/>
      <c r="J104" s="541">
        <f t="shared" si="28"/>
        <v>8</v>
      </c>
      <c r="K104" s="1000">
        <v>237393</v>
      </c>
      <c r="L104" s="541">
        <f t="shared" si="29"/>
        <v>0</v>
      </c>
      <c r="M104" s="1000">
        <v>237404</v>
      </c>
      <c r="N104" s="1000"/>
      <c r="O104" s="541">
        <f t="shared" si="31"/>
        <v>11</v>
      </c>
      <c r="P104" s="541">
        <f t="shared" si="32"/>
        <v>11</v>
      </c>
      <c r="Q104" s="1000">
        <v>237439</v>
      </c>
      <c r="R104" s="1000"/>
      <c r="S104" s="541">
        <f t="shared" si="30"/>
        <v>35</v>
      </c>
      <c r="T104" s="542">
        <f t="shared" si="33"/>
        <v>54</v>
      </c>
      <c r="U104" s="542"/>
      <c r="V104" s="541">
        <f t="shared" si="34"/>
        <v>11</v>
      </c>
      <c r="W104" s="543">
        <f t="shared" si="35"/>
        <v>43</v>
      </c>
      <c r="X104" s="1046" t="s">
        <v>468</v>
      </c>
      <c r="Y104" s="1046" t="s">
        <v>51</v>
      </c>
      <c r="Z104" s="1046" t="s">
        <v>29</v>
      </c>
      <c r="AA104" s="1046">
        <v>2017</v>
      </c>
      <c r="AB104" s="1046" t="s">
        <v>30</v>
      </c>
      <c r="AC104" s="1047">
        <v>7</v>
      </c>
      <c r="AD104" s="978">
        <f t="shared" si="36"/>
        <v>7.7142857142857144</v>
      </c>
      <c r="AE104" s="1048">
        <v>23.45</v>
      </c>
      <c r="AF104" s="976">
        <f t="shared" si="37"/>
        <v>180.9</v>
      </c>
      <c r="AG104" s="1058" t="s">
        <v>128</v>
      </c>
      <c r="AH104" s="976">
        <f t="shared" si="38"/>
        <v>180.9</v>
      </c>
      <c r="AI104" s="978">
        <f t="shared" si="39"/>
        <v>7.7142857142857144</v>
      </c>
      <c r="AJ104" s="978">
        <f t="shared" si="40"/>
        <v>54</v>
      </c>
      <c r="AK104" s="1087"/>
      <c r="AL104" s="1087"/>
      <c r="AM104" s="960"/>
    </row>
    <row r="105" spans="1:39" ht="12.1" customHeight="1">
      <c r="A105" s="999">
        <v>45579</v>
      </c>
      <c r="B105" s="164" t="s">
        <v>472</v>
      </c>
      <c r="C105" s="164" t="s">
        <v>111</v>
      </c>
      <c r="D105" s="164" t="s">
        <v>459</v>
      </c>
      <c r="E105" s="164" t="s">
        <v>283</v>
      </c>
      <c r="F105" s="1000">
        <v>237439</v>
      </c>
      <c r="G105" s="1000"/>
      <c r="H105" s="1000">
        <v>237465</v>
      </c>
      <c r="I105" s="1000"/>
      <c r="J105" s="541">
        <f t="shared" si="28"/>
        <v>26</v>
      </c>
      <c r="K105" s="1000">
        <v>237465</v>
      </c>
      <c r="L105" s="541">
        <f t="shared" si="29"/>
        <v>0</v>
      </c>
      <c r="M105" s="1000">
        <v>237476</v>
      </c>
      <c r="N105" s="1000"/>
      <c r="O105" s="541">
        <f t="shared" si="31"/>
        <v>11</v>
      </c>
      <c r="P105" s="541">
        <f t="shared" si="32"/>
        <v>11</v>
      </c>
      <c r="Q105" s="1000">
        <v>237490</v>
      </c>
      <c r="R105" s="1000"/>
      <c r="S105" s="541">
        <f t="shared" si="30"/>
        <v>14</v>
      </c>
      <c r="T105" s="542">
        <f t="shared" si="33"/>
        <v>51</v>
      </c>
      <c r="U105" s="542"/>
      <c r="V105" s="541">
        <f t="shared" si="34"/>
        <v>11</v>
      </c>
      <c r="W105" s="543">
        <f t="shared" si="35"/>
        <v>40</v>
      </c>
      <c r="X105" s="1046" t="s">
        <v>468</v>
      </c>
      <c r="Y105" s="1046" t="s">
        <v>51</v>
      </c>
      <c r="Z105" s="1046" t="s">
        <v>29</v>
      </c>
      <c r="AA105" s="1046">
        <v>2017</v>
      </c>
      <c r="AB105" s="1046" t="s">
        <v>30</v>
      </c>
      <c r="AC105" s="1047">
        <v>7</v>
      </c>
      <c r="AD105" s="978">
        <f t="shared" si="36"/>
        <v>7.2857142857142856</v>
      </c>
      <c r="AE105" s="1048">
        <v>23.45</v>
      </c>
      <c r="AF105" s="976">
        <f t="shared" si="37"/>
        <v>170.85</v>
      </c>
      <c r="AG105" s="1058" t="s">
        <v>128</v>
      </c>
      <c r="AH105" s="976">
        <f t="shared" si="38"/>
        <v>170.85</v>
      </c>
      <c r="AI105" s="978">
        <f t="shared" si="39"/>
        <v>7.2857142857142856</v>
      </c>
      <c r="AJ105" s="978">
        <f t="shared" si="40"/>
        <v>51</v>
      </c>
      <c r="AK105" s="1088" t="s">
        <v>439</v>
      </c>
      <c r="AL105" s="1088" t="s">
        <v>440</v>
      </c>
      <c r="AM105" s="1086" t="s">
        <v>2</v>
      </c>
    </row>
    <row r="106" spans="1:39" ht="12.1" customHeight="1">
      <c r="A106" s="999">
        <v>45580</v>
      </c>
      <c r="B106" s="164" t="s">
        <v>472</v>
      </c>
      <c r="C106" s="164" t="s">
        <v>111</v>
      </c>
      <c r="D106" s="164" t="s">
        <v>458</v>
      </c>
      <c r="E106" s="164" t="s">
        <v>282</v>
      </c>
      <c r="F106" s="1000">
        <v>237490</v>
      </c>
      <c r="G106" s="1000"/>
      <c r="H106" s="1000">
        <v>237497</v>
      </c>
      <c r="I106" s="1000"/>
      <c r="J106" s="541">
        <f t="shared" si="28"/>
        <v>7</v>
      </c>
      <c r="K106" s="1000">
        <v>237497</v>
      </c>
      <c r="L106" s="541">
        <f t="shared" si="29"/>
        <v>0</v>
      </c>
      <c r="M106" s="1000">
        <v>237507</v>
      </c>
      <c r="N106" s="1000"/>
      <c r="O106" s="541">
        <f t="shared" si="31"/>
        <v>10</v>
      </c>
      <c r="P106" s="541">
        <f t="shared" si="32"/>
        <v>10</v>
      </c>
      <c r="Q106" s="1000">
        <v>237541</v>
      </c>
      <c r="R106" s="1000"/>
      <c r="S106" s="541">
        <f t="shared" si="30"/>
        <v>34</v>
      </c>
      <c r="T106" s="542">
        <f t="shared" si="33"/>
        <v>51</v>
      </c>
      <c r="U106" s="542"/>
      <c r="V106" s="541">
        <f t="shared" si="34"/>
        <v>10</v>
      </c>
      <c r="W106" s="543">
        <f t="shared" si="35"/>
        <v>41</v>
      </c>
      <c r="X106" s="1046" t="s">
        <v>468</v>
      </c>
      <c r="Y106" s="1046" t="s">
        <v>51</v>
      </c>
      <c r="Z106" s="1046" t="s">
        <v>29</v>
      </c>
      <c r="AA106" s="1046">
        <v>2017</v>
      </c>
      <c r="AB106" s="1046" t="s">
        <v>30</v>
      </c>
      <c r="AC106" s="1047">
        <v>7</v>
      </c>
      <c r="AD106" s="978">
        <f t="shared" si="36"/>
        <v>7.2857142857142856</v>
      </c>
      <c r="AE106" s="1048">
        <v>23.45</v>
      </c>
      <c r="AF106" s="976">
        <f t="shared" si="37"/>
        <v>170.85</v>
      </c>
      <c r="AG106" s="1058" t="s">
        <v>128</v>
      </c>
      <c r="AH106" s="976">
        <f t="shared" si="38"/>
        <v>170.85</v>
      </c>
      <c r="AI106" s="978">
        <f t="shared" si="39"/>
        <v>7.2857142857142856</v>
      </c>
      <c r="AJ106" s="978">
        <f t="shared" si="40"/>
        <v>51</v>
      </c>
      <c r="AK106" s="1067">
        <v>697</v>
      </c>
      <c r="AL106" s="1067">
        <v>700</v>
      </c>
      <c r="AM106" s="1064">
        <v>45580</v>
      </c>
    </row>
    <row r="107" spans="1:39" ht="12.1" customHeight="1">
      <c r="A107" s="999">
        <v>45580</v>
      </c>
      <c r="B107" s="164" t="s">
        <v>472</v>
      </c>
      <c r="C107" s="164" t="s">
        <v>111</v>
      </c>
      <c r="D107" s="164" t="s">
        <v>459</v>
      </c>
      <c r="E107" s="164" t="s">
        <v>283</v>
      </c>
      <c r="F107" s="1000">
        <v>237541</v>
      </c>
      <c r="G107" s="1000"/>
      <c r="H107" s="1000">
        <v>237566</v>
      </c>
      <c r="I107" s="1000"/>
      <c r="J107" s="541">
        <f t="shared" si="28"/>
        <v>25</v>
      </c>
      <c r="K107" s="1000">
        <v>237566</v>
      </c>
      <c r="L107" s="541">
        <f t="shared" si="29"/>
        <v>0</v>
      </c>
      <c r="M107" s="1000">
        <v>237575</v>
      </c>
      <c r="N107" s="1000"/>
      <c r="O107" s="541">
        <f t="shared" si="31"/>
        <v>9</v>
      </c>
      <c r="P107" s="541">
        <f t="shared" si="32"/>
        <v>9</v>
      </c>
      <c r="Q107" s="1000">
        <v>237588</v>
      </c>
      <c r="R107" s="1000"/>
      <c r="S107" s="541">
        <f t="shared" si="30"/>
        <v>13</v>
      </c>
      <c r="T107" s="542">
        <f t="shared" si="33"/>
        <v>47</v>
      </c>
      <c r="U107" s="542"/>
      <c r="V107" s="541">
        <f t="shared" si="34"/>
        <v>9</v>
      </c>
      <c r="W107" s="543">
        <f t="shared" si="35"/>
        <v>38</v>
      </c>
      <c r="X107" s="1046" t="s">
        <v>468</v>
      </c>
      <c r="Y107" s="1046" t="s">
        <v>51</v>
      </c>
      <c r="Z107" s="1046" t="s">
        <v>29</v>
      </c>
      <c r="AA107" s="1046">
        <v>2017</v>
      </c>
      <c r="AB107" s="1046" t="s">
        <v>30</v>
      </c>
      <c r="AC107" s="1047">
        <v>7</v>
      </c>
      <c r="AD107" s="978">
        <f t="shared" si="36"/>
        <v>6.7142857142857144</v>
      </c>
      <c r="AE107" s="1048">
        <v>23.45</v>
      </c>
      <c r="AF107" s="976">
        <f t="shared" si="37"/>
        <v>157.44999999999999</v>
      </c>
      <c r="AG107" s="1058" t="s">
        <v>128</v>
      </c>
      <c r="AH107" s="976">
        <f t="shared" si="38"/>
        <v>157.44999999999999</v>
      </c>
      <c r="AI107" s="978">
        <f t="shared" si="39"/>
        <v>6.7142857142857144</v>
      </c>
      <c r="AJ107" s="978">
        <f t="shared" si="40"/>
        <v>47</v>
      </c>
      <c r="AK107" s="1087"/>
      <c r="AL107" s="1087"/>
      <c r="AM107" s="960"/>
    </row>
    <row r="108" spans="1:39" ht="12.1" customHeight="1">
      <c r="A108" s="999">
        <v>45581</v>
      </c>
      <c r="B108" s="164" t="s">
        <v>472</v>
      </c>
      <c r="C108" s="164" t="s">
        <v>111</v>
      </c>
      <c r="D108" s="164" t="s">
        <v>458</v>
      </c>
      <c r="E108" s="164" t="s">
        <v>282</v>
      </c>
      <c r="F108" s="1000">
        <v>237588</v>
      </c>
      <c r="G108" s="1000"/>
      <c r="H108" s="1000">
        <v>237595</v>
      </c>
      <c r="I108" s="1000"/>
      <c r="J108" s="541">
        <f t="shared" si="28"/>
        <v>7</v>
      </c>
      <c r="K108" s="1000">
        <v>237595</v>
      </c>
      <c r="L108" s="541">
        <f t="shared" si="29"/>
        <v>0</v>
      </c>
      <c r="M108" s="1000">
        <v>237606</v>
      </c>
      <c r="N108" s="1000"/>
      <c r="O108" s="541">
        <f t="shared" si="31"/>
        <v>11</v>
      </c>
      <c r="P108" s="541">
        <f t="shared" si="32"/>
        <v>11</v>
      </c>
      <c r="Q108" s="1000">
        <v>237640</v>
      </c>
      <c r="R108" s="1000"/>
      <c r="S108" s="541">
        <f t="shared" si="30"/>
        <v>34</v>
      </c>
      <c r="T108" s="542">
        <f t="shared" si="33"/>
        <v>52</v>
      </c>
      <c r="U108" s="542"/>
      <c r="V108" s="541">
        <f t="shared" si="34"/>
        <v>11</v>
      </c>
      <c r="W108" s="543">
        <f t="shared" si="35"/>
        <v>41</v>
      </c>
      <c r="X108" s="1046" t="s">
        <v>468</v>
      </c>
      <c r="Y108" s="1046" t="s">
        <v>51</v>
      </c>
      <c r="Z108" s="1046" t="s">
        <v>29</v>
      </c>
      <c r="AA108" s="1046">
        <v>2017</v>
      </c>
      <c r="AB108" s="1046" t="s">
        <v>30</v>
      </c>
      <c r="AC108" s="1047">
        <v>7</v>
      </c>
      <c r="AD108" s="978">
        <f t="shared" si="36"/>
        <v>7.4285714285714288</v>
      </c>
      <c r="AE108" s="1048">
        <v>23.45</v>
      </c>
      <c r="AF108" s="976">
        <f t="shared" si="37"/>
        <v>174.2</v>
      </c>
      <c r="AG108" s="1058" t="s">
        <v>128</v>
      </c>
      <c r="AH108" s="976">
        <f t="shared" si="38"/>
        <v>174.2</v>
      </c>
      <c r="AI108" s="978">
        <f t="shared" si="39"/>
        <v>7.4285714285714288</v>
      </c>
      <c r="AJ108" s="978">
        <f t="shared" si="40"/>
        <v>52</v>
      </c>
      <c r="AK108" s="1087"/>
      <c r="AL108" s="1087"/>
      <c r="AM108" s="960"/>
    </row>
    <row r="109" spans="1:39" ht="12.1" customHeight="1">
      <c r="A109" s="999">
        <v>45581</v>
      </c>
      <c r="B109" s="164" t="s">
        <v>472</v>
      </c>
      <c r="C109" s="164" t="s">
        <v>111</v>
      </c>
      <c r="D109" s="164" t="s">
        <v>459</v>
      </c>
      <c r="E109" s="164" t="s">
        <v>283</v>
      </c>
      <c r="F109" s="1000">
        <v>237640</v>
      </c>
      <c r="G109" s="1000"/>
      <c r="H109" s="1000">
        <v>237665</v>
      </c>
      <c r="I109" s="1000"/>
      <c r="J109" s="541">
        <f t="shared" si="28"/>
        <v>25</v>
      </c>
      <c r="K109" s="1000">
        <v>237665</v>
      </c>
      <c r="L109" s="541">
        <f t="shared" si="29"/>
        <v>0</v>
      </c>
      <c r="M109" s="1000">
        <v>237675</v>
      </c>
      <c r="N109" s="1000"/>
      <c r="O109" s="541">
        <f t="shared" si="31"/>
        <v>10</v>
      </c>
      <c r="P109" s="541">
        <f t="shared" si="32"/>
        <v>10</v>
      </c>
      <c r="Q109" s="1000">
        <v>237690</v>
      </c>
      <c r="R109" s="1000"/>
      <c r="S109" s="541">
        <f t="shared" si="30"/>
        <v>15</v>
      </c>
      <c r="T109" s="542">
        <f t="shared" si="33"/>
        <v>50</v>
      </c>
      <c r="U109" s="542"/>
      <c r="V109" s="541">
        <f t="shared" si="34"/>
        <v>10</v>
      </c>
      <c r="W109" s="543">
        <f t="shared" si="35"/>
        <v>40</v>
      </c>
      <c r="X109" s="1046" t="s">
        <v>468</v>
      </c>
      <c r="Y109" s="1046" t="s">
        <v>51</v>
      </c>
      <c r="Z109" s="1046" t="s">
        <v>29</v>
      </c>
      <c r="AA109" s="1046">
        <v>2017</v>
      </c>
      <c r="AB109" s="1046" t="s">
        <v>30</v>
      </c>
      <c r="AC109" s="1047">
        <v>7</v>
      </c>
      <c r="AD109" s="978">
        <f t="shared" si="36"/>
        <v>7.1428571428571432</v>
      </c>
      <c r="AE109" s="1048">
        <v>23.45</v>
      </c>
      <c r="AF109" s="976">
        <f t="shared" si="37"/>
        <v>167.5</v>
      </c>
      <c r="AG109" s="1058" t="s">
        <v>128</v>
      </c>
      <c r="AH109" s="976">
        <f t="shared" si="38"/>
        <v>167.5</v>
      </c>
      <c r="AI109" s="978">
        <f t="shared" si="39"/>
        <v>7.1428571428571432</v>
      </c>
      <c r="AJ109" s="978">
        <f t="shared" si="40"/>
        <v>50</v>
      </c>
      <c r="AK109" s="1088" t="s">
        <v>439</v>
      </c>
      <c r="AL109" s="1088" t="s">
        <v>440</v>
      </c>
      <c r="AM109" s="1086" t="s">
        <v>2</v>
      </c>
    </row>
    <row r="110" spans="1:39" ht="12.1" customHeight="1">
      <c r="A110" s="999">
        <v>45582</v>
      </c>
      <c r="B110" s="164" t="s">
        <v>472</v>
      </c>
      <c r="C110" s="164" t="s">
        <v>111</v>
      </c>
      <c r="D110" s="164" t="s">
        <v>458</v>
      </c>
      <c r="E110" s="164" t="s">
        <v>282</v>
      </c>
      <c r="F110" s="1000">
        <v>237690</v>
      </c>
      <c r="G110" s="1000"/>
      <c r="H110" s="1000">
        <v>237696</v>
      </c>
      <c r="I110" s="1000"/>
      <c r="J110" s="541">
        <f t="shared" si="28"/>
        <v>6</v>
      </c>
      <c r="K110" s="1000">
        <v>237696</v>
      </c>
      <c r="L110" s="541">
        <f t="shared" si="29"/>
        <v>0</v>
      </c>
      <c r="M110" s="1000">
        <v>237706</v>
      </c>
      <c r="N110" s="1000"/>
      <c r="O110" s="541">
        <f t="shared" si="31"/>
        <v>10</v>
      </c>
      <c r="P110" s="541">
        <f t="shared" si="32"/>
        <v>10</v>
      </c>
      <c r="Q110" s="1000">
        <v>237726</v>
      </c>
      <c r="R110" s="1000"/>
      <c r="S110" s="541">
        <f t="shared" si="30"/>
        <v>20</v>
      </c>
      <c r="T110" s="542">
        <f t="shared" si="33"/>
        <v>36</v>
      </c>
      <c r="U110" s="542"/>
      <c r="V110" s="541">
        <f t="shared" si="34"/>
        <v>10</v>
      </c>
      <c r="W110" s="543">
        <f t="shared" si="35"/>
        <v>26</v>
      </c>
      <c r="X110" s="1046" t="s">
        <v>468</v>
      </c>
      <c r="Y110" s="1046" t="s">
        <v>51</v>
      </c>
      <c r="Z110" s="1046" t="s">
        <v>29</v>
      </c>
      <c r="AA110" s="1046">
        <v>2017</v>
      </c>
      <c r="AB110" s="1046" t="s">
        <v>30</v>
      </c>
      <c r="AC110" s="1047">
        <v>7</v>
      </c>
      <c r="AD110" s="978">
        <f t="shared" si="36"/>
        <v>5.1428571428571432</v>
      </c>
      <c r="AE110" s="1048">
        <v>23.45</v>
      </c>
      <c r="AF110" s="976">
        <f t="shared" si="37"/>
        <v>120.60000000000001</v>
      </c>
      <c r="AG110" s="1058" t="s">
        <v>128</v>
      </c>
      <c r="AH110" s="976">
        <f t="shared" si="38"/>
        <v>120.60000000000001</v>
      </c>
      <c r="AI110" s="978">
        <f t="shared" si="39"/>
        <v>5.1428571428571432</v>
      </c>
      <c r="AJ110" s="978">
        <f t="shared" si="40"/>
        <v>36</v>
      </c>
      <c r="AK110" s="1067">
        <v>620</v>
      </c>
      <c r="AL110" s="1067">
        <v>600</v>
      </c>
      <c r="AM110" s="1064">
        <v>45582</v>
      </c>
    </row>
    <row r="111" spans="1:39" ht="12.1" customHeight="1">
      <c r="A111" s="999">
        <v>45582</v>
      </c>
      <c r="B111" s="164" t="s">
        <v>472</v>
      </c>
      <c r="C111" s="164" t="s">
        <v>111</v>
      </c>
      <c r="D111" s="164" t="s">
        <v>459</v>
      </c>
      <c r="E111" s="164" t="s">
        <v>283</v>
      </c>
      <c r="F111" s="1000">
        <v>237726</v>
      </c>
      <c r="G111" s="1000"/>
      <c r="H111" s="1000">
        <v>237746</v>
      </c>
      <c r="I111" s="1000"/>
      <c r="J111" s="541">
        <f t="shared" si="28"/>
        <v>20</v>
      </c>
      <c r="K111" s="1000">
        <v>237746</v>
      </c>
      <c r="L111" s="541">
        <f t="shared" si="29"/>
        <v>0</v>
      </c>
      <c r="M111" s="1000">
        <v>237756</v>
      </c>
      <c r="N111" s="1000"/>
      <c r="O111" s="541">
        <f t="shared" si="31"/>
        <v>10</v>
      </c>
      <c r="P111" s="541">
        <f t="shared" si="32"/>
        <v>10</v>
      </c>
      <c r="Q111" s="1000">
        <v>237761</v>
      </c>
      <c r="R111" s="1000"/>
      <c r="S111" s="541">
        <f t="shared" si="30"/>
        <v>5</v>
      </c>
      <c r="T111" s="542">
        <f t="shared" si="33"/>
        <v>35</v>
      </c>
      <c r="U111" s="542"/>
      <c r="V111" s="541">
        <f t="shared" si="34"/>
        <v>10</v>
      </c>
      <c r="W111" s="543">
        <f t="shared" si="35"/>
        <v>25</v>
      </c>
      <c r="X111" s="1046" t="s">
        <v>468</v>
      </c>
      <c r="Y111" s="1046" t="s">
        <v>51</v>
      </c>
      <c r="Z111" s="1046" t="s">
        <v>29</v>
      </c>
      <c r="AA111" s="1046">
        <v>2017</v>
      </c>
      <c r="AB111" s="1046" t="s">
        <v>30</v>
      </c>
      <c r="AC111" s="1047">
        <v>7</v>
      </c>
      <c r="AD111" s="978">
        <f t="shared" si="36"/>
        <v>5</v>
      </c>
      <c r="AE111" s="1048">
        <v>23.45</v>
      </c>
      <c r="AF111" s="976">
        <f t="shared" si="37"/>
        <v>117.25</v>
      </c>
      <c r="AG111" s="1058" t="s">
        <v>128</v>
      </c>
      <c r="AH111" s="976">
        <f t="shared" si="38"/>
        <v>117.25</v>
      </c>
      <c r="AI111" s="978">
        <f t="shared" si="39"/>
        <v>5</v>
      </c>
      <c r="AJ111" s="978">
        <f t="shared" si="40"/>
        <v>35</v>
      </c>
      <c r="AK111" s="1087"/>
      <c r="AL111" s="1087"/>
      <c r="AM111" s="960"/>
    </row>
    <row r="112" spans="1:39" ht="12.1" customHeight="1">
      <c r="A112" s="999">
        <v>45583</v>
      </c>
      <c r="B112" s="164" t="s">
        <v>472</v>
      </c>
      <c r="C112" s="164" t="s">
        <v>111</v>
      </c>
      <c r="D112" s="164" t="s">
        <v>458</v>
      </c>
      <c r="E112" s="164" t="s">
        <v>282</v>
      </c>
      <c r="F112" s="1000">
        <v>237761</v>
      </c>
      <c r="G112" s="1000"/>
      <c r="H112" s="1000">
        <v>237767</v>
      </c>
      <c r="I112" s="1000"/>
      <c r="J112" s="541">
        <f t="shared" si="28"/>
        <v>6</v>
      </c>
      <c r="K112" s="1000">
        <v>237767</v>
      </c>
      <c r="L112" s="541">
        <f t="shared" si="29"/>
        <v>0</v>
      </c>
      <c r="M112" s="1000">
        <v>237777</v>
      </c>
      <c r="N112" s="1000"/>
      <c r="O112" s="541">
        <f t="shared" si="31"/>
        <v>10</v>
      </c>
      <c r="P112" s="541">
        <f t="shared" si="32"/>
        <v>10</v>
      </c>
      <c r="Q112" s="1000">
        <v>237812</v>
      </c>
      <c r="R112" s="1000"/>
      <c r="S112" s="541">
        <f t="shared" si="30"/>
        <v>35</v>
      </c>
      <c r="T112" s="542">
        <f t="shared" si="33"/>
        <v>51</v>
      </c>
      <c r="U112" s="542"/>
      <c r="V112" s="541">
        <f t="shared" si="34"/>
        <v>10</v>
      </c>
      <c r="W112" s="543">
        <f t="shared" si="35"/>
        <v>41</v>
      </c>
      <c r="X112" s="1046" t="s">
        <v>468</v>
      </c>
      <c r="Y112" s="1046" t="s">
        <v>51</v>
      </c>
      <c r="Z112" s="1046" t="s">
        <v>29</v>
      </c>
      <c r="AA112" s="1046">
        <v>2017</v>
      </c>
      <c r="AB112" s="1046" t="s">
        <v>30</v>
      </c>
      <c r="AC112" s="1047">
        <v>7</v>
      </c>
      <c r="AD112" s="978">
        <f t="shared" si="36"/>
        <v>7.2857142857142856</v>
      </c>
      <c r="AE112" s="1048">
        <v>23.45</v>
      </c>
      <c r="AF112" s="976">
        <f t="shared" si="37"/>
        <v>170.85</v>
      </c>
      <c r="AG112" s="1058" t="s">
        <v>128</v>
      </c>
      <c r="AH112" s="976">
        <f t="shared" si="38"/>
        <v>170.85</v>
      </c>
      <c r="AI112" s="978">
        <f t="shared" si="39"/>
        <v>7.2857142857142856</v>
      </c>
      <c r="AJ112" s="978">
        <f t="shared" si="40"/>
        <v>51</v>
      </c>
      <c r="AK112" s="1087"/>
      <c r="AL112" s="1087"/>
      <c r="AM112" s="960"/>
    </row>
    <row r="113" spans="1:39" ht="12.1" customHeight="1">
      <c r="A113" s="999">
        <v>45583</v>
      </c>
      <c r="B113" s="164" t="s">
        <v>472</v>
      </c>
      <c r="C113" s="164" t="s">
        <v>111</v>
      </c>
      <c r="D113" s="164" t="s">
        <v>459</v>
      </c>
      <c r="E113" s="164" t="s">
        <v>283</v>
      </c>
      <c r="F113" s="1000">
        <v>237812</v>
      </c>
      <c r="G113" s="1000"/>
      <c r="H113" s="1000">
        <v>237840</v>
      </c>
      <c r="I113" s="1000"/>
      <c r="J113" s="541">
        <f t="shared" si="28"/>
        <v>28</v>
      </c>
      <c r="K113" s="1000">
        <v>237840</v>
      </c>
      <c r="L113" s="541">
        <f t="shared" si="29"/>
        <v>0</v>
      </c>
      <c r="M113" s="1000">
        <v>237850</v>
      </c>
      <c r="N113" s="1000"/>
      <c r="O113" s="541">
        <f t="shared" si="31"/>
        <v>10</v>
      </c>
      <c r="P113" s="541">
        <f t="shared" si="32"/>
        <v>10</v>
      </c>
      <c r="Q113" s="1000">
        <v>237869</v>
      </c>
      <c r="R113" s="1000"/>
      <c r="S113" s="541">
        <f t="shared" si="30"/>
        <v>19</v>
      </c>
      <c r="T113" s="542">
        <f t="shared" si="33"/>
        <v>57</v>
      </c>
      <c r="U113" s="542"/>
      <c r="V113" s="541">
        <f t="shared" si="34"/>
        <v>10</v>
      </c>
      <c r="W113" s="543">
        <f t="shared" si="35"/>
        <v>47</v>
      </c>
      <c r="X113" s="1046" t="s">
        <v>468</v>
      </c>
      <c r="Y113" s="1046" t="s">
        <v>51</v>
      </c>
      <c r="Z113" s="1046" t="s">
        <v>29</v>
      </c>
      <c r="AA113" s="1046">
        <v>2017</v>
      </c>
      <c r="AB113" s="1046" t="s">
        <v>30</v>
      </c>
      <c r="AC113" s="1047">
        <v>7</v>
      </c>
      <c r="AD113" s="978">
        <f t="shared" si="36"/>
        <v>8.1428571428571423</v>
      </c>
      <c r="AE113" s="1048">
        <v>23.45</v>
      </c>
      <c r="AF113" s="976">
        <f t="shared" si="37"/>
        <v>190.95</v>
      </c>
      <c r="AG113" s="1058" t="s">
        <v>128</v>
      </c>
      <c r="AH113" s="976">
        <f t="shared" si="38"/>
        <v>190.95</v>
      </c>
      <c r="AI113" s="978">
        <f t="shared" si="39"/>
        <v>8.1428571428571423</v>
      </c>
      <c r="AJ113" s="978">
        <f t="shared" si="40"/>
        <v>57</v>
      </c>
      <c r="AK113" s="1088" t="s">
        <v>439</v>
      </c>
      <c r="AL113" s="1088" t="s">
        <v>440</v>
      </c>
      <c r="AM113" s="1086" t="s">
        <v>2</v>
      </c>
    </row>
    <row r="114" spans="1:39" ht="12.1" customHeight="1">
      <c r="A114" s="999">
        <v>45586</v>
      </c>
      <c r="B114" s="164" t="s">
        <v>472</v>
      </c>
      <c r="C114" s="164" t="s">
        <v>111</v>
      </c>
      <c r="D114" s="164" t="s">
        <v>458</v>
      </c>
      <c r="E114" s="164" t="s">
        <v>282</v>
      </c>
      <c r="F114" s="1000">
        <v>237869</v>
      </c>
      <c r="G114" s="1000"/>
      <c r="H114" s="1000">
        <v>237875</v>
      </c>
      <c r="I114" s="1000"/>
      <c r="J114" s="541">
        <f t="shared" si="28"/>
        <v>6</v>
      </c>
      <c r="K114" s="1000">
        <v>237875</v>
      </c>
      <c r="L114" s="541">
        <f t="shared" si="29"/>
        <v>0</v>
      </c>
      <c r="M114" s="1000">
        <v>237885</v>
      </c>
      <c r="N114" s="1000"/>
      <c r="O114" s="541">
        <f t="shared" si="31"/>
        <v>10</v>
      </c>
      <c r="P114" s="541">
        <f t="shared" si="32"/>
        <v>10</v>
      </c>
      <c r="Q114" s="1000">
        <v>237920</v>
      </c>
      <c r="R114" s="1000"/>
      <c r="S114" s="541">
        <f t="shared" si="30"/>
        <v>35</v>
      </c>
      <c r="T114" s="542">
        <f t="shared" si="33"/>
        <v>51</v>
      </c>
      <c r="U114" s="542"/>
      <c r="V114" s="541">
        <f t="shared" si="34"/>
        <v>10</v>
      </c>
      <c r="W114" s="543">
        <f t="shared" si="35"/>
        <v>41</v>
      </c>
      <c r="X114" s="1046" t="s">
        <v>468</v>
      </c>
      <c r="Y114" s="1046" t="s">
        <v>51</v>
      </c>
      <c r="Z114" s="1046" t="s">
        <v>29</v>
      </c>
      <c r="AA114" s="1046">
        <v>2017</v>
      </c>
      <c r="AB114" s="1046" t="s">
        <v>30</v>
      </c>
      <c r="AC114" s="1047">
        <v>7</v>
      </c>
      <c r="AD114" s="978">
        <f t="shared" si="36"/>
        <v>7.2857142857142856</v>
      </c>
      <c r="AE114" s="1048">
        <v>23.45</v>
      </c>
      <c r="AF114" s="976">
        <f t="shared" si="37"/>
        <v>170.85</v>
      </c>
      <c r="AG114" s="1058" t="s">
        <v>128</v>
      </c>
      <c r="AH114" s="976">
        <f t="shared" si="38"/>
        <v>170.85</v>
      </c>
      <c r="AI114" s="978">
        <f t="shared" si="39"/>
        <v>7.2857142857142856</v>
      </c>
      <c r="AJ114" s="978">
        <f t="shared" si="40"/>
        <v>51</v>
      </c>
      <c r="AK114" s="1067">
        <v>650</v>
      </c>
      <c r="AL114" s="1067">
        <v>700</v>
      </c>
      <c r="AM114" s="1064">
        <v>45586</v>
      </c>
    </row>
    <row r="115" spans="1:39" ht="12.1" customHeight="1">
      <c r="A115" s="999">
        <v>45586</v>
      </c>
      <c r="B115" s="164" t="s">
        <v>472</v>
      </c>
      <c r="C115" s="164" t="s">
        <v>111</v>
      </c>
      <c r="D115" s="164" t="s">
        <v>459</v>
      </c>
      <c r="E115" s="164" t="s">
        <v>283</v>
      </c>
      <c r="F115" s="1000">
        <v>237920</v>
      </c>
      <c r="G115" s="1000"/>
      <c r="H115" s="1000">
        <v>237944</v>
      </c>
      <c r="I115" s="1000"/>
      <c r="J115" s="541">
        <f t="shared" si="28"/>
        <v>24</v>
      </c>
      <c r="K115" s="1000">
        <v>237944</v>
      </c>
      <c r="L115" s="541">
        <f t="shared" si="29"/>
        <v>0</v>
      </c>
      <c r="M115" s="1000">
        <v>237954</v>
      </c>
      <c r="N115" s="1000"/>
      <c r="O115" s="541">
        <f t="shared" si="31"/>
        <v>10</v>
      </c>
      <c r="P115" s="541">
        <f t="shared" si="32"/>
        <v>10</v>
      </c>
      <c r="Q115" s="1000">
        <v>237969</v>
      </c>
      <c r="R115" s="1000"/>
      <c r="S115" s="541">
        <f t="shared" si="30"/>
        <v>15</v>
      </c>
      <c r="T115" s="542">
        <f t="shared" si="33"/>
        <v>49</v>
      </c>
      <c r="U115" s="542"/>
      <c r="V115" s="541">
        <f t="shared" si="34"/>
        <v>10</v>
      </c>
      <c r="W115" s="543">
        <f t="shared" si="35"/>
        <v>39</v>
      </c>
      <c r="X115" s="1046" t="s">
        <v>468</v>
      </c>
      <c r="Y115" s="1046" t="s">
        <v>51</v>
      </c>
      <c r="Z115" s="1046" t="s">
        <v>29</v>
      </c>
      <c r="AA115" s="1046">
        <v>2017</v>
      </c>
      <c r="AB115" s="1046" t="s">
        <v>30</v>
      </c>
      <c r="AC115" s="1047">
        <v>7</v>
      </c>
      <c r="AD115" s="978">
        <f t="shared" si="36"/>
        <v>7</v>
      </c>
      <c r="AE115" s="1048">
        <v>23.45</v>
      </c>
      <c r="AF115" s="976">
        <f t="shared" si="37"/>
        <v>164.15</v>
      </c>
      <c r="AG115" s="1058" t="s">
        <v>128</v>
      </c>
      <c r="AH115" s="976">
        <f t="shared" si="38"/>
        <v>164.15</v>
      </c>
      <c r="AI115" s="978">
        <f t="shared" si="39"/>
        <v>7</v>
      </c>
      <c r="AJ115" s="978">
        <f t="shared" si="40"/>
        <v>49</v>
      </c>
      <c r="AK115" s="1087"/>
      <c r="AL115" s="1087"/>
      <c r="AM115" s="960"/>
    </row>
    <row r="116" spans="1:39" ht="12.1" customHeight="1">
      <c r="A116" s="999">
        <v>45587</v>
      </c>
      <c r="B116" s="164" t="s">
        <v>472</v>
      </c>
      <c r="C116" s="164" t="s">
        <v>111</v>
      </c>
      <c r="D116" s="164" t="s">
        <v>458</v>
      </c>
      <c r="E116" s="164" t="s">
        <v>282</v>
      </c>
      <c r="F116" s="1000">
        <v>237969</v>
      </c>
      <c r="G116" s="1000"/>
      <c r="H116" s="1000">
        <v>237975</v>
      </c>
      <c r="I116" s="1000"/>
      <c r="J116" s="541">
        <f t="shared" si="28"/>
        <v>6</v>
      </c>
      <c r="K116" s="1000">
        <v>237975</v>
      </c>
      <c r="L116" s="541">
        <f t="shared" si="29"/>
        <v>0</v>
      </c>
      <c r="M116" s="1000">
        <v>237985</v>
      </c>
      <c r="N116" s="1000"/>
      <c r="O116" s="541">
        <f t="shared" si="31"/>
        <v>10</v>
      </c>
      <c r="P116" s="541">
        <f t="shared" si="32"/>
        <v>10</v>
      </c>
      <c r="Q116" s="1000">
        <v>238017</v>
      </c>
      <c r="R116" s="1000"/>
      <c r="S116" s="541">
        <f t="shared" si="30"/>
        <v>32</v>
      </c>
      <c r="T116" s="542">
        <f t="shared" si="33"/>
        <v>48</v>
      </c>
      <c r="U116" s="542"/>
      <c r="V116" s="541">
        <f t="shared" si="34"/>
        <v>10</v>
      </c>
      <c r="W116" s="543">
        <f t="shared" si="35"/>
        <v>38</v>
      </c>
      <c r="X116" s="1046" t="s">
        <v>468</v>
      </c>
      <c r="Y116" s="1046" t="s">
        <v>51</v>
      </c>
      <c r="Z116" s="1046" t="s">
        <v>29</v>
      </c>
      <c r="AA116" s="1046">
        <v>2017</v>
      </c>
      <c r="AB116" s="1046" t="s">
        <v>30</v>
      </c>
      <c r="AC116" s="1047">
        <v>7</v>
      </c>
      <c r="AD116" s="978">
        <f t="shared" si="36"/>
        <v>6.8571428571428568</v>
      </c>
      <c r="AE116" s="1048">
        <v>23.45</v>
      </c>
      <c r="AF116" s="976">
        <f t="shared" si="37"/>
        <v>160.79999999999998</v>
      </c>
      <c r="AG116" s="1058" t="s">
        <v>128</v>
      </c>
      <c r="AH116" s="976">
        <f t="shared" si="38"/>
        <v>160.79999999999998</v>
      </c>
      <c r="AI116" s="978">
        <f t="shared" si="39"/>
        <v>6.8571428571428568</v>
      </c>
      <c r="AJ116" s="978">
        <f t="shared" si="40"/>
        <v>48</v>
      </c>
      <c r="AK116" s="1087"/>
      <c r="AL116" s="1087"/>
      <c r="AM116" s="960"/>
    </row>
    <row r="117" spans="1:39" ht="12.1" customHeight="1">
      <c r="A117" s="999">
        <v>45587</v>
      </c>
      <c r="B117" s="164" t="s">
        <v>472</v>
      </c>
      <c r="C117" s="164" t="s">
        <v>111</v>
      </c>
      <c r="D117" s="164" t="s">
        <v>459</v>
      </c>
      <c r="E117" s="164" t="s">
        <v>283</v>
      </c>
      <c r="F117" s="1000">
        <v>238017</v>
      </c>
      <c r="G117" s="1000"/>
      <c r="H117" s="1000">
        <v>238043</v>
      </c>
      <c r="I117" s="1000"/>
      <c r="J117" s="541">
        <f t="shared" si="28"/>
        <v>26</v>
      </c>
      <c r="K117" s="1000">
        <v>238043</v>
      </c>
      <c r="L117" s="541">
        <f t="shared" si="29"/>
        <v>0</v>
      </c>
      <c r="M117" s="1000">
        <v>238053</v>
      </c>
      <c r="N117" s="1000"/>
      <c r="O117" s="541">
        <f t="shared" si="31"/>
        <v>10</v>
      </c>
      <c r="P117" s="541">
        <f t="shared" si="32"/>
        <v>10</v>
      </c>
      <c r="Q117" s="1000">
        <v>238070</v>
      </c>
      <c r="R117" s="1000"/>
      <c r="S117" s="541">
        <f t="shared" si="30"/>
        <v>17</v>
      </c>
      <c r="T117" s="542">
        <f t="shared" si="33"/>
        <v>53</v>
      </c>
      <c r="U117" s="542"/>
      <c r="V117" s="541">
        <f t="shared" si="34"/>
        <v>10</v>
      </c>
      <c r="W117" s="543">
        <f t="shared" si="35"/>
        <v>43</v>
      </c>
      <c r="X117" s="1046" t="s">
        <v>468</v>
      </c>
      <c r="Y117" s="1046" t="s">
        <v>51</v>
      </c>
      <c r="Z117" s="1046" t="s">
        <v>29</v>
      </c>
      <c r="AA117" s="1046">
        <v>2017</v>
      </c>
      <c r="AB117" s="1046" t="s">
        <v>30</v>
      </c>
      <c r="AC117" s="1047">
        <v>7</v>
      </c>
      <c r="AD117" s="978">
        <f t="shared" si="36"/>
        <v>7.5714285714285712</v>
      </c>
      <c r="AE117" s="1048">
        <v>23.45</v>
      </c>
      <c r="AF117" s="976">
        <f t="shared" si="37"/>
        <v>177.54999999999998</v>
      </c>
      <c r="AG117" s="1058" t="s">
        <v>128</v>
      </c>
      <c r="AH117" s="976">
        <f t="shared" si="38"/>
        <v>177.54999999999998</v>
      </c>
      <c r="AI117" s="978">
        <f t="shared" si="39"/>
        <v>7.5714285714285712</v>
      </c>
      <c r="AJ117" s="978">
        <f t="shared" si="40"/>
        <v>53</v>
      </c>
      <c r="AK117" s="1088" t="s">
        <v>439</v>
      </c>
      <c r="AL117" s="1088" t="s">
        <v>440</v>
      </c>
      <c r="AM117" s="1086" t="s">
        <v>2</v>
      </c>
    </row>
    <row r="118" spans="1:39" ht="12.1" customHeight="1">
      <c r="A118" s="999">
        <v>45588</v>
      </c>
      <c r="B118" s="164" t="s">
        <v>472</v>
      </c>
      <c r="C118" s="164" t="s">
        <v>111</v>
      </c>
      <c r="D118" s="164" t="s">
        <v>458</v>
      </c>
      <c r="E118" s="164" t="s">
        <v>282</v>
      </c>
      <c r="F118" s="1000">
        <v>238070</v>
      </c>
      <c r="G118" s="1000"/>
      <c r="H118" s="1000">
        <v>238076</v>
      </c>
      <c r="I118" s="1000"/>
      <c r="J118" s="541">
        <f t="shared" si="28"/>
        <v>6</v>
      </c>
      <c r="K118" s="1000">
        <v>238076</v>
      </c>
      <c r="L118" s="541">
        <f t="shared" si="29"/>
        <v>0</v>
      </c>
      <c r="M118" s="1000">
        <v>238086</v>
      </c>
      <c r="N118" s="1000"/>
      <c r="O118" s="541">
        <f t="shared" si="31"/>
        <v>10</v>
      </c>
      <c r="P118" s="541">
        <f t="shared" si="32"/>
        <v>10</v>
      </c>
      <c r="Q118" s="1000">
        <v>238120</v>
      </c>
      <c r="R118" s="1000"/>
      <c r="S118" s="541">
        <f t="shared" si="30"/>
        <v>34</v>
      </c>
      <c r="T118" s="542">
        <f t="shared" si="33"/>
        <v>50</v>
      </c>
      <c r="U118" s="542"/>
      <c r="V118" s="541">
        <f t="shared" si="34"/>
        <v>10</v>
      </c>
      <c r="W118" s="543">
        <f t="shared" si="35"/>
        <v>40</v>
      </c>
      <c r="X118" s="1046" t="s">
        <v>468</v>
      </c>
      <c r="Y118" s="1046" t="s">
        <v>51</v>
      </c>
      <c r="Z118" s="1046" t="s">
        <v>29</v>
      </c>
      <c r="AA118" s="1046">
        <v>2017</v>
      </c>
      <c r="AB118" s="1046" t="s">
        <v>30</v>
      </c>
      <c r="AC118" s="1047">
        <v>7</v>
      </c>
      <c r="AD118" s="978">
        <f t="shared" si="36"/>
        <v>7.1428571428571432</v>
      </c>
      <c r="AE118" s="1048">
        <v>23.45</v>
      </c>
      <c r="AF118" s="976">
        <f t="shared" si="37"/>
        <v>167.5</v>
      </c>
      <c r="AG118" s="1058" t="s">
        <v>128</v>
      </c>
      <c r="AH118" s="976">
        <f t="shared" si="38"/>
        <v>167.5</v>
      </c>
      <c r="AI118" s="978">
        <f t="shared" si="39"/>
        <v>7.1428571428571432</v>
      </c>
      <c r="AJ118" s="978">
        <f t="shared" si="40"/>
        <v>50</v>
      </c>
      <c r="AK118" s="1067">
        <v>670</v>
      </c>
      <c r="AL118" s="1067">
        <v>700</v>
      </c>
      <c r="AM118" s="1064">
        <v>45588</v>
      </c>
    </row>
    <row r="119" spans="1:39" ht="12.1" customHeight="1">
      <c r="A119" s="999">
        <v>45588</v>
      </c>
      <c r="B119" s="164" t="s">
        <v>472</v>
      </c>
      <c r="C119" s="164" t="s">
        <v>111</v>
      </c>
      <c r="D119" s="164" t="s">
        <v>459</v>
      </c>
      <c r="E119" s="164" t="s">
        <v>283</v>
      </c>
      <c r="F119" s="1000">
        <v>238120</v>
      </c>
      <c r="G119" s="1000"/>
      <c r="H119" s="1000">
        <v>238152</v>
      </c>
      <c r="I119" s="1000"/>
      <c r="J119" s="541">
        <f t="shared" si="28"/>
        <v>32</v>
      </c>
      <c r="K119" s="1000">
        <v>238152</v>
      </c>
      <c r="L119" s="541">
        <f t="shared" si="29"/>
        <v>0</v>
      </c>
      <c r="M119" s="1000">
        <v>238162</v>
      </c>
      <c r="N119" s="1000"/>
      <c r="O119" s="541">
        <f t="shared" si="31"/>
        <v>10</v>
      </c>
      <c r="P119" s="541">
        <f t="shared" si="32"/>
        <v>10</v>
      </c>
      <c r="Q119" s="1000">
        <v>238175</v>
      </c>
      <c r="R119" s="1000"/>
      <c r="S119" s="541">
        <f t="shared" si="30"/>
        <v>13</v>
      </c>
      <c r="T119" s="542">
        <f t="shared" si="33"/>
        <v>55</v>
      </c>
      <c r="U119" s="542"/>
      <c r="V119" s="541">
        <f t="shared" si="34"/>
        <v>10</v>
      </c>
      <c r="W119" s="543">
        <f t="shared" si="35"/>
        <v>45</v>
      </c>
      <c r="X119" s="1046" t="s">
        <v>468</v>
      </c>
      <c r="Y119" s="1046" t="s">
        <v>51</v>
      </c>
      <c r="Z119" s="1046" t="s">
        <v>29</v>
      </c>
      <c r="AA119" s="1046">
        <v>2017</v>
      </c>
      <c r="AB119" s="1046" t="s">
        <v>30</v>
      </c>
      <c r="AC119" s="1047">
        <v>7</v>
      </c>
      <c r="AD119" s="978">
        <f t="shared" si="36"/>
        <v>7.8571428571428568</v>
      </c>
      <c r="AE119" s="1048">
        <v>23.45</v>
      </c>
      <c r="AF119" s="976">
        <f t="shared" si="37"/>
        <v>184.24999999999997</v>
      </c>
      <c r="AG119" s="1058" t="s">
        <v>128</v>
      </c>
      <c r="AH119" s="976">
        <f t="shared" si="38"/>
        <v>184.24999999999997</v>
      </c>
      <c r="AI119" s="978">
        <f t="shared" si="39"/>
        <v>7.8571428571428568</v>
      </c>
      <c r="AJ119" s="978">
        <f t="shared" si="40"/>
        <v>55</v>
      </c>
      <c r="AK119" s="1087"/>
      <c r="AL119" s="1087"/>
      <c r="AM119" s="960"/>
    </row>
    <row r="120" spans="1:39" ht="12.1" customHeight="1">
      <c r="A120" s="999">
        <v>45589</v>
      </c>
      <c r="B120" s="164" t="s">
        <v>472</v>
      </c>
      <c r="C120" s="164" t="s">
        <v>111</v>
      </c>
      <c r="D120" s="164" t="s">
        <v>458</v>
      </c>
      <c r="E120" s="164" t="s">
        <v>282</v>
      </c>
      <c r="F120" s="1000">
        <v>238175</v>
      </c>
      <c r="G120" s="1000"/>
      <c r="H120" s="1000">
        <v>238181</v>
      </c>
      <c r="I120" s="1000"/>
      <c r="J120" s="541">
        <f t="shared" si="28"/>
        <v>6</v>
      </c>
      <c r="K120" s="1000">
        <v>238181</v>
      </c>
      <c r="L120" s="541">
        <f t="shared" si="29"/>
        <v>0</v>
      </c>
      <c r="M120" s="1000">
        <v>238191</v>
      </c>
      <c r="N120" s="1000"/>
      <c r="O120" s="541">
        <f t="shared" si="31"/>
        <v>10</v>
      </c>
      <c r="P120" s="541">
        <f t="shared" si="32"/>
        <v>10</v>
      </c>
      <c r="Q120" s="1000">
        <v>238211</v>
      </c>
      <c r="R120" s="1000"/>
      <c r="S120" s="541">
        <f t="shared" si="30"/>
        <v>20</v>
      </c>
      <c r="T120" s="542">
        <f t="shared" si="33"/>
        <v>36</v>
      </c>
      <c r="U120" s="542"/>
      <c r="V120" s="541">
        <f t="shared" si="34"/>
        <v>10</v>
      </c>
      <c r="W120" s="543">
        <f t="shared" si="35"/>
        <v>26</v>
      </c>
      <c r="X120" s="1046" t="s">
        <v>468</v>
      </c>
      <c r="Y120" s="1046" t="s">
        <v>51</v>
      </c>
      <c r="Z120" s="1046" t="s">
        <v>29</v>
      </c>
      <c r="AA120" s="1046">
        <v>2017</v>
      </c>
      <c r="AB120" s="1046" t="s">
        <v>30</v>
      </c>
      <c r="AC120" s="1047">
        <v>7</v>
      </c>
      <c r="AD120" s="978">
        <f t="shared" si="36"/>
        <v>5.1428571428571432</v>
      </c>
      <c r="AE120" s="1048">
        <v>23.45</v>
      </c>
      <c r="AF120" s="976">
        <f t="shared" si="37"/>
        <v>120.60000000000001</v>
      </c>
      <c r="AG120" s="1058" t="s">
        <v>128</v>
      </c>
      <c r="AH120" s="976">
        <f t="shared" si="38"/>
        <v>120.60000000000001</v>
      </c>
      <c r="AI120" s="978">
        <f t="shared" si="39"/>
        <v>5.1428571428571432</v>
      </c>
      <c r="AJ120" s="978">
        <f t="shared" si="40"/>
        <v>36</v>
      </c>
      <c r="AK120" s="1087"/>
      <c r="AL120" s="1087"/>
      <c r="AM120" s="960"/>
    </row>
    <row r="121" spans="1:39" ht="12.1" customHeight="1">
      <c r="A121" s="999">
        <v>45589</v>
      </c>
      <c r="B121" s="164" t="s">
        <v>472</v>
      </c>
      <c r="C121" s="164" t="s">
        <v>111</v>
      </c>
      <c r="D121" s="164" t="s">
        <v>459</v>
      </c>
      <c r="E121" s="164" t="s">
        <v>283</v>
      </c>
      <c r="F121" s="1000">
        <v>238211</v>
      </c>
      <c r="G121" s="1000"/>
      <c r="H121" s="1000">
        <v>238230</v>
      </c>
      <c r="I121" s="1000"/>
      <c r="J121" s="541">
        <f t="shared" si="28"/>
        <v>19</v>
      </c>
      <c r="K121" s="1000">
        <v>238230</v>
      </c>
      <c r="L121" s="541">
        <f t="shared" si="29"/>
        <v>0</v>
      </c>
      <c r="M121" s="1000">
        <v>238239</v>
      </c>
      <c r="N121" s="1000"/>
      <c r="O121" s="541">
        <f t="shared" si="31"/>
        <v>9</v>
      </c>
      <c r="P121" s="541">
        <f t="shared" si="32"/>
        <v>9</v>
      </c>
      <c r="Q121" s="1000">
        <v>238245</v>
      </c>
      <c r="R121" s="1000"/>
      <c r="S121" s="541">
        <f t="shared" si="30"/>
        <v>6</v>
      </c>
      <c r="T121" s="542">
        <f t="shared" si="33"/>
        <v>34</v>
      </c>
      <c r="U121" s="542"/>
      <c r="V121" s="541">
        <f t="shared" si="34"/>
        <v>9</v>
      </c>
      <c r="W121" s="543">
        <f t="shared" si="35"/>
        <v>25</v>
      </c>
      <c r="X121" s="1046" t="s">
        <v>468</v>
      </c>
      <c r="Y121" s="1046" t="s">
        <v>51</v>
      </c>
      <c r="Z121" s="1046" t="s">
        <v>29</v>
      </c>
      <c r="AA121" s="1046">
        <v>2017</v>
      </c>
      <c r="AB121" s="1046" t="s">
        <v>30</v>
      </c>
      <c r="AC121" s="1047">
        <v>7</v>
      </c>
      <c r="AD121" s="978">
        <f t="shared" si="36"/>
        <v>4.8571428571428568</v>
      </c>
      <c r="AE121" s="1048">
        <v>23.45</v>
      </c>
      <c r="AF121" s="976">
        <f t="shared" si="37"/>
        <v>113.89999999999999</v>
      </c>
      <c r="AG121" s="1058" t="s">
        <v>128</v>
      </c>
      <c r="AH121" s="976">
        <f t="shared" si="38"/>
        <v>113.89999999999999</v>
      </c>
      <c r="AI121" s="978">
        <f t="shared" si="39"/>
        <v>4.8571428571428568</v>
      </c>
      <c r="AJ121" s="978">
        <f t="shared" si="40"/>
        <v>34</v>
      </c>
      <c r="AK121" s="1088" t="s">
        <v>439</v>
      </c>
      <c r="AL121" s="1088" t="s">
        <v>440</v>
      </c>
      <c r="AM121" s="1086" t="s">
        <v>2</v>
      </c>
    </row>
    <row r="122" spans="1:39" ht="12.1" customHeight="1">
      <c r="A122" s="999">
        <v>45590</v>
      </c>
      <c r="B122" s="164" t="s">
        <v>472</v>
      </c>
      <c r="C122" s="164" t="s">
        <v>111</v>
      </c>
      <c r="D122" s="164" t="s">
        <v>458</v>
      </c>
      <c r="E122" s="164" t="s">
        <v>282</v>
      </c>
      <c r="F122" s="1000">
        <v>238245</v>
      </c>
      <c r="G122" s="1000"/>
      <c r="H122" s="1000">
        <v>238252</v>
      </c>
      <c r="I122" s="1000"/>
      <c r="J122" s="541">
        <f t="shared" si="28"/>
        <v>7</v>
      </c>
      <c r="K122" s="1000">
        <v>238252</v>
      </c>
      <c r="L122" s="541">
        <f t="shared" si="29"/>
        <v>0</v>
      </c>
      <c r="M122" s="1000">
        <v>238262</v>
      </c>
      <c r="N122" s="1000"/>
      <c r="O122" s="541">
        <f t="shared" si="31"/>
        <v>10</v>
      </c>
      <c r="P122" s="541">
        <f t="shared" si="32"/>
        <v>10</v>
      </c>
      <c r="Q122" s="1000">
        <v>238294</v>
      </c>
      <c r="R122" s="1000"/>
      <c r="S122" s="541">
        <f t="shared" si="30"/>
        <v>32</v>
      </c>
      <c r="T122" s="542">
        <f t="shared" si="33"/>
        <v>49</v>
      </c>
      <c r="U122" s="542"/>
      <c r="V122" s="541">
        <f t="shared" si="34"/>
        <v>10</v>
      </c>
      <c r="W122" s="543">
        <f t="shared" si="35"/>
        <v>39</v>
      </c>
      <c r="X122" s="1046" t="s">
        <v>468</v>
      </c>
      <c r="Y122" s="1046" t="s">
        <v>51</v>
      </c>
      <c r="Z122" s="1046" t="s">
        <v>29</v>
      </c>
      <c r="AA122" s="1046">
        <v>2017</v>
      </c>
      <c r="AB122" s="1046" t="s">
        <v>30</v>
      </c>
      <c r="AC122" s="1047">
        <v>7</v>
      </c>
      <c r="AD122" s="978">
        <f t="shared" si="36"/>
        <v>7</v>
      </c>
      <c r="AE122" s="1048">
        <v>23.45</v>
      </c>
      <c r="AF122" s="976">
        <f t="shared" si="37"/>
        <v>164.15</v>
      </c>
      <c r="AG122" s="1058" t="s">
        <v>128</v>
      </c>
      <c r="AH122" s="976">
        <f t="shared" si="38"/>
        <v>164.15</v>
      </c>
      <c r="AI122" s="978">
        <f t="shared" si="39"/>
        <v>7</v>
      </c>
      <c r="AJ122" s="978">
        <f t="shared" si="40"/>
        <v>49</v>
      </c>
      <c r="AK122" s="1067">
        <v>583</v>
      </c>
      <c r="AL122" s="1067">
        <v>600</v>
      </c>
      <c r="AM122" s="1064">
        <v>45590</v>
      </c>
    </row>
    <row r="123" spans="1:39" ht="12.1" customHeight="1">
      <c r="A123" s="999">
        <v>45590</v>
      </c>
      <c r="B123" s="164" t="s">
        <v>472</v>
      </c>
      <c r="C123" s="164" t="s">
        <v>111</v>
      </c>
      <c r="D123" s="164" t="s">
        <v>459</v>
      </c>
      <c r="E123" s="164" t="s">
        <v>283</v>
      </c>
      <c r="F123" s="1000">
        <v>238294</v>
      </c>
      <c r="G123" s="1000"/>
      <c r="H123" s="1000">
        <v>238324</v>
      </c>
      <c r="I123" s="1000"/>
      <c r="J123" s="541">
        <f t="shared" si="28"/>
        <v>30</v>
      </c>
      <c r="K123" s="1000">
        <v>238324</v>
      </c>
      <c r="L123" s="541">
        <f t="shared" si="29"/>
        <v>0</v>
      </c>
      <c r="M123" s="1000">
        <v>238334</v>
      </c>
      <c r="N123" s="1000"/>
      <c r="O123" s="541">
        <f t="shared" si="31"/>
        <v>10</v>
      </c>
      <c r="P123" s="541">
        <f t="shared" si="32"/>
        <v>10</v>
      </c>
      <c r="Q123" s="1000">
        <v>238349</v>
      </c>
      <c r="R123" s="1000"/>
      <c r="S123" s="541">
        <f t="shared" si="30"/>
        <v>15</v>
      </c>
      <c r="T123" s="542">
        <f t="shared" si="33"/>
        <v>55</v>
      </c>
      <c r="U123" s="542"/>
      <c r="V123" s="541">
        <f t="shared" si="34"/>
        <v>10</v>
      </c>
      <c r="W123" s="543">
        <f t="shared" si="35"/>
        <v>45</v>
      </c>
      <c r="X123" s="1046" t="s">
        <v>468</v>
      </c>
      <c r="Y123" s="1046" t="s">
        <v>51</v>
      </c>
      <c r="Z123" s="1046" t="s">
        <v>29</v>
      </c>
      <c r="AA123" s="1046">
        <v>2017</v>
      </c>
      <c r="AB123" s="1046" t="s">
        <v>30</v>
      </c>
      <c r="AC123" s="1047">
        <v>7</v>
      </c>
      <c r="AD123" s="978">
        <f t="shared" si="36"/>
        <v>7.8571428571428568</v>
      </c>
      <c r="AE123" s="1048">
        <v>23.45</v>
      </c>
      <c r="AF123" s="976">
        <f t="shared" si="37"/>
        <v>184.24999999999997</v>
      </c>
      <c r="AG123" s="1058" t="s">
        <v>128</v>
      </c>
      <c r="AH123" s="976">
        <f t="shared" si="38"/>
        <v>184.24999999999997</v>
      </c>
      <c r="AI123" s="978">
        <f t="shared" si="39"/>
        <v>7.8571428571428568</v>
      </c>
      <c r="AJ123" s="978">
        <f t="shared" si="40"/>
        <v>55</v>
      </c>
      <c r="AK123" s="1087"/>
      <c r="AL123" s="1087"/>
      <c r="AM123" s="960"/>
    </row>
    <row r="124" spans="1:39" ht="12.1" customHeight="1">
      <c r="A124" s="999">
        <v>45593</v>
      </c>
      <c r="B124" s="164" t="s">
        <v>472</v>
      </c>
      <c r="C124" s="164" t="s">
        <v>111</v>
      </c>
      <c r="D124" s="164" t="s">
        <v>458</v>
      </c>
      <c r="E124" s="164" t="s">
        <v>282</v>
      </c>
      <c r="F124" s="1000">
        <v>238349</v>
      </c>
      <c r="G124" s="1000"/>
      <c r="H124" s="1000">
        <v>238355</v>
      </c>
      <c r="I124" s="1000"/>
      <c r="J124" s="541">
        <f t="shared" si="28"/>
        <v>6</v>
      </c>
      <c r="K124" s="1000">
        <v>238355</v>
      </c>
      <c r="L124" s="541">
        <f t="shared" si="29"/>
        <v>0</v>
      </c>
      <c r="M124" s="1000">
        <v>238365</v>
      </c>
      <c r="N124" s="1000"/>
      <c r="O124" s="541">
        <f t="shared" si="31"/>
        <v>10</v>
      </c>
      <c r="P124" s="541">
        <f t="shared" si="32"/>
        <v>10</v>
      </c>
      <c r="Q124" s="1000">
        <v>238398</v>
      </c>
      <c r="R124" s="1000"/>
      <c r="S124" s="541">
        <f t="shared" si="30"/>
        <v>33</v>
      </c>
      <c r="T124" s="542">
        <f t="shared" si="33"/>
        <v>49</v>
      </c>
      <c r="U124" s="542"/>
      <c r="V124" s="541">
        <f t="shared" si="34"/>
        <v>10</v>
      </c>
      <c r="W124" s="543">
        <f t="shared" si="35"/>
        <v>39</v>
      </c>
      <c r="X124" s="1046" t="s">
        <v>468</v>
      </c>
      <c r="Y124" s="1046" t="s">
        <v>51</v>
      </c>
      <c r="Z124" s="1046" t="s">
        <v>29</v>
      </c>
      <c r="AA124" s="1046">
        <v>2017</v>
      </c>
      <c r="AB124" s="1046" t="s">
        <v>30</v>
      </c>
      <c r="AC124" s="1047">
        <v>7</v>
      </c>
      <c r="AD124" s="978">
        <f t="shared" si="36"/>
        <v>7</v>
      </c>
      <c r="AE124" s="1048">
        <v>23.45</v>
      </c>
      <c r="AF124" s="976">
        <f t="shared" si="37"/>
        <v>164.15</v>
      </c>
      <c r="AG124" s="1058" t="s">
        <v>128</v>
      </c>
      <c r="AH124" s="976">
        <f t="shared" si="38"/>
        <v>164.15</v>
      </c>
      <c r="AI124" s="978">
        <f t="shared" si="39"/>
        <v>7</v>
      </c>
      <c r="AJ124" s="978">
        <f t="shared" si="40"/>
        <v>49</v>
      </c>
      <c r="AK124" s="1087"/>
      <c r="AL124" s="1087"/>
      <c r="AM124" s="960"/>
    </row>
    <row r="125" spans="1:39" ht="12.1" customHeight="1">
      <c r="A125" s="999">
        <v>45593</v>
      </c>
      <c r="B125" s="164" t="s">
        <v>472</v>
      </c>
      <c r="C125" s="164" t="s">
        <v>111</v>
      </c>
      <c r="D125" s="164" t="s">
        <v>459</v>
      </c>
      <c r="E125" s="164" t="s">
        <v>283</v>
      </c>
      <c r="F125" s="1000">
        <v>238398</v>
      </c>
      <c r="G125" s="1000"/>
      <c r="H125" s="1000">
        <v>238424</v>
      </c>
      <c r="I125" s="1000"/>
      <c r="J125" s="541">
        <f t="shared" si="28"/>
        <v>26</v>
      </c>
      <c r="K125" s="1000">
        <v>238424</v>
      </c>
      <c r="L125" s="541">
        <f t="shared" si="29"/>
        <v>0</v>
      </c>
      <c r="M125" s="1000">
        <v>238434</v>
      </c>
      <c r="N125" s="1000"/>
      <c r="O125" s="541">
        <f t="shared" si="31"/>
        <v>10</v>
      </c>
      <c r="P125" s="541">
        <f t="shared" si="32"/>
        <v>10</v>
      </c>
      <c r="Q125" s="1000">
        <v>238452</v>
      </c>
      <c r="R125" s="1000"/>
      <c r="S125" s="541">
        <f t="shared" si="30"/>
        <v>18</v>
      </c>
      <c r="T125" s="542">
        <f t="shared" si="33"/>
        <v>54</v>
      </c>
      <c r="U125" s="542"/>
      <c r="V125" s="541">
        <f t="shared" si="34"/>
        <v>10</v>
      </c>
      <c r="W125" s="543">
        <f t="shared" si="35"/>
        <v>44</v>
      </c>
      <c r="X125" s="1046" t="s">
        <v>468</v>
      </c>
      <c r="Y125" s="1046" t="s">
        <v>51</v>
      </c>
      <c r="Z125" s="1046" t="s">
        <v>29</v>
      </c>
      <c r="AA125" s="1046">
        <v>2017</v>
      </c>
      <c r="AB125" s="1046" t="s">
        <v>30</v>
      </c>
      <c r="AC125" s="1047">
        <v>7</v>
      </c>
      <c r="AD125" s="978">
        <f t="shared" si="36"/>
        <v>7.7142857142857144</v>
      </c>
      <c r="AE125" s="1048">
        <v>23.45</v>
      </c>
      <c r="AF125" s="976">
        <f t="shared" si="37"/>
        <v>180.9</v>
      </c>
      <c r="AG125" s="1058" t="s">
        <v>128</v>
      </c>
      <c r="AH125" s="976">
        <f t="shared" si="38"/>
        <v>180.9</v>
      </c>
      <c r="AI125" s="978">
        <f t="shared" si="39"/>
        <v>7.7142857142857144</v>
      </c>
      <c r="AJ125" s="978">
        <f t="shared" si="40"/>
        <v>54</v>
      </c>
      <c r="AK125" s="1088" t="s">
        <v>439</v>
      </c>
      <c r="AL125" s="1088" t="s">
        <v>440</v>
      </c>
      <c r="AM125" s="1086" t="s">
        <v>2</v>
      </c>
    </row>
    <row r="126" spans="1:39" ht="12.1" customHeight="1">
      <c r="A126" s="999">
        <v>45594</v>
      </c>
      <c r="B126" s="164" t="s">
        <v>472</v>
      </c>
      <c r="C126" s="164" t="s">
        <v>111</v>
      </c>
      <c r="D126" s="164" t="s">
        <v>458</v>
      </c>
      <c r="E126" s="164" t="s">
        <v>282</v>
      </c>
      <c r="F126" s="1000">
        <v>238452</v>
      </c>
      <c r="G126" s="1000"/>
      <c r="H126" s="1000">
        <v>238458</v>
      </c>
      <c r="I126" s="1000"/>
      <c r="J126" s="541">
        <f t="shared" si="28"/>
        <v>6</v>
      </c>
      <c r="K126" s="1000">
        <v>238458</v>
      </c>
      <c r="L126" s="541">
        <f t="shared" si="29"/>
        <v>0</v>
      </c>
      <c r="M126" s="1000">
        <v>238468</v>
      </c>
      <c r="N126" s="1000"/>
      <c r="O126" s="541">
        <f t="shared" si="31"/>
        <v>10</v>
      </c>
      <c r="P126" s="541">
        <f t="shared" si="32"/>
        <v>10</v>
      </c>
      <c r="Q126" s="1000">
        <v>238501</v>
      </c>
      <c r="R126" s="1000"/>
      <c r="S126" s="541">
        <f t="shared" si="30"/>
        <v>33</v>
      </c>
      <c r="T126" s="542">
        <f t="shared" si="33"/>
        <v>49</v>
      </c>
      <c r="U126" s="542"/>
      <c r="V126" s="541">
        <f t="shared" si="34"/>
        <v>10</v>
      </c>
      <c r="W126" s="543">
        <f t="shared" si="35"/>
        <v>39</v>
      </c>
      <c r="X126" s="1046" t="s">
        <v>468</v>
      </c>
      <c r="Y126" s="1046" t="s">
        <v>51</v>
      </c>
      <c r="Z126" s="1046" t="s">
        <v>29</v>
      </c>
      <c r="AA126" s="1046">
        <v>2017</v>
      </c>
      <c r="AB126" s="1046" t="s">
        <v>30</v>
      </c>
      <c r="AC126" s="1047">
        <v>7</v>
      </c>
      <c r="AD126" s="978">
        <f t="shared" si="36"/>
        <v>7</v>
      </c>
      <c r="AE126" s="1048">
        <v>23.45</v>
      </c>
      <c r="AF126" s="976">
        <f t="shared" si="37"/>
        <v>164.15</v>
      </c>
      <c r="AG126" s="1058" t="s">
        <v>128</v>
      </c>
      <c r="AH126" s="976">
        <f t="shared" si="38"/>
        <v>164.15</v>
      </c>
      <c r="AI126" s="978">
        <f t="shared" si="39"/>
        <v>7</v>
      </c>
      <c r="AJ126" s="978">
        <f t="shared" si="40"/>
        <v>49</v>
      </c>
      <c r="AK126" s="1067">
        <v>693</v>
      </c>
      <c r="AL126" s="1067">
        <v>700</v>
      </c>
      <c r="AM126" s="1064">
        <v>45594</v>
      </c>
    </row>
    <row r="127" spans="1:39" ht="12.1" customHeight="1">
      <c r="A127" s="999">
        <v>45594</v>
      </c>
      <c r="B127" s="164" t="s">
        <v>472</v>
      </c>
      <c r="C127" s="164" t="s">
        <v>111</v>
      </c>
      <c r="D127" s="164" t="s">
        <v>459</v>
      </c>
      <c r="E127" s="164" t="s">
        <v>283</v>
      </c>
      <c r="F127" s="1000">
        <v>238502</v>
      </c>
      <c r="G127" s="1000"/>
      <c r="H127" s="1000">
        <v>238528</v>
      </c>
      <c r="I127" s="1000"/>
      <c r="J127" s="541">
        <f t="shared" si="28"/>
        <v>26</v>
      </c>
      <c r="K127" s="1000">
        <v>238528</v>
      </c>
      <c r="L127" s="541">
        <f t="shared" si="29"/>
        <v>0</v>
      </c>
      <c r="M127" s="1000">
        <v>238538</v>
      </c>
      <c r="N127" s="1000"/>
      <c r="O127" s="541">
        <f t="shared" si="31"/>
        <v>10</v>
      </c>
      <c r="P127" s="541">
        <f t="shared" si="32"/>
        <v>10</v>
      </c>
      <c r="Q127" s="1000">
        <v>238553</v>
      </c>
      <c r="R127" s="1000"/>
      <c r="S127" s="541">
        <f t="shared" si="30"/>
        <v>15</v>
      </c>
      <c r="T127" s="542">
        <f t="shared" si="33"/>
        <v>51</v>
      </c>
      <c r="U127" s="542"/>
      <c r="V127" s="541">
        <f t="shared" si="34"/>
        <v>10</v>
      </c>
      <c r="W127" s="543">
        <f t="shared" si="35"/>
        <v>41</v>
      </c>
      <c r="X127" s="1046" t="s">
        <v>468</v>
      </c>
      <c r="Y127" s="1046" t="s">
        <v>51</v>
      </c>
      <c r="Z127" s="1046" t="s">
        <v>29</v>
      </c>
      <c r="AA127" s="1046">
        <v>2017</v>
      </c>
      <c r="AB127" s="1046" t="s">
        <v>30</v>
      </c>
      <c r="AC127" s="1047">
        <v>7</v>
      </c>
      <c r="AD127" s="978">
        <f t="shared" si="36"/>
        <v>7.2857142857142856</v>
      </c>
      <c r="AE127" s="1048">
        <v>23.45</v>
      </c>
      <c r="AF127" s="976">
        <f t="shared" si="37"/>
        <v>170.85</v>
      </c>
      <c r="AG127" s="1058" t="s">
        <v>128</v>
      </c>
      <c r="AH127" s="976">
        <f t="shared" si="38"/>
        <v>170.85</v>
      </c>
      <c r="AI127" s="978">
        <f t="shared" si="39"/>
        <v>7.2857142857142856</v>
      </c>
      <c r="AJ127" s="978">
        <f t="shared" si="40"/>
        <v>51</v>
      </c>
      <c r="AK127" s="1087"/>
      <c r="AL127" s="1087"/>
      <c r="AM127" s="960"/>
    </row>
    <row r="128" spans="1:39" ht="12.1" customHeight="1">
      <c r="A128" s="999">
        <v>45595</v>
      </c>
      <c r="B128" s="164" t="s">
        <v>472</v>
      </c>
      <c r="C128" s="164" t="s">
        <v>111</v>
      </c>
      <c r="D128" s="164" t="s">
        <v>458</v>
      </c>
      <c r="E128" s="164" t="s">
        <v>282</v>
      </c>
      <c r="F128" s="1000">
        <v>238553</v>
      </c>
      <c r="G128" s="1000"/>
      <c r="H128" s="1000">
        <v>238558</v>
      </c>
      <c r="I128" s="1000"/>
      <c r="J128" s="541">
        <f t="shared" si="28"/>
        <v>5</v>
      </c>
      <c r="K128" s="1000">
        <v>238558</v>
      </c>
      <c r="L128" s="541">
        <f t="shared" si="29"/>
        <v>0</v>
      </c>
      <c r="M128" s="1000">
        <v>238568</v>
      </c>
      <c r="N128" s="1000"/>
      <c r="O128" s="541">
        <f t="shared" si="31"/>
        <v>10</v>
      </c>
      <c r="P128" s="541">
        <f t="shared" si="32"/>
        <v>10</v>
      </c>
      <c r="Q128" s="1000">
        <v>238600</v>
      </c>
      <c r="R128" s="1000"/>
      <c r="S128" s="541">
        <f t="shared" si="30"/>
        <v>32</v>
      </c>
      <c r="T128" s="542">
        <f t="shared" si="33"/>
        <v>47</v>
      </c>
      <c r="U128" s="542"/>
      <c r="V128" s="541">
        <f t="shared" si="34"/>
        <v>10</v>
      </c>
      <c r="W128" s="543">
        <f t="shared" si="35"/>
        <v>37</v>
      </c>
      <c r="X128" s="1046" t="s">
        <v>468</v>
      </c>
      <c r="Y128" s="1046" t="s">
        <v>51</v>
      </c>
      <c r="Z128" s="1046" t="s">
        <v>29</v>
      </c>
      <c r="AA128" s="1046">
        <v>2017</v>
      </c>
      <c r="AB128" s="1046" t="s">
        <v>30</v>
      </c>
      <c r="AC128" s="1047">
        <v>7</v>
      </c>
      <c r="AD128" s="978">
        <f t="shared" si="36"/>
        <v>6.7142857142857144</v>
      </c>
      <c r="AE128" s="1048">
        <v>23.45</v>
      </c>
      <c r="AF128" s="976">
        <f t="shared" si="37"/>
        <v>157.44999999999999</v>
      </c>
      <c r="AG128" s="1058" t="s">
        <v>128</v>
      </c>
      <c r="AH128" s="976">
        <f t="shared" si="38"/>
        <v>157.44999999999999</v>
      </c>
      <c r="AI128" s="978">
        <f t="shared" si="39"/>
        <v>6.7142857142857144</v>
      </c>
      <c r="AJ128" s="978">
        <f t="shared" si="40"/>
        <v>47</v>
      </c>
      <c r="AK128" s="1087"/>
      <c r="AL128" s="1087"/>
      <c r="AM128" s="960"/>
    </row>
    <row r="129" spans="1:39" ht="12.1" customHeight="1">
      <c r="A129" s="999">
        <v>45595</v>
      </c>
      <c r="B129" s="164" t="s">
        <v>472</v>
      </c>
      <c r="C129" s="164" t="s">
        <v>111</v>
      </c>
      <c r="D129" s="164" t="s">
        <v>459</v>
      </c>
      <c r="E129" s="164" t="s">
        <v>283</v>
      </c>
      <c r="F129" s="1000">
        <v>238600</v>
      </c>
      <c r="G129" s="1000"/>
      <c r="H129" s="1000">
        <v>238627</v>
      </c>
      <c r="I129" s="1000"/>
      <c r="J129" s="541">
        <f t="shared" si="28"/>
        <v>27</v>
      </c>
      <c r="K129" s="1000">
        <v>238627</v>
      </c>
      <c r="L129" s="541">
        <f t="shared" si="29"/>
        <v>0</v>
      </c>
      <c r="M129" s="1000">
        <v>238637</v>
      </c>
      <c r="N129" s="1000"/>
      <c r="O129" s="541">
        <f t="shared" si="31"/>
        <v>10</v>
      </c>
      <c r="P129" s="541">
        <f t="shared" si="32"/>
        <v>10</v>
      </c>
      <c r="Q129" s="1000">
        <v>238652</v>
      </c>
      <c r="R129" s="1000"/>
      <c r="S129" s="541">
        <f t="shared" si="30"/>
        <v>15</v>
      </c>
      <c r="T129" s="542">
        <f t="shared" si="33"/>
        <v>52</v>
      </c>
      <c r="U129" s="542"/>
      <c r="V129" s="541">
        <f t="shared" si="34"/>
        <v>10</v>
      </c>
      <c r="W129" s="543">
        <f t="shared" si="35"/>
        <v>42</v>
      </c>
      <c r="X129" s="1046" t="s">
        <v>468</v>
      </c>
      <c r="Y129" s="1046" t="s">
        <v>51</v>
      </c>
      <c r="Z129" s="1046" t="s">
        <v>29</v>
      </c>
      <c r="AA129" s="1046">
        <v>2017</v>
      </c>
      <c r="AB129" s="1046" t="s">
        <v>30</v>
      </c>
      <c r="AC129" s="1047">
        <v>7</v>
      </c>
      <c r="AD129" s="978">
        <f t="shared" si="36"/>
        <v>7.4285714285714288</v>
      </c>
      <c r="AE129" s="1048">
        <v>23.45</v>
      </c>
      <c r="AF129" s="976">
        <f t="shared" si="37"/>
        <v>174.2</v>
      </c>
      <c r="AG129" s="1058" t="s">
        <v>128</v>
      </c>
      <c r="AH129" s="976">
        <f t="shared" si="38"/>
        <v>174.2</v>
      </c>
      <c r="AI129" s="978">
        <f t="shared" si="39"/>
        <v>7.4285714285714288</v>
      </c>
      <c r="AJ129" s="978">
        <f t="shared" si="40"/>
        <v>52</v>
      </c>
      <c r="AK129" s="1088" t="s">
        <v>439</v>
      </c>
      <c r="AL129" s="1088" t="s">
        <v>440</v>
      </c>
      <c r="AM129" s="1086" t="s">
        <v>2</v>
      </c>
    </row>
    <row r="130" spans="1:39" ht="12.1" customHeight="1">
      <c r="A130" s="999">
        <v>45596</v>
      </c>
      <c r="B130" s="164" t="s">
        <v>472</v>
      </c>
      <c r="C130" s="164" t="s">
        <v>111</v>
      </c>
      <c r="D130" s="164" t="s">
        <v>458</v>
      </c>
      <c r="E130" s="164" t="s">
        <v>282</v>
      </c>
      <c r="F130" s="1000">
        <v>238652</v>
      </c>
      <c r="G130" s="1000"/>
      <c r="H130" s="1000">
        <v>238657</v>
      </c>
      <c r="I130" s="1000"/>
      <c r="J130" s="541">
        <f t="shared" si="28"/>
        <v>5</v>
      </c>
      <c r="K130" s="1000">
        <v>238657</v>
      </c>
      <c r="L130" s="541">
        <f t="shared" si="29"/>
        <v>0</v>
      </c>
      <c r="M130" s="1000">
        <v>238667</v>
      </c>
      <c r="N130" s="1000"/>
      <c r="O130" s="541">
        <f t="shared" si="31"/>
        <v>10</v>
      </c>
      <c r="P130" s="541">
        <f t="shared" si="32"/>
        <v>10</v>
      </c>
      <c r="Q130" s="1000">
        <v>238686</v>
      </c>
      <c r="R130" s="1000"/>
      <c r="S130" s="541">
        <f t="shared" si="30"/>
        <v>19</v>
      </c>
      <c r="T130" s="542">
        <f t="shared" si="33"/>
        <v>34</v>
      </c>
      <c r="U130" s="542"/>
      <c r="V130" s="541">
        <f t="shared" si="34"/>
        <v>10</v>
      </c>
      <c r="W130" s="543">
        <f t="shared" si="35"/>
        <v>24</v>
      </c>
      <c r="X130" s="1046" t="s">
        <v>468</v>
      </c>
      <c r="Y130" s="1046" t="s">
        <v>51</v>
      </c>
      <c r="Z130" s="1046" t="s">
        <v>29</v>
      </c>
      <c r="AA130" s="1046">
        <v>2017</v>
      </c>
      <c r="AB130" s="1046" t="s">
        <v>30</v>
      </c>
      <c r="AC130" s="1047">
        <v>7</v>
      </c>
      <c r="AD130" s="978">
        <f t="shared" si="36"/>
        <v>4.8571428571428568</v>
      </c>
      <c r="AE130" s="1048">
        <v>23.45</v>
      </c>
      <c r="AF130" s="976">
        <f t="shared" si="37"/>
        <v>113.89999999999999</v>
      </c>
      <c r="AG130" s="1058" t="s">
        <v>128</v>
      </c>
      <c r="AH130" s="976">
        <f t="shared" si="38"/>
        <v>113.89999999999999</v>
      </c>
      <c r="AI130" s="978">
        <f t="shared" si="39"/>
        <v>4.8571428571428568</v>
      </c>
      <c r="AJ130" s="978">
        <f t="shared" si="40"/>
        <v>34</v>
      </c>
      <c r="AK130" s="1067">
        <v>616</v>
      </c>
      <c r="AL130" s="1067">
        <v>600</v>
      </c>
      <c r="AM130" s="1064">
        <v>45594</v>
      </c>
    </row>
    <row r="131" spans="1:39" ht="12.1" customHeight="1">
      <c r="A131" s="999">
        <v>45596</v>
      </c>
      <c r="B131" s="164" t="s">
        <v>472</v>
      </c>
      <c r="C131" s="164" t="s">
        <v>111</v>
      </c>
      <c r="D131" s="164" t="s">
        <v>459</v>
      </c>
      <c r="E131" s="164" t="s">
        <v>283</v>
      </c>
      <c r="F131" s="1000">
        <v>238686</v>
      </c>
      <c r="G131" s="1000"/>
      <c r="H131" s="1000">
        <v>238701</v>
      </c>
      <c r="I131" s="1000"/>
      <c r="J131" s="541">
        <f t="shared" si="28"/>
        <v>15</v>
      </c>
      <c r="K131" s="1000">
        <v>238701</v>
      </c>
      <c r="L131" s="541">
        <f t="shared" si="29"/>
        <v>0</v>
      </c>
      <c r="M131" s="1000">
        <v>238711</v>
      </c>
      <c r="N131" s="1000"/>
      <c r="O131" s="541">
        <f t="shared" si="31"/>
        <v>10</v>
      </c>
      <c r="P131" s="541">
        <f t="shared" si="32"/>
        <v>10</v>
      </c>
      <c r="Q131" s="1000">
        <v>238720</v>
      </c>
      <c r="R131" s="1000"/>
      <c r="S131" s="541">
        <f t="shared" si="30"/>
        <v>9</v>
      </c>
      <c r="T131" s="542">
        <f t="shared" si="33"/>
        <v>34</v>
      </c>
      <c r="U131" s="542"/>
      <c r="V131" s="541">
        <f t="shared" si="34"/>
        <v>10</v>
      </c>
      <c r="W131" s="543">
        <f t="shared" si="35"/>
        <v>24</v>
      </c>
      <c r="X131" s="1046" t="s">
        <v>468</v>
      </c>
      <c r="Y131" s="1046" t="s">
        <v>51</v>
      </c>
      <c r="Z131" s="1046" t="s">
        <v>29</v>
      </c>
      <c r="AA131" s="1046">
        <v>2017</v>
      </c>
      <c r="AB131" s="1046" t="s">
        <v>30</v>
      </c>
      <c r="AC131" s="1047">
        <v>7</v>
      </c>
      <c r="AD131" s="978">
        <f t="shared" ref="AD131" si="41">T131/AC131</f>
        <v>4.8571428571428568</v>
      </c>
      <c r="AE131" s="1048">
        <v>23.45</v>
      </c>
      <c r="AF131" s="976">
        <f t="shared" si="37"/>
        <v>113.89999999999999</v>
      </c>
      <c r="AG131" s="1058" t="s">
        <v>128</v>
      </c>
      <c r="AH131" s="976">
        <f t="shared" ref="AH131" si="42">AF131</f>
        <v>113.89999999999999</v>
      </c>
      <c r="AI131" s="978">
        <f t="shared" ref="AI131" si="43">AD131</f>
        <v>4.8571428571428568</v>
      </c>
      <c r="AJ131" s="978">
        <f t="shared" ref="AJ131" si="44">T131</f>
        <v>34</v>
      </c>
      <c r="AK131" s="1088" t="s">
        <v>439</v>
      </c>
      <c r="AL131" s="1088" t="s">
        <v>440</v>
      </c>
      <c r="AM131" s="1086" t="s">
        <v>2</v>
      </c>
    </row>
    <row r="132" spans="1:39" ht="12.1" customHeight="1">
      <c r="A132" s="999">
        <v>45600</v>
      </c>
      <c r="B132" s="164" t="s">
        <v>472</v>
      </c>
      <c r="C132" s="164" t="s">
        <v>111</v>
      </c>
      <c r="D132" s="164" t="s">
        <v>458</v>
      </c>
      <c r="E132" s="164" t="s">
        <v>282</v>
      </c>
      <c r="F132" s="1000">
        <v>238720</v>
      </c>
      <c r="G132" s="1000"/>
      <c r="H132" s="1000">
        <v>238729</v>
      </c>
      <c r="I132" s="1000"/>
      <c r="J132" s="541">
        <f t="shared" ref="J132" si="45">H132-F132</f>
        <v>9</v>
      </c>
      <c r="K132" s="1000">
        <v>238739</v>
      </c>
      <c r="L132" s="541">
        <f t="shared" ref="L132" si="46">K132-H132</f>
        <v>10</v>
      </c>
      <c r="M132" s="1000">
        <v>238749</v>
      </c>
      <c r="N132" s="1000"/>
      <c r="O132" s="541">
        <f t="shared" ref="O132" si="47">M132-K132</f>
        <v>10</v>
      </c>
      <c r="P132" s="541">
        <f t="shared" ref="P132" si="48">M132-H132</f>
        <v>20</v>
      </c>
      <c r="Q132" s="1000">
        <v>238771</v>
      </c>
      <c r="R132" s="1000"/>
      <c r="S132" s="541">
        <f t="shared" ref="S132" si="49">Q132-M132</f>
        <v>22</v>
      </c>
      <c r="T132" s="542">
        <f t="shared" ref="T132" si="50">Q132-F132</f>
        <v>51</v>
      </c>
      <c r="U132" s="542"/>
      <c r="V132" s="541">
        <f t="shared" ref="V132" si="51">P132</f>
        <v>20</v>
      </c>
      <c r="W132" s="543">
        <f t="shared" ref="W132" si="52">T132-V132</f>
        <v>31</v>
      </c>
      <c r="X132" s="1046" t="s">
        <v>468</v>
      </c>
      <c r="Y132" s="1046" t="s">
        <v>51</v>
      </c>
      <c r="Z132" s="1046" t="s">
        <v>29</v>
      </c>
      <c r="AA132" s="1046">
        <v>2017</v>
      </c>
      <c r="AB132" s="1046" t="s">
        <v>30</v>
      </c>
      <c r="AC132" s="1047">
        <v>7</v>
      </c>
      <c r="AD132" s="978">
        <f t="shared" ref="AD132" si="53">T132/AC132</f>
        <v>7.2857142857142856</v>
      </c>
      <c r="AE132" s="1048">
        <v>23.45</v>
      </c>
      <c r="AF132" s="976">
        <f t="shared" ref="AF132" si="54">AD132*AE132</f>
        <v>170.85</v>
      </c>
      <c r="AG132" s="1058" t="s">
        <v>128</v>
      </c>
      <c r="AH132" s="976">
        <f t="shared" ref="AH132" si="55">AF132</f>
        <v>170.85</v>
      </c>
      <c r="AI132" s="978">
        <f t="shared" ref="AI132" si="56">AD132</f>
        <v>7.2857142857142856</v>
      </c>
      <c r="AJ132" s="978">
        <f t="shared" ref="AJ132" si="57">T132</f>
        <v>51</v>
      </c>
      <c r="AK132" s="1067">
        <f>SUM(AH131:AH132)</f>
        <v>284.75</v>
      </c>
      <c r="AL132" s="1067">
        <v>500</v>
      </c>
      <c r="AM132" s="1064">
        <v>45600</v>
      </c>
    </row>
    <row r="133" spans="1:39" ht="12.1" customHeight="1">
      <c r="A133" s="999">
        <v>45600</v>
      </c>
      <c r="B133" s="164" t="s">
        <v>472</v>
      </c>
      <c r="C133" s="164" t="s">
        <v>111</v>
      </c>
      <c r="D133" s="164" t="s">
        <v>459</v>
      </c>
      <c r="E133" s="164" t="s">
        <v>283</v>
      </c>
      <c r="F133" s="1000">
        <v>238771</v>
      </c>
      <c r="G133" s="1000"/>
      <c r="H133" s="1000">
        <v>238796</v>
      </c>
      <c r="I133" s="1000"/>
      <c r="J133" s="541">
        <f t="shared" ref="J133" si="58">H133-F133</f>
        <v>25</v>
      </c>
      <c r="K133" s="1000">
        <v>238806</v>
      </c>
      <c r="L133" s="541">
        <f t="shared" ref="L133" si="59">K133-H133</f>
        <v>10</v>
      </c>
      <c r="M133" s="1000">
        <v>238816</v>
      </c>
      <c r="N133" s="1000"/>
      <c r="O133" s="541">
        <f t="shared" ref="O133" si="60">M133-K133</f>
        <v>10</v>
      </c>
      <c r="P133" s="541">
        <f t="shared" ref="P133" si="61">M133-H133</f>
        <v>20</v>
      </c>
      <c r="Q133" s="1000">
        <v>238819</v>
      </c>
      <c r="R133" s="1000"/>
      <c r="S133" s="541">
        <f t="shared" ref="S133" si="62">Q133-M133</f>
        <v>3</v>
      </c>
      <c r="T133" s="542">
        <f t="shared" ref="T133" si="63">Q133-F133</f>
        <v>48</v>
      </c>
      <c r="U133" s="542"/>
      <c r="V133" s="541">
        <f t="shared" ref="V133" si="64">P133</f>
        <v>20</v>
      </c>
      <c r="W133" s="543">
        <f t="shared" ref="W133" si="65">T133-V133</f>
        <v>28</v>
      </c>
      <c r="X133" s="1046" t="s">
        <v>468</v>
      </c>
      <c r="Y133" s="1046" t="s">
        <v>51</v>
      </c>
      <c r="Z133" s="1046" t="s">
        <v>29</v>
      </c>
      <c r="AA133" s="1046">
        <v>2017</v>
      </c>
      <c r="AB133" s="1046" t="s">
        <v>30</v>
      </c>
      <c r="AC133" s="1047">
        <v>7</v>
      </c>
      <c r="AD133" s="978">
        <f t="shared" ref="AD133" si="66">T133/AC133</f>
        <v>6.8571428571428568</v>
      </c>
      <c r="AE133" s="1048">
        <v>23.45</v>
      </c>
      <c r="AF133" s="976">
        <f t="shared" ref="AF133" si="67">AD133*AE133</f>
        <v>160.79999999999998</v>
      </c>
      <c r="AG133" s="1058" t="s">
        <v>128</v>
      </c>
      <c r="AH133" s="976">
        <f t="shared" ref="AH133" si="68">AF133</f>
        <v>160.79999999999998</v>
      </c>
      <c r="AI133" s="978">
        <f t="shared" ref="AI133" si="69">AD133</f>
        <v>6.8571428571428568</v>
      </c>
      <c r="AJ133" s="978">
        <f t="shared" ref="AJ133" si="70">T133</f>
        <v>48</v>
      </c>
      <c r="AK133" s="1089"/>
      <c r="AL133" s="1089"/>
      <c r="AM133" s="1090"/>
    </row>
    <row r="134" spans="1:39" ht="12.1" customHeight="1">
      <c r="A134" s="999">
        <v>45601</v>
      </c>
      <c r="B134" s="164" t="s">
        <v>472</v>
      </c>
      <c r="C134" s="164" t="s">
        <v>111</v>
      </c>
      <c r="D134" s="164" t="s">
        <v>458</v>
      </c>
      <c r="E134" s="164" t="s">
        <v>282</v>
      </c>
      <c r="F134" s="1000">
        <v>238819</v>
      </c>
      <c r="G134" s="1000"/>
      <c r="H134" s="1000">
        <v>238825</v>
      </c>
      <c r="I134" s="1000"/>
      <c r="J134" s="541">
        <f t="shared" ref="J134" si="71">H134-F134</f>
        <v>6</v>
      </c>
      <c r="K134" s="1000">
        <v>238835</v>
      </c>
      <c r="L134" s="541">
        <f t="shared" ref="L134" si="72">K134-H134</f>
        <v>10</v>
      </c>
      <c r="M134" s="1000">
        <v>238845</v>
      </c>
      <c r="N134" s="1000"/>
      <c r="O134" s="541">
        <f t="shared" ref="O134" si="73">M134-K134</f>
        <v>10</v>
      </c>
      <c r="P134" s="541">
        <f t="shared" ref="P134" si="74">M134-H134</f>
        <v>20</v>
      </c>
      <c r="Q134" s="1000">
        <v>238868</v>
      </c>
      <c r="R134" s="1000"/>
      <c r="S134" s="541">
        <f t="shared" ref="S134" si="75">Q134-M134</f>
        <v>23</v>
      </c>
      <c r="T134" s="542">
        <f t="shared" ref="T134" si="76">Q134-F134</f>
        <v>49</v>
      </c>
      <c r="U134" s="542"/>
      <c r="V134" s="541">
        <f t="shared" ref="V134" si="77">P134</f>
        <v>20</v>
      </c>
      <c r="W134" s="543">
        <f t="shared" ref="W134" si="78">T134-V134</f>
        <v>29</v>
      </c>
      <c r="X134" s="1046" t="s">
        <v>468</v>
      </c>
      <c r="Y134" s="1046" t="s">
        <v>51</v>
      </c>
      <c r="Z134" s="1046" t="s">
        <v>29</v>
      </c>
      <c r="AA134" s="1046">
        <v>2017</v>
      </c>
      <c r="AB134" s="1046" t="s">
        <v>30</v>
      </c>
      <c r="AC134" s="1047">
        <v>7</v>
      </c>
      <c r="AD134" s="978">
        <f t="shared" ref="AD134" si="79">T134/AC134</f>
        <v>7</v>
      </c>
      <c r="AE134" s="1048">
        <v>23.45</v>
      </c>
      <c r="AF134" s="976">
        <f t="shared" ref="AF134" si="80">AD134*AE134</f>
        <v>164.15</v>
      </c>
      <c r="AG134" s="1058" t="s">
        <v>128</v>
      </c>
      <c r="AH134" s="976">
        <f t="shared" ref="AH134" si="81">AF134</f>
        <v>164.15</v>
      </c>
      <c r="AI134" s="978">
        <f t="shared" ref="AI134" si="82">AD134</f>
        <v>7</v>
      </c>
      <c r="AJ134" s="978">
        <f t="shared" ref="AJ134" si="83">T134</f>
        <v>49</v>
      </c>
      <c r="AK134" s="1089"/>
      <c r="AL134" s="1089"/>
      <c r="AM134" s="1090"/>
    </row>
    <row r="135" spans="1:39" ht="12.1" customHeight="1">
      <c r="A135" s="999">
        <v>45601</v>
      </c>
      <c r="B135" s="164" t="s">
        <v>472</v>
      </c>
      <c r="C135" s="164" t="s">
        <v>111</v>
      </c>
      <c r="D135" s="164" t="s">
        <v>459</v>
      </c>
      <c r="E135" s="164" t="s">
        <v>283</v>
      </c>
      <c r="F135" s="1000">
        <v>238868</v>
      </c>
      <c r="G135" s="1000"/>
      <c r="H135" s="1000">
        <v>238894</v>
      </c>
      <c r="I135" s="1000"/>
      <c r="J135" s="541">
        <f t="shared" ref="J135:J136" si="84">H135-F135</f>
        <v>26</v>
      </c>
      <c r="K135" s="1000">
        <v>238894</v>
      </c>
      <c r="L135" s="541">
        <f t="shared" ref="L135:L136" si="85">K135-H135</f>
        <v>0</v>
      </c>
      <c r="M135" s="1000">
        <v>238905</v>
      </c>
      <c r="N135" s="1000"/>
      <c r="O135" s="541">
        <f t="shared" ref="O135:O136" si="86">M135-K135</f>
        <v>11</v>
      </c>
      <c r="P135" s="541">
        <f t="shared" ref="P135:P136" si="87">M135-H135</f>
        <v>11</v>
      </c>
      <c r="Q135" s="1000">
        <v>238924</v>
      </c>
      <c r="R135" s="1000"/>
      <c r="S135" s="541">
        <f t="shared" ref="S135" si="88">Q135-M135</f>
        <v>19</v>
      </c>
      <c r="T135" s="542">
        <f t="shared" ref="T135" si="89">Q135-F135</f>
        <v>56</v>
      </c>
      <c r="U135" s="542"/>
      <c r="V135" s="541">
        <f t="shared" ref="V135" si="90">P135</f>
        <v>11</v>
      </c>
      <c r="W135" s="543">
        <f t="shared" ref="W135" si="91">T135-V135</f>
        <v>45</v>
      </c>
      <c r="X135" s="1046" t="s">
        <v>468</v>
      </c>
      <c r="Y135" s="1046" t="s">
        <v>51</v>
      </c>
      <c r="Z135" s="1046" t="s">
        <v>29</v>
      </c>
      <c r="AA135" s="1046">
        <v>2017</v>
      </c>
      <c r="AB135" s="1046" t="s">
        <v>30</v>
      </c>
      <c r="AC135" s="1047">
        <v>7</v>
      </c>
      <c r="AD135" s="978">
        <f t="shared" ref="AD135" si="92">T135/AC135</f>
        <v>8</v>
      </c>
      <c r="AE135" s="1048">
        <v>23.45</v>
      </c>
      <c r="AF135" s="976">
        <f t="shared" ref="AF135" si="93">AD135*AE135</f>
        <v>187.6</v>
      </c>
      <c r="AG135" s="1058" t="s">
        <v>128</v>
      </c>
      <c r="AH135" s="976">
        <f t="shared" ref="AH135" si="94">AF135</f>
        <v>187.6</v>
      </c>
      <c r="AI135" s="978">
        <f t="shared" ref="AI135" si="95">AD135</f>
        <v>8</v>
      </c>
      <c r="AJ135" s="978">
        <f t="shared" ref="AJ135" si="96">T135</f>
        <v>56</v>
      </c>
      <c r="AK135" s="1088" t="s">
        <v>439</v>
      </c>
      <c r="AL135" s="1088" t="s">
        <v>440</v>
      </c>
      <c r="AM135" s="1086" t="s">
        <v>2</v>
      </c>
    </row>
    <row r="136" spans="1:39" ht="12.1" customHeight="1">
      <c r="A136" s="999">
        <v>45602</v>
      </c>
      <c r="B136" s="164" t="s">
        <v>472</v>
      </c>
      <c r="C136" s="164" t="s">
        <v>111</v>
      </c>
      <c r="D136" s="164" t="s">
        <v>458</v>
      </c>
      <c r="E136" s="164" t="s">
        <v>282</v>
      </c>
      <c r="F136" s="1000">
        <v>238924</v>
      </c>
      <c r="G136" s="1000"/>
      <c r="H136" s="1000">
        <v>238930</v>
      </c>
      <c r="I136" s="1000"/>
      <c r="J136" s="541">
        <f t="shared" si="84"/>
        <v>6</v>
      </c>
      <c r="K136" s="1000">
        <v>238940</v>
      </c>
      <c r="L136" s="541">
        <f t="shared" si="85"/>
        <v>10</v>
      </c>
      <c r="M136" s="1000">
        <v>238950</v>
      </c>
      <c r="N136" s="1000"/>
      <c r="O136" s="541">
        <f t="shared" si="86"/>
        <v>10</v>
      </c>
      <c r="P136" s="541">
        <f t="shared" si="87"/>
        <v>20</v>
      </c>
      <c r="Q136" s="1000">
        <v>238974</v>
      </c>
      <c r="R136" s="1000"/>
      <c r="S136" s="541">
        <f t="shared" ref="S136" si="97">Q136-M136</f>
        <v>24</v>
      </c>
      <c r="T136" s="542">
        <f t="shared" ref="T136" si="98">Q136-F136</f>
        <v>50</v>
      </c>
      <c r="U136" s="542"/>
      <c r="V136" s="541">
        <f t="shared" ref="V136" si="99">P136</f>
        <v>20</v>
      </c>
      <c r="W136" s="543">
        <f t="shared" ref="W136" si="100">T136-V136</f>
        <v>30</v>
      </c>
      <c r="X136" s="1046" t="s">
        <v>468</v>
      </c>
      <c r="Y136" s="1046" t="s">
        <v>51</v>
      </c>
      <c r="Z136" s="1046" t="s">
        <v>29</v>
      </c>
      <c r="AA136" s="1046">
        <v>2017</v>
      </c>
      <c r="AB136" s="1046" t="s">
        <v>30</v>
      </c>
      <c r="AC136" s="1047">
        <v>7</v>
      </c>
      <c r="AD136" s="978">
        <f t="shared" ref="AD136" si="101">T136/AC136</f>
        <v>7.1428571428571432</v>
      </c>
      <c r="AE136" s="1048">
        <v>23.45</v>
      </c>
      <c r="AF136" s="976">
        <f t="shared" ref="AF136" si="102">AD136*AE136</f>
        <v>167.5</v>
      </c>
      <c r="AG136" s="1058" t="s">
        <v>128</v>
      </c>
      <c r="AH136" s="976">
        <f t="shared" ref="AH136" si="103">AF136</f>
        <v>167.5</v>
      </c>
      <c r="AI136" s="978">
        <f t="shared" ref="AI136" si="104">AD136</f>
        <v>7.1428571428571432</v>
      </c>
      <c r="AJ136" s="978">
        <f t="shared" ref="AJ136" si="105">T136</f>
        <v>50</v>
      </c>
      <c r="AK136" s="1067">
        <f>SUM(AH133:AH136)</f>
        <v>680.05</v>
      </c>
      <c r="AL136" s="1067">
        <v>700</v>
      </c>
      <c r="AM136" s="1064">
        <v>45600</v>
      </c>
    </row>
    <row r="137" spans="1:39" ht="12.1" customHeight="1">
      <c r="A137" s="999">
        <v>45602</v>
      </c>
      <c r="B137" s="164" t="s">
        <v>472</v>
      </c>
      <c r="C137" s="164" t="s">
        <v>111</v>
      </c>
      <c r="D137" s="164" t="s">
        <v>459</v>
      </c>
      <c r="E137" s="164" t="s">
        <v>283</v>
      </c>
      <c r="F137" s="1000">
        <v>238974</v>
      </c>
      <c r="G137" s="1000"/>
      <c r="H137" s="1000">
        <v>238998</v>
      </c>
      <c r="I137" s="1000"/>
      <c r="J137" s="541">
        <f t="shared" ref="J137" si="106">H137-F137</f>
        <v>24</v>
      </c>
      <c r="K137" s="1000">
        <v>239008</v>
      </c>
      <c r="L137" s="541">
        <f t="shared" ref="L137" si="107">K137-H137</f>
        <v>10</v>
      </c>
      <c r="M137" s="1000">
        <v>239018</v>
      </c>
      <c r="N137" s="1000"/>
      <c r="O137" s="541">
        <f t="shared" ref="O137" si="108">M137-K137</f>
        <v>10</v>
      </c>
      <c r="P137" s="541">
        <f t="shared" ref="P137" si="109">M137-H137</f>
        <v>20</v>
      </c>
      <c r="Q137" s="1000">
        <v>239022</v>
      </c>
      <c r="R137" s="1000"/>
      <c r="S137" s="541">
        <f t="shared" ref="S137" si="110">Q137-M137</f>
        <v>4</v>
      </c>
      <c r="T137" s="542">
        <f t="shared" ref="T137" si="111">Q137-F137</f>
        <v>48</v>
      </c>
      <c r="U137" s="542"/>
      <c r="V137" s="541">
        <f t="shared" ref="V137" si="112">P137</f>
        <v>20</v>
      </c>
      <c r="W137" s="543">
        <f t="shared" ref="W137" si="113">T137-V137</f>
        <v>28</v>
      </c>
      <c r="X137" s="1046" t="s">
        <v>468</v>
      </c>
      <c r="Y137" s="1046" t="s">
        <v>51</v>
      </c>
      <c r="Z137" s="1046" t="s">
        <v>29</v>
      </c>
      <c r="AA137" s="1046">
        <v>2017</v>
      </c>
      <c r="AB137" s="1046" t="s">
        <v>30</v>
      </c>
      <c r="AC137" s="1047">
        <v>7</v>
      </c>
      <c r="AD137" s="978">
        <f t="shared" ref="AD137" si="114">T137/AC137</f>
        <v>6.8571428571428568</v>
      </c>
      <c r="AE137" s="1048">
        <v>23.45</v>
      </c>
      <c r="AF137" s="976">
        <f t="shared" ref="AF137" si="115">AD137*AE137</f>
        <v>160.79999999999998</v>
      </c>
      <c r="AG137" s="1058" t="s">
        <v>128</v>
      </c>
      <c r="AH137" s="976">
        <f t="shared" ref="AH137" si="116">AF137</f>
        <v>160.79999999999998</v>
      </c>
      <c r="AI137" s="978">
        <f t="shared" ref="AI137" si="117">AD137</f>
        <v>6.8571428571428568</v>
      </c>
      <c r="AJ137" s="978">
        <f t="shared" ref="AJ137" si="118">T137</f>
        <v>48</v>
      </c>
      <c r="AK137" s="1091"/>
      <c r="AL137" s="1091"/>
      <c r="AM137" s="1092"/>
    </row>
    <row r="138" spans="1:39" ht="12.1" customHeight="1">
      <c r="A138" s="999">
        <v>45603</v>
      </c>
      <c r="B138" s="164" t="s">
        <v>472</v>
      </c>
      <c r="C138" s="164" t="s">
        <v>111</v>
      </c>
      <c r="D138" s="164" t="s">
        <v>458</v>
      </c>
      <c r="E138" s="164" t="s">
        <v>282</v>
      </c>
      <c r="F138" s="1000">
        <v>239022</v>
      </c>
      <c r="G138" s="1000"/>
      <c r="H138" s="1000">
        <v>239027</v>
      </c>
      <c r="I138" s="1000"/>
      <c r="J138" s="541">
        <f t="shared" ref="J138" si="119">H138-F138</f>
        <v>5</v>
      </c>
      <c r="K138" s="1000">
        <v>239037</v>
      </c>
      <c r="L138" s="541">
        <f t="shared" ref="L138" si="120">K138-H138</f>
        <v>10</v>
      </c>
      <c r="M138" s="1000">
        <v>239047</v>
      </c>
      <c r="N138" s="1000"/>
      <c r="O138" s="541">
        <f t="shared" ref="O138" si="121">M138-K138</f>
        <v>10</v>
      </c>
      <c r="P138" s="541">
        <f t="shared" ref="P138" si="122">M138-H138</f>
        <v>20</v>
      </c>
      <c r="Q138" s="1000">
        <v>239058</v>
      </c>
      <c r="R138" s="1000"/>
      <c r="S138" s="541">
        <f t="shared" ref="S138" si="123">Q138-M138</f>
        <v>11</v>
      </c>
      <c r="T138" s="542">
        <f t="shared" ref="T138" si="124">Q138-F138</f>
        <v>36</v>
      </c>
      <c r="U138" s="542"/>
      <c r="V138" s="541">
        <f t="shared" ref="V138" si="125">P138</f>
        <v>20</v>
      </c>
      <c r="W138" s="543">
        <f t="shared" ref="W138" si="126">T138-V138</f>
        <v>16</v>
      </c>
      <c r="X138" s="1046" t="s">
        <v>468</v>
      </c>
      <c r="Y138" s="1046" t="s">
        <v>51</v>
      </c>
      <c r="Z138" s="1046" t="s">
        <v>29</v>
      </c>
      <c r="AA138" s="1046">
        <v>2017</v>
      </c>
      <c r="AB138" s="1046" t="s">
        <v>30</v>
      </c>
      <c r="AC138" s="1047">
        <v>7</v>
      </c>
      <c r="AD138" s="978">
        <f t="shared" ref="AD138" si="127">T138/AC138</f>
        <v>5.1428571428571432</v>
      </c>
      <c r="AE138" s="1048">
        <v>23.45</v>
      </c>
      <c r="AF138" s="976">
        <f t="shared" ref="AF138" si="128">AD138*AE138</f>
        <v>120.60000000000001</v>
      </c>
      <c r="AG138" s="1058" t="s">
        <v>128</v>
      </c>
      <c r="AH138" s="976">
        <f t="shared" ref="AH138" si="129">AF138</f>
        <v>120.60000000000001</v>
      </c>
      <c r="AI138" s="978">
        <f t="shared" ref="AI138" si="130">AD138</f>
        <v>5.1428571428571432</v>
      </c>
      <c r="AJ138" s="978">
        <f t="shared" ref="AJ138" si="131">T138</f>
        <v>36</v>
      </c>
      <c r="AK138" s="1089"/>
      <c r="AL138" s="1089"/>
      <c r="AM138" s="1093"/>
    </row>
    <row r="139" spans="1:39" ht="12.1" customHeight="1">
      <c r="A139" s="999">
        <v>45603</v>
      </c>
      <c r="B139" s="164" t="s">
        <v>472</v>
      </c>
      <c r="C139" s="164" t="s">
        <v>111</v>
      </c>
      <c r="D139" s="164" t="s">
        <v>459</v>
      </c>
      <c r="E139" s="164" t="s">
        <v>283</v>
      </c>
      <c r="F139" s="1000">
        <v>239058</v>
      </c>
      <c r="G139" s="1000"/>
      <c r="H139" s="1000">
        <v>239076</v>
      </c>
      <c r="I139" s="1000"/>
      <c r="J139" s="541">
        <f t="shared" ref="J139" si="132">H139-F139</f>
        <v>18</v>
      </c>
      <c r="K139" s="1000">
        <v>239086</v>
      </c>
      <c r="L139" s="541">
        <f t="shared" ref="L139" si="133">K139-H139</f>
        <v>10</v>
      </c>
      <c r="M139" s="1000">
        <v>239092</v>
      </c>
      <c r="N139" s="1000"/>
      <c r="O139" s="541">
        <f t="shared" ref="O139" si="134">M139-K139</f>
        <v>6</v>
      </c>
      <c r="P139" s="541">
        <f t="shared" ref="P139" si="135">M139-H139</f>
        <v>16</v>
      </c>
      <c r="Q139" s="1000">
        <v>239092</v>
      </c>
      <c r="R139" s="1000"/>
      <c r="S139" s="541">
        <f t="shared" ref="S139" si="136">Q139-M139</f>
        <v>0</v>
      </c>
      <c r="T139" s="542">
        <f t="shared" ref="T139" si="137">Q139-F139</f>
        <v>34</v>
      </c>
      <c r="U139" s="542"/>
      <c r="V139" s="541">
        <f t="shared" ref="V139" si="138">P139</f>
        <v>16</v>
      </c>
      <c r="W139" s="543">
        <f t="shared" ref="W139" si="139">T139-V139</f>
        <v>18</v>
      </c>
      <c r="X139" s="1046" t="s">
        <v>468</v>
      </c>
      <c r="Y139" s="1046" t="s">
        <v>51</v>
      </c>
      <c r="Z139" s="1046" t="s">
        <v>29</v>
      </c>
      <c r="AA139" s="1046">
        <v>2017</v>
      </c>
      <c r="AB139" s="1046" t="s">
        <v>30</v>
      </c>
      <c r="AC139" s="1047">
        <v>7</v>
      </c>
      <c r="AD139" s="978">
        <f t="shared" ref="AD139" si="140">T139/AC139</f>
        <v>4.8571428571428568</v>
      </c>
      <c r="AE139" s="1048">
        <v>23.45</v>
      </c>
      <c r="AF139" s="976">
        <f t="shared" ref="AF139" si="141">AD139*AE139</f>
        <v>113.89999999999999</v>
      </c>
      <c r="AG139" s="1058" t="s">
        <v>128</v>
      </c>
      <c r="AH139" s="976">
        <f t="shared" ref="AH139" si="142">AF139</f>
        <v>113.89999999999999</v>
      </c>
      <c r="AI139" s="978">
        <f t="shared" ref="AI139" si="143">AD139</f>
        <v>4.8571428571428568</v>
      </c>
      <c r="AJ139" s="978">
        <f t="shared" ref="AJ139" si="144">T139</f>
        <v>34</v>
      </c>
      <c r="AK139" s="1088" t="s">
        <v>439</v>
      </c>
      <c r="AL139" s="1088" t="s">
        <v>440</v>
      </c>
      <c r="AM139" s="1086" t="s">
        <v>2</v>
      </c>
    </row>
    <row r="140" spans="1:39" ht="12.1" customHeight="1">
      <c r="A140" s="999">
        <v>45604</v>
      </c>
      <c r="B140" s="164" t="s">
        <v>472</v>
      </c>
      <c r="C140" s="164" t="s">
        <v>111</v>
      </c>
      <c r="D140" s="164" t="s">
        <v>458</v>
      </c>
      <c r="E140" s="164" t="s">
        <v>282</v>
      </c>
      <c r="F140" s="1000">
        <v>239092</v>
      </c>
      <c r="G140" s="1000"/>
      <c r="H140" s="1000">
        <v>239098</v>
      </c>
      <c r="I140" s="1000"/>
      <c r="J140" s="541">
        <f t="shared" ref="J140:J142" si="145">H140-F140</f>
        <v>6</v>
      </c>
      <c r="K140" s="1000">
        <v>239108</v>
      </c>
      <c r="L140" s="541">
        <f t="shared" ref="L140:L142" si="146">K140-H140</f>
        <v>10</v>
      </c>
      <c r="M140" s="1000">
        <v>239118</v>
      </c>
      <c r="N140" s="1000"/>
      <c r="O140" s="541">
        <f t="shared" ref="O140:O142" si="147">M140-K140</f>
        <v>10</v>
      </c>
      <c r="P140" s="541">
        <f t="shared" ref="P140:P142" si="148">M140-H140</f>
        <v>20</v>
      </c>
      <c r="Q140" s="1000">
        <v>239141</v>
      </c>
      <c r="R140" s="1000"/>
      <c r="S140" s="541">
        <f t="shared" ref="S140:S142" si="149">Q140-M140</f>
        <v>23</v>
      </c>
      <c r="T140" s="542">
        <f t="shared" ref="T140:T142" si="150">Q140-F140</f>
        <v>49</v>
      </c>
      <c r="U140" s="542"/>
      <c r="V140" s="541">
        <f t="shared" ref="V140:V142" si="151">P140</f>
        <v>20</v>
      </c>
      <c r="W140" s="543">
        <f t="shared" ref="W140:W142" si="152">T140-V140</f>
        <v>29</v>
      </c>
      <c r="X140" s="1046" t="s">
        <v>468</v>
      </c>
      <c r="Y140" s="1046" t="s">
        <v>51</v>
      </c>
      <c r="Z140" s="1046" t="s">
        <v>29</v>
      </c>
      <c r="AA140" s="1046">
        <v>2017</v>
      </c>
      <c r="AB140" s="1046" t="s">
        <v>30</v>
      </c>
      <c r="AC140" s="1047">
        <v>7</v>
      </c>
      <c r="AD140" s="978">
        <f t="shared" ref="AD140" si="153">T140/AC140</f>
        <v>7</v>
      </c>
      <c r="AE140" s="1048">
        <v>23.45</v>
      </c>
      <c r="AF140" s="976">
        <f t="shared" ref="AF140" si="154">AD140*AE140</f>
        <v>164.15</v>
      </c>
      <c r="AG140" s="1058" t="s">
        <v>128</v>
      </c>
      <c r="AH140" s="976">
        <f t="shared" ref="AH140" si="155">AF140</f>
        <v>164.15</v>
      </c>
      <c r="AI140" s="978">
        <f t="shared" ref="AI140" si="156">AD140</f>
        <v>7</v>
      </c>
      <c r="AJ140" s="978">
        <f t="shared" ref="AJ140" si="157">T140</f>
        <v>49</v>
      </c>
      <c r="AK140" s="1067">
        <f>SUM(AH137:AH140)</f>
        <v>559.44999999999993</v>
      </c>
      <c r="AL140" s="1067">
        <v>600</v>
      </c>
      <c r="AM140" s="1064">
        <v>45604</v>
      </c>
    </row>
    <row r="141" spans="1:39" ht="12.1" customHeight="1">
      <c r="A141" s="999">
        <v>45604</v>
      </c>
      <c r="B141" s="164" t="s">
        <v>472</v>
      </c>
      <c r="C141" s="164" t="s">
        <v>111</v>
      </c>
      <c r="D141" s="164" t="s">
        <v>459</v>
      </c>
      <c r="E141" s="164" t="s">
        <v>283</v>
      </c>
      <c r="F141" s="1000">
        <v>239141</v>
      </c>
      <c r="G141" s="1000"/>
      <c r="H141" s="1000">
        <v>239172</v>
      </c>
      <c r="I141" s="1000"/>
      <c r="J141" s="541">
        <f t="shared" si="145"/>
        <v>31</v>
      </c>
      <c r="K141" s="1000">
        <v>239182</v>
      </c>
      <c r="L141" s="541">
        <f t="shared" si="146"/>
        <v>10</v>
      </c>
      <c r="M141" s="1000">
        <v>239192</v>
      </c>
      <c r="N141" s="1000"/>
      <c r="O141" s="541">
        <f t="shared" si="147"/>
        <v>10</v>
      </c>
      <c r="P141" s="541">
        <f t="shared" si="148"/>
        <v>20</v>
      </c>
      <c r="Q141" s="1000">
        <v>239196</v>
      </c>
      <c r="R141" s="1000"/>
      <c r="S141" s="541">
        <f t="shared" si="149"/>
        <v>4</v>
      </c>
      <c r="T141" s="542">
        <f t="shared" si="150"/>
        <v>55</v>
      </c>
      <c r="U141" s="542"/>
      <c r="V141" s="541">
        <f t="shared" si="151"/>
        <v>20</v>
      </c>
      <c r="W141" s="543">
        <f t="shared" si="152"/>
        <v>35</v>
      </c>
      <c r="X141" s="1046" t="s">
        <v>468</v>
      </c>
      <c r="Y141" s="1046" t="s">
        <v>51</v>
      </c>
      <c r="Z141" s="1046" t="s">
        <v>29</v>
      </c>
      <c r="AA141" s="1046">
        <v>2017</v>
      </c>
      <c r="AB141" s="1046" t="s">
        <v>30</v>
      </c>
      <c r="AC141" s="1047">
        <v>7</v>
      </c>
      <c r="AD141" s="978">
        <f t="shared" ref="AD141" si="158">T141/AC141</f>
        <v>7.8571428571428568</v>
      </c>
      <c r="AE141" s="1048">
        <v>23.45</v>
      </c>
      <c r="AF141" s="976">
        <f t="shared" ref="AF141" si="159">AD141*AE141</f>
        <v>184.24999999999997</v>
      </c>
      <c r="AG141" s="1058" t="s">
        <v>128</v>
      </c>
      <c r="AH141" s="976">
        <f t="shared" ref="AH141" si="160">AF141</f>
        <v>184.24999999999997</v>
      </c>
      <c r="AI141" s="978">
        <f t="shared" ref="AI141" si="161">AD141</f>
        <v>7.8571428571428568</v>
      </c>
      <c r="AJ141" s="978">
        <f t="shared" ref="AJ141" si="162">T141</f>
        <v>55</v>
      </c>
      <c r="AK141" s="1088" t="s">
        <v>439</v>
      </c>
      <c r="AL141" s="1088" t="s">
        <v>440</v>
      </c>
      <c r="AM141" s="1086" t="s">
        <v>2</v>
      </c>
    </row>
    <row r="142" spans="1:39" ht="12.1" customHeight="1">
      <c r="A142" s="999">
        <v>45607</v>
      </c>
      <c r="B142" s="164" t="s">
        <v>472</v>
      </c>
      <c r="C142" s="164" t="s">
        <v>111</v>
      </c>
      <c r="D142" s="164" t="s">
        <v>458</v>
      </c>
      <c r="E142" s="164" t="s">
        <v>282</v>
      </c>
      <c r="F142" s="1000">
        <v>239196</v>
      </c>
      <c r="G142" s="1000"/>
      <c r="H142" s="1000">
        <v>239202</v>
      </c>
      <c r="I142" s="1000"/>
      <c r="J142" s="541">
        <f t="shared" si="145"/>
        <v>6</v>
      </c>
      <c r="K142" s="1000">
        <v>239212</v>
      </c>
      <c r="L142" s="541">
        <f t="shared" si="146"/>
        <v>10</v>
      </c>
      <c r="M142" s="1000">
        <v>239221</v>
      </c>
      <c r="N142" s="1000"/>
      <c r="O142" s="541">
        <f t="shared" si="147"/>
        <v>9</v>
      </c>
      <c r="P142" s="541">
        <f t="shared" si="148"/>
        <v>19</v>
      </c>
      <c r="Q142" s="1000">
        <v>239246</v>
      </c>
      <c r="R142" s="1000"/>
      <c r="S142" s="541">
        <f t="shared" si="149"/>
        <v>25</v>
      </c>
      <c r="T142" s="542">
        <f t="shared" si="150"/>
        <v>50</v>
      </c>
      <c r="U142" s="542"/>
      <c r="V142" s="541">
        <f t="shared" si="151"/>
        <v>19</v>
      </c>
      <c r="W142" s="543">
        <f t="shared" si="152"/>
        <v>31</v>
      </c>
      <c r="X142" s="1046" t="s">
        <v>468</v>
      </c>
      <c r="Y142" s="1046" t="s">
        <v>51</v>
      </c>
      <c r="Z142" s="1046" t="s">
        <v>29</v>
      </c>
      <c r="AA142" s="1046">
        <v>2017</v>
      </c>
      <c r="AB142" s="1046" t="s">
        <v>30</v>
      </c>
      <c r="AC142" s="1047">
        <v>7</v>
      </c>
      <c r="AD142" s="978">
        <f t="shared" ref="AD142" si="163">T142/AC142</f>
        <v>7.1428571428571432</v>
      </c>
      <c r="AE142" s="1048">
        <v>23.45</v>
      </c>
      <c r="AF142" s="976">
        <f t="shared" ref="AF142" si="164">AD142*AE142</f>
        <v>167.5</v>
      </c>
      <c r="AG142" s="1058" t="s">
        <v>128</v>
      </c>
      <c r="AH142" s="976">
        <f t="shared" ref="AH142" si="165">AF142</f>
        <v>167.5</v>
      </c>
      <c r="AI142" s="978">
        <f t="shared" ref="AI142" si="166">AD142</f>
        <v>7.1428571428571432</v>
      </c>
      <c r="AJ142" s="978">
        <f t="shared" ref="AJ142" si="167">T142</f>
        <v>50</v>
      </c>
      <c r="AK142" s="1067">
        <f>SUM(AH141:AH142)</f>
        <v>351.75</v>
      </c>
      <c r="AL142" s="1067">
        <v>400</v>
      </c>
      <c r="AM142" s="1064">
        <v>45607</v>
      </c>
    </row>
    <row r="143" spans="1:39" ht="12.1" customHeight="1">
      <c r="A143" s="999">
        <v>45607</v>
      </c>
      <c r="B143" s="164" t="s">
        <v>472</v>
      </c>
      <c r="C143" s="164" t="s">
        <v>111</v>
      </c>
      <c r="D143" s="164" t="s">
        <v>459</v>
      </c>
      <c r="E143" s="164" t="s">
        <v>283</v>
      </c>
      <c r="F143" s="1000">
        <v>239246</v>
      </c>
      <c r="G143" s="1000"/>
      <c r="H143" s="1000">
        <v>239271</v>
      </c>
      <c r="I143" s="1000"/>
      <c r="J143" s="541">
        <f t="shared" ref="J143" si="168">H143-F143</f>
        <v>25</v>
      </c>
      <c r="K143" s="1000">
        <v>239282</v>
      </c>
      <c r="L143" s="541">
        <f t="shared" ref="L143" si="169">K143-H143</f>
        <v>11</v>
      </c>
      <c r="M143" s="1000">
        <v>239293</v>
      </c>
      <c r="N143" s="1000"/>
      <c r="O143" s="541">
        <f t="shared" ref="O143" si="170">M143-K143</f>
        <v>11</v>
      </c>
      <c r="P143" s="541">
        <f t="shared" ref="P143" si="171">M143-H143</f>
        <v>22</v>
      </c>
      <c r="Q143" s="1000">
        <v>239304</v>
      </c>
      <c r="R143" s="1000"/>
      <c r="S143" s="541">
        <f t="shared" ref="S143" si="172">Q143-M143</f>
        <v>11</v>
      </c>
      <c r="T143" s="542">
        <f t="shared" ref="T143" si="173">Q143-F143</f>
        <v>58</v>
      </c>
      <c r="U143" s="542"/>
      <c r="V143" s="541">
        <f t="shared" ref="V143" si="174">P143</f>
        <v>22</v>
      </c>
      <c r="W143" s="543">
        <f t="shared" ref="W143" si="175">T143-V143</f>
        <v>36</v>
      </c>
      <c r="X143" s="1046" t="s">
        <v>468</v>
      </c>
      <c r="Y143" s="1046" t="s">
        <v>51</v>
      </c>
      <c r="Z143" s="1046" t="s">
        <v>29</v>
      </c>
      <c r="AA143" s="1046">
        <v>2017</v>
      </c>
      <c r="AB143" s="1046" t="s">
        <v>30</v>
      </c>
      <c r="AC143" s="1047">
        <v>7</v>
      </c>
      <c r="AD143" s="978">
        <f t="shared" ref="AD143" si="176">T143/AC143</f>
        <v>8.2857142857142865</v>
      </c>
      <c r="AE143" s="1048">
        <v>23.45</v>
      </c>
      <c r="AF143" s="976">
        <f t="shared" ref="AF143" si="177">AD143*AE143</f>
        <v>194.3</v>
      </c>
      <c r="AG143" s="1058" t="s">
        <v>128</v>
      </c>
      <c r="AH143" s="976">
        <f t="shared" ref="AH143" si="178">AF143</f>
        <v>194.3</v>
      </c>
      <c r="AI143" s="978">
        <f t="shared" ref="AI143" si="179">AD143</f>
        <v>8.2857142857142865</v>
      </c>
      <c r="AJ143" s="978">
        <f t="shared" ref="AJ143" si="180">T143</f>
        <v>58</v>
      </c>
      <c r="AK143" s="1089"/>
      <c r="AL143" s="1089"/>
      <c r="AM143" s="1093"/>
    </row>
    <row r="144" spans="1:39" ht="12.1" customHeight="1">
      <c r="A144" s="999">
        <v>45608</v>
      </c>
      <c r="B144" s="164" t="s">
        <v>472</v>
      </c>
      <c r="C144" s="164" t="s">
        <v>111</v>
      </c>
      <c r="D144" s="164" t="s">
        <v>458</v>
      </c>
      <c r="E144" s="164" t="s">
        <v>282</v>
      </c>
      <c r="F144" s="1000">
        <v>239304</v>
      </c>
      <c r="G144" s="1000"/>
      <c r="H144" s="1000">
        <v>239309</v>
      </c>
      <c r="I144" s="1000"/>
      <c r="J144" s="541">
        <f t="shared" ref="J144" si="181">H144-F144</f>
        <v>5</v>
      </c>
      <c r="K144" s="1000">
        <v>239319</v>
      </c>
      <c r="L144" s="541">
        <f t="shared" ref="L144" si="182">K144-H144</f>
        <v>10</v>
      </c>
      <c r="M144" s="1000">
        <v>239329</v>
      </c>
      <c r="N144" s="1000"/>
      <c r="O144" s="541">
        <f t="shared" ref="O144" si="183">M144-K144</f>
        <v>10</v>
      </c>
      <c r="P144" s="541">
        <f t="shared" ref="P144" si="184">M144-H144</f>
        <v>20</v>
      </c>
      <c r="Q144" s="1000">
        <v>239353</v>
      </c>
      <c r="R144" s="1000"/>
      <c r="S144" s="541">
        <f t="shared" ref="S144" si="185">Q144-M144</f>
        <v>24</v>
      </c>
      <c r="T144" s="542">
        <f t="shared" ref="T144" si="186">Q144-F144</f>
        <v>49</v>
      </c>
      <c r="U144" s="542"/>
      <c r="V144" s="541">
        <f t="shared" ref="V144" si="187">P144</f>
        <v>20</v>
      </c>
      <c r="W144" s="543">
        <f t="shared" ref="W144" si="188">T144-V144</f>
        <v>29</v>
      </c>
      <c r="X144" s="1046" t="s">
        <v>468</v>
      </c>
      <c r="Y144" s="1046" t="s">
        <v>51</v>
      </c>
      <c r="Z144" s="1046" t="s">
        <v>29</v>
      </c>
      <c r="AA144" s="1046">
        <v>2017</v>
      </c>
      <c r="AB144" s="1046" t="s">
        <v>30</v>
      </c>
      <c r="AC144" s="1047">
        <v>7</v>
      </c>
      <c r="AD144" s="978">
        <f t="shared" ref="AD144" si="189">T144/AC144</f>
        <v>7</v>
      </c>
      <c r="AE144" s="1048">
        <v>23.45</v>
      </c>
      <c r="AF144" s="976">
        <f t="shared" ref="AF144" si="190">AD144*AE144</f>
        <v>164.15</v>
      </c>
      <c r="AG144" s="1058" t="s">
        <v>128</v>
      </c>
      <c r="AH144" s="976">
        <f t="shared" ref="AH144" si="191">AF144</f>
        <v>164.15</v>
      </c>
      <c r="AI144" s="978">
        <f t="shared" ref="AI144" si="192">AD144</f>
        <v>7</v>
      </c>
      <c r="AJ144" s="978">
        <f t="shared" ref="AJ144" si="193">T144</f>
        <v>49</v>
      </c>
      <c r="AK144" s="1089"/>
      <c r="AL144" s="1089"/>
      <c r="AM144" s="1090"/>
    </row>
    <row r="145" spans="1:39" ht="12.1" customHeight="1">
      <c r="A145" s="999">
        <v>45608</v>
      </c>
      <c r="B145" s="164" t="s">
        <v>472</v>
      </c>
      <c r="C145" s="164" t="s">
        <v>111</v>
      </c>
      <c r="D145" s="164" t="s">
        <v>459</v>
      </c>
      <c r="E145" s="164" t="s">
        <v>283</v>
      </c>
      <c r="F145" s="1000">
        <v>239353</v>
      </c>
      <c r="G145" s="1000"/>
      <c r="H145" s="1000">
        <v>239378</v>
      </c>
      <c r="I145" s="1000"/>
      <c r="J145" s="541">
        <f t="shared" ref="J145" si="194">H145-F145</f>
        <v>25</v>
      </c>
      <c r="K145" s="1000">
        <v>239388</v>
      </c>
      <c r="L145" s="541">
        <f t="shared" ref="L145" si="195">K145-H145</f>
        <v>10</v>
      </c>
      <c r="M145" s="1000">
        <v>239398</v>
      </c>
      <c r="N145" s="1000"/>
      <c r="O145" s="541">
        <f t="shared" ref="O145" si="196">M145-K145</f>
        <v>10</v>
      </c>
      <c r="P145" s="541">
        <f t="shared" ref="P145" si="197">M145-H145</f>
        <v>20</v>
      </c>
      <c r="Q145" s="1000">
        <v>239401</v>
      </c>
      <c r="R145" s="1000"/>
      <c r="S145" s="541">
        <f t="shared" ref="S145" si="198">Q145-M145</f>
        <v>3</v>
      </c>
      <c r="T145" s="542">
        <f t="shared" ref="T145" si="199">Q145-F145</f>
        <v>48</v>
      </c>
      <c r="U145" s="542"/>
      <c r="V145" s="541">
        <f t="shared" ref="V145" si="200">P145</f>
        <v>20</v>
      </c>
      <c r="W145" s="543">
        <f t="shared" ref="W145" si="201">T145-V145</f>
        <v>28</v>
      </c>
      <c r="X145" s="1046" t="s">
        <v>468</v>
      </c>
      <c r="Y145" s="1046" t="s">
        <v>51</v>
      </c>
      <c r="Z145" s="1046" t="s">
        <v>29</v>
      </c>
      <c r="AA145" s="1046">
        <v>2017</v>
      </c>
      <c r="AB145" s="1046" t="s">
        <v>30</v>
      </c>
      <c r="AC145" s="1047">
        <v>7</v>
      </c>
      <c r="AD145" s="978">
        <f t="shared" ref="AD145" si="202">T145/AC145</f>
        <v>6.8571428571428568</v>
      </c>
      <c r="AE145" s="1048">
        <v>23.45</v>
      </c>
      <c r="AF145" s="976">
        <f t="shared" ref="AF145" si="203">AD145*AE145</f>
        <v>160.79999999999998</v>
      </c>
      <c r="AG145" s="1058" t="s">
        <v>128</v>
      </c>
      <c r="AH145" s="976">
        <f t="shared" ref="AH145" si="204">AF145</f>
        <v>160.79999999999998</v>
      </c>
      <c r="AI145" s="978">
        <f t="shared" ref="AI145" si="205">AD145</f>
        <v>6.8571428571428568</v>
      </c>
      <c r="AJ145" s="978">
        <f t="shared" ref="AJ145" si="206">T145</f>
        <v>48</v>
      </c>
      <c r="AK145" s="1088" t="s">
        <v>439</v>
      </c>
      <c r="AL145" s="1088" t="s">
        <v>440</v>
      </c>
      <c r="AM145" s="1086" t="s">
        <v>2</v>
      </c>
    </row>
    <row r="146" spans="1:39" ht="12.1" customHeight="1">
      <c r="A146" s="999">
        <v>45609</v>
      </c>
      <c r="B146" s="164" t="s">
        <v>472</v>
      </c>
      <c r="C146" s="164" t="s">
        <v>111</v>
      </c>
      <c r="D146" s="164" t="s">
        <v>458</v>
      </c>
      <c r="E146" s="164" t="s">
        <v>282</v>
      </c>
      <c r="F146" s="1000">
        <v>239401</v>
      </c>
      <c r="G146" s="1000"/>
      <c r="H146" s="1000">
        <v>239407</v>
      </c>
      <c r="I146" s="1000"/>
      <c r="J146" s="541">
        <f t="shared" ref="J146" si="207">H146-F146</f>
        <v>6</v>
      </c>
      <c r="K146" s="1000">
        <v>239417</v>
      </c>
      <c r="L146" s="541">
        <f t="shared" ref="L146" si="208">K146-H146</f>
        <v>10</v>
      </c>
      <c r="M146" s="1000">
        <v>239438</v>
      </c>
      <c r="N146" s="1000"/>
      <c r="O146" s="541">
        <f t="shared" ref="O146" si="209">M146-K146</f>
        <v>21</v>
      </c>
      <c r="P146" s="541">
        <f t="shared" ref="P146" si="210">M146-H146</f>
        <v>31</v>
      </c>
      <c r="Q146" s="1000">
        <v>239438</v>
      </c>
      <c r="R146" s="1000"/>
      <c r="S146" s="541">
        <f t="shared" ref="S146" si="211">Q146-M146</f>
        <v>0</v>
      </c>
      <c r="T146" s="542">
        <f t="shared" ref="T146" si="212">Q146-F146</f>
        <v>37</v>
      </c>
      <c r="U146" s="542"/>
      <c r="V146" s="541">
        <f t="shared" ref="V146" si="213">P146</f>
        <v>31</v>
      </c>
      <c r="W146" s="543">
        <f t="shared" ref="W146" si="214">T146-V146</f>
        <v>6</v>
      </c>
      <c r="X146" s="1046" t="s">
        <v>468</v>
      </c>
      <c r="Y146" s="1046" t="s">
        <v>51</v>
      </c>
      <c r="Z146" s="1046" t="s">
        <v>29</v>
      </c>
      <c r="AA146" s="1046">
        <v>2017</v>
      </c>
      <c r="AB146" s="1046" t="s">
        <v>30</v>
      </c>
      <c r="AC146" s="1047">
        <v>7</v>
      </c>
      <c r="AD146" s="978">
        <f t="shared" ref="AD146" si="215">T146/AC146</f>
        <v>5.2857142857142856</v>
      </c>
      <c r="AE146" s="1048">
        <v>23.45</v>
      </c>
      <c r="AF146" s="976">
        <f t="shared" ref="AF146" si="216">AD146*AE146</f>
        <v>123.94999999999999</v>
      </c>
      <c r="AG146" s="1058" t="s">
        <v>128</v>
      </c>
      <c r="AH146" s="976">
        <f t="shared" ref="AH146" si="217">AF146</f>
        <v>123.94999999999999</v>
      </c>
      <c r="AI146" s="978">
        <f t="shared" ref="AI146" si="218">AD146</f>
        <v>5.2857142857142856</v>
      </c>
      <c r="AJ146" s="978">
        <f t="shared" ref="AJ146" si="219">T146</f>
        <v>37</v>
      </c>
      <c r="AK146" s="1067">
        <f>SUM(AH143:AH146)</f>
        <v>643.20000000000005</v>
      </c>
      <c r="AL146" s="1067">
        <v>700</v>
      </c>
      <c r="AM146" s="1064">
        <v>45609</v>
      </c>
    </row>
    <row r="147" spans="1:39" ht="12.1" customHeight="1">
      <c r="A147" s="999">
        <v>45609</v>
      </c>
      <c r="B147" s="164" t="s">
        <v>472</v>
      </c>
      <c r="C147" s="164" t="s">
        <v>111</v>
      </c>
      <c r="D147" s="164" t="s">
        <v>459</v>
      </c>
      <c r="E147" s="164" t="s">
        <v>283</v>
      </c>
      <c r="F147" s="1000">
        <v>239438</v>
      </c>
      <c r="G147" s="1000"/>
      <c r="H147" s="1000">
        <v>239457</v>
      </c>
      <c r="I147" s="1000"/>
      <c r="J147" s="541">
        <f t="shared" ref="J147" si="220">H147-F147</f>
        <v>19</v>
      </c>
      <c r="K147" s="1000">
        <v>239457</v>
      </c>
      <c r="L147" s="541">
        <f t="shared" ref="L147" si="221">K147-H147</f>
        <v>0</v>
      </c>
      <c r="M147" s="1000">
        <v>239467</v>
      </c>
      <c r="N147" s="1000"/>
      <c r="O147" s="541">
        <f t="shared" ref="O147" si="222">M147-K147</f>
        <v>10</v>
      </c>
      <c r="P147" s="541">
        <f t="shared" ref="P147" si="223">M147-H147</f>
        <v>10</v>
      </c>
      <c r="Q147" s="1000">
        <v>239476</v>
      </c>
      <c r="R147" s="1000"/>
      <c r="S147" s="541">
        <f t="shared" ref="S147" si="224">Q147-M147</f>
        <v>9</v>
      </c>
      <c r="T147" s="542">
        <f t="shared" ref="T147" si="225">Q147-F147</f>
        <v>38</v>
      </c>
      <c r="U147" s="542"/>
      <c r="V147" s="541">
        <f t="shared" ref="V147" si="226">P147</f>
        <v>10</v>
      </c>
      <c r="W147" s="543">
        <f t="shared" ref="W147" si="227">T147-V147</f>
        <v>28</v>
      </c>
      <c r="X147" s="1046" t="s">
        <v>468</v>
      </c>
      <c r="Y147" s="1046" t="s">
        <v>51</v>
      </c>
      <c r="Z147" s="1046" t="s">
        <v>29</v>
      </c>
      <c r="AA147" s="1046">
        <v>2017</v>
      </c>
      <c r="AB147" s="1046" t="s">
        <v>30</v>
      </c>
      <c r="AC147" s="1047">
        <v>7</v>
      </c>
      <c r="AD147" s="978">
        <f t="shared" ref="AD147" si="228">T147/AC147</f>
        <v>5.4285714285714288</v>
      </c>
      <c r="AE147" s="1048">
        <v>23.45</v>
      </c>
      <c r="AF147" s="976">
        <f t="shared" ref="AF147" si="229">AD147*AE147</f>
        <v>127.3</v>
      </c>
      <c r="AG147" s="1058" t="s">
        <v>128</v>
      </c>
      <c r="AH147" s="976">
        <f t="shared" ref="AH147" si="230">AF147</f>
        <v>127.3</v>
      </c>
      <c r="AI147" s="978">
        <f t="shared" ref="AI147" si="231">AD147</f>
        <v>5.4285714285714288</v>
      </c>
      <c r="AJ147" s="978">
        <f t="shared" ref="AJ147" si="232">T147</f>
        <v>38</v>
      </c>
      <c r="AK147" s="1089"/>
      <c r="AL147" s="1089"/>
      <c r="AM147" s="1090"/>
    </row>
    <row r="148" spans="1:39" ht="12.1" customHeight="1">
      <c r="A148" s="999">
        <v>45610</v>
      </c>
      <c r="B148" s="164" t="s">
        <v>472</v>
      </c>
      <c r="C148" s="164" t="s">
        <v>111</v>
      </c>
      <c r="D148" s="164" t="s">
        <v>458</v>
      </c>
      <c r="E148" s="164" t="s">
        <v>282</v>
      </c>
      <c r="F148" s="1000">
        <v>239476</v>
      </c>
      <c r="G148" s="1000"/>
      <c r="H148" s="1000">
        <v>239482</v>
      </c>
      <c r="I148" s="1000"/>
      <c r="J148" s="541">
        <f t="shared" ref="J148" si="233">H148-F148</f>
        <v>6</v>
      </c>
      <c r="K148" s="1000">
        <v>239482</v>
      </c>
      <c r="L148" s="541">
        <f t="shared" ref="L148" si="234">K148-H148</f>
        <v>0</v>
      </c>
      <c r="M148" s="1000">
        <v>239492</v>
      </c>
      <c r="N148" s="1000"/>
      <c r="O148" s="541">
        <f t="shared" ref="O148" si="235">M148-K148</f>
        <v>10</v>
      </c>
      <c r="P148" s="541">
        <f t="shared" ref="P148" si="236">M148-H148</f>
        <v>10</v>
      </c>
      <c r="Q148" s="1000">
        <v>239513</v>
      </c>
      <c r="R148" s="1000"/>
      <c r="S148" s="541">
        <f t="shared" ref="S148" si="237">Q148-M148</f>
        <v>21</v>
      </c>
      <c r="T148" s="542">
        <f t="shared" ref="T148" si="238">Q148-F148</f>
        <v>37</v>
      </c>
      <c r="U148" s="542"/>
      <c r="V148" s="541">
        <f t="shared" ref="V148" si="239">P148</f>
        <v>10</v>
      </c>
      <c r="W148" s="543">
        <f t="shared" ref="W148" si="240">T148-V148</f>
        <v>27</v>
      </c>
      <c r="X148" s="1046" t="s">
        <v>468</v>
      </c>
      <c r="Y148" s="1046" t="s">
        <v>51</v>
      </c>
      <c r="Z148" s="1046" t="s">
        <v>29</v>
      </c>
      <c r="AA148" s="1046">
        <v>2017</v>
      </c>
      <c r="AB148" s="1046" t="s">
        <v>30</v>
      </c>
      <c r="AC148" s="1047">
        <v>7</v>
      </c>
      <c r="AD148" s="978">
        <f t="shared" ref="AD148" si="241">T148/AC148</f>
        <v>5.2857142857142856</v>
      </c>
      <c r="AE148" s="1048">
        <v>23.45</v>
      </c>
      <c r="AF148" s="976">
        <f t="shared" ref="AF148" si="242">AD148*AE148</f>
        <v>123.94999999999999</v>
      </c>
      <c r="AG148" s="1058" t="s">
        <v>128</v>
      </c>
      <c r="AH148" s="976">
        <f t="shared" ref="AH148" si="243">AF148</f>
        <v>123.94999999999999</v>
      </c>
      <c r="AI148" s="978">
        <f t="shared" ref="AI148" si="244">AD148</f>
        <v>5.2857142857142856</v>
      </c>
      <c r="AJ148" s="978">
        <f t="shared" ref="AJ148" si="245">T148</f>
        <v>37</v>
      </c>
    </row>
    <row r="149" spans="1:39" ht="12.1" customHeight="1">
      <c r="A149" s="999">
        <v>45610</v>
      </c>
      <c r="B149" s="164" t="s">
        <v>472</v>
      </c>
      <c r="C149" s="164" t="s">
        <v>111</v>
      </c>
      <c r="D149" s="164" t="s">
        <v>459</v>
      </c>
      <c r="E149" s="164" t="s">
        <v>283</v>
      </c>
      <c r="F149" s="1000">
        <v>239513</v>
      </c>
      <c r="G149" s="1000"/>
      <c r="H149" s="1000">
        <v>239538</v>
      </c>
      <c r="I149" s="1000"/>
      <c r="J149" s="541">
        <f t="shared" ref="J149" si="246">H149-F149</f>
        <v>25</v>
      </c>
      <c r="K149" s="1000">
        <v>239538</v>
      </c>
      <c r="L149" s="541">
        <f t="shared" ref="L149" si="247">K149-H149</f>
        <v>0</v>
      </c>
      <c r="M149" s="1000">
        <v>239548</v>
      </c>
      <c r="N149" s="1000"/>
      <c r="O149" s="541">
        <f t="shared" ref="O149" si="248">M149-K149</f>
        <v>10</v>
      </c>
      <c r="P149" s="541">
        <f t="shared" ref="P149" si="249">M149-H149</f>
        <v>10</v>
      </c>
      <c r="Q149" s="1000">
        <v>239554</v>
      </c>
      <c r="R149" s="1000"/>
      <c r="S149" s="541">
        <f t="shared" ref="S149" si="250">Q149-M149</f>
        <v>6</v>
      </c>
      <c r="T149" s="542">
        <f t="shared" ref="T149" si="251">Q149-F149</f>
        <v>41</v>
      </c>
      <c r="U149" s="542"/>
      <c r="V149" s="541">
        <f t="shared" ref="V149" si="252">P149</f>
        <v>10</v>
      </c>
      <c r="W149" s="543">
        <f t="shared" ref="W149" si="253">T149-V149</f>
        <v>31</v>
      </c>
      <c r="X149" s="1046" t="s">
        <v>468</v>
      </c>
      <c r="Y149" s="1046" t="s">
        <v>51</v>
      </c>
      <c r="Z149" s="1046" t="s">
        <v>29</v>
      </c>
      <c r="AA149" s="1046">
        <v>2017</v>
      </c>
      <c r="AB149" s="1046" t="s">
        <v>30</v>
      </c>
      <c r="AC149" s="1047">
        <v>7</v>
      </c>
      <c r="AD149" s="978">
        <f t="shared" ref="AD149" si="254">T149/AC149</f>
        <v>5.8571428571428568</v>
      </c>
      <c r="AE149" s="1048">
        <v>23.45</v>
      </c>
      <c r="AF149" s="976">
        <f t="shared" ref="AF149" si="255">AD149*AE149</f>
        <v>137.35</v>
      </c>
      <c r="AG149" s="1058" t="s">
        <v>128</v>
      </c>
      <c r="AH149" s="976">
        <f t="shared" ref="AH149" si="256">AF149</f>
        <v>137.35</v>
      </c>
      <c r="AI149" s="978">
        <f t="shared" ref="AI149" si="257">AD149</f>
        <v>5.8571428571428568</v>
      </c>
      <c r="AJ149" s="978">
        <f t="shared" ref="AJ149" si="258">T149</f>
        <v>41</v>
      </c>
      <c r="AK149" s="1088" t="s">
        <v>439</v>
      </c>
      <c r="AL149" s="1088" t="s">
        <v>440</v>
      </c>
      <c r="AM149" s="1086" t="s">
        <v>2</v>
      </c>
    </row>
    <row r="150" spans="1:39" ht="12.1" customHeight="1">
      <c r="A150" s="999">
        <v>45611</v>
      </c>
      <c r="B150" s="164" t="s">
        <v>472</v>
      </c>
      <c r="C150" s="164" t="s">
        <v>111</v>
      </c>
      <c r="D150" s="164" t="s">
        <v>458</v>
      </c>
      <c r="E150" s="164" t="s">
        <v>282</v>
      </c>
      <c r="F150" s="1000">
        <v>239554</v>
      </c>
      <c r="G150" s="1000"/>
      <c r="H150" s="1000">
        <v>239560</v>
      </c>
      <c r="I150" s="1000"/>
      <c r="J150" s="541">
        <f t="shared" ref="J150" si="259">H150-F150</f>
        <v>6</v>
      </c>
      <c r="K150" s="1000">
        <v>239570</v>
      </c>
      <c r="L150" s="541">
        <f t="shared" ref="L150" si="260">K150-H150</f>
        <v>10</v>
      </c>
      <c r="M150" s="1000">
        <v>239580</v>
      </c>
      <c r="N150" s="1000"/>
      <c r="O150" s="541">
        <f t="shared" ref="O150" si="261">M150-K150</f>
        <v>10</v>
      </c>
      <c r="P150" s="541">
        <f t="shared" ref="P150" si="262">M150-H150</f>
        <v>20</v>
      </c>
      <c r="Q150" s="1000">
        <v>239604</v>
      </c>
      <c r="R150" s="1000"/>
      <c r="S150" s="541">
        <f t="shared" ref="S150" si="263">Q150-M150</f>
        <v>24</v>
      </c>
      <c r="T150" s="542">
        <f t="shared" ref="T150" si="264">Q150-F150</f>
        <v>50</v>
      </c>
      <c r="U150" s="542"/>
      <c r="V150" s="541">
        <f t="shared" ref="V150" si="265">P150</f>
        <v>20</v>
      </c>
      <c r="W150" s="543">
        <f t="shared" ref="W150" si="266">T150-V150</f>
        <v>30</v>
      </c>
      <c r="X150" s="1046" t="s">
        <v>468</v>
      </c>
      <c r="Y150" s="1046" t="s">
        <v>51</v>
      </c>
      <c r="Z150" s="1046" t="s">
        <v>29</v>
      </c>
      <c r="AA150" s="1046">
        <v>2017</v>
      </c>
      <c r="AB150" s="1046" t="s">
        <v>30</v>
      </c>
      <c r="AC150" s="1047">
        <v>7</v>
      </c>
      <c r="AD150" s="978">
        <f t="shared" ref="AD150" si="267">T150/AC150</f>
        <v>7.1428571428571432</v>
      </c>
      <c r="AE150" s="1048">
        <v>23.45</v>
      </c>
      <c r="AF150" s="976">
        <f t="shared" ref="AF150" si="268">AD150*AE150</f>
        <v>167.5</v>
      </c>
      <c r="AG150" s="1058" t="s">
        <v>128</v>
      </c>
      <c r="AH150" s="976">
        <f t="shared" ref="AH150" si="269">AF150</f>
        <v>167.5</v>
      </c>
      <c r="AI150" s="978">
        <f t="shared" ref="AI150" si="270">AD150</f>
        <v>7.1428571428571432</v>
      </c>
      <c r="AJ150" s="978">
        <f t="shared" ref="AJ150" si="271">T150</f>
        <v>50</v>
      </c>
      <c r="AK150" s="1067">
        <f>SUM(AH147:AH150)</f>
        <v>556.1</v>
      </c>
      <c r="AL150" s="1067">
        <v>700</v>
      </c>
      <c r="AM150" s="1064">
        <v>45611</v>
      </c>
    </row>
    <row r="151" spans="1:39" ht="12.1" customHeight="1">
      <c r="A151" s="999">
        <v>45611</v>
      </c>
      <c r="B151" s="164" t="s">
        <v>472</v>
      </c>
      <c r="C151" s="164" t="s">
        <v>111</v>
      </c>
      <c r="D151" s="164" t="s">
        <v>459</v>
      </c>
      <c r="E151" s="164" t="s">
        <v>283</v>
      </c>
      <c r="F151" s="1000">
        <v>239604</v>
      </c>
      <c r="G151" s="1000"/>
      <c r="H151" s="1000">
        <v>239634</v>
      </c>
      <c r="I151" s="1000"/>
      <c r="J151" s="541">
        <f t="shared" ref="J151:J152" si="272">H151-F151</f>
        <v>30</v>
      </c>
      <c r="K151" s="1000">
        <v>239644</v>
      </c>
      <c r="L151" s="541">
        <f t="shared" ref="L151:L152" si="273">K151-H151</f>
        <v>10</v>
      </c>
      <c r="M151" s="1000">
        <v>239654</v>
      </c>
      <c r="N151" s="1000"/>
      <c r="O151" s="541">
        <f t="shared" ref="O151:O152" si="274">M151-K151</f>
        <v>10</v>
      </c>
      <c r="P151" s="541">
        <f t="shared" ref="P151:P152" si="275">M151-H151</f>
        <v>20</v>
      </c>
      <c r="Q151" s="1000">
        <v>239659</v>
      </c>
      <c r="R151" s="1000"/>
      <c r="S151" s="541">
        <f t="shared" ref="S151:S152" si="276">Q151-M151</f>
        <v>5</v>
      </c>
      <c r="T151" s="542">
        <f t="shared" ref="T151:T152" si="277">Q151-F151</f>
        <v>55</v>
      </c>
      <c r="U151" s="542"/>
      <c r="V151" s="541">
        <f t="shared" ref="V151:V152" si="278">P151</f>
        <v>20</v>
      </c>
      <c r="W151" s="543">
        <f t="shared" ref="W151:W152" si="279">T151-V151</f>
        <v>35</v>
      </c>
      <c r="X151" s="1046" t="s">
        <v>468</v>
      </c>
      <c r="Y151" s="1046" t="s">
        <v>51</v>
      </c>
      <c r="Z151" s="1046" t="s">
        <v>29</v>
      </c>
      <c r="AA151" s="1046">
        <v>2017</v>
      </c>
      <c r="AB151" s="1046" t="s">
        <v>30</v>
      </c>
      <c r="AC151" s="1047">
        <v>7</v>
      </c>
      <c r="AD151" s="978">
        <f t="shared" ref="AD151" si="280">T151/AC151</f>
        <v>7.8571428571428568</v>
      </c>
      <c r="AE151" s="1048">
        <v>23.45</v>
      </c>
      <c r="AF151" s="976">
        <f t="shared" ref="AF151" si="281">AD151*AE151</f>
        <v>184.24999999999997</v>
      </c>
      <c r="AG151" s="1058" t="s">
        <v>128</v>
      </c>
      <c r="AH151" s="976">
        <f t="shared" ref="AH151" si="282">AF151</f>
        <v>184.24999999999997</v>
      </c>
      <c r="AI151" s="978">
        <f t="shared" ref="AI151" si="283">AD151</f>
        <v>7.8571428571428568</v>
      </c>
      <c r="AJ151" s="978">
        <f t="shared" ref="AJ151" si="284">T151</f>
        <v>55</v>
      </c>
      <c r="AK151" s="1089"/>
      <c r="AL151" s="1089"/>
      <c r="AM151" s="1090"/>
    </row>
    <row r="152" spans="1:39" ht="12.1" customHeight="1">
      <c r="A152" s="999">
        <v>45615</v>
      </c>
      <c r="B152" s="164" t="s">
        <v>472</v>
      </c>
      <c r="C152" s="164" t="s">
        <v>111</v>
      </c>
      <c r="D152" s="164" t="s">
        <v>458</v>
      </c>
      <c r="E152" s="164" t="s">
        <v>282</v>
      </c>
      <c r="F152" s="1000">
        <v>239659</v>
      </c>
      <c r="G152" s="1000"/>
      <c r="H152" s="1000">
        <v>239666</v>
      </c>
      <c r="I152" s="1000"/>
      <c r="J152" s="541">
        <f t="shared" si="272"/>
        <v>7</v>
      </c>
      <c r="K152" s="1000">
        <v>239676</v>
      </c>
      <c r="L152" s="541">
        <f t="shared" si="273"/>
        <v>10</v>
      </c>
      <c r="M152" s="1000">
        <v>239686</v>
      </c>
      <c r="N152" s="1000"/>
      <c r="O152" s="541">
        <f t="shared" si="274"/>
        <v>10</v>
      </c>
      <c r="P152" s="541">
        <f t="shared" si="275"/>
        <v>20</v>
      </c>
      <c r="Q152" s="1000">
        <v>239712</v>
      </c>
      <c r="R152" s="1000"/>
      <c r="S152" s="541">
        <f t="shared" si="276"/>
        <v>26</v>
      </c>
      <c r="T152" s="542">
        <f t="shared" si="277"/>
        <v>53</v>
      </c>
      <c r="U152" s="542"/>
      <c r="V152" s="541">
        <f t="shared" si="278"/>
        <v>20</v>
      </c>
      <c r="W152" s="543">
        <f t="shared" si="279"/>
        <v>33</v>
      </c>
      <c r="X152" s="1046" t="s">
        <v>468</v>
      </c>
      <c r="Y152" s="1046" t="s">
        <v>51</v>
      </c>
      <c r="Z152" s="1046" t="s">
        <v>29</v>
      </c>
      <c r="AA152" s="1046">
        <v>2017</v>
      </c>
      <c r="AB152" s="1046" t="s">
        <v>30</v>
      </c>
      <c r="AC152" s="1047">
        <v>7</v>
      </c>
      <c r="AD152" s="978">
        <f t="shared" ref="AD152" si="285">T152/AC152</f>
        <v>7.5714285714285712</v>
      </c>
      <c r="AE152" s="1048">
        <v>23.45</v>
      </c>
      <c r="AF152" s="976">
        <f t="shared" ref="AF152" si="286">AD152*AE152</f>
        <v>177.54999999999998</v>
      </c>
      <c r="AG152" s="1058" t="s">
        <v>128</v>
      </c>
      <c r="AH152" s="976">
        <f t="shared" ref="AH152" si="287">AF152</f>
        <v>177.54999999999998</v>
      </c>
      <c r="AI152" s="978">
        <f t="shared" ref="AI152" si="288">AD152</f>
        <v>7.5714285714285712</v>
      </c>
      <c r="AJ152" s="978">
        <f t="shared" ref="AJ152" si="289">T152</f>
        <v>53</v>
      </c>
      <c r="AK152" s="1089"/>
      <c r="AL152" s="1089"/>
      <c r="AM152" s="1090"/>
    </row>
    <row r="153" spans="1:39" ht="12.1" customHeight="1">
      <c r="A153" s="999">
        <v>45615</v>
      </c>
      <c r="B153" s="164" t="s">
        <v>472</v>
      </c>
      <c r="C153" s="164" t="s">
        <v>111</v>
      </c>
      <c r="D153" s="164" t="s">
        <v>459</v>
      </c>
      <c r="E153" s="164" t="s">
        <v>283</v>
      </c>
      <c r="F153" s="1000">
        <v>239712</v>
      </c>
      <c r="G153" s="1000"/>
      <c r="H153" s="1000">
        <v>239744</v>
      </c>
      <c r="I153" s="1000"/>
      <c r="J153" s="541">
        <f t="shared" ref="J153" si="290">H153-F153</f>
        <v>32</v>
      </c>
      <c r="K153" s="1000">
        <v>239754</v>
      </c>
      <c r="L153" s="541">
        <f t="shared" ref="L153" si="291">K153-H153</f>
        <v>10</v>
      </c>
      <c r="M153" s="1000">
        <v>239764</v>
      </c>
      <c r="N153" s="1000"/>
      <c r="O153" s="541">
        <f t="shared" ref="O153" si="292">M153-K153</f>
        <v>10</v>
      </c>
      <c r="P153" s="541">
        <f t="shared" ref="P153" si="293">M153-H153</f>
        <v>20</v>
      </c>
      <c r="Q153" s="1000">
        <v>239767</v>
      </c>
      <c r="R153" s="1000"/>
      <c r="S153" s="541">
        <f t="shared" ref="S153" si="294">Q153-M153</f>
        <v>3</v>
      </c>
      <c r="T153" s="542">
        <f t="shared" ref="T153" si="295">Q153-F153</f>
        <v>55</v>
      </c>
      <c r="U153" s="542"/>
      <c r="V153" s="541">
        <f t="shared" ref="V153" si="296">P153</f>
        <v>20</v>
      </c>
      <c r="W153" s="543">
        <f t="shared" ref="W153" si="297">T153-V153</f>
        <v>35</v>
      </c>
      <c r="X153" s="1046" t="s">
        <v>468</v>
      </c>
      <c r="Y153" s="1046" t="s">
        <v>51</v>
      </c>
      <c r="Z153" s="1046" t="s">
        <v>29</v>
      </c>
      <c r="AA153" s="1046">
        <v>2017</v>
      </c>
      <c r="AB153" s="1046" t="s">
        <v>30</v>
      </c>
      <c r="AC153" s="1047">
        <v>7</v>
      </c>
      <c r="AD153" s="978">
        <f t="shared" ref="AD153" si="298">T153/AC153</f>
        <v>7.8571428571428568</v>
      </c>
      <c r="AE153" s="1048">
        <v>23.45</v>
      </c>
      <c r="AF153" s="976">
        <f t="shared" ref="AF153" si="299">AD153*AE153</f>
        <v>184.24999999999997</v>
      </c>
      <c r="AG153" s="1058" t="s">
        <v>128</v>
      </c>
      <c r="AH153" s="976">
        <f t="shared" ref="AH153" si="300">AF153</f>
        <v>184.24999999999997</v>
      </c>
      <c r="AI153" s="978">
        <f t="shared" ref="AI153" si="301">AD153</f>
        <v>7.8571428571428568</v>
      </c>
      <c r="AJ153" s="978">
        <f t="shared" ref="AJ153" si="302">T153</f>
        <v>55</v>
      </c>
      <c r="AK153" s="1088" t="s">
        <v>439</v>
      </c>
      <c r="AL153" s="1088" t="s">
        <v>440</v>
      </c>
      <c r="AM153" s="1086" t="s">
        <v>2</v>
      </c>
    </row>
    <row r="154" spans="1:39" ht="12.1" customHeight="1">
      <c r="A154" s="999">
        <v>45616</v>
      </c>
      <c r="B154" s="164" t="s">
        <v>472</v>
      </c>
      <c r="C154" s="164" t="s">
        <v>111</v>
      </c>
      <c r="D154" s="164" t="s">
        <v>458</v>
      </c>
      <c r="E154" s="164" t="s">
        <v>282</v>
      </c>
      <c r="F154" s="1000">
        <v>239767</v>
      </c>
      <c r="G154" s="1000"/>
      <c r="H154" s="1000">
        <v>239773</v>
      </c>
      <c r="I154" s="1000"/>
      <c r="J154" s="541">
        <f t="shared" ref="J154" si="303">H154-F154</f>
        <v>6</v>
      </c>
      <c r="K154" s="1000">
        <v>239783</v>
      </c>
      <c r="L154" s="541">
        <f t="shared" ref="L154" si="304">K154-H154</f>
        <v>10</v>
      </c>
      <c r="M154" s="1000">
        <v>239793</v>
      </c>
      <c r="N154" s="1000"/>
      <c r="O154" s="541">
        <f t="shared" ref="O154" si="305">M154-K154</f>
        <v>10</v>
      </c>
      <c r="P154" s="541">
        <f t="shared" ref="P154" si="306">M154-H154</f>
        <v>20</v>
      </c>
      <c r="Q154" s="1000">
        <v>239819</v>
      </c>
      <c r="R154" s="1000"/>
      <c r="S154" s="541">
        <f t="shared" ref="S154" si="307">Q154-M154</f>
        <v>26</v>
      </c>
      <c r="T154" s="542">
        <f t="shared" ref="T154" si="308">Q154-F154</f>
        <v>52</v>
      </c>
      <c r="U154" s="542"/>
      <c r="V154" s="541">
        <f t="shared" ref="V154" si="309">P154</f>
        <v>20</v>
      </c>
      <c r="W154" s="543">
        <f t="shared" ref="W154" si="310">T154-V154</f>
        <v>32</v>
      </c>
      <c r="X154" s="1046" t="s">
        <v>468</v>
      </c>
      <c r="Y154" s="1046" t="s">
        <v>51</v>
      </c>
      <c r="Z154" s="1046" t="s">
        <v>29</v>
      </c>
      <c r="AA154" s="1046">
        <v>2017</v>
      </c>
      <c r="AB154" s="1046" t="s">
        <v>30</v>
      </c>
      <c r="AC154" s="1047">
        <v>7</v>
      </c>
      <c r="AD154" s="978">
        <f t="shared" ref="AD154" si="311">T154/AC154</f>
        <v>7.4285714285714288</v>
      </c>
      <c r="AE154" s="1048">
        <v>23.45</v>
      </c>
      <c r="AF154" s="976">
        <f t="shared" ref="AF154" si="312">AD154*AE154</f>
        <v>174.2</v>
      </c>
      <c r="AG154" s="1058" t="s">
        <v>128</v>
      </c>
      <c r="AH154" s="976">
        <f t="shared" ref="AH154" si="313">AF154</f>
        <v>174.2</v>
      </c>
      <c r="AI154" s="978">
        <f t="shared" ref="AI154" si="314">AD154</f>
        <v>7.4285714285714288</v>
      </c>
      <c r="AJ154" s="978">
        <f t="shared" ref="AJ154" si="315">T154</f>
        <v>52</v>
      </c>
      <c r="AK154" s="1067">
        <f>SUM(AH151:AH154)</f>
        <v>720.25</v>
      </c>
      <c r="AL154" s="1067">
        <v>800</v>
      </c>
      <c r="AM154" s="1064">
        <v>45616</v>
      </c>
    </row>
    <row r="155" spans="1:39" ht="12.1" customHeight="1">
      <c r="A155" s="999">
        <v>45616</v>
      </c>
      <c r="B155" s="164" t="s">
        <v>472</v>
      </c>
      <c r="C155" s="164" t="s">
        <v>111</v>
      </c>
      <c r="D155" s="164" t="s">
        <v>459</v>
      </c>
      <c r="E155" s="164" t="s">
        <v>283</v>
      </c>
      <c r="F155" s="1000">
        <v>239819</v>
      </c>
      <c r="G155" s="1000"/>
      <c r="H155" s="1000">
        <v>239846</v>
      </c>
      <c r="I155" s="1000"/>
      <c r="J155" s="541">
        <f t="shared" ref="J155" si="316">H155-F155</f>
        <v>27</v>
      </c>
      <c r="K155" s="1000">
        <v>239856</v>
      </c>
      <c r="L155" s="541">
        <f t="shared" ref="L155" si="317">K155-H155</f>
        <v>10</v>
      </c>
      <c r="M155" s="1000">
        <v>239870</v>
      </c>
      <c r="N155" s="1000"/>
      <c r="O155" s="541">
        <f t="shared" ref="O155" si="318">M155-K155</f>
        <v>14</v>
      </c>
      <c r="P155" s="541">
        <f t="shared" ref="P155" si="319">M155-H155</f>
        <v>24</v>
      </c>
      <c r="Q155" s="1000">
        <v>239876</v>
      </c>
      <c r="R155" s="1000"/>
      <c r="S155" s="541">
        <f t="shared" ref="S155" si="320">Q155-M155</f>
        <v>6</v>
      </c>
      <c r="T155" s="542">
        <f t="shared" ref="T155" si="321">Q155-F155</f>
        <v>57</v>
      </c>
      <c r="U155" s="542"/>
      <c r="V155" s="541">
        <f t="shared" ref="V155" si="322">P155</f>
        <v>24</v>
      </c>
      <c r="W155" s="543">
        <f t="shared" ref="W155" si="323">T155-V155</f>
        <v>33</v>
      </c>
      <c r="X155" s="1046" t="s">
        <v>468</v>
      </c>
      <c r="Y155" s="1046" t="s">
        <v>51</v>
      </c>
      <c r="Z155" s="1046" t="s">
        <v>29</v>
      </c>
      <c r="AA155" s="1046">
        <v>2017</v>
      </c>
      <c r="AB155" s="1046" t="s">
        <v>30</v>
      </c>
      <c r="AC155" s="1047">
        <v>7</v>
      </c>
      <c r="AD155" s="978">
        <f t="shared" ref="AD155" si="324">T155/AC155</f>
        <v>8.1428571428571423</v>
      </c>
      <c r="AE155" s="1048">
        <v>23.45</v>
      </c>
      <c r="AF155" s="976">
        <f t="shared" ref="AF155" si="325">AD155*AE155</f>
        <v>190.95</v>
      </c>
      <c r="AG155" s="1058" t="s">
        <v>128</v>
      </c>
      <c r="AH155" s="976">
        <f t="shared" ref="AH155" si="326">AF155</f>
        <v>190.95</v>
      </c>
      <c r="AI155" s="978">
        <f t="shared" ref="AI155" si="327">AD155</f>
        <v>8.1428571428571423</v>
      </c>
      <c r="AJ155" s="978">
        <f t="shared" ref="AJ155" si="328">T155</f>
        <v>57</v>
      </c>
      <c r="AK155" s="1089"/>
      <c r="AL155" s="1089"/>
      <c r="AM155" s="1090"/>
    </row>
    <row r="156" spans="1:39" ht="12.1" customHeight="1">
      <c r="A156" s="999">
        <v>45617</v>
      </c>
      <c r="B156" s="164" t="s">
        <v>472</v>
      </c>
      <c r="C156" s="164" t="s">
        <v>111</v>
      </c>
      <c r="D156" s="164" t="s">
        <v>458</v>
      </c>
      <c r="E156" s="164" t="s">
        <v>282</v>
      </c>
      <c r="F156" s="1000">
        <v>239876</v>
      </c>
      <c r="G156" s="1000"/>
      <c r="H156" s="1000">
        <v>239882</v>
      </c>
      <c r="I156" s="1000"/>
      <c r="J156" s="541">
        <f t="shared" ref="J156" si="329">H156-F156</f>
        <v>6</v>
      </c>
      <c r="K156" s="1000">
        <v>239892</v>
      </c>
      <c r="L156" s="541">
        <f t="shared" ref="L156" si="330">K156-H156</f>
        <v>10</v>
      </c>
      <c r="M156" s="1000">
        <v>239913</v>
      </c>
      <c r="N156" s="1000"/>
      <c r="O156" s="541">
        <f t="shared" ref="O156" si="331">M156-K156</f>
        <v>21</v>
      </c>
      <c r="P156" s="541">
        <f t="shared" ref="P156" si="332">M156-H156</f>
        <v>31</v>
      </c>
      <c r="Q156" s="1000">
        <v>239913</v>
      </c>
      <c r="R156" s="1000"/>
      <c r="S156" s="541">
        <f t="shared" ref="S156" si="333">Q156-M156</f>
        <v>0</v>
      </c>
      <c r="T156" s="542">
        <f t="shared" ref="T156" si="334">Q156-F156</f>
        <v>37</v>
      </c>
      <c r="U156" s="542"/>
      <c r="V156" s="541">
        <f t="shared" ref="V156" si="335">P156</f>
        <v>31</v>
      </c>
      <c r="W156" s="543">
        <f t="shared" ref="W156" si="336">T156-V156</f>
        <v>6</v>
      </c>
      <c r="X156" s="1046" t="s">
        <v>468</v>
      </c>
      <c r="Y156" s="1046" t="s">
        <v>51</v>
      </c>
      <c r="Z156" s="1046" t="s">
        <v>29</v>
      </c>
      <c r="AA156" s="1046">
        <v>2017</v>
      </c>
      <c r="AB156" s="1046" t="s">
        <v>30</v>
      </c>
      <c r="AC156" s="1047">
        <v>7</v>
      </c>
      <c r="AD156" s="978">
        <f t="shared" ref="AD156" si="337">T156/AC156</f>
        <v>5.2857142857142856</v>
      </c>
      <c r="AE156" s="1048">
        <v>23.45</v>
      </c>
      <c r="AF156" s="976">
        <f t="shared" ref="AF156" si="338">AD156*AE156</f>
        <v>123.94999999999999</v>
      </c>
      <c r="AG156" s="1058" t="s">
        <v>128</v>
      </c>
      <c r="AH156" s="976">
        <f t="shared" ref="AH156" si="339">AF156</f>
        <v>123.94999999999999</v>
      </c>
      <c r="AI156" s="978">
        <f t="shared" ref="AI156" si="340">AD156</f>
        <v>5.2857142857142856</v>
      </c>
      <c r="AJ156" s="978">
        <f t="shared" ref="AJ156" si="341">T156</f>
        <v>37</v>
      </c>
      <c r="AK156" s="1091"/>
      <c r="AL156" s="1091"/>
      <c r="AM156" s="1092"/>
    </row>
    <row r="157" spans="1:39" ht="12.1" customHeight="1">
      <c r="A157" s="999">
        <v>45617</v>
      </c>
      <c r="B157" s="164" t="s">
        <v>472</v>
      </c>
      <c r="C157" s="164" t="s">
        <v>111</v>
      </c>
      <c r="D157" s="164" t="s">
        <v>459</v>
      </c>
      <c r="E157" s="164" t="s">
        <v>283</v>
      </c>
      <c r="F157" s="1000">
        <v>239913</v>
      </c>
      <c r="G157" s="1000"/>
      <c r="H157" s="1000">
        <v>239934</v>
      </c>
      <c r="I157" s="1000"/>
      <c r="J157" s="541">
        <f t="shared" ref="J157" si="342">H157-F157</f>
        <v>21</v>
      </c>
      <c r="K157" s="1000">
        <v>239944</v>
      </c>
      <c r="L157" s="541">
        <f t="shared" ref="L157" si="343">K157-H157</f>
        <v>10</v>
      </c>
      <c r="M157" s="1000">
        <v>239951</v>
      </c>
      <c r="N157" s="1000"/>
      <c r="O157" s="541">
        <f t="shared" ref="O157" si="344">M157-K157</f>
        <v>7</v>
      </c>
      <c r="P157" s="541">
        <f t="shared" ref="P157" si="345">M157-H157</f>
        <v>17</v>
      </c>
      <c r="Q157" s="1000">
        <v>239951</v>
      </c>
      <c r="R157" s="1000"/>
      <c r="S157" s="541">
        <f t="shared" ref="S157" si="346">Q157-M157</f>
        <v>0</v>
      </c>
      <c r="T157" s="542">
        <f t="shared" ref="T157" si="347">Q157-F157</f>
        <v>38</v>
      </c>
      <c r="U157" s="542"/>
      <c r="V157" s="541">
        <f t="shared" ref="V157" si="348">P157</f>
        <v>17</v>
      </c>
      <c r="W157" s="543">
        <f t="shared" ref="W157" si="349">T157-V157</f>
        <v>21</v>
      </c>
      <c r="X157" s="1046" t="s">
        <v>468</v>
      </c>
      <c r="Y157" s="1046" t="s">
        <v>51</v>
      </c>
      <c r="Z157" s="1046" t="s">
        <v>29</v>
      </c>
      <c r="AA157" s="1046">
        <v>2017</v>
      </c>
      <c r="AB157" s="1046" t="s">
        <v>30</v>
      </c>
      <c r="AC157" s="1047">
        <v>7</v>
      </c>
      <c r="AD157" s="978">
        <f t="shared" ref="AD157" si="350">T157/AC157</f>
        <v>5.4285714285714288</v>
      </c>
      <c r="AE157" s="1048">
        <v>23.45</v>
      </c>
      <c r="AF157" s="976">
        <f t="shared" ref="AF157" si="351">AD157*AE157</f>
        <v>127.3</v>
      </c>
      <c r="AG157" s="1058" t="s">
        <v>128</v>
      </c>
      <c r="AH157" s="976">
        <f t="shared" ref="AH157" si="352">AF157</f>
        <v>127.3</v>
      </c>
      <c r="AI157" s="978">
        <f t="shared" ref="AI157" si="353">AD157</f>
        <v>5.4285714285714288</v>
      </c>
      <c r="AJ157" s="978">
        <f t="shared" ref="AJ157" si="354">T157</f>
        <v>38</v>
      </c>
      <c r="AK157" s="1088" t="s">
        <v>439</v>
      </c>
      <c r="AL157" s="1088" t="s">
        <v>440</v>
      </c>
      <c r="AM157" s="1086" t="s">
        <v>2</v>
      </c>
    </row>
    <row r="158" spans="1:39" ht="12.1" customHeight="1">
      <c r="A158" s="999">
        <v>45618</v>
      </c>
      <c r="B158" s="164" t="s">
        <v>472</v>
      </c>
      <c r="C158" s="164" t="s">
        <v>111</v>
      </c>
      <c r="D158" s="164" t="s">
        <v>458</v>
      </c>
      <c r="E158" s="164" t="s">
        <v>282</v>
      </c>
      <c r="F158" s="1000">
        <v>239951</v>
      </c>
      <c r="G158" s="1000"/>
      <c r="H158" s="1000">
        <v>239959</v>
      </c>
      <c r="I158" s="1000"/>
      <c r="J158" s="541">
        <f t="shared" ref="J158" si="355">H158-F158</f>
        <v>8</v>
      </c>
      <c r="K158" s="1000">
        <v>239969</v>
      </c>
      <c r="L158" s="541">
        <f t="shared" ref="L158" si="356">K158-H158</f>
        <v>10</v>
      </c>
      <c r="M158" s="1000">
        <v>239979</v>
      </c>
      <c r="N158" s="1000"/>
      <c r="O158" s="541">
        <f t="shared" ref="O158" si="357">M158-K158</f>
        <v>10</v>
      </c>
      <c r="P158" s="541">
        <f t="shared" ref="P158" si="358">M158-H158</f>
        <v>20</v>
      </c>
      <c r="Q158" s="1000">
        <v>240000</v>
      </c>
      <c r="R158" s="1000"/>
      <c r="S158" s="541">
        <f t="shared" ref="S158" si="359">Q158-M158</f>
        <v>21</v>
      </c>
      <c r="T158" s="542">
        <f t="shared" ref="T158" si="360">Q158-F158</f>
        <v>49</v>
      </c>
      <c r="U158" s="542"/>
      <c r="V158" s="541">
        <f t="shared" ref="V158" si="361">P158</f>
        <v>20</v>
      </c>
      <c r="W158" s="543">
        <f t="shared" ref="W158" si="362">T158-V158</f>
        <v>29</v>
      </c>
      <c r="X158" s="1046" t="s">
        <v>468</v>
      </c>
      <c r="Y158" s="1046" t="s">
        <v>51</v>
      </c>
      <c r="Z158" s="1046" t="s">
        <v>29</v>
      </c>
      <c r="AA158" s="1046">
        <v>2017</v>
      </c>
      <c r="AB158" s="1046" t="s">
        <v>30</v>
      </c>
      <c r="AC158" s="1047">
        <v>7</v>
      </c>
      <c r="AD158" s="978">
        <f t="shared" ref="AD158" si="363">T158/AC158</f>
        <v>7</v>
      </c>
      <c r="AE158" s="1048">
        <v>23.45</v>
      </c>
      <c r="AF158" s="976">
        <f t="shared" ref="AF158" si="364">AD158*AE158</f>
        <v>164.15</v>
      </c>
      <c r="AG158" s="1058" t="s">
        <v>128</v>
      </c>
      <c r="AH158" s="976">
        <f t="shared" ref="AH158" si="365">AF158</f>
        <v>164.15</v>
      </c>
      <c r="AI158" s="978">
        <f t="shared" ref="AI158" si="366">AD158</f>
        <v>7</v>
      </c>
      <c r="AJ158" s="978">
        <f t="shared" ref="AJ158" si="367">T158</f>
        <v>49</v>
      </c>
      <c r="AK158" s="1067">
        <f>SUM(AH155:AH158)</f>
        <v>606.35</v>
      </c>
      <c r="AL158" s="1067">
        <v>600</v>
      </c>
      <c r="AM158" s="1064">
        <v>45618</v>
      </c>
    </row>
    <row r="159" spans="1:39" ht="12.1" customHeight="1">
      <c r="A159" s="999">
        <v>45618</v>
      </c>
      <c r="B159" s="164" t="s">
        <v>472</v>
      </c>
      <c r="C159" s="164" t="s">
        <v>111</v>
      </c>
      <c r="D159" s="164" t="s">
        <v>459</v>
      </c>
      <c r="E159" s="164" t="s">
        <v>283</v>
      </c>
      <c r="F159" s="1000">
        <v>240000</v>
      </c>
      <c r="G159" s="1000"/>
      <c r="H159" s="1000">
        <v>240027</v>
      </c>
      <c r="I159" s="1000"/>
      <c r="J159" s="541">
        <f t="shared" ref="J159" si="368">H159-F159</f>
        <v>27</v>
      </c>
      <c r="K159" s="1000">
        <v>240037</v>
      </c>
      <c r="L159" s="541">
        <f t="shared" ref="L159" si="369">K159-H159</f>
        <v>10</v>
      </c>
      <c r="M159" s="1000">
        <v>240047</v>
      </c>
      <c r="N159" s="1000"/>
      <c r="O159" s="541">
        <f t="shared" ref="O159" si="370">M159-K159</f>
        <v>10</v>
      </c>
      <c r="P159" s="541">
        <f t="shared" ref="P159" si="371">M159-H159</f>
        <v>20</v>
      </c>
      <c r="Q159" s="1000">
        <v>240052</v>
      </c>
      <c r="R159" s="1000"/>
      <c r="S159" s="541">
        <f t="shared" ref="S159" si="372">Q159-M159</f>
        <v>5</v>
      </c>
      <c r="T159" s="542">
        <f t="shared" ref="T159" si="373">Q159-F159</f>
        <v>52</v>
      </c>
      <c r="U159" s="542"/>
      <c r="V159" s="541">
        <f t="shared" ref="V159" si="374">P159</f>
        <v>20</v>
      </c>
      <c r="W159" s="543">
        <f t="shared" ref="W159" si="375">T159-V159</f>
        <v>32</v>
      </c>
      <c r="X159" s="1046" t="s">
        <v>468</v>
      </c>
      <c r="Y159" s="1046" t="s">
        <v>51</v>
      </c>
      <c r="Z159" s="1046" t="s">
        <v>29</v>
      </c>
      <c r="AA159" s="1046">
        <v>2017</v>
      </c>
      <c r="AB159" s="1046" t="s">
        <v>30</v>
      </c>
      <c r="AC159" s="1047">
        <v>7</v>
      </c>
      <c r="AD159" s="978">
        <f t="shared" ref="AD159" si="376">T159/AC159</f>
        <v>7.4285714285714288</v>
      </c>
      <c r="AE159" s="1048">
        <v>23.45</v>
      </c>
      <c r="AF159" s="976">
        <f t="shared" ref="AF159" si="377">AD159*AE159</f>
        <v>174.2</v>
      </c>
      <c r="AG159" s="1058" t="s">
        <v>128</v>
      </c>
      <c r="AH159" s="976">
        <f t="shared" ref="AH159" si="378">AF159</f>
        <v>174.2</v>
      </c>
      <c r="AI159" s="978">
        <f t="shared" ref="AI159" si="379">AD159</f>
        <v>7.4285714285714288</v>
      </c>
      <c r="AJ159" s="978">
        <f t="shared" ref="AJ159" si="380">T159</f>
        <v>52</v>
      </c>
      <c r="AK159" s="1088" t="s">
        <v>439</v>
      </c>
      <c r="AL159" s="1088" t="s">
        <v>440</v>
      </c>
      <c r="AM159" s="1086" t="s">
        <v>2</v>
      </c>
    </row>
    <row r="160" spans="1:39" ht="12.1" customHeight="1">
      <c r="A160" s="999">
        <v>45621</v>
      </c>
      <c r="B160" s="164" t="s">
        <v>472</v>
      </c>
      <c r="C160" s="164" t="s">
        <v>111</v>
      </c>
      <c r="D160" s="164" t="s">
        <v>458</v>
      </c>
      <c r="E160" s="164" t="s">
        <v>282</v>
      </c>
      <c r="F160" s="1000">
        <v>240052</v>
      </c>
      <c r="G160" s="1000"/>
      <c r="H160" s="1000">
        <v>240061</v>
      </c>
      <c r="I160" s="1000"/>
      <c r="J160" s="541">
        <f t="shared" ref="J160" si="381">H160-F160</f>
        <v>9</v>
      </c>
      <c r="K160" s="1000">
        <v>240071</v>
      </c>
      <c r="L160" s="541">
        <f t="shared" ref="L160" si="382">K160-H160</f>
        <v>10</v>
      </c>
      <c r="M160" s="1000">
        <v>240081</v>
      </c>
      <c r="N160" s="1000"/>
      <c r="O160" s="541">
        <f t="shared" ref="O160" si="383">M160-K160</f>
        <v>10</v>
      </c>
      <c r="P160" s="541">
        <f t="shared" ref="P160" si="384">M160-H160</f>
        <v>20</v>
      </c>
      <c r="Q160" s="1000">
        <v>240105</v>
      </c>
      <c r="R160" s="1000"/>
      <c r="S160" s="541">
        <f t="shared" ref="S160" si="385">Q160-M160</f>
        <v>24</v>
      </c>
      <c r="T160" s="542">
        <f t="shared" ref="T160" si="386">Q160-F160</f>
        <v>53</v>
      </c>
      <c r="U160" s="542"/>
      <c r="V160" s="541">
        <f t="shared" ref="V160" si="387">P160</f>
        <v>20</v>
      </c>
      <c r="W160" s="543">
        <f t="shared" ref="W160" si="388">T160-V160</f>
        <v>33</v>
      </c>
      <c r="X160" s="1046" t="s">
        <v>468</v>
      </c>
      <c r="Y160" s="1046" t="s">
        <v>51</v>
      </c>
      <c r="Z160" s="1046" t="s">
        <v>29</v>
      </c>
      <c r="AA160" s="1046">
        <v>2017</v>
      </c>
      <c r="AB160" s="1046" t="s">
        <v>30</v>
      </c>
      <c r="AC160" s="1047">
        <v>7</v>
      </c>
      <c r="AD160" s="978">
        <f t="shared" ref="AD160" si="389">T160/AC160</f>
        <v>7.5714285714285712</v>
      </c>
      <c r="AE160" s="1048">
        <v>23.45</v>
      </c>
      <c r="AF160" s="976">
        <f t="shared" ref="AF160" si="390">AD160*AE160</f>
        <v>177.54999999999998</v>
      </c>
      <c r="AG160" s="1058" t="s">
        <v>128</v>
      </c>
      <c r="AH160" s="976">
        <f t="shared" ref="AH160" si="391">AF160</f>
        <v>177.54999999999998</v>
      </c>
      <c r="AI160" s="978">
        <f t="shared" ref="AI160" si="392">AD160</f>
        <v>7.5714285714285712</v>
      </c>
      <c r="AJ160" s="978">
        <f t="shared" ref="AJ160" si="393">T160</f>
        <v>53</v>
      </c>
      <c r="AK160" s="1067">
        <f>SUM(AH159:AH160)</f>
        <v>351.75</v>
      </c>
      <c r="AL160" s="1067">
        <v>600</v>
      </c>
      <c r="AM160" s="1064">
        <v>45621</v>
      </c>
    </row>
    <row r="161" spans="1:39" ht="12.1" customHeight="1">
      <c r="A161" s="999">
        <v>45621</v>
      </c>
      <c r="B161" s="164" t="s">
        <v>472</v>
      </c>
      <c r="C161" s="164" t="s">
        <v>111</v>
      </c>
      <c r="D161" s="164" t="s">
        <v>459</v>
      </c>
      <c r="E161" s="164" t="s">
        <v>283</v>
      </c>
      <c r="F161" s="1000">
        <v>240105</v>
      </c>
      <c r="G161" s="1000"/>
      <c r="H161" s="1000">
        <v>240135</v>
      </c>
      <c r="I161" s="1000"/>
      <c r="J161" s="541">
        <f t="shared" ref="J161" si="394">H161-F161</f>
        <v>30</v>
      </c>
      <c r="K161" s="1000">
        <v>240145</v>
      </c>
      <c r="L161" s="541">
        <f t="shared" ref="L161" si="395">K161-H161</f>
        <v>10</v>
      </c>
      <c r="M161" s="1000">
        <v>240155</v>
      </c>
      <c r="N161" s="1000"/>
      <c r="O161" s="541">
        <f t="shared" ref="O161" si="396">M161-K161</f>
        <v>10</v>
      </c>
      <c r="P161" s="541">
        <f t="shared" ref="P161" si="397">M161-H161</f>
        <v>20</v>
      </c>
      <c r="Q161" s="1000">
        <v>240159</v>
      </c>
      <c r="R161" s="1000"/>
      <c r="S161" s="541">
        <f t="shared" ref="S161" si="398">Q161-M161</f>
        <v>4</v>
      </c>
      <c r="T161" s="542">
        <f t="shared" ref="T161" si="399">Q161-F161</f>
        <v>54</v>
      </c>
      <c r="U161" s="542"/>
      <c r="V161" s="541">
        <f t="shared" ref="V161" si="400">P161</f>
        <v>20</v>
      </c>
      <c r="W161" s="543">
        <f t="shared" ref="W161" si="401">T161-V161</f>
        <v>34</v>
      </c>
      <c r="X161" s="1046" t="s">
        <v>468</v>
      </c>
      <c r="Y161" s="1046" t="s">
        <v>51</v>
      </c>
      <c r="Z161" s="1046" t="s">
        <v>29</v>
      </c>
      <c r="AA161" s="1046">
        <v>2017</v>
      </c>
      <c r="AB161" s="1046" t="s">
        <v>30</v>
      </c>
      <c r="AC161" s="1047">
        <v>7</v>
      </c>
      <c r="AD161" s="978">
        <f t="shared" ref="AD161" si="402">T161/AC161</f>
        <v>7.7142857142857144</v>
      </c>
      <c r="AE161" s="1048">
        <v>23.45</v>
      </c>
      <c r="AF161" s="976">
        <f t="shared" ref="AF161" si="403">AD161*AE161</f>
        <v>180.9</v>
      </c>
      <c r="AG161" s="1058" t="s">
        <v>128</v>
      </c>
      <c r="AH161" s="976">
        <f t="shared" ref="AH161" si="404">AF161</f>
        <v>180.9</v>
      </c>
      <c r="AI161" s="978">
        <f t="shared" ref="AI161" si="405">AD161</f>
        <v>7.7142857142857144</v>
      </c>
      <c r="AJ161" s="978">
        <f t="shared" ref="AJ161" si="406">T161</f>
        <v>54</v>
      </c>
      <c r="AK161" s="1089"/>
      <c r="AL161" s="1089"/>
      <c r="AM161" s="1090"/>
    </row>
    <row r="162" spans="1:39" ht="12.1" customHeight="1">
      <c r="A162" s="999">
        <v>45622</v>
      </c>
      <c r="B162" s="164" t="s">
        <v>472</v>
      </c>
      <c r="C162" s="164" t="s">
        <v>111</v>
      </c>
      <c r="D162" s="164" t="s">
        <v>458</v>
      </c>
      <c r="E162" s="164" t="s">
        <v>282</v>
      </c>
      <c r="F162" s="1000">
        <v>240159</v>
      </c>
      <c r="G162" s="1000"/>
      <c r="H162" s="1000">
        <v>240166</v>
      </c>
      <c r="I162" s="1000"/>
      <c r="J162" s="541">
        <f t="shared" ref="J162" si="407">H162-F162</f>
        <v>7</v>
      </c>
      <c r="K162" s="1000">
        <v>240176</v>
      </c>
      <c r="L162" s="541">
        <f t="shared" ref="L162" si="408">K162-H162</f>
        <v>10</v>
      </c>
      <c r="M162" s="1000">
        <v>240186</v>
      </c>
      <c r="N162" s="1000"/>
      <c r="O162" s="541">
        <f t="shared" ref="O162" si="409">M162-K162</f>
        <v>10</v>
      </c>
      <c r="P162" s="541">
        <f t="shared" ref="P162" si="410">M162-H162</f>
        <v>20</v>
      </c>
      <c r="Q162" s="1000">
        <v>240209</v>
      </c>
      <c r="R162" s="1000"/>
      <c r="S162" s="541">
        <f t="shared" ref="S162" si="411">Q162-M162</f>
        <v>23</v>
      </c>
      <c r="T162" s="542">
        <f t="shared" ref="T162" si="412">Q162-F162</f>
        <v>50</v>
      </c>
      <c r="U162" s="542"/>
      <c r="V162" s="541">
        <f t="shared" ref="V162" si="413">P162</f>
        <v>20</v>
      </c>
      <c r="W162" s="543">
        <f t="shared" ref="W162" si="414">T162-V162</f>
        <v>30</v>
      </c>
      <c r="X162" s="1046" t="s">
        <v>468</v>
      </c>
      <c r="Y162" s="1046" t="s">
        <v>51</v>
      </c>
      <c r="Z162" s="1046" t="s">
        <v>29</v>
      </c>
      <c r="AA162" s="1046">
        <v>2017</v>
      </c>
      <c r="AB162" s="1046" t="s">
        <v>30</v>
      </c>
      <c r="AC162" s="1047">
        <v>7</v>
      </c>
      <c r="AD162" s="978">
        <f t="shared" ref="AD162" si="415">T162/AC162</f>
        <v>7.1428571428571432</v>
      </c>
      <c r="AE162" s="1048">
        <v>23.45</v>
      </c>
      <c r="AF162" s="976">
        <f t="shared" ref="AF162" si="416">AD162*AE162</f>
        <v>167.5</v>
      </c>
      <c r="AG162" s="1058" t="s">
        <v>128</v>
      </c>
      <c r="AH162" s="976">
        <f t="shared" ref="AH162" si="417">AF162</f>
        <v>167.5</v>
      </c>
      <c r="AI162" s="978">
        <f t="shared" ref="AI162" si="418">AD162</f>
        <v>7.1428571428571432</v>
      </c>
      <c r="AJ162" s="978">
        <f t="shared" ref="AJ162" si="419">T162</f>
        <v>50</v>
      </c>
      <c r="AK162" s="1089"/>
      <c r="AL162" s="1089"/>
      <c r="AM162" s="1090"/>
    </row>
    <row r="163" spans="1:39" ht="12.1" customHeight="1">
      <c r="A163" s="999">
        <v>45622</v>
      </c>
      <c r="B163" s="164" t="s">
        <v>472</v>
      </c>
      <c r="C163" s="164" t="s">
        <v>111</v>
      </c>
      <c r="D163" s="164" t="s">
        <v>459</v>
      </c>
      <c r="E163" s="164" t="s">
        <v>283</v>
      </c>
      <c r="F163" s="1000">
        <v>240209</v>
      </c>
      <c r="G163" s="1000"/>
      <c r="H163" s="1000">
        <v>240233</v>
      </c>
      <c r="I163" s="1000"/>
      <c r="J163" s="541">
        <f t="shared" ref="J163" si="420">H163-F163</f>
        <v>24</v>
      </c>
      <c r="K163" s="1000">
        <v>240243</v>
      </c>
      <c r="L163" s="541">
        <f t="shared" ref="L163" si="421">K163-H163</f>
        <v>10</v>
      </c>
      <c r="M163" s="1000">
        <v>240253</v>
      </c>
      <c r="N163" s="1000"/>
      <c r="O163" s="541">
        <f t="shared" ref="O163" si="422">M163-K163</f>
        <v>10</v>
      </c>
      <c r="P163" s="541">
        <f t="shared" ref="P163" si="423">M163-H163</f>
        <v>20</v>
      </c>
      <c r="Q163" s="1000">
        <v>240259</v>
      </c>
      <c r="R163" s="1000"/>
      <c r="S163" s="541">
        <f t="shared" ref="S163" si="424">Q163-M163</f>
        <v>6</v>
      </c>
      <c r="T163" s="542">
        <f t="shared" ref="T163" si="425">Q163-F163</f>
        <v>50</v>
      </c>
      <c r="U163" s="542"/>
      <c r="V163" s="541">
        <f t="shared" ref="V163" si="426">P163</f>
        <v>20</v>
      </c>
      <c r="W163" s="543">
        <f t="shared" ref="W163" si="427">T163-V163</f>
        <v>30</v>
      </c>
      <c r="X163" s="1046" t="s">
        <v>468</v>
      </c>
      <c r="Y163" s="1046" t="s">
        <v>51</v>
      </c>
      <c r="Z163" s="1046" t="s">
        <v>29</v>
      </c>
      <c r="AA163" s="1046">
        <v>2017</v>
      </c>
      <c r="AB163" s="1046" t="s">
        <v>30</v>
      </c>
      <c r="AC163" s="1047">
        <v>7</v>
      </c>
      <c r="AD163" s="978">
        <f t="shared" ref="AD163" si="428">T163/AC163</f>
        <v>7.1428571428571432</v>
      </c>
      <c r="AE163" s="1048">
        <v>23.45</v>
      </c>
      <c r="AF163" s="976">
        <f t="shared" ref="AF163" si="429">AD163*AE163</f>
        <v>167.5</v>
      </c>
      <c r="AG163" s="1058" t="s">
        <v>128</v>
      </c>
      <c r="AH163" s="976">
        <f t="shared" ref="AH163" si="430">AF163</f>
        <v>167.5</v>
      </c>
      <c r="AI163" s="978">
        <f t="shared" ref="AI163" si="431">AD163</f>
        <v>7.1428571428571432</v>
      </c>
      <c r="AJ163" s="978">
        <f t="shared" ref="AJ163" si="432">T163</f>
        <v>50</v>
      </c>
      <c r="AK163" s="1088" t="s">
        <v>439</v>
      </c>
      <c r="AL163" s="1088" t="s">
        <v>440</v>
      </c>
      <c r="AM163" s="1086" t="s">
        <v>2</v>
      </c>
    </row>
    <row r="164" spans="1:39" ht="12.1" customHeight="1">
      <c r="A164" s="999">
        <v>45623</v>
      </c>
      <c r="B164" s="164" t="s">
        <v>472</v>
      </c>
      <c r="C164" s="164" t="s">
        <v>111</v>
      </c>
      <c r="D164" s="164" t="s">
        <v>458</v>
      </c>
      <c r="E164" s="164" t="s">
        <v>282</v>
      </c>
      <c r="F164" s="1000">
        <v>240259</v>
      </c>
      <c r="G164" s="1000"/>
      <c r="H164" s="1000">
        <v>240264</v>
      </c>
      <c r="I164" s="1000"/>
      <c r="J164" s="541">
        <f t="shared" ref="J164" si="433">H164-F164</f>
        <v>5</v>
      </c>
      <c r="K164" s="1000">
        <v>240274</v>
      </c>
      <c r="L164" s="541">
        <f t="shared" ref="L164" si="434">K164-H164</f>
        <v>10</v>
      </c>
      <c r="M164" s="1000">
        <v>240284</v>
      </c>
      <c r="N164" s="1000"/>
      <c r="O164" s="541">
        <f t="shared" ref="O164" si="435">M164-K164</f>
        <v>10</v>
      </c>
      <c r="P164" s="541">
        <f t="shared" ref="P164" si="436">M164-H164</f>
        <v>20</v>
      </c>
      <c r="Q164" s="1000">
        <v>240308</v>
      </c>
      <c r="R164" s="1000"/>
      <c r="S164" s="541">
        <f t="shared" ref="S164" si="437">Q164-M164</f>
        <v>24</v>
      </c>
      <c r="T164" s="542">
        <f t="shared" ref="T164" si="438">Q164-F164</f>
        <v>49</v>
      </c>
      <c r="U164" s="542"/>
      <c r="V164" s="541">
        <f t="shared" ref="V164" si="439">P164</f>
        <v>20</v>
      </c>
      <c r="W164" s="543">
        <f t="shared" ref="W164" si="440">T164-V164</f>
        <v>29</v>
      </c>
      <c r="X164" s="1046" t="s">
        <v>468</v>
      </c>
      <c r="Y164" s="1046" t="s">
        <v>51</v>
      </c>
      <c r="Z164" s="1046" t="s">
        <v>29</v>
      </c>
      <c r="AA164" s="1046">
        <v>2017</v>
      </c>
      <c r="AB164" s="1046" t="s">
        <v>30</v>
      </c>
      <c r="AC164" s="1047">
        <v>7</v>
      </c>
      <c r="AD164" s="978">
        <f t="shared" ref="AD164" si="441">T164/AC164</f>
        <v>7</v>
      </c>
      <c r="AE164" s="1048">
        <v>23.45</v>
      </c>
      <c r="AF164" s="976">
        <f t="shared" ref="AF164" si="442">AD164*AE164</f>
        <v>164.15</v>
      </c>
      <c r="AG164" s="1058" t="s">
        <v>128</v>
      </c>
      <c r="AH164" s="976">
        <f t="shared" ref="AH164" si="443">AF164</f>
        <v>164.15</v>
      </c>
      <c r="AI164" s="978">
        <f t="shared" ref="AI164" si="444">AD164</f>
        <v>7</v>
      </c>
      <c r="AJ164" s="978">
        <f t="shared" ref="AJ164" si="445">T164</f>
        <v>49</v>
      </c>
      <c r="AK164" s="1067">
        <f>SUM(AH161:AH164)</f>
        <v>680.05</v>
      </c>
      <c r="AL164" s="1067">
        <v>800</v>
      </c>
      <c r="AM164" s="1064">
        <v>45623</v>
      </c>
    </row>
    <row r="165" spans="1:39" ht="12.1" customHeight="1">
      <c r="A165" s="999">
        <v>45623</v>
      </c>
      <c r="B165" s="164" t="s">
        <v>472</v>
      </c>
      <c r="C165" s="164" t="s">
        <v>111</v>
      </c>
      <c r="D165" s="164" t="s">
        <v>459</v>
      </c>
      <c r="E165" s="164" t="s">
        <v>283</v>
      </c>
      <c r="F165" s="1000">
        <v>240308</v>
      </c>
      <c r="G165" s="1000"/>
      <c r="H165" s="1000">
        <v>240333</v>
      </c>
      <c r="I165" s="1000"/>
      <c r="J165" s="541">
        <f t="shared" ref="J165" si="446">H165-F165</f>
        <v>25</v>
      </c>
      <c r="K165" s="1000">
        <v>240343</v>
      </c>
      <c r="L165" s="541">
        <f t="shared" ref="L165" si="447">K165-H165</f>
        <v>10</v>
      </c>
      <c r="M165" s="1000">
        <v>240353</v>
      </c>
      <c r="N165" s="1000"/>
      <c r="O165" s="541">
        <f t="shared" ref="O165" si="448">M165-K165</f>
        <v>10</v>
      </c>
      <c r="P165" s="541">
        <f t="shared" ref="P165" si="449">M165-H165</f>
        <v>20</v>
      </c>
      <c r="Q165" s="1000">
        <v>240357</v>
      </c>
      <c r="R165" s="1000"/>
      <c r="S165" s="541">
        <f t="shared" ref="S165" si="450">Q165-M165</f>
        <v>4</v>
      </c>
      <c r="T165" s="542">
        <f t="shared" ref="T165" si="451">Q165-F165</f>
        <v>49</v>
      </c>
      <c r="U165" s="542"/>
      <c r="V165" s="541">
        <f t="shared" ref="V165" si="452">P165</f>
        <v>20</v>
      </c>
      <c r="W165" s="543">
        <f t="shared" ref="W165" si="453">T165-V165</f>
        <v>29</v>
      </c>
      <c r="X165" s="1046" t="s">
        <v>468</v>
      </c>
      <c r="Y165" s="1046" t="s">
        <v>51</v>
      </c>
      <c r="Z165" s="1046" t="s">
        <v>29</v>
      </c>
      <c r="AA165" s="1046">
        <v>2017</v>
      </c>
      <c r="AB165" s="1046" t="s">
        <v>30</v>
      </c>
      <c r="AC165" s="1047">
        <v>7</v>
      </c>
      <c r="AD165" s="978">
        <f t="shared" ref="AD165" si="454">T165/AC165</f>
        <v>7</v>
      </c>
      <c r="AE165" s="1048">
        <v>23.45</v>
      </c>
      <c r="AF165" s="976">
        <f t="shared" ref="AF165" si="455">AD165*AE165</f>
        <v>164.15</v>
      </c>
      <c r="AG165" s="1058" t="s">
        <v>128</v>
      </c>
      <c r="AH165" s="976">
        <f t="shared" ref="AH165" si="456">AF165</f>
        <v>164.15</v>
      </c>
      <c r="AI165" s="978">
        <f t="shared" ref="AI165" si="457">AD165</f>
        <v>7</v>
      </c>
      <c r="AJ165" s="978">
        <f t="shared" ref="AJ165" si="458">T165</f>
        <v>49</v>
      </c>
      <c r="AK165" s="1089"/>
      <c r="AL165" s="1089"/>
      <c r="AM165" s="1090"/>
    </row>
    <row r="166" spans="1:39" ht="12.1" customHeight="1">
      <c r="A166" s="999">
        <v>45624</v>
      </c>
      <c r="B166" s="164" t="s">
        <v>472</v>
      </c>
      <c r="C166" s="164" t="s">
        <v>111</v>
      </c>
      <c r="D166" s="164" t="s">
        <v>458</v>
      </c>
      <c r="E166" s="164" t="s">
        <v>282</v>
      </c>
      <c r="F166" s="1000">
        <v>240357</v>
      </c>
      <c r="G166" s="1000"/>
      <c r="H166" s="1000">
        <v>240364</v>
      </c>
      <c r="I166" s="1000"/>
      <c r="J166" s="541">
        <f t="shared" ref="J166" si="459">H166-F166</f>
        <v>7</v>
      </c>
      <c r="K166" s="1000">
        <v>240374</v>
      </c>
      <c r="L166" s="541">
        <f t="shared" ref="L166" si="460">K166-H166</f>
        <v>10</v>
      </c>
      <c r="M166" s="1000">
        <v>240395</v>
      </c>
      <c r="N166" s="1000"/>
      <c r="O166" s="541">
        <f t="shared" ref="O166" si="461">M166-K166</f>
        <v>21</v>
      </c>
      <c r="P166" s="541">
        <f t="shared" ref="P166" si="462">M166-H166</f>
        <v>31</v>
      </c>
      <c r="Q166" s="1000">
        <v>240395</v>
      </c>
      <c r="R166" s="1000"/>
      <c r="S166" s="541">
        <f t="shared" ref="S166" si="463">Q166-M166</f>
        <v>0</v>
      </c>
      <c r="T166" s="542">
        <f t="shared" ref="T166" si="464">Q166-F166</f>
        <v>38</v>
      </c>
      <c r="U166" s="542"/>
      <c r="V166" s="541">
        <f t="shared" ref="V166" si="465">P166</f>
        <v>31</v>
      </c>
      <c r="W166" s="543">
        <f t="shared" ref="W166" si="466">T166-V166</f>
        <v>7</v>
      </c>
      <c r="X166" s="1046" t="s">
        <v>468</v>
      </c>
      <c r="Y166" s="1046" t="s">
        <v>51</v>
      </c>
      <c r="Z166" s="1046" t="s">
        <v>29</v>
      </c>
      <c r="AA166" s="1046">
        <v>2017</v>
      </c>
      <c r="AB166" s="1046" t="s">
        <v>30</v>
      </c>
      <c r="AC166" s="1047">
        <v>7</v>
      </c>
      <c r="AD166" s="978">
        <f t="shared" ref="AD166" si="467">T166/AC166</f>
        <v>5.4285714285714288</v>
      </c>
      <c r="AE166" s="1048">
        <v>23.45</v>
      </c>
      <c r="AF166" s="976">
        <f t="shared" ref="AF166" si="468">AD166*AE166</f>
        <v>127.3</v>
      </c>
      <c r="AG166" s="1058" t="s">
        <v>128</v>
      </c>
      <c r="AH166" s="976">
        <f t="shared" ref="AH166" si="469">AF166</f>
        <v>127.3</v>
      </c>
      <c r="AI166" s="978">
        <f t="shared" ref="AI166" si="470">AD166</f>
        <v>5.4285714285714288</v>
      </c>
      <c r="AJ166" s="978">
        <f t="shared" ref="AJ166" si="471">T166</f>
        <v>38</v>
      </c>
      <c r="AK166" s="1089"/>
      <c r="AL166" s="1089"/>
      <c r="AM166" s="1090"/>
    </row>
    <row r="167" spans="1:39" ht="12.1" customHeight="1">
      <c r="A167" s="999">
        <v>45624</v>
      </c>
      <c r="B167" s="164" t="s">
        <v>472</v>
      </c>
      <c r="C167" s="164" t="s">
        <v>111</v>
      </c>
      <c r="D167" s="164" t="s">
        <v>459</v>
      </c>
      <c r="E167" s="164" t="s">
        <v>283</v>
      </c>
      <c r="F167" s="1000">
        <v>240395</v>
      </c>
      <c r="G167" s="1000"/>
      <c r="H167" s="1000">
        <v>240419</v>
      </c>
      <c r="I167" s="1000"/>
      <c r="J167" s="541">
        <f t="shared" ref="J167" si="472">H167-F167</f>
        <v>24</v>
      </c>
      <c r="K167" s="1000">
        <v>240429</v>
      </c>
      <c r="L167" s="541">
        <f t="shared" ref="L167" si="473">K167-H167</f>
        <v>10</v>
      </c>
      <c r="M167" s="1000">
        <v>240434</v>
      </c>
      <c r="N167" s="1000"/>
      <c r="O167" s="541">
        <f t="shared" ref="O167" si="474">M167-K167</f>
        <v>5</v>
      </c>
      <c r="P167" s="541">
        <f t="shared" ref="P167" si="475">M167-H167</f>
        <v>15</v>
      </c>
      <c r="Q167" s="1000">
        <v>240434</v>
      </c>
      <c r="R167" s="1000"/>
      <c r="S167" s="541">
        <f t="shared" ref="S167" si="476">Q167-M167</f>
        <v>0</v>
      </c>
      <c r="T167" s="542">
        <f t="shared" ref="T167" si="477">Q167-F167</f>
        <v>39</v>
      </c>
      <c r="U167" s="542"/>
      <c r="V167" s="541">
        <f t="shared" ref="V167" si="478">P167</f>
        <v>15</v>
      </c>
      <c r="W167" s="543">
        <f t="shared" ref="W167" si="479">T167-V167</f>
        <v>24</v>
      </c>
      <c r="X167" s="1046" t="s">
        <v>468</v>
      </c>
      <c r="Y167" s="1046" t="s">
        <v>51</v>
      </c>
      <c r="Z167" s="1046" t="s">
        <v>29</v>
      </c>
      <c r="AA167" s="1046">
        <v>2017</v>
      </c>
      <c r="AB167" s="1046" t="s">
        <v>30</v>
      </c>
      <c r="AC167" s="1047">
        <v>7</v>
      </c>
      <c r="AD167" s="978">
        <f t="shared" ref="AD167" si="480">T167/AC167</f>
        <v>5.5714285714285712</v>
      </c>
      <c r="AE167" s="1048">
        <v>23.45</v>
      </c>
      <c r="AF167" s="976">
        <f t="shared" ref="AF167" si="481">AD167*AE167</f>
        <v>130.64999999999998</v>
      </c>
      <c r="AG167" s="1058" t="s">
        <v>128</v>
      </c>
      <c r="AH167" s="976">
        <f t="shared" ref="AH167" si="482">AF167</f>
        <v>130.64999999999998</v>
      </c>
      <c r="AI167" s="978">
        <f t="shared" ref="AI167" si="483">AD167</f>
        <v>5.5714285714285712</v>
      </c>
      <c r="AJ167" s="978">
        <f t="shared" ref="AJ167" si="484">T167</f>
        <v>39</v>
      </c>
      <c r="AK167" s="1088" t="s">
        <v>439</v>
      </c>
      <c r="AL167" s="1088" t="s">
        <v>440</v>
      </c>
      <c r="AM167" s="1086" t="s">
        <v>2</v>
      </c>
    </row>
    <row r="168" spans="1:39" ht="12.1" customHeight="1">
      <c r="A168" s="999">
        <v>45625</v>
      </c>
      <c r="B168" s="164" t="s">
        <v>472</v>
      </c>
      <c r="C168" s="164" t="s">
        <v>111</v>
      </c>
      <c r="D168" s="164" t="s">
        <v>458</v>
      </c>
      <c r="E168" s="164" t="s">
        <v>282</v>
      </c>
      <c r="F168" s="1000">
        <v>240434</v>
      </c>
      <c r="G168" s="1000"/>
      <c r="H168" s="1000">
        <v>240440</v>
      </c>
      <c r="I168" s="1000"/>
      <c r="J168" s="541">
        <f t="shared" ref="J168" si="485">H168-F168</f>
        <v>6</v>
      </c>
      <c r="K168" s="1000">
        <v>240450</v>
      </c>
      <c r="L168" s="541">
        <f t="shared" ref="L168" si="486">K168-H168</f>
        <v>10</v>
      </c>
      <c r="M168" s="1000">
        <v>240470</v>
      </c>
      <c r="N168" s="1000"/>
      <c r="O168" s="541">
        <f t="shared" ref="O168" si="487">M168-K168</f>
        <v>20</v>
      </c>
      <c r="P168" s="541">
        <f t="shared" ref="P168" si="488">M168-H168</f>
        <v>30</v>
      </c>
      <c r="Q168" s="1000">
        <v>240470</v>
      </c>
      <c r="R168" s="1000"/>
      <c r="S168" s="541">
        <f t="shared" ref="S168" si="489">Q168-M168</f>
        <v>0</v>
      </c>
      <c r="T168" s="542">
        <f t="shared" ref="T168" si="490">Q168-F168</f>
        <v>36</v>
      </c>
      <c r="U168" s="542"/>
      <c r="V168" s="541">
        <f t="shared" ref="V168" si="491">P168</f>
        <v>30</v>
      </c>
      <c r="W168" s="543">
        <f t="shared" ref="W168" si="492">T168-V168</f>
        <v>6</v>
      </c>
      <c r="X168" s="1046" t="s">
        <v>468</v>
      </c>
      <c r="Y168" s="1046" t="s">
        <v>51</v>
      </c>
      <c r="Z168" s="1046" t="s">
        <v>29</v>
      </c>
      <c r="AA168" s="1046">
        <v>2017</v>
      </c>
      <c r="AB168" s="1046" t="s">
        <v>30</v>
      </c>
      <c r="AC168" s="1047">
        <v>7</v>
      </c>
      <c r="AD168" s="978">
        <f t="shared" ref="AD168" si="493">T168/AC168</f>
        <v>5.1428571428571432</v>
      </c>
      <c r="AE168" s="1048">
        <v>23.45</v>
      </c>
      <c r="AF168" s="976">
        <f t="shared" ref="AF168" si="494">AD168*AE168</f>
        <v>120.60000000000001</v>
      </c>
      <c r="AG168" s="1058" t="s">
        <v>128</v>
      </c>
      <c r="AH168" s="976">
        <f t="shared" ref="AH168" si="495">AF168</f>
        <v>120.60000000000001</v>
      </c>
      <c r="AI168" s="978">
        <f t="shared" ref="AI168" si="496">AD168</f>
        <v>5.1428571428571432</v>
      </c>
      <c r="AJ168" s="978">
        <f t="shared" ref="AJ168" si="497">T168</f>
        <v>36</v>
      </c>
      <c r="AK168" s="1067">
        <f>SUM(AH165:AH168)</f>
        <v>542.69999999999993</v>
      </c>
      <c r="AL168" s="1067">
        <v>800</v>
      </c>
      <c r="AM168" s="1064">
        <v>45625</v>
      </c>
    </row>
    <row r="169" spans="1:39" ht="12.1" customHeight="1">
      <c r="A169" s="999">
        <v>45625</v>
      </c>
      <c r="B169" s="164" t="s">
        <v>472</v>
      </c>
      <c r="C169" s="164" t="s">
        <v>111</v>
      </c>
      <c r="D169" s="164" t="s">
        <v>459</v>
      </c>
      <c r="E169" s="164" t="s">
        <v>283</v>
      </c>
      <c r="F169" s="1000">
        <v>240470</v>
      </c>
      <c r="G169" s="1000"/>
      <c r="H169" s="1000">
        <v>240488</v>
      </c>
      <c r="I169" s="1000"/>
      <c r="J169" s="541">
        <f t="shared" ref="J169" si="498">H169-F169</f>
        <v>18</v>
      </c>
      <c r="K169" s="1000">
        <v>240499</v>
      </c>
      <c r="L169" s="541">
        <f t="shared" ref="L169" si="499">K169-H169</f>
        <v>11</v>
      </c>
      <c r="M169" s="1000">
        <v>240509</v>
      </c>
      <c r="N169" s="1000"/>
      <c r="O169" s="541">
        <f t="shared" ref="O169" si="500">M169-K169</f>
        <v>10</v>
      </c>
      <c r="P169" s="541">
        <f t="shared" ref="P169" si="501">M169-H169</f>
        <v>21</v>
      </c>
      <c r="Q169" s="1000">
        <v>240509</v>
      </c>
      <c r="R169" s="1000"/>
      <c r="S169" s="541">
        <f t="shared" ref="S169" si="502">Q169-M169</f>
        <v>0</v>
      </c>
      <c r="T169" s="542">
        <f t="shared" ref="T169" si="503">Q169-F169</f>
        <v>39</v>
      </c>
      <c r="U169" s="542"/>
      <c r="V169" s="541">
        <f t="shared" ref="V169" si="504">P169</f>
        <v>21</v>
      </c>
      <c r="W169" s="543">
        <f t="shared" ref="W169" si="505">T169-V169</f>
        <v>18</v>
      </c>
      <c r="X169" s="1046" t="s">
        <v>468</v>
      </c>
      <c r="Y169" s="1046" t="s">
        <v>51</v>
      </c>
      <c r="Z169" s="1046" t="s">
        <v>29</v>
      </c>
      <c r="AA169" s="1046">
        <v>2017</v>
      </c>
      <c r="AB169" s="1046" t="s">
        <v>30</v>
      </c>
      <c r="AC169" s="1047">
        <v>7</v>
      </c>
      <c r="AD169" s="978">
        <f t="shared" ref="AD169" si="506">T169/AC169</f>
        <v>5.5714285714285712</v>
      </c>
      <c r="AE169" s="1048">
        <v>23.45</v>
      </c>
      <c r="AF169" s="976">
        <f t="shared" ref="AF169" si="507">AD169*AE169</f>
        <v>130.64999999999998</v>
      </c>
      <c r="AG169" s="1058" t="s">
        <v>128</v>
      </c>
      <c r="AH169" s="976">
        <f t="shared" ref="AH169" si="508">AF169</f>
        <v>130.64999999999998</v>
      </c>
      <c r="AI169" s="978">
        <f t="shared" ref="AI169" si="509">AD169</f>
        <v>5.5714285714285712</v>
      </c>
      <c r="AJ169" s="978">
        <f t="shared" ref="AJ169" si="510">T169</f>
        <v>39</v>
      </c>
      <c r="AK169" s="1091"/>
      <c r="AL169" s="1091"/>
      <c r="AM169" s="1092"/>
    </row>
    <row r="170" spans="1:39" ht="12.1" customHeight="1">
      <c r="A170" s="999">
        <v>45628</v>
      </c>
      <c r="B170" s="164" t="s">
        <v>472</v>
      </c>
      <c r="C170" s="164" t="s">
        <v>111</v>
      </c>
      <c r="D170" s="164" t="s">
        <v>458</v>
      </c>
      <c r="E170" s="164" t="s">
        <v>282</v>
      </c>
      <c r="F170" s="1000">
        <v>240509</v>
      </c>
      <c r="G170" s="1000"/>
      <c r="H170" s="1000">
        <v>240517</v>
      </c>
      <c r="I170" s="1000"/>
      <c r="J170" s="541">
        <f t="shared" ref="J170" si="511">H170-F170</f>
        <v>8</v>
      </c>
      <c r="K170" s="1000">
        <v>240527</v>
      </c>
      <c r="L170" s="541">
        <f t="shared" ref="L170" si="512">K170-H170</f>
        <v>10</v>
      </c>
      <c r="M170" s="1000">
        <v>240537</v>
      </c>
      <c r="N170" s="1000"/>
      <c r="O170" s="541">
        <f t="shared" ref="O170" si="513">M170-K170</f>
        <v>10</v>
      </c>
      <c r="P170" s="541">
        <f t="shared" ref="P170" si="514">M170-H170</f>
        <v>20</v>
      </c>
      <c r="Q170" s="1000">
        <v>240560</v>
      </c>
      <c r="R170" s="1000"/>
      <c r="S170" s="541">
        <f t="shared" ref="S170" si="515">Q170-M170</f>
        <v>23</v>
      </c>
      <c r="T170" s="542">
        <f t="shared" ref="T170" si="516">Q170-F170</f>
        <v>51</v>
      </c>
      <c r="U170" s="542"/>
      <c r="V170" s="541">
        <f t="shared" ref="V170" si="517">P170</f>
        <v>20</v>
      </c>
      <c r="W170" s="543">
        <f t="shared" ref="W170" si="518">T170-V170</f>
        <v>31</v>
      </c>
      <c r="X170" s="1046" t="s">
        <v>468</v>
      </c>
      <c r="Y170" s="1046" t="s">
        <v>51</v>
      </c>
      <c r="Z170" s="1046" t="s">
        <v>29</v>
      </c>
      <c r="AA170" s="1046">
        <v>2017</v>
      </c>
      <c r="AB170" s="1046" t="s">
        <v>30</v>
      </c>
      <c r="AC170" s="1047">
        <v>7</v>
      </c>
      <c r="AD170" s="978">
        <f t="shared" ref="AD170" si="519">T170/AC170</f>
        <v>7.2857142857142856</v>
      </c>
      <c r="AE170" s="1048">
        <v>23.45</v>
      </c>
      <c r="AF170" s="976">
        <f t="shared" ref="AF170" si="520">AD170*AE170</f>
        <v>170.85</v>
      </c>
      <c r="AG170" s="1058" t="s">
        <v>128</v>
      </c>
      <c r="AH170" s="976">
        <f t="shared" ref="AH170" si="521">AF170</f>
        <v>170.85</v>
      </c>
      <c r="AI170" s="978">
        <f t="shared" ref="AI170" si="522">AD170</f>
        <v>7.2857142857142856</v>
      </c>
      <c r="AJ170" s="978">
        <f t="shared" ref="AJ170" si="523">T170</f>
        <v>51</v>
      </c>
      <c r="AK170" s="1089"/>
      <c r="AL170" s="1089"/>
      <c r="AM170" s="1093"/>
    </row>
    <row r="171" spans="1:39" ht="12.1" customHeight="1">
      <c r="A171" s="999">
        <v>45628</v>
      </c>
      <c r="B171" s="164" t="s">
        <v>472</v>
      </c>
      <c r="C171" s="164" t="s">
        <v>111</v>
      </c>
      <c r="D171" s="164" t="s">
        <v>459</v>
      </c>
      <c r="E171" s="164" t="s">
        <v>283</v>
      </c>
      <c r="F171" s="1000">
        <v>240560</v>
      </c>
      <c r="G171" s="1000"/>
      <c r="H171" s="1000">
        <v>240586</v>
      </c>
      <c r="I171" s="1000"/>
      <c r="J171" s="541">
        <f t="shared" ref="J171" si="524">H171-F171</f>
        <v>26</v>
      </c>
      <c r="K171" s="1000">
        <v>240596</v>
      </c>
      <c r="L171" s="541">
        <f t="shared" ref="L171" si="525">K171-H171</f>
        <v>10</v>
      </c>
      <c r="M171" s="1000">
        <v>240606</v>
      </c>
      <c r="N171" s="1000"/>
      <c r="O171" s="541">
        <f t="shared" ref="O171" si="526">M171-K171</f>
        <v>10</v>
      </c>
      <c r="P171" s="541">
        <f t="shared" ref="P171" si="527">M171-H171</f>
        <v>20</v>
      </c>
      <c r="Q171" s="1000">
        <v>240613</v>
      </c>
      <c r="R171" s="1000"/>
      <c r="S171" s="541">
        <f t="shared" ref="S171" si="528">Q171-M171</f>
        <v>7</v>
      </c>
      <c r="T171" s="542">
        <f t="shared" ref="T171" si="529">Q171-F171</f>
        <v>53</v>
      </c>
      <c r="U171" s="542"/>
      <c r="V171" s="541">
        <f t="shared" ref="V171" si="530">P171</f>
        <v>20</v>
      </c>
      <c r="W171" s="543">
        <f t="shared" ref="W171" si="531">T171-V171</f>
        <v>33</v>
      </c>
      <c r="X171" s="1046" t="s">
        <v>468</v>
      </c>
      <c r="Y171" s="1046" t="s">
        <v>51</v>
      </c>
      <c r="Z171" s="1046" t="s">
        <v>29</v>
      </c>
      <c r="AA171" s="1046">
        <v>2017</v>
      </c>
      <c r="AB171" s="1046" t="s">
        <v>30</v>
      </c>
      <c r="AC171" s="1047">
        <v>7</v>
      </c>
      <c r="AD171" s="978">
        <f t="shared" ref="AD171" si="532">T171/AC171</f>
        <v>7.5714285714285712</v>
      </c>
      <c r="AE171" s="1048">
        <v>23.45</v>
      </c>
      <c r="AF171" s="976">
        <f t="shared" ref="AF171" si="533">AD171*AE171</f>
        <v>177.54999999999998</v>
      </c>
      <c r="AG171" s="1058" t="s">
        <v>128</v>
      </c>
      <c r="AH171" s="976">
        <f t="shared" ref="AH171" si="534">AF171</f>
        <v>177.54999999999998</v>
      </c>
      <c r="AI171" s="978">
        <f t="shared" ref="AI171" si="535">AD171</f>
        <v>7.5714285714285712</v>
      </c>
      <c r="AJ171" s="978">
        <f t="shared" ref="AJ171" si="536">T171</f>
        <v>53</v>
      </c>
      <c r="AK171" s="1088" t="s">
        <v>439</v>
      </c>
      <c r="AL171" s="1088" t="s">
        <v>440</v>
      </c>
      <c r="AM171" s="1086" t="s">
        <v>2</v>
      </c>
    </row>
    <row r="172" spans="1:39" ht="12.1" customHeight="1">
      <c r="A172" s="999">
        <v>45629</v>
      </c>
      <c r="B172" s="164" t="s">
        <v>472</v>
      </c>
      <c r="C172" s="164" t="s">
        <v>111</v>
      </c>
      <c r="D172" s="164" t="s">
        <v>458</v>
      </c>
      <c r="E172" s="164" t="s">
        <v>282</v>
      </c>
      <c r="F172" s="1000">
        <v>240613</v>
      </c>
      <c r="G172" s="1000"/>
      <c r="H172" s="1000">
        <v>240620</v>
      </c>
      <c r="I172" s="1000"/>
      <c r="J172" s="541">
        <f t="shared" ref="J172" si="537">H172-F172</f>
        <v>7</v>
      </c>
      <c r="K172" s="1000">
        <v>240630</v>
      </c>
      <c r="L172" s="541">
        <f t="shared" ref="L172" si="538">K172-H172</f>
        <v>10</v>
      </c>
      <c r="M172" s="1000">
        <v>240640</v>
      </c>
      <c r="N172" s="1000"/>
      <c r="O172" s="541">
        <f t="shared" ref="O172" si="539">M172-K172</f>
        <v>10</v>
      </c>
      <c r="P172" s="541">
        <f t="shared" ref="P172" si="540">M172-H172</f>
        <v>20</v>
      </c>
      <c r="Q172" s="1000">
        <v>240663</v>
      </c>
      <c r="R172" s="1000"/>
      <c r="S172" s="541">
        <f t="shared" ref="S172" si="541">Q172-M172</f>
        <v>23</v>
      </c>
      <c r="T172" s="542">
        <f t="shared" ref="T172" si="542">Q172-F172</f>
        <v>50</v>
      </c>
      <c r="U172" s="542"/>
      <c r="V172" s="541">
        <f t="shared" ref="V172" si="543">P172</f>
        <v>20</v>
      </c>
      <c r="W172" s="543">
        <f t="shared" ref="W172" si="544">T172-V172</f>
        <v>30</v>
      </c>
      <c r="X172" s="1046" t="s">
        <v>468</v>
      </c>
      <c r="Y172" s="1046" t="s">
        <v>51</v>
      </c>
      <c r="Z172" s="1046" t="s">
        <v>29</v>
      </c>
      <c r="AA172" s="1046">
        <v>2017</v>
      </c>
      <c r="AB172" s="1046" t="s">
        <v>30</v>
      </c>
      <c r="AC172" s="1047">
        <v>7</v>
      </c>
      <c r="AD172" s="978">
        <f t="shared" ref="AD172" si="545">T172/AC172</f>
        <v>7.1428571428571432</v>
      </c>
      <c r="AE172" s="1048">
        <v>23.45</v>
      </c>
      <c r="AF172" s="976">
        <f t="shared" ref="AF172" si="546">AD172*AE172</f>
        <v>167.5</v>
      </c>
      <c r="AG172" s="1058" t="s">
        <v>128</v>
      </c>
      <c r="AH172" s="976">
        <f t="shared" ref="AH172" si="547">AF172</f>
        <v>167.5</v>
      </c>
      <c r="AI172" s="978">
        <f t="shared" ref="AI172" si="548">AD172</f>
        <v>7.1428571428571432</v>
      </c>
      <c r="AJ172" s="978">
        <f t="shared" ref="AJ172" si="549">T172</f>
        <v>50</v>
      </c>
      <c r="AK172" s="1067">
        <f>SUM(AH169:AH172)</f>
        <v>646.54999999999995</v>
      </c>
      <c r="AL172" s="1067">
        <v>700</v>
      </c>
      <c r="AM172" s="1064">
        <v>45629</v>
      </c>
    </row>
    <row r="173" spans="1:39" ht="12.1" customHeight="1">
      <c r="A173" s="999">
        <v>45629</v>
      </c>
      <c r="B173" s="164" t="s">
        <v>472</v>
      </c>
      <c r="C173" s="164" t="s">
        <v>111</v>
      </c>
      <c r="D173" s="164" t="s">
        <v>459</v>
      </c>
      <c r="E173" s="164" t="s">
        <v>283</v>
      </c>
      <c r="F173" s="1000">
        <v>240663</v>
      </c>
      <c r="G173" s="1000"/>
      <c r="H173" s="1000">
        <v>240689</v>
      </c>
      <c r="I173" s="1000"/>
      <c r="J173" s="541">
        <f t="shared" ref="J173" si="550">H173-F173</f>
        <v>26</v>
      </c>
      <c r="K173" s="1000">
        <v>240699</v>
      </c>
      <c r="L173" s="541">
        <f t="shared" ref="L173" si="551">K173-H173</f>
        <v>10</v>
      </c>
      <c r="M173" s="1000">
        <v>240709</v>
      </c>
      <c r="N173" s="1000"/>
      <c r="O173" s="541">
        <f t="shared" ref="O173" si="552">M173-K173</f>
        <v>10</v>
      </c>
      <c r="P173" s="541">
        <f t="shared" ref="P173" si="553">M173-H173</f>
        <v>20</v>
      </c>
      <c r="Q173" s="1000">
        <v>240718</v>
      </c>
      <c r="R173" s="1000"/>
      <c r="S173" s="541">
        <f t="shared" ref="S173" si="554">Q173-M173</f>
        <v>9</v>
      </c>
      <c r="T173" s="542">
        <f t="shared" ref="T173" si="555">Q173-F173</f>
        <v>55</v>
      </c>
      <c r="U173" s="542"/>
      <c r="V173" s="541">
        <f t="shared" ref="V173" si="556">P173</f>
        <v>20</v>
      </c>
      <c r="W173" s="543">
        <f t="shared" ref="W173" si="557">T173-V173</f>
        <v>35</v>
      </c>
      <c r="X173" s="1046" t="s">
        <v>468</v>
      </c>
      <c r="Y173" s="1046" t="s">
        <v>51</v>
      </c>
      <c r="Z173" s="1046" t="s">
        <v>29</v>
      </c>
      <c r="AA173" s="1046">
        <v>2017</v>
      </c>
      <c r="AB173" s="1046" t="s">
        <v>30</v>
      </c>
      <c r="AC173" s="1047">
        <v>7</v>
      </c>
      <c r="AD173" s="978">
        <f t="shared" ref="AD173" si="558">T173/AC173</f>
        <v>7.8571428571428568</v>
      </c>
      <c r="AE173" s="1048">
        <v>23.45</v>
      </c>
      <c r="AF173" s="976">
        <f t="shared" ref="AF173" si="559">AD173*AE173</f>
        <v>184.24999999999997</v>
      </c>
      <c r="AG173" s="1058" t="s">
        <v>128</v>
      </c>
      <c r="AH173" s="976">
        <f t="shared" ref="AH173" si="560">AF173</f>
        <v>184.24999999999997</v>
      </c>
      <c r="AI173" s="978">
        <f t="shared" ref="AI173" si="561">AD173</f>
        <v>7.8571428571428568</v>
      </c>
      <c r="AJ173" s="978">
        <f t="shared" ref="AJ173" si="562">T173</f>
        <v>55</v>
      </c>
      <c r="AK173" s="1089"/>
      <c r="AL173" s="1089"/>
      <c r="AM173" s="1090"/>
    </row>
    <row r="174" spans="1:39" ht="12.1" customHeight="1">
      <c r="A174" s="999">
        <v>45630</v>
      </c>
      <c r="B174" s="164" t="s">
        <v>472</v>
      </c>
      <c r="C174" s="164" t="s">
        <v>111</v>
      </c>
      <c r="D174" s="164" t="s">
        <v>458</v>
      </c>
      <c r="E174" s="164" t="s">
        <v>282</v>
      </c>
      <c r="F174" s="1000">
        <v>240718</v>
      </c>
      <c r="G174" s="1000"/>
      <c r="H174" s="1000">
        <v>240725</v>
      </c>
      <c r="I174" s="1000"/>
      <c r="J174" s="541">
        <f t="shared" ref="J174" si="563">H174-F174</f>
        <v>7</v>
      </c>
      <c r="K174" s="1000">
        <v>240735</v>
      </c>
      <c r="L174" s="541">
        <f t="shared" ref="L174" si="564">K174-H174</f>
        <v>10</v>
      </c>
      <c r="M174" s="1000">
        <v>240745</v>
      </c>
      <c r="N174" s="1000"/>
      <c r="O174" s="541">
        <f t="shared" ref="O174" si="565">M174-K174</f>
        <v>10</v>
      </c>
      <c r="P174" s="541">
        <f t="shared" ref="P174" si="566">M174-H174</f>
        <v>20</v>
      </c>
      <c r="Q174" s="1000">
        <v>240771</v>
      </c>
      <c r="R174" s="1000"/>
      <c r="S174" s="541">
        <f t="shared" ref="S174" si="567">Q174-M174</f>
        <v>26</v>
      </c>
      <c r="T174" s="542">
        <f t="shared" ref="T174" si="568">Q174-F174</f>
        <v>53</v>
      </c>
      <c r="U174" s="542"/>
      <c r="V174" s="541">
        <f t="shared" ref="V174" si="569">P174</f>
        <v>20</v>
      </c>
      <c r="W174" s="543">
        <f t="shared" ref="W174" si="570">T174-V174</f>
        <v>33</v>
      </c>
      <c r="X174" s="1046" t="s">
        <v>468</v>
      </c>
      <c r="Y174" s="1046" t="s">
        <v>51</v>
      </c>
      <c r="Z174" s="1046" t="s">
        <v>29</v>
      </c>
      <c r="AA174" s="1046">
        <v>2017</v>
      </c>
      <c r="AB174" s="1046" t="s">
        <v>30</v>
      </c>
      <c r="AC174" s="1047">
        <v>7</v>
      </c>
      <c r="AD174" s="978">
        <f t="shared" ref="AD174" si="571">T174/AC174</f>
        <v>7.5714285714285712</v>
      </c>
      <c r="AE174" s="1048">
        <v>23.45</v>
      </c>
      <c r="AF174" s="976">
        <f t="shared" ref="AF174" si="572">AD174*AE174</f>
        <v>177.54999999999998</v>
      </c>
      <c r="AG174" s="1058" t="s">
        <v>128</v>
      </c>
      <c r="AH174" s="976">
        <f t="shared" ref="AH174" si="573">AF174</f>
        <v>177.54999999999998</v>
      </c>
      <c r="AI174" s="978">
        <f t="shared" ref="AI174" si="574">AD174</f>
        <v>7.5714285714285712</v>
      </c>
      <c r="AJ174" s="978">
        <f t="shared" ref="AJ174" si="575">T174</f>
        <v>53</v>
      </c>
      <c r="AK174" s="1091"/>
      <c r="AL174" s="1091"/>
      <c r="AM174" s="1092"/>
    </row>
    <row r="175" spans="1:39" ht="12.1" customHeight="1">
      <c r="A175" s="999">
        <v>45630</v>
      </c>
      <c r="B175" s="164" t="s">
        <v>472</v>
      </c>
      <c r="C175" s="164" t="s">
        <v>111</v>
      </c>
      <c r="D175" s="164" t="s">
        <v>459</v>
      </c>
      <c r="E175" s="164" t="s">
        <v>283</v>
      </c>
      <c r="F175" s="1000">
        <v>240771</v>
      </c>
      <c r="G175" s="1000"/>
      <c r="H175" s="1000">
        <v>240796</v>
      </c>
      <c r="I175" s="1000"/>
      <c r="J175" s="541">
        <f t="shared" ref="J175" si="576">H175-F175</f>
        <v>25</v>
      </c>
      <c r="K175" s="1000">
        <v>240806</v>
      </c>
      <c r="L175" s="541">
        <f t="shared" ref="L175" si="577">K175-H175</f>
        <v>10</v>
      </c>
      <c r="M175" s="1000">
        <v>240816</v>
      </c>
      <c r="N175" s="1000"/>
      <c r="O175" s="541">
        <f t="shared" ref="O175" si="578">M175-K175</f>
        <v>10</v>
      </c>
      <c r="P175" s="541">
        <f t="shared" ref="P175" si="579">M175-H175</f>
        <v>20</v>
      </c>
      <c r="Q175" s="1000">
        <v>240823</v>
      </c>
      <c r="R175" s="1000"/>
      <c r="S175" s="541">
        <f t="shared" ref="S175" si="580">Q175-M175</f>
        <v>7</v>
      </c>
      <c r="T175" s="542">
        <f t="shared" ref="T175" si="581">Q175-F175</f>
        <v>52</v>
      </c>
      <c r="U175" s="542"/>
      <c r="V175" s="541">
        <f t="shared" ref="V175" si="582">P175</f>
        <v>20</v>
      </c>
      <c r="W175" s="543">
        <f t="shared" ref="W175" si="583">T175-V175</f>
        <v>32</v>
      </c>
      <c r="X175" s="1046" t="s">
        <v>468</v>
      </c>
      <c r="Y175" s="1046" t="s">
        <v>51</v>
      </c>
      <c r="Z175" s="1046" t="s">
        <v>29</v>
      </c>
      <c r="AA175" s="1046">
        <v>2017</v>
      </c>
      <c r="AB175" s="1046" t="s">
        <v>30</v>
      </c>
      <c r="AC175" s="1047">
        <v>7</v>
      </c>
      <c r="AD175" s="978">
        <f t="shared" ref="AD175" si="584">T175/AC175</f>
        <v>7.4285714285714288</v>
      </c>
      <c r="AE175" s="1048">
        <v>23.45</v>
      </c>
      <c r="AF175" s="976">
        <f t="shared" ref="AF175" si="585">AD175*AE175</f>
        <v>174.2</v>
      </c>
      <c r="AG175" s="1058" t="s">
        <v>128</v>
      </c>
      <c r="AH175" s="976">
        <f t="shared" ref="AH175" si="586">AF175</f>
        <v>174.2</v>
      </c>
      <c r="AI175" s="978">
        <f t="shared" ref="AI175" si="587">AD175</f>
        <v>7.4285714285714288</v>
      </c>
      <c r="AJ175" s="978">
        <f t="shared" ref="AJ175" si="588">T175</f>
        <v>52</v>
      </c>
      <c r="AK175" s="1088" t="s">
        <v>439</v>
      </c>
      <c r="AL175" s="1088" t="s">
        <v>440</v>
      </c>
      <c r="AM175" s="1086" t="s">
        <v>2</v>
      </c>
    </row>
    <row r="176" spans="1:39" ht="12.1" customHeight="1">
      <c r="A176" s="999">
        <v>45631</v>
      </c>
      <c r="B176" s="164" t="s">
        <v>472</v>
      </c>
      <c r="C176" s="164" t="s">
        <v>111</v>
      </c>
      <c r="D176" s="164" t="s">
        <v>458</v>
      </c>
      <c r="E176" s="164" t="s">
        <v>282</v>
      </c>
      <c r="F176" s="1000">
        <v>240823</v>
      </c>
      <c r="G176" s="1000"/>
      <c r="H176" s="1000">
        <v>240829</v>
      </c>
      <c r="I176" s="1000"/>
      <c r="J176" s="541">
        <f t="shared" ref="J176" si="589">H176-F176</f>
        <v>6</v>
      </c>
      <c r="K176" s="1000">
        <v>240839</v>
      </c>
      <c r="L176" s="541">
        <f t="shared" ref="L176" si="590">K176-H176</f>
        <v>10</v>
      </c>
      <c r="M176" s="1000">
        <v>240860</v>
      </c>
      <c r="N176" s="1000"/>
      <c r="O176" s="541">
        <f t="shared" ref="O176" si="591">M176-K176</f>
        <v>21</v>
      </c>
      <c r="P176" s="541">
        <f t="shared" ref="P176" si="592">M176-H176</f>
        <v>31</v>
      </c>
      <c r="Q176" s="1000">
        <v>240860</v>
      </c>
      <c r="R176" s="1000"/>
      <c r="S176" s="541">
        <f t="shared" ref="S176" si="593">Q176-M176</f>
        <v>0</v>
      </c>
      <c r="T176" s="542">
        <f t="shared" ref="T176" si="594">Q176-F176</f>
        <v>37</v>
      </c>
      <c r="U176" s="542"/>
      <c r="V176" s="541">
        <f t="shared" ref="V176" si="595">P176</f>
        <v>31</v>
      </c>
      <c r="W176" s="543">
        <f t="shared" ref="W176" si="596">T176-V176</f>
        <v>6</v>
      </c>
      <c r="X176" s="1046" t="s">
        <v>468</v>
      </c>
      <c r="Y176" s="1046" t="s">
        <v>51</v>
      </c>
      <c r="Z176" s="1046" t="s">
        <v>29</v>
      </c>
      <c r="AA176" s="1046">
        <v>2017</v>
      </c>
      <c r="AB176" s="1046" t="s">
        <v>30</v>
      </c>
      <c r="AC176" s="1047">
        <v>7</v>
      </c>
      <c r="AD176" s="978">
        <f t="shared" ref="AD176" si="597">T176/AC176</f>
        <v>5.2857142857142856</v>
      </c>
      <c r="AE176" s="1048">
        <v>23.45</v>
      </c>
      <c r="AF176" s="976">
        <f t="shared" ref="AF176" si="598">AD176*AE176</f>
        <v>123.94999999999999</v>
      </c>
      <c r="AG176" s="1058" t="s">
        <v>128</v>
      </c>
      <c r="AH176" s="976">
        <f t="shared" ref="AH176" si="599">AF176</f>
        <v>123.94999999999999</v>
      </c>
      <c r="AI176" s="978">
        <f t="shared" ref="AI176" si="600">AD176</f>
        <v>5.2857142857142856</v>
      </c>
      <c r="AJ176" s="978">
        <f t="shared" ref="AJ176" si="601">T176</f>
        <v>37</v>
      </c>
      <c r="AK176" s="1067">
        <f>SUM(AH173:AH176)</f>
        <v>659.95</v>
      </c>
      <c r="AL176" s="1067">
        <v>700</v>
      </c>
      <c r="AM176" s="1064">
        <v>45631</v>
      </c>
    </row>
    <row r="177" spans="1:39" ht="12.1" customHeight="1">
      <c r="A177" s="999">
        <v>45631</v>
      </c>
      <c r="B177" s="164" t="s">
        <v>472</v>
      </c>
      <c r="C177" s="164" t="s">
        <v>111</v>
      </c>
      <c r="D177" s="164" t="s">
        <v>459</v>
      </c>
      <c r="E177" s="164" t="s">
        <v>283</v>
      </c>
      <c r="F177" s="1000">
        <v>240860</v>
      </c>
      <c r="G177" s="1000"/>
      <c r="H177" s="1000">
        <v>240884</v>
      </c>
      <c r="I177" s="1000"/>
      <c r="J177" s="541">
        <f t="shared" ref="J177" si="602">H177-F177</f>
        <v>24</v>
      </c>
      <c r="K177" s="1000">
        <v>240894</v>
      </c>
      <c r="L177" s="541">
        <f t="shared" ref="L177" si="603">K177-H177</f>
        <v>10</v>
      </c>
      <c r="M177" s="1000">
        <v>240900</v>
      </c>
      <c r="N177" s="1000"/>
      <c r="O177" s="541">
        <f t="shared" ref="O177" si="604">M177-K177</f>
        <v>6</v>
      </c>
      <c r="P177" s="541">
        <f t="shared" ref="P177" si="605">M177-H177</f>
        <v>16</v>
      </c>
      <c r="Q177" s="1000">
        <v>240900</v>
      </c>
      <c r="R177" s="1000"/>
      <c r="S177" s="541">
        <f t="shared" ref="S177" si="606">Q177-M177</f>
        <v>0</v>
      </c>
      <c r="T177" s="542">
        <f t="shared" ref="T177" si="607">Q177-F177</f>
        <v>40</v>
      </c>
      <c r="U177" s="542"/>
      <c r="V177" s="541">
        <f t="shared" ref="V177" si="608">P177</f>
        <v>16</v>
      </c>
      <c r="W177" s="543">
        <f t="shared" ref="W177" si="609">T177-V177</f>
        <v>24</v>
      </c>
      <c r="X177" s="1046" t="s">
        <v>468</v>
      </c>
      <c r="Y177" s="1046" t="s">
        <v>51</v>
      </c>
      <c r="Z177" s="1046" t="s">
        <v>29</v>
      </c>
      <c r="AA177" s="1046">
        <v>2017</v>
      </c>
      <c r="AB177" s="1046" t="s">
        <v>30</v>
      </c>
      <c r="AC177" s="1047">
        <v>7</v>
      </c>
      <c r="AD177" s="978">
        <f t="shared" ref="AD177" si="610">T177/AC177</f>
        <v>5.7142857142857144</v>
      </c>
      <c r="AE177" s="1048">
        <v>23.45</v>
      </c>
      <c r="AF177" s="976">
        <f t="shared" ref="AF177" si="611">AD177*AE177</f>
        <v>134</v>
      </c>
      <c r="AG177" s="1058" t="s">
        <v>128</v>
      </c>
      <c r="AH177" s="976">
        <f t="shared" ref="AH177" si="612">AF177</f>
        <v>134</v>
      </c>
      <c r="AI177" s="978">
        <f t="shared" ref="AI177" si="613">AD177</f>
        <v>5.7142857142857144</v>
      </c>
      <c r="AJ177" s="978">
        <f t="shared" ref="AJ177" si="614">T177</f>
        <v>40</v>
      </c>
      <c r="AK177" s="1089"/>
      <c r="AL177" s="1089"/>
      <c r="AM177" s="1090"/>
    </row>
    <row r="178" spans="1:39" ht="12.1" customHeight="1">
      <c r="A178" s="999">
        <v>45632</v>
      </c>
      <c r="B178" s="164" t="s">
        <v>472</v>
      </c>
      <c r="C178" s="164" t="s">
        <v>111</v>
      </c>
      <c r="D178" s="164" t="s">
        <v>458</v>
      </c>
      <c r="E178" s="164" t="s">
        <v>282</v>
      </c>
      <c r="F178" s="1000">
        <v>240900</v>
      </c>
      <c r="G178" s="1000"/>
      <c r="H178" s="1000">
        <v>240906</v>
      </c>
      <c r="I178" s="1000"/>
      <c r="J178" s="541">
        <f t="shared" ref="J178" si="615">H178-F178</f>
        <v>6</v>
      </c>
      <c r="K178" s="1000">
        <v>240916</v>
      </c>
      <c r="L178" s="541">
        <f t="shared" ref="L178" si="616">K178-H178</f>
        <v>10</v>
      </c>
      <c r="M178" s="1000">
        <v>240926</v>
      </c>
      <c r="N178" s="1000"/>
      <c r="O178" s="541">
        <f t="shared" ref="O178" si="617">M178-K178</f>
        <v>10</v>
      </c>
      <c r="P178" s="541">
        <f t="shared" ref="P178" si="618">M178-H178</f>
        <v>20</v>
      </c>
      <c r="Q178" s="1000">
        <v>240949</v>
      </c>
      <c r="R178" s="1000"/>
      <c r="S178" s="541">
        <f t="shared" ref="S178" si="619">Q178-M178</f>
        <v>23</v>
      </c>
      <c r="T178" s="542">
        <f t="shared" ref="T178" si="620">Q178-F178</f>
        <v>49</v>
      </c>
      <c r="U178" s="542"/>
      <c r="V178" s="541">
        <f t="shared" ref="V178" si="621">P178</f>
        <v>20</v>
      </c>
      <c r="W178" s="543">
        <f t="shared" ref="W178" si="622">T178-V178</f>
        <v>29</v>
      </c>
      <c r="X178" s="1046" t="s">
        <v>468</v>
      </c>
      <c r="Y178" s="1046" t="s">
        <v>51</v>
      </c>
      <c r="Z178" s="1046" t="s">
        <v>29</v>
      </c>
      <c r="AA178" s="1046">
        <v>2017</v>
      </c>
      <c r="AB178" s="1046" t="s">
        <v>30</v>
      </c>
      <c r="AC178" s="1047">
        <v>7</v>
      </c>
      <c r="AD178" s="978">
        <f t="shared" ref="AD178" si="623">T178/AC178</f>
        <v>7</v>
      </c>
      <c r="AE178" s="1048">
        <v>23.45</v>
      </c>
      <c r="AF178" s="976">
        <f t="shared" ref="AF178" si="624">AD178*AE178</f>
        <v>164.15</v>
      </c>
      <c r="AG178" s="1058" t="s">
        <v>128</v>
      </c>
      <c r="AH178" s="976">
        <f t="shared" ref="AH178" si="625">AF178</f>
        <v>164.15</v>
      </c>
      <c r="AI178" s="978">
        <f t="shared" ref="AI178" si="626">AD178</f>
        <v>7</v>
      </c>
      <c r="AJ178" s="978">
        <f t="shared" ref="AJ178" si="627">T178</f>
        <v>49</v>
      </c>
      <c r="AK178" s="1091"/>
      <c r="AL178" s="1091"/>
      <c r="AM178" s="1092"/>
    </row>
    <row r="179" spans="1:39" ht="12.1" customHeight="1">
      <c r="A179" s="999">
        <v>45632</v>
      </c>
      <c r="B179" s="164" t="s">
        <v>472</v>
      </c>
      <c r="C179" s="164" t="s">
        <v>111</v>
      </c>
      <c r="D179" s="164" t="s">
        <v>459</v>
      </c>
      <c r="E179" s="164" t="s">
        <v>283</v>
      </c>
      <c r="F179" s="1000">
        <v>240949</v>
      </c>
      <c r="G179" s="1000"/>
      <c r="H179" s="1000">
        <v>240975</v>
      </c>
      <c r="I179" s="1000"/>
      <c r="J179" s="541">
        <f t="shared" ref="J179" si="628">H179-F179</f>
        <v>26</v>
      </c>
      <c r="K179" s="1000">
        <v>240985</v>
      </c>
      <c r="L179" s="541">
        <f t="shared" ref="L179" si="629">K179-H179</f>
        <v>10</v>
      </c>
      <c r="M179" s="1000">
        <v>240995</v>
      </c>
      <c r="N179" s="1000"/>
      <c r="O179" s="541">
        <f t="shared" ref="O179" si="630">M179-K179</f>
        <v>10</v>
      </c>
      <c r="P179" s="541">
        <f t="shared" ref="P179" si="631">M179-H179</f>
        <v>20</v>
      </c>
      <c r="Q179" s="1000">
        <v>241004</v>
      </c>
      <c r="R179" s="1000"/>
      <c r="S179" s="541">
        <f t="shared" ref="S179" si="632">Q179-M179</f>
        <v>9</v>
      </c>
      <c r="T179" s="542">
        <f t="shared" ref="T179" si="633">Q179-F179</f>
        <v>55</v>
      </c>
      <c r="U179" s="542"/>
      <c r="V179" s="541">
        <f t="shared" ref="V179" si="634">P179</f>
        <v>20</v>
      </c>
      <c r="W179" s="543">
        <f t="shared" ref="W179" si="635">T179-V179</f>
        <v>35</v>
      </c>
      <c r="X179" s="1046" t="s">
        <v>468</v>
      </c>
      <c r="Y179" s="1046" t="s">
        <v>51</v>
      </c>
      <c r="Z179" s="1046" t="s">
        <v>29</v>
      </c>
      <c r="AA179" s="1046">
        <v>2017</v>
      </c>
      <c r="AB179" s="1046" t="s">
        <v>30</v>
      </c>
      <c r="AC179" s="1047">
        <v>7</v>
      </c>
      <c r="AD179" s="978">
        <f t="shared" ref="AD179" si="636">T179/AC179</f>
        <v>7.8571428571428568</v>
      </c>
      <c r="AE179" s="1048">
        <v>23.45</v>
      </c>
      <c r="AF179" s="976">
        <f t="shared" ref="AF179" si="637">AD179*AE179</f>
        <v>184.24999999999997</v>
      </c>
      <c r="AG179" s="1058" t="s">
        <v>128</v>
      </c>
      <c r="AH179" s="976">
        <f t="shared" ref="AH179" si="638">AF179</f>
        <v>184.24999999999997</v>
      </c>
      <c r="AI179" s="978">
        <f t="shared" ref="AI179" si="639">AD179</f>
        <v>7.8571428571428568</v>
      </c>
      <c r="AJ179" s="978">
        <f t="shared" ref="AJ179" si="640">T179</f>
        <v>55</v>
      </c>
      <c r="AK179" s="1088" t="s">
        <v>439</v>
      </c>
      <c r="AL179" s="1088" t="s">
        <v>440</v>
      </c>
      <c r="AM179" s="1086" t="s">
        <v>2</v>
      </c>
    </row>
    <row r="180" spans="1:39" ht="12.1" customHeight="1">
      <c r="A180" s="999">
        <v>45635</v>
      </c>
      <c r="B180" s="164" t="s">
        <v>472</v>
      </c>
      <c r="C180" s="164" t="s">
        <v>111</v>
      </c>
      <c r="D180" s="164" t="s">
        <v>458</v>
      </c>
      <c r="E180" s="164" t="s">
        <v>282</v>
      </c>
      <c r="F180" s="1000">
        <v>241004</v>
      </c>
      <c r="G180" s="1000"/>
      <c r="H180" s="1000">
        <v>241011</v>
      </c>
      <c r="I180" s="1000"/>
      <c r="J180" s="541">
        <f t="shared" ref="J180" si="641">H180-F180</f>
        <v>7</v>
      </c>
      <c r="K180" s="1000">
        <v>241021</v>
      </c>
      <c r="L180" s="541">
        <f t="shared" ref="L180" si="642">K180-H180</f>
        <v>10</v>
      </c>
      <c r="M180" s="1000">
        <v>241031</v>
      </c>
      <c r="N180" s="1000"/>
      <c r="O180" s="541">
        <f t="shared" ref="O180" si="643">M180-K180</f>
        <v>10</v>
      </c>
      <c r="P180" s="541">
        <f t="shared" ref="P180" si="644">M180-H180</f>
        <v>20</v>
      </c>
      <c r="Q180" s="1000">
        <v>241056</v>
      </c>
      <c r="R180" s="1000"/>
      <c r="S180" s="541">
        <f t="shared" ref="S180" si="645">Q180-M180</f>
        <v>25</v>
      </c>
      <c r="T180" s="542">
        <f t="shared" ref="T180" si="646">Q180-F180</f>
        <v>52</v>
      </c>
      <c r="U180" s="542"/>
      <c r="V180" s="541">
        <f t="shared" ref="V180" si="647">P180</f>
        <v>20</v>
      </c>
      <c r="W180" s="543">
        <f t="shared" ref="W180" si="648">T180-V180</f>
        <v>32</v>
      </c>
      <c r="X180" s="1046" t="s">
        <v>468</v>
      </c>
      <c r="Y180" s="1046" t="s">
        <v>51</v>
      </c>
      <c r="Z180" s="1046" t="s">
        <v>29</v>
      </c>
      <c r="AA180" s="1046">
        <v>2017</v>
      </c>
      <c r="AB180" s="1046" t="s">
        <v>30</v>
      </c>
      <c r="AC180" s="1047">
        <v>7</v>
      </c>
      <c r="AD180" s="978">
        <f t="shared" ref="AD180" si="649">T180/AC180</f>
        <v>7.4285714285714288</v>
      </c>
      <c r="AE180" s="1048">
        <v>23.45</v>
      </c>
      <c r="AF180" s="976">
        <f t="shared" ref="AF180" si="650">AD180*AE180</f>
        <v>174.2</v>
      </c>
      <c r="AG180" s="1058" t="s">
        <v>128</v>
      </c>
      <c r="AH180" s="976">
        <f t="shared" ref="AH180" si="651">AF180</f>
        <v>174.2</v>
      </c>
      <c r="AI180" s="978">
        <f t="shared" ref="AI180" si="652">AD180</f>
        <v>7.4285714285714288</v>
      </c>
      <c r="AJ180" s="978">
        <f t="shared" ref="AJ180" si="653">T180</f>
        <v>52</v>
      </c>
      <c r="AK180" s="1067">
        <f>SUM(AH177:AH180)</f>
        <v>656.59999999999991</v>
      </c>
      <c r="AL180" s="1067">
        <v>800</v>
      </c>
      <c r="AM180" s="1064">
        <v>45635</v>
      </c>
    </row>
    <row r="181" spans="1:39" ht="12.1" customHeight="1">
      <c r="A181" s="999">
        <v>45635</v>
      </c>
      <c r="B181" s="164" t="s">
        <v>472</v>
      </c>
      <c r="C181" s="164" t="s">
        <v>111</v>
      </c>
      <c r="D181" s="164" t="s">
        <v>459</v>
      </c>
      <c r="E181" s="164" t="s">
        <v>283</v>
      </c>
      <c r="F181" s="1000">
        <v>241056</v>
      </c>
      <c r="G181" s="1000"/>
      <c r="H181" s="1000">
        <v>241082</v>
      </c>
      <c r="I181" s="1000"/>
      <c r="J181" s="541">
        <f t="shared" ref="J181" si="654">H181-F181</f>
        <v>26</v>
      </c>
      <c r="K181" s="1000">
        <v>241093</v>
      </c>
      <c r="L181" s="541">
        <f t="shared" ref="L181" si="655">K181-H181</f>
        <v>11</v>
      </c>
      <c r="M181" s="1000">
        <v>241104</v>
      </c>
      <c r="N181" s="1000"/>
      <c r="O181" s="541">
        <f t="shared" ref="O181" si="656">M181-K181</f>
        <v>11</v>
      </c>
      <c r="P181" s="541">
        <f t="shared" ref="P181" si="657">M181-H181</f>
        <v>22</v>
      </c>
      <c r="Q181" s="1000">
        <v>241111</v>
      </c>
      <c r="R181" s="1000"/>
      <c r="S181" s="541">
        <f t="shared" ref="S181" si="658">Q181-M181</f>
        <v>7</v>
      </c>
      <c r="T181" s="542">
        <f t="shared" ref="T181" si="659">Q181-F181</f>
        <v>55</v>
      </c>
      <c r="U181" s="542"/>
      <c r="V181" s="541">
        <f t="shared" ref="V181" si="660">P181</f>
        <v>22</v>
      </c>
      <c r="W181" s="543">
        <f t="shared" ref="W181" si="661">T181-V181</f>
        <v>33</v>
      </c>
      <c r="X181" s="1046" t="s">
        <v>468</v>
      </c>
      <c r="Y181" s="1046" t="s">
        <v>51</v>
      </c>
      <c r="Z181" s="1046" t="s">
        <v>29</v>
      </c>
      <c r="AA181" s="1046">
        <v>2017</v>
      </c>
      <c r="AB181" s="1046" t="s">
        <v>30</v>
      </c>
      <c r="AC181" s="1047">
        <v>7</v>
      </c>
      <c r="AD181" s="978">
        <f t="shared" ref="AD181" si="662">T181/AC181</f>
        <v>7.8571428571428568</v>
      </c>
      <c r="AE181" s="1048">
        <v>23.45</v>
      </c>
      <c r="AF181" s="976">
        <f t="shared" ref="AF181" si="663">AD181*AE181</f>
        <v>184.24999999999997</v>
      </c>
      <c r="AG181" s="1058" t="s">
        <v>128</v>
      </c>
      <c r="AH181" s="976">
        <f t="shared" ref="AH181" si="664">AF181</f>
        <v>184.24999999999997</v>
      </c>
      <c r="AI181" s="978">
        <f t="shared" ref="AI181" si="665">AD181</f>
        <v>7.8571428571428568</v>
      </c>
      <c r="AJ181" s="978">
        <f t="shared" ref="AJ181" si="666">T181</f>
        <v>55</v>
      </c>
      <c r="AK181" s="1089"/>
      <c r="AL181" s="1089"/>
      <c r="AM181" s="1090"/>
    </row>
    <row r="182" spans="1:39" ht="12.1" customHeight="1">
      <c r="A182" s="999">
        <v>45636</v>
      </c>
      <c r="B182" s="164" t="s">
        <v>472</v>
      </c>
      <c r="C182" s="164" t="s">
        <v>111</v>
      </c>
      <c r="D182" s="164" t="s">
        <v>458</v>
      </c>
      <c r="E182" s="164" t="s">
        <v>282</v>
      </c>
      <c r="F182" s="1000">
        <v>241111</v>
      </c>
      <c r="G182" s="1000"/>
      <c r="H182" s="1000">
        <v>241118</v>
      </c>
      <c r="I182" s="1000"/>
      <c r="J182" s="541">
        <f t="shared" ref="J182" si="667">H182-F182</f>
        <v>7</v>
      </c>
      <c r="K182" s="1000">
        <v>241129</v>
      </c>
      <c r="L182" s="541">
        <f t="shared" ref="L182" si="668">K182-H182</f>
        <v>11</v>
      </c>
      <c r="M182" s="1000">
        <v>241139</v>
      </c>
      <c r="N182" s="1000"/>
      <c r="O182" s="541">
        <f t="shared" ref="O182" si="669">M182-K182</f>
        <v>10</v>
      </c>
      <c r="P182" s="541">
        <f t="shared" ref="P182" si="670">M182-H182</f>
        <v>21</v>
      </c>
      <c r="Q182" s="1000">
        <v>241163</v>
      </c>
      <c r="R182" s="1000"/>
      <c r="S182" s="541">
        <f t="shared" ref="S182" si="671">Q182-M182</f>
        <v>24</v>
      </c>
      <c r="T182" s="542">
        <f t="shared" ref="T182" si="672">Q182-F182</f>
        <v>52</v>
      </c>
      <c r="U182" s="542"/>
      <c r="V182" s="541">
        <f t="shared" ref="V182" si="673">P182</f>
        <v>21</v>
      </c>
      <c r="W182" s="543">
        <f t="shared" ref="W182" si="674">T182-V182</f>
        <v>31</v>
      </c>
      <c r="X182" s="1046" t="s">
        <v>468</v>
      </c>
      <c r="Y182" s="1046" t="s">
        <v>51</v>
      </c>
      <c r="Z182" s="1046" t="s">
        <v>29</v>
      </c>
      <c r="AA182" s="1046">
        <v>2017</v>
      </c>
      <c r="AB182" s="1046" t="s">
        <v>30</v>
      </c>
      <c r="AC182" s="1047">
        <v>7</v>
      </c>
      <c r="AD182" s="978">
        <f t="shared" ref="AD182" si="675">T182/AC182</f>
        <v>7.4285714285714288</v>
      </c>
      <c r="AE182" s="1048">
        <v>23.45</v>
      </c>
      <c r="AF182" s="976">
        <f t="shared" ref="AF182" si="676">AD182*AE182</f>
        <v>174.2</v>
      </c>
      <c r="AG182" s="1058" t="s">
        <v>128</v>
      </c>
      <c r="AH182" s="976">
        <f t="shared" ref="AH182" si="677">AF182</f>
        <v>174.2</v>
      </c>
      <c r="AI182" s="978">
        <f t="shared" ref="AI182" si="678">AD182</f>
        <v>7.4285714285714288</v>
      </c>
      <c r="AJ182" s="978">
        <f t="shared" ref="AJ182" si="679">T182</f>
        <v>52</v>
      </c>
      <c r="AK182" s="1091"/>
      <c r="AL182" s="1091"/>
      <c r="AM182" s="1092"/>
    </row>
    <row r="183" spans="1:39" ht="12.1" customHeight="1">
      <c r="A183" s="999">
        <v>45636</v>
      </c>
      <c r="B183" s="164" t="s">
        <v>472</v>
      </c>
      <c r="C183" s="164" t="s">
        <v>111</v>
      </c>
      <c r="D183" s="164" t="s">
        <v>459</v>
      </c>
      <c r="E183" s="164" t="s">
        <v>283</v>
      </c>
      <c r="F183" s="1000">
        <v>241163</v>
      </c>
      <c r="G183" s="1000"/>
      <c r="H183" s="1000">
        <v>241188</v>
      </c>
      <c r="I183" s="1000"/>
      <c r="J183" s="541">
        <f t="shared" ref="J183" si="680">H183-F183</f>
        <v>25</v>
      </c>
      <c r="K183" s="1000">
        <v>241199</v>
      </c>
      <c r="L183" s="541">
        <f t="shared" ref="L183" si="681">K183-H183</f>
        <v>11</v>
      </c>
      <c r="M183" s="1000">
        <v>241209</v>
      </c>
      <c r="N183" s="1000"/>
      <c r="O183" s="541">
        <f t="shared" ref="O183" si="682">M183-K183</f>
        <v>10</v>
      </c>
      <c r="P183" s="541">
        <f t="shared" ref="P183" si="683">M183-H183</f>
        <v>21</v>
      </c>
      <c r="Q183" s="1000">
        <v>241218</v>
      </c>
      <c r="R183" s="1000"/>
      <c r="S183" s="541">
        <f t="shared" ref="S183" si="684">Q183-M183</f>
        <v>9</v>
      </c>
      <c r="T183" s="542">
        <f t="shared" ref="T183" si="685">Q183-F183</f>
        <v>55</v>
      </c>
      <c r="U183" s="542"/>
      <c r="V183" s="541">
        <f t="shared" ref="V183" si="686">P183</f>
        <v>21</v>
      </c>
      <c r="W183" s="543">
        <f t="shared" ref="W183" si="687">T183-V183</f>
        <v>34</v>
      </c>
      <c r="X183" s="1046" t="s">
        <v>468</v>
      </c>
      <c r="Y183" s="1046" t="s">
        <v>51</v>
      </c>
      <c r="Z183" s="1046" t="s">
        <v>29</v>
      </c>
      <c r="AA183" s="1046">
        <v>2017</v>
      </c>
      <c r="AB183" s="1046" t="s">
        <v>30</v>
      </c>
      <c r="AC183" s="1047">
        <v>7</v>
      </c>
      <c r="AD183" s="978">
        <f t="shared" ref="AD183" si="688">T183/AC183</f>
        <v>7.8571428571428568</v>
      </c>
      <c r="AE183" s="1048">
        <v>23.45</v>
      </c>
      <c r="AF183" s="976">
        <f t="shared" ref="AF183" si="689">AD183*AE183</f>
        <v>184.24999999999997</v>
      </c>
      <c r="AG183" s="1077" t="s">
        <v>128</v>
      </c>
      <c r="AH183" s="976">
        <f t="shared" ref="AH183" si="690">AF183</f>
        <v>184.24999999999997</v>
      </c>
      <c r="AI183" s="978">
        <f t="shared" ref="AI183" si="691">AD183</f>
        <v>7.8571428571428568</v>
      </c>
      <c r="AJ183" s="978">
        <f t="shared" ref="AJ183" si="692">T183</f>
        <v>55</v>
      </c>
      <c r="AK183" s="1088" t="s">
        <v>439</v>
      </c>
      <c r="AL183" s="1088" t="s">
        <v>440</v>
      </c>
      <c r="AM183" s="1086" t="s">
        <v>2</v>
      </c>
    </row>
    <row r="184" spans="1:39" ht="12.1" customHeight="1">
      <c r="A184" s="999">
        <v>45637</v>
      </c>
      <c r="B184" s="164" t="s">
        <v>472</v>
      </c>
      <c r="C184" s="164" t="s">
        <v>111</v>
      </c>
      <c r="D184" s="164" t="s">
        <v>458</v>
      </c>
      <c r="E184" s="164" t="s">
        <v>282</v>
      </c>
      <c r="F184" s="1000">
        <v>241218</v>
      </c>
      <c r="G184" s="1000"/>
      <c r="H184" s="1000">
        <v>241225</v>
      </c>
      <c r="I184" s="1000"/>
      <c r="J184" s="541">
        <f t="shared" ref="J184" si="693">H184-F184</f>
        <v>7</v>
      </c>
      <c r="K184" s="1000">
        <v>241235</v>
      </c>
      <c r="L184" s="541">
        <f t="shared" ref="L184" si="694">K184-H184</f>
        <v>10</v>
      </c>
      <c r="M184" s="1000">
        <v>241256</v>
      </c>
      <c r="N184" s="1000"/>
      <c r="O184" s="541">
        <f t="shared" ref="O184" si="695">M184-K184</f>
        <v>21</v>
      </c>
      <c r="P184" s="541">
        <f t="shared" ref="P184" si="696">M184-H184</f>
        <v>31</v>
      </c>
      <c r="Q184" s="1000">
        <v>241256</v>
      </c>
      <c r="R184" s="1000"/>
      <c r="S184" s="541">
        <f t="shared" ref="S184" si="697">Q184-M184</f>
        <v>0</v>
      </c>
      <c r="T184" s="542">
        <f t="shared" ref="T184" si="698">Q184-F184</f>
        <v>38</v>
      </c>
      <c r="U184" s="542"/>
      <c r="V184" s="541">
        <f t="shared" ref="V184" si="699">P184</f>
        <v>31</v>
      </c>
      <c r="W184" s="543">
        <f t="shared" ref="W184" si="700">T184-V184</f>
        <v>7</v>
      </c>
      <c r="X184" s="1046" t="s">
        <v>468</v>
      </c>
      <c r="Y184" s="1046" t="s">
        <v>51</v>
      </c>
      <c r="Z184" s="1046" t="s">
        <v>29</v>
      </c>
      <c r="AA184" s="1046">
        <v>2017</v>
      </c>
      <c r="AB184" s="1046" t="s">
        <v>30</v>
      </c>
      <c r="AC184" s="1047">
        <v>7</v>
      </c>
      <c r="AD184" s="978">
        <f t="shared" ref="AD184" si="701">T184/AC184</f>
        <v>5.4285714285714288</v>
      </c>
      <c r="AE184" s="1048">
        <v>23.45</v>
      </c>
      <c r="AF184" s="976">
        <f t="shared" ref="AF184" si="702">AD184*AE184</f>
        <v>127.3</v>
      </c>
      <c r="AG184" s="1077" t="s">
        <v>128</v>
      </c>
      <c r="AH184" s="976">
        <f t="shared" ref="AH184" si="703">AF184</f>
        <v>127.3</v>
      </c>
      <c r="AI184" s="978">
        <f t="shared" ref="AI184" si="704">AD184</f>
        <v>5.4285714285714288</v>
      </c>
      <c r="AJ184" s="978">
        <f t="shared" ref="AJ184" si="705">T184</f>
        <v>38</v>
      </c>
      <c r="AK184" s="1067">
        <f>SUM(AH181:AH184)</f>
        <v>669.99999999999989</v>
      </c>
      <c r="AL184" s="1067">
        <v>700</v>
      </c>
      <c r="AM184" s="1064">
        <v>45635</v>
      </c>
    </row>
    <row r="185" spans="1:39" ht="12.1" customHeight="1">
      <c r="A185" s="999">
        <v>45637</v>
      </c>
      <c r="B185" s="164" t="s">
        <v>472</v>
      </c>
      <c r="C185" s="164" t="s">
        <v>111</v>
      </c>
      <c r="D185" s="164" t="s">
        <v>459</v>
      </c>
      <c r="E185" s="164" t="s">
        <v>283</v>
      </c>
      <c r="F185" s="1000">
        <v>241256</v>
      </c>
      <c r="G185" s="1000"/>
      <c r="H185" s="1000">
        <v>241274</v>
      </c>
      <c r="I185" s="1000"/>
      <c r="J185" s="541">
        <f t="shared" ref="J185" si="706">H185-F185</f>
        <v>18</v>
      </c>
      <c r="K185" s="1000">
        <v>241274</v>
      </c>
      <c r="L185" s="541">
        <f t="shared" ref="L185" si="707">K185-H185</f>
        <v>0</v>
      </c>
      <c r="M185" s="1000">
        <v>241284</v>
      </c>
      <c r="N185" s="1000"/>
      <c r="O185" s="541">
        <f t="shared" ref="O185" si="708">M185-K185</f>
        <v>10</v>
      </c>
      <c r="P185" s="541">
        <f t="shared" ref="P185" si="709">M185-H185</f>
        <v>10</v>
      </c>
      <c r="Q185" s="1000">
        <v>241298</v>
      </c>
      <c r="R185" s="1000"/>
      <c r="S185" s="541">
        <f t="shared" ref="S185" si="710">Q185-M185</f>
        <v>14</v>
      </c>
      <c r="T185" s="542">
        <f t="shared" ref="T185" si="711">Q185-F185</f>
        <v>42</v>
      </c>
      <c r="U185" s="542"/>
      <c r="V185" s="541">
        <f t="shared" ref="V185" si="712">P185</f>
        <v>10</v>
      </c>
      <c r="W185" s="543">
        <f t="shared" ref="W185" si="713">T185-V185</f>
        <v>32</v>
      </c>
      <c r="X185" s="1046" t="s">
        <v>468</v>
      </c>
      <c r="Y185" s="1046" t="s">
        <v>51</v>
      </c>
      <c r="Z185" s="1046" t="s">
        <v>29</v>
      </c>
      <c r="AA185" s="1046">
        <v>2017</v>
      </c>
      <c r="AB185" s="1046" t="s">
        <v>30</v>
      </c>
      <c r="AC185" s="1047">
        <v>7</v>
      </c>
      <c r="AD185" s="978">
        <f t="shared" ref="AD185" si="714">T185/AC185</f>
        <v>6</v>
      </c>
      <c r="AE185" s="1048">
        <v>23.45</v>
      </c>
      <c r="AF185" s="976">
        <f t="shared" ref="AF185" si="715">AD185*AE185</f>
        <v>140.69999999999999</v>
      </c>
      <c r="AG185" s="1077" t="s">
        <v>128</v>
      </c>
      <c r="AH185" s="976">
        <f t="shared" ref="AH185" si="716">AF185</f>
        <v>140.69999999999999</v>
      </c>
      <c r="AI185" s="978">
        <f t="shared" ref="AI185" si="717">AD185</f>
        <v>6</v>
      </c>
      <c r="AJ185" s="978">
        <f t="shared" ref="AJ185" si="718">T185</f>
        <v>42</v>
      </c>
      <c r="AK185" s="1089"/>
      <c r="AL185" s="1089"/>
      <c r="AM185" s="1090"/>
    </row>
    <row r="186" spans="1:39" ht="12.1" customHeight="1">
      <c r="A186" s="999">
        <v>45639</v>
      </c>
      <c r="B186" s="164" t="s">
        <v>472</v>
      </c>
      <c r="C186" s="164" t="s">
        <v>111</v>
      </c>
      <c r="D186" s="164" t="s">
        <v>458</v>
      </c>
      <c r="E186" s="164" t="s">
        <v>282</v>
      </c>
      <c r="F186" s="1000">
        <v>241298</v>
      </c>
      <c r="G186" s="1000"/>
      <c r="H186" s="1000">
        <v>241323</v>
      </c>
      <c r="I186" s="1000"/>
      <c r="J186" s="541">
        <f t="shared" ref="J186" si="719">H186-F186</f>
        <v>25</v>
      </c>
      <c r="K186" s="1000">
        <v>241333</v>
      </c>
      <c r="L186" s="541">
        <f t="shared" ref="L186" si="720">K186-H186</f>
        <v>10</v>
      </c>
      <c r="M186" s="1000">
        <v>241353</v>
      </c>
      <c r="N186" s="1000"/>
      <c r="O186" s="541">
        <f t="shared" ref="O186" si="721">M186-K186</f>
        <v>20</v>
      </c>
      <c r="P186" s="541">
        <f t="shared" ref="P186" si="722">M186-H186</f>
        <v>30</v>
      </c>
      <c r="Q186" s="1000">
        <v>241353</v>
      </c>
      <c r="R186" s="1000"/>
      <c r="S186" s="541">
        <f t="shared" ref="S186" si="723">Q186-M186</f>
        <v>0</v>
      </c>
      <c r="T186" s="542">
        <f t="shared" ref="T186" si="724">Q186-F186</f>
        <v>55</v>
      </c>
      <c r="U186" s="542"/>
      <c r="V186" s="541">
        <f t="shared" ref="V186" si="725">P186</f>
        <v>30</v>
      </c>
      <c r="W186" s="543">
        <f t="shared" ref="W186" si="726">T186-V186</f>
        <v>25</v>
      </c>
      <c r="X186" s="1046" t="s">
        <v>468</v>
      </c>
      <c r="Y186" s="1046" t="s">
        <v>51</v>
      </c>
      <c r="Z186" s="1046" t="s">
        <v>29</v>
      </c>
      <c r="AA186" s="1046">
        <v>2017</v>
      </c>
      <c r="AB186" s="1046" t="s">
        <v>30</v>
      </c>
      <c r="AC186" s="1047">
        <v>7</v>
      </c>
      <c r="AD186" s="978">
        <f t="shared" ref="AD186" si="727">T186/AC186</f>
        <v>7.8571428571428568</v>
      </c>
      <c r="AE186" s="1048">
        <v>23.45</v>
      </c>
      <c r="AF186" s="976">
        <f t="shared" ref="AF186" si="728">AD186*AE186</f>
        <v>184.24999999999997</v>
      </c>
      <c r="AG186" s="1077" t="s">
        <v>128</v>
      </c>
      <c r="AH186" s="976">
        <f t="shared" ref="AH186" si="729">AF186</f>
        <v>184.24999999999997</v>
      </c>
      <c r="AI186" s="978">
        <f t="shared" ref="AI186" si="730">AD186</f>
        <v>7.8571428571428568</v>
      </c>
      <c r="AJ186" s="978">
        <f t="shared" ref="AJ186" si="731">T186</f>
        <v>55</v>
      </c>
      <c r="AK186" s="1091"/>
      <c r="AL186" s="1091"/>
      <c r="AM186" s="1092"/>
    </row>
    <row r="187" spans="1:39" ht="12.1" customHeight="1">
      <c r="A187" s="999">
        <v>45639</v>
      </c>
      <c r="B187" s="164" t="s">
        <v>472</v>
      </c>
      <c r="C187" s="164" t="s">
        <v>111</v>
      </c>
      <c r="D187" s="164" t="s">
        <v>459</v>
      </c>
      <c r="E187" s="164" t="s">
        <v>283</v>
      </c>
      <c r="F187" s="1000">
        <v>241353</v>
      </c>
      <c r="G187" s="1000"/>
      <c r="H187" s="1000">
        <v>241372</v>
      </c>
      <c r="I187" s="1000"/>
      <c r="J187" s="541">
        <f t="shared" ref="J187" si="732">H187-F187</f>
        <v>19</v>
      </c>
      <c r="K187" s="1000">
        <v>241382</v>
      </c>
      <c r="L187" s="541">
        <f t="shared" ref="L187" si="733">K187-H187</f>
        <v>10</v>
      </c>
      <c r="M187" s="1000">
        <v>241387</v>
      </c>
      <c r="N187" s="1000"/>
      <c r="O187" s="541">
        <f t="shared" ref="O187" si="734">M187-K187</f>
        <v>5</v>
      </c>
      <c r="P187" s="541">
        <f t="shared" ref="P187" si="735">M187-H187</f>
        <v>15</v>
      </c>
      <c r="Q187" s="1000">
        <v>241387</v>
      </c>
      <c r="R187" s="1000"/>
      <c r="S187" s="541">
        <f t="shared" ref="S187" si="736">Q187-M187</f>
        <v>0</v>
      </c>
      <c r="T187" s="542">
        <f t="shared" ref="T187" si="737">Q187-F187</f>
        <v>34</v>
      </c>
      <c r="U187" s="542"/>
      <c r="V187" s="541">
        <f t="shared" ref="V187" si="738">P187</f>
        <v>15</v>
      </c>
      <c r="W187" s="543">
        <f t="shared" ref="W187" si="739">T187-V187</f>
        <v>19</v>
      </c>
      <c r="X187" s="1046" t="s">
        <v>468</v>
      </c>
      <c r="Y187" s="1046" t="s">
        <v>51</v>
      </c>
      <c r="Z187" s="1046" t="s">
        <v>29</v>
      </c>
      <c r="AA187" s="1046">
        <v>2017</v>
      </c>
      <c r="AB187" s="1046" t="s">
        <v>30</v>
      </c>
      <c r="AC187" s="1047">
        <v>7</v>
      </c>
      <c r="AD187" s="978">
        <f t="shared" ref="AD187" si="740">T187/AC187</f>
        <v>4.8571428571428568</v>
      </c>
      <c r="AE187" s="1048">
        <v>23.45</v>
      </c>
      <c r="AF187" s="976">
        <f t="shared" ref="AF187" si="741">AD187*AE187</f>
        <v>113.89999999999999</v>
      </c>
      <c r="AG187" s="1077" t="s">
        <v>128</v>
      </c>
      <c r="AH187" s="976">
        <f t="shared" ref="AH187" si="742">AF187</f>
        <v>113.89999999999999</v>
      </c>
      <c r="AI187" s="978">
        <f t="shared" ref="AI187" si="743">AD187</f>
        <v>4.8571428571428568</v>
      </c>
      <c r="AJ187" s="978">
        <f t="shared" ref="AJ187" si="744">T187</f>
        <v>34</v>
      </c>
      <c r="AK187" s="1088" t="s">
        <v>439</v>
      </c>
      <c r="AL187" s="1088" t="s">
        <v>440</v>
      </c>
      <c r="AM187" s="1086" t="s">
        <v>2</v>
      </c>
    </row>
    <row r="188" spans="1:39" ht="12.1" customHeight="1">
      <c r="A188" s="999">
        <v>45642</v>
      </c>
      <c r="B188" s="164" t="s">
        <v>472</v>
      </c>
      <c r="C188" s="164" t="s">
        <v>111</v>
      </c>
      <c r="D188" s="164" t="s">
        <v>458</v>
      </c>
      <c r="E188" s="164" t="s">
        <v>282</v>
      </c>
      <c r="F188" s="1000">
        <v>241387</v>
      </c>
      <c r="G188" s="1000"/>
      <c r="H188" s="1000">
        <v>241397</v>
      </c>
      <c r="I188" s="1000"/>
      <c r="J188" s="541">
        <f t="shared" ref="J188" si="745">H188-F188</f>
        <v>10</v>
      </c>
      <c r="K188" s="1000">
        <v>241407</v>
      </c>
      <c r="L188" s="541">
        <f t="shared" ref="L188" si="746">K188-H188</f>
        <v>10</v>
      </c>
      <c r="M188" s="1000">
        <v>241427</v>
      </c>
      <c r="N188" s="1000"/>
      <c r="O188" s="541">
        <f t="shared" ref="O188" si="747">M188-K188</f>
        <v>20</v>
      </c>
      <c r="P188" s="541">
        <f t="shared" ref="P188" si="748">M188-H188</f>
        <v>30</v>
      </c>
      <c r="Q188" s="1000">
        <v>241427</v>
      </c>
      <c r="R188" s="1000"/>
      <c r="S188" s="541">
        <f t="shared" ref="S188" si="749">Q188-M188</f>
        <v>0</v>
      </c>
      <c r="T188" s="542">
        <f t="shared" ref="T188" si="750">Q188-F188</f>
        <v>40</v>
      </c>
      <c r="U188" s="542"/>
      <c r="V188" s="541">
        <f t="shared" ref="V188" si="751">P188</f>
        <v>30</v>
      </c>
      <c r="W188" s="543">
        <f t="shared" ref="W188" si="752">T188-V188</f>
        <v>10</v>
      </c>
      <c r="X188" s="1046" t="s">
        <v>468</v>
      </c>
      <c r="Y188" s="1046" t="s">
        <v>51</v>
      </c>
      <c r="Z188" s="1046" t="s">
        <v>29</v>
      </c>
      <c r="AA188" s="1046">
        <v>2017</v>
      </c>
      <c r="AB188" s="1046" t="s">
        <v>30</v>
      </c>
      <c r="AC188" s="1047">
        <v>7</v>
      </c>
      <c r="AD188" s="978">
        <f t="shared" ref="AD188" si="753">T188/AC188</f>
        <v>5.7142857142857144</v>
      </c>
      <c r="AE188" s="1048">
        <v>23.45</v>
      </c>
      <c r="AF188" s="976">
        <f t="shared" ref="AF188" si="754">AD188*AE188</f>
        <v>134</v>
      </c>
      <c r="AG188" s="1077" t="s">
        <v>128</v>
      </c>
      <c r="AH188" s="976">
        <f t="shared" ref="AH188" si="755">AF188</f>
        <v>134</v>
      </c>
      <c r="AI188" s="978">
        <f t="shared" ref="AI188" si="756">AD188</f>
        <v>5.7142857142857144</v>
      </c>
      <c r="AJ188" s="978">
        <f t="shared" ref="AJ188" si="757">T188</f>
        <v>40</v>
      </c>
      <c r="AK188" s="1067">
        <f>SUM(AH185:AH188)</f>
        <v>572.84999999999991</v>
      </c>
      <c r="AL188" s="1067">
        <v>700</v>
      </c>
      <c r="AM188" s="1064">
        <v>45642</v>
      </c>
    </row>
    <row r="189" spans="1:39" ht="12.1" customHeight="1">
      <c r="A189" s="999">
        <v>45642</v>
      </c>
      <c r="B189" s="164" t="s">
        <v>472</v>
      </c>
      <c r="C189" s="164" t="s">
        <v>111</v>
      </c>
      <c r="D189" s="164" t="s">
        <v>459</v>
      </c>
      <c r="E189" s="164" t="s">
        <v>283</v>
      </c>
      <c r="F189" s="1000">
        <v>241427</v>
      </c>
      <c r="G189" s="1000"/>
      <c r="H189" s="1000">
        <v>241447</v>
      </c>
      <c r="I189" s="1000"/>
      <c r="J189" s="541">
        <f t="shared" ref="J189" si="758">H189-F189</f>
        <v>20</v>
      </c>
      <c r="K189" s="1000">
        <v>241457</v>
      </c>
      <c r="L189" s="541">
        <f t="shared" ref="L189" si="759">K189-H189</f>
        <v>10</v>
      </c>
      <c r="M189" s="1000">
        <v>241465</v>
      </c>
      <c r="N189" s="1000"/>
      <c r="O189" s="541">
        <f t="shared" ref="O189" si="760">M189-K189</f>
        <v>8</v>
      </c>
      <c r="P189" s="541">
        <f t="shared" ref="P189" si="761">M189-H189</f>
        <v>18</v>
      </c>
      <c r="Q189" s="1000">
        <v>241465</v>
      </c>
      <c r="R189" s="1000"/>
      <c r="S189" s="541">
        <f t="shared" ref="S189" si="762">Q189-M189</f>
        <v>0</v>
      </c>
      <c r="T189" s="542">
        <f t="shared" ref="T189" si="763">Q189-F189</f>
        <v>38</v>
      </c>
      <c r="U189" s="542"/>
      <c r="V189" s="541">
        <f t="shared" ref="V189" si="764">P189</f>
        <v>18</v>
      </c>
      <c r="W189" s="543">
        <f t="shared" ref="W189" si="765">T189-V189</f>
        <v>20</v>
      </c>
      <c r="X189" s="1046" t="s">
        <v>468</v>
      </c>
      <c r="Y189" s="1046" t="s">
        <v>51</v>
      </c>
      <c r="Z189" s="1046" t="s">
        <v>29</v>
      </c>
      <c r="AA189" s="1046">
        <v>2017</v>
      </c>
      <c r="AB189" s="1046" t="s">
        <v>30</v>
      </c>
      <c r="AC189" s="1047">
        <v>7</v>
      </c>
      <c r="AD189" s="978">
        <f t="shared" ref="AD189" si="766">T189/AC189</f>
        <v>5.4285714285714288</v>
      </c>
      <c r="AE189" s="1048">
        <v>23.45</v>
      </c>
      <c r="AF189" s="976">
        <f t="shared" ref="AF189" si="767">AD189*AE189</f>
        <v>127.3</v>
      </c>
      <c r="AG189" s="1077" t="s">
        <v>128</v>
      </c>
      <c r="AH189" s="976">
        <f t="shared" ref="AH189" si="768">AF189</f>
        <v>127.3</v>
      </c>
      <c r="AI189" s="978">
        <f t="shared" ref="AI189" si="769">AD189</f>
        <v>5.4285714285714288</v>
      </c>
      <c r="AJ189" s="978">
        <f t="shared" ref="AJ189" si="770">T189</f>
        <v>38</v>
      </c>
      <c r="AK189" s="1089"/>
      <c r="AL189" s="1089"/>
      <c r="AM189" s="1090"/>
    </row>
    <row r="190" spans="1:39" ht="12.1" customHeight="1">
      <c r="A190" s="999">
        <v>45643</v>
      </c>
      <c r="B190" s="164" t="s">
        <v>472</v>
      </c>
      <c r="C190" s="164" t="s">
        <v>111</v>
      </c>
      <c r="D190" s="164" t="s">
        <v>458</v>
      </c>
      <c r="E190" s="164" t="s">
        <v>282</v>
      </c>
      <c r="F190" s="1000">
        <v>241465</v>
      </c>
      <c r="G190" s="1000"/>
      <c r="H190" s="1000">
        <v>241472</v>
      </c>
      <c r="I190" s="1000"/>
      <c r="J190" s="541">
        <f t="shared" ref="J190" si="771">H190-F190</f>
        <v>7</v>
      </c>
      <c r="K190" s="1000">
        <v>241482</v>
      </c>
      <c r="L190" s="541">
        <f t="shared" ref="L190" si="772">K190-H190</f>
        <v>10</v>
      </c>
      <c r="M190" s="1000">
        <v>241502</v>
      </c>
      <c r="N190" s="1000"/>
      <c r="O190" s="541">
        <f t="shared" ref="O190" si="773">M190-K190</f>
        <v>20</v>
      </c>
      <c r="P190" s="541">
        <f t="shared" ref="P190" si="774">M190-H190</f>
        <v>30</v>
      </c>
      <c r="Q190" s="1000">
        <v>241502</v>
      </c>
      <c r="R190" s="1000"/>
      <c r="S190" s="541">
        <f t="shared" ref="S190" si="775">Q190-M190</f>
        <v>0</v>
      </c>
      <c r="T190" s="542">
        <f t="shared" ref="T190" si="776">Q190-F190</f>
        <v>37</v>
      </c>
      <c r="U190" s="542"/>
      <c r="V190" s="541">
        <f t="shared" ref="V190" si="777">P190</f>
        <v>30</v>
      </c>
      <c r="W190" s="543">
        <f t="shared" ref="W190" si="778">T190-V190</f>
        <v>7</v>
      </c>
      <c r="X190" s="1046" t="s">
        <v>468</v>
      </c>
      <c r="Y190" s="1046" t="s">
        <v>51</v>
      </c>
      <c r="Z190" s="1046" t="s">
        <v>29</v>
      </c>
      <c r="AA190" s="1046">
        <v>2017</v>
      </c>
      <c r="AB190" s="1046" t="s">
        <v>30</v>
      </c>
      <c r="AC190" s="1047">
        <v>7</v>
      </c>
      <c r="AD190" s="978">
        <f t="shared" ref="AD190" si="779">T190/AC190</f>
        <v>5.2857142857142856</v>
      </c>
      <c r="AE190" s="1048">
        <v>23.45</v>
      </c>
      <c r="AF190" s="976">
        <f t="shared" ref="AF190" si="780">AD190*AE190</f>
        <v>123.94999999999999</v>
      </c>
      <c r="AG190" s="1077" t="s">
        <v>128</v>
      </c>
      <c r="AH190" s="976">
        <f t="shared" ref="AH190" si="781">AF190</f>
        <v>123.94999999999999</v>
      </c>
      <c r="AI190" s="978">
        <f t="shared" ref="AI190" si="782">AD190</f>
        <v>5.2857142857142856</v>
      </c>
      <c r="AJ190" s="978">
        <f t="shared" ref="AJ190" si="783">T190</f>
        <v>37</v>
      </c>
      <c r="AK190" s="1091"/>
      <c r="AL190" s="1091"/>
      <c r="AM190" s="1092"/>
    </row>
    <row r="191" spans="1:39" ht="12.1" customHeight="1">
      <c r="A191" s="999">
        <v>45643</v>
      </c>
      <c r="B191" s="164" t="s">
        <v>472</v>
      </c>
      <c r="C191" s="164" t="s">
        <v>111</v>
      </c>
      <c r="D191" s="164" t="s">
        <v>459</v>
      </c>
      <c r="E191" s="164" t="s">
        <v>283</v>
      </c>
      <c r="F191" s="1000">
        <v>241502</v>
      </c>
      <c r="G191" s="1000"/>
      <c r="H191" s="1000">
        <v>241523</v>
      </c>
      <c r="I191" s="1000"/>
      <c r="J191" s="541">
        <f t="shared" ref="J191" si="784">H191-F191</f>
        <v>21</v>
      </c>
      <c r="K191" s="1000">
        <v>241533</v>
      </c>
      <c r="L191" s="541">
        <f t="shared" ref="L191" si="785">K191-H191</f>
        <v>10</v>
      </c>
      <c r="M191" s="1000">
        <v>241538</v>
      </c>
      <c r="N191" s="1000"/>
      <c r="O191" s="541">
        <f t="shared" ref="O191" si="786">M191-K191</f>
        <v>5</v>
      </c>
      <c r="P191" s="541">
        <f t="shared" ref="P191" si="787">M191-H191</f>
        <v>15</v>
      </c>
      <c r="Q191" s="1000">
        <v>241538</v>
      </c>
      <c r="R191" s="1000"/>
      <c r="S191" s="541">
        <f t="shared" ref="S191" si="788">Q191-M191</f>
        <v>0</v>
      </c>
      <c r="T191" s="542">
        <f t="shared" ref="T191" si="789">Q191-F191</f>
        <v>36</v>
      </c>
      <c r="U191" s="542"/>
      <c r="V191" s="541">
        <f t="shared" ref="V191" si="790">P191</f>
        <v>15</v>
      </c>
      <c r="W191" s="543">
        <f t="shared" ref="W191" si="791">T191-V191</f>
        <v>21</v>
      </c>
      <c r="X191" s="1046" t="s">
        <v>468</v>
      </c>
      <c r="Y191" s="1046" t="s">
        <v>51</v>
      </c>
      <c r="Z191" s="1046" t="s">
        <v>29</v>
      </c>
      <c r="AA191" s="1046">
        <v>2017</v>
      </c>
      <c r="AB191" s="1046" t="s">
        <v>30</v>
      </c>
      <c r="AC191" s="1047">
        <v>7</v>
      </c>
      <c r="AD191" s="978">
        <f t="shared" ref="AD191" si="792">T191/AC191</f>
        <v>5.1428571428571432</v>
      </c>
      <c r="AE191" s="1048">
        <v>23.45</v>
      </c>
      <c r="AF191" s="976">
        <f t="shared" ref="AF191" si="793">AD191*AE191</f>
        <v>120.60000000000001</v>
      </c>
      <c r="AG191" s="1077" t="s">
        <v>128</v>
      </c>
      <c r="AH191" s="976">
        <f t="shared" ref="AH191" si="794">AF191</f>
        <v>120.60000000000001</v>
      </c>
      <c r="AI191" s="978">
        <f t="shared" ref="AI191" si="795">AD191</f>
        <v>5.1428571428571432</v>
      </c>
      <c r="AJ191" s="978">
        <f t="shared" ref="AJ191" si="796">T191</f>
        <v>36</v>
      </c>
      <c r="AK191" s="1088" t="s">
        <v>439</v>
      </c>
      <c r="AL191" s="1088" t="s">
        <v>440</v>
      </c>
      <c r="AM191" s="1086" t="s">
        <v>2</v>
      </c>
    </row>
    <row r="192" spans="1:39" ht="12.1" customHeight="1">
      <c r="A192" s="999">
        <v>45644</v>
      </c>
      <c r="B192" s="164" t="s">
        <v>472</v>
      </c>
      <c r="C192" s="164" t="s">
        <v>111</v>
      </c>
      <c r="D192" s="164" t="s">
        <v>458</v>
      </c>
      <c r="E192" s="164" t="s">
        <v>282</v>
      </c>
      <c r="F192" s="1000">
        <v>241538</v>
      </c>
      <c r="G192" s="1000"/>
      <c r="H192" s="1000">
        <v>241547</v>
      </c>
      <c r="I192" s="1000"/>
      <c r="J192" s="541">
        <f t="shared" ref="J192" si="797">H192-F192</f>
        <v>9</v>
      </c>
      <c r="K192" s="1000">
        <v>241558</v>
      </c>
      <c r="L192" s="541">
        <f t="shared" ref="L192" si="798">K192-H192</f>
        <v>11</v>
      </c>
      <c r="M192" s="1000">
        <v>241580</v>
      </c>
      <c r="N192" s="1000"/>
      <c r="O192" s="541">
        <f t="shared" ref="O192" si="799">M192-K192</f>
        <v>22</v>
      </c>
      <c r="P192" s="541">
        <f t="shared" ref="P192" si="800">M192-H192</f>
        <v>33</v>
      </c>
      <c r="Q192" s="1000">
        <v>241580</v>
      </c>
      <c r="R192" s="1000"/>
      <c r="S192" s="541">
        <f t="shared" ref="S192" si="801">Q192-M192</f>
        <v>0</v>
      </c>
      <c r="T192" s="542">
        <f t="shared" ref="T192" si="802">Q192-F192</f>
        <v>42</v>
      </c>
      <c r="U192" s="542"/>
      <c r="V192" s="541">
        <f t="shared" ref="V192" si="803">P192</f>
        <v>33</v>
      </c>
      <c r="W192" s="543">
        <f t="shared" ref="W192" si="804">T192-V192</f>
        <v>9</v>
      </c>
      <c r="X192" s="1046" t="s">
        <v>468</v>
      </c>
      <c r="Y192" s="1046" t="s">
        <v>51</v>
      </c>
      <c r="Z192" s="1046" t="s">
        <v>29</v>
      </c>
      <c r="AA192" s="1046">
        <v>2017</v>
      </c>
      <c r="AB192" s="1046" t="s">
        <v>30</v>
      </c>
      <c r="AC192" s="1047">
        <v>7</v>
      </c>
      <c r="AD192" s="978">
        <f t="shared" ref="AD192" si="805">T192/AC192</f>
        <v>6</v>
      </c>
      <c r="AE192" s="1048">
        <v>23.45</v>
      </c>
      <c r="AF192" s="976">
        <f t="shared" ref="AF192" si="806">AD192*AE192</f>
        <v>140.69999999999999</v>
      </c>
      <c r="AG192" s="1077" t="s">
        <v>128</v>
      </c>
      <c r="AH192" s="976">
        <f t="shared" ref="AH192" si="807">AF192</f>
        <v>140.69999999999999</v>
      </c>
      <c r="AI192" s="978">
        <f t="shared" ref="AI192" si="808">AD192</f>
        <v>6</v>
      </c>
      <c r="AJ192" s="978">
        <f t="shared" ref="AJ192" si="809">T192</f>
        <v>42</v>
      </c>
      <c r="AK192" s="1067">
        <f>SUM(AH189:AH192)</f>
        <v>512.54999999999995</v>
      </c>
      <c r="AL192" s="1067">
        <v>500</v>
      </c>
      <c r="AM192" s="1064">
        <v>45644</v>
      </c>
    </row>
    <row r="193" spans="1:39" ht="12.1" customHeight="1">
      <c r="A193" s="999">
        <v>45644</v>
      </c>
      <c r="B193" s="164" t="s">
        <v>472</v>
      </c>
      <c r="C193" s="164" t="s">
        <v>111</v>
      </c>
      <c r="D193" s="164" t="s">
        <v>459</v>
      </c>
      <c r="E193" s="164" t="s">
        <v>283</v>
      </c>
      <c r="F193" s="1000">
        <v>241580</v>
      </c>
      <c r="G193" s="1000"/>
      <c r="H193" s="1000">
        <v>241600</v>
      </c>
      <c r="I193" s="1000"/>
      <c r="J193" s="541">
        <f t="shared" ref="J193" si="810">H193-F193</f>
        <v>20</v>
      </c>
      <c r="K193" s="1000">
        <v>241610</v>
      </c>
      <c r="L193" s="541">
        <f t="shared" ref="L193" si="811">K193-H193</f>
        <v>10</v>
      </c>
      <c r="M193" s="1000">
        <v>241615</v>
      </c>
      <c r="N193" s="1000"/>
      <c r="O193" s="541">
        <f t="shared" ref="O193" si="812">M193-K193</f>
        <v>5</v>
      </c>
      <c r="P193" s="541">
        <f t="shared" ref="P193" si="813">M193-H193</f>
        <v>15</v>
      </c>
      <c r="Q193" s="1000">
        <v>241615</v>
      </c>
      <c r="R193" s="1000"/>
      <c r="S193" s="541">
        <f t="shared" ref="S193" si="814">Q193-M193</f>
        <v>0</v>
      </c>
      <c r="T193" s="542">
        <f t="shared" ref="T193" si="815">Q193-F193</f>
        <v>35</v>
      </c>
      <c r="U193" s="542"/>
      <c r="V193" s="541">
        <f t="shared" ref="V193" si="816">P193</f>
        <v>15</v>
      </c>
      <c r="W193" s="543">
        <f t="shared" ref="W193" si="817">T193-V193</f>
        <v>20</v>
      </c>
      <c r="X193" s="1046" t="s">
        <v>468</v>
      </c>
      <c r="Y193" s="1046" t="s">
        <v>51</v>
      </c>
      <c r="Z193" s="1046" t="s">
        <v>29</v>
      </c>
      <c r="AA193" s="1046">
        <v>2017</v>
      </c>
      <c r="AB193" s="1046" t="s">
        <v>30</v>
      </c>
      <c r="AC193" s="1047">
        <v>7</v>
      </c>
      <c r="AD193" s="978">
        <f t="shared" ref="AD193" si="818">T193/AC193</f>
        <v>5</v>
      </c>
      <c r="AE193" s="1048">
        <v>23.45</v>
      </c>
      <c r="AF193" s="976">
        <f t="shared" ref="AF193" si="819">AD193*AE193</f>
        <v>117.25</v>
      </c>
      <c r="AG193" s="1077" t="s">
        <v>128</v>
      </c>
      <c r="AH193" s="976">
        <f t="shared" ref="AH193" si="820">AF193</f>
        <v>117.25</v>
      </c>
      <c r="AI193" s="978">
        <f t="shared" ref="AI193" si="821">AD193</f>
        <v>5</v>
      </c>
      <c r="AJ193" s="978">
        <f t="shared" ref="AJ193" si="822">T193</f>
        <v>35</v>
      </c>
      <c r="AK193" s="1089"/>
      <c r="AL193" s="1089"/>
      <c r="AM193" s="1090"/>
    </row>
    <row r="194" spans="1:39" ht="12.1" customHeight="1">
      <c r="A194" s="999">
        <v>45645</v>
      </c>
      <c r="B194" s="164" t="s">
        <v>472</v>
      </c>
      <c r="C194" s="164" t="s">
        <v>111</v>
      </c>
      <c r="D194" s="164" t="s">
        <v>458</v>
      </c>
      <c r="E194" s="164" t="s">
        <v>282</v>
      </c>
      <c r="F194" s="1000">
        <v>241615</v>
      </c>
      <c r="G194" s="1000"/>
      <c r="H194" s="1000">
        <v>241621</v>
      </c>
      <c r="I194" s="1000"/>
      <c r="J194" s="541">
        <f t="shared" ref="J194" si="823">H194-F194</f>
        <v>6</v>
      </c>
      <c r="K194" s="1000">
        <v>241631</v>
      </c>
      <c r="L194" s="541">
        <f t="shared" ref="L194" si="824">K194-H194</f>
        <v>10</v>
      </c>
      <c r="M194" s="1000">
        <v>241652</v>
      </c>
      <c r="N194" s="1000"/>
      <c r="O194" s="541">
        <f t="shared" ref="O194" si="825">M194-K194</f>
        <v>21</v>
      </c>
      <c r="P194" s="541">
        <f t="shared" ref="P194" si="826">M194-H194</f>
        <v>31</v>
      </c>
      <c r="Q194" s="1000">
        <v>241652</v>
      </c>
      <c r="R194" s="1000"/>
      <c r="S194" s="541">
        <f t="shared" ref="S194" si="827">Q194-M194</f>
        <v>0</v>
      </c>
      <c r="T194" s="542">
        <f t="shared" ref="T194" si="828">Q194-F194</f>
        <v>37</v>
      </c>
      <c r="U194" s="542"/>
      <c r="V194" s="541">
        <f t="shared" ref="V194" si="829">P194</f>
        <v>31</v>
      </c>
      <c r="W194" s="543">
        <f t="shared" ref="W194" si="830">T194-V194</f>
        <v>6</v>
      </c>
      <c r="X194" s="1046" t="s">
        <v>468</v>
      </c>
      <c r="Y194" s="1046" t="s">
        <v>51</v>
      </c>
      <c r="Z194" s="1046" t="s">
        <v>29</v>
      </c>
      <c r="AA194" s="1046">
        <v>2017</v>
      </c>
      <c r="AB194" s="1046" t="s">
        <v>30</v>
      </c>
      <c r="AC194" s="1047">
        <v>7</v>
      </c>
      <c r="AD194" s="978">
        <f t="shared" ref="AD194" si="831">T194/AC194</f>
        <v>5.2857142857142856</v>
      </c>
      <c r="AE194" s="1048">
        <v>23.45</v>
      </c>
      <c r="AF194" s="976">
        <f t="shared" ref="AF194" si="832">AD194*AE194</f>
        <v>123.94999999999999</v>
      </c>
      <c r="AG194" s="1077" t="s">
        <v>128</v>
      </c>
      <c r="AH194" s="976">
        <f t="shared" ref="AH194" si="833">AF194</f>
        <v>123.94999999999999</v>
      </c>
      <c r="AI194" s="978">
        <f t="shared" ref="AI194" si="834">AD194</f>
        <v>5.2857142857142856</v>
      </c>
      <c r="AJ194" s="978">
        <f t="shared" ref="AJ194" si="835">T194</f>
        <v>37</v>
      </c>
      <c r="AK194" s="1091"/>
      <c r="AL194" s="1091"/>
      <c r="AM194" s="1092"/>
    </row>
    <row r="195" spans="1:39" ht="12.1" customHeight="1">
      <c r="A195" s="999">
        <v>45645</v>
      </c>
      <c r="B195" s="164" t="s">
        <v>472</v>
      </c>
      <c r="C195" s="164" t="s">
        <v>111</v>
      </c>
      <c r="D195" s="164" t="s">
        <v>459</v>
      </c>
      <c r="E195" s="164" t="s">
        <v>283</v>
      </c>
      <c r="F195" s="1000">
        <v>241652</v>
      </c>
      <c r="G195" s="1000"/>
      <c r="H195" s="1000">
        <v>241671</v>
      </c>
      <c r="I195" s="1000"/>
      <c r="J195" s="541">
        <f t="shared" ref="J195" si="836">H195-F195</f>
        <v>19</v>
      </c>
      <c r="K195" s="1000">
        <v>241681</v>
      </c>
      <c r="L195" s="541">
        <f t="shared" ref="L195" si="837">K195-H195</f>
        <v>10</v>
      </c>
      <c r="M195" s="1000">
        <v>241686</v>
      </c>
      <c r="N195" s="1000"/>
      <c r="O195" s="541">
        <f t="shared" ref="O195" si="838">M195-K195</f>
        <v>5</v>
      </c>
      <c r="P195" s="541">
        <f t="shared" ref="P195" si="839">M195-H195</f>
        <v>15</v>
      </c>
      <c r="Q195" s="1000">
        <v>241686</v>
      </c>
      <c r="R195" s="1000"/>
      <c r="S195" s="541">
        <f t="shared" ref="S195" si="840">Q195-M195</f>
        <v>0</v>
      </c>
      <c r="T195" s="542">
        <f t="shared" ref="T195" si="841">Q195-F195</f>
        <v>34</v>
      </c>
      <c r="U195" s="542"/>
      <c r="V195" s="541">
        <f t="shared" ref="V195" si="842">P195</f>
        <v>15</v>
      </c>
      <c r="W195" s="543">
        <f t="shared" ref="W195" si="843">T195-V195</f>
        <v>19</v>
      </c>
      <c r="X195" s="1046" t="s">
        <v>468</v>
      </c>
      <c r="Y195" s="1046" t="s">
        <v>51</v>
      </c>
      <c r="Z195" s="1046" t="s">
        <v>29</v>
      </c>
      <c r="AA195" s="1046">
        <v>2017</v>
      </c>
      <c r="AB195" s="1046" t="s">
        <v>30</v>
      </c>
      <c r="AC195" s="1047">
        <v>7</v>
      </c>
      <c r="AD195" s="978">
        <f t="shared" ref="AD195" si="844">T195/AC195</f>
        <v>4.8571428571428568</v>
      </c>
      <c r="AE195" s="1048">
        <v>23.45</v>
      </c>
      <c r="AF195" s="976">
        <f t="shared" ref="AF195" si="845">AD195*AE195</f>
        <v>113.89999999999999</v>
      </c>
      <c r="AG195" s="1077" t="s">
        <v>128</v>
      </c>
      <c r="AH195" s="976">
        <f t="shared" ref="AH195" si="846">AF195</f>
        <v>113.89999999999999</v>
      </c>
      <c r="AI195" s="978">
        <f t="shared" ref="AI195" si="847">AD195</f>
        <v>4.8571428571428568</v>
      </c>
      <c r="AJ195" s="978">
        <f t="shared" ref="AJ195" si="848">T195</f>
        <v>34</v>
      </c>
      <c r="AK195" s="1089"/>
      <c r="AL195" s="1089"/>
      <c r="AM195" s="1093"/>
    </row>
    <row r="196" spans="1:39" ht="12.1" customHeight="1">
      <c r="A196" s="999">
        <v>45646</v>
      </c>
      <c r="B196" s="164" t="s">
        <v>472</v>
      </c>
      <c r="C196" s="164" t="s">
        <v>111</v>
      </c>
      <c r="D196" s="164" t="s">
        <v>458</v>
      </c>
      <c r="E196" s="164" t="s">
        <v>282</v>
      </c>
      <c r="F196" s="1000">
        <v>241686</v>
      </c>
      <c r="G196" s="1000"/>
      <c r="H196" s="1000">
        <v>241692</v>
      </c>
      <c r="I196" s="1000"/>
      <c r="J196" s="541">
        <f t="shared" ref="J196" si="849">H196-F196</f>
        <v>6</v>
      </c>
      <c r="K196" s="1000">
        <v>241702</v>
      </c>
      <c r="L196" s="541">
        <f t="shared" ref="L196" si="850">K196-H196</f>
        <v>10</v>
      </c>
      <c r="M196" s="1000">
        <v>241722</v>
      </c>
      <c r="N196" s="1000"/>
      <c r="O196" s="541">
        <f t="shared" ref="O196" si="851">M196-K196</f>
        <v>20</v>
      </c>
      <c r="P196" s="541">
        <f t="shared" ref="P196" si="852">M196-H196</f>
        <v>30</v>
      </c>
      <c r="Q196" s="1000">
        <v>241722</v>
      </c>
      <c r="R196" s="1000"/>
      <c r="S196" s="541">
        <f t="shared" ref="S196" si="853">Q196-M196</f>
        <v>0</v>
      </c>
      <c r="T196" s="542">
        <f t="shared" ref="T196" si="854">Q196-F196</f>
        <v>36</v>
      </c>
      <c r="U196" s="542"/>
      <c r="V196" s="541">
        <f t="shared" ref="V196" si="855">P196</f>
        <v>30</v>
      </c>
      <c r="W196" s="543">
        <f t="shared" ref="W196" si="856">T196-V196</f>
        <v>6</v>
      </c>
      <c r="X196" s="1046" t="s">
        <v>468</v>
      </c>
      <c r="Y196" s="1046" t="s">
        <v>51</v>
      </c>
      <c r="Z196" s="1046" t="s">
        <v>29</v>
      </c>
      <c r="AA196" s="1046">
        <v>2017</v>
      </c>
      <c r="AB196" s="1046" t="s">
        <v>30</v>
      </c>
      <c r="AC196" s="1047">
        <v>7</v>
      </c>
      <c r="AD196" s="978">
        <f t="shared" ref="AD196" si="857">T196/AC196</f>
        <v>5.1428571428571432</v>
      </c>
      <c r="AE196" s="1048">
        <v>23.45</v>
      </c>
      <c r="AF196" s="976">
        <f t="shared" ref="AF196" si="858">AD196*AE196</f>
        <v>120.60000000000001</v>
      </c>
      <c r="AG196" s="1077" t="s">
        <v>128</v>
      </c>
      <c r="AH196" s="976">
        <f t="shared" ref="AH196" si="859">AF196</f>
        <v>120.60000000000001</v>
      </c>
      <c r="AI196" s="978">
        <f t="shared" ref="AI196" si="860">AD196</f>
        <v>5.1428571428571432</v>
      </c>
      <c r="AJ196" s="978">
        <f t="shared" ref="AJ196" si="861">T196</f>
        <v>36</v>
      </c>
      <c r="AK196" s="1089"/>
      <c r="AL196" s="1089"/>
      <c r="AM196" s="1090"/>
    </row>
    <row r="197" spans="1:39" ht="12.1" customHeight="1">
      <c r="A197" s="999">
        <v>45646</v>
      </c>
      <c r="B197" s="164" t="s">
        <v>472</v>
      </c>
      <c r="C197" s="164" t="s">
        <v>111</v>
      </c>
      <c r="D197" s="164" t="s">
        <v>459</v>
      </c>
      <c r="E197" s="164" t="s">
        <v>283</v>
      </c>
      <c r="F197" s="1000">
        <v>241722</v>
      </c>
      <c r="G197" s="1000"/>
      <c r="H197" s="1000">
        <v>241742</v>
      </c>
      <c r="I197" s="1000"/>
      <c r="J197" s="541">
        <f t="shared" ref="J197" si="862">H197-F197</f>
        <v>20</v>
      </c>
      <c r="K197" s="1000">
        <v>241742</v>
      </c>
      <c r="L197" s="541">
        <f t="shared" ref="L197" si="863">K197-H197</f>
        <v>0</v>
      </c>
      <c r="M197" s="1000">
        <v>241752</v>
      </c>
      <c r="N197" s="1000"/>
      <c r="O197" s="541">
        <f t="shared" ref="O197" si="864">M197-K197</f>
        <v>10</v>
      </c>
      <c r="P197" s="541">
        <f t="shared" ref="P197" si="865">M197-H197</f>
        <v>10</v>
      </c>
      <c r="Q197" s="1000">
        <v>241763</v>
      </c>
      <c r="R197" s="1000"/>
      <c r="S197" s="541">
        <f t="shared" ref="S197" si="866">Q197-M197</f>
        <v>11</v>
      </c>
      <c r="T197" s="542">
        <f t="shared" ref="T197" si="867">Q197-F197</f>
        <v>41</v>
      </c>
      <c r="U197" s="542"/>
      <c r="V197" s="541">
        <f t="shared" ref="V197" si="868">P197</f>
        <v>10</v>
      </c>
      <c r="W197" s="543">
        <f t="shared" ref="W197" si="869">T197-V197</f>
        <v>31</v>
      </c>
      <c r="X197" s="1046" t="s">
        <v>468</v>
      </c>
      <c r="Y197" s="1046" t="s">
        <v>51</v>
      </c>
      <c r="Z197" s="1046" t="s">
        <v>29</v>
      </c>
      <c r="AA197" s="1046">
        <v>2017</v>
      </c>
      <c r="AB197" s="1046" t="s">
        <v>30</v>
      </c>
      <c r="AC197" s="1047">
        <v>7</v>
      </c>
      <c r="AD197" s="978">
        <f t="shared" ref="AD197" si="870">T197/AC197</f>
        <v>5.8571428571428568</v>
      </c>
      <c r="AE197" s="1048">
        <v>23.45</v>
      </c>
      <c r="AF197" s="976">
        <f t="shared" ref="AF197" si="871">AD197*AE197</f>
        <v>137.35</v>
      </c>
      <c r="AG197" s="1077" t="s">
        <v>128</v>
      </c>
      <c r="AH197" s="976">
        <f t="shared" ref="AH197" si="872">AF197</f>
        <v>137.35</v>
      </c>
      <c r="AI197" s="978">
        <f t="shared" ref="AI197" si="873">AD197</f>
        <v>5.8571428571428568</v>
      </c>
      <c r="AJ197" s="978">
        <f t="shared" ref="AJ197" si="874">T197</f>
        <v>41</v>
      </c>
      <c r="AK197" s="1089"/>
      <c r="AL197" s="1089"/>
      <c r="AM197" s="1090"/>
    </row>
    <row r="198" spans="1:39" ht="12.1" customHeight="1">
      <c r="A198" s="999">
        <v>45662</v>
      </c>
      <c r="B198" s="164" t="s">
        <v>472</v>
      </c>
      <c r="C198" s="164"/>
      <c r="D198" s="164" t="s">
        <v>606</v>
      </c>
      <c r="E198" s="164" t="s">
        <v>283</v>
      </c>
      <c r="F198" s="1000">
        <v>241763</v>
      </c>
      <c r="G198" s="1000"/>
      <c r="H198" s="1000">
        <v>241763</v>
      </c>
      <c r="I198" s="1000"/>
      <c r="J198" s="541">
        <f t="shared" ref="J198" si="875">H198-F198</f>
        <v>0</v>
      </c>
      <c r="K198" s="1000">
        <v>241763</v>
      </c>
      <c r="L198" s="541">
        <f t="shared" ref="L198" si="876">K198-H198</f>
        <v>0</v>
      </c>
      <c r="M198" s="1000">
        <v>241776</v>
      </c>
      <c r="N198" s="1000"/>
      <c r="O198" s="541">
        <f t="shared" ref="O198" si="877">M198-K198</f>
        <v>13</v>
      </c>
      <c r="P198" s="541">
        <f t="shared" ref="P198" si="878">M198-H198</f>
        <v>13</v>
      </c>
      <c r="Q198" s="1000">
        <v>241776</v>
      </c>
      <c r="R198" s="1000"/>
      <c r="S198" s="541">
        <f t="shared" ref="S198" si="879">Q198-M198</f>
        <v>0</v>
      </c>
      <c r="T198" s="542">
        <f t="shared" ref="T198" si="880">Q198-F198</f>
        <v>13</v>
      </c>
      <c r="U198" s="542"/>
      <c r="V198" s="541">
        <f t="shared" ref="V198" si="881">P198</f>
        <v>13</v>
      </c>
      <c r="W198" s="543">
        <f t="shared" ref="W198" si="882">T198-V198</f>
        <v>0</v>
      </c>
      <c r="X198" s="1046" t="s">
        <v>468</v>
      </c>
      <c r="Y198" s="1046" t="s">
        <v>51</v>
      </c>
      <c r="Z198" s="1046" t="s">
        <v>29</v>
      </c>
      <c r="AA198" s="1046">
        <v>2017</v>
      </c>
      <c r="AB198" s="1046" t="s">
        <v>30</v>
      </c>
      <c r="AC198" s="1047">
        <v>7</v>
      </c>
      <c r="AD198" s="978">
        <f t="shared" ref="AD198" si="883">T198/AC198</f>
        <v>1.8571428571428572</v>
      </c>
      <c r="AE198" s="1048">
        <v>23.45</v>
      </c>
      <c r="AF198" s="976">
        <f t="shared" ref="AF198" si="884">AD198*AE198</f>
        <v>43.55</v>
      </c>
      <c r="AG198" s="1077" t="s">
        <v>128</v>
      </c>
      <c r="AH198" s="976">
        <f t="shared" ref="AH198" si="885">AF198</f>
        <v>43.55</v>
      </c>
      <c r="AI198" s="978">
        <f t="shared" ref="AI198" si="886">AD198</f>
        <v>1.8571428571428572</v>
      </c>
      <c r="AJ198" s="978">
        <f t="shared" ref="AJ198" si="887">T198</f>
        <v>13</v>
      </c>
      <c r="AK198" s="1091"/>
      <c r="AL198" s="1091"/>
      <c r="AM198" s="1092"/>
    </row>
    <row r="199" spans="1:39" ht="12.1" customHeight="1">
      <c r="A199" s="999">
        <v>45663</v>
      </c>
      <c r="B199" s="164" t="s">
        <v>472</v>
      </c>
      <c r="C199" s="164" t="s">
        <v>111</v>
      </c>
      <c r="D199" s="164" t="s">
        <v>458</v>
      </c>
      <c r="E199" s="164" t="s">
        <v>282</v>
      </c>
      <c r="F199" s="1000">
        <v>241776</v>
      </c>
      <c r="G199" s="1000"/>
      <c r="H199" s="1000">
        <v>241783</v>
      </c>
      <c r="I199" s="1000"/>
      <c r="J199" s="541">
        <f t="shared" ref="J199" si="888">H199-F199</f>
        <v>7</v>
      </c>
      <c r="K199" s="1000">
        <v>241783</v>
      </c>
      <c r="L199" s="541">
        <f t="shared" ref="L199" si="889">K199-H199</f>
        <v>0</v>
      </c>
      <c r="M199" s="1000">
        <v>241793</v>
      </c>
      <c r="N199" s="1000"/>
      <c r="O199" s="541">
        <f t="shared" ref="O199" si="890">M199-K199</f>
        <v>10</v>
      </c>
      <c r="P199" s="541">
        <f t="shared" ref="P199" si="891">M199-H199</f>
        <v>10</v>
      </c>
      <c r="Q199" s="1000">
        <v>241813</v>
      </c>
      <c r="R199" s="1000"/>
      <c r="S199" s="541">
        <f t="shared" ref="S199" si="892">Q199-M199</f>
        <v>20</v>
      </c>
      <c r="T199" s="542">
        <f t="shared" ref="T199" si="893">Q199-F199</f>
        <v>37</v>
      </c>
      <c r="U199" s="542"/>
      <c r="V199" s="541">
        <f t="shared" ref="V199" si="894">P199</f>
        <v>10</v>
      </c>
      <c r="W199" s="543">
        <f t="shared" ref="W199" si="895">T199-V199</f>
        <v>27</v>
      </c>
      <c r="X199" s="1046" t="s">
        <v>468</v>
      </c>
      <c r="Y199" s="1046" t="s">
        <v>51</v>
      </c>
      <c r="Z199" s="1046" t="s">
        <v>29</v>
      </c>
      <c r="AA199" s="1046">
        <v>2017</v>
      </c>
      <c r="AB199" s="1046" t="s">
        <v>30</v>
      </c>
      <c r="AC199" s="1047">
        <v>7</v>
      </c>
      <c r="AD199" s="978">
        <f t="shared" ref="AD199" si="896">T199/AC199</f>
        <v>5.2857142857142856</v>
      </c>
      <c r="AE199" s="1048">
        <v>23.45</v>
      </c>
      <c r="AF199" s="976">
        <f t="shared" ref="AF199" si="897">AD199*AE199</f>
        <v>123.94999999999999</v>
      </c>
      <c r="AG199" s="1077" t="s">
        <v>128</v>
      </c>
      <c r="AH199" s="976">
        <f t="shared" ref="AH199" si="898">AF199</f>
        <v>123.94999999999999</v>
      </c>
      <c r="AI199" s="978">
        <f t="shared" ref="AI199" si="899">AD199</f>
        <v>5.2857142857142856</v>
      </c>
      <c r="AJ199" s="978">
        <f t="shared" ref="AJ199" si="900">T199</f>
        <v>37</v>
      </c>
      <c r="AK199" s="1089"/>
      <c r="AL199" s="1089"/>
      <c r="AM199" s="1093"/>
    </row>
    <row r="200" spans="1:39" ht="12.1" customHeight="1">
      <c r="A200" s="999">
        <v>45663</v>
      </c>
      <c r="B200" s="164" t="s">
        <v>472</v>
      </c>
      <c r="C200" s="164" t="s">
        <v>111</v>
      </c>
      <c r="D200" s="164" t="s">
        <v>459</v>
      </c>
      <c r="E200" s="164" t="s">
        <v>283</v>
      </c>
      <c r="F200" s="1000">
        <v>241813</v>
      </c>
      <c r="G200" s="1000"/>
      <c r="H200" s="1000">
        <v>241832</v>
      </c>
      <c r="I200" s="1000"/>
      <c r="J200" s="541">
        <f t="shared" ref="J200" si="901">H200-F200</f>
        <v>19</v>
      </c>
      <c r="K200" s="1000">
        <v>241832</v>
      </c>
      <c r="L200" s="541">
        <f t="shared" ref="L200" si="902">K200-H200</f>
        <v>0</v>
      </c>
      <c r="M200" s="1000">
        <v>241842</v>
      </c>
      <c r="N200" s="1000"/>
      <c r="O200" s="541">
        <f t="shared" ref="O200" si="903">M200-K200</f>
        <v>10</v>
      </c>
      <c r="P200" s="541">
        <f t="shared" ref="P200" si="904">M200-H200</f>
        <v>10</v>
      </c>
      <c r="Q200" s="1000">
        <v>241852</v>
      </c>
      <c r="R200" s="1000"/>
      <c r="S200" s="541">
        <f t="shared" ref="S200" si="905">Q200-M200</f>
        <v>10</v>
      </c>
      <c r="T200" s="542">
        <f t="shared" ref="T200" si="906">Q200-F200</f>
        <v>39</v>
      </c>
      <c r="U200" s="542"/>
      <c r="V200" s="541">
        <f t="shared" ref="V200" si="907">P200</f>
        <v>10</v>
      </c>
      <c r="W200" s="543">
        <f t="shared" ref="W200" si="908">T200-V200</f>
        <v>29</v>
      </c>
      <c r="X200" s="1046" t="s">
        <v>468</v>
      </c>
      <c r="Y200" s="1046" t="s">
        <v>51</v>
      </c>
      <c r="Z200" s="1046" t="s">
        <v>29</v>
      </c>
      <c r="AA200" s="1046">
        <v>2017</v>
      </c>
      <c r="AB200" s="1046" t="s">
        <v>30</v>
      </c>
      <c r="AC200" s="1047">
        <v>7</v>
      </c>
      <c r="AD200" s="978">
        <f t="shared" ref="AD200" si="909">T200/AC200</f>
        <v>5.5714285714285712</v>
      </c>
      <c r="AE200" s="1048">
        <v>23.45</v>
      </c>
      <c r="AF200" s="976">
        <f t="shared" ref="AF200" si="910">AD200*AE200</f>
        <v>130.64999999999998</v>
      </c>
      <c r="AG200" s="1077" t="s">
        <v>128</v>
      </c>
      <c r="AH200" s="976">
        <f t="shared" ref="AH200" si="911">AF200</f>
        <v>130.64999999999998</v>
      </c>
      <c r="AI200" s="978">
        <f t="shared" ref="AI200" si="912">AD200</f>
        <v>5.5714285714285712</v>
      </c>
      <c r="AJ200" s="978">
        <f t="shared" ref="AJ200" si="913">T200</f>
        <v>39</v>
      </c>
      <c r="AK200" s="1094" t="s">
        <v>439</v>
      </c>
      <c r="AL200" s="1094" t="s">
        <v>440</v>
      </c>
      <c r="AM200" s="1095" t="s">
        <v>2</v>
      </c>
    </row>
    <row r="201" spans="1:39" ht="12.1" customHeight="1">
      <c r="A201" s="999">
        <v>45664</v>
      </c>
      <c r="B201" s="164" t="s">
        <v>472</v>
      </c>
      <c r="C201" s="164" t="s">
        <v>111</v>
      </c>
      <c r="D201" s="164" t="s">
        <v>458</v>
      </c>
      <c r="E201" s="164" t="s">
        <v>282</v>
      </c>
      <c r="F201" s="1000">
        <v>241852</v>
      </c>
      <c r="G201" s="1000"/>
      <c r="H201" s="1000">
        <v>241860</v>
      </c>
      <c r="I201" s="1000"/>
      <c r="J201" s="541">
        <f t="shared" ref="J201" si="914">H201-F201</f>
        <v>8</v>
      </c>
      <c r="K201" s="1000">
        <v>241870</v>
      </c>
      <c r="L201" s="541">
        <f t="shared" ref="L201" si="915">K201-H201</f>
        <v>10</v>
      </c>
      <c r="M201" s="1000">
        <v>241880</v>
      </c>
      <c r="N201" s="1000"/>
      <c r="O201" s="541">
        <f t="shared" ref="O201" si="916">M201-K201</f>
        <v>10</v>
      </c>
      <c r="P201" s="541">
        <f t="shared" ref="P201" si="917">M201-H201</f>
        <v>20</v>
      </c>
      <c r="Q201" s="1000">
        <v>241902</v>
      </c>
      <c r="R201" s="1000"/>
      <c r="S201" s="541">
        <f t="shared" ref="S201" si="918">Q201-M201</f>
        <v>22</v>
      </c>
      <c r="T201" s="542">
        <f t="shared" ref="T201" si="919">Q201-F201</f>
        <v>50</v>
      </c>
      <c r="U201" s="542"/>
      <c r="V201" s="541">
        <f t="shared" ref="V201" si="920">P201</f>
        <v>20</v>
      </c>
      <c r="W201" s="543">
        <f t="shared" ref="W201" si="921">T201-V201</f>
        <v>30</v>
      </c>
      <c r="X201" s="1046" t="s">
        <v>468</v>
      </c>
      <c r="Y201" s="1046" t="s">
        <v>51</v>
      </c>
      <c r="Z201" s="1046" t="s">
        <v>29</v>
      </c>
      <c r="AA201" s="1046">
        <v>2017</v>
      </c>
      <c r="AB201" s="1046" t="s">
        <v>30</v>
      </c>
      <c r="AC201" s="1047">
        <v>7</v>
      </c>
      <c r="AD201" s="978">
        <f t="shared" ref="AD201" si="922">T201/AC201</f>
        <v>7.1428571428571432</v>
      </c>
      <c r="AE201" s="1048">
        <v>23.45</v>
      </c>
      <c r="AF201" s="976">
        <f t="shared" ref="AF201" si="923">AD201*AE201</f>
        <v>167.5</v>
      </c>
      <c r="AG201" s="1077" t="s">
        <v>128</v>
      </c>
      <c r="AH201" s="976">
        <f t="shared" ref="AH201" si="924">AF201</f>
        <v>167.5</v>
      </c>
      <c r="AI201" s="978">
        <f t="shared" ref="AI201" si="925">AD201</f>
        <v>7.1428571428571432</v>
      </c>
      <c r="AJ201" s="978">
        <f t="shared" ref="AJ201" si="926">T201</f>
        <v>50</v>
      </c>
      <c r="AK201" s="1080">
        <f>SUM(AH193:AH201)</f>
        <v>1078.6999999999998</v>
      </c>
      <c r="AL201" s="1080">
        <v>800</v>
      </c>
      <c r="AM201" s="1081">
        <v>45664</v>
      </c>
    </row>
    <row r="202" spans="1:39" ht="12.1" customHeight="1">
      <c r="A202" s="999">
        <v>45664</v>
      </c>
      <c r="B202" s="164" t="s">
        <v>472</v>
      </c>
      <c r="C202" s="164" t="s">
        <v>111</v>
      </c>
      <c r="D202" s="164" t="s">
        <v>459</v>
      </c>
      <c r="E202" s="164" t="s">
        <v>283</v>
      </c>
      <c r="F202" s="1000">
        <v>241902</v>
      </c>
      <c r="G202" s="1000"/>
      <c r="H202" s="1000">
        <v>241927</v>
      </c>
      <c r="I202" s="1000"/>
      <c r="J202" s="541">
        <f t="shared" ref="J202" si="927">H202-F202</f>
        <v>25</v>
      </c>
      <c r="K202" s="1000">
        <v>241937</v>
      </c>
      <c r="L202" s="541">
        <f t="shared" ref="L202" si="928">K202-H202</f>
        <v>10</v>
      </c>
      <c r="M202" s="1000">
        <v>241947</v>
      </c>
      <c r="N202" s="1000"/>
      <c r="O202" s="541">
        <f t="shared" ref="O202" si="929">M202-K202</f>
        <v>10</v>
      </c>
      <c r="P202" s="541">
        <f t="shared" ref="P202" si="930">M202-H202</f>
        <v>20</v>
      </c>
      <c r="Q202" s="1000">
        <v>241951</v>
      </c>
      <c r="R202" s="1000"/>
      <c r="S202" s="541">
        <f t="shared" ref="S202" si="931">Q202-M202</f>
        <v>4</v>
      </c>
      <c r="T202" s="542">
        <f t="shared" ref="T202" si="932">Q202-F202</f>
        <v>49</v>
      </c>
      <c r="U202" s="542"/>
      <c r="V202" s="541">
        <f t="shared" ref="V202" si="933">P202</f>
        <v>20</v>
      </c>
      <c r="W202" s="543">
        <f t="shared" ref="W202" si="934">T202-V202</f>
        <v>29</v>
      </c>
      <c r="X202" s="1046" t="s">
        <v>468</v>
      </c>
      <c r="Y202" s="1046" t="s">
        <v>51</v>
      </c>
      <c r="Z202" s="1046" t="s">
        <v>29</v>
      </c>
      <c r="AA202" s="1046">
        <v>2017</v>
      </c>
      <c r="AB202" s="1046" t="s">
        <v>30</v>
      </c>
      <c r="AC202" s="1047">
        <v>7</v>
      </c>
      <c r="AD202" s="978">
        <f t="shared" ref="AD202" si="935">T202/AC202</f>
        <v>7</v>
      </c>
      <c r="AE202" s="1048">
        <v>23.45</v>
      </c>
      <c r="AF202" s="976">
        <f t="shared" ref="AF202" si="936">AD202*AE202</f>
        <v>164.15</v>
      </c>
      <c r="AG202" s="1077" t="s">
        <v>128</v>
      </c>
      <c r="AH202" s="976">
        <f t="shared" ref="AH202" si="937">AF202</f>
        <v>164.15</v>
      </c>
      <c r="AI202" s="978">
        <f t="shared" ref="AI202" si="938">AD202</f>
        <v>7</v>
      </c>
      <c r="AJ202" s="978">
        <f t="shared" ref="AJ202" si="939">T202</f>
        <v>49</v>
      </c>
      <c r="AK202" s="1091"/>
      <c r="AL202" s="1091"/>
      <c r="AM202" s="1092"/>
    </row>
    <row r="203" spans="1:39" ht="12.1" customHeight="1">
      <c r="A203" s="999">
        <v>45665</v>
      </c>
      <c r="B203" s="164" t="s">
        <v>472</v>
      </c>
      <c r="C203" s="164" t="s">
        <v>111</v>
      </c>
      <c r="D203" s="164" t="s">
        <v>458</v>
      </c>
      <c r="E203" s="164" t="s">
        <v>282</v>
      </c>
      <c r="F203" s="1000">
        <v>241951</v>
      </c>
      <c r="G203" s="1000"/>
      <c r="H203" s="1000">
        <v>241957</v>
      </c>
      <c r="I203" s="1000"/>
      <c r="J203" s="541">
        <f t="shared" ref="J203" si="940">H203-F203</f>
        <v>6</v>
      </c>
      <c r="K203" s="1000">
        <v>241967</v>
      </c>
      <c r="L203" s="541">
        <f t="shared" ref="L203" si="941">K203-H203</f>
        <v>10</v>
      </c>
      <c r="M203" s="1000">
        <v>241976</v>
      </c>
      <c r="N203" s="1000"/>
      <c r="O203" s="541">
        <f t="shared" ref="O203" si="942">M203-K203</f>
        <v>9</v>
      </c>
      <c r="P203" s="541">
        <f t="shared" ref="P203" si="943">M203-H203</f>
        <v>19</v>
      </c>
      <c r="Q203" s="1000">
        <v>242001</v>
      </c>
      <c r="R203" s="1000"/>
      <c r="S203" s="541">
        <f t="shared" ref="S203" si="944">Q203-M203</f>
        <v>25</v>
      </c>
      <c r="T203" s="542">
        <f t="shared" ref="T203" si="945">Q203-F203</f>
        <v>50</v>
      </c>
      <c r="U203" s="542"/>
      <c r="V203" s="541">
        <f t="shared" ref="V203" si="946">P203</f>
        <v>19</v>
      </c>
      <c r="W203" s="543">
        <f t="shared" ref="W203" si="947">T203-V203</f>
        <v>31</v>
      </c>
      <c r="X203" s="1046" t="s">
        <v>468</v>
      </c>
      <c r="Y203" s="1046" t="s">
        <v>51</v>
      </c>
      <c r="Z203" s="1046" t="s">
        <v>29</v>
      </c>
      <c r="AA203" s="1046">
        <v>2017</v>
      </c>
      <c r="AB203" s="1046" t="s">
        <v>30</v>
      </c>
      <c r="AC203" s="1047">
        <v>7</v>
      </c>
      <c r="AD203" s="978">
        <f t="shared" ref="AD203" si="948">T203/AC203</f>
        <v>7.1428571428571432</v>
      </c>
      <c r="AE203" s="1048">
        <v>23.45</v>
      </c>
      <c r="AF203" s="976">
        <f t="shared" ref="AF203" si="949">AD203*AE203</f>
        <v>167.5</v>
      </c>
      <c r="AG203" s="1077" t="s">
        <v>128</v>
      </c>
      <c r="AH203" s="976">
        <f t="shared" ref="AH203" si="950">AF203</f>
        <v>167.5</v>
      </c>
      <c r="AI203" s="978">
        <f t="shared" ref="AI203" si="951">AD203</f>
        <v>7.1428571428571432</v>
      </c>
      <c r="AJ203" s="978">
        <f t="shared" ref="AJ203" si="952">T203</f>
        <v>50</v>
      </c>
    </row>
    <row r="204" spans="1:39" ht="12.1" customHeight="1">
      <c r="A204" s="999">
        <v>45665</v>
      </c>
      <c r="B204" s="164" t="s">
        <v>472</v>
      </c>
      <c r="C204" s="164" t="s">
        <v>111</v>
      </c>
      <c r="D204" s="164" t="s">
        <v>459</v>
      </c>
      <c r="E204" s="164" t="s">
        <v>283</v>
      </c>
      <c r="F204" s="1000">
        <v>242001</v>
      </c>
      <c r="G204" s="1000"/>
      <c r="H204" s="1000">
        <v>242026</v>
      </c>
      <c r="I204" s="1000"/>
      <c r="J204" s="541">
        <f t="shared" ref="J204" si="953">H204-F204</f>
        <v>25</v>
      </c>
      <c r="K204" s="1000">
        <v>242026</v>
      </c>
      <c r="L204" s="541">
        <f t="shared" ref="L204" si="954">K204-H204</f>
        <v>0</v>
      </c>
      <c r="M204" s="1000">
        <v>242036</v>
      </c>
      <c r="N204" s="1000"/>
      <c r="O204" s="541">
        <f t="shared" ref="O204" si="955">M204-K204</f>
        <v>10</v>
      </c>
      <c r="P204" s="541">
        <f t="shared" ref="P204" si="956">M204-H204</f>
        <v>10</v>
      </c>
      <c r="Q204" s="1000">
        <v>242051</v>
      </c>
      <c r="R204" s="1000"/>
      <c r="S204" s="541">
        <f t="shared" ref="S204" si="957">Q204-M204</f>
        <v>15</v>
      </c>
      <c r="T204" s="542">
        <f t="shared" ref="T204" si="958">Q204-F204</f>
        <v>50</v>
      </c>
      <c r="U204" s="542"/>
      <c r="V204" s="541">
        <f t="shared" ref="V204" si="959">P204</f>
        <v>10</v>
      </c>
      <c r="W204" s="543">
        <f t="shared" ref="W204" si="960">T204-V204</f>
        <v>40</v>
      </c>
      <c r="X204" s="1046" t="s">
        <v>468</v>
      </c>
      <c r="Y204" s="1046" t="s">
        <v>51</v>
      </c>
      <c r="Z204" s="1046" t="s">
        <v>29</v>
      </c>
      <c r="AA204" s="1046">
        <v>2017</v>
      </c>
      <c r="AB204" s="1046" t="s">
        <v>30</v>
      </c>
      <c r="AC204" s="1047">
        <v>7</v>
      </c>
      <c r="AD204" s="978">
        <f t="shared" ref="AD204" si="961">T204/AC204</f>
        <v>7.1428571428571432</v>
      </c>
      <c r="AE204" s="1048">
        <v>23.45</v>
      </c>
      <c r="AF204" s="976">
        <f t="shared" ref="AF204" si="962">AD204*AE204</f>
        <v>167.5</v>
      </c>
      <c r="AG204" s="1077" t="s">
        <v>128</v>
      </c>
      <c r="AH204" s="976">
        <f t="shared" ref="AH204" si="963">AF204</f>
        <v>167.5</v>
      </c>
      <c r="AI204" s="978">
        <f t="shared" ref="AI204" si="964">AD204</f>
        <v>7.1428571428571432</v>
      </c>
      <c r="AJ204" s="978">
        <f t="shared" ref="AJ204" si="965">T204</f>
        <v>50</v>
      </c>
      <c r="AK204" s="1094" t="s">
        <v>439</v>
      </c>
      <c r="AL204" s="1094" t="s">
        <v>440</v>
      </c>
      <c r="AM204" s="1095" t="s">
        <v>2</v>
      </c>
    </row>
    <row r="205" spans="1:39" ht="12.1" customHeight="1">
      <c r="A205" s="999">
        <v>45666</v>
      </c>
      <c r="B205" s="164" t="s">
        <v>472</v>
      </c>
      <c r="C205" s="164" t="s">
        <v>111</v>
      </c>
      <c r="D205" s="164" t="s">
        <v>458</v>
      </c>
      <c r="E205" s="164" t="s">
        <v>282</v>
      </c>
      <c r="F205" s="1000">
        <v>242051</v>
      </c>
      <c r="G205" s="1000"/>
      <c r="H205" s="1000">
        <v>242057</v>
      </c>
      <c r="I205" s="1000"/>
      <c r="J205" s="541">
        <f t="shared" ref="J205" si="966">H205-F205</f>
        <v>6</v>
      </c>
      <c r="K205" s="1000">
        <v>242057</v>
      </c>
      <c r="L205" s="541">
        <f t="shared" ref="L205" si="967">K205-H205</f>
        <v>0</v>
      </c>
      <c r="M205" s="1000">
        <v>242067</v>
      </c>
      <c r="N205" s="1000"/>
      <c r="O205" s="541">
        <f t="shared" ref="O205" si="968">M205-K205</f>
        <v>10</v>
      </c>
      <c r="P205" s="541">
        <f t="shared" ref="P205" si="969">M205-H205</f>
        <v>10</v>
      </c>
      <c r="Q205" s="1000">
        <v>242087</v>
      </c>
      <c r="R205" s="1000"/>
      <c r="S205" s="541">
        <f t="shared" ref="S205" si="970">Q205-M205</f>
        <v>20</v>
      </c>
      <c r="T205" s="542">
        <f t="shared" ref="T205" si="971">Q205-F205</f>
        <v>36</v>
      </c>
      <c r="U205" s="542"/>
      <c r="V205" s="541">
        <f t="shared" ref="V205" si="972">P205</f>
        <v>10</v>
      </c>
      <c r="W205" s="543">
        <f t="shared" ref="W205" si="973">T205-V205</f>
        <v>26</v>
      </c>
      <c r="X205" s="1046" t="s">
        <v>468</v>
      </c>
      <c r="Y205" s="1046" t="s">
        <v>51</v>
      </c>
      <c r="Z205" s="1046" t="s">
        <v>29</v>
      </c>
      <c r="AA205" s="1046">
        <v>2017</v>
      </c>
      <c r="AB205" s="1046" t="s">
        <v>30</v>
      </c>
      <c r="AC205" s="1047">
        <v>7</v>
      </c>
      <c r="AD205" s="978">
        <f t="shared" ref="AD205" si="974">T205/AC205</f>
        <v>5.1428571428571432</v>
      </c>
      <c r="AE205" s="1048">
        <v>23.45</v>
      </c>
      <c r="AF205" s="976">
        <f t="shared" ref="AF205" si="975">AD205*AE205</f>
        <v>120.60000000000001</v>
      </c>
      <c r="AG205" s="1077" t="s">
        <v>128</v>
      </c>
      <c r="AH205" s="976">
        <f t="shared" ref="AH205" si="976">AF205</f>
        <v>120.60000000000001</v>
      </c>
      <c r="AI205" s="978">
        <f t="shared" ref="AI205" si="977">AD205</f>
        <v>5.1428571428571432</v>
      </c>
      <c r="AJ205" s="978">
        <f t="shared" ref="AJ205" si="978">T205</f>
        <v>36</v>
      </c>
      <c r="AK205" s="1080">
        <f>SUM(AH202:AH205)</f>
        <v>619.75</v>
      </c>
      <c r="AL205" s="1080">
        <v>700</v>
      </c>
      <c r="AM205" s="1081">
        <v>45666</v>
      </c>
    </row>
    <row r="206" spans="1:39" ht="12.1" customHeight="1">
      <c r="A206" s="999">
        <v>45666</v>
      </c>
      <c r="B206" s="164" t="s">
        <v>472</v>
      </c>
      <c r="C206" s="164" t="s">
        <v>111</v>
      </c>
      <c r="D206" s="164" t="s">
        <v>459</v>
      </c>
      <c r="E206" s="164" t="s">
        <v>283</v>
      </c>
      <c r="F206" s="1000">
        <v>242087</v>
      </c>
      <c r="G206" s="1000"/>
      <c r="H206" s="1000">
        <v>242107</v>
      </c>
      <c r="I206" s="1000"/>
      <c r="J206" s="541">
        <f t="shared" ref="J206" si="979">H206-F206</f>
        <v>20</v>
      </c>
      <c r="K206" s="1000">
        <v>242107</v>
      </c>
      <c r="L206" s="541">
        <f t="shared" ref="L206" si="980">K206-H206</f>
        <v>0</v>
      </c>
      <c r="M206" s="1000">
        <v>242117</v>
      </c>
      <c r="N206" s="1000"/>
      <c r="O206" s="541">
        <f t="shared" ref="O206" si="981">M206-K206</f>
        <v>10</v>
      </c>
      <c r="P206" s="541">
        <f t="shared" ref="P206" si="982">M206-H206</f>
        <v>10</v>
      </c>
      <c r="Q206" s="1000">
        <v>242123</v>
      </c>
      <c r="R206" s="1000"/>
      <c r="S206" s="541">
        <f t="shared" ref="S206" si="983">Q206-M206</f>
        <v>6</v>
      </c>
      <c r="T206" s="542">
        <f t="shared" ref="T206" si="984">Q206-F206</f>
        <v>36</v>
      </c>
      <c r="U206" s="542"/>
      <c r="V206" s="541">
        <f t="shared" ref="V206" si="985">P206</f>
        <v>10</v>
      </c>
      <c r="W206" s="543">
        <f t="shared" ref="W206" si="986">T206-V206</f>
        <v>26</v>
      </c>
      <c r="X206" s="1046" t="s">
        <v>468</v>
      </c>
      <c r="Y206" s="1046" t="s">
        <v>51</v>
      </c>
      <c r="Z206" s="1046" t="s">
        <v>29</v>
      </c>
      <c r="AA206" s="1046">
        <v>2017</v>
      </c>
      <c r="AB206" s="1046" t="s">
        <v>30</v>
      </c>
      <c r="AC206" s="1047">
        <v>7</v>
      </c>
      <c r="AD206" s="978">
        <f t="shared" ref="AD206" si="987">T206/AC206</f>
        <v>5.1428571428571432</v>
      </c>
      <c r="AE206" s="1048">
        <v>23.45</v>
      </c>
      <c r="AF206" s="976">
        <f t="shared" ref="AF206" si="988">AD206*AE206</f>
        <v>120.60000000000001</v>
      </c>
      <c r="AG206" s="1077" t="s">
        <v>128</v>
      </c>
      <c r="AH206" s="976">
        <f t="shared" ref="AH206" si="989">AF206</f>
        <v>120.60000000000001</v>
      </c>
      <c r="AI206" s="978">
        <f t="shared" ref="AI206" si="990">AD206</f>
        <v>5.1428571428571432</v>
      </c>
      <c r="AJ206" s="978">
        <f t="shared" ref="AJ206" si="991">T206</f>
        <v>36</v>
      </c>
      <c r="AK206" s="1091"/>
      <c r="AL206" s="1091"/>
      <c r="AM206" s="1092"/>
    </row>
    <row r="207" spans="1:39" ht="12.1" customHeight="1">
      <c r="A207" s="999">
        <v>45667</v>
      </c>
      <c r="B207" s="164" t="s">
        <v>472</v>
      </c>
      <c r="C207" s="164" t="s">
        <v>111</v>
      </c>
      <c r="D207" s="164" t="s">
        <v>458</v>
      </c>
      <c r="E207" s="164" t="s">
        <v>282</v>
      </c>
      <c r="F207" s="1000">
        <v>242123</v>
      </c>
      <c r="G207" s="1000"/>
      <c r="H207" s="1000">
        <v>242130</v>
      </c>
      <c r="I207" s="1000"/>
      <c r="J207" s="541">
        <f t="shared" ref="J207" si="992">H207-F207</f>
        <v>7</v>
      </c>
      <c r="K207" s="1000">
        <v>242140</v>
      </c>
      <c r="L207" s="541">
        <f t="shared" ref="L207" si="993">K207-H207</f>
        <v>10</v>
      </c>
      <c r="M207" s="1000">
        <v>242150</v>
      </c>
      <c r="N207" s="1000"/>
      <c r="O207" s="541">
        <f t="shared" ref="O207" si="994">M207-K207</f>
        <v>10</v>
      </c>
      <c r="P207" s="541">
        <f t="shared" ref="P207" si="995">M207-H207</f>
        <v>20</v>
      </c>
      <c r="Q207" s="1000">
        <v>242173</v>
      </c>
      <c r="R207" s="1000"/>
      <c r="S207" s="541">
        <f t="shared" ref="S207" si="996">Q207-M207</f>
        <v>23</v>
      </c>
      <c r="T207" s="542">
        <f t="shared" ref="T207" si="997">Q207-F207</f>
        <v>50</v>
      </c>
      <c r="U207" s="542"/>
      <c r="V207" s="541">
        <f t="shared" ref="V207" si="998">P207</f>
        <v>20</v>
      </c>
      <c r="W207" s="543">
        <f t="shared" ref="W207" si="999">T207-V207</f>
        <v>30</v>
      </c>
      <c r="X207" s="1046" t="s">
        <v>468</v>
      </c>
      <c r="Y207" s="1046" t="s">
        <v>51</v>
      </c>
      <c r="Z207" s="1046" t="s">
        <v>29</v>
      </c>
      <c r="AA207" s="1046">
        <v>2017</v>
      </c>
      <c r="AB207" s="1046" t="s">
        <v>30</v>
      </c>
      <c r="AC207" s="1047">
        <v>7</v>
      </c>
      <c r="AD207" s="978">
        <f t="shared" ref="AD207" si="1000">T207/AC207</f>
        <v>7.1428571428571432</v>
      </c>
      <c r="AE207" s="1048">
        <v>23.45</v>
      </c>
      <c r="AF207" s="976">
        <f t="shared" ref="AF207" si="1001">AD207*AE207</f>
        <v>167.5</v>
      </c>
      <c r="AG207" s="1077" t="s">
        <v>128</v>
      </c>
      <c r="AH207" s="976">
        <f t="shared" ref="AH207" si="1002">AF207</f>
        <v>167.5</v>
      </c>
      <c r="AI207" s="978">
        <f t="shared" ref="AI207" si="1003">AD207</f>
        <v>7.1428571428571432</v>
      </c>
      <c r="AJ207" s="978">
        <f t="shared" ref="AJ207" si="1004">T207</f>
        <v>50</v>
      </c>
      <c r="AK207" s="1089"/>
      <c r="AL207" s="1089"/>
      <c r="AM207" s="1093"/>
    </row>
    <row r="208" spans="1:39" ht="12.1" customHeight="1">
      <c r="A208" s="999">
        <v>45667</v>
      </c>
      <c r="B208" s="164" t="s">
        <v>472</v>
      </c>
      <c r="C208" s="164" t="s">
        <v>111</v>
      </c>
      <c r="D208" s="164" t="s">
        <v>459</v>
      </c>
      <c r="E208" s="164" t="s">
        <v>283</v>
      </c>
      <c r="F208" s="1000">
        <v>242173</v>
      </c>
      <c r="G208" s="1000"/>
      <c r="H208" s="1000">
        <v>242196</v>
      </c>
      <c r="I208" s="1000"/>
      <c r="J208" s="541">
        <f t="shared" ref="J208" si="1005">H208-F208</f>
        <v>23</v>
      </c>
      <c r="K208" s="1000">
        <v>242206</v>
      </c>
      <c r="L208" s="541">
        <f t="shared" ref="L208" si="1006">K208-H208</f>
        <v>10</v>
      </c>
      <c r="M208" s="1000">
        <v>242218</v>
      </c>
      <c r="N208" s="1000"/>
      <c r="O208" s="541">
        <f t="shared" ref="O208" si="1007">M208-K208</f>
        <v>12</v>
      </c>
      <c r="P208" s="541">
        <f t="shared" ref="P208" si="1008">M208-H208</f>
        <v>22</v>
      </c>
      <c r="Q208" s="1000">
        <v>242229</v>
      </c>
      <c r="R208" s="1000"/>
      <c r="S208" s="541">
        <f t="shared" ref="S208" si="1009">Q208-M208</f>
        <v>11</v>
      </c>
      <c r="T208" s="542">
        <f t="shared" ref="T208" si="1010">Q208-F208</f>
        <v>56</v>
      </c>
      <c r="U208" s="542"/>
      <c r="V208" s="541">
        <f t="shared" ref="V208" si="1011">P208</f>
        <v>22</v>
      </c>
      <c r="W208" s="543">
        <f t="shared" ref="W208" si="1012">T208-V208</f>
        <v>34</v>
      </c>
      <c r="X208" s="1046" t="s">
        <v>468</v>
      </c>
      <c r="Y208" s="1046" t="s">
        <v>51</v>
      </c>
      <c r="Z208" s="1046" t="s">
        <v>29</v>
      </c>
      <c r="AA208" s="1046">
        <v>2017</v>
      </c>
      <c r="AB208" s="1046" t="s">
        <v>30</v>
      </c>
      <c r="AC208" s="1047">
        <v>7</v>
      </c>
      <c r="AD208" s="978">
        <f t="shared" ref="AD208" si="1013">T208/AC208</f>
        <v>8</v>
      </c>
      <c r="AE208" s="1048">
        <v>23.45</v>
      </c>
      <c r="AF208" s="976">
        <f t="shared" ref="AF208" si="1014">AD208*AE208</f>
        <v>187.6</v>
      </c>
      <c r="AG208" s="1077" t="s">
        <v>128</v>
      </c>
      <c r="AH208" s="976">
        <f t="shared" ref="AH208" si="1015">AF208</f>
        <v>187.6</v>
      </c>
      <c r="AI208" s="978">
        <f t="shared" ref="AI208" si="1016">AD208</f>
        <v>8</v>
      </c>
      <c r="AJ208" s="978">
        <f t="shared" ref="AJ208" si="1017">T208</f>
        <v>56</v>
      </c>
      <c r="AK208" s="1089"/>
      <c r="AL208" s="1089"/>
      <c r="AM208" s="1090"/>
    </row>
    <row r="209" spans="1:39" ht="12.1" customHeight="1">
      <c r="A209" s="999">
        <v>45670</v>
      </c>
      <c r="B209" s="164" t="s">
        <v>472</v>
      </c>
      <c r="C209" s="164" t="s">
        <v>111</v>
      </c>
      <c r="D209" s="164" t="s">
        <v>458</v>
      </c>
      <c r="E209" s="164" t="s">
        <v>282</v>
      </c>
      <c r="F209" s="1000">
        <v>242229</v>
      </c>
      <c r="G209" s="1000"/>
      <c r="H209" s="1000">
        <v>242237</v>
      </c>
      <c r="I209" s="1000"/>
      <c r="J209" s="541">
        <f t="shared" ref="J209" si="1018">H209-F209</f>
        <v>8</v>
      </c>
      <c r="K209" s="1000">
        <v>242247</v>
      </c>
      <c r="L209" s="541">
        <f t="shared" ref="L209" si="1019">K209-H209</f>
        <v>10</v>
      </c>
      <c r="M209" s="1000">
        <v>242257</v>
      </c>
      <c r="N209" s="1000"/>
      <c r="O209" s="541">
        <f t="shared" ref="O209" si="1020">M209-K209</f>
        <v>10</v>
      </c>
      <c r="P209" s="541">
        <f t="shared" ref="P209" si="1021">M209-H209</f>
        <v>20</v>
      </c>
      <c r="Q209" s="1000">
        <v>242280</v>
      </c>
      <c r="R209" s="1000"/>
      <c r="S209" s="541">
        <f t="shared" ref="S209" si="1022">Q209-M209</f>
        <v>23</v>
      </c>
      <c r="T209" s="542">
        <f t="shared" ref="T209" si="1023">Q209-F209</f>
        <v>51</v>
      </c>
      <c r="U209" s="542"/>
      <c r="V209" s="541">
        <f t="shared" ref="V209" si="1024">P209</f>
        <v>20</v>
      </c>
      <c r="W209" s="543">
        <f t="shared" ref="W209" si="1025">T209-V209</f>
        <v>31</v>
      </c>
      <c r="X209" s="1046" t="s">
        <v>468</v>
      </c>
      <c r="Y209" s="1046" t="s">
        <v>51</v>
      </c>
      <c r="Z209" s="1046" t="s">
        <v>29</v>
      </c>
      <c r="AA209" s="1046">
        <v>2017</v>
      </c>
      <c r="AB209" s="1046" t="s">
        <v>30</v>
      </c>
      <c r="AC209" s="1047">
        <v>7</v>
      </c>
      <c r="AD209" s="978">
        <f t="shared" ref="AD209" si="1026">T209/AC209</f>
        <v>7.2857142857142856</v>
      </c>
      <c r="AE209" s="1048">
        <v>23.45</v>
      </c>
      <c r="AF209" s="976">
        <f t="shared" ref="AF209" si="1027">AD209*AE209</f>
        <v>170.85</v>
      </c>
      <c r="AG209" s="1077" t="s">
        <v>128</v>
      </c>
      <c r="AH209" s="976">
        <f t="shared" ref="AH209" si="1028">AF209</f>
        <v>170.85</v>
      </c>
      <c r="AI209" s="978">
        <f t="shared" ref="AI209" si="1029">AD209</f>
        <v>7.2857142857142856</v>
      </c>
      <c r="AJ209" s="978">
        <f t="shared" ref="AJ209" si="1030">T209</f>
        <v>51</v>
      </c>
      <c r="AK209" s="1089"/>
      <c r="AL209" s="1089"/>
      <c r="AM209" s="1090"/>
    </row>
    <row r="210" spans="1:39" ht="12.1" customHeight="1">
      <c r="A210" s="999">
        <v>45670</v>
      </c>
      <c r="B210" s="164" t="s">
        <v>472</v>
      </c>
      <c r="C210" s="164" t="s">
        <v>111</v>
      </c>
      <c r="D210" s="164" t="s">
        <v>459</v>
      </c>
      <c r="E210" s="164" t="s">
        <v>283</v>
      </c>
      <c r="F210" s="1000">
        <v>242280</v>
      </c>
      <c r="G210" s="1000"/>
      <c r="H210" s="1000">
        <v>242307</v>
      </c>
      <c r="I210" s="1000"/>
      <c r="J210" s="541">
        <f t="shared" ref="J210" si="1031">H210-F210</f>
        <v>27</v>
      </c>
      <c r="K210" s="1000">
        <v>242317</v>
      </c>
      <c r="L210" s="541">
        <f t="shared" ref="L210" si="1032">K210-H210</f>
        <v>10</v>
      </c>
      <c r="M210" s="1000">
        <v>242328</v>
      </c>
      <c r="N210" s="1000"/>
      <c r="O210" s="541">
        <f t="shared" ref="O210" si="1033">M210-K210</f>
        <v>11</v>
      </c>
      <c r="P210" s="541">
        <f t="shared" ref="P210" si="1034">M210-H210</f>
        <v>21</v>
      </c>
      <c r="Q210" s="1000">
        <v>242334</v>
      </c>
      <c r="R210" s="1000"/>
      <c r="S210" s="541">
        <f t="shared" ref="S210" si="1035">Q210-M210</f>
        <v>6</v>
      </c>
      <c r="T210" s="542">
        <f t="shared" ref="T210" si="1036">Q210-F210</f>
        <v>54</v>
      </c>
      <c r="U210" s="542"/>
      <c r="V210" s="541">
        <f t="shared" ref="V210" si="1037">P210</f>
        <v>21</v>
      </c>
      <c r="W210" s="543">
        <f t="shared" ref="W210" si="1038">T210-V210</f>
        <v>33</v>
      </c>
      <c r="X210" s="1046" t="s">
        <v>468</v>
      </c>
      <c r="Y210" s="1046" t="s">
        <v>51</v>
      </c>
      <c r="Z210" s="1046" t="s">
        <v>29</v>
      </c>
      <c r="AA210" s="1046">
        <v>2017</v>
      </c>
      <c r="AB210" s="1046" t="s">
        <v>30</v>
      </c>
      <c r="AC210" s="1047">
        <v>7</v>
      </c>
      <c r="AD210" s="978">
        <f t="shared" ref="AD210" si="1039">T210/AC210</f>
        <v>7.7142857142857144</v>
      </c>
      <c r="AE210" s="1048">
        <v>23.45</v>
      </c>
      <c r="AF210" s="976">
        <f t="shared" ref="AF210" si="1040">AD210*AE210</f>
        <v>180.9</v>
      </c>
      <c r="AG210" s="1077" t="s">
        <v>128</v>
      </c>
      <c r="AH210" s="976">
        <f t="shared" ref="AH210" si="1041">AF210</f>
        <v>180.9</v>
      </c>
      <c r="AI210" s="978">
        <f t="shared" ref="AI210" si="1042">AD210</f>
        <v>7.7142857142857144</v>
      </c>
      <c r="AJ210" s="978">
        <f t="shared" ref="AJ210" si="1043">T210</f>
        <v>54</v>
      </c>
      <c r="AK210" s="1094" t="s">
        <v>439</v>
      </c>
      <c r="AL210" s="1094" t="s">
        <v>440</v>
      </c>
      <c r="AM210" s="1095" t="s">
        <v>2</v>
      </c>
    </row>
    <row r="211" spans="1:39" ht="12.1" customHeight="1">
      <c r="A211" s="999">
        <v>45671</v>
      </c>
      <c r="B211" s="164" t="s">
        <v>472</v>
      </c>
      <c r="C211" s="164" t="s">
        <v>111</v>
      </c>
      <c r="D211" s="164" t="s">
        <v>458</v>
      </c>
      <c r="E211" s="164" t="s">
        <v>282</v>
      </c>
      <c r="F211" s="1000">
        <v>242334</v>
      </c>
      <c r="G211" s="1000"/>
      <c r="H211" s="1000">
        <v>242341</v>
      </c>
      <c r="I211" s="1000"/>
      <c r="J211" s="541">
        <f t="shared" ref="J211" si="1044">H211-F211</f>
        <v>7</v>
      </c>
      <c r="K211" s="1000">
        <v>242351</v>
      </c>
      <c r="L211" s="541">
        <f t="shared" ref="L211" si="1045">K211-H211</f>
        <v>10</v>
      </c>
      <c r="M211" s="1000">
        <v>242361</v>
      </c>
      <c r="N211" s="1000"/>
      <c r="O211" s="541">
        <f t="shared" ref="O211" si="1046">M211-K211</f>
        <v>10</v>
      </c>
      <c r="P211" s="541">
        <f t="shared" ref="P211" si="1047">M211-H211</f>
        <v>20</v>
      </c>
      <c r="Q211" s="1000">
        <v>242384</v>
      </c>
      <c r="R211" s="1000"/>
      <c r="S211" s="541">
        <f t="shared" ref="S211" si="1048">Q211-M211</f>
        <v>23</v>
      </c>
      <c r="T211" s="542">
        <f t="shared" ref="T211" si="1049">Q211-F211</f>
        <v>50</v>
      </c>
      <c r="U211" s="542"/>
      <c r="V211" s="541">
        <f t="shared" ref="V211" si="1050">P211</f>
        <v>20</v>
      </c>
      <c r="W211" s="543">
        <f t="shared" ref="W211" si="1051">T211-V211</f>
        <v>30</v>
      </c>
      <c r="X211" s="1046" t="s">
        <v>468</v>
      </c>
      <c r="Y211" s="1046" t="s">
        <v>51</v>
      </c>
      <c r="Z211" s="1046" t="s">
        <v>29</v>
      </c>
      <c r="AA211" s="1046">
        <v>2017</v>
      </c>
      <c r="AB211" s="1046" t="s">
        <v>30</v>
      </c>
      <c r="AC211" s="1047">
        <v>7</v>
      </c>
      <c r="AD211" s="978">
        <f t="shared" ref="AD211" si="1052">T211/AC211</f>
        <v>7.1428571428571432</v>
      </c>
      <c r="AE211" s="1048">
        <v>23.45</v>
      </c>
      <c r="AF211" s="976">
        <f t="shared" ref="AF211" si="1053">AD211*AE211</f>
        <v>167.5</v>
      </c>
      <c r="AG211" s="1077" t="s">
        <v>128</v>
      </c>
      <c r="AH211" s="976">
        <f t="shared" ref="AH211" si="1054">AF211</f>
        <v>167.5</v>
      </c>
      <c r="AI211" s="978">
        <f t="shared" ref="AI211" si="1055">AD211</f>
        <v>7.1428571428571432</v>
      </c>
      <c r="AJ211" s="978">
        <f t="shared" ref="AJ211" si="1056">T211</f>
        <v>50</v>
      </c>
      <c r="AK211" s="1080">
        <f>SUM(AH206:AH211)</f>
        <v>994.95</v>
      </c>
      <c r="AL211" s="1080">
        <v>1000</v>
      </c>
      <c r="AM211" s="1081">
        <v>45671</v>
      </c>
    </row>
    <row r="212" spans="1:39" ht="12.1" customHeight="1">
      <c r="A212" s="999">
        <v>45671</v>
      </c>
      <c r="B212" s="164" t="s">
        <v>472</v>
      </c>
      <c r="C212" s="164" t="s">
        <v>111</v>
      </c>
      <c r="D212" s="164" t="s">
        <v>459</v>
      </c>
      <c r="E212" s="164" t="s">
        <v>283</v>
      </c>
      <c r="F212" s="1000">
        <v>242384</v>
      </c>
      <c r="G212" s="1000"/>
      <c r="H212" s="1000">
        <v>242410</v>
      </c>
      <c r="I212" s="1000"/>
      <c r="J212" s="541">
        <f t="shared" ref="J212" si="1057">H212-F212</f>
        <v>26</v>
      </c>
      <c r="K212" s="1000">
        <v>242420</v>
      </c>
      <c r="L212" s="541">
        <f t="shared" ref="L212" si="1058">K212-H212</f>
        <v>10</v>
      </c>
      <c r="M212" s="1000">
        <v>242430</v>
      </c>
      <c r="N212" s="1000"/>
      <c r="O212" s="541">
        <f t="shared" ref="O212" si="1059">M212-K212</f>
        <v>10</v>
      </c>
      <c r="P212" s="541">
        <f t="shared" ref="P212" si="1060">M212-H212</f>
        <v>20</v>
      </c>
      <c r="Q212" s="1000">
        <v>242438</v>
      </c>
      <c r="R212" s="1000"/>
      <c r="S212" s="541">
        <f t="shared" ref="S212" si="1061">Q212-M212</f>
        <v>8</v>
      </c>
      <c r="T212" s="542">
        <f t="shared" ref="T212" si="1062">Q212-F212</f>
        <v>54</v>
      </c>
      <c r="U212" s="542"/>
      <c r="V212" s="541">
        <f t="shared" ref="V212" si="1063">P212</f>
        <v>20</v>
      </c>
      <c r="W212" s="543">
        <f t="shared" ref="W212" si="1064">T212-V212</f>
        <v>34</v>
      </c>
      <c r="X212" s="1046" t="s">
        <v>468</v>
      </c>
      <c r="Y212" s="1046" t="s">
        <v>51</v>
      </c>
      <c r="Z212" s="1046" t="s">
        <v>29</v>
      </c>
      <c r="AA212" s="1046">
        <v>2017</v>
      </c>
      <c r="AB212" s="1046" t="s">
        <v>30</v>
      </c>
      <c r="AC212" s="1047">
        <v>7</v>
      </c>
      <c r="AD212" s="978">
        <f t="shared" ref="AD212" si="1065">T212/AC212</f>
        <v>7.7142857142857144</v>
      </c>
      <c r="AE212" s="1048">
        <v>23.45</v>
      </c>
      <c r="AF212" s="976">
        <f t="shared" ref="AF212" si="1066">AD212*AE212</f>
        <v>180.9</v>
      </c>
      <c r="AG212" s="1077" t="s">
        <v>128</v>
      </c>
      <c r="AH212" s="976">
        <f t="shared" ref="AH212" si="1067">AF212</f>
        <v>180.9</v>
      </c>
      <c r="AI212" s="978">
        <f t="shared" ref="AI212" si="1068">AD212</f>
        <v>7.7142857142857144</v>
      </c>
      <c r="AJ212" s="978">
        <f t="shared" ref="AJ212" si="1069">T212</f>
        <v>54</v>
      </c>
      <c r="AK212" s="1089"/>
      <c r="AL212" s="1089"/>
      <c r="AM212" s="1090"/>
    </row>
    <row r="213" spans="1:39" ht="12.1" customHeight="1">
      <c r="A213" s="999">
        <v>45672</v>
      </c>
      <c r="B213" s="164" t="s">
        <v>472</v>
      </c>
      <c r="C213" s="164" t="s">
        <v>111</v>
      </c>
      <c r="D213" s="164" t="s">
        <v>458</v>
      </c>
      <c r="E213" s="164" t="s">
        <v>282</v>
      </c>
      <c r="F213" s="1000">
        <v>242438</v>
      </c>
      <c r="G213" s="1000"/>
      <c r="H213" s="1000">
        <v>242445</v>
      </c>
      <c r="I213" s="1000"/>
      <c r="J213" s="541">
        <f t="shared" ref="J213" si="1070">H213-F213</f>
        <v>7</v>
      </c>
      <c r="K213" s="1000">
        <v>242455</v>
      </c>
      <c r="L213" s="541">
        <f t="shared" ref="L213" si="1071">K213-H213</f>
        <v>10</v>
      </c>
      <c r="M213" s="1000">
        <v>242465</v>
      </c>
      <c r="N213" s="1000"/>
      <c r="O213" s="541">
        <f t="shared" ref="O213" si="1072">M213-K213</f>
        <v>10</v>
      </c>
      <c r="P213" s="541">
        <f t="shared" ref="P213" si="1073">M213-H213</f>
        <v>20</v>
      </c>
      <c r="Q213" s="1000">
        <v>242489</v>
      </c>
      <c r="R213" s="1000"/>
      <c r="S213" s="541">
        <f t="shared" ref="S213" si="1074">Q213-M213</f>
        <v>24</v>
      </c>
      <c r="T213" s="542">
        <f t="shared" ref="T213" si="1075">Q213-F213</f>
        <v>51</v>
      </c>
      <c r="U213" s="542"/>
      <c r="V213" s="541">
        <f t="shared" ref="V213" si="1076">P213</f>
        <v>20</v>
      </c>
      <c r="W213" s="543">
        <f t="shared" ref="W213" si="1077">T213-V213</f>
        <v>31</v>
      </c>
      <c r="X213" s="1046" t="s">
        <v>468</v>
      </c>
      <c r="Y213" s="1046" t="s">
        <v>51</v>
      </c>
      <c r="Z213" s="1046" t="s">
        <v>29</v>
      </c>
      <c r="AA213" s="1046">
        <v>2017</v>
      </c>
      <c r="AB213" s="1046" t="s">
        <v>30</v>
      </c>
      <c r="AC213" s="1047">
        <v>7</v>
      </c>
      <c r="AD213" s="978">
        <f t="shared" ref="AD213" si="1078">T213/AC213</f>
        <v>7.2857142857142856</v>
      </c>
      <c r="AE213" s="1048">
        <v>23.45</v>
      </c>
      <c r="AF213" s="976">
        <f t="shared" ref="AF213" si="1079">AD213*AE213</f>
        <v>170.85</v>
      </c>
      <c r="AG213" s="1077" t="s">
        <v>128</v>
      </c>
      <c r="AH213" s="976">
        <f t="shared" ref="AH213" si="1080">AF213</f>
        <v>170.85</v>
      </c>
      <c r="AI213" s="978">
        <f t="shared" ref="AI213" si="1081">AD213</f>
        <v>7.2857142857142856</v>
      </c>
      <c r="AJ213" s="978">
        <f t="shared" ref="AJ213" si="1082">T213</f>
        <v>51</v>
      </c>
      <c r="AK213" s="1089"/>
      <c r="AL213" s="1089"/>
      <c r="AM213" s="1090"/>
    </row>
    <row r="214" spans="1:39" ht="12.1" customHeight="1">
      <c r="A214" s="999">
        <v>45672</v>
      </c>
      <c r="B214" s="164" t="s">
        <v>472</v>
      </c>
      <c r="C214" s="164" t="s">
        <v>111</v>
      </c>
      <c r="D214" s="164" t="s">
        <v>459</v>
      </c>
      <c r="E214" s="164" t="s">
        <v>283</v>
      </c>
      <c r="F214" s="1000">
        <v>242489</v>
      </c>
      <c r="G214" s="1000"/>
      <c r="H214" s="1000">
        <v>242515</v>
      </c>
      <c r="I214" s="1000"/>
      <c r="J214" s="541">
        <f t="shared" ref="J214" si="1083">H214-F214</f>
        <v>26</v>
      </c>
      <c r="K214" s="1000">
        <v>242525</v>
      </c>
      <c r="L214" s="541">
        <f t="shared" ref="L214" si="1084">K214-H214</f>
        <v>10</v>
      </c>
      <c r="M214" s="1000">
        <v>242535</v>
      </c>
      <c r="N214" s="1000"/>
      <c r="O214" s="541">
        <f t="shared" ref="O214" si="1085">M214-K214</f>
        <v>10</v>
      </c>
      <c r="P214" s="541">
        <f t="shared" ref="P214" si="1086">M214-H214</f>
        <v>20</v>
      </c>
      <c r="Q214" s="1000">
        <v>242539</v>
      </c>
      <c r="R214" s="1000"/>
      <c r="S214" s="541">
        <f t="shared" ref="S214" si="1087">Q214-M214</f>
        <v>4</v>
      </c>
      <c r="T214" s="542">
        <f t="shared" ref="T214" si="1088">Q214-F214</f>
        <v>50</v>
      </c>
      <c r="U214" s="542"/>
      <c r="V214" s="541">
        <f t="shared" ref="V214" si="1089">P214</f>
        <v>20</v>
      </c>
      <c r="W214" s="543">
        <f t="shared" ref="W214" si="1090">T214-V214</f>
        <v>30</v>
      </c>
      <c r="X214" s="1046" t="s">
        <v>468</v>
      </c>
      <c r="Y214" s="1046" t="s">
        <v>51</v>
      </c>
      <c r="Z214" s="1046" t="s">
        <v>29</v>
      </c>
      <c r="AA214" s="1046">
        <v>2017</v>
      </c>
      <c r="AB214" s="1046" t="s">
        <v>30</v>
      </c>
      <c r="AC214" s="1047">
        <v>7</v>
      </c>
      <c r="AD214" s="978">
        <f t="shared" ref="AD214" si="1091">T214/AC214</f>
        <v>7.1428571428571432</v>
      </c>
      <c r="AE214" s="1048">
        <v>23.45</v>
      </c>
      <c r="AF214" s="976">
        <f t="shared" ref="AF214" si="1092">AD214*AE214</f>
        <v>167.5</v>
      </c>
      <c r="AG214" s="1077" t="s">
        <v>128</v>
      </c>
      <c r="AH214" s="976">
        <f t="shared" ref="AH214" si="1093">AF214</f>
        <v>167.5</v>
      </c>
      <c r="AI214" s="978">
        <f t="shared" ref="AI214" si="1094">AD214</f>
        <v>7.1428571428571432</v>
      </c>
      <c r="AJ214" s="978">
        <f t="shared" ref="AJ214" si="1095">T214</f>
        <v>50</v>
      </c>
      <c r="AK214" s="1094" t="s">
        <v>439</v>
      </c>
      <c r="AL214" s="1094" t="s">
        <v>440</v>
      </c>
      <c r="AM214" s="1095" t="s">
        <v>2</v>
      </c>
    </row>
    <row r="215" spans="1:39" ht="12.1" customHeight="1">
      <c r="A215" s="999">
        <v>45673</v>
      </c>
      <c r="B215" s="164" t="s">
        <v>472</v>
      </c>
      <c r="C215" s="164" t="s">
        <v>111</v>
      </c>
      <c r="D215" s="164" t="s">
        <v>458</v>
      </c>
      <c r="E215" s="164" t="s">
        <v>282</v>
      </c>
      <c r="F215" s="1000">
        <v>242539</v>
      </c>
      <c r="G215" s="1000"/>
      <c r="H215" s="1000">
        <v>242544</v>
      </c>
      <c r="I215" s="1000"/>
      <c r="J215" s="541">
        <f t="shared" ref="J215" si="1096">H215-F215</f>
        <v>5</v>
      </c>
      <c r="K215" s="1000">
        <v>242544</v>
      </c>
      <c r="L215" s="541">
        <f t="shared" ref="L215" si="1097">K215-H215</f>
        <v>0</v>
      </c>
      <c r="M215" s="1000">
        <v>242554</v>
      </c>
      <c r="N215" s="1000"/>
      <c r="O215" s="541">
        <f t="shared" ref="O215" si="1098">M215-K215</f>
        <v>10</v>
      </c>
      <c r="P215" s="541">
        <f t="shared" ref="P215" si="1099">M215-H215</f>
        <v>10</v>
      </c>
      <c r="Q215" s="1000">
        <v>242575</v>
      </c>
      <c r="R215" s="1000"/>
      <c r="S215" s="541">
        <f t="shared" ref="S215" si="1100">Q215-M215</f>
        <v>21</v>
      </c>
      <c r="T215" s="542">
        <f t="shared" ref="T215" si="1101">Q215-F215</f>
        <v>36</v>
      </c>
      <c r="U215" s="542"/>
      <c r="V215" s="541">
        <f t="shared" ref="V215" si="1102">P215</f>
        <v>10</v>
      </c>
      <c r="W215" s="543">
        <f t="shared" ref="W215" si="1103">T215-V215</f>
        <v>26</v>
      </c>
      <c r="X215" s="1046" t="s">
        <v>468</v>
      </c>
      <c r="Y215" s="1046" t="s">
        <v>51</v>
      </c>
      <c r="Z215" s="1046" t="s">
        <v>29</v>
      </c>
      <c r="AA215" s="1046">
        <v>2017</v>
      </c>
      <c r="AB215" s="1046" t="s">
        <v>30</v>
      </c>
      <c r="AC215" s="1047">
        <v>7</v>
      </c>
      <c r="AD215" s="978">
        <f t="shared" ref="AD215" si="1104">T215/AC215</f>
        <v>5.1428571428571432</v>
      </c>
      <c r="AE215" s="1048">
        <v>23.45</v>
      </c>
      <c r="AF215" s="976">
        <f t="shared" ref="AF215" si="1105">AD215*AE215</f>
        <v>120.60000000000001</v>
      </c>
      <c r="AG215" s="1077" t="s">
        <v>128</v>
      </c>
      <c r="AH215" s="976">
        <f t="shared" ref="AH215" si="1106">AF215</f>
        <v>120.60000000000001</v>
      </c>
      <c r="AI215" s="978">
        <f t="shared" ref="AI215" si="1107">AD215</f>
        <v>5.1428571428571432</v>
      </c>
      <c r="AJ215" s="978">
        <f t="shared" ref="AJ215" si="1108">T215</f>
        <v>36</v>
      </c>
      <c r="AK215" s="1080">
        <f>SUM(AH212:AH215)</f>
        <v>639.85</v>
      </c>
      <c r="AL215" s="1080">
        <v>700</v>
      </c>
      <c r="AM215" s="1081">
        <v>45673</v>
      </c>
    </row>
    <row r="216" spans="1:39" ht="12.1" customHeight="1">
      <c r="A216" s="999">
        <v>45673</v>
      </c>
      <c r="B216" s="164" t="s">
        <v>472</v>
      </c>
      <c r="C216" s="164" t="s">
        <v>111</v>
      </c>
      <c r="D216" s="164" t="s">
        <v>459</v>
      </c>
      <c r="E216" s="164" t="s">
        <v>283</v>
      </c>
      <c r="F216" s="1000">
        <v>242575</v>
      </c>
      <c r="G216" s="1000"/>
      <c r="H216" s="1000">
        <v>242594</v>
      </c>
      <c r="I216" s="1000"/>
      <c r="J216" s="541">
        <f t="shared" ref="J216" si="1109">H216-F216</f>
        <v>19</v>
      </c>
      <c r="K216" s="1000">
        <v>242594</v>
      </c>
      <c r="L216" s="541">
        <f t="shared" ref="L216" si="1110">K216-H216</f>
        <v>0</v>
      </c>
      <c r="M216" s="1000">
        <v>242604</v>
      </c>
      <c r="N216" s="1000"/>
      <c r="O216" s="541">
        <f t="shared" ref="O216" si="1111">M216-K216</f>
        <v>10</v>
      </c>
      <c r="P216" s="541">
        <f t="shared" ref="P216" si="1112">M216-H216</f>
        <v>10</v>
      </c>
      <c r="Q216" s="1000">
        <v>242609</v>
      </c>
      <c r="R216" s="1000"/>
      <c r="S216" s="541">
        <f t="shared" ref="S216" si="1113">Q216-M216</f>
        <v>5</v>
      </c>
      <c r="T216" s="542">
        <f t="shared" ref="T216" si="1114">Q216-F216</f>
        <v>34</v>
      </c>
      <c r="U216" s="542"/>
      <c r="V216" s="541">
        <f t="shared" ref="V216" si="1115">P216</f>
        <v>10</v>
      </c>
      <c r="W216" s="543">
        <f t="shared" ref="W216" si="1116">T216-V216</f>
        <v>24</v>
      </c>
      <c r="X216" s="1046" t="s">
        <v>468</v>
      </c>
      <c r="Y216" s="1046" t="s">
        <v>51</v>
      </c>
      <c r="Z216" s="1046" t="s">
        <v>29</v>
      </c>
      <c r="AA216" s="1046">
        <v>2017</v>
      </c>
      <c r="AB216" s="1046" t="s">
        <v>30</v>
      </c>
      <c r="AC216" s="1047">
        <v>7</v>
      </c>
      <c r="AD216" s="978">
        <f t="shared" ref="AD216" si="1117">T216/AC216</f>
        <v>4.8571428571428568</v>
      </c>
      <c r="AE216" s="1048">
        <v>23.45</v>
      </c>
      <c r="AF216" s="976">
        <f t="shared" ref="AF216" si="1118">AD216*AE216</f>
        <v>113.89999999999999</v>
      </c>
      <c r="AG216" s="1077" t="s">
        <v>128</v>
      </c>
      <c r="AH216" s="976">
        <f t="shared" ref="AH216" si="1119">AF216</f>
        <v>113.89999999999999</v>
      </c>
      <c r="AI216" s="978">
        <f t="shared" ref="AI216" si="1120">AD216</f>
        <v>4.8571428571428568</v>
      </c>
      <c r="AJ216" s="978">
        <f t="shared" ref="AJ216" si="1121">T216</f>
        <v>34</v>
      </c>
      <c r="AK216" s="1089"/>
      <c r="AL216" s="1089"/>
      <c r="AM216" s="1090"/>
    </row>
    <row r="217" spans="1:39" ht="12.1" customHeight="1">
      <c r="A217" s="999">
        <v>45674</v>
      </c>
      <c r="B217" s="164" t="s">
        <v>472</v>
      </c>
      <c r="C217" s="164" t="s">
        <v>111</v>
      </c>
      <c r="D217" s="164" t="s">
        <v>458</v>
      </c>
      <c r="E217" s="164" t="s">
        <v>282</v>
      </c>
      <c r="F217" s="1000">
        <v>242609</v>
      </c>
      <c r="G217" s="1000"/>
      <c r="H217" s="1000">
        <v>242615</v>
      </c>
      <c r="I217" s="1000"/>
      <c r="J217" s="541">
        <f t="shared" ref="J217" si="1122">H217-F217</f>
        <v>6</v>
      </c>
      <c r="K217" s="1000">
        <v>242625</v>
      </c>
      <c r="L217" s="541">
        <f t="shared" ref="L217" si="1123">K217-H217</f>
        <v>10</v>
      </c>
      <c r="M217" s="1000">
        <v>242635</v>
      </c>
      <c r="N217" s="1000"/>
      <c r="O217" s="541">
        <f t="shared" ref="O217" si="1124">M217-K217</f>
        <v>10</v>
      </c>
      <c r="P217" s="541">
        <f t="shared" ref="P217" si="1125">M217-H217</f>
        <v>20</v>
      </c>
      <c r="Q217" s="1000">
        <v>242659</v>
      </c>
      <c r="R217" s="1000"/>
      <c r="S217" s="541">
        <f t="shared" ref="S217" si="1126">Q217-M217</f>
        <v>24</v>
      </c>
      <c r="T217" s="542">
        <f t="shared" ref="T217" si="1127">Q217-F217</f>
        <v>50</v>
      </c>
      <c r="U217" s="542"/>
      <c r="V217" s="541">
        <f t="shared" ref="V217" si="1128">P217</f>
        <v>20</v>
      </c>
      <c r="W217" s="543">
        <f t="shared" ref="W217" si="1129">T217-V217</f>
        <v>30</v>
      </c>
      <c r="X217" s="1046" t="s">
        <v>468</v>
      </c>
      <c r="Y217" s="1046" t="s">
        <v>51</v>
      </c>
      <c r="Z217" s="1046" t="s">
        <v>29</v>
      </c>
      <c r="AA217" s="1046">
        <v>2017</v>
      </c>
      <c r="AB217" s="1046" t="s">
        <v>30</v>
      </c>
      <c r="AC217" s="1047">
        <v>7</v>
      </c>
      <c r="AD217" s="978">
        <f t="shared" ref="AD217" si="1130">T217/AC217</f>
        <v>7.1428571428571432</v>
      </c>
      <c r="AE217" s="1048">
        <v>23.45</v>
      </c>
      <c r="AF217" s="976">
        <f t="shared" ref="AF217" si="1131">AD217*AE217</f>
        <v>167.5</v>
      </c>
      <c r="AG217" s="1077" t="s">
        <v>128</v>
      </c>
      <c r="AH217" s="976">
        <f t="shared" ref="AH217" si="1132">AF217</f>
        <v>167.5</v>
      </c>
      <c r="AI217" s="978">
        <f t="shared" ref="AI217" si="1133">AD217</f>
        <v>7.1428571428571432</v>
      </c>
      <c r="AJ217" s="978">
        <f t="shared" ref="AJ217" si="1134">T217</f>
        <v>50</v>
      </c>
      <c r="AK217" s="1089"/>
      <c r="AL217" s="1089"/>
      <c r="AM217" s="1090"/>
    </row>
    <row r="218" spans="1:39" ht="12.1" customHeight="1">
      <c r="A218" s="999">
        <v>45674</v>
      </c>
      <c r="B218" s="164" t="s">
        <v>472</v>
      </c>
      <c r="C218" s="164" t="s">
        <v>111</v>
      </c>
      <c r="D218" s="164" t="s">
        <v>459</v>
      </c>
      <c r="E218" s="164" t="s">
        <v>283</v>
      </c>
      <c r="F218" s="1000">
        <v>242659</v>
      </c>
      <c r="G218" s="1000"/>
      <c r="H218" s="1000">
        <v>242683</v>
      </c>
      <c r="I218" s="1000"/>
      <c r="J218" s="541">
        <f t="shared" ref="J218" si="1135">H218-F218</f>
        <v>24</v>
      </c>
      <c r="K218" s="1000">
        <v>242695</v>
      </c>
      <c r="L218" s="541">
        <f t="shared" ref="L218" si="1136">K218-H218</f>
        <v>12</v>
      </c>
      <c r="M218" s="1000">
        <v>242705</v>
      </c>
      <c r="N218" s="1000"/>
      <c r="O218" s="541">
        <f t="shared" ref="O218" si="1137">M218-K218</f>
        <v>10</v>
      </c>
      <c r="P218" s="541">
        <f t="shared" ref="P218" si="1138">M218-H218</f>
        <v>22</v>
      </c>
      <c r="Q218" s="1000">
        <v>242709</v>
      </c>
      <c r="R218" s="1000"/>
      <c r="S218" s="541">
        <f t="shared" ref="S218" si="1139">Q218-M218</f>
        <v>4</v>
      </c>
      <c r="T218" s="542">
        <f t="shared" ref="T218" si="1140">Q218-F218</f>
        <v>50</v>
      </c>
      <c r="U218" s="542"/>
      <c r="V218" s="541">
        <f t="shared" ref="V218" si="1141">P218</f>
        <v>22</v>
      </c>
      <c r="W218" s="543">
        <f t="shared" ref="W218" si="1142">T218-V218</f>
        <v>28</v>
      </c>
      <c r="X218" s="1046" t="s">
        <v>468</v>
      </c>
      <c r="Y218" s="1046" t="s">
        <v>51</v>
      </c>
      <c r="Z218" s="1046" t="s">
        <v>29</v>
      </c>
      <c r="AA218" s="1046">
        <v>2017</v>
      </c>
      <c r="AB218" s="1046" t="s">
        <v>30</v>
      </c>
      <c r="AC218" s="1047">
        <v>7</v>
      </c>
      <c r="AD218" s="978">
        <f t="shared" ref="AD218" si="1143">T218/AC218</f>
        <v>7.1428571428571432</v>
      </c>
      <c r="AE218" s="1048">
        <v>23.45</v>
      </c>
      <c r="AF218" s="976">
        <f t="shared" ref="AF218" si="1144">AD218*AE218</f>
        <v>167.5</v>
      </c>
      <c r="AG218" s="1077" t="s">
        <v>128</v>
      </c>
      <c r="AH218" s="976">
        <f t="shared" ref="AH218" si="1145">AF218</f>
        <v>167.5</v>
      </c>
      <c r="AI218" s="978">
        <f t="shared" ref="AI218" si="1146">AD218</f>
        <v>7.1428571428571432</v>
      </c>
      <c r="AJ218" s="978">
        <f t="shared" ref="AJ218" si="1147">T218</f>
        <v>50</v>
      </c>
      <c r="AK218" s="1094" t="s">
        <v>439</v>
      </c>
      <c r="AL218" s="1094" t="s">
        <v>440</v>
      </c>
      <c r="AM218" s="1095" t="s">
        <v>2</v>
      </c>
    </row>
    <row r="219" spans="1:39" ht="12.1" customHeight="1">
      <c r="A219" s="999">
        <v>45677</v>
      </c>
      <c r="B219" s="164" t="s">
        <v>472</v>
      </c>
      <c r="C219" s="164" t="s">
        <v>111</v>
      </c>
      <c r="D219" s="164" t="s">
        <v>458</v>
      </c>
      <c r="E219" s="164" t="s">
        <v>282</v>
      </c>
      <c r="F219" s="1000">
        <v>242709</v>
      </c>
      <c r="G219" s="1000"/>
      <c r="H219" s="1000">
        <v>242715</v>
      </c>
      <c r="I219" s="1000"/>
      <c r="J219" s="541">
        <f t="shared" ref="J219" si="1148">H219-F219</f>
        <v>6</v>
      </c>
      <c r="K219" s="1000">
        <v>242725</v>
      </c>
      <c r="L219" s="541">
        <f t="shared" ref="L219" si="1149">K219-H219</f>
        <v>10</v>
      </c>
      <c r="M219" s="1000">
        <v>242735</v>
      </c>
      <c r="N219" s="1000"/>
      <c r="O219" s="541">
        <f t="shared" ref="O219" si="1150">M219-K219</f>
        <v>10</v>
      </c>
      <c r="P219" s="541">
        <f t="shared" ref="P219" si="1151">M219-H219</f>
        <v>20</v>
      </c>
      <c r="Q219" s="1000">
        <v>242759</v>
      </c>
      <c r="R219" s="1000"/>
      <c r="S219" s="541">
        <f t="shared" ref="S219" si="1152">Q219-M219</f>
        <v>24</v>
      </c>
      <c r="T219" s="542">
        <f t="shared" ref="T219" si="1153">Q219-F219</f>
        <v>50</v>
      </c>
      <c r="U219" s="542"/>
      <c r="V219" s="541">
        <f t="shared" ref="V219" si="1154">P219</f>
        <v>20</v>
      </c>
      <c r="W219" s="543">
        <f t="shared" ref="W219" si="1155">T219-V219</f>
        <v>30</v>
      </c>
      <c r="X219" s="1046" t="s">
        <v>468</v>
      </c>
      <c r="Y219" s="1046" t="s">
        <v>51</v>
      </c>
      <c r="Z219" s="1046" t="s">
        <v>29</v>
      </c>
      <c r="AA219" s="1046">
        <v>2017</v>
      </c>
      <c r="AB219" s="1046" t="s">
        <v>30</v>
      </c>
      <c r="AC219" s="1047">
        <v>7</v>
      </c>
      <c r="AD219" s="978">
        <f t="shared" ref="AD219" si="1156">T219/AC219</f>
        <v>7.1428571428571432</v>
      </c>
      <c r="AE219" s="1048">
        <v>23.45</v>
      </c>
      <c r="AF219" s="976">
        <f t="shared" ref="AF219" si="1157">AD219*AE219</f>
        <v>167.5</v>
      </c>
      <c r="AG219" s="1077" t="s">
        <v>128</v>
      </c>
      <c r="AH219" s="976">
        <f t="shared" ref="AH219" si="1158">AF219</f>
        <v>167.5</v>
      </c>
      <c r="AI219" s="978">
        <f t="shared" ref="AI219" si="1159">AD219</f>
        <v>7.1428571428571432</v>
      </c>
      <c r="AJ219" s="978">
        <f t="shared" ref="AJ219" si="1160">T219</f>
        <v>50</v>
      </c>
      <c r="AK219" s="1080">
        <f>SUM(AH216:AH219)</f>
        <v>616.4</v>
      </c>
      <c r="AL219" s="1080">
        <v>700</v>
      </c>
      <c r="AM219" s="1081">
        <v>45677</v>
      </c>
    </row>
    <row r="220" spans="1:39" ht="12.1" customHeight="1">
      <c r="A220" s="999">
        <v>45677</v>
      </c>
      <c r="B220" s="164" t="s">
        <v>472</v>
      </c>
      <c r="C220" s="164" t="s">
        <v>111</v>
      </c>
      <c r="D220" s="164" t="s">
        <v>459</v>
      </c>
      <c r="E220" s="164" t="s">
        <v>283</v>
      </c>
      <c r="F220" s="1000">
        <v>242759</v>
      </c>
      <c r="G220" s="1000"/>
      <c r="H220" s="1000">
        <v>242765</v>
      </c>
      <c r="I220" s="1000"/>
      <c r="J220" s="541">
        <f t="shared" ref="J220" si="1161">H220-F220</f>
        <v>6</v>
      </c>
      <c r="K220" s="1000">
        <v>242777</v>
      </c>
      <c r="L220" s="541">
        <f t="shared" ref="L220" si="1162">K220-H220</f>
        <v>12</v>
      </c>
      <c r="M220" s="1000">
        <v>242787</v>
      </c>
      <c r="N220" s="1000"/>
      <c r="O220" s="541">
        <f t="shared" ref="O220" si="1163">M220-K220</f>
        <v>10</v>
      </c>
      <c r="P220" s="541">
        <f t="shared" ref="P220" si="1164">M220-H220</f>
        <v>22</v>
      </c>
      <c r="Q220" s="1000">
        <v>242811</v>
      </c>
      <c r="R220" s="1000"/>
      <c r="S220" s="541">
        <f t="shared" ref="S220" si="1165">Q220-M220</f>
        <v>24</v>
      </c>
      <c r="T220" s="542">
        <f t="shared" ref="T220" si="1166">Q220-F220</f>
        <v>52</v>
      </c>
      <c r="U220" s="542"/>
      <c r="V220" s="541">
        <f t="shared" ref="V220" si="1167">P220</f>
        <v>22</v>
      </c>
      <c r="W220" s="543">
        <f t="shared" ref="W220" si="1168">T220-V220</f>
        <v>30</v>
      </c>
      <c r="X220" s="1046" t="s">
        <v>468</v>
      </c>
      <c r="Y220" s="1046" t="s">
        <v>51</v>
      </c>
      <c r="Z220" s="1046" t="s">
        <v>29</v>
      </c>
      <c r="AA220" s="1046">
        <v>2017</v>
      </c>
      <c r="AB220" s="1046" t="s">
        <v>30</v>
      </c>
      <c r="AC220" s="1047">
        <v>7</v>
      </c>
      <c r="AD220" s="978">
        <f t="shared" ref="AD220" si="1169">T220/AC220</f>
        <v>7.4285714285714288</v>
      </c>
      <c r="AE220" s="1048">
        <v>23.45</v>
      </c>
      <c r="AF220" s="976">
        <f t="shared" ref="AF220" si="1170">AD220*AE220</f>
        <v>174.2</v>
      </c>
      <c r="AG220" s="1077" t="s">
        <v>128</v>
      </c>
      <c r="AH220" s="976">
        <f t="shared" ref="AH220" si="1171">AF220</f>
        <v>174.2</v>
      </c>
      <c r="AI220" s="978">
        <f t="shared" ref="AI220" si="1172">AD220</f>
        <v>7.4285714285714288</v>
      </c>
      <c r="AJ220" s="978">
        <f t="shared" ref="AJ220" si="1173">T220</f>
        <v>52</v>
      </c>
      <c r="AK220" s="1089"/>
      <c r="AL220" s="1089"/>
      <c r="AM220" s="1090"/>
    </row>
    <row r="221" spans="1:39" ht="12.1" customHeight="1">
      <c r="A221" s="999">
        <v>45678</v>
      </c>
      <c r="B221" s="164" t="s">
        <v>472</v>
      </c>
      <c r="C221" s="164" t="s">
        <v>111</v>
      </c>
      <c r="D221" s="164" t="s">
        <v>458</v>
      </c>
      <c r="E221" s="164" t="s">
        <v>282</v>
      </c>
      <c r="F221" s="1000">
        <v>242811</v>
      </c>
      <c r="G221" s="1000"/>
      <c r="H221" s="1000">
        <v>242834</v>
      </c>
      <c r="I221" s="1000"/>
      <c r="J221" s="541">
        <f t="shared" ref="J221" si="1174">H221-F221</f>
        <v>23</v>
      </c>
      <c r="K221" s="1000">
        <v>242844</v>
      </c>
      <c r="L221" s="541">
        <f t="shared" ref="L221" si="1175">K221-H221</f>
        <v>10</v>
      </c>
      <c r="M221" s="1000">
        <v>242854</v>
      </c>
      <c r="N221" s="1000"/>
      <c r="O221" s="541">
        <f t="shared" ref="O221" si="1176">M221-K221</f>
        <v>10</v>
      </c>
      <c r="P221" s="541">
        <f t="shared" ref="P221" si="1177">M221-H221</f>
        <v>20</v>
      </c>
      <c r="Q221" s="1000">
        <v>242877</v>
      </c>
      <c r="R221" s="1000"/>
      <c r="S221" s="541">
        <f t="shared" ref="S221" si="1178">Q221-M221</f>
        <v>23</v>
      </c>
      <c r="T221" s="542">
        <f t="shared" ref="T221" si="1179">Q221-F221</f>
        <v>66</v>
      </c>
      <c r="U221" s="542"/>
      <c r="V221" s="541">
        <f t="shared" ref="V221" si="1180">P221</f>
        <v>20</v>
      </c>
      <c r="W221" s="543">
        <f t="shared" ref="W221" si="1181">T221-V221</f>
        <v>46</v>
      </c>
      <c r="X221" s="1046" t="s">
        <v>468</v>
      </c>
      <c r="Y221" s="1046" t="s">
        <v>51</v>
      </c>
      <c r="Z221" s="1046" t="s">
        <v>29</v>
      </c>
      <c r="AA221" s="1046">
        <v>2017</v>
      </c>
      <c r="AB221" s="1046" t="s">
        <v>30</v>
      </c>
      <c r="AC221" s="1047">
        <v>7</v>
      </c>
      <c r="AD221" s="978">
        <f t="shared" ref="AD221" si="1182">T221/AC221</f>
        <v>9.4285714285714288</v>
      </c>
      <c r="AE221" s="1048">
        <v>23.45</v>
      </c>
      <c r="AF221" s="976">
        <f t="shared" ref="AF221" si="1183">AD221*AE221</f>
        <v>221.1</v>
      </c>
      <c r="AG221" s="1077" t="s">
        <v>128</v>
      </c>
      <c r="AH221" s="976">
        <f t="shared" ref="AH221" si="1184">AF221</f>
        <v>221.1</v>
      </c>
      <c r="AI221" s="978">
        <f t="shared" ref="AI221" si="1185">AD221</f>
        <v>9.4285714285714288</v>
      </c>
      <c r="AJ221" s="978">
        <f t="shared" ref="AJ221" si="1186">T221</f>
        <v>66</v>
      </c>
      <c r="AK221" s="1089"/>
      <c r="AL221" s="1089"/>
      <c r="AM221" s="1090"/>
    </row>
    <row r="222" spans="1:39" ht="12.1" customHeight="1">
      <c r="A222" s="999">
        <v>45684</v>
      </c>
      <c r="B222" s="164" t="s">
        <v>472</v>
      </c>
      <c r="C222" s="164" t="s">
        <v>111</v>
      </c>
      <c r="D222" s="164" t="s">
        <v>458</v>
      </c>
      <c r="E222" s="164" t="s">
        <v>283</v>
      </c>
      <c r="F222" s="1000">
        <v>242877</v>
      </c>
      <c r="G222" s="1000"/>
      <c r="H222" s="1000">
        <v>242894</v>
      </c>
      <c r="I222" s="1000"/>
      <c r="J222" s="541">
        <f t="shared" ref="J222" si="1187">H222-F222</f>
        <v>17</v>
      </c>
      <c r="K222" s="1000">
        <v>242904</v>
      </c>
      <c r="L222" s="541">
        <f t="shared" ref="L222" si="1188">K222-H222</f>
        <v>10</v>
      </c>
      <c r="M222" s="1000">
        <v>242914</v>
      </c>
      <c r="N222" s="1000"/>
      <c r="O222" s="541">
        <f t="shared" ref="O222" si="1189">M222-K222</f>
        <v>10</v>
      </c>
      <c r="P222" s="541">
        <f t="shared" ref="P222" si="1190">M222-H222</f>
        <v>20</v>
      </c>
      <c r="Q222" s="1000">
        <v>242920</v>
      </c>
      <c r="R222" s="1000"/>
      <c r="S222" s="541">
        <f t="shared" ref="S222" si="1191">Q222-M222</f>
        <v>6</v>
      </c>
      <c r="T222" s="542">
        <f t="shared" ref="T222" si="1192">Q222-F222</f>
        <v>43</v>
      </c>
      <c r="U222" s="542"/>
      <c r="V222" s="541">
        <f t="shared" ref="V222" si="1193">P222</f>
        <v>20</v>
      </c>
      <c r="W222" s="543">
        <f t="shared" ref="W222" si="1194">T222-V222</f>
        <v>23</v>
      </c>
      <c r="X222" s="1046" t="s">
        <v>468</v>
      </c>
      <c r="Y222" s="1046" t="s">
        <v>51</v>
      </c>
      <c r="Z222" s="1046" t="s">
        <v>29</v>
      </c>
      <c r="AA222" s="1046">
        <v>2017</v>
      </c>
      <c r="AB222" s="1046" t="s">
        <v>30</v>
      </c>
      <c r="AC222" s="1047">
        <v>7</v>
      </c>
      <c r="AD222" s="978">
        <f t="shared" ref="AD222" si="1195">T222/AC222</f>
        <v>6.1428571428571432</v>
      </c>
      <c r="AE222" s="1048">
        <v>23.45</v>
      </c>
      <c r="AF222" s="976">
        <f t="shared" ref="AF222" si="1196">AD222*AE222</f>
        <v>144.05000000000001</v>
      </c>
      <c r="AG222" s="1077" t="s">
        <v>128</v>
      </c>
      <c r="AH222" s="976">
        <f t="shared" ref="AH222" si="1197">AF222</f>
        <v>144.05000000000001</v>
      </c>
      <c r="AI222" s="978">
        <f t="shared" ref="AI222" si="1198">AD222</f>
        <v>6.1428571428571432</v>
      </c>
      <c r="AJ222" s="978">
        <f t="shared" ref="AJ222" si="1199">T222</f>
        <v>43</v>
      </c>
      <c r="AK222" s="1094" t="s">
        <v>439</v>
      </c>
      <c r="AL222" s="1094" t="s">
        <v>440</v>
      </c>
      <c r="AM222" s="1095" t="s">
        <v>2</v>
      </c>
    </row>
    <row r="223" spans="1:39" ht="12.1" customHeight="1">
      <c r="A223" s="999">
        <v>45685</v>
      </c>
      <c r="B223" s="164" t="s">
        <v>472</v>
      </c>
      <c r="C223" s="164" t="s">
        <v>111</v>
      </c>
      <c r="D223" s="164" t="s">
        <v>459</v>
      </c>
      <c r="E223" s="164" t="s">
        <v>282</v>
      </c>
      <c r="F223" s="1000">
        <v>242920</v>
      </c>
      <c r="G223" s="1000"/>
      <c r="H223" s="1000">
        <v>242927</v>
      </c>
      <c r="I223" s="1000"/>
      <c r="J223" s="541">
        <f t="shared" ref="J223" si="1200">H223-F223</f>
        <v>7</v>
      </c>
      <c r="K223" s="1000">
        <v>242937</v>
      </c>
      <c r="L223" s="541">
        <f t="shared" ref="L223" si="1201">K223-H223</f>
        <v>10</v>
      </c>
      <c r="M223" s="1000">
        <v>242947</v>
      </c>
      <c r="N223" s="1000"/>
      <c r="O223" s="541">
        <f t="shared" ref="O223" si="1202">M223-K223</f>
        <v>10</v>
      </c>
      <c r="P223" s="541">
        <f t="shared" ref="P223" si="1203">M223-H223</f>
        <v>20</v>
      </c>
      <c r="Q223" s="1000">
        <v>242970</v>
      </c>
      <c r="R223" s="1000"/>
      <c r="S223" s="541">
        <f t="shared" ref="S223" si="1204">Q223-M223</f>
        <v>23</v>
      </c>
      <c r="T223" s="542">
        <f t="shared" ref="T223" si="1205">Q223-F223</f>
        <v>50</v>
      </c>
      <c r="U223" s="542"/>
      <c r="V223" s="541">
        <f t="shared" ref="V223" si="1206">P223</f>
        <v>20</v>
      </c>
      <c r="W223" s="543">
        <f t="shared" ref="W223" si="1207">T223-V223</f>
        <v>30</v>
      </c>
      <c r="X223" s="1046" t="s">
        <v>468</v>
      </c>
      <c r="Y223" s="1046" t="s">
        <v>51</v>
      </c>
      <c r="Z223" s="1046" t="s">
        <v>29</v>
      </c>
      <c r="AA223" s="1046">
        <v>2017</v>
      </c>
      <c r="AB223" s="1046" t="s">
        <v>30</v>
      </c>
      <c r="AC223" s="1047">
        <v>7</v>
      </c>
      <c r="AD223" s="978">
        <f t="shared" ref="AD223" si="1208">T223/AC223</f>
        <v>7.1428571428571432</v>
      </c>
      <c r="AE223" s="1048">
        <v>23.45</v>
      </c>
      <c r="AF223" s="976">
        <f t="shared" ref="AF223" si="1209">AD223*AE223</f>
        <v>167.5</v>
      </c>
      <c r="AG223" s="1077" t="s">
        <v>128</v>
      </c>
      <c r="AH223" s="976">
        <f t="shared" ref="AH223" si="1210">AF223</f>
        <v>167.5</v>
      </c>
      <c r="AI223" s="978">
        <f t="shared" ref="AI223" si="1211">AD223</f>
        <v>7.1428571428571432</v>
      </c>
      <c r="AJ223" s="978">
        <f t="shared" ref="AJ223" si="1212">T223</f>
        <v>50</v>
      </c>
      <c r="AK223" s="1080">
        <f>SUM(AH220:AH223)</f>
        <v>706.84999999999991</v>
      </c>
      <c r="AL223" s="1080">
        <v>700</v>
      </c>
      <c r="AM223" s="1081">
        <v>45685</v>
      </c>
    </row>
    <row r="224" spans="1:39">
      <c r="A224" s="999">
        <v>45685</v>
      </c>
      <c r="B224" s="164" t="s">
        <v>472</v>
      </c>
      <c r="C224" s="164" t="s">
        <v>111</v>
      </c>
      <c r="D224" s="164" t="s">
        <v>458</v>
      </c>
      <c r="E224" s="164" t="s">
        <v>283</v>
      </c>
      <c r="F224" s="1000">
        <v>242970</v>
      </c>
      <c r="G224" s="1000"/>
      <c r="H224" s="1000">
        <v>242996</v>
      </c>
      <c r="I224" s="1000"/>
      <c r="J224" s="541">
        <f t="shared" ref="J224" si="1213">H224-F224</f>
        <v>26</v>
      </c>
      <c r="K224" s="1000">
        <v>243006</v>
      </c>
      <c r="L224" s="541">
        <f t="shared" ref="L224" si="1214">K224-H224</f>
        <v>10</v>
      </c>
      <c r="M224" s="1000">
        <v>243016</v>
      </c>
      <c r="N224" s="1000"/>
      <c r="O224" s="541">
        <f t="shared" ref="O224" si="1215">M224-K224</f>
        <v>10</v>
      </c>
      <c r="P224" s="541">
        <f t="shared" ref="P224" si="1216">M224-H224</f>
        <v>20</v>
      </c>
      <c r="Q224" s="1000">
        <v>243022</v>
      </c>
      <c r="R224" s="1000"/>
      <c r="S224" s="541">
        <f t="shared" ref="S224" si="1217">Q224-M224</f>
        <v>6</v>
      </c>
      <c r="T224" s="542">
        <f t="shared" ref="T224" si="1218">Q224-F224</f>
        <v>52</v>
      </c>
      <c r="U224" s="542"/>
      <c r="V224" s="541">
        <f t="shared" ref="V224" si="1219">P224</f>
        <v>20</v>
      </c>
      <c r="W224" s="543">
        <f t="shared" ref="W224" si="1220">T224-V224</f>
        <v>32</v>
      </c>
      <c r="X224" s="1046" t="s">
        <v>468</v>
      </c>
      <c r="Y224" s="1046" t="s">
        <v>51</v>
      </c>
      <c r="Z224" s="1046" t="s">
        <v>29</v>
      </c>
      <c r="AA224" s="1046">
        <v>2017</v>
      </c>
      <c r="AB224" s="1046" t="s">
        <v>30</v>
      </c>
      <c r="AC224" s="1047">
        <v>7</v>
      </c>
      <c r="AD224" s="978">
        <f t="shared" ref="AD224" si="1221">T224/AC224</f>
        <v>7.4285714285714288</v>
      </c>
      <c r="AE224" s="1048">
        <v>23.45</v>
      </c>
      <c r="AF224" s="976">
        <f t="shared" ref="AF224" si="1222">AD224*AE224</f>
        <v>174.2</v>
      </c>
      <c r="AG224" s="1077" t="s">
        <v>128</v>
      </c>
      <c r="AH224" s="976">
        <f t="shared" ref="AH224" si="1223">AF224</f>
        <v>174.2</v>
      </c>
      <c r="AI224" s="978">
        <f t="shared" ref="AI224" si="1224">AD224</f>
        <v>7.4285714285714288</v>
      </c>
      <c r="AJ224" s="978">
        <f t="shared" ref="AJ224" si="1225">T224</f>
        <v>52</v>
      </c>
    </row>
    <row r="225" spans="1:39">
      <c r="A225" s="999">
        <v>45686</v>
      </c>
      <c r="B225" s="164" t="s">
        <v>472</v>
      </c>
      <c r="C225" s="164" t="s">
        <v>111</v>
      </c>
      <c r="D225" s="164" t="s">
        <v>459</v>
      </c>
      <c r="E225" s="164" t="s">
        <v>282</v>
      </c>
      <c r="F225" s="1000">
        <v>243022</v>
      </c>
      <c r="G225" s="1000"/>
      <c r="H225" s="1000">
        <v>243030</v>
      </c>
      <c r="I225" s="1000"/>
      <c r="J225" s="541">
        <f t="shared" ref="J225" si="1226">H225-F225</f>
        <v>8</v>
      </c>
      <c r="K225" s="1000">
        <v>243040</v>
      </c>
      <c r="L225" s="541">
        <f t="shared" ref="L225" si="1227">K225-H225</f>
        <v>10</v>
      </c>
      <c r="M225" s="1000">
        <v>243050</v>
      </c>
      <c r="N225" s="1000"/>
      <c r="O225" s="541">
        <f t="shared" ref="O225" si="1228">M225-K225</f>
        <v>10</v>
      </c>
      <c r="P225" s="541">
        <f t="shared" ref="P225" si="1229">M225-H225</f>
        <v>20</v>
      </c>
      <c r="Q225" s="1000">
        <v>243073</v>
      </c>
      <c r="R225" s="1000"/>
      <c r="S225" s="541">
        <f t="shared" ref="S225" si="1230">Q225-M225</f>
        <v>23</v>
      </c>
      <c r="T225" s="542">
        <f t="shared" ref="T225" si="1231">Q225-F225</f>
        <v>51</v>
      </c>
      <c r="U225" s="542"/>
      <c r="V225" s="541">
        <f t="shared" ref="V225" si="1232">P225</f>
        <v>20</v>
      </c>
      <c r="W225" s="543">
        <f t="shared" ref="W225" si="1233">T225-V225</f>
        <v>31</v>
      </c>
      <c r="X225" s="1046" t="s">
        <v>468</v>
      </c>
      <c r="Y225" s="1046" t="s">
        <v>51</v>
      </c>
      <c r="Z225" s="1046" t="s">
        <v>29</v>
      </c>
      <c r="AA225" s="1046">
        <v>2017</v>
      </c>
      <c r="AB225" s="1046" t="s">
        <v>30</v>
      </c>
      <c r="AC225" s="1047">
        <v>7</v>
      </c>
      <c r="AD225" s="978">
        <f t="shared" ref="AD225" si="1234">T225/AC225</f>
        <v>7.2857142857142856</v>
      </c>
      <c r="AE225" s="1048">
        <v>23.45</v>
      </c>
      <c r="AF225" s="976">
        <f t="shared" ref="AF225" si="1235">AD225*AE225</f>
        <v>170.85</v>
      </c>
      <c r="AG225" s="1077" t="s">
        <v>128</v>
      </c>
      <c r="AH225" s="976">
        <f t="shared" ref="AH225" si="1236">AF225</f>
        <v>170.85</v>
      </c>
      <c r="AI225" s="978">
        <f t="shared" ref="AI225" si="1237">AD225</f>
        <v>7.2857142857142856</v>
      </c>
      <c r="AJ225" s="978">
        <f t="shared" ref="AJ225" si="1238">T225</f>
        <v>51</v>
      </c>
    </row>
    <row r="226" spans="1:39">
      <c r="A226" s="999">
        <v>45686</v>
      </c>
      <c r="B226" s="164" t="s">
        <v>472</v>
      </c>
      <c r="C226" s="164" t="s">
        <v>111</v>
      </c>
      <c r="D226" s="164" t="s">
        <v>458</v>
      </c>
      <c r="E226" s="164" t="s">
        <v>283</v>
      </c>
      <c r="F226" s="1000">
        <v>243073</v>
      </c>
      <c r="G226" s="1000"/>
      <c r="H226" s="1000">
        <v>243097</v>
      </c>
      <c r="I226" s="1000"/>
      <c r="J226" s="541">
        <f t="shared" ref="J226" si="1239">H226-F226</f>
        <v>24</v>
      </c>
      <c r="K226" s="1000">
        <v>243108</v>
      </c>
      <c r="L226" s="541">
        <f t="shared" ref="L226" si="1240">K226-H226</f>
        <v>11</v>
      </c>
      <c r="M226" s="1000">
        <v>243118</v>
      </c>
      <c r="N226" s="1000"/>
      <c r="O226" s="541">
        <f t="shared" ref="O226" si="1241">M226-K226</f>
        <v>10</v>
      </c>
      <c r="P226" s="541">
        <f t="shared" ref="P226" si="1242">M226-H226</f>
        <v>21</v>
      </c>
      <c r="Q226" s="1000">
        <v>243123</v>
      </c>
      <c r="R226" s="1000"/>
      <c r="S226" s="541">
        <f t="shared" ref="S226" si="1243">Q226-M226</f>
        <v>5</v>
      </c>
      <c r="T226" s="542">
        <f t="shared" ref="T226" si="1244">Q226-F226</f>
        <v>50</v>
      </c>
      <c r="U226" s="542"/>
      <c r="V226" s="541">
        <f t="shared" ref="V226" si="1245">P226</f>
        <v>21</v>
      </c>
      <c r="W226" s="543">
        <f t="shared" ref="W226" si="1246">T226-V226</f>
        <v>29</v>
      </c>
      <c r="X226" s="1046" t="s">
        <v>468</v>
      </c>
      <c r="Y226" s="1046" t="s">
        <v>51</v>
      </c>
      <c r="Z226" s="1046" t="s">
        <v>29</v>
      </c>
      <c r="AA226" s="1046">
        <v>2017</v>
      </c>
      <c r="AB226" s="1046" t="s">
        <v>30</v>
      </c>
      <c r="AC226" s="1047">
        <v>7</v>
      </c>
      <c r="AD226" s="978">
        <f t="shared" ref="AD226" si="1247">T226/AC226</f>
        <v>7.1428571428571432</v>
      </c>
      <c r="AE226" s="1048">
        <v>23.45</v>
      </c>
      <c r="AF226" s="976">
        <f t="shared" ref="AF226" si="1248">AD226*AE226</f>
        <v>167.5</v>
      </c>
      <c r="AG226" s="1077" t="s">
        <v>128</v>
      </c>
      <c r="AH226" s="976">
        <f t="shared" ref="AH226" si="1249">AF226</f>
        <v>167.5</v>
      </c>
      <c r="AI226" s="978">
        <f t="shared" ref="AI226" si="1250">AD226</f>
        <v>7.1428571428571432</v>
      </c>
      <c r="AJ226" s="978">
        <f t="shared" ref="AJ226" si="1251">T226</f>
        <v>50</v>
      </c>
      <c r="AK226" s="1094" t="s">
        <v>439</v>
      </c>
      <c r="AL226" s="1094" t="s">
        <v>440</v>
      </c>
      <c r="AM226" s="1095" t="s">
        <v>2</v>
      </c>
    </row>
    <row r="227" spans="1:39">
      <c r="A227" s="999">
        <v>45687</v>
      </c>
      <c r="B227" s="164" t="s">
        <v>472</v>
      </c>
      <c r="C227" s="164" t="s">
        <v>111</v>
      </c>
      <c r="D227" s="164" t="s">
        <v>459</v>
      </c>
      <c r="E227" s="164" t="s">
        <v>282</v>
      </c>
      <c r="F227" s="1000">
        <v>243123</v>
      </c>
      <c r="G227" s="1000"/>
      <c r="H227" s="1000">
        <v>243129</v>
      </c>
      <c r="I227" s="1000"/>
      <c r="J227" s="541">
        <f t="shared" ref="J227" si="1252">H227-F227</f>
        <v>6</v>
      </c>
      <c r="K227" s="1000">
        <v>243129</v>
      </c>
      <c r="L227" s="541">
        <f t="shared" ref="L227" si="1253">K227-H227</f>
        <v>0</v>
      </c>
      <c r="M227" s="1000">
        <v>243139</v>
      </c>
      <c r="N227" s="1000"/>
      <c r="O227" s="541">
        <f t="shared" ref="O227" si="1254">M227-K227</f>
        <v>10</v>
      </c>
      <c r="P227" s="541">
        <f t="shared" ref="P227" si="1255">M227-H227</f>
        <v>10</v>
      </c>
      <c r="Q227" s="1000">
        <v>243159</v>
      </c>
      <c r="R227" s="1000"/>
      <c r="S227" s="541">
        <f t="shared" ref="S227" si="1256">Q227-M227</f>
        <v>20</v>
      </c>
      <c r="T227" s="542">
        <f t="shared" ref="T227" si="1257">Q227-F227</f>
        <v>36</v>
      </c>
      <c r="U227" s="542"/>
      <c r="V227" s="541">
        <f t="shared" ref="V227" si="1258">P227</f>
        <v>10</v>
      </c>
      <c r="W227" s="543">
        <f t="shared" ref="W227" si="1259">T227-V227</f>
        <v>26</v>
      </c>
      <c r="X227" s="1046" t="s">
        <v>468</v>
      </c>
      <c r="Y227" s="1046" t="s">
        <v>51</v>
      </c>
      <c r="Z227" s="1046" t="s">
        <v>29</v>
      </c>
      <c r="AA227" s="1046">
        <v>2017</v>
      </c>
      <c r="AB227" s="1046" t="s">
        <v>30</v>
      </c>
      <c r="AC227" s="1047">
        <v>7</v>
      </c>
      <c r="AD227" s="978">
        <f t="shared" ref="AD227" si="1260">T227/AC227</f>
        <v>5.1428571428571432</v>
      </c>
      <c r="AE227" s="1048">
        <v>23.45</v>
      </c>
      <c r="AF227" s="976">
        <f t="shared" ref="AF227" si="1261">AD227*AE227</f>
        <v>120.60000000000001</v>
      </c>
      <c r="AG227" s="1077" t="s">
        <v>128</v>
      </c>
      <c r="AH227" s="976">
        <f t="shared" ref="AH227" si="1262">AF227</f>
        <v>120.60000000000001</v>
      </c>
      <c r="AI227" s="978">
        <f t="shared" ref="AI227" si="1263">AD227</f>
        <v>5.1428571428571432</v>
      </c>
      <c r="AJ227" s="978">
        <f t="shared" ref="AJ227" si="1264">T227</f>
        <v>36</v>
      </c>
      <c r="AK227" s="1080">
        <f>SUM(AH224:AH227)</f>
        <v>633.15</v>
      </c>
      <c r="AL227" s="1080">
        <v>700</v>
      </c>
      <c r="AM227" s="1081">
        <v>45687</v>
      </c>
    </row>
    <row r="228" spans="1:39">
      <c r="A228" s="999">
        <v>45687</v>
      </c>
      <c r="B228" s="164" t="s">
        <v>472</v>
      </c>
      <c r="C228" s="164" t="s">
        <v>111</v>
      </c>
      <c r="D228" s="164" t="s">
        <v>458</v>
      </c>
      <c r="E228" s="164" t="s">
        <v>283</v>
      </c>
      <c r="F228" s="1000">
        <v>243159</v>
      </c>
      <c r="G228" s="1000"/>
      <c r="H228" s="1000">
        <v>243177</v>
      </c>
      <c r="I228" s="1000"/>
      <c r="J228" s="541">
        <f t="shared" ref="J228" si="1265">H228-F228</f>
        <v>18</v>
      </c>
      <c r="K228" s="1000">
        <v>243177</v>
      </c>
      <c r="L228" s="541">
        <f t="shared" ref="L228" si="1266">K228-H228</f>
        <v>0</v>
      </c>
      <c r="M228" s="1000">
        <v>243187</v>
      </c>
      <c r="N228" s="1000"/>
      <c r="O228" s="541">
        <f t="shared" ref="O228" si="1267">M228-K228</f>
        <v>10</v>
      </c>
      <c r="P228" s="541">
        <f t="shared" ref="P228" si="1268">M228-H228</f>
        <v>10</v>
      </c>
      <c r="Q228" s="1000">
        <v>243193</v>
      </c>
      <c r="R228" s="1000"/>
      <c r="S228" s="541">
        <f t="shared" ref="S228" si="1269">Q228-M228</f>
        <v>6</v>
      </c>
      <c r="T228" s="542">
        <f t="shared" ref="T228" si="1270">Q228-F228</f>
        <v>34</v>
      </c>
      <c r="U228" s="542"/>
      <c r="V228" s="541">
        <f t="shared" ref="V228" si="1271">P228</f>
        <v>10</v>
      </c>
      <c r="W228" s="543">
        <f t="shared" ref="W228" si="1272">T228-V228</f>
        <v>24</v>
      </c>
      <c r="X228" s="1046" t="s">
        <v>468</v>
      </c>
      <c r="Y228" s="1046" t="s">
        <v>51</v>
      </c>
      <c r="Z228" s="1046" t="s">
        <v>29</v>
      </c>
      <c r="AA228" s="1046">
        <v>2017</v>
      </c>
      <c r="AB228" s="1046" t="s">
        <v>30</v>
      </c>
      <c r="AC228" s="1047">
        <v>7</v>
      </c>
      <c r="AD228" s="978">
        <f t="shared" ref="AD228" si="1273">T228/AC228</f>
        <v>4.8571428571428568</v>
      </c>
      <c r="AE228" s="1048">
        <v>23.45</v>
      </c>
      <c r="AF228" s="976">
        <f t="shared" ref="AF228" si="1274">AD228*AE228</f>
        <v>113.89999999999999</v>
      </c>
      <c r="AG228" s="1077" t="s">
        <v>128</v>
      </c>
      <c r="AH228" s="976">
        <f t="shared" ref="AH228" si="1275">AF228</f>
        <v>113.89999999999999</v>
      </c>
      <c r="AI228" s="978">
        <f t="shared" ref="AI228" si="1276">AD228</f>
        <v>4.8571428571428568</v>
      </c>
      <c r="AJ228" s="978">
        <f t="shared" ref="AJ228" si="1277">T228</f>
        <v>34</v>
      </c>
    </row>
    <row r="229" spans="1:39">
      <c r="A229" s="999">
        <v>45688</v>
      </c>
      <c r="B229" s="164" t="s">
        <v>472</v>
      </c>
      <c r="C229" s="164" t="s">
        <v>111</v>
      </c>
      <c r="D229" s="164" t="s">
        <v>459</v>
      </c>
      <c r="E229" s="164" t="s">
        <v>282</v>
      </c>
      <c r="F229" s="1000">
        <v>243193</v>
      </c>
      <c r="G229" s="1000"/>
      <c r="H229" s="1000">
        <v>243199</v>
      </c>
      <c r="I229" s="1000"/>
      <c r="J229" s="541">
        <f t="shared" ref="J229" si="1278">H229-F229</f>
        <v>6</v>
      </c>
      <c r="K229" s="1000">
        <v>243209</v>
      </c>
      <c r="L229" s="541">
        <f t="shared" ref="L229" si="1279">K229-H229</f>
        <v>10</v>
      </c>
      <c r="M229" s="1000">
        <v>243219</v>
      </c>
      <c r="N229" s="1000"/>
      <c r="O229" s="541">
        <f t="shared" ref="O229" si="1280">M229-K229</f>
        <v>10</v>
      </c>
      <c r="P229" s="541">
        <f t="shared" ref="P229" si="1281">M229-H229</f>
        <v>20</v>
      </c>
      <c r="Q229" s="1000">
        <v>243353</v>
      </c>
      <c r="R229" s="1000"/>
      <c r="S229" s="541">
        <f t="shared" ref="S229" si="1282">Q229-M229</f>
        <v>134</v>
      </c>
      <c r="T229" s="542">
        <f t="shared" ref="T229" si="1283">Q229-F229</f>
        <v>160</v>
      </c>
      <c r="U229" s="542"/>
      <c r="V229" s="541">
        <f t="shared" ref="V229" si="1284">P229</f>
        <v>20</v>
      </c>
      <c r="W229" s="543">
        <f t="shared" ref="W229" si="1285">T229-V229</f>
        <v>140</v>
      </c>
      <c r="X229" s="1046" t="s">
        <v>468</v>
      </c>
      <c r="Y229" s="1046" t="s">
        <v>51</v>
      </c>
      <c r="Z229" s="1046" t="s">
        <v>29</v>
      </c>
      <c r="AA229" s="1046">
        <v>2017</v>
      </c>
      <c r="AB229" s="1046" t="s">
        <v>30</v>
      </c>
      <c r="AC229" s="1047">
        <v>7</v>
      </c>
      <c r="AD229" s="978">
        <f t="shared" ref="AD229" si="1286">T229/AC229</f>
        <v>22.857142857142858</v>
      </c>
      <c r="AE229" s="1048">
        <v>23.45</v>
      </c>
      <c r="AF229" s="976">
        <f t="shared" ref="AF229" si="1287">AD229*AE229</f>
        <v>536</v>
      </c>
      <c r="AG229" s="1077" t="s">
        <v>128</v>
      </c>
      <c r="AH229" s="976">
        <f t="shared" ref="AH229" si="1288">AF229</f>
        <v>536</v>
      </c>
      <c r="AI229" s="978">
        <f t="shared" ref="AI229" si="1289">AD229</f>
        <v>22.857142857142858</v>
      </c>
      <c r="AJ229" s="978">
        <f t="shared" ref="AJ229" si="1290">T229</f>
        <v>160</v>
      </c>
      <c r="AK229" s="1094" t="s">
        <v>439</v>
      </c>
      <c r="AL229" s="1094" t="s">
        <v>440</v>
      </c>
      <c r="AM229" s="1095" t="s">
        <v>2</v>
      </c>
    </row>
    <row r="230" spans="1:39">
      <c r="A230" s="999">
        <v>45701</v>
      </c>
      <c r="B230" s="164" t="s">
        <v>472</v>
      </c>
      <c r="C230" s="164" t="s">
        <v>111</v>
      </c>
      <c r="D230" s="164" t="s">
        <v>458</v>
      </c>
      <c r="E230" s="164" t="s">
        <v>282</v>
      </c>
      <c r="F230" s="1000">
        <v>243353</v>
      </c>
      <c r="G230" s="1000"/>
      <c r="H230" s="1000">
        <v>243359</v>
      </c>
      <c r="I230" s="1000"/>
      <c r="J230" s="541">
        <f t="shared" ref="J230" si="1291">H230-F230</f>
        <v>6</v>
      </c>
      <c r="K230" s="1000">
        <v>243359</v>
      </c>
      <c r="L230" s="541">
        <f t="shared" ref="L230" si="1292">K230-H230</f>
        <v>0</v>
      </c>
      <c r="M230" s="1000">
        <v>243369</v>
      </c>
      <c r="N230" s="1000"/>
      <c r="O230" s="541">
        <f t="shared" ref="O230" si="1293">M230-K230</f>
        <v>10</v>
      </c>
      <c r="P230" s="541">
        <f t="shared" ref="P230" si="1294">M230-H230</f>
        <v>10</v>
      </c>
      <c r="Q230" s="1000">
        <v>243389</v>
      </c>
      <c r="R230" s="1000"/>
      <c r="S230" s="541">
        <f t="shared" ref="S230" si="1295">Q230-M230</f>
        <v>20</v>
      </c>
      <c r="T230" s="542">
        <f t="shared" ref="T230" si="1296">Q230-F230</f>
        <v>36</v>
      </c>
      <c r="U230" s="542"/>
      <c r="V230" s="541">
        <f t="shared" ref="V230" si="1297">P230</f>
        <v>10</v>
      </c>
      <c r="W230" s="543">
        <f t="shared" ref="W230" si="1298">T230-V230</f>
        <v>26</v>
      </c>
      <c r="X230" s="1046" t="s">
        <v>468</v>
      </c>
      <c r="Y230" s="1046" t="s">
        <v>51</v>
      </c>
      <c r="Z230" s="1046" t="s">
        <v>29</v>
      </c>
      <c r="AA230" s="1046">
        <v>2017</v>
      </c>
      <c r="AB230" s="1046" t="s">
        <v>30</v>
      </c>
      <c r="AC230" s="1047">
        <v>7</v>
      </c>
      <c r="AD230" s="978">
        <f t="shared" ref="AD230" si="1299">T230/AC230</f>
        <v>5.1428571428571432</v>
      </c>
      <c r="AE230" s="1048">
        <v>23.45</v>
      </c>
      <c r="AF230" s="976">
        <f t="shared" ref="AF230" si="1300">AD230*AE230</f>
        <v>120.60000000000001</v>
      </c>
      <c r="AG230" s="1077" t="s">
        <v>128</v>
      </c>
      <c r="AH230" s="976">
        <f t="shared" ref="AH230" si="1301">AF230</f>
        <v>120.60000000000001</v>
      </c>
      <c r="AI230" s="978">
        <f t="shared" ref="AI230" si="1302">AD230</f>
        <v>5.1428571428571432</v>
      </c>
      <c r="AJ230" s="978">
        <f t="shared" ref="AJ230" si="1303">T230</f>
        <v>36</v>
      </c>
      <c r="AK230" s="1080">
        <f>SUM(AH228:AH230)</f>
        <v>770.5</v>
      </c>
      <c r="AL230" s="1080">
        <v>800</v>
      </c>
      <c r="AM230" s="1081">
        <v>45701</v>
      </c>
    </row>
    <row r="231" spans="1:39">
      <c r="A231" s="999">
        <v>45701</v>
      </c>
      <c r="B231" s="164" t="s">
        <v>472</v>
      </c>
      <c r="C231" s="164" t="s">
        <v>111</v>
      </c>
      <c r="D231" s="164" t="s">
        <v>459</v>
      </c>
      <c r="E231" s="164" t="s">
        <v>283</v>
      </c>
      <c r="F231" s="1000">
        <v>243389</v>
      </c>
      <c r="G231" s="1000"/>
      <c r="H231" s="1000">
        <v>243408</v>
      </c>
      <c r="I231" s="1000"/>
      <c r="J231" s="541">
        <f t="shared" ref="J231" si="1304">H231-F231</f>
        <v>19</v>
      </c>
      <c r="K231" s="1000">
        <v>243408</v>
      </c>
      <c r="L231" s="541">
        <f t="shared" ref="L231" si="1305">K231-H231</f>
        <v>0</v>
      </c>
      <c r="M231" s="1000">
        <v>243419</v>
      </c>
      <c r="N231" s="1000"/>
      <c r="O231" s="541">
        <f t="shared" ref="O231" si="1306">M231-K231</f>
        <v>11</v>
      </c>
      <c r="P231" s="541">
        <f t="shared" ref="P231" si="1307">M231-H231</f>
        <v>11</v>
      </c>
      <c r="Q231" s="1000">
        <v>243423</v>
      </c>
      <c r="R231" s="1000"/>
      <c r="S231" s="541">
        <f t="shared" ref="S231" si="1308">Q231-M231</f>
        <v>4</v>
      </c>
      <c r="T231" s="542">
        <f t="shared" ref="T231" si="1309">Q231-F231</f>
        <v>34</v>
      </c>
      <c r="U231" s="542"/>
      <c r="V231" s="541">
        <f t="shared" ref="V231" si="1310">P231</f>
        <v>11</v>
      </c>
      <c r="W231" s="543">
        <f t="shared" ref="W231" si="1311">T231-V231</f>
        <v>23</v>
      </c>
      <c r="X231" s="1046" t="s">
        <v>468</v>
      </c>
      <c r="Y231" s="1046" t="s">
        <v>51</v>
      </c>
      <c r="Z231" s="1046" t="s">
        <v>29</v>
      </c>
      <c r="AA231" s="1046">
        <v>2017</v>
      </c>
      <c r="AB231" s="1046" t="s">
        <v>30</v>
      </c>
      <c r="AC231" s="1047">
        <v>7</v>
      </c>
      <c r="AD231" s="978">
        <f t="shared" ref="AD231" si="1312">T231/AC231</f>
        <v>4.8571428571428568</v>
      </c>
      <c r="AE231" s="1048">
        <v>23.45</v>
      </c>
      <c r="AF231" s="976">
        <f t="shared" ref="AF231" si="1313">AD231*AE231</f>
        <v>113.89999999999999</v>
      </c>
      <c r="AG231" s="1077" t="s">
        <v>128</v>
      </c>
      <c r="AH231" s="976">
        <f t="shared" ref="AH231" si="1314">AF231</f>
        <v>113.89999999999999</v>
      </c>
      <c r="AI231" s="978">
        <f t="shared" ref="AI231" si="1315">AD231</f>
        <v>4.8571428571428568</v>
      </c>
      <c r="AJ231" s="978">
        <f t="shared" ref="AJ231" si="1316">T231</f>
        <v>34</v>
      </c>
    </row>
    <row r="232" spans="1:39">
      <c r="A232" s="999">
        <v>45702</v>
      </c>
      <c r="B232" s="164" t="s">
        <v>472</v>
      </c>
      <c r="C232" s="164" t="s">
        <v>111</v>
      </c>
      <c r="D232" s="164" t="s">
        <v>458</v>
      </c>
      <c r="E232" s="164" t="s">
        <v>282</v>
      </c>
      <c r="F232" s="1000">
        <v>243423</v>
      </c>
      <c r="G232" s="1000"/>
      <c r="H232" s="1000">
        <v>243430</v>
      </c>
      <c r="I232" s="1000"/>
      <c r="J232" s="541">
        <f t="shared" ref="J232" si="1317">H232-F232</f>
        <v>7</v>
      </c>
      <c r="K232" s="1000">
        <v>243440</v>
      </c>
      <c r="L232" s="541">
        <f t="shared" ref="L232" si="1318">K232-H232</f>
        <v>10</v>
      </c>
      <c r="M232" s="1000">
        <v>243450</v>
      </c>
      <c r="N232" s="1000"/>
      <c r="O232" s="541">
        <f t="shared" ref="O232" si="1319">M232-K232</f>
        <v>10</v>
      </c>
      <c r="P232" s="541">
        <f t="shared" ref="P232" si="1320">M232-H232</f>
        <v>20</v>
      </c>
      <c r="Q232" s="1000">
        <v>243470</v>
      </c>
      <c r="R232" s="1000"/>
      <c r="S232" s="541">
        <f t="shared" ref="S232" si="1321">Q232-M232</f>
        <v>20</v>
      </c>
      <c r="T232" s="542">
        <f t="shared" ref="T232" si="1322">Q232-F232</f>
        <v>47</v>
      </c>
      <c r="U232" s="542"/>
      <c r="V232" s="541">
        <f t="shared" ref="V232" si="1323">P232</f>
        <v>20</v>
      </c>
      <c r="W232" s="543">
        <f t="shared" ref="W232" si="1324">T232-V232</f>
        <v>27</v>
      </c>
      <c r="X232" s="1046" t="s">
        <v>468</v>
      </c>
      <c r="Y232" s="1046" t="s">
        <v>51</v>
      </c>
      <c r="Z232" s="1046" t="s">
        <v>29</v>
      </c>
      <c r="AA232" s="1046">
        <v>2017</v>
      </c>
      <c r="AB232" s="1046" t="s">
        <v>30</v>
      </c>
      <c r="AC232" s="1047">
        <v>7</v>
      </c>
      <c r="AD232" s="978">
        <f t="shared" ref="AD232" si="1325">T232/AC232</f>
        <v>6.7142857142857144</v>
      </c>
      <c r="AE232" s="1048">
        <v>23.45</v>
      </c>
      <c r="AF232" s="976">
        <f t="shared" ref="AF232" si="1326">AD232*AE232</f>
        <v>157.44999999999999</v>
      </c>
      <c r="AG232" s="1077" t="s">
        <v>128</v>
      </c>
      <c r="AH232" s="976">
        <f t="shared" ref="AH232" si="1327">AF232</f>
        <v>157.44999999999999</v>
      </c>
      <c r="AI232" s="978">
        <f t="shared" ref="AI232" si="1328">AD232</f>
        <v>6.7142857142857144</v>
      </c>
      <c r="AJ232" s="978">
        <f t="shared" ref="AJ232" si="1329">T232</f>
        <v>47</v>
      </c>
    </row>
    <row r="233" spans="1:39">
      <c r="A233" s="999">
        <v>45702</v>
      </c>
      <c r="B233" s="164" t="s">
        <v>472</v>
      </c>
      <c r="C233" s="164" t="s">
        <v>111</v>
      </c>
      <c r="D233" s="164" t="s">
        <v>459</v>
      </c>
      <c r="E233" s="164" t="s">
        <v>283</v>
      </c>
      <c r="F233" s="1000">
        <v>243475</v>
      </c>
      <c r="G233" s="1000"/>
      <c r="H233" s="1000">
        <v>243505</v>
      </c>
      <c r="I233" s="1000"/>
      <c r="J233" s="541">
        <f t="shared" ref="J233" si="1330">H233-F233</f>
        <v>30</v>
      </c>
      <c r="K233" s="1000">
        <v>243505</v>
      </c>
      <c r="L233" s="541">
        <f t="shared" ref="L233" si="1331">K233-H233</f>
        <v>0</v>
      </c>
      <c r="M233" s="1000">
        <v>243517</v>
      </c>
      <c r="N233" s="1000"/>
      <c r="O233" s="541">
        <f t="shared" ref="O233" si="1332">M233-K233</f>
        <v>12</v>
      </c>
      <c r="P233" s="541">
        <f t="shared" ref="P233" si="1333">M233-H233</f>
        <v>12</v>
      </c>
      <c r="Q233" s="1000">
        <v>243533</v>
      </c>
      <c r="R233" s="1000"/>
      <c r="S233" s="541">
        <f t="shared" ref="S233" si="1334">Q233-M233</f>
        <v>16</v>
      </c>
      <c r="T233" s="542">
        <f t="shared" ref="T233" si="1335">Q233-F233</f>
        <v>58</v>
      </c>
      <c r="U233" s="542"/>
      <c r="V233" s="541">
        <f t="shared" ref="V233" si="1336">P233</f>
        <v>12</v>
      </c>
      <c r="W233" s="543">
        <f t="shared" ref="W233" si="1337">T233-V233</f>
        <v>46</v>
      </c>
      <c r="X233" s="1046" t="s">
        <v>468</v>
      </c>
      <c r="Y233" s="1046" t="s">
        <v>51</v>
      </c>
      <c r="Z233" s="1046" t="s">
        <v>29</v>
      </c>
      <c r="AA233" s="1046">
        <v>2017</v>
      </c>
      <c r="AB233" s="1046" t="s">
        <v>30</v>
      </c>
      <c r="AC233" s="1047">
        <v>7</v>
      </c>
      <c r="AD233" s="978">
        <f t="shared" ref="AD233" si="1338">T233/AC233</f>
        <v>8.2857142857142865</v>
      </c>
      <c r="AE233" s="1048">
        <v>23.45</v>
      </c>
      <c r="AF233" s="976">
        <f t="shared" ref="AF233" si="1339">AD233*AE233</f>
        <v>194.3</v>
      </c>
      <c r="AG233" s="1077" t="s">
        <v>128</v>
      </c>
      <c r="AH233" s="976">
        <f t="shared" ref="AH233" si="1340">AF233</f>
        <v>194.3</v>
      </c>
      <c r="AI233" s="978">
        <f t="shared" ref="AI233" si="1341">AD233</f>
        <v>8.2857142857142865</v>
      </c>
      <c r="AJ233" s="978">
        <f t="shared" ref="AJ233" si="1342">T233</f>
        <v>58</v>
      </c>
    </row>
    <row r="234" spans="1:39">
      <c r="A234" s="999">
        <v>45705</v>
      </c>
      <c r="B234" s="164" t="s">
        <v>472</v>
      </c>
      <c r="C234" s="164" t="s">
        <v>111</v>
      </c>
      <c r="D234" s="164" t="s">
        <v>458</v>
      </c>
      <c r="E234" s="164" t="s">
        <v>282</v>
      </c>
      <c r="F234" s="1000">
        <v>243533</v>
      </c>
      <c r="G234" s="1000"/>
      <c r="H234" s="1000">
        <v>243538</v>
      </c>
      <c r="I234" s="1000"/>
      <c r="J234" s="541">
        <f t="shared" ref="J234" si="1343">H234-F234</f>
        <v>5</v>
      </c>
      <c r="K234" s="1000">
        <v>243538</v>
      </c>
      <c r="L234" s="541">
        <f t="shared" ref="L234" si="1344">K234-H234</f>
        <v>0</v>
      </c>
      <c r="M234" s="1000">
        <v>243548</v>
      </c>
      <c r="N234" s="1000"/>
      <c r="O234" s="541">
        <f t="shared" ref="O234" si="1345">M234-K234</f>
        <v>10</v>
      </c>
      <c r="P234" s="541">
        <f t="shared" ref="P234" si="1346">M234-H234</f>
        <v>10</v>
      </c>
      <c r="Q234" s="1000">
        <v>243569</v>
      </c>
      <c r="R234" s="1000"/>
      <c r="S234" s="541">
        <f t="shared" ref="S234" si="1347">Q234-M234</f>
        <v>21</v>
      </c>
      <c r="T234" s="542">
        <f t="shared" ref="T234" si="1348">Q234-F234</f>
        <v>36</v>
      </c>
      <c r="U234" s="542"/>
      <c r="V234" s="541">
        <f t="shared" ref="V234" si="1349">P234</f>
        <v>10</v>
      </c>
      <c r="W234" s="543">
        <f t="shared" ref="W234" si="1350">T234-V234</f>
        <v>26</v>
      </c>
      <c r="X234" s="1046" t="s">
        <v>468</v>
      </c>
      <c r="Y234" s="1046" t="s">
        <v>51</v>
      </c>
      <c r="Z234" s="1046" t="s">
        <v>29</v>
      </c>
      <c r="AA234" s="1046">
        <v>2017</v>
      </c>
      <c r="AB234" s="1046" t="s">
        <v>30</v>
      </c>
      <c r="AC234" s="1047">
        <v>7</v>
      </c>
      <c r="AD234" s="978">
        <f t="shared" ref="AD234" si="1351">T234/AC234</f>
        <v>5.1428571428571432</v>
      </c>
      <c r="AE234" s="1048">
        <v>23.45</v>
      </c>
      <c r="AF234" s="976">
        <f t="shared" ref="AF234" si="1352">AD234*AE234</f>
        <v>120.60000000000001</v>
      </c>
      <c r="AG234" s="1077" t="s">
        <v>128</v>
      </c>
      <c r="AH234" s="976">
        <f t="shared" ref="AH234" si="1353">AF234</f>
        <v>120.60000000000001</v>
      </c>
      <c r="AI234" s="978">
        <f t="shared" ref="AI234" si="1354">AD234</f>
        <v>5.1428571428571432</v>
      </c>
      <c r="AJ234" s="978">
        <f t="shared" ref="AJ234" si="1355">T234</f>
        <v>36</v>
      </c>
    </row>
    <row r="235" spans="1:39">
      <c r="A235" s="999">
        <v>45705</v>
      </c>
      <c r="B235" s="164" t="s">
        <v>472</v>
      </c>
      <c r="C235" s="164" t="s">
        <v>111</v>
      </c>
      <c r="D235" s="164" t="s">
        <v>459</v>
      </c>
      <c r="E235" s="164" t="s">
        <v>283</v>
      </c>
      <c r="F235" s="1000">
        <v>243569</v>
      </c>
      <c r="G235" s="1000"/>
      <c r="H235" s="1000">
        <v>243593</v>
      </c>
      <c r="I235" s="1000"/>
      <c r="J235" s="541">
        <f t="shared" ref="J235" si="1356">H235-F235</f>
        <v>24</v>
      </c>
      <c r="K235" s="1000">
        <v>243603</v>
      </c>
      <c r="L235" s="541">
        <f t="shared" ref="L235" si="1357">K235-H235</f>
        <v>10</v>
      </c>
      <c r="M235" s="1000">
        <v>243613</v>
      </c>
      <c r="N235" s="1000"/>
      <c r="O235" s="541">
        <f t="shared" ref="O235" si="1358">M235-K235</f>
        <v>10</v>
      </c>
      <c r="P235" s="541">
        <f t="shared" ref="P235" si="1359">M235-H235</f>
        <v>20</v>
      </c>
      <c r="Q235" s="1000">
        <v>243619</v>
      </c>
      <c r="R235" s="1000"/>
      <c r="S235" s="541">
        <f t="shared" ref="S235" si="1360">Q235-M235</f>
        <v>6</v>
      </c>
      <c r="T235" s="542">
        <f t="shared" ref="T235" si="1361">Q235-F235</f>
        <v>50</v>
      </c>
      <c r="U235" s="542"/>
      <c r="V235" s="541">
        <f t="shared" ref="V235" si="1362">P235</f>
        <v>20</v>
      </c>
      <c r="W235" s="543">
        <f t="shared" ref="W235" si="1363">T235-V235</f>
        <v>30</v>
      </c>
      <c r="X235" s="1046" t="s">
        <v>468</v>
      </c>
      <c r="Y235" s="1046" t="s">
        <v>51</v>
      </c>
      <c r="Z235" s="1046" t="s">
        <v>29</v>
      </c>
      <c r="AA235" s="1046">
        <v>2017</v>
      </c>
      <c r="AB235" s="1046" t="s">
        <v>30</v>
      </c>
      <c r="AC235" s="1047">
        <v>7</v>
      </c>
      <c r="AD235" s="978">
        <f t="shared" ref="AD235" si="1364">T235/AC235</f>
        <v>7.1428571428571432</v>
      </c>
      <c r="AE235" s="1048">
        <v>23.45</v>
      </c>
      <c r="AF235" s="976">
        <f t="shared" ref="AF235" si="1365">AD235*AE235</f>
        <v>167.5</v>
      </c>
      <c r="AG235" s="1077" t="s">
        <v>128</v>
      </c>
      <c r="AH235" s="976">
        <f t="shared" ref="AH235" si="1366">AF235</f>
        <v>167.5</v>
      </c>
      <c r="AI235" s="978">
        <f t="shared" ref="AI235" si="1367">AD235</f>
        <v>7.1428571428571432</v>
      </c>
      <c r="AJ235" s="978">
        <f t="shared" ref="AJ235" si="1368">T235</f>
        <v>50</v>
      </c>
      <c r="AK235" s="1094" t="s">
        <v>439</v>
      </c>
      <c r="AL235" s="1094" t="s">
        <v>440</v>
      </c>
      <c r="AM235" s="1095" t="s">
        <v>2</v>
      </c>
    </row>
    <row r="236" spans="1:39">
      <c r="A236" s="999">
        <v>45706</v>
      </c>
      <c r="B236" s="164" t="s">
        <v>472</v>
      </c>
      <c r="C236" s="164" t="s">
        <v>111</v>
      </c>
      <c r="D236" s="164" t="s">
        <v>458</v>
      </c>
      <c r="E236" s="164" t="s">
        <v>282</v>
      </c>
      <c r="F236" s="1000">
        <v>243619</v>
      </c>
      <c r="G236" s="1000"/>
      <c r="H236" s="1000">
        <v>243626</v>
      </c>
      <c r="I236" s="1000"/>
      <c r="J236" s="541">
        <f t="shared" ref="J236" si="1369">H236-F236</f>
        <v>7</v>
      </c>
      <c r="K236" s="1000">
        <v>243636</v>
      </c>
      <c r="L236" s="541">
        <f t="shared" ref="L236" si="1370">K236-H236</f>
        <v>10</v>
      </c>
      <c r="M236" s="1000">
        <v>243646</v>
      </c>
      <c r="N236" s="1000"/>
      <c r="O236" s="541">
        <f t="shared" ref="O236" si="1371">M236-K236</f>
        <v>10</v>
      </c>
      <c r="P236" s="541">
        <f t="shared" ref="P236" si="1372">M236-H236</f>
        <v>20</v>
      </c>
      <c r="Q236" s="1000">
        <v>243669</v>
      </c>
      <c r="R236" s="1000"/>
      <c r="S236" s="541">
        <f t="shared" ref="S236" si="1373">Q236-M236</f>
        <v>23</v>
      </c>
      <c r="T236" s="542">
        <f t="shared" ref="T236" si="1374">Q236-F236</f>
        <v>50</v>
      </c>
      <c r="U236" s="542"/>
      <c r="V236" s="541">
        <f t="shared" ref="V236" si="1375">P236</f>
        <v>20</v>
      </c>
      <c r="W236" s="543">
        <f t="shared" ref="W236" si="1376">T236-V236</f>
        <v>30</v>
      </c>
      <c r="X236" s="1046" t="s">
        <v>468</v>
      </c>
      <c r="Y236" s="1046" t="s">
        <v>51</v>
      </c>
      <c r="Z236" s="1046" t="s">
        <v>29</v>
      </c>
      <c r="AA236" s="1046">
        <v>2017</v>
      </c>
      <c r="AB236" s="1046" t="s">
        <v>30</v>
      </c>
      <c r="AC236" s="1047">
        <v>7</v>
      </c>
      <c r="AD236" s="978">
        <f t="shared" ref="AD236" si="1377">T236/AC236</f>
        <v>7.1428571428571432</v>
      </c>
      <c r="AE236" s="1048">
        <v>23.45</v>
      </c>
      <c r="AF236" s="976">
        <f t="shared" ref="AF236" si="1378">AD236*AE236</f>
        <v>167.5</v>
      </c>
      <c r="AG236" s="1077" t="s">
        <v>128</v>
      </c>
      <c r="AH236" s="976">
        <f t="shared" ref="AH236" si="1379">AF236</f>
        <v>167.5</v>
      </c>
      <c r="AI236" s="978">
        <f t="shared" ref="AI236" si="1380">AD236</f>
        <v>7.1428571428571432</v>
      </c>
      <c r="AJ236" s="978">
        <f t="shared" ref="AJ236" si="1381">T236</f>
        <v>50</v>
      </c>
      <c r="AK236" s="1080">
        <f>SUM(AH231:AH236)</f>
        <v>921.25</v>
      </c>
      <c r="AL236" s="1080">
        <v>900</v>
      </c>
      <c r="AM236" s="1081">
        <v>45706</v>
      </c>
    </row>
    <row r="237" spans="1:39">
      <c r="A237" s="999">
        <v>45706</v>
      </c>
      <c r="B237" s="164" t="s">
        <v>472</v>
      </c>
      <c r="C237" s="164" t="s">
        <v>111</v>
      </c>
      <c r="D237" s="164" t="s">
        <v>459</v>
      </c>
      <c r="E237" s="164" t="s">
        <v>283</v>
      </c>
      <c r="F237" s="1000">
        <v>243669</v>
      </c>
      <c r="G237" s="1000"/>
      <c r="H237" s="1000">
        <v>243693</v>
      </c>
      <c r="I237" s="1000"/>
      <c r="J237" s="541">
        <f t="shared" ref="J237" si="1382">H237-F237</f>
        <v>24</v>
      </c>
      <c r="K237" s="1000">
        <v>243703</v>
      </c>
      <c r="L237" s="541">
        <f t="shared" ref="L237" si="1383">K237-H237</f>
        <v>10</v>
      </c>
      <c r="M237" s="1000">
        <v>243713</v>
      </c>
      <c r="N237" s="1000"/>
      <c r="O237" s="541">
        <f t="shared" ref="O237" si="1384">M237-K237</f>
        <v>10</v>
      </c>
      <c r="P237" s="541">
        <f t="shared" ref="P237" si="1385">M237-H237</f>
        <v>20</v>
      </c>
      <c r="Q237" s="1000">
        <v>243718</v>
      </c>
      <c r="R237" s="1000"/>
      <c r="S237" s="541">
        <f t="shared" ref="S237" si="1386">Q237-M237</f>
        <v>5</v>
      </c>
      <c r="T237" s="542">
        <f t="shared" ref="T237" si="1387">Q237-F237</f>
        <v>49</v>
      </c>
      <c r="U237" s="542"/>
      <c r="V237" s="541">
        <f t="shared" ref="V237" si="1388">P237</f>
        <v>20</v>
      </c>
      <c r="W237" s="543">
        <f t="shared" ref="W237" si="1389">T237-V237</f>
        <v>29</v>
      </c>
      <c r="X237" s="1046" t="s">
        <v>468</v>
      </c>
      <c r="Y237" s="1046" t="s">
        <v>51</v>
      </c>
      <c r="Z237" s="1046" t="s">
        <v>29</v>
      </c>
      <c r="AA237" s="1046">
        <v>2017</v>
      </c>
      <c r="AB237" s="1046" t="s">
        <v>30</v>
      </c>
      <c r="AC237" s="1047">
        <v>7</v>
      </c>
      <c r="AD237" s="978">
        <f t="shared" ref="AD237" si="1390">T237/AC237</f>
        <v>7</v>
      </c>
      <c r="AE237" s="1048">
        <v>23.45</v>
      </c>
      <c r="AF237" s="976">
        <f t="shared" ref="AF237" si="1391">AD237*AE237</f>
        <v>164.15</v>
      </c>
      <c r="AG237" s="1077" t="s">
        <v>128</v>
      </c>
      <c r="AH237" s="976">
        <f t="shared" ref="AH237" si="1392">AF237</f>
        <v>164.15</v>
      </c>
      <c r="AI237" s="978">
        <f t="shared" ref="AI237" si="1393">AD237</f>
        <v>7</v>
      </c>
      <c r="AJ237" s="978">
        <f t="shared" ref="AJ237" si="1394">T237</f>
        <v>49</v>
      </c>
    </row>
    <row r="238" spans="1:39">
      <c r="A238" s="999">
        <v>45707</v>
      </c>
      <c r="B238" s="164" t="s">
        <v>472</v>
      </c>
      <c r="C238" s="164" t="s">
        <v>111</v>
      </c>
      <c r="D238" s="164" t="s">
        <v>458</v>
      </c>
      <c r="E238" s="164" t="s">
        <v>282</v>
      </c>
      <c r="F238" s="1000">
        <v>243718</v>
      </c>
      <c r="G238" s="1000"/>
      <c r="H238" s="1000">
        <v>243724</v>
      </c>
      <c r="I238" s="1000"/>
      <c r="J238" s="541">
        <f t="shared" ref="J238" si="1395">H238-F238</f>
        <v>6</v>
      </c>
      <c r="K238" s="1000">
        <v>243734</v>
      </c>
      <c r="L238" s="541">
        <f t="shared" ref="L238" si="1396">K238-H238</f>
        <v>10</v>
      </c>
      <c r="M238" s="1000">
        <v>243744</v>
      </c>
      <c r="N238" s="1000"/>
      <c r="O238" s="541">
        <f t="shared" ref="O238" si="1397">M238-K238</f>
        <v>10</v>
      </c>
      <c r="P238" s="541">
        <f t="shared" ref="P238" si="1398">M238-H238</f>
        <v>20</v>
      </c>
      <c r="Q238" s="1000">
        <v>243767</v>
      </c>
      <c r="R238" s="1000"/>
      <c r="S238" s="541">
        <f t="shared" ref="S238" si="1399">Q238-M238</f>
        <v>23</v>
      </c>
      <c r="T238" s="542">
        <f t="shared" ref="T238" si="1400">Q238-F238</f>
        <v>49</v>
      </c>
      <c r="U238" s="542"/>
      <c r="V238" s="541">
        <f t="shared" ref="V238" si="1401">P238</f>
        <v>20</v>
      </c>
      <c r="W238" s="543">
        <f t="shared" ref="W238" si="1402">T238-V238</f>
        <v>29</v>
      </c>
      <c r="X238" s="1046" t="s">
        <v>468</v>
      </c>
      <c r="Y238" s="1046" t="s">
        <v>51</v>
      </c>
      <c r="Z238" s="1046" t="s">
        <v>29</v>
      </c>
      <c r="AA238" s="1046">
        <v>2017</v>
      </c>
      <c r="AB238" s="1046" t="s">
        <v>30</v>
      </c>
      <c r="AC238" s="1047">
        <v>7</v>
      </c>
      <c r="AD238" s="978">
        <f t="shared" ref="AD238" si="1403">T238/AC238</f>
        <v>7</v>
      </c>
      <c r="AE238" s="1048">
        <v>23.45</v>
      </c>
      <c r="AF238" s="976">
        <f t="shared" ref="AF238" si="1404">AD238*AE238</f>
        <v>164.15</v>
      </c>
      <c r="AG238" s="1077" t="s">
        <v>128</v>
      </c>
      <c r="AH238" s="976">
        <f t="shared" ref="AH238" si="1405">AF238</f>
        <v>164.15</v>
      </c>
      <c r="AI238" s="978">
        <f t="shared" ref="AI238" si="1406">AD238</f>
        <v>7</v>
      </c>
      <c r="AJ238" s="978">
        <f t="shared" ref="AJ238" si="1407">T238</f>
        <v>49</v>
      </c>
    </row>
    <row r="239" spans="1:39">
      <c r="A239" s="999">
        <v>45707</v>
      </c>
      <c r="B239" s="164" t="s">
        <v>472</v>
      </c>
      <c r="C239" s="164" t="s">
        <v>111</v>
      </c>
      <c r="D239" s="164" t="s">
        <v>459</v>
      </c>
      <c r="E239" s="164" t="s">
        <v>283</v>
      </c>
      <c r="F239" s="1000">
        <v>243767</v>
      </c>
      <c r="G239" s="1000"/>
      <c r="H239" s="1000">
        <v>243804</v>
      </c>
      <c r="I239" s="1000"/>
      <c r="J239" s="541">
        <f t="shared" ref="J239" si="1408">H239-F239</f>
        <v>37</v>
      </c>
      <c r="K239" s="1000">
        <v>243804</v>
      </c>
      <c r="L239" s="541">
        <f t="shared" ref="L239" si="1409">K239-H239</f>
        <v>0</v>
      </c>
      <c r="M239" s="1000">
        <v>243814</v>
      </c>
      <c r="N239" s="1000"/>
      <c r="O239" s="541">
        <f t="shared" ref="O239" si="1410">M239-K239</f>
        <v>10</v>
      </c>
      <c r="P239" s="541">
        <f t="shared" ref="P239" si="1411">M239-H239</f>
        <v>10</v>
      </c>
      <c r="Q239" s="1000">
        <v>243819</v>
      </c>
      <c r="R239" s="1000"/>
      <c r="S239" s="541">
        <f t="shared" ref="S239" si="1412">Q239-M239</f>
        <v>5</v>
      </c>
      <c r="T239" s="542">
        <f t="shared" ref="T239" si="1413">Q239-F239</f>
        <v>52</v>
      </c>
      <c r="U239" s="542"/>
      <c r="V239" s="541">
        <f t="shared" ref="V239" si="1414">P239</f>
        <v>10</v>
      </c>
      <c r="W239" s="543">
        <f t="shared" ref="W239" si="1415">T239-V239</f>
        <v>42</v>
      </c>
      <c r="X239" s="1046" t="s">
        <v>468</v>
      </c>
      <c r="Y239" s="1046" t="s">
        <v>51</v>
      </c>
      <c r="Z239" s="1046" t="s">
        <v>29</v>
      </c>
      <c r="AA239" s="1046">
        <v>2017</v>
      </c>
      <c r="AB239" s="1046" t="s">
        <v>30</v>
      </c>
      <c r="AC239" s="1047">
        <v>7</v>
      </c>
      <c r="AD239" s="978">
        <f t="shared" ref="AD239" si="1416">T239/AC239</f>
        <v>7.4285714285714288</v>
      </c>
      <c r="AE239" s="1048">
        <v>23.45</v>
      </c>
      <c r="AF239" s="976">
        <f t="shared" ref="AF239" si="1417">AD239*AE239</f>
        <v>174.2</v>
      </c>
      <c r="AG239" s="1077" t="s">
        <v>128</v>
      </c>
      <c r="AH239" s="976">
        <f t="shared" ref="AH239" si="1418">AF239</f>
        <v>174.2</v>
      </c>
      <c r="AI239" s="978">
        <f t="shared" ref="AI239" si="1419">AD239</f>
        <v>7.4285714285714288</v>
      </c>
      <c r="AJ239" s="978">
        <f t="shared" ref="AJ239" si="1420">T239</f>
        <v>52</v>
      </c>
      <c r="AK239" s="1094" t="s">
        <v>439</v>
      </c>
      <c r="AL239" s="1094" t="s">
        <v>440</v>
      </c>
      <c r="AM239" s="1095" t="s">
        <v>2</v>
      </c>
    </row>
    <row r="240" spans="1:39">
      <c r="A240" s="999">
        <v>45708</v>
      </c>
      <c r="B240" s="164" t="s">
        <v>472</v>
      </c>
      <c r="C240" s="164" t="s">
        <v>111</v>
      </c>
      <c r="D240" s="164" t="s">
        <v>458</v>
      </c>
      <c r="E240" s="164" t="s">
        <v>282</v>
      </c>
      <c r="F240" s="1000">
        <v>243819</v>
      </c>
      <c r="G240" s="1000"/>
      <c r="H240" s="1000">
        <v>243825</v>
      </c>
      <c r="I240" s="1000"/>
      <c r="J240" s="541">
        <f t="shared" ref="J240" si="1421">H240-F240</f>
        <v>6</v>
      </c>
      <c r="K240" s="1000">
        <v>243825</v>
      </c>
      <c r="L240" s="541">
        <f t="shared" ref="L240" si="1422">K240-H240</f>
        <v>0</v>
      </c>
      <c r="M240" s="1000">
        <v>243835</v>
      </c>
      <c r="N240" s="1000"/>
      <c r="O240" s="541">
        <f t="shared" ref="O240" si="1423">M240-K240</f>
        <v>10</v>
      </c>
      <c r="P240" s="541">
        <f t="shared" ref="P240" si="1424">M240-H240</f>
        <v>10</v>
      </c>
      <c r="Q240" s="1000">
        <v>243856</v>
      </c>
      <c r="R240" s="1000"/>
      <c r="S240" s="541">
        <f t="shared" ref="S240" si="1425">Q240-M240</f>
        <v>21</v>
      </c>
      <c r="T240" s="542">
        <f t="shared" ref="T240" si="1426">Q240-F240</f>
        <v>37</v>
      </c>
      <c r="U240" s="542"/>
      <c r="V240" s="541">
        <f t="shared" ref="V240" si="1427">P240</f>
        <v>10</v>
      </c>
      <c r="W240" s="543">
        <f t="shared" ref="W240" si="1428">T240-V240</f>
        <v>27</v>
      </c>
      <c r="X240" s="1046" t="s">
        <v>468</v>
      </c>
      <c r="Y240" s="1046" t="s">
        <v>51</v>
      </c>
      <c r="Z240" s="1046" t="s">
        <v>29</v>
      </c>
      <c r="AA240" s="1046">
        <v>2017</v>
      </c>
      <c r="AB240" s="1046" t="s">
        <v>30</v>
      </c>
      <c r="AC240" s="1047">
        <v>7</v>
      </c>
      <c r="AD240" s="978">
        <f t="shared" ref="AD240" si="1429">T240/AC240</f>
        <v>5.2857142857142856</v>
      </c>
      <c r="AE240" s="1048">
        <v>23.45</v>
      </c>
      <c r="AF240" s="976">
        <f t="shared" ref="AF240" si="1430">AD240*AE240</f>
        <v>123.94999999999999</v>
      </c>
      <c r="AG240" s="1077" t="s">
        <v>128</v>
      </c>
      <c r="AH240" s="976">
        <f t="shared" ref="AH240" si="1431">AF240</f>
        <v>123.94999999999999</v>
      </c>
      <c r="AI240" s="978">
        <f t="shared" ref="AI240" si="1432">AD240</f>
        <v>5.2857142857142856</v>
      </c>
      <c r="AJ240" s="978">
        <f t="shared" ref="AJ240" si="1433">T240</f>
        <v>37</v>
      </c>
      <c r="AK240" s="1080">
        <f>SUM(AH237:AH240)</f>
        <v>626.45000000000005</v>
      </c>
      <c r="AL240" s="1080">
        <v>800</v>
      </c>
      <c r="AM240" s="1081">
        <v>45708</v>
      </c>
    </row>
    <row r="241" spans="1:39">
      <c r="A241" s="999">
        <v>45708</v>
      </c>
      <c r="B241" s="164" t="s">
        <v>472</v>
      </c>
      <c r="C241" s="164" t="s">
        <v>111</v>
      </c>
      <c r="D241" s="164" t="s">
        <v>459</v>
      </c>
      <c r="E241" s="164" t="s">
        <v>283</v>
      </c>
      <c r="F241" s="1000">
        <v>243856</v>
      </c>
      <c r="G241" s="1000"/>
      <c r="H241" s="1000">
        <v>243877</v>
      </c>
      <c r="I241" s="1000"/>
      <c r="J241" s="541">
        <f t="shared" ref="J241" si="1434">H241-F241</f>
        <v>21</v>
      </c>
      <c r="K241" s="1000">
        <v>243877</v>
      </c>
      <c r="L241" s="541">
        <f t="shared" ref="L241" si="1435">K241-H241</f>
        <v>0</v>
      </c>
      <c r="M241" s="1000">
        <v>243888</v>
      </c>
      <c r="N241" s="1000"/>
      <c r="O241" s="541">
        <f t="shared" ref="O241" si="1436">M241-K241</f>
        <v>11</v>
      </c>
      <c r="P241" s="541">
        <f t="shared" ref="P241" si="1437">M241-H241</f>
        <v>11</v>
      </c>
      <c r="Q241" s="1000">
        <v>243895</v>
      </c>
      <c r="R241" s="1000"/>
      <c r="S241" s="541">
        <f t="shared" ref="S241" si="1438">Q241-M241</f>
        <v>7</v>
      </c>
      <c r="T241" s="542">
        <f t="shared" ref="T241" si="1439">Q241-F241</f>
        <v>39</v>
      </c>
      <c r="U241" s="542"/>
      <c r="V241" s="541">
        <f t="shared" ref="V241" si="1440">P241</f>
        <v>11</v>
      </c>
      <c r="W241" s="543">
        <f t="shared" ref="W241" si="1441">T241-V241</f>
        <v>28</v>
      </c>
      <c r="X241" s="1046" t="s">
        <v>468</v>
      </c>
      <c r="Y241" s="1046" t="s">
        <v>51</v>
      </c>
      <c r="Z241" s="1046" t="s">
        <v>29</v>
      </c>
      <c r="AA241" s="1046">
        <v>2017</v>
      </c>
      <c r="AB241" s="1046" t="s">
        <v>30</v>
      </c>
      <c r="AC241" s="1047">
        <v>7</v>
      </c>
      <c r="AD241" s="978">
        <f t="shared" ref="AD241" si="1442">T241/AC241</f>
        <v>5.5714285714285712</v>
      </c>
      <c r="AE241" s="1048">
        <v>23.45</v>
      </c>
      <c r="AF241" s="976">
        <f t="shared" ref="AF241" si="1443">AD241*AE241</f>
        <v>130.64999999999998</v>
      </c>
      <c r="AG241" s="1077" t="s">
        <v>128</v>
      </c>
      <c r="AH241" s="976">
        <f t="shared" ref="AH241" si="1444">AF241</f>
        <v>130.64999999999998</v>
      </c>
      <c r="AI241" s="978">
        <f t="shared" ref="AI241" si="1445">AD241</f>
        <v>5.5714285714285712</v>
      </c>
      <c r="AJ241" s="978">
        <f t="shared" ref="AJ241" si="1446">T241</f>
        <v>39</v>
      </c>
    </row>
    <row r="242" spans="1:39">
      <c r="A242" s="999">
        <v>45709</v>
      </c>
      <c r="B242" s="164" t="s">
        <v>472</v>
      </c>
      <c r="C242" s="164" t="s">
        <v>111</v>
      </c>
      <c r="D242" s="164" t="s">
        <v>458</v>
      </c>
      <c r="E242" s="164" t="s">
        <v>282</v>
      </c>
      <c r="F242" s="1000">
        <v>243895</v>
      </c>
      <c r="G242" s="1000"/>
      <c r="H242" s="1000">
        <v>243902</v>
      </c>
      <c r="I242" s="1000"/>
      <c r="J242" s="541">
        <f t="shared" ref="J242" si="1447">H242-F242</f>
        <v>7</v>
      </c>
      <c r="K242" s="1000">
        <v>243912</v>
      </c>
      <c r="L242" s="541">
        <f t="shared" ref="L242" si="1448">K242-H242</f>
        <v>10</v>
      </c>
      <c r="M242" s="1000">
        <v>243922</v>
      </c>
      <c r="N242" s="1000"/>
      <c r="O242" s="541">
        <f t="shared" ref="O242" si="1449">M242-K242</f>
        <v>10</v>
      </c>
      <c r="P242" s="541">
        <f t="shared" ref="P242" si="1450">M242-H242</f>
        <v>20</v>
      </c>
      <c r="Q242" s="1000">
        <v>243946</v>
      </c>
      <c r="R242" s="1000"/>
      <c r="S242" s="541">
        <f t="shared" ref="S242" si="1451">Q242-M242</f>
        <v>24</v>
      </c>
      <c r="T242" s="542">
        <f t="shared" ref="T242" si="1452">Q242-F242</f>
        <v>51</v>
      </c>
      <c r="U242" s="542"/>
      <c r="V242" s="541">
        <f t="shared" ref="V242" si="1453">P242</f>
        <v>20</v>
      </c>
      <c r="W242" s="543">
        <f t="shared" ref="W242" si="1454">T242-V242</f>
        <v>31</v>
      </c>
      <c r="X242" s="1046" t="s">
        <v>468</v>
      </c>
      <c r="Y242" s="1046" t="s">
        <v>51</v>
      </c>
      <c r="Z242" s="1046" t="s">
        <v>29</v>
      </c>
      <c r="AA242" s="1046">
        <v>2017</v>
      </c>
      <c r="AB242" s="1046" t="s">
        <v>30</v>
      </c>
      <c r="AC242" s="1047">
        <v>7</v>
      </c>
      <c r="AD242" s="978">
        <f t="shared" ref="AD242" si="1455">T242/AC242</f>
        <v>7.2857142857142856</v>
      </c>
      <c r="AE242" s="1048">
        <v>23.45</v>
      </c>
      <c r="AF242" s="976">
        <f t="shared" ref="AF242" si="1456">AD242*AE242</f>
        <v>170.85</v>
      </c>
      <c r="AG242" s="1077" t="s">
        <v>128</v>
      </c>
      <c r="AH242" s="976">
        <f t="shared" ref="AH242" si="1457">AF242</f>
        <v>170.85</v>
      </c>
      <c r="AI242" s="978">
        <f t="shared" ref="AI242" si="1458">AD242</f>
        <v>7.2857142857142856</v>
      </c>
      <c r="AJ242" s="978">
        <f t="shared" ref="AJ242" si="1459">T242</f>
        <v>51</v>
      </c>
    </row>
    <row r="243" spans="1:39">
      <c r="A243" s="999">
        <v>45709</v>
      </c>
      <c r="B243" s="164" t="s">
        <v>472</v>
      </c>
      <c r="C243" s="164" t="s">
        <v>111</v>
      </c>
      <c r="D243" s="164" t="s">
        <v>459</v>
      </c>
      <c r="E243" s="164" t="s">
        <v>283</v>
      </c>
      <c r="F243" s="1000">
        <v>243946</v>
      </c>
      <c r="G243" s="1000"/>
      <c r="H243" s="1000">
        <v>243971</v>
      </c>
      <c r="I243" s="1000"/>
      <c r="J243" s="541">
        <f t="shared" ref="J243" si="1460">H243-F243</f>
        <v>25</v>
      </c>
      <c r="K243" s="1000">
        <v>243982</v>
      </c>
      <c r="L243" s="541">
        <f t="shared" ref="L243" si="1461">K243-H243</f>
        <v>11</v>
      </c>
      <c r="M243" s="1000">
        <v>243993</v>
      </c>
      <c r="N243" s="1000"/>
      <c r="O243" s="541">
        <f t="shared" ref="O243" si="1462">M243-K243</f>
        <v>11</v>
      </c>
      <c r="P243" s="541">
        <f t="shared" ref="P243" si="1463">M243-H243</f>
        <v>22</v>
      </c>
      <c r="Q243" s="1000">
        <v>244000</v>
      </c>
      <c r="R243" s="1000"/>
      <c r="S243" s="541">
        <f t="shared" ref="S243" si="1464">Q243-M243</f>
        <v>7</v>
      </c>
      <c r="T243" s="542">
        <f t="shared" ref="T243" si="1465">Q243-F243</f>
        <v>54</v>
      </c>
      <c r="U243" s="542"/>
      <c r="V243" s="541">
        <f t="shared" ref="V243" si="1466">P243</f>
        <v>22</v>
      </c>
      <c r="W243" s="543">
        <f t="shared" ref="W243" si="1467">T243-V243</f>
        <v>32</v>
      </c>
      <c r="X243" s="1046" t="s">
        <v>468</v>
      </c>
      <c r="Y243" s="1046" t="s">
        <v>51</v>
      </c>
      <c r="Z243" s="1046" t="s">
        <v>29</v>
      </c>
      <c r="AA243" s="1046">
        <v>2017</v>
      </c>
      <c r="AB243" s="1046" t="s">
        <v>30</v>
      </c>
      <c r="AC243" s="1047">
        <v>7</v>
      </c>
      <c r="AD243" s="978">
        <f t="shared" ref="AD243" si="1468">T243/AC243</f>
        <v>7.7142857142857144</v>
      </c>
      <c r="AE243" s="1048">
        <v>23.45</v>
      </c>
      <c r="AF243" s="976">
        <f t="shared" ref="AF243" si="1469">AD243*AE243</f>
        <v>180.9</v>
      </c>
      <c r="AG243" s="1077" t="s">
        <v>128</v>
      </c>
      <c r="AH243" s="976">
        <f t="shared" ref="AH243" si="1470">AF243</f>
        <v>180.9</v>
      </c>
      <c r="AI243" s="978">
        <f t="shared" ref="AI243" si="1471">AD243</f>
        <v>7.7142857142857144</v>
      </c>
      <c r="AJ243" s="978">
        <f t="shared" ref="AJ243" si="1472">T243</f>
        <v>54</v>
      </c>
    </row>
    <row r="244" spans="1:39">
      <c r="A244" s="999">
        <v>45712</v>
      </c>
      <c r="B244" s="164" t="s">
        <v>472</v>
      </c>
      <c r="C244" s="164" t="s">
        <v>111</v>
      </c>
      <c r="D244" s="164" t="s">
        <v>458</v>
      </c>
      <c r="E244" s="164" t="s">
        <v>282</v>
      </c>
      <c r="F244" s="1000">
        <v>244000</v>
      </c>
      <c r="G244" s="1000"/>
      <c r="H244" s="1000">
        <v>244008</v>
      </c>
      <c r="I244" s="1000"/>
      <c r="J244" s="541">
        <f t="shared" ref="J244" si="1473">H244-F244</f>
        <v>8</v>
      </c>
      <c r="K244" s="1000">
        <v>244018</v>
      </c>
      <c r="L244" s="541">
        <f t="shared" ref="L244" si="1474">K244-H244</f>
        <v>10</v>
      </c>
      <c r="M244" s="1000">
        <v>244028</v>
      </c>
      <c r="N244" s="1000"/>
      <c r="O244" s="541">
        <f t="shared" ref="O244" si="1475">M244-K244</f>
        <v>10</v>
      </c>
      <c r="P244" s="541">
        <f t="shared" ref="P244" si="1476">M244-H244</f>
        <v>20</v>
      </c>
      <c r="Q244" s="1000">
        <v>244052</v>
      </c>
      <c r="R244" s="1000"/>
      <c r="S244" s="541">
        <f t="shared" ref="S244" si="1477">Q244-M244</f>
        <v>24</v>
      </c>
      <c r="T244" s="542">
        <f t="shared" ref="T244" si="1478">Q244-F244</f>
        <v>52</v>
      </c>
      <c r="U244" s="542"/>
      <c r="V244" s="541">
        <f t="shared" ref="V244" si="1479">P244</f>
        <v>20</v>
      </c>
      <c r="W244" s="543">
        <f t="shared" ref="W244" si="1480">T244-V244</f>
        <v>32</v>
      </c>
      <c r="X244" s="1046" t="s">
        <v>468</v>
      </c>
      <c r="Y244" s="1046" t="s">
        <v>51</v>
      </c>
      <c r="Z244" s="1046" t="s">
        <v>29</v>
      </c>
      <c r="AA244" s="1046">
        <v>2017</v>
      </c>
      <c r="AB244" s="1046" t="s">
        <v>30</v>
      </c>
      <c r="AC244" s="1047">
        <v>7</v>
      </c>
      <c r="AD244" s="978">
        <f t="shared" ref="AD244" si="1481">T244/AC244</f>
        <v>7.4285714285714288</v>
      </c>
      <c r="AE244" s="1048">
        <v>23.45</v>
      </c>
      <c r="AF244" s="976">
        <f t="shared" ref="AF244" si="1482">AD244*AE244</f>
        <v>174.2</v>
      </c>
      <c r="AG244" s="1077" t="s">
        <v>128</v>
      </c>
      <c r="AH244" s="976">
        <f t="shared" ref="AH244" si="1483">AF244</f>
        <v>174.2</v>
      </c>
      <c r="AI244" s="978">
        <f t="shared" ref="AI244" si="1484">AD244</f>
        <v>7.4285714285714288</v>
      </c>
      <c r="AJ244" s="978">
        <f t="shared" ref="AJ244" si="1485">T244</f>
        <v>52</v>
      </c>
    </row>
    <row r="245" spans="1:39">
      <c r="A245" s="999">
        <v>45712</v>
      </c>
      <c r="B245" s="164" t="s">
        <v>472</v>
      </c>
      <c r="C245" s="164" t="s">
        <v>111</v>
      </c>
      <c r="D245" s="164" t="s">
        <v>459</v>
      </c>
      <c r="E245" s="164" t="s">
        <v>283</v>
      </c>
      <c r="F245" s="1000">
        <v>244052</v>
      </c>
      <c r="G245" s="1000"/>
      <c r="H245" s="1000">
        <v>244076</v>
      </c>
      <c r="I245" s="1000"/>
      <c r="J245" s="541">
        <f t="shared" ref="J245" si="1486">H245-F245</f>
        <v>24</v>
      </c>
      <c r="K245" s="1000">
        <v>244086</v>
      </c>
      <c r="L245" s="541">
        <f t="shared" ref="L245" si="1487">K245-H245</f>
        <v>10</v>
      </c>
      <c r="M245" s="1000">
        <v>244097</v>
      </c>
      <c r="N245" s="1000"/>
      <c r="O245" s="541">
        <f t="shared" ref="O245" si="1488">M245-K245</f>
        <v>11</v>
      </c>
      <c r="P245" s="541">
        <f t="shared" ref="P245" si="1489">M245-H245</f>
        <v>21</v>
      </c>
      <c r="Q245" s="1000">
        <v>244102</v>
      </c>
      <c r="R245" s="1000"/>
      <c r="S245" s="541">
        <f t="shared" ref="S245" si="1490">Q245-M245</f>
        <v>5</v>
      </c>
      <c r="T245" s="542">
        <f t="shared" ref="T245" si="1491">Q245-F245</f>
        <v>50</v>
      </c>
      <c r="U245" s="542"/>
      <c r="V245" s="541">
        <f t="shared" ref="V245" si="1492">P245</f>
        <v>21</v>
      </c>
      <c r="W245" s="543">
        <f t="shared" ref="W245" si="1493">T245-V245</f>
        <v>29</v>
      </c>
      <c r="X245" s="1046" t="s">
        <v>468</v>
      </c>
      <c r="Y245" s="1046" t="s">
        <v>51</v>
      </c>
      <c r="Z245" s="1046" t="s">
        <v>29</v>
      </c>
      <c r="AA245" s="1046">
        <v>2017</v>
      </c>
      <c r="AB245" s="1046" t="s">
        <v>30</v>
      </c>
      <c r="AC245" s="1047">
        <v>7</v>
      </c>
      <c r="AD245" s="978">
        <f t="shared" ref="AD245" si="1494">T245/AC245</f>
        <v>7.1428571428571432</v>
      </c>
      <c r="AE245" s="1048">
        <v>23.45</v>
      </c>
      <c r="AF245" s="976">
        <f t="shared" ref="AF245" si="1495">AD245*AE245</f>
        <v>167.5</v>
      </c>
      <c r="AG245" s="1077" t="s">
        <v>128</v>
      </c>
      <c r="AH245" s="976">
        <f t="shared" ref="AH245" si="1496">AF245</f>
        <v>167.5</v>
      </c>
      <c r="AI245" s="978">
        <f t="shared" ref="AI245" si="1497">AD245</f>
        <v>7.1428571428571432</v>
      </c>
      <c r="AJ245" s="978">
        <f t="shared" ref="AJ245" si="1498">T245</f>
        <v>50</v>
      </c>
      <c r="AK245" s="1094" t="s">
        <v>439</v>
      </c>
      <c r="AL245" s="1094" t="s">
        <v>440</v>
      </c>
      <c r="AM245" s="1095" t="s">
        <v>2</v>
      </c>
    </row>
    <row r="246" spans="1:39">
      <c r="A246" s="999">
        <v>45713</v>
      </c>
      <c r="B246" s="164" t="s">
        <v>472</v>
      </c>
      <c r="C246" s="164" t="s">
        <v>111</v>
      </c>
      <c r="D246" s="164" t="s">
        <v>458</v>
      </c>
      <c r="E246" s="164" t="s">
        <v>282</v>
      </c>
      <c r="F246" s="1000">
        <v>244102</v>
      </c>
      <c r="G246" s="1000"/>
      <c r="H246" s="1000">
        <v>244108</v>
      </c>
      <c r="I246" s="1000"/>
      <c r="J246" s="541">
        <f t="shared" ref="J246" si="1499">H246-F246</f>
        <v>6</v>
      </c>
      <c r="K246" s="1000">
        <v>244118</v>
      </c>
      <c r="L246" s="541">
        <f t="shared" ref="L246" si="1500">K246-H246</f>
        <v>10</v>
      </c>
      <c r="M246" s="1000">
        <v>244128</v>
      </c>
      <c r="N246" s="1000"/>
      <c r="O246" s="541">
        <f t="shared" ref="O246" si="1501">M246-K246</f>
        <v>10</v>
      </c>
      <c r="P246" s="541">
        <f t="shared" ref="P246" si="1502">M246-H246</f>
        <v>20</v>
      </c>
      <c r="Q246" s="1000">
        <v>244152</v>
      </c>
      <c r="R246" s="1000"/>
      <c r="S246" s="541">
        <f t="shared" ref="S246" si="1503">Q246-M246</f>
        <v>24</v>
      </c>
      <c r="T246" s="542">
        <f t="shared" ref="T246" si="1504">Q246-F246</f>
        <v>50</v>
      </c>
      <c r="U246" s="542"/>
      <c r="V246" s="541">
        <f t="shared" ref="V246" si="1505">P246</f>
        <v>20</v>
      </c>
      <c r="W246" s="543">
        <f t="shared" ref="W246" si="1506">T246-V246</f>
        <v>30</v>
      </c>
      <c r="X246" s="1046" t="s">
        <v>468</v>
      </c>
      <c r="Y246" s="1046" t="s">
        <v>51</v>
      </c>
      <c r="Z246" s="1046" t="s">
        <v>29</v>
      </c>
      <c r="AA246" s="1046">
        <v>2017</v>
      </c>
      <c r="AB246" s="1046" t="s">
        <v>30</v>
      </c>
      <c r="AC246" s="1047">
        <v>7</v>
      </c>
      <c r="AD246" s="978">
        <f t="shared" ref="AD246" si="1507">T246/AC246</f>
        <v>7.1428571428571432</v>
      </c>
      <c r="AE246" s="1048">
        <v>23.45</v>
      </c>
      <c r="AF246" s="976">
        <f t="shared" ref="AF246" si="1508">AD246*AE246</f>
        <v>167.5</v>
      </c>
      <c r="AG246" s="1077" t="s">
        <v>128</v>
      </c>
      <c r="AH246" s="976">
        <f t="shared" ref="AH246" si="1509">AF246</f>
        <v>167.5</v>
      </c>
      <c r="AI246" s="978">
        <f t="shared" ref="AI246" si="1510">AD246</f>
        <v>7.1428571428571432</v>
      </c>
      <c r="AJ246" s="978">
        <f t="shared" ref="AJ246" si="1511">T246</f>
        <v>50</v>
      </c>
      <c r="AK246" s="1080">
        <f>SUM(AH241:AH246)</f>
        <v>991.59999999999991</v>
      </c>
      <c r="AL246" s="1080">
        <v>1000</v>
      </c>
      <c r="AM246" s="1081">
        <v>45713</v>
      </c>
    </row>
    <row r="247" spans="1:39">
      <c r="A247" s="999">
        <v>45713</v>
      </c>
      <c r="B247" s="164" t="s">
        <v>472</v>
      </c>
      <c r="C247" s="164" t="s">
        <v>111</v>
      </c>
      <c r="D247" s="164" t="s">
        <v>634</v>
      </c>
      <c r="E247" s="164" t="s">
        <v>283</v>
      </c>
      <c r="F247" s="1000">
        <v>244152</v>
      </c>
      <c r="G247" s="1000"/>
      <c r="H247" s="1000">
        <v>244177</v>
      </c>
      <c r="I247" s="1000"/>
      <c r="J247" s="541">
        <f t="shared" ref="J247" si="1512">H247-F247</f>
        <v>25</v>
      </c>
      <c r="K247" s="1000">
        <v>244177</v>
      </c>
      <c r="L247" s="541">
        <f t="shared" ref="L247" si="1513">K247-H247</f>
        <v>0</v>
      </c>
      <c r="M247" s="1000">
        <v>244187</v>
      </c>
      <c r="N247" s="1000"/>
      <c r="O247" s="541">
        <f t="shared" ref="O247" si="1514">M247-K247</f>
        <v>10</v>
      </c>
      <c r="P247" s="541">
        <f t="shared" ref="P247" si="1515">M247-H247</f>
        <v>10</v>
      </c>
      <c r="Q247" s="1000">
        <v>244187</v>
      </c>
      <c r="R247" s="1000"/>
      <c r="S247" s="541">
        <f t="shared" ref="S247" si="1516">Q247-M247</f>
        <v>0</v>
      </c>
      <c r="T247" s="542">
        <f t="shared" ref="T247" si="1517">Q247-F247</f>
        <v>35</v>
      </c>
      <c r="U247" s="542"/>
      <c r="V247" s="541">
        <f t="shared" ref="V247" si="1518">P247</f>
        <v>10</v>
      </c>
      <c r="W247" s="543">
        <f t="shared" ref="W247" si="1519">T247-V247</f>
        <v>25</v>
      </c>
      <c r="X247" s="1046" t="s">
        <v>468</v>
      </c>
      <c r="Y247" s="1046" t="s">
        <v>51</v>
      </c>
      <c r="Z247" s="1046" t="s">
        <v>29</v>
      </c>
      <c r="AA247" s="1046">
        <v>2017</v>
      </c>
      <c r="AB247" s="1046" t="s">
        <v>30</v>
      </c>
      <c r="AC247" s="1047">
        <v>7</v>
      </c>
      <c r="AD247" s="978">
        <f t="shared" ref="AD247" si="1520">T247/AC247</f>
        <v>5</v>
      </c>
      <c r="AE247" s="1048">
        <v>23.45</v>
      </c>
      <c r="AF247" s="976">
        <f t="shared" ref="AF247" si="1521">AD247*AE247</f>
        <v>117.25</v>
      </c>
      <c r="AG247" s="1077" t="s">
        <v>128</v>
      </c>
      <c r="AH247" s="976">
        <f t="shared" ref="AH247" si="1522">AF247</f>
        <v>117.25</v>
      </c>
      <c r="AI247" s="978">
        <f t="shared" ref="AI247" si="1523">AD247</f>
        <v>5</v>
      </c>
      <c r="AJ247" s="978">
        <f t="shared" ref="AJ247" si="1524">T247</f>
        <v>35</v>
      </c>
    </row>
    <row r="248" spans="1:39">
      <c r="A248" s="999">
        <v>45713</v>
      </c>
      <c r="B248" s="164" t="s">
        <v>472</v>
      </c>
      <c r="C248" s="164" t="s">
        <v>111</v>
      </c>
      <c r="D248" s="164" t="s">
        <v>459</v>
      </c>
      <c r="E248" s="164" t="s">
        <v>283</v>
      </c>
      <c r="F248" s="1000">
        <v>244187</v>
      </c>
      <c r="G248" s="1000"/>
      <c r="H248" s="1000">
        <v>244187</v>
      </c>
      <c r="I248" s="1000"/>
      <c r="J248" s="541">
        <f t="shared" ref="J248" si="1525">H248-F248</f>
        <v>0</v>
      </c>
      <c r="K248" s="1000">
        <v>244187</v>
      </c>
      <c r="L248" s="541">
        <f t="shared" ref="L248" si="1526">K248-H248</f>
        <v>0</v>
      </c>
      <c r="M248" s="1000">
        <v>244197</v>
      </c>
      <c r="N248" s="1000"/>
      <c r="O248" s="541">
        <f t="shared" ref="O248" si="1527">M248-K248</f>
        <v>10</v>
      </c>
      <c r="P248" s="541">
        <f t="shared" ref="P248" si="1528">M248-H248</f>
        <v>10</v>
      </c>
      <c r="Q248" s="1000">
        <v>244203</v>
      </c>
      <c r="R248" s="1000"/>
      <c r="S248" s="541">
        <f t="shared" ref="S248" si="1529">Q248-M248</f>
        <v>6</v>
      </c>
      <c r="T248" s="542">
        <f t="shared" ref="T248" si="1530">Q248-F248</f>
        <v>16</v>
      </c>
      <c r="U248" s="542"/>
      <c r="V248" s="541">
        <f t="shared" ref="V248" si="1531">P248</f>
        <v>10</v>
      </c>
      <c r="W248" s="543">
        <f t="shared" ref="W248" si="1532">T248-V248</f>
        <v>6</v>
      </c>
      <c r="X248" s="1046" t="s">
        <v>468</v>
      </c>
      <c r="Y248" s="1046" t="s">
        <v>51</v>
      </c>
      <c r="Z248" s="1046" t="s">
        <v>29</v>
      </c>
      <c r="AA248" s="1046">
        <v>2017</v>
      </c>
      <c r="AB248" s="1046" t="s">
        <v>30</v>
      </c>
      <c r="AC248" s="1047">
        <v>7</v>
      </c>
      <c r="AD248" s="978">
        <f t="shared" ref="AD248" si="1533">T248/AC248</f>
        <v>2.2857142857142856</v>
      </c>
      <c r="AE248" s="1048">
        <v>23.45</v>
      </c>
      <c r="AF248" s="976">
        <f t="shared" ref="AF248" si="1534">AD248*AE248</f>
        <v>53.599999999999994</v>
      </c>
      <c r="AG248" s="1077" t="s">
        <v>128</v>
      </c>
      <c r="AH248" s="976">
        <f t="shared" ref="AH248" si="1535">AF248</f>
        <v>53.599999999999994</v>
      </c>
      <c r="AI248" s="978">
        <f t="shared" ref="AI248" si="1536">AD248</f>
        <v>2.2857142857142856</v>
      </c>
      <c r="AJ248" s="978">
        <f t="shared" ref="AJ248" si="1537">T248</f>
        <v>16</v>
      </c>
    </row>
    <row r="249" spans="1:39">
      <c r="A249" s="999">
        <v>45714</v>
      </c>
      <c r="B249" s="164" t="s">
        <v>472</v>
      </c>
      <c r="C249" s="164" t="s">
        <v>111</v>
      </c>
      <c r="D249" s="164" t="s">
        <v>458</v>
      </c>
      <c r="E249" s="164" t="s">
        <v>282</v>
      </c>
      <c r="F249" s="1000">
        <v>244203</v>
      </c>
      <c r="G249" s="1000"/>
      <c r="H249" s="1000">
        <v>244209</v>
      </c>
      <c r="I249" s="1000"/>
      <c r="J249" s="541">
        <f t="shared" ref="J249" si="1538">H249-F249</f>
        <v>6</v>
      </c>
      <c r="K249" s="1000">
        <v>244209</v>
      </c>
      <c r="L249" s="541">
        <f t="shared" ref="L249" si="1539">K249-H249</f>
        <v>0</v>
      </c>
      <c r="M249" s="1000">
        <v>244219</v>
      </c>
      <c r="N249" s="1000"/>
      <c r="O249" s="541">
        <f t="shared" ref="O249" si="1540">M249-K249</f>
        <v>10</v>
      </c>
      <c r="P249" s="541">
        <f t="shared" ref="P249" si="1541">M249-H249</f>
        <v>10</v>
      </c>
      <c r="Q249" s="1000">
        <v>244219</v>
      </c>
      <c r="R249" s="1000"/>
      <c r="S249" s="541">
        <f t="shared" ref="S249" si="1542">Q249-M249</f>
        <v>0</v>
      </c>
      <c r="T249" s="542">
        <f t="shared" ref="T249" si="1543">Q249-F249</f>
        <v>16</v>
      </c>
      <c r="U249" s="542"/>
      <c r="V249" s="541">
        <f t="shared" ref="V249" si="1544">P249</f>
        <v>10</v>
      </c>
      <c r="W249" s="543">
        <f t="shared" ref="W249" si="1545">T249-V249</f>
        <v>6</v>
      </c>
      <c r="X249" s="1046" t="s">
        <v>468</v>
      </c>
      <c r="Y249" s="1046" t="s">
        <v>51</v>
      </c>
      <c r="Z249" s="1046" t="s">
        <v>29</v>
      </c>
      <c r="AA249" s="1046">
        <v>2017</v>
      </c>
      <c r="AB249" s="1046" t="s">
        <v>30</v>
      </c>
      <c r="AC249" s="1047">
        <v>7</v>
      </c>
      <c r="AD249" s="978">
        <f t="shared" ref="AD249" si="1546">T249/AC249</f>
        <v>2.2857142857142856</v>
      </c>
      <c r="AE249" s="1048">
        <v>23.45</v>
      </c>
      <c r="AF249" s="976">
        <f t="shared" ref="AF249" si="1547">AD249*AE249</f>
        <v>53.599999999999994</v>
      </c>
      <c r="AG249" s="1077" t="s">
        <v>128</v>
      </c>
      <c r="AH249" s="976">
        <f t="shared" ref="AH249" si="1548">AF249</f>
        <v>53.599999999999994</v>
      </c>
      <c r="AI249" s="978">
        <f t="shared" ref="AI249" si="1549">AD249</f>
        <v>2.2857142857142856</v>
      </c>
      <c r="AJ249" s="978">
        <f t="shared" ref="AJ249" si="1550">T249</f>
        <v>16</v>
      </c>
    </row>
    <row r="250" spans="1:39">
      <c r="A250" s="999">
        <v>45714</v>
      </c>
      <c r="B250" s="164" t="s">
        <v>472</v>
      </c>
      <c r="C250" s="164" t="s">
        <v>111</v>
      </c>
      <c r="D250" s="164" t="s">
        <v>635</v>
      </c>
      <c r="E250" s="164" t="s">
        <v>282</v>
      </c>
      <c r="F250" s="1000">
        <v>244219</v>
      </c>
      <c r="G250" s="1000"/>
      <c r="H250" s="1000">
        <v>244219</v>
      </c>
      <c r="I250" s="1000"/>
      <c r="J250" s="541">
        <f t="shared" ref="J250" si="1551">H250-F250</f>
        <v>0</v>
      </c>
      <c r="K250" s="1000">
        <v>244219</v>
      </c>
      <c r="L250" s="541">
        <f t="shared" ref="L250" si="1552">K250-H250</f>
        <v>0</v>
      </c>
      <c r="M250" s="1000">
        <v>244231</v>
      </c>
      <c r="N250" s="1000"/>
      <c r="O250" s="541">
        <f t="shared" ref="O250" si="1553">M250-K250</f>
        <v>12</v>
      </c>
      <c r="P250" s="541">
        <f t="shared" ref="P250" si="1554">M250-H250</f>
        <v>12</v>
      </c>
      <c r="Q250" s="1000">
        <v>244254</v>
      </c>
      <c r="R250" s="1000"/>
      <c r="S250" s="541">
        <f t="shared" ref="S250" si="1555">Q250-M250</f>
        <v>23</v>
      </c>
      <c r="T250" s="542">
        <f t="shared" ref="T250" si="1556">Q250-F250</f>
        <v>35</v>
      </c>
      <c r="U250" s="542"/>
      <c r="V250" s="541">
        <f t="shared" ref="V250" si="1557">P250</f>
        <v>12</v>
      </c>
      <c r="W250" s="543">
        <f t="shared" ref="W250" si="1558">T250-V250</f>
        <v>23</v>
      </c>
      <c r="X250" s="1046" t="s">
        <v>468</v>
      </c>
      <c r="Y250" s="1046" t="s">
        <v>51</v>
      </c>
      <c r="Z250" s="1046" t="s">
        <v>29</v>
      </c>
      <c r="AA250" s="1046">
        <v>2017</v>
      </c>
      <c r="AB250" s="1046" t="s">
        <v>30</v>
      </c>
      <c r="AC250" s="1047">
        <v>7</v>
      </c>
      <c r="AD250" s="978">
        <f t="shared" ref="AD250" si="1559">T250/AC250</f>
        <v>5</v>
      </c>
      <c r="AE250" s="1048">
        <v>23.45</v>
      </c>
      <c r="AF250" s="976">
        <f t="shared" ref="AF250" si="1560">AD250*AE250</f>
        <v>117.25</v>
      </c>
      <c r="AG250" s="1077" t="s">
        <v>128</v>
      </c>
      <c r="AH250" s="976">
        <f t="shared" ref="AH250" si="1561">AF250</f>
        <v>117.25</v>
      </c>
      <c r="AI250" s="978">
        <f t="shared" ref="AI250" si="1562">AD250</f>
        <v>5</v>
      </c>
      <c r="AJ250" s="978">
        <f t="shared" ref="AJ250" si="1563">T250</f>
        <v>35</v>
      </c>
    </row>
    <row r="251" spans="1:39">
      <c r="A251" s="999">
        <v>45714</v>
      </c>
      <c r="B251" s="164" t="s">
        <v>472</v>
      </c>
      <c r="C251" s="164" t="s">
        <v>111</v>
      </c>
      <c r="D251" s="164" t="s">
        <v>634</v>
      </c>
      <c r="E251" s="164" t="s">
        <v>283</v>
      </c>
      <c r="F251" s="1000">
        <v>244254</v>
      </c>
      <c r="G251" s="1000"/>
      <c r="H251" s="1000">
        <v>244282</v>
      </c>
      <c r="I251" s="1000"/>
      <c r="J251" s="541">
        <f t="shared" ref="J251" si="1564">H251-F251</f>
        <v>28</v>
      </c>
      <c r="K251" s="1000">
        <v>244282</v>
      </c>
      <c r="L251" s="541">
        <f t="shared" ref="L251" si="1565">K251-H251</f>
        <v>0</v>
      </c>
      <c r="M251" s="1000">
        <v>244292</v>
      </c>
      <c r="N251" s="1000"/>
      <c r="O251" s="541">
        <f t="shared" ref="O251" si="1566">M251-K251</f>
        <v>10</v>
      </c>
      <c r="P251" s="541">
        <f t="shared" ref="P251" si="1567">M251-H251</f>
        <v>10</v>
      </c>
      <c r="Q251" s="1000">
        <v>244292</v>
      </c>
      <c r="R251" s="1000"/>
      <c r="S251" s="541">
        <f t="shared" ref="S251" si="1568">Q251-M251</f>
        <v>0</v>
      </c>
      <c r="T251" s="542">
        <f t="shared" ref="T251" si="1569">Q251-F251</f>
        <v>38</v>
      </c>
      <c r="U251" s="542"/>
      <c r="V251" s="541">
        <f t="shared" ref="V251" si="1570">P251</f>
        <v>10</v>
      </c>
      <c r="W251" s="543">
        <f t="shared" ref="W251" si="1571">T251-V251</f>
        <v>28</v>
      </c>
      <c r="X251" s="1046" t="s">
        <v>468</v>
      </c>
      <c r="Y251" s="1046" t="s">
        <v>51</v>
      </c>
      <c r="Z251" s="1046" t="s">
        <v>29</v>
      </c>
      <c r="AA251" s="1046">
        <v>2017</v>
      </c>
      <c r="AB251" s="1046" t="s">
        <v>30</v>
      </c>
      <c r="AC251" s="1047">
        <v>7</v>
      </c>
      <c r="AD251" s="978">
        <f t="shared" ref="AD251" si="1572">T251/AC251</f>
        <v>5.4285714285714288</v>
      </c>
      <c r="AE251" s="1048">
        <v>23.45</v>
      </c>
      <c r="AF251" s="976">
        <f t="shared" ref="AF251" si="1573">AD251*AE251</f>
        <v>127.3</v>
      </c>
      <c r="AG251" s="1077" t="s">
        <v>128</v>
      </c>
      <c r="AH251" s="976">
        <f t="shared" ref="AH251" si="1574">AF251</f>
        <v>127.3</v>
      </c>
      <c r="AI251" s="978">
        <f t="shared" ref="AI251" si="1575">AD251</f>
        <v>5.4285714285714288</v>
      </c>
      <c r="AJ251" s="978">
        <f t="shared" ref="AJ251" si="1576">T251</f>
        <v>38</v>
      </c>
    </row>
    <row r="252" spans="1:39">
      <c r="A252" s="999">
        <v>45714</v>
      </c>
      <c r="B252" s="164" t="s">
        <v>472</v>
      </c>
      <c r="C252" s="164" t="s">
        <v>111</v>
      </c>
      <c r="D252" s="164" t="s">
        <v>459</v>
      </c>
      <c r="E252" s="164" t="s">
        <v>283</v>
      </c>
      <c r="F252" s="1000">
        <v>244292</v>
      </c>
      <c r="G252" s="1000"/>
      <c r="H252" s="1000">
        <v>244292</v>
      </c>
      <c r="I252" s="1000"/>
      <c r="J252" s="541">
        <f t="shared" ref="J252" si="1577">H252-F252</f>
        <v>0</v>
      </c>
      <c r="K252" s="1000">
        <v>244292</v>
      </c>
      <c r="L252" s="541">
        <f t="shared" ref="L252" si="1578">K252-H252</f>
        <v>0</v>
      </c>
      <c r="M252" s="1000">
        <v>244302</v>
      </c>
      <c r="N252" s="1000"/>
      <c r="O252" s="541">
        <f t="shared" ref="O252" si="1579">M252-K252</f>
        <v>10</v>
      </c>
      <c r="P252" s="541">
        <f t="shared" ref="P252" si="1580">M252-H252</f>
        <v>10</v>
      </c>
      <c r="Q252" s="1000">
        <v>244308</v>
      </c>
      <c r="R252" s="1000"/>
      <c r="S252" s="541">
        <f t="shared" ref="S252" si="1581">Q252-M252</f>
        <v>6</v>
      </c>
      <c r="T252" s="542">
        <f t="shared" ref="T252" si="1582">Q252-F252</f>
        <v>16</v>
      </c>
      <c r="U252" s="542"/>
      <c r="V252" s="541">
        <f t="shared" ref="V252" si="1583">P252</f>
        <v>10</v>
      </c>
      <c r="W252" s="543">
        <f t="shared" ref="W252" si="1584">T252-V252</f>
        <v>6</v>
      </c>
      <c r="X252" s="1046" t="s">
        <v>468</v>
      </c>
      <c r="Y252" s="1046" t="s">
        <v>51</v>
      </c>
      <c r="Z252" s="1046" t="s">
        <v>29</v>
      </c>
      <c r="AA252" s="1046">
        <v>2017</v>
      </c>
      <c r="AB252" s="1046" t="s">
        <v>30</v>
      </c>
      <c r="AC252" s="1047">
        <v>7</v>
      </c>
      <c r="AD252" s="978">
        <f t="shared" ref="AD252" si="1585">T252/AC252</f>
        <v>2.2857142857142856</v>
      </c>
      <c r="AE252" s="1048">
        <v>23.45</v>
      </c>
      <c r="AF252" s="976">
        <f t="shared" ref="AF252" si="1586">AD252*AE252</f>
        <v>53.599999999999994</v>
      </c>
      <c r="AG252" s="1077" t="s">
        <v>128</v>
      </c>
      <c r="AH252" s="976">
        <f t="shared" ref="AH252" si="1587">AF252</f>
        <v>53.599999999999994</v>
      </c>
      <c r="AI252" s="978">
        <f t="shared" ref="AI252" si="1588">AD252</f>
        <v>2.2857142857142856</v>
      </c>
      <c r="AJ252" s="978">
        <f t="shared" ref="AJ252" si="1589">T252</f>
        <v>16</v>
      </c>
      <c r="AK252" s="1094" t="s">
        <v>439</v>
      </c>
      <c r="AL252" s="1094" t="s">
        <v>440</v>
      </c>
      <c r="AM252" s="1095" t="s">
        <v>2</v>
      </c>
    </row>
    <row r="253" spans="1:39">
      <c r="A253" s="999">
        <v>45715</v>
      </c>
      <c r="B253" s="164" t="s">
        <v>472</v>
      </c>
      <c r="C253" s="164" t="s">
        <v>111</v>
      </c>
      <c r="D253" s="164" t="s">
        <v>458</v>
      </c>
      <c r="E253" s="164" t="s">
        <v>282</v>
      </c>
      <c r="F253" s="1000">
        <v>244308</v>
      </c>
      <c r="G253" s="1000"/>
      <c r="H253" s="1000">
        <v>244314</v>
      </c>
      <c r="I253" s="1000"/>
      <c r="J253" s="541">
        <f t="shared" ref="J253" si="1590">H253-F253</f>
        <v>6</v>
      </c>
      <c r="K253" s="1000">
        <v>244314</v>
      </c>
      <c r="L253" s="541">
        <f t="shared" ref="L253" si="1591">K253-H253</f>
        <v>0</v>
      </c>
      <c r="M253" s="1000">
        <v>244324</v>
      </c>
      <c r="N253" s="1000"/>
      <c r="O253" s="541">
        <f t="shared" ref="O253" si="1592">M253-K253</f>
        <v>10</v>
      </c>
      <c r="P253" s="541">
        <f t="shared" ref="P253" si="1593">M253-H253</f>
        <v>10</v>
      </c>
      <c r="Q253" s="1000">
        <v>244345</v>
      </c>
      <c r="R253" s="1000"/>
      <c r="S253" s="541">
        <f t="shared" ref="S253" si="1594">Q253-M253</f>
        <v>21</v>
      </c>
      <c r="T253" s="542">
        <f t="shared" ref="T253" si="1595">Q253-F253</f>
        <v>37</v>
      </c>
      <c r="U253" s="542"/>
      <c r="V253" s="541">
        <f t="shared" ref="V253" si="1596">P253</f>
        <v>10</v>
      </c>
      <c r="W253" s="543">
        <f t="shared" ref="W253" si="1597">T253-V253</f>
        <v>27</v>
      </c>
      <c r="X253" s="1046" t="s">
        <v>468</v>
      </c>
      <c r="Y253" s="1046" t="s">
        <v>51</v>
      </c>
      <c r="Z253" s="1046" t="s">
        <v>29</v>
      </c>
      <c r="AA253" s="1046">
        <v>2017</v>
      </c>
      <c r="AB253" s="1046" t="s">
        <v>30</v>
      </c>
      <c r="AC253" s="1047">
        <v>7</v>
      </c>
      <c r="AD253" s="978">
        <f t="shared" ref="AD253" si="1598">T253/AC253</f>
        <v>5.2857142857142856</v>
      </c>
      <c r="AE253" s="1048">
        <v>23.45</v>
      </c>
      <c r="AF253" s="976">
        <f t="shared" ref="AF253" si="1599">AD253*AE253</f>
        <v>123.94999999999999</v>
      </c>
      <c r="AG253" s="1077" t="s">
        <v>128</v>
      </c>
      <c r="AH253" s="976">
        <f t="shared" ref="AH253" si="1600">AF253</f>
        <v>123.94999999999999</v>
      </c>
      <c r="AI253" s="978">
        <f t="shared" ref="AI253" si="1601">AD253</f>
        <v>5.2857142857142856</v>
      </c>
      <c r="AJ253" s="978">
        <f t="shared" ref="AJ253" si="1602">T253</f>
        <v>37</v>
      </c>
      <c r="AK253" s="1080">
        <f>SUM(AH247:AH253)</f>
        <v>646.54999999999995</v>
      </c>
      <c r="AL253" s="1080">
        <v>800</v>
      </c>
      <c r="AM253" s="1081">
        <v>45715</v>
      </c>
    </row>
    <row r="254" spans="1:39">
      <c r="A254" s="999">
        <v>45715</v>
      </c>
      <c r="B254" s="164" t="s">
        <v>472</v>
      </c>
      <c r="C254" s="164" t="s">
        <v>111</v>
      </c>
      <c r="D254" s="164" t="s">
        <v>459</v>
      </c>
      <c r="E254" s="164" t="s">
        <v>283</v>
      </c>
      <c r="F254" s="1000">
        <v>244345</v>
      </c>
      <c r="G254" s="1000"/>
      <c r="H254" s="1000">
        <v>244373</v>
      </c>
      <c r="I254" s="1000"/>
      <c r="J254" s="541">
        <f t="shared" ref="J254" si="1603">H254-F254</f>
        <v>28</v>
      </c>
      <c r="K254" s="1000">
        <v>244373</v>
      </c>
      <c r="L254" s="541">
        <f t="shared" ref="L254" si="1604">K254-H254</f>
        <v>0</v>
      </c>
      <c r="M254" s="1000">
        <v>244383</v>
      </c>
      <c r="N254" s="1000"/>
      <c r="O254" s="541">
        <f t="shared" ref="O254" si="1605">M254-K254</f>
        <v>10</v>
      </c>
      <c r="P254" s="541">
        <f t="shared" ref="P254" si="1606">M254-H254</f>
        <v>10</v>
      </c>
      <c r="Q254" s="1000">
        <v>244390</v>
      </c>
      <c r="R254" s="1000"/>
      <c r="S254" s="541">
        <f t="shared" ref="S254" si="1607">Q254-M254</f>
        <v>7</v>
      </c>
      <c r="T254" s="542">
        <f t="shared" ref="T254" si="1608">Q254-F254</f>
        <v>45</v>
      </c>
      <c r="U254" s="542"/>
      <c r="V254" s="541">
        <f t="shared" ref="V254" si="1609">P254</f>
        <v>10</v>
      </c>
      <c r="W254" s="543">
        <f t="shared" ref="W254" si="1610">T254-V254</f>
        <v>35</v>
      </c>
      <c r="X254" s="1046" t="s">
        <v>468</v>
      </c>
      <c r="Y254" s="1046" t="s">
        <v>51</v>
      </c>
      <c r="Z254" s="1046" t="s">
        <v>29</v>
      </c>
      <c r="AA254" s="1046">
        <v>2017</v>
      </c>
      <c r="AB254" s="1046" t="s">
        <v>30</v>
      </c>
      <c r="AC254" s="1047">
        <v>7</v>
      </c>
      <c r="AD254" s="978">
        <f t="shared" ref="AD254" si="1611">T254/AC254</f>
        <v>6.4285714285714288</v>
      </c>
      <c r="AE254" s="1048">
        <v>23.45</v>
      </c>
      <c r="AF254" s="976">
        <f t="shared" ref="AF254" si="1612">AD254*AE254</f>
        <v>150.75</v>
      </c>
      <c r="AG254" s="1077" t="s">
        <v>128</v>
      </c>
      <c r="AH254" s="976">
        <f t="shared" ref="AH254" si="1613">AF254</f>
        <v>150.75</v>
      </c>
      <c r="AI254" s="978">
        <f t="shared" ref="AI254" si="1614">AD254</f>
        <v>6.4285714285714288</v>
      </c>
      <c r="AJ254" s="978">
        <f t="shared" ref="AJ254" si="1615">T254</f>
        <v>45</v>
      </c>
    </row>
    <row r="255" spans="1:39">
      <c r="A255" s="999">
        <v>45716</v>
      </c>
      <c r="B255" s="164" t="s">
        <v>472</v>
      </c>
      <c r="C255" s="164" t="s">
        <v>111</v>
      </c>
      <c r="D255" s="164" t="s">
        <v>458</v>
      </c>
      <c r="E255" s="164" t="s">
        <v>282</v>
      </c>
      <c r="F255" s="1000">
        <v>244390</v>
      </c>
      <c r="G255" s="1000"/>
      <c r="H255" s="1000">
        <v>244397</v>
      </c>
      <c r="I255" s="1000"/>
      <c r="J255" s="541">
        <f t="shared" ref="J255" si="1616">H255-F255</f>
        <v>7</v>
      </c>
      <c r="K255" s="1000">
        <v>244397</v>
      </c>
      <c r="L255" s="541">
        <f t="shared" ref="L255" si="1617">K255-H255</f>
        <v>0</v>
      </c>
      <c r="M255" s="1000">
        <v>244408</v>
      </c>
      <c r="N255" s="1000"/>
      <c r="O255" s="541">
        <f t="shared" ref="O255" si="1618">M255-K255</f>
        <v>11</v>
      </c>
      <c r="P255" s="541">
        <f t="shared" ref="P255" si="1619">M255-H255</f>
        <v>11</v>
      </c>
      <c r="Q255" s="1000">
        <v>244408</v>
      </c>
      <c r="R255" s="1000"/>
      <c r="S255" s="541">
        <f t="shared" ref="S255" si="1620">Q255-M255</f>
        <v>0</v>
      </c>
      <c r="T255" s="542">
        <f t="shared" ref="T255" si="1621">Q255-F255</f>
        <v>18</v>
      </c>
      <c r="U255" s="542"/>
      <c r="V255" s="541">
        <f t="shared" ref="V255" si="1622">P255</f>
        <v>11</v>
      </c>
      <c r="W255" s="543">
        <f t="shared" ref="W255" si="1623">T255-V255</f>
        <v>7</v>
      </c>
      <c r="X255" s="1046" t="s">
        <v>468</v>
      </c>
      <c r="Y255" s="1046" t="s">
        <v>51</v>
      </c>
      <c r="Z255" s="1046" t="s">
        <v>29</v>
      </c>
      <c r="AA255" s="1046">
        <v>2017</v>
      </c>
      <c r="AB255" s="1046" t="s">
        <v>30</v>
      </c>
      <c r="AC255" s="1047">
        <v>7</v>
      </c>
      <c r="AD255" s="978">
        <f t="shared" ref="AD255" si="1624">T255/AC255</f>
        <v>2.5714285714285716</v>
      </c>
      <c r="AE255" s="1048">
        <v>23.45</v>
      </c>
      <c r="AF255" s="976">
        <f t="shared" ref="AF255" si="1625">AD255*AE255</f>
        <v>60.300000000000004</v>
      </c>
      <c r="AG255" s="1077" t="s">
        <v>128</v>
      </c>
      <c r="AH255" s="976">
        <f t="shared" ref="AH255" si="1626">AF255</f>
        <v>60.300000000000004</v>
      </c>
      <c r="AI255" s="978">
        <f t="shared" ref="AI255" si="1627">AD255</f>
        <v>2.5714285714285716</v>
      </c>
      <c r="AJ255" s="978">
        <f t="shared" ref="AJ255" si="1628">T255</f>
        <v>18</v>
      </c>
    </row>
    <row r="256" spans="1:39">
      <c r="A256" s="999">
        <v>45716</v>
      </c>
      <c r="B256" s="164" t="s">
        <v>472</v>
      </c>
      <c r="C256" s="164" t="s">
        <v>111</v>
      </c>
      <c r="D256" s="164" t="s">
        <v>635</v>
      </c>
      <c r="E256" s="164" t="s">
        <v>282</v>
      </c>
      <c r="F256" s="1000">
        <v>244408</v>
      </c>
      <c r="G256" s="1000"/>
      <c r="H256" s="1000">
        <v>244408</v>
      </c>
      <c r="I256" s="1000"/>
      <c r="J256" s="541">
        <f t="shared" ref="J256" si="1629">H256-F256</f>
        <v>0</v>
      </c>
      <c r="K256" s="1000">
        <v>244408</v>
      </c>
      <c r="L256" s="541">
        <f t="shared" ref="L256" si="1630">K256-H256</f>
        <v>0</v>
      </c>
      <c r="M256" s="1000">
        <v>244419</v>
      </c>
      <c r="N256" s="1000"/>
      <c r="O256" s="541">
        <f t="shared" ref="O256" si="1631">M256-K256</f>
        <v>11</v>
      </c>
      <c r="P256" s="541">
        <f t="shared" ref="P256" si="1632">M256-H256</f>
        <v>11</v>
      </c>
      <c r="Q256" s="1000">
        <v>244440</v>
      </c>
      <c r="R256" s="1000"/>
      <c r="S256" s="541">
        <f t="shared" ref="S256" si="1633">Q256-M256</f>
        <v>21</v>
      </c>
      <c r="T256" s="542">
        <f t="shared" ref="T256" si="1634">Q256-F256</f>
        <v>32</v>
      </c>
      <c r="U256" s="542"/>
      <c r="V256" s="541">
        <f t="shared" ref="V256" si="1635">P256</f>
        <v>11</v>
      </c>
      <c r="W256" s="543">
        <f t="shared" ref="W256" si="1636">T256-V256</f>
        <v>21</v>
      </c>
      <c r="X256" s="1046" t="s">
        <v>468</v>
      </c>
      <c r="Y256" s="1046" t="s">
        <v>51</v>
      </c>
      <c r="Z256" s="1046" t="s">
        <v>29</v>
      </c>
      <c r="AA256" s="1046">
        <v>2017</v>
      </c>
      <c r="AB256" s="1046" t="s">
        <v>30</v>
      </c>
      <c r="AC256" s="1047">
        <v>7</v>
      </c>
      <c r="AD256" s="978">
        <f t="shared" ref="AD256" si="1637">T256/AC256</f>
        <v>4.5714285714285712</v>
      </c>
      <c r="AE256" s="1048">
        <v>23.45</v>
      </c>
      <c r="AF256" s="976">
        <f t="shared" ref="AF256" si="1638">AD256*AE256</f>
        <v>107.19999999999999</v>
      </c>
      <c r="AG256" s="1077" t="s">
        <v>128</v>
      </c>
      <c r="AH256" s="976">
        <f t="shared" ref="AH256" si="1639">AF256</f>
        <v>107.19999999999999</v>
      </c>
      <c r="AI256" s="978">
        <f t="shared" ref="AI256" si="1640">AD256</f>
        <v>4.5714285714285712</v>
      </c>
      <c r="AJ256" s="978">
        <f t="shared" ref="AJ256" si="1641">T256</f>
        <v>32</v>
      </c>
    </row>
    <row r="257" spans="1:39">
      <c r="A257" s="999">
        <v>45716</v>
      </c>
      <c r="B257" s="164" t="s">
        <v>472</v>
      </c>
      <c r="C257" s="164" t="s">
        <v>111</v>
      </c>
      <c r="D257" s="164" t="s">
        <v>634</v>
      </c>
      <c r="E257" s="164" t="s">
        <v>283</v>
      </c>
      <c r="F257" s="1000">
        <v>244440</v>
      </c>
      <c r="G257" s="1000"/>
      <c r="H257" s="1000">
        <v>244467</v>
      </c>
      <c r="I257" s="1000"/>
      <c r="J257" s="541">
        <f t="shared" ref="J257" si="1642">H257-F257</f>
        <v>27</v>
      </c>
      <c r="K257" s="1000">
        <v>244467</v>
      </c>
      <c r="L257" s="541">
        <f t="shared" ref="L257" si="1643">K257-H257</f>
        <v>0</v>
      </c>
      <c r="M257" s="1000">
        <v>244477</v>
      </c>
      <c r="N257" s="1000"/>
      <c r="O257" s="541">
        <f t="shared" ref="O257" si="1644">M257-K257</f>
        <v>10</v>
      </c>
      <c r="P257" s="541">
        <f t="shared" ref="P257" si="1645">M257-H257</f>
        <v>10</v>
      </c>
      <c r="Q257" s="1000">
        <v>244477</v>
      </c>
      <c r="R257" s="1000"/>
      <c r="S257" s="541">
        <f t="shared" ref="S257" si="1646">Q257-M257</f>
        <v>0</v>
      </c>
      <c r="T257" s="542">
        <f t="shared" ref="T257" si="1647">Q257-F257</f>
        <v>37</v>
      </c>
      <c r="U257" s="542"/>
      <c r="V257" s="541">
        <f t="shared" ref="V257" si="1648">P257</f>
        <v>10</v>
      </c>
      <c r="W257" s="543">
        <f t="shared" ref="W257" si="1649">T257-V257</f>
        <v>27</v>
      </c>
      <c r="X257" s="1046" t="s">
        <v>468</v>
      </c>
      <c r="Y257" s="1046" t="s">
        <v>51</v>
      </c>
      <c r="Z257" s="1046" t="s">
        <v>29</v>
      </c>
      <c r="AA257" s="1046">
        <v>2017</v>
      </c>
      <c r="AB257" s="1046" t="s">
        <v>30</v>
      </c>
      <c r="AC257" s="1047">
        <v>7</v>
      </c>
      <c r="AD257" s="978">
        <f t="shared" ref="AD257" si="1650">T257/AC257</f>
        <v>5.2857142857142856</v>
      </c>
      <c r="AE257" s="1048">
        <v>23.45</v>
      </c>
      <c r="AF257" s="976">
        <f t="shared" ref="AF257" si="1651">AD257*AE257</f>
        <v>123.94999999999999</v>
      </c>
      <c r="AG257" s="1077" t="s">
        <v>128</v>
      </c>
      <c r="AH257" s="976">
        <f t="shared" ref="AH257" si="1652">AF257</f>
        <v>123.94999999999999</v>
      </c>
      <c r="AI257" s="978">
        <f t="shared" ref="AI257" si="1653">AD257</f>
        <v>5.2857142857142856</v>
      </c>
      <c r="AJ257" s="978">
        <f t="shared" ref="AJ257" si="1654">T257</f>
        <v>37</v>
      </c>
    </row>
    <row r="258" spans="1:39">
      <c r="A258" s="999">
        <v>45716</v>
      </c>
      <c r="B258" s="164" t="s">
        <v>472</v>
      </c>
      <c r="C258" s="164" t="s">
        <v>111</v>
      </c>
      <c r="D258" s="164" t="s">
        <v>459</v>
      </c>
      <c r="E258" s="164" t="s">
        <v>283</v>
      </c>
      <c r="F258" s="1000">
        <v>244477</v>
      </c>
      <c r="G258" s="1000"/>
      <c r="H258" s="1000">
        <v>244477</v>
      </c>
      <c r="I258" s="1000"/>
      <c r="J258" s="541">
        <f t="shared" ref="J258" si="1655">H258-F258</f>
        <v>0</v>
      </c>
      <c r="K258" s="1000">
        <v>244477</v>
      </c>
      <c r="L258" s="541">
        <f t="shared" ref="L258" si="1656">K258-H258</f>
        <v>0</v>
      </c>
      <c r="M258" s="1000">
        <v>244487</v>
      </c>
      <c r="N258" s="1000"/>
      <c r="O258" s="541">
        <f t="shared" ref="O258" si="1657">M258-K258</f>
        <v>10</v>
      </c>
      <c r="P258" s="541">
        <f t="shared" ref="P258" si="1658">M258-H258</f>
        <v>10</v>
      </c>
      <c r="Q258" s="1000">
        <v>244493</v>
      </c>
      <c r="R258" s="1000"/>
      <c r="S258" s="541">
        <f t="shared" ref="S258" si="1659">Q258-M258</f>
        <v>6</v>
      </c>
      <c r="T258" s="542">
        <f t="shared" ref="T258" si="1660">Q258-F258</f>
        <v>16</v>
      </c>
      <c r="U258" s="542"/>
      <c r="V258" s="541">
        <f t="shared" ref="V258" si="1661">P258</f>
        <v>10</v>
      </c>
      <c r="W258" s="543">
        <f t="shared" ref="W258" si="1662">T258-V258</f>
        <v>6</v>
      </c>
      <c r="X258" s="1046" t="s">
        <v>468</v>
      </c>
      <c r="Y258" s="1046" t="s">
        <v>51</v>
      </c>
      <c r="Z258" s="1046" t="s">
        <v>29</v>
      </c>
      <c r="AA258" s="1046">
        <v>2017</v>
      </c>
      <c r="AB258" s="1046" t="s">
        <v>30</v>
      </c>
      <c r="AC258" s="1047">
        <v>7</v>
      </c>
      <c r="AD258" s="978">
        <f t="shared" ref="AD258" si="1663">T258/AC258</f>
        <v>2.2857142857142856</v>
      </c>
      <c r="AE258" s="1048">
        <v>23.45</v>
      </c>
      <c r="AF258" s="976">
        <f t="shared" ref="AF258" si="1664">AD258*AE258</f>
        <v>53.599999999999994</v>
      </c>
      <c r="AG258" s="1077" t="s">
        <v>128</v>
      </c>
      <c r="AH258" s="976">
        <f t="shared" ref="AH258" si="1665">AF258</f>
        <v>53.599999999999994</v>
      </c>
      <c r="AI258" s="978">
        <f t="shared" ref="AI258" si="1666">AD258</f>
        <v>2.2857142857142856</v>
      </c>
      <c r="AJ258" s="978">
        <f t="shared" ref="AJ258" si="1667">T258</f>
        <v>16</v>
      </c>
    </row>
    <row r="259" spans="1:39">
      <c r="A259" s="999">
        <v>45719</v>
      </c>
      <c r="B259" s="164" t="s">
        <v>472</v>
      </c>
      <c r="C259" s="164" t="s">
        <v>111</v>
      </c>
      <c r="D259" s="164" t="s">
        <v>458</v>
      </c>
      <c r="E259" s="164" t="s">
        <v>282</v>
      </c>
      <c r="F259" s="1000">
        <v>244493</v>
      </c>
      <c r="G259" s="1000"/>
      <c r="H259" s="1000">
        <v>244499</v>
      </c>
      <c r="I259" s="1000"/>
      <c r="J259" s="541">
        <f t="shared" ref="J259" si="1668">H259-F259</f>
        <v>6</v>
      </c>
      <c r="K259" s="1000">
        <v>244499</v>
      </c>
      <c r="L259" s="541">
        <f t="shared" ref="L259" si="1669">K259-H259</f>
        <v>0</v>
      </c>
      <c r="M259" s="1000">
        <v>244510</v>
      </c>
      <c r="N259" s="1000"/>
      <c r="O259" s="541">
        <f t="shared" ref="O259" si="1670">M259-K259</f>
        <v>11</v>
      </c>
      <c r="P259" s="541">
        <f t="shared" ref="P259" si="1671">M259-H259</f>
        <v>11</v>
      </c>
      <c r="Q259" s="1000">
        <v>244510</v>
      </c>
      <c r="R259" s="1000"/>
      <c r="S259" s="541">
        <f t="shared" ref="S259" si="1672">Q259-M259</f>
        <v>0</v>
      </c>
      <c r="T259" s="542">
        <f t="shared" ref="T259" si="1673">Q259-F259</f>
        <v>17</v>
      </c>
      <c r="U259" s="542"/>
      <c r="V259" s="541">
        <f t="shared" ref="V259" si="1674">P259</f>
        <v>11</v>
      </c>
      <c r="W259" s="543">
        <f t="shared" ref="W259" si="1675">T259-V259</f>
        <v>6</v>
      </c>
      <c r="X259" s="1046" t="s">
        <v>468</v>
      </c>
      <c r="Y259" s="1046" t="s">
        <v>51</v>
      </c>
      <c r="Z259" s="1046" t="s">
        <v>29</v>
      </c>
      <c r="AA259" s="1046">
        <v>2017</v>
      </c>
      <c r="AB259" s="1046" t="s">
        <v>30</v>
      </c>
      <c r="AC259" s="1047">
        <v>7</v>
      </c>
      <c r="AD259" s="978">
        <f t="shared" ref="AD259" si="1676">T259/AC259</f>
        <v>2.4285714285714284</v>
      </c>
      <c r="AE259" s="1048">
        <v>23.45</v>
      </c>
      <c r="AF259" s="976">
        <f t="shared" ref="AF259" si="1677">AD259*AE259</f>
        <v>56.949999999999996</v>
      </c>
      <c r="AG259" s="1077" t="s">
        <v>128</v>
      </c>
      <c r="AH259" s="976">
        <f t="shared" ref="AH259" si="1678">AF259</f>
        <v>56.949999999999996</v>
      </c>
      <c r="AI259" s="978">
        <f t="shared" ref="AI259" si="1679">AD259</f>
        <v>2.4285714285714284</v>
      </c>
      <c r="AJ259" s="978">
        <f t="shared" ref="AJ259" si="1680">T259</f>
        <v>17</v>
      </c>
    </row>
    <row r="260" spans="1:39">
      <c r="A260" s="999">
        <v>45719</v>
      </c>
      <c r="B260" s="164" t="s">
        <v>472</v>
      </c>
      <c r="C260" s="164" t="s">
        <v>111</v>
      </c>
      <c r="D260" s="164" t="s">
        <v>635</v>
      </c>
      <c r="E260" s="164" t="s">
        <v>282</v>
      </c>
      <c r="F260" s="1000">
        <v>244510</v>
      </c>
      <c r="G260" s="1000"/>
      <c r="H260" s="1000">
        <v>244510</v>
      </c>
      <c r="I260" s="1000"/>
      <c r="J260" s="541">
        <f t="shared" ref="J260" si="1681">H260-F260</f>
        <v>0</v>
      </c>
      <c r="K260" s="1000">
        <v>244510</v>
      </c>
      <c r="L260" s="541">
        <f t="shared" ref="L260" si="1682">K260-H260</f>
        <v>0</v>
      </c>
      <c r="M260" s="1000">
        <v>244520</v>
      </c>
      <c r="N260" s="1000"/>
      <c r="O260" s="541">
        <f t="shared" ref="O260" si="1683">M260-K260</f>
        <v>10</v>
      </c>
      <c r="P260" s="541">
        <f t="shared" ref="P260" si="1684">M260-H260</f>
        <v>10</v>
      </c>
      <c r="Q260" s="1000">
        <v>244544</v>
      </c>
      <c r="R260" s="1000"/>
      <c r="S260" s="541">
        <f t="shared" ref="S260" si="1685">Q260-M260</f>
        <v>24</v>
      </c>
      <c r="T260" s="542">
        <f t="shared" ref="T260" si="1686">Q260-F260</f>
        <v>34</v>
      </c>
      <c r="U260" s="542"/>
      <c r="V260" s="541">
        <f t="shared" ref="V260" si="1687">P260</f>
        <v>10</v>
      </c>
      <c r="W260" s="543">
        <f t="shared" ref="W260" si="1688">T260-V260</f>
        <v>24</v>
      </c>
      <c r="X260" s="1046" t="s">
        <v>468</v>
      </c>
      <c r="Y260" s="1046" t="s">
        <v>51</v>
      </c>
      <c r="Z260" s="1046" t="s">
        <v>29</v>
      </c>
      <c r="AA260" s="1046">
        <v>2017</v>
      </c>
      <c r="AB260" s="1046" t="s">
        <v>30</v>
      </c>
      <c r="AC260" s="1047">
        <v>7</v>
      </c>
      <c r="AD260" s="978">
        <f t="shared" ref="AD260" si="1689">T260/AC260</f>
        <v>4.8571428571428568</v>
      </c>
      <c r="AE260" s="1048">
        <v>23.45</v>
      </c>
      <c r="AF260" s="976">
        <f t="shared" ref="AF260" si="1690">AD260*AE260</f>
        <v>113.89999999999999</v>
      </c>
      <c r="AG260" s="1077" t="s">
        <v>128</v>
      </c>
      <c r="AH260" s="976">
        <f t="shared" ref="AH260" si="1691">AF260</f>
        <v>113.89999999999999</v>
      </c>
      <c r="AI260" s="978">
        <f t="shared" ref="AI260" si="1692">AD260</f>
        <v>4.8571428571428568</v>
      </c>
      <c r="AJ260" s="978">
        <f t="shared" ref="AJ260" si="1693">T260</f>
        <v>34</v>
      </c>
    </row>
    <row r="261" spans="1:39">
      <c r="A261" s="999">
        <v>45719</v>
      </c>
      <c r="B261" s="164" t="s">
        <v>472</v>
      </c>
      <c r="C261" s="164" t="s">
        <v>111</v>
      </c>
      <c r="D261" s="164" t="s">
        <v>634</v>
      </c>
      <c r="E261" s="164" t="s">
        <v>283</v>
      </c>
      <c r="F261" s="1000">
        <v>244544</v>
      </c>
      <c r="G261" s="1000"/>
      <c r="H261" s="1000">
        <v>244570</v>
      </c>
      <c r="I261" s="1000"/>
      <c r="J261" s="541">
        <f t="shared" ref="J261" si="1694">H261-F261</f>
        <v>26</v>
      </c>
      <c r="K261" s="1000">
        <v>244570</v>
      </c>
      <c r="L261" s="541">
        <f t="shared" ref="L261" si="1695">K261-H261</f>
        <v>0</v>
      </c>
      <c r="M261" s="1000">
        <v>244581</v>
      </c>
      <c r="N261" s="1000"/>
      <c r="O261" s="541">
        <f t="shared" ref="O261" si="1696">M261-K261</f>
        <v>11</v>
      </c>
      <c r="P261" s="541">
        <f t="shared" ref="P261" si="1697">M261-H261</f>
        <v>11</v>
      </c>
      <c r="Q261" s="1000">
        <v>244581</v>
      </c>
      <c r="R261" s="1000"/>
      <c r="S261" s="541">
        <f t="shared" ref="S261" si="1698">Q261-M261</f>
        <v>0</v>
      </c>
      <c r="T261" s="542">
        <f t="shared" ref="T261" si="1699">Q261-F261</f>
        <v>37</v>
      </c>
      <c r="U261" s="542"/>
      <c r="V261" s="541">
        <f t="shared" ref="V261" si="1700">P261</f>
        <v>11</v>
      </c>
      <c r="W261" s="543">
        <f t="shared" ref="W261" si="1701">T261-V261</f>
        <v>26</v>
      </c>
      <c r="X261" s="1046" t="s">
        <v>468</v>
      </c>
      <c r="Y261" s="1046" t="s">
        <v>51</v>
      </c>
      <c r="Z261" s="1046" t="s">
        <v>29</v>
      </c>
      <c r="AA261" s="1046">
        <v>2017</v>
      </c>
      <c r="AB261" s="1046" t="s">
        <v>30</v>
      </c>
      <c r="AC261" s="1047">
        <v>7</v>
      </c>
      <c r="AD261" s="978">
        <f t="shared" ref="AD261" si="1702">T261/AC261</f>
        <v>5.2857142857142856</v>
      </c>
      <c r="AE261" s="1048">
        <v>23.45</v>
      </c>
      <c r="AF261" s="976">
        <f t="shared" ref="AF261" si="1703">AD261*AE261</f>
        <v>123.94999999999999</v>
      </c>
      <c r="AG261" s="1077" t="s">
        <v>128</v>
      </c>
      <c r="AH261" s="976">
        <f t="shared" ref="AH261" si="1704">AF261</f>
        <v>123.94999999999999</v>
      </c>
      <c r="AI261" s="978">
        <f t="shared" ref="AI261" si="1705">AD261</f>
        <v>5.2857142857142856</v>
      </c>
      <c r="AJ261" s="978">
        <f t="shared" ref="AJ261" si="1706">T261</f>
        <v>37</v>
      </c>
    </row>
    <row r="262" spans="1:39">
      <c r="A262" s="999">
        <v>45719</v>
      </c>
      <c r="B262" s="164" t="s">
        <v>472</v>
      </c>
      <c r="C262" s="164" t="s">
        <v>111</v>
      </c>
      <c r="D262" s="164" t="s">
        <v>459</v>
      </c>
      <c r="E262" s="164" t="s">
        <v>283</v>
      </c>
      <c r="F262" s="1000">
        <v>244581</v>
      </c>
      <c r="G262" s="1000"/>
      <c r="H262" s="1000">
        <v>244581</v>
      </c>
      <c r="I262" s="1000"/>
      <c r="J262" s="541">
        <f t="shared" ref="J262" si="1707">H262-F262</f>
        <v>0</v>
      </c>
      <c r="K262" s="1000">
        <v>244581</v>
      </c>
      <c r="L262" s="541">
        <f t="shared" ref="L262" si="1708">K262-H262</f>
        <v>0</v>
      </c>
      <c r="M262" s="1000">
        <v>244592</v>
      </c>
      <c r="N262" s="1000"/>
      <c r="O262" s="541">
        <f t="shared" ref="O262" si="1709">M262-K262</f>
        <v>11</v>
      </c>
      <c r="P262" s="541">
        <f t="shared" ref="P262" si="1710">M262-H262</f>
        <v>11</v>
      </c>
      <c r="Q262" s="1000">
        <v>244599</v>
      </c>
      <c r="R262" s="1000"/>
      <c r="S262" s="541">
        <f t="shared" ref="S262" si="1711">Q262-M262</f>
        <v>7</v>
      </c>
      <c r="T262" s="542">
        <f t="shared" ref="T262" si="1712">Q262-F262</f>
        <v>18</v>
      </c>
      <c r="U262" s="542"/>
      <c r="V262" s="541">
        <f t="shared" ref="V262" si="1713">P262</f>
        <v>11</v>
      </c>
      <c r="W262" s="543">
        <f t="shared" ref="W262" si="1714">T262-V262</f>
        <v>7</v>
      </c>
      <c r="X262" s="1046" t="s">
        <v>468</v>
      </c>
      <c r="Y262" s="1046" t="s">
        <v>51</v>
      </c>
      <c r="Z262" s="1046" t="s">
        <v>29</v>
      </c>
      <c r="AA262" s="1046">
        <v>2017</v>
      </c>
      <c r="AB262" s="1046" t="s">
        <v>30</v>
      </c>
      <c r="AC262" s="1047">
        <v>7</v>
      </c>
      <c r="AD262" s="978">
        <f t="shared" ref="AD262" si="1715">T262/AC262</f>
        <v>2.5714285714285716</v>
      </c>
      <c r="AE262" s="1048">
        <v>23.45</v>
      </c>
      <c r="AF262" s="976">
        <f t="shared" ref="AF262" si="1716">AD262*AE262</f>
        <v>60.300000000000004</v>
      </c>
      <c r="AG262" s="1077" t="s">
        <v>128</v>
      </c>
      <c r="AH262" s="976">
        <f t="shared" ref="AH262" si="1717">AF262</f>
        <v>60.300000000000004</v>
      </c>
      <c r="AI262" s="978">
        <f t="shared" ref="AI262" si="1718">AD262</f>
        <v>2.5714285714285716</v>
      </c>
      <c r="AJ262" s="978">
        <f t="shared" ref="AJ262" si="1719">T262</f>
        <v>18</v>
      </c>
    </row>
    <row r="263" spans="1:39">
      <c r="A263" s="999">
        <v>45720</v>
      </c>
      <c r="B263" s="164" t="s">
        <v>472</v>
      </c>
      <c r="C263" s="164" t="s">
        <v>111</v>
      </c>
      <c r="D263" s="164" t="s">
        <v>458</v>
      </c>
      <c r="E263" s="164" t="s">
        <v>282</v>
      </c>
      <c r="F263" s="1000">
        <v>244599</v>
      </c>
      <c r="G263" s="1000"/>
      <c r="H263" s="1000">
        <v>244606</v>
      </c>
      <c r="I263" s="1000"/>
      <c r="J263" s="541">
        <f t="shared" ref="J263" si="1720">H263-F263</f>
        <v>7</v>
      </c>
      <c r="K263" s="1000">
        <v>244606</v>
      </c>
      <c r="L263" s="541">
        <f t="shared" ref="L263" si="1721">K263-H263</f>
        <v>0</v>
      </c>
      <c r="M263" s="1000">
        <v>244616</v>
      </c>
      <c r="N263" s="1000"/>
      <c r="O263" s="541">
        <f t="shared" ref="O263" si="1722">M263-K263</f>
        <v>10</v>
      </c>
      <c r="P263" s="541">
        <f t="shared" ref="P263" si="1723">M263-H263</f>
        <v>10</v>
      </c>
      <c r="Q263" s="1000">
        <v>244616</v>
      </c>
      <c r="R263" s="1000"/>
      <c r="S263" s="541">
        <f t="shared" ref="S263" si="1724">Q263-M263</f>
        <v>0</v>
      </c>
      <c r="T263" s="542">
        <f t="shared" ref="T263" si="1725">Q263-F263</f>
        <v>17</v>
      </c>
      <c r="U263" s="542"/>
      <c r="V263" s="541">
        <f t="shared" ref="V263" si="1726">P263</f>
        <v>10</v>
      </c>
      <c r="W263" s="543">
        <f t="shared" ref="W263" si="1727">T263-V263</f>
        <v>7</v>
      </c>
      <c r="X263" s="1046" t="s">
        <v>468</v>
      </c>
      <c r="Y263" s="1046" t="s">
        <v>51</v>
      </c>
      <c r="Z263" s="1046" t="s">
        <v>29</v>
      </c>
      <c r="AA263" s="1046">
        <v>2017</v>
      </c>
      <c r="AB263" s="1046" t="s">
        <v>30</v>
      </c>
      <c r="AC263" s="1047">
        <v>7</v>
      </c>
      <c r="AD263" s="978">
        <f t="shared" ref="AD263" si="1728">T263/AC263</f>
        <v>2.4285714285714284</v>
      </c>
      <c r="AE263" s="1048">
        <v>23.45</v>
      </c>
      <c r="AF263" s="976">
        <f t="shared" ref="AF263" si="1729">AD263*AE263</f>
        <v>56.949999999999996</v>
      </c>
      <c r="AG263" s="1077" t="s">
        <v>128</v>
      </c>
      <c r="AH263" s="976">
        <f t="shared" ref="AH263" si="1730">AF263</f>
        <v>56.949999999999996</v>
      </c>
      <c r="AI263" s="978">
        <f t="shared" ref="AI263" si="1731">AD263</f>
        <v>2.4285714285714284</v>
      </c>
      <c r="AJ263" s="978">
        <f t="shared" ref="AJ263" si="1732">T263</f>
        <v>17</v>
      </c>
      <c r="AK263" s="1094" t="s">
        <v>439</v>
      </c>
      <c r="AL263" s="1094" t="s">
        <v>440</v>
      </c>
      <c r="AM263" s="1095" t="s">
        <v>2</v>
      </c>
    </row>
    <row r="264" spans="1:39">
      <c r="A264" s="999">
        <v>45720</v>
      </c>
      <c r="B264" s="164" t="s">
        <v>472</v>
      </c>
      <c r="C264" s="164" t="s">
        <v>111</v>
      </c>
      <c r="D264" s="164" t="s">
        <v>635</v>
      </c>
      <c r="E264" s="164" t="s">
        <v>282</v>
      </c>
      <c r="F264" s="1000">
        <v>244616</v>
      </c>
      <c r="G264" s="1000"/>
      <c r="H264" s="1000">
        <v>244616</v>
      </c>
      <c r="I264" s="1000"/>
      <c r="J264" s="541">
        <f t="shared" ref="J264" si="1733">H264-F264</f>
        <v>0</v>
      </c>
      <c r="K264" s="1000">
        <v>244616</v>
      </c>
      <c r="L264" s="541">
        <f t="shared" ref="L264" si="1734">K264-H264</f>
        <v>0</v>
      </c>
      <c r="M264" s="1000">
        <v>244627</v>
      </c>
      <c r="N264" s="1000"/>
      <c r="O264" s="541">
        <f t="shared" ref="O264" si="1735">M264-K264</f>
        <v>11</v>
      </c>
      <c r="P264" s="541">
        <f t="shared" ref="P264" si="1736">M264-H264</f>
        <v>11</v>
      </c>
      <c r="Q264" s="1000">
        <v>244651</v>
      </c>
      <c r="R264" s="1000"/>
      <c r="S264" s="541">
        <f t="shared" ref="S264" si="1737">Q264-M264</f>
        <v>24</v>
      </c>
      <c r="T264" s="542">
        <f t="shared" ref="T264" si="1738">Q264-F264</f>
        <v>35</v>
      </c>
      <c r="U264" s="542"/>
      <c r="V264" s="541">
        <f t="shared" ref="V264" si="1739">P264</f>
        <v>11</v>
      </c>
      <c r="W264" s="543">
        <f t="shared" ref="W264" si="1740">T264-V264</f>
        <v>24</v>
      </c>
      <c r="X264" s="1046" t="s">
        <v>468</v>
      </c>
      <c r="Y264" s="1046" t="s">
        <v>51</v>
      </c>
      <c r="Z264" s="1046" t="s">
        <v>29</v>
      </c>
      <c r="AA264" s="1046">
        <v>2017</v>
      </c>
      <c r="AB264" s="1046" t="s">
        <v>30</v>
      </c>
      <c r="AC264" s="1047">
        <v>7</v>
      </c>
      <c r="AD264" s="978">
        <f t="shared" ref="AD264" si="1741">T264/AC264</f>
        <v>5</v>
      </c>
      <c r="AE264" s="1048">
        <v>23.45</v>
      </c>
      <c r="AF264" s="976">
        <f t="shared" ref="AF264" si="1742">AD264*AE264</f>
        <v>117.25</v>
      </c>
      <c r="AG264" s="1077" t="s">
        <v>128</v>
      </c>
      <c r="AH264" s="976">
        <f t="shared" ref="AH264" si="1743">AF264</f>
        <v>117.25</v>
      </c>
      <c r="AI264" s="978">
        <f t="shared" ref="AI264" si="1744">AD264</f>
        <v>5</v>
      </c>
      <c r="AJ264" s="978">
        <f t="shared" ref="AJ264" si="1745">T264</f>
        <v>35</v>
      </c>
      <c r="AK264" s="1080">
        <f>SUM(AH254:AH264)</f>
        <v>1025.0999999999999</v>
      </c>
      <c r="AL264" s="1080">
        <v>1000</v>
      </c>
      <c r="AM264" s="1081">
        <v>45720</v>
      </c>
    </row>
    <row r="265" spans="1:39">
      <c r="A265" s="999">
        <v>45720</v>
      </c>
      <c r="B265" s="164" t="s">
        <v>472</v>
      </c>
      <c r="C265" s="164" t="s">
        <v>111</v>
      </c>
      <c r="D265" s="164" t="s">
        <v>634</v>
      </c>
      <c r="E265" s="164" t="s">
        <v>283</v>
      </c>
      <c r="F265" s="1000">
        <v>244651</v>
      </c>
      <c r="G265" s="1000"/>
      <c r="H265" s="1000">
        <v>244677</v>
      </c>
      <c r="I265" s="1000"/>
      <c r="J265" s="541">
        <f t="shared" ref="J265" si="1746">H265-F265</f>
        <v>26</v>
      </c>
      <c r="K265" s="1000">
        <v>244677</v>
      </c>
      <c r="L265" s="541">
        <f t="shared" ref="L265" si="1747">K265-H265</f>
        <v>0</v>
      </c>
      <c r="M265" s="1000">
        <v>244687</v>
      </c>
      <c r="N265" s="1000"/>
      <c r="O265" s="541">
        <f t="shared" ref="O265" si="1748">M265-K265</f>
        <v>10</v>
      </c>
      <c r="P265" s="541">
        <f t="shared" ref="P265" si="1749">M265-H265</f>
        <v>10</v>
      </c>
      <c r="Q265" s="1000">
        <v>244687</v>
      </c>
      <c r="R265" s="1000"/>
      <c r="S265" s="541">
        <f t="shared" ref="S265" si="1750">Q265-M265</f>
        <v>0</v>
      </c>
      <c r="T265" s="542">
        <f t="shared" ref="T265" si="1751">Q265-F265</f>
        <v>36</v>
      </c>
      <c r="U265" s="542"/>
      <c r="V265" s="541">
        <f t="shared" ref="V265" si="1752">P265</f>
        <v>10</v>
      </c>
      <c r="W265" s="543">
        <f t="shared" ref="W265" si="1753">T265-V265</f>
        <v>26</v>
      </c>
      <c r="X265" s="1046" t="s">
        <v>468</v>
      </c>
      <c r="Y265" s="1046" t="s">
        <v>51</v>
      </c>
      <c r="Z265" s="1046" t="s">
        <v>29</v>
      </c>
      <c r="AA265" s="1046">
        <v>2017</v>
      </c>
      <c r="AB265" s="1046" t="s">
        <v>30</v>
      </c>
      <c r="AC265" s="1047">
        <v>7</v>
      </c>
      <c r="AD265" s="978">
        <f t="shared" ref="AD265" si="1754">T265/AC265</f>
        <v>5.1428571428571432</v>
      </c>
      <c r="AE265" s="1048">
        <v>23.45</v>
      </c>
      <c r="AF265" s="976">
        <f t="shared" ref="AF265" si="1755">AD265*AE265</f>
        <v>120.60000000000001</v>
      </c>
      <c r="AG265" s="1077" t="s">
        <v>128</v>
      </c>
      <c r="AH265" s="976">
        <f t="shared" ref="AH265" si="1756">AF265</f>
        <v>120.60000000000001</v>
      </c>
      <c r="AI265" s="978">
        <f t="shared" ref="AI265" si="1757">AD265</f>
        <v>5.1428571428571432</v>
      </c>
      <c r="AJ265" s="978">
        <f t="shared" ref="AJ265" si="1758">T265</f>
        <v>36</v>
      </c>
    </row>
    <row r="266" spans="1:39">
      <c r="A266" s="999">
        <v>45720</v>
      </c>
      <c r="B266" s="164" t="s">
        <v>472</v>
      </c>
      <c r="C266" s="164" t="s">
        <v>111</v>
      </c>
      <c r="D266" s="164" t="s">
        <v>459</v>
      </c>
      <c r="E266" s="164" t="s">
        <v>283</v>
      </c>
      <c r="F266" s="1000">
        <v>244687</v>
      </c>
      <c r="G266" s="1000"/>
      <c r="H266" s="1000">
        <v>244687</v>
      </c>
      <c r="I266" s="1000"/>
      <c r="J266" s="541">
        <f t="shared" ref="J266" si="1759">H266-F266</f>
        <v>0</v>
      </c>
      <c r="K266" s="1000">
        <v>244687</v>
      </c>
      <c r="L266" s="541">
        <f t="shared" ref="L266" si="1760">K266-H266</f>
        <v>0</v>
      </c>
      <c r="M266" s="1000">
        <v>244697</v>
      </c>
      <c r="N266" s="1000"/>
      <c r="O266" s="541">
        <f t="shared" ref="O266" si="1761">M266-K266</f>
        <v>10</v>
      </c>
      <c r="P266" s="541">
        <f t="shared" ref="P266" si="1762">M266-H266</f>
        <v>10</v>
      </c>
      <c r="Q266" s="1000">
        <v>244702</v>
      </c>
      <c r="R266" s="1000"/>
      <c r="S266" s="541">
        <f t="shared" ref="S266" si="1763">Q266-M266</f>
        <v>5</v>
      </c>
      <c r="T266" s="542">
        <f t="shared" ref="T266" si="1764">Q266-F266</f>
        <v>15</v>
      </c>
      <c r="U266" s="542"/>
      <c r="V266" s="541">
        <f t="shared" ref="V266" si="1765">P266</f>
        <v>10</v>
      </c>
      <c r="W266" s="543">
        <f t="shared" ref="W266" si="1766">T266-V266</f>
        <v>5</v>
      </c>
      <c r="X266" s="1046" t="s">
        <v>468</v>
      </c>
      <c r="Y266" s="1046" t="s">
        <v>51</v>
      </c>
      <c r="Z266" s="1046" t="s">
        <v>29</v>
      </c>
      <c r="AA266" s="1046">
        <v>2017</v>
      </c>
      <c r="AB266" s="1046" t="s">
        <v>30</v>
      </c>
      <c r="AC266" s="1047">
        <v>7</v>
      </c>
      <c r="AD266" s="978">
        <f t="shared" ref="AD266" si="1767">T266/AC266</f>
        <v>2.1428571428571428</v>
      </c>
      <c r="AE266" s="1048">
        <v>23.45</v>
      </c>
      <c r="AF266" s="976">
        <f t="shared" ref="AF266" si="1768">AD266*AE266</f>
        <v>50.25</v>
      </c>
      <c r="AG266" s="1077" t="s">
        <v>128</v>
      </c>
      <c r="AH266" s="976">
        <f t="shared" ref="AH266" si="1769">AF266</f>
        <v>50.25</v>
      </c>
      <c r="AI266" s="978">
        <f t="shared" ref="AI266" si="1770">AD266</f>
        <v>2.1428571428571428</v>
      </c>
      <c r="AJ266" s="978">
        <f t="shared" ref="AJ266" si="1771">T266</f>
        <v>15</v>
      </c>
    </row>
    <row r="267" spans="1:39">
      <c r="A267" s="999">
        <v>45721</v>
      </c>
      <c r="B267" s="164" t="s">
        <v>472</v>
      </c>
      <c r="C267" s="164" t="s">
        <v>111</v>
      </c>
      <c r="D267" s="164" t="s">
        <v>458</v>
      </c>
      <c r="E267" s="164" t="s">
        <v>282</v>
      </c>
      <c r="F267" s="1000">
        <v>244702</v>
      </c>
      <c r="G267" s="1000"/>
      <c r="H267" s="1000">
        <v>244709</v>
      </c>
      <c r="I267" s="1000"/>
      <c r="J267" s="541">
        <f t="shared" ref="J267" si="1772">H267-F267</f>
        <v>7</v>
      </c>
      <c r="K267" s="1000">
        <v>244709</v>
      </c>
      <c r="L267" s="541">
        <f t="shared" ref="L267" si="1773">K267-H267</f>
        <v>0</v>
      </c>
      <c r="M267" s="1000">
        <v>244719</v>
      </c>
      <c r="N267" s="1000"/>
      <c r="O267" s="541">
        <f t="shared" ref="O267" si="1774">M267-K267</f>
        <v>10</v>
      </c>
      <c r="P267" s="541">
        <f t="shared" ref="P267" si="1775">M267-H267</f>
        <v>10</v>
      </c>
      <c r="Q267" s="1000">
        <v>244719</v>
      </c>
      <c r="R267" s="1000"/>
      <c r="S267" s="541">
        <f t="shared" ref="S267" si="1776">Q267-M267</f>
        <v>0</v>
      </c>
      <c r="T267" s="542">
        <f t="shared" ref="T267" si="1777">Q267-F267</f>
        <v>17</v>
      </c>
      <c r="U267" s="542"/>
      <c r="V267" s="541">
        <f t="shared" ref="V267" si="1778">P267</f>
        <v>10</v>
      </c>
      <c r="W267" s="543">
        <f t="shared" ref="W267" si="1779">T267-V267</f>
        <v>7</v>
      </c>
      <c r="X267" s="1046" t="s">
        <v>468</v>
      </c>
      <c r="Y267" s="1046" t="s">
        <v>51</v>
      </c>
      <c r="Z267" s="1046" t="s">
        <v>29</v>
      </c>
      <c r="AA267" s="1046">
        <v>2017</v>
      </c>
      <c r="AB267" s="1046" t="s">
        <v>30</v>
      </c>
      <c r="AC267" s="1047">
        <v>7</v>
      </c>
      <c r="AD267" s="978">
        <f t="shared" ref="AD267" si="1780">T267/AC267</f>
        <v>2.4285714285714284</v>
      </c>
      <c r="AE267" s="1048">
        <v>23.45</v>
      </c>
      <c r="AF267" s="976">
        <f t="shared" ref="AF267" si="1781">AD267*AE267</f>
        <v>56.949999999999996</v>
      </c>
      <c r="AG267" s="1077" t="s">
        <v>128</v>
      </c>
      <c r="AH267" s="976">
        <f t="shared" ref="AH267" si="1782">AF267</f>
        <v>56.949999999999996</v>
      </c>
      <c r="AI267" s="978">
        <f t="shared" ref="AI267" si="1783">AD267</f>
        <v>2.4285714285714284</v>
      </c>
      <c r="AJ267" s="978">
        <f t="shared" ref="AJ267" si="1784">T267</f>
        <v>17</v>
      </c>
    </row>
    <row r="268" spans="1:39">
      <c r="A268" s="999">
        <v>45721</v>
      </c>
      <c r="B268" s="164" t="s">
        <v>472</v>
      </c>
      <c r="C268" s="164" t="s">
        <v>111</v>
      </c>
      <c r="D268" s="164" t="s">
        <v>635</v>
      </c>
      <c r="E268" s="164" t="s">
        <v>282</v>
      </c>
      <c r="F268" s="1000">
        <v>244719</v>
      </c>
      <c r="G268" s="1000"/>
      <c r="H268" s="1000">
        <v>244719</v>
      </c>
      <c r="I268" s="1000"/>
      <c r="J268" s="541">
        <f t="shared" ref="J268" si="1785">H268-F268</f>
        <v>0</v>
      </c>
      <c r="K268" s="1000">
        <v>244719</v>
      </c>
      <c r="L268" s="541">
        <f t="shared" ref="L268" si="1786">K268-H268</f>
        <v>0</v>
      </c>
      <c r="M268" s="1000">
        <v>244729</v>
      </c>
      <c r="N268" s="1000"/>
      <c r="O268" s="541">
        <f t="shared" ref="O268" si="1787">M268-K268</f>
        <v>10</v>
      </c>
      <c r="P268" s="541">
        <f t="shared" ref="P268" si="1788">M268-H268</f>
        <v>10</v>
      </c>
      <c r="Q268" s="1000">
        <v>244753</v>
      </c>
      <c r="R268" s="1000"/>
      <c r="S268" s="541">
        <f t="shared" ref="S268" si="1789">Q268-M268</f>
        <v>24</v>
      </c>
      <c r="T268" s="542">
        <f t="shared" ref="T268" si="1790">Q268-F268</f>
        <v>34</v>
      </c>
      <c r="U268" s="542"/>
      <c r="V268" s="541">
        <f t="shared" ref="V268" si="1791">P268</f>
        <v>10</v>
      </c>
      <c r="W268" s="543">
        <f t="shared" ref="W268" si="1792">T268-V268</f>
        <v>24</v>
      </c>
      <c r="X268" s="1046" t="s">
        <v>468</v>
      </c>
      <c r="Y268" s="1046" t="s">
        <v>51</v>
      </c>
      <c r="Z268" s="1046" t="s">
        <v>29</v>
      </c>
      <c r="AA268" s="1046">
        <v>2017</v>
      </c>
      <c r="AB268" s="1046" t="s">
        <v>30</v>
      </c>
      <c r="AC268" s="1047">
        <v>7</v>
      </c>
      <c r="AD268" s="978">
        <f t="shared" ref="AD268" si="1793">T268/AC268</f>
        <v>4.8571428571428568</v>
      </c>
      <c r="AE268" s="1048">
        <v>23.45</v>
      </c>
      <c r="AF268" s="976">
        <f t="shared" ref="AF268" si="1794">AD268*AE268</f>
        <v>113.89999999999999</v>
      </c>
      <c r="AG268" s="1077" t="s">
        <v>128</v>
      </c>
      <c r="AH268" s="976">
        <f t="shared" ref="AH268" si="1795">AF268</f>
        <v>113.89999999999999</v>
      </c>
      <c r="AI268" s="978">
        <f t="shared" ref="AI268" si="1796">AD268</f>
        <v>4.8571428571428568</v>
      </c>
      <c r="AJ268" s="978">
        <f t="shared" ref="AJ268" si="1797">T268</f>
        <v>34</v>
      </c>
    </row>
    <row r="269" spans="1:39">
      <c r="A269" s="999">
        <v>45721</v>
      </c>
      <c r="B269" s="164" t="s">
        <v>472</v>
      </c>
      <c r="C269" s="164" t="s">
        <v>111</v>
      </c>
      <c r="D269" s="164" t="s">
        <v>634</v>
      </c>
      <c r="E269" s="164" t="s">
        <v>283</v>
      </c>
      <c r="F269" s="1000">
        <v>244753</v>
      </c>
      <c r="G269" s="1000"/>
      <c r="H269" s="1000">
        <v>244778</v>
      </c>
      <c r="I269" s="1000"/>
      <c r="J269" s="541">
        <f t="shared" ref="J269" si="1798">H269-F269</f>
        <v>25</v>
      </c>
      <c r="K269" s="1000">
        <v>244778</v>
      </c>
      <c r="L269" s="541">
        <f t="shared" ref="L269" si="1799">K269-H269</f>
        <v>0</v>
      </c>
      <c r="M269" s="1000">
        <v>244788</v>
      </c>
      <c r="N269" s="1000"/>
      <c r="O269" s="541">
        <f t="shared" ref="O269" si="1800">M269-K269</f>
        <v>10</v>
      </c>
      <c r="P269" s="541">
        <f t="shared" ref="P269" si="1801">M269-H269</f>
        <v>10</v>
      </c>
      <c r="Q269" s="1000">
        <v>244788</v>
      </c>
      <c r="R269" s="1000"/>
      <c r="S269" s="541">
        <f t="shared" ref="S269" si="1802">Q269-M269</f>
        <v>0</v>
      </c>
      <c r="T269" s="542">
        <f t="shared" ref="T269" si="1803">Q269-F269</f>
        <v>35</v>
      </c>
      <c r="U269" s="542"/>
      <c r="V269" s="541">
        <f t="shared" ref="V269" si="1804">P269</f>
        <v>10</v>
      </c>
      <c r="W269" s="543">
        <f t="shared" ref="W269" si="1805">T269-V269</f>
        <v>25</v>
      </c>
      <c r="X269" s="1046" t="s">
        <v>468</v>
      </c>
      <c r="Y269" s="1046" t="s">
        <v>51</v>
      </c>
      <c r="Z269" s="1046" t="s">
        <v>29</v>
      </c>
      <c r="AA269" s="1046">
        <v>2017</v>
      </c>
      <c r="AB269" s="1046" t="s">
        <v>30</v>
      </c>
      <c r="AC269" s="1047">
        <v>7</v>
      </c>
      <c r="AD269" s="978">
        <f t="shared" ref="AD269" si="1806">T269/AC269</f>
        <v>5</v>
      </c>
      <c r="AE269" s="1048">
        <v>23.45</v>
      </c>
      <c r="AF269" s="976">
        <f t="shared" ref="AF269" si="1807">AD269*AE269</f>
        <v>117.25</v>
      </c>
      <c r="AG269" s="1077" t="s">
        <v>128</v>
      </c>
      <c r="AH269" s="976">
        <f t="shared" ref="AH269" si="1808">AF269</f>
        <v>117.25</v>
      </c>
      <c r="AI269" s="978">
        <f t="shared" ref="AI269" si="1809">AD269</f>
        <v>5</v>
      </c>
      <c r="AJ269" s="978">
        <f t="shared" ref="AJ269" si="1810">T269</f>
        <v>35</v>
      </c>
    </row>
    <row r="270" spans="1:39">
      <c r="A270" s="999">
        <v>45721</v>
      </c>
      <c r="B270" s="164" t="s">
        <v>472</v>
      </c>
      <c r="C270" s="164" t="s">
        <v>111</v>
      </c>
      <c r="D270" s="164" t="s">
        <v>459</v>
      </c>
      <c r="E270" s="164" t="s">
        <v>283</v>
      </c>
      <c r="F270" s="1000">
        <v>244788</v>
      </c>
      <c r="G270" s="1000"/>
      <c r="H270" s="1000">
        <v>244788</v>
      </c>
      <c r="I270" s="1000"/>
      <c r="J270" s="541">
        <f t="shared" ref="J270" si="1811">H270-F270</f>
        <v>0</v>
      </c>
      <c r="K270" s="1000">
        <v>244788</v>
      </c>
      <c r="L270" s="541">
        <f t="shared" ref="L270" si="1812">K270-H270</f>
        <v>0</v>
      </c>
      <c r="M270" s="1000">
        <v>244798</v>
      </c>
      <c r="N270" s="1000"/>
      <c r="O270" s="541">
        <f t="shared" ref="O270" si="1813">M270-K270</f>
        <v>10</v>
      </c>
      <c r="P270" s="541">
        <f t="shared" ref="P270" si="1814">M270-H270</f>
        <v>10</v>
      </c>
      <c r="Q270" s="1000">
        <v>244803</v>
      </c>
      <c r="R270" s="1000"/>
      <c r="S270" s="541">
        <f t="shared" ref="S270" si="1815">Q270-M270</f>
        <v>5</v>
      </c>
      <c r="T270" s="542">
        <f t="shared" ref="T270" si="1816">Q270-F270</f>
        <v>15</v>
      </c>
      <c r="U270" s="542"/>
      <c r="V270" s="541">
        <f t="shared" ref="V270" si="1817">P270</f>
        <v>10</v>
      </c>
      <c r="W270" s="543">
        <f t="shared" ref="W270" si="1818">T270-V270</f>
        <v>5</v>
      </c>
      <c r="X270" s="1046" t="s">
        <v>468</v>
      </c>
      <c r="Y270" s="1046" t="s">
        <v>51</v>
      </c>
      <c r="Z270" s="1046" t="s">
        <v>29</v>
      </c>
      <c r="AA270" s="1046">
        <v>2017</v>
      </c>
      <c r="AB270" s="1046" t="s">
        <v>30</v>
      </c>
      <c r="AC270" s="1047">
        <v>7</v>
      </c>
      <c r="AD270" s="978">
        <f t="shared" ref="AD270" si="1819">T270/AC270</f>
        <v>2.1428571428571428</v>
      </c>
      <c r="AE270" s="1048">
        <v>23.45</v>
      </c>
      <c r="AF270" s="976">
        <f t="shared" ref="AF270" si="1820">AD270*AE270</f>
        <v>50.25</v>
      </c>
      <c r="AG270" s="1077" t="s">
        <v>128</v>
      </c>
      <c r="AH270" s="976">
        <f t="shared" ref="AH270" si="1821">AF270</f>
        <v>50.25</v>
      </c>
      <c r="AI270" s="978">
        <f t="shared" ref="AI270" si="1822">AD270</f>
        <v>2.1428571428571428</v>
      </c>
      <c r="AJ270" s="978">
        <f t="shared" ref="AJ270" si="1823">T270</f>
        <v>15</v>
      </c>
      <c r="AK270" s="1094" t="s">
        <v>439</v>
      </c>
      <c r="AL270" s="1094" t="s">
        <v>440</v>
      </c>
      <c r="AM270" s="1095" t="s">
        <v>2</v>
      </c>
    </row>
    <row r="271" spans="1:39">
      <c r="A271" s="999">
        <v>45722</v>
      </c>
      <c r="B271" s="164" t="s">
        <v>472</v>
      </c>
      <c r="C271" s="164" t="s">
        <v>111</v>
      </c>
      <c r="D271" s="164" t="s">
        <v>458</v>
      </c>
      <c r="E271" s="164" t="s">
        <v>282</v>
      </c>
      <c r="F271" s="1000">
        <v>244803</v>
      </c>
      <c r="G271" s="1000"/>
      <c r="H271" s="1000">
        <v>244809</v>
      </c>
      <c r="I271" s="1000"/>
      <c r="J271" s="541">
        <f t="shared" ref="J271" si="1824">H271-F271</f>
        <v>6</v>
      </c>
      <c r="K271" s="1000">
        <v>244809</v>
      </c>
      <c r="L271" s="541">
        <f t="shared" ref="L271" si="1825">K271-H271</f>
        <v>0</v>
      </c>
      <c r="M271" s="1000">
        <v>244820</v>
      </c>
      <c r="N271" s="1000"/>
      <c r="O271" s="541">
        <f t="shared" ref="O271" si="1826">M271-K271</f>
        <v>11</v>
      </c>
      <c r="P271" s="541">
        <f t="shared" ref="P271" si="1827">M271-H271</f>
        <v>11</v>
      </c>
      <c r="Q271" s="1000">
        <v>244839</v>
      </c>
      <c r="R271" s="1000"/>
      <c r="S271" s="541">
        <f t="shared" ref="S271" si="1828">Q271-M271</f>
        <v>19</v>
      </c>
      <c r="T271" s="542">
        <f t="shared" ref="T271" si="1829">Q271-F271</f>
        <v>36</v>
      </c>
      <c r="U271" s="542"/>
      <c r="V271" s="541">
        <f t="shared" ref="V271" si="1830">P271</f>
        <v>11</v>
      </c>
      <c r="W271" s="543">
        <f t="shared" ref="W271" si="1831">T271-V271</f>
        <v>25</v>
      </c>
      <c r="X271" s="1046" t="s">
        <v>468</v>
      </c>
      <c r="Y271" s="1046" t="s">
        <v>51</v>
      </c>
      <c r="Z271" s="1046" t="s">
        <v>29</v>
      </c>
      <c r="AA271" s="1046">
        <v>2017</v>
      </c>
      <c r="AB271" s="1046" t="s">
        <v>30</v>
      </c>
      <c r="AC271" s="1047">
        <v>7</v>
      </c>
      <c r="AD271" s="978">
        <f t="shared" ref="AD271" si="1832">T271/AC271</f>
        <v>5.1428571428571432</v>
      </c>
      <c r="AE271" s="1048">
        <v>23.45</v>
      </c>
      <c r="AF271" s="976">
        <f t="shared" ref="AF271" si="1833">AD271*AE271</f>
        <v>120.60000000000001</v>
      </c>
      <c r="AG271" s="1077" t="s">
        <v>128</v>
      </c>
      <c r="AH271" s="976">
        <f t="shared" ref="AH271" si="1834">AF271</f>
        <v>120.60000000000001</v>
      </c>
      <c r="AI271" s="978">
        <f t="shared" ref="AI271" si="1835">AD271</f>
        <v>5.1428571428571432</v>
      </c>
      <c r="AJ271" s="978">
        <f t="shared" ref="AJ271" si="1836">T271</f>
        <v>36</v>
      </c>
      <c r="AK271" s="1080">
        <f>SUM(AH265:AH271)</f>
        <v>629.79999999999995</v>
      </c>
      <c r="AL271" s="1080">
        <v>700</v>
      </c>
      <c r="AM271" s="1081">
        <v>45722</v>
      </c>
    </row>
    <row r="272" spans="1:39">
      <c r="A272" s="999">
        <v>45722</v>
      </c>
      <c r="B272" s="164" t="s">
        <v>472</v>
      </c>
      <c r="C272" s="164" t="s">
        <v>111</v>
      </c>
      <c r="D272" s="164" t="s">
        <v>459</v>
      </c>
      <c r="E272" s="164" t="s">
        <v>283</v>
      </c>
      <c r="F272" s="1000">
        <v>244839</v>
      </c>
      <c r="G272" s="1000"/>
      <c r="H272" s="1000">
        <v>244863</v>
      </c>
      <c r="I272" s="1000"/>
      <c r="J272" s="541">
        <f t="shared" ref="J272" si="1837">H272-F272</f>
        <v>24</v>
      </c>
      <c r="K272" s="1000">
        <v>244863</v>
      </c>
      <c r="L272" s="541">
        <f t="shared" ref="L272" si="1838">K272-H272</f>
        <v>0</v>
      </c>
      <c r="M272" s="1000">
        <v>244873</v>
      </c>
      <c r="N272" s="1000"/>
      <c r="O272" s="541">
        <f t="shared" ref="O272" si="1839">M272-K272</f>
        <v>10</v>
      </c>
      <c r="P272" s="541">
        <f t="shared" ref="P272" si="1840">M272-H272</f>
        <v>10</v>
      </c>
      <c r="Q272" s="1000">
        <v>244879</v>
      </c>
      <c r="R272" s="1000"/>
      <c r="S272" s="541">
        <f t="shared" ref="S272" si="1841">Q272-M272</f>
        <v>6</v>
      </c>
      <c r="T272" s="542">
        <f t="shared" ref="T272" si="1842">Q272-F272</f>
        <v>40</v>
      </c>
      <c r="U272" s="542"/>
      <c r="V272" s="541">
        <f t="shared" ref="V272" si="1843">P272</f>
        <v>10</v>
      </c>
      <c r="W272" s="543">
        <f t="shared" ref="W272" si="1844">T272-V272</f>
        <v>30</v>
      </c>
      <c r="X272" s="1046" t="s">
        <v>468</v>
      </c>
      <c r="Y272" s="1046" t="s">
        <v>51</v>
      </c>
      <c r="Z272" s="1046" t="s">
        <v>29</v>
      </c>
      <c r="AA272" s="1046">
        <v>2017</v>
      </c>
      <c r="AB272" s="1046" t="s">
        <v>30</v>
      </c>
      <c r="AC272" s="1047">
        <v>7</v>
      </c>
      <c r="AD272" s="978">
        <f t="shared" ref="AD272" si="1845">T272/AC272</f>
        <v>5.7142857142857144</v>
      </c>
      <c r="AE272" s="1048">
        <v>23.45</v>
      </c>
      <c r="AF272" s="976">
        <f t="shared" ref="AF272" si="1846">AD272*AE272</f>
        <v>134</v>
      </c>
      <c r="AG272" s="1077" t="s">
        <v>128</v>
      </c>
      <c r="AH272" s="976">
        <f t="shared" ref="AH272" si="1847">AF272</f>
        <v>134</v>
      </c>
      <c r="AI272" s="978">
        <f t="shared" ref="AI272" si="1848">AD272</f>
        <v>5.7142857142857144</v>
      </c>
      <c r="AJ272" s="978">
        <f t="shared" ref="AJ272" si="1849">T272</f>
        <v>40</v>
      </c>
    </row>
    <row r="273" spans="1:39">
      <c r="A273" s="999">
        <v>45723</v>
      </c>
      <c r="B273" s="164" t="s">
        <v>472</v>
      </c>
      <c r="C273" s="164" t="s">
        <v>111</v>
      </c>
      <c r="D273" s="164" t="s">
        <v>458</v>
      </c>
      <c r="E273" s="164" t="s">
        <v>282</v>
      </c>
      <c r="F273" s="1000">
        <v>244879</v>
      </c>
      <c r="G273" s="1000"/>
      <c r="H273" s="1000">
        <v>244886</v>
      </c>
      <c r="I273" s="1000"/>
      <c r="J273" s="541">
        <f t="shared" ref="J273" si="1850">H273-F273</f>
        <v>7</v>
      </c>
      <c r="K273" s="1000">
        <v>244886</v>
      </c>
      <c r="L273" s="541">
        <f t="shared" ref="L273" si="1851">K273-H273</f>
        <v>0</v>
      </c>
      <c r="M273" s="1000">
        <v>244896</v>
      </c>
      <c r="N273" s="1000"/>
      <c r="O273" s="541">
        <f t="shared" ref="O273" si="1852">M273-K273</f>
        <v>10</v>
      </c>
      <c r="P273" s="541">
        <f t="shared" ref="P273" si="1853">M273-H273</f>
        <v>10</v>
      </c>
      <c r="Q273" s="1000">
        <v>244896</v>
      </c>
      <c r="R273" s="1000"/>
      <c r="S273" s="541">
        <f t="shared" ref="S273" si="1854">Q273-M273</f>
        <v>0</v>
      </c>
      <c r="T273" s="542">
        <f t="shared" ref="T273" si="1855">Q273-F273</f>
        <v>17</v>
      </c>
      <c r="U273" s="542"/>
      <c r="V273" s="541">
        <f t="shared" ref="V273" si="1856">P273</f>
        <v>10</v>
      </c>
      <c r="W273" s="543">
        <f t="shared" ref="W273" si="1857">T273-V273</f>
        <v>7</v>
      </c>
      <c r="X273" s="1046" t="s">
        <v>468</v>
      </c>
      <c r="Y273" s="1046" t="s">
        <v>51</v>
      </c>
      <c r="Z273" s="1046" t="s">
        <v>29</v>
      </c>
      <c r="AA273" s="1046">
        <v>2017</v>
      </c>
      <c r="AB273" s="1046" t="s">
        <v>30</v>
      </c>
      <c r="AC273" s="1047">
        <v>7</v>
      </c>
      <c r="AD273" s="978">
        <f t="shared" ref="AD273" si="1858">T273/AC273</f>
        <v>2.4285714285714284</v>
      </c>
      <c r="AE273" s="1048">
        <v>23.45</v>
      </c>
      <c r="AF273" s="976">
        <f t="shared" ref="AF273" si="1859">AD273*AE273</f>
        <v>56.949999999999996</v>
      </c>
      <c r="AG273" s="1077" t="s">
        <v>128</v>
      </c>
      <c r="AH273" s="976">
        <f t="shared" ref="AH273" si="1860">AF273</f>
        <v>56.949999999999996</v>
      </c>
      <c r="AI273" s="978">
        <f t="shared" ref="AI273" si="1861">AD273</f>
        <v>2.4285714285714284</v>
      </c>
      <c r="AJ273" s="978">
        <f t="shared" ref="AJ273" si="1862">T273</f>
        <v>17</v>
      </c>
    </row>
    <row r="274" spans="1:39">
      <c r="A274" s="999">
        <v>45723</v>
      </c>
      <c r="B274" s="164" t="s">
        <v>472</v>
      </c>
      <c r="C274" s="164" t="s">
        <v>111</v>
      </c>
      <c r="D274" s="164" t="s">
        <v>635</v>
      </c>
      <c r="E274" s="164" t="s">
        <v>282</v>
      </c>
      <c r="F274" s="1000">
        <v>244896</v>
      </c>
      <c r="G274" s="1000"/>
      <c r="H274" s="1000">
        <v>244896</v>
      </c>
      <c r="I274" s="1000"/>
      <c r="J274" s="541">
        <f t="shared" ref="J274" si="1863">H274-F274</f>
        <v>0</v>
      </c>
      <c r="K274" s="1000">
        <v>244896</v>
      </c>
      <c r="L274" s="541">
        <f t="shared" ref="L274" si="1864">K274-H274</f>
        <v>0</v>
      </c>
      <c r="M274" s="1000">
        <v>244907</v>
      </c>
      <c r="N274" s="1000"/>
      <c r="O274" s="541">
        <f t="shared" ref="O274" si="1865">M274-K274</f>
        <v>11</v>
      </c>
      <c r="P274" s="541">
        <f t="shared" ref="P274" si="1866">M274-H274</f>
        <v>11</v>
      </c>
      <c r="Q274" s="1000">
        <v>244929</v>
      </c>
      <c r="R274" s="1000"/>
      <c r="S274" s="541">
        <f t="shared" ref="S274" si="1867">Q274-M274</f>
        <v>22</v>
      </c>
      <c r="T274" s="542">
        <f t="shared" ref="T274" si="1868">Q274-F274</f>
        <v>33</v>
      </c>
      <c r="U274" s="542"/>
      <c r="V274" s="541">
        <f t="shared" ref="V274" si="1869">P274</f>
        <v>11</v>
      </c>
      <c r="W274" s="543">
        <f t="shared" ref="W274" si="1870">T274-V274</f>
        <v>22</v>
      </c>
      <c r="X274" s="1046" t="s">
        <v>468</v>
      </c>
      <c r="Y274" s="1046" t="s">
        <v>51</v>
      </c>
      <c r="Z274" s="1046" t="s">
        <v>29</v>
      </c>
      <c r="AA274" s="1046">
        <v>2017</v>
      </c>
      <c r="AB274" s="1046" t="s">
        <v>30</v>
      </c>
      <c r="AC274" s="1047">
        <v>7</v>
      </c>
      <c r="AD274" s="978">
        <f t="shared" ref="AD274" si="1871">T274/AC274</f>
        <v>4.7142857142857144</v>
      </c>
      <c r="AE274" s="1048">
        <v>23.45</v>
      </c>
      <c r="AF274" s="976">
        <f t="shared" ref="AF274" si="1872">AD274*AE274</f>
        <v>110.55</v>
      </c>
      <c r="AG274" s="1077" t="s">
        <v>128</v>
      </c>
      <c r="AH274" s="976">
        <f t="shared" ref="AH274" si="1873">AF274</f>
        <v>110.55</v>
      </c>
      <c r="AI274" s="978">
        <f t="shared" ref="AI274" si="1874">AD274</f>
        <v>4.7142857142857144</v>
      </c>
      <c r="AJ274" s="978">
        <f t="shared" ref="AJ274" si="1875">T274</f>
        <v>33</v>
      </c>
    </row>
    <row r="275" spans="1:39">
      <c r="A275" s="999">
        <v>45723</v>
      </c>
      <c r="B275" s="164" t="s">
        <v>472</v>
      </c>
      <c r="C275" s="164" t="s">
        <v>111</v>
      </c>
      <c r="D275" s="164" t="s">
        <v>634</v>
      </c>
      <c r="E275" s="164" t="s">
        <v>283</v>
      </c>
      <c r="F275" s="1000">
        <v>244929</v>
      </c>
      <c r="G275" s="1000"/>
      <c r="H275" s="1000">
        <v>244955</v>
      </c>
      <c r="I275" s="1000"/>
      <c r="J275" s="541">
        <f t="shared" ref="J275" si="1876">H275-F275</f>
        <v>26</v>
      </c>
      <c r="K275" s="1000">
        <v>244955</v>
      </c>
      <c r="L275" s="541">
        <f t="shared" ref="L275" si="1877">K275-H275</f>
        <v>0</v>
      </c>
      <c r="M275" s="1000">
        <v>244965</v>
      </c>
      <c r="N275" s="1000"/>
      <c r="O275" s="541">
        <f t="shared" ref="O275" si="1878">M275-K275</f>
        <v>10</v>
      </c>
      <c r="P275" s="541">
        <f t="shared" ref="P275" si="1879">M275-H275</f>
        <v>10</v>
      </c>
      <c r="Q275" s="1000">
        <v>244965</v>
      </c>
      <c r="R275" s="1000"/>
      <c r="S275" s="541">
        <f t="shared" ref="S275" si="1880">Q275-M275</f>
        <v>0</v>
      </c>
      <c r="T275" s="542">
        <f t="shared" ref="T275" si="1881">Q275-F275</f>
        <v>36</v>
      </c>
      <c r="U275" s="542"/>
      <c r="V275" s="541">
        <f t="shared" ref="V275" si="1882">P275</f>
        <v>10</v>
      </c>
      <c r="W275" s="543">
        <f t="shared" ref="W275" si="1883">T275-V275</f>
        <v>26</v>
      </c>
      <c r="X275" s="1046" t="s">
        <v>468</v>
      </c>
      <c r="Y275" s="1046" t="s">
        <v>51</v>
      </c>
      <c r="Z275" s="1046" t="s">
        <v>29</v>
      </c>
      <c r="AA275" s="1046">
        <v>2017</v>
      </c>
      <c r="AB275" s="1046" t="s">
        <v>30</v>
      </c>
      <c r="AC275" s="1047">
        <v>7</v>
      </c>
      <c r="AD275" s="978">
        <f t="shared" ref="AD275" si="1884">T275/AC275</f>
        <v>5.1428571428571432</v>
      </c>
      <c r="AE275" s="1048">
        <v>23.45</v>
      </c>
      <c r="AF275" s="976">
        <f t="shared" ref="AF275" si="1885">AD275*AE275</f>
        <v>120.60000000000001</v>
      </c>
      <c r="AG275" s="1077" t="s">
        <v>128</v>
      </c>
      <c r="AH275" s="976">
        <f t="shared" ref="AH275" si="1886">AF275</f>
        <v>120.60000000000001</v>
      </c>
      <c r="AI275" s="978">
        <f t="shared" ref="AI275" si="1887">AD275</f>
        <v>5.1428571428571432</v>
      </c>
      <c r="AJ275" s="978">
        <f t="shared" ref="AJ275" si="1888">T275</f>
        <v>36</v>
      </c>
    </row>
    <row r="276" spans="1:39">
      <c r="A276" s="999">
        <v>45723</v>
      </c>
      <c r="B276" s="164" t="s">
        <v>472</v>
      </c>
      <c r="C276" s="164" t="s">
        <v>111</v>
      </c>
      <c r="D276" s="164" t="s">
        <v>459</v>
      </c>
      <c r="E276" s="164" t="s">
        <v>283</v>
      </c>
      <c r="F276" s="1000">
        <v>244965</v>
      </c>
      <c r="G276" s="1000"/>
      <c r="H276" s="1000">
        <v>244965</v>
      </c>
      <c r="I276" s="1000"/>
      <c r="J276" s="541">
        <f t="shared" ref="J276" si="1889">H276-F276</f>
        <v>0</v>
      </c>
      <c r="K276" s="1000">
        <v>244965</v>
      </c>
      <c r="L276" s="541">
        <f t="shared" ref="L276" si="1890">K276-H276</f>
        <v>0</v>
      </c>
      <c r="M276" s="1000">
        <v>244975</v>
      </c>
      <c r="N276" s="1000"/>
      <c r="O276" s="541">
        <f t="shared" ref="O276" si="1891">M276-K276</f>
        <v>10</v>
      </c>
      <c r="P276" s="541">
        <f t="shared" ref="P276" si="1892">M276-H276</f>
        <v>10</v>
      </c>
      <c r="Q276" s="1000">
        <v>244980</v>
      </c>
      <c r="R276" s="1000"/>
      <c r="S276" s="541">
        <f t="shared" ref="S276" si="1893">Q276-M276</f>
        <v>5</v>
      </c>
      <c r="T276" s="542">
        <f t="shared" ref="T276" si="1894">Q276-F276</f>
        <v>15</v>
      </c>
      <c r="U276" s="542"/>
      <c r="V276" s="541">
        <f t="shared" ref="V276" si="1895">P276</f>
        <v>10</v>
      </c>
      <c r="W276" s="543">
        <f t="shared" ref="W276" si="1896">T276-V276</f>
        <v>5</v>
      </c>
      <c r="X276" s="1046" t="s">
        <v>468</v>
      </c>
      <c r="Y276" s="1046" t="s">
        <v>51</v>
      </c>
      <c r="Z276" s="1046" t="s">
        <v>29</v>
      </c>
      <c r="AA276" s="1046">
        <v>2017</v>
      </c>
      <c r="AB276" s="1046" t="s">
        <v>30</v>
      </c>
      <c r="AC276" s="1047">
        <v>7</v>
      </c>
      <c r="AD276" s="978">
        <f t="shared" ref="AD276" si="1897">T276/AC276</f>
        <v>2.1428571428571428</v>
      </c>
      <c r="AE276" s="1048">
        <v>23.45</v>
      </c>
      <c r="AF276" s="976">
        <f t="shared" ref="AF276" si="1898">AD276*AE276</f>
        <v>50.25</v>
      </c>
      <c r="AG276" s="1077" t="s">
        <v>128</v>
      </c>
      <c r="AH276" s="976">
        <f t="shared" ref="AH276" si="1899">AF276</f>
        <v>50.25</v>
      </c>
      <c r="AI276" s="978">
        <f t="shared" ref="AI276" si="1900">AD276</f>
        <v>2.1428571428571428</v>
      </c>
      <c r="AJ276" s="978">
        <f t="shared" ref="AJ276" si="1901">T276</f>
        <v>15</v>
      </c>
    </row>
    <row r="277" spans="1:39">
      <c r="A277" s="999">
        <v>45726</v>
      </c>
      <c r="B277" s="164" t="s">
        <v>472</v>
      </c>
      <c r="C277" s="164" t="s">
        <v>111</v>
      </c>
      <c r="D277" s="164" t="s">
        <v>458</v>
      </c>
      <c r="E277" s="164" t="s">
        <v>282</v>
      </c>
      <c r="F277" s="1000">
        <v>244980</v>
      </c>
      <c r="G277" s="1000"/>
      <c r="H277" s="1000">
        <v>244989</v>
      </c>
      <c r="I277" s="1000"/>
      <c r="J277" s="541">
        <f t="shared" ref="J277" si="1902">H277-F277</f>
        <v>9</v>
      </c>
      <c r="K277" s="1000">
        <v>244989</v>
      </c>
      <c r="L277" s="541">
        <f t="shared" ref="L277" si="1903">K277-H277</f>
        <v>0</v>
      </c>
      <c r="M277" s="1000">
        <v>244999</v>
      </c>
      <c r="N277" s="1000"/>
      <c r="O277" s="541">
        <f t="shared" ref="O277" si="1904">M277-K277</f>
        <v>10</v>
      </c>
      <c r="P277" s="541">
        <f t="shared" ref="P277" si="1905">M277-H277</f>
        <v>10</v>
      </c>
      <c r="Q277" s="1000">
        <v>244999</v>
      </c>
      <c r="R277" s="1000"/>
      <c r="S277" s="541">
        <f t="shared" ref="S277" si="1906">Q277-M277</f>
        <v>0</v>
      </c>
      <c r="T277" s="542">
        <f t="shared" ref="T277" si="1907">Q277-F277</f>
        <v>19</v>
      </c>
      <c r="U277" s="542"/>
      <c r="V277" s="541">
        <f t="shared" ref="V277" si="1908">P277</f>
        <v>10</v>
      </c>
      <c r="W277" s="543">
        <f t="shared" ref="W277" si="1909">T277-V277</f>
        <v>9</v>
      </c>
      <c r="X277" s="1046" t="s">
        <v>468</v>
      </c>
      <c r="Y277" s="1046" t="s">
        <v>51</v>
      </c>
      <c r="Z277" s="1046" t="s">
        <v>29</v>
      </c>
      <c r="AA277" s="1046">
        <v>2017</v>
      </c>
      <c r="AB277" s="1046" t="s">
        <v>30</v>
      </c>
      <c r="AC277" s="1047">
        <v>7</v>
      </c>
      <c r="AD277" s="978">
        <f t="shared" ref="AD277" si="1910">T277/AC277</f>
        <v>2.7142857142857144</v>
      </c>
      <c r="AE277" s="1048">
        <v>23.45</v>
      </c>
      <c r="AF277" s="976">
        <f t="shared" ref="AF277" si="1911">AD277*AE277</f>
        <v>63.65</v>
      </c>
      <c r="AG277" s="1077" t="s">
        <v>128</v>
      </c>
      <c r="AH277" s="976">
        <f t="shared" ref="AH277" si="1912">AF277</f>
        <v>63.65</v>
      </c>
      <c r="AI277" s="978">
        <f t="shared" ref="AI277" si="1913">AD277</f>
        <v>2.7142857142857144</v>
      </c>
      <c r="AJ277" s="978">
        <f t="shared" ref="AJ277" si="1914">T277</f>
        <v>19</v>
      </c>
    </row>
    <row r="278" spans="1:39">
      <c r="A278" s="999">
        <v>45726</v>
      </c>
      <c r="B278" s="164" t="s">
        <v>472</v>
      </c>
      <c r="C278" s="164" t="s">
        <v>111</v>
      </c>
      <c r="D278" s="164" t="s">
        <v>635</v>
      </c>
      <c r="E278" s="164" t="s">
        <v>282</v>
      </c>
      <c r="F278" s="1000">
        <v>244999</v>
      </c>
      <c r="G278" s="1000"/>
      <c r="H278" s="1000">
        <v>244999</v>
      </c>
      <c r="I278" s="1000"/>
      <c r="J278" s="541">
        <f t="shared" ref="J278" si="1915">H278-F278</f>
        <v>0</v>
      </c>
      <c r="K278" s="1000">
        <v>244999</v>
      </c>
      <c r="L278" s="541">
        <f t="shared" ref="L278" si="1916">K278-H278</f>
        <v>0</v>
      </c>
      <c r="M278" s="1000">
        <v>245009</v>
      </c>
      <c r="N278" s="1000"/>
      <c r="O278" s="541">
        <f t="shared" ref="O278" si="1917">M278-K278</f>
        <v>10</v>
      </c>
      <c r="P278" s="541">
        <f t="shared" ref="P278" si="1918">M278-H278</f>
        <v>10</v>
      </c>
      <c r="Q278" s="1000">
        <v>245047</v>
      </c>
      <c r="R278" s="1000"/>
      <c r="S278" s="541">
        <f t="shared" ref="S278" si="1919">Q278-M278</f>
        <v>38</v>
      </c>
      <c r="T278" s="542">
        <f t="shared" ref="T278" si="1920">Q278-F278</f>
        <v>48</v>
      </c>
      <c r="U278" s="542"/>
      <c r="V278" s="541">
        <f t="shared" ref="V278" si="1921">P278</f>
        <v>10</v>
      </c>
      <c r="W278" s="543">
        <f t="shared" ref="W278" si="1922">T278-V278</f>
        <v>38</v>
      </c>
      <c r="X278" s="1046" t="s">
        <v>468</v>
      </c>
      <c r="Y278" s="1046" t="s">
        <v>51</v>
      </c>
      <c r="Z278" s="1046" t="s">
        <v>29</v>
      </c>
      <c r="AA278" s="1046">
        <v>2017</v>
      </c>
      <c r="AB278" s="1046" t="s">
        <v>30</v>
      </c>
      <c r="AC278" s="1047">
        <v>7</v>
      </c>
      <c r="AD278" s="978">
        <f t="shared" ref="AD278" si="1923">T278/AC278</f>
        <v>6.8571428571428568</v>
      </c>
      <c r="AE278" s="1048">
        <v>23.45</v>
      </c>
      <c r="AF278" s="976">
        <f t="shared" ref="AF278" si="1924">AD278*AE278</f>
        <v>160.79999999999998</v>
      </c>
      <c r="AG278" s="1077" t="s">
        <v>128</v>
      </c>
      <c r="AH278" s="976">
        <f t="shared" ref="AH278" si="1925">AF278</f>
        <v>160.79999999999998</v>
      </c>
      <c r="AI278" s="978">
        <f t="shared" ref="AI278" si="1926">AD278</f>
        <v>6.8571428571428568</v>
      </c>
      <c r="AJ278" s="978">
        <f t="shared" ref="AJ278" si="1927">T278</f>
        <v>48</v>
      </c>
    </row>
    <row r="279" spans="1:39">
      <c r="A279" s="999">
        <v>45759</v>
      </c>
      <c r="B279" s="164" t="s">
        <v>590</v>
      </c>
      <c r="C279" s="164" t="s">
        <v>637</v>
      </c>
      <c r="D279" s="164" t="s">
        <v>649</v>
      </c>
      <c r="E279" s="164" t="s">
        <v>283</v>
      </c>
      <c r="F279" s="1000">
        <v>245047</v>
      </c>
      <c r="G279" s="1000"/>
      <c r="H279" s="1000">
        <v>245047</v>
      </c>
      <c r="I279" s="1000"/>
      <c r="J279" s="541">
        <f t="shared" ref="J279" si="1928">H279-F279</f>
        <v>0</v>
      </c>
      <c r="K279" s="1000">
        <v>245047</v>
      </c>
      <c r="L279" s="541">
        <f t="shared" ref="L279" si="1929">K279-H279</f>
        <v>0</v>
      </c>
      <c r="M279" s="1000">
        <v>245054</v>
      </c>
      <c r="N279" s="1000"/>
      <c r="O279" s="541">
        <f t="shared" ref="O279" si="1930">M279-K279</f>
        <v>7</v>
      </c>
      <c r="P279" s="541">
        <f t="shared" ref="P279" si="1931">M279-H279</f>
        <v>7</v>
      </c>
      <c r="Q279" s="1000">
        <v>245054</v>
      </c>
      <c r="R279" s="1000"/>
      <c r="S279" s="541">
        <f t="shared" ref="S279" si="1932">Q279-M279</f>
        <v>0</v>
      </c>
      <c r="T279" s="542">
        <f t="shared" ref="T279" si="1933">Q279-F279</f>
        <v>7</v>
      </c>
      <c r="U279" s="542"/>
      <c r="V279" s="541">
        <f t="shared" ref="V279" si="1934">P279</f>
        <v>7</v>
      </c>
      <c r="W279" s="543">
        <f t="shared" ref="W279" si="1935">T279-V279</f>
        <v>0</v>
      </c>
      <c r="X279" s="1046" t="s">
        <v>468</v>
      </c>
      <c r="Y279" s="1046" t="s">
        <v>51</v>
      </c>
      <c r="Z279" s="1046" t="s">
        <v>29</v>
      </c>
      <c r="AA279" s="1046">
        <v>2017</v>
      </c>
      <c r="AB279" s="1046" t="s">
        <v>30</v>
      </c>
      <c r="AC279" s="1047">
        <v>7</v>
      </c>
      <c r="AD279" s="978">
        <f t="shared" ref="AD279" si="1936">T279/AC279</f>
        <v>1</v>
      </c>
      <c r="AE279" s="1048">
        <v>23.45</v>
      </c>
      <c r="AF279" s="976">
        <f t="shared" ref="AF279" si="1937">AD279*AE279</f>
        <v>23.45</v>
      </c>
      <c r="AG279" s="1077" t="s">
        <v>128</v>
      </c>
      <c r="AH279" s="976">
        <f t="shared" ref="AH279" si="1938">AF279</f>
        <v>23.45</v>
      </c>
      <c r="AI279" s="978">
        <f t="shared" ref="AI279" si="1939">AD279</f>
        <v>1</v>
      </c>
      <c r="AJ279" s="978">
        <f t="shared" ref="AJ279" si="1940">T279</f>
        <v>7</v>
      </c>
      <c r="AK279" s="1094" t="s">
        <v>439</v>
      </c>
      <c r="AL279" s="1094" t="s">
        <v>440</v>
      </c>
      <c r="AM279" s="1095" t="s">
        <v>2</v>
      </c>
    </row>
    <row r="280" spans="1:39">
      <c r="A280" s="999">
        <v>45761</v>
      </c>
      <c r="B280" s="164" t="s">
        <v>590</v>
      </c>
      <c r="C280" s="164" t="s">
        <v>637</v>
      </c>
      <c r="D280" s="164" t="s">
        <v>650</v>
      </c>
      <c r="E280" s="164" t="s">
        <v>282</v>
      </c>
      <c r="F280" s="1000">
        <v>245054</v>
      </c>
      <c r="G280" s="1000"/>
      <c r="H280" s="1000">
        <v>245066</v>
      </c>
      <c r="I280" s="1000"/>
      <c r="J280" s="541">
        <f t="shared" ref="J280" si="1941">H280-F280</f>
        <v>12</v>
      </c>
      <c r="K280" s="1000">
        <v>245066</v>
      </c>
      <c r="L280" s="541">
        <f t="shared" ref="L280" si="1942">K280-H280</f>
        <v>0</v>
      </c>
      <c r="M280" s="1000">
        <v>245083</v>
      </c>
      <c r="N280" s="1000"/>
      <c r="O280" s="541">
        <f t="shared" ref="O280" si="1943">M280-K280</f>
        <v>17</v>
      </c>
      <c r="P280" s="541">
        <f t="shared" ref="P280" si="1944">M280-H280</f>
        <v>17</v>
      </c>
      <c r="Q280" s="1000">
        <v>245105</v>
      </c>
      <c r="R280" s="1000"/>
      <c r="S280" s="541">
        <f t="shared" ref="S280" si="1945">Q280-M280</f>
        <v>22</v>
      </c>
      <c r="T280" s="542">
        <f t="shared" ref="T280" si="1946">Q280-F280</f>
        <v>51</v>
      </c>
      <c r="U280" s="542"/>
      <c r="V280" s="541">
        <f t="shared" ref="V280" si="1947">P280</f>
        <v>17</v>
      </c>
      <c r="W280" s="543">
        <f t="shared" ref="W280" si="1948">T280-V280</f>
        <v>34</v>
      </c>
      <c r="X280" s="1046" t="s">
        <v>468</v>
      </c>
      <c r="Y280" s="1046" t="s">
        <v>51</v>
      </c>
      <c r="Z280" s="1046" t="s">
        <v>29</v>
      </c>
      <c r="AA280" s="1046">
        <v>2017</v>
      </c>
      <c r="AB280" s="1046" t="s">
        <v>30</v>
      </c>
      <c r="AC280" s="1047">
        <v>7</v>
      </c>
      <c r="AD280" s="978">
        <f t="shared" ref="AD280" si="1949">T280/AC280</f>
        <v>7.2857142857142856</v>
      </c>
      <c r="AE280" s="1048">
        <v>23.45</v>
      </c>
      <c r="AF280" s="976">
        <f t="shared" ref="AF280" si="1950">AD280*AE280</f>
        <v>170.85</v>
      </c>
      <c r="AG280" s="1077" t="s">
        <v>128</v>
      </c>
      <c r="AH280" s="976">
        <f t="shared" ref="AH280" si="1951">AF280</f>
        <v>170.85</v>
      </c>
      <c r="AI280" s="978">
        <f t="shared" ref="AI280" si="1952">AD280</f>
        <v>7.2857142857142856</v>
      </c>
      <c r="AJ280" s="978">
        <f t="shared" ref="AJ280" si="1953">T280</f>
        <v>51</v>
      </c>
      <c r="AK280" s="1080">
        <f>SUM(AH272:AH280)</f>
        <v>891.1</v>
      </c>
      <c r="AL280" s="1080">
        <v>900</v>
      </c>
      <c r="AM280" s="1081">
        <v>45761</v>
      </c>
    </row>
    <row r="281" spans="1:39">
      <c r="A281" s="999">
        <v>45761</v>
      </c>
      <c r="B281" s="164" t="s">
        <v>590</v>
      </c>
      <c r="C281" s="164" t="s">
        <v>637</v>
      </c>
      <c r="D281" s="164" t="s">
        <v>657</v>
      </c>
      <c r="E281" s="164" t="s">
        <v>283</v>
      </c>
      <c r="F281" s="1000">
        <v>245105</v>
      </c>
      <c r="G281" s="1000"/>
      <c r="H281" s="1000">
        <v>245125</v>
      </c>
      <c r="I281" s="1000"/>
      <c r="J281" s="541">
        <f t="shared" ref="J281" si="1954">H281-F281</f>
        <v>20</v>
      </c>
      <c r="K281" s="1000">
        <v>245125</v>
      </c>
      <c r="L281" s="541">
        <f t="shared" ref="L281" si="1955">K281-H281</f>
        <v>0</v>
      </c>
      <c r="M281" s="1000">
        <v>245142</v>
      </c>
      <c r="N281" s="1000"/>
      <c r="O281" s="541">
        <f t="shared" ref="O281" si="1956">M281-K281</f>
        <v>17</v>
      </c>
      <c r="P281" s="541">
        <f t="shared" ref="P281" si="1957">M281-H281</f>
        <v>17</v>
      </c>
      <c r="Q281" s="1000">
        <v>245153</v>
      </c>
      <c r="R281" s="1000"/>
      <c r="S281" s="541">
        <f t="shared" ref="S281" si="1958">Q281-M281</f>
        <v>11</v>
      </c>
      <c r="T281" s="542">
        <f t="shared" ref="T281" si="1959">Q281-F281</f>
        <v>48</v>
      </c>
      <c r="U281" s="542"/>
      <c r="V281" s="541">
        <f t="shared" ref="V281" si="1960">P281</f>
        <v>17</v>
      </c>
      <c r="W281" s="543">
        <f t="shared" ref="W281" si="1961">T281-V281</f>
        <v>31</v>
      </c>
      <c r="X281" s="1046" t="s">
        <v>468</v>
      </c>
      <c r="Y281" s="1046" t="s">
        <v>51</v>
      </c>
      <c r="Z281" s="1046" t="s">
        <v>29</v>
      </c>
      <c r="AA281" s="1046">
        <v>2017</v>
      </c>
      <c r="AB281" s="1046" t="s">
        <v>30</v>
      </c>
      <c r="AC281" s="1047">
        <v>7</v>
      </c>
      <c r="AD281" s="978">
        <f t="shared" ref="AD281" si="1962">T281/AC281</f>
        <v>6.8571428571428568</v>
      </c>
      <c r="AE281" s="1048">
        <v>23.45</v>
      </c>
      <c r="AF281" s="976">
        <f t="shared" ref="AF281" si="1963">AD281*AE281</f>
        <v>160.79999999999998</v>
      </c>
      <c r="AG281" s="1077" t="s">
        <v>128</v>
      </c>
      <c r="AH281" s="976">
        <f t="shared" ref="AH281" si="1964">AF281</f>
        <v>160.79999999999998</v>
      </c>
      <c r="AI281" s="978">
        <f t="shared" ref="AI281" si="1965">AD281</f>
        <v>6.8571428571428568</v>
      </c>
      <c r="AJ281" s="978">
        <f t="shared" ref="AJ281" si="1966">T281</f>
        <v>48</v>
      </c>
    </row>
    <row r="282" spans="1:39">
      <c r="A282" s="999">
        <v>45762</v>
      </c>
      <c r="B282" s="164" t="s">
        <v>590</v>
      </c>
      <c r="C282" s="164" t="s">
        <v>637</v>
      </c>
      <c r="D282" s="164" t="s">
        <v>650</v>
      </c>
      <c r="E282" s="164" t="s">
        <v>282</v>
      </c>
      <c r="F282" s="1000">
        <v>245153</v>
      </c>
      <c r="G282" s="1000"/>
      <c r="H282" s="1000">
        <v>245164</v>
      </c>
      <c r="I282" s="1000"/>
      <c r="J282" s="541">
        <f t="shared" ref="J282" si="1967">H282-F282</f>
        <v>11</v>
      </c>
      <c r="K282" s="1000">
        <v>245164</v>
      </c>
      <c r="L282" s="541">
        <f t="shared" ref="L282" si="1968">K282-H282</f>
        <v>0</v>
      </c>
      <c r="M282" s="1000">
        <v>245180</v>
      </c>
      <c r="N282" s="1000"/>
      <c r="O282" s="541">
        <f t="shared" ref="O282" si="1969">M282-K282</f>
        <v>16</v>
      </c>
      <c r="P282" s="541">
        <f t="shared" ref="P282" si="1970">M282-H282</f>
        <v>16</v>
      </c>
      <c r="Q282" s="1000">
        <v>245202</v>
      </c>
      <c r="R282" s="1000"/>
      <c r="S282" s="541">
        <f t="shared" ref="S282" si="1971">Q282-M282</f>
        <v>22</v>
      </c>
      <c r="T282" s="542">
        <f t="shared" ref="T282" si="1972">Q282-F282</f>
        <v>49</v>
      </c>
      <c r="U282" s="542"/>
      <c r="V282" s="541">
        <f t="shared" ref="V282" si="1973">P282</f>
        <v>16</v>
      </c>
      <c r="W282" s="543">
        <f t="shared" ref="W282" si="1974">T282-V282</f>
        <v>33</v>
      </c>
      <c r="X282" s="1046" t="s">
        <v>468</v>
      </c>
      <c r="Y282" s="1046" t="s">
        <v>51</v>
      </c>
      <c r="Z282" s="1046" t="s">
        <v>29</v>
      </c>
      <c r="AA282" s="1046">
        <v>2017</v>
      </c>
      <c r="AB282" s="1046" t="s">
        <v>30</v>
      </c>
      <c r="AC282" s="1047">
        <v>7</v>
      </c>
      <c r="AD282" s="978">
        <f t="shared" ref="AD282" si="1975">T282/AC282</f>
        <v>7</v>
      </c>
      <c r="AE282" s="1048">
        <v>23.45</v>
      </c>
      <c r="AF282" s="976">
        <f t="shared" ref="AF282" si="1976">AD282*AE282</f>
        <v>164.15</v>
      </c>
      <c r="AG282" s="1077" t="s">
        <v>128</v>
      </c>
      <c r="AH282" s="976">
        <f t="shared" ref="AH282" si="1977">AF282</f>
        <v>164.15</v>
      </c>
      <c r="AI282" s="978">
        <f t="shared" ref="AI282" si="1978">AD282</f>
        <v>7</v>
      </c>
      <c r="AJ282" s="978">
        <f t="shared" ref="AJ282" si="1979">T282</f>
        <v>49</v>
      </c>
    </row>
    <row r="283" spans="1:39">
      <c r="A283" s="999">
        <v>45762</v>
      </c>
      <c r="B283" s="164" t="s">
        <v>641</v>
      </c>
      <c r="C283" s="164" t="s">
        <v>337</v>
      </c>
      <c r="D283" s="164" t="s">
        <v>661</v>
      </c>
      <c r="E283" s="164" t="s">
        <v>283</v>
      </c>
      <c r="F283" s="1000">
        <v>245202</v>
      </c>
      <c r="G283" s="1000"/>
      <c r="H283" s="1000">
        <v>245215</v>
      </c>
      <c r="I283" s="1000"/>
      <c r="J283" s="541">
        <f t="shared" ref="J283" si="1980">H283-F283</f>
        <v>13</v>
      </c>
      <c r="K283" s="1000">
        <v>245215</v>
      </c>
      <c r="L283" s="541">
        <f t="shared" ref="L283" si="1981">K283-H283</f>
        <v>0</v>
      </c>
      <c r="M283" s="1000">
        <v>245248</v>
      </c>
      <c r="N283" s="1000"/>
      <c r="O283" s="541">
        <f t="shared" ref="O283" si="1982">M283-K283</f>
        <v>33</v>
      </c>
      <c r="P283" s="541">
        <f t="shared" ref="P283" si="1983">M283-H283</f>
        <v>33</v>
      </c>
      <c r="Q283" s="1000">
        <v>245359</v>
      </c>
      <c r="R283" s="1000"/>
      <c r="S283" s="541">
        <f t="shared" ref="S283" si="1984">Q283-M283</f>
        <v>111</v>
      </c>
      <c r="T283" s="542">
        <f t="shared" ref="T283" si="1985">Q283-F283</f>
        <v>157</v>
      </c>
      <c r="U283" s="542"/>
      <c r="V283" s="541">
        <f t="shared" ref="V283" si="1986">P283</f>
        <v>33</v>
      </c>
      <c r="W283" s="543">
        <f t="shared" ref="W283" si="1987">T283-V283</f>
        <v>124</v>
      </c>
      <c r="X283" s="1046" t="s">
        <v>468</v>
      </c>
      <c r="Y283" s="1046" t="s">
        <v>51</v>
      </c>
      <c r="Z283" s="1046" t="s">
        <v>29</v>
      </c>
      <c r="AA283" s="1046">
        <v>2017</v>
      </c>
      <c r="AB283" s="1046" t="s">
        <v>30</v>
      </c>
      <c r="AC283" s="1047">
        <v>7</v>
      </c>
      <c r="AD283" s="978">
        <f t="shared" ref="AD283" si="1988">T283/AC283</f>
        <v>22.428571428571427</v>
      </c>
      <c r="AE283" s="1048">
        <v>23.45</v>
      </c>
      <c r="AF283" s="976">
        <f t="shared" ref="AF283" si="1989">AD283*AE283</f>
        <v>525.94999999999993</v>
      </c>
      <c r="AG283" s="1077" t="s">
        <v>128</v>
      </c>
      <c r="AH283" s="976">
        <f t="shared" ref="AH283" si="1990">AF283</f>
        <v>525.94999999999993</v>
      </c>
      <c r="AI283" s="978">
        <f t="shared" ref="AI283" si="1991">AD283</f>
        <v>22.428571428571427</v>
      </c>
      <c r="AJ283" s="978">
        <f t="shared" ref="AJ283" si="1992">T283</f>
        <v>157</v>
      </c>
      <c r="AK283" s="1078"/>
      <c r="AL283" s="1078"/>
      <c r="AM283" s="1096"/>
    </row>
    <row r="284" spans="1:39">
      <c r="A284" s="999">
        <v>45768</v>
      </c>
      <c r="B284" s="164" t="s">
        <v>590</v>
      </c>
      <c r="C284" s="164" t="s">
        <v>637</v>
      </c>
      <c r="D284" s="164" t="s">
        <v>650</v>
      </c>
      <c r="E284" s="164" t="s">
        <v>282</v>
      </c>
      <c r="F284" s="1000">
        <v>245359</v>
      </c>
      <c r="G284" s="1000"/>
      <c r="H284" s="1000">
        <v>245370</v>
      </c>
      <c r="I284" s="1000"/>
      <c r="J284" s="541">
        <f t="shared" ref="J284" si="1993">H284-F284</f>
        <v>11</v>
      </c>
      <c r="K284" s="1000">
        <v>245370</v>
      </c>
      <c r="L284" s="541">
        <f t="shared" ref="L284" si="1994">K284-H284</f>
        <v>0</v>
      </c>
      <c r="M284" s="1000">
        <v>245387</v>
      </c>
      <c r="N284" s="1000"/>
      <c r="O284" s="541">
        <f t="shared" ref="O284" si="1995">M284-K284</f>
        <v>17</v>
      </c>
      <c r="P284" s="541">
        <f t="shared" ref="P284" si="1996">M284-H284</f>
        <v>17</v>
      </c>
      <c r="Q284" s="1000">
        <v>245409</v>
      </c>
      <c r="R284" s="1000"/>
      <c r="S284" s="541">
        <f t="shared" ref="S284" si="1997">Q284-M284</f>
        <v>22</v>
      </c>
      <c r="T284" s="542">
        <f t="shared" ref="T284" si="1998">Q284-F284</f>
        <v>50</v>
      </c>
      <c r="U284" s="542"/>
      <c r="V284" s="541">
        <f t="shared" ref="V284" si="1999">P284</f>
        <v>17</v>
      </c>
      <c r="W284" s="543">
        <f t="shared" ref="W284" si="2000">T284-V284</f>
        <v>33</v>
      </c>
      <c r="X284" s="1046" t="s">
        <v>468</v>
      </c>
      <c r="Y284" s="1046" t="s">
        <v>51</v>
      </c>
      <c r="Z284" s="1046" t="s">
        <v>29</v>
      </c>
      <c r="AA284" s="1046">
        <v>2017</v>
      </c>
      <c r="AB284" s="1046" t="s">
        <v>30</v>
      </c>
      <c r="AC284" s="1047">
        <v>7</v>
      </c>
      <c r="AD284" s="978">
        <f t="shared" ref="AD284" si="2001">T284/AC284</f>
        <v>7.1428571428571432</v>
      </c>
      <c r="AE284" s="1048">
        <v>23.45</v>
      </c>
      <c r="AF284" s="976">
        <f t="shared" ref="AF284" si="2002">AD284*AE284</f>
        <v>167.5</v>
      </c>
      <c r="AG284" s="1077" t="s">
        <v>128</v>
      </c>
      <c r="AH284" s="976">
        <f t="shared" ref="AH284" si="2003">AF284</f>
        <v>167.5</v>
      </c>
      <c r="AI284" s="978">
        <f t="shared" ref="AI284" si="2004">AD284</f>
        <v>7.1428571428571432</v>
      </c>
      <c r="AJ284" s="978">
        <f t="shared" ref="AJ284" si="2005">T284</f>
        <v>50</v>
      </c>
      <c r="AK284" s="1078"/>
      <c r="AL284" s="1078"/>
      <c r="AM284" s="1079"/>
    </row>
    <row r="285" spans="1:39">
      <c r="A285" s="999">
        <v>45768</v>
      </c>
      <c r="B285" s="164" t="s">
        <v>590</v>
      </c>
      <c r="C285" s="164" t="s">
        <v>659</v>
      </c>
      <c r="D285" s="164" t="s">
        <v>591</v>
      </c>
      <c r="E285" s="164" t="s">
        <v>282</v>
      </c>
      <c r="F285" s="1000">
        <v>245409</v>
      </c>
      <c r="G285" s="1000"/>
      <c r="H285" s="1000">
        <v>245409</v>
      </c>
      <c r="I285" s="1000"/>
      <c r="J285" s="541">
        <f t="shared" ref="J285" si="2006">H285-F285</f>
        <v>0</v>
      </c>
      <c r="K285" s="1000">
        <v>245409</v>
      </c>
      <c r="L285" s="541">
        <f t="shared" ref="L285" si="2007">K285-H285</f>
        <v>0</v>
      </c>
      <c r="M285" s="1000">
        <v>245418</v>
      </c>
      <c r="N285" s="1000"/>
      <c r="O285" s="541">
        <f t="shared" ref="O285" si="2008">M285-K285</f>
        <v>9</v>
      </c>
      <c r="P285" s="541">
        <f t="shared" ref="P285" si="2009">M285-H285</f>
        <v>9</v>
      </c>
      <c r="Q285" s="1000">
        <v>245418</v>
      </c>
      <c r="R285" s="1000"/>
      <c r="S285" s="541">
        <f t="shared" ref="S285" si="2010">Q285-M285</f>
        <v>0</v>
      </c>
      <c r="T285" s="542">
        <f t="shared" ref="T285" si="2011">Q285-F285</f>
        <v>9</v>
      </c>
      <c r="U285" s="542"/>
      <c r="V285" s="541">
        <f t="shared" ref="V285" si="2012">P285</f>
        <v>9</v>
      </c>
      <c r="W285" s="543">
        <f t="shared" ref="W285" si="2013">T285-V285</f>
        <v>0</v>
      </c>
      <c r="X285" s="1046" t="s">
        <v>468</v>
      </c>
      <c r="Y285" s="1046" t="s">
        <v>51</v>
      </c>
      <c r="Z285" s="1046" t="s">
        <v>29</v>
      </c>
      <c r="AA285" s="1046">
        <v>2017</v>
      </c>
      <c r="AB285" s="1046" t="s">
        <v>30</v>
      </c>
      <c r="AC285" s="1047">
        <v>7</v>
      </c>
      <c r="AD285" s="978">
        <f t="shared" ref="AD285" si="2014">T285/AC285</f>
        <v>1.2857142857142858</v>
      </c>
      <c r="AE285" s="1048">
        <v>23.45</v>
      </c>
      <c r="AF285" s="976">
        <f t="shared" ref="AF285" si="2015">AD285*AE285</f>
        <v>30.150000000000002</v>
      </c>
      <c r="AG285" s="1077" t="s">
        <v>128</v>
      </c>
      <c r="AH285" s="976">
        <f t="shared" ref="AH285" si="2016">AF285</f>
        <v>30.150000000000002</v>
      </c>
      <c r="AI285" s="978">
        <f t="shared" ref="AI285" si="2017">AD285</f>
        <v>1.2857142857142858</v>
      </c>
      <c r="AJ285" s="978">
        <f t="shared" ref="AJ285" si="2018">T285</f>
        <v>9</v>
      </c>
    </row>
    <row r="286" spans="1:39">
      <c r="A286" s="999">
        <v>45768</v>
      </c>
      <c r="B286" s="164" t="s">
        <v>590</v>
      </c>
      <c r="C286" s="164" t="s">
        <v>637</v>
      </c>
      <c r="D286" s="164" t="s">
        <v>657</v>
      </c>
      <c r="E286" s="164" t="s">
        <v>283</v>
      </c>
      <c r="F286" s="1000">
        <v>245418</v>
      </c>
      <c r="G286" s="1000"/>
      <c r="H286" s="1000">
        <v>245439</v>
      </c>
      <c r="I286" s="1000"/>
      <c r="J286" s="541">
        <f t="shared" ref="J286" si="2019">H286-F286</f>
        <v>21</v>
      </c>
      <c r="K286" s="1000">
        <v>245439</v>
      </c>
      <c r="L286" s="541">
        <f t="shared" ref="L286" si="2020">K286-H286</f>
        <v>0</v>
      </c>
      <c r="M286" s="1000">
        <v>245456</v>
      </c>
      <c r="N286" s="1000"/>
      <c r="O286" s="541">
        <f t="shared" ref="O286" si="2021">M286-K286</f>
        <v>17</v>
      </c>
      <c r="P286" s="541">
        <f t="shared" ref="P286" si="2022">M286-H286</f>
        <v>17</v>
      </c>
      <c r="Q286" s="1000">
        <v>245466</v>
      </c>
      <c r="R286" s="1000"/>
      <c r="S286" s="541">
        <f t="shared" ref="S286" si="2023">Q286-M286</f>
        <v>10</v>
      </c>
      <c r="T286" s="542">
        <f t="shared" ref="T286" si="2024">Q286-F286</f>
        <v>48</v>
      </c>
      <c r="U286" s="542"/>
      <c r="V286" s="541">
        <f t="shared" ref="V286" si="2025">P286</f>
        <v>17</v>
      </c>
      <c r="W286" s="543">
        <f t="shared" ref="W286" si="2026">T286-V286</f>
        <v>31</v>
      </c>
      <c r="X286" s="1046" t="s">
        <v>468</v>
      </c>
      <c r="Y286" s="1046" t="s">
        <v>51</v>
      </c>
      <c r="Z286" s="1046" t="s">
        <v>29</v>
      </c>
      <c r="AA286" s="1046">
        <v>2017</v>
      </c>
      <c r="AB286" s="1046" t="s">
        <v>30</v>
      </c>
      <c r="AC286" s="1047">
        <v>7</v>
      </c>
      <c r="AD286" s="978">
        <f t="shared" ref="AD286" si="2027">T286/AC286</f>
        <v>6.8571428571428568</v>
      </c>
      <c r="AE286" s="1048">
        <v>23.45</v>
      </c>
      <c r="AF286" s="976">
        <f t="shared" ref="AF286" si="2028">AD286*AE286</f>
        <v>160.79999999999998</v>
      </c>
      <c r="AG286" s="1077" t="s">
        <v>128</v>
      </c>
      <c r="AH286" s="976">
        <f t="shared" ref="AH286" si="2029">AF286</f>
        <v>160.79999999999998</v>
      </c>
      <c r="AI286" s="978">
        <f t="shared" ref="AI286" si="2030">AD286</f>
        <v>6.8571428571428568</v>
      </c>
      <c r="AJ286" s="978">
        <f t="shared" ref="AJ286" si="2031">T286</f>
        <v>48</v>
      </c>
      <c r="AK286" s="1094" t="s">
        <v>439</v>
      </c>
      <c r="AL286" s="1094" t="s">
        <v>440</v>
      </c>
      <c r="AM286" s="1095" t="s">
        <v>2</v>
      </c>
    </row>
    <row r="287" spans="1:39">
      <c r="A287" s="999">
        <v>45769</v>
      </c>
      <c r="B287" s="164" t="s">
        <v>590</v>
      </c>
      <c r="C287" s="164" t="s">
        <v>637</v>
      </c>
      <c r="D287" s="164" t="s">
        <v>650</v>
      </c>
      <c r="E287" s="164" t="s">
        <v>282</v>
      </c>
      <c r="F287" s="1000">
        <v>245466</v>
      </c>
      <c r="G287" s="1000"/>
      <c r="H287" s="1000">
        <v>245477</v>
      </c>
      <c r="I287" s="1000"/>
      <c r="J287" s="541">
        <f t="shared" ref="J287" si="2032">H287-F287</f>
        <v>11</v>
      </c>
      <c r="K287" s="1000">
        <v>245477</v>
      </c>
      <c r="L287" s="541">
        <f t="shared" ref="L287" si="2033">K287-H287</f>
        <v>0</v>
      </c>
      <c r="M287" s="1000">
        <v>245494</v>
      </c>
      <c r="N287" s="1000"/>
      <c r="O287" s="541">
        <f t="shared" ref="O287" si="2034">M287-K287</f>
        <v>17</v>
      </c>
      <c r="P287" s="541">
        <f t="shared" ref="P287" si="2035">M287-H287</f>
        <v>17</v>
      </c>
      <c r="Q287" s="1000">
        <v>245516</v>
      </c>
      <c r="R287" s="1000"/>
      <c r="S287" s="541">
        <f t="shared" ref="S287" si="2036">Q287-M287</f>
        <v>22</v>
      </c>
      <c r="T287" s="542">
        <f t="shared" ref="T287" si="2037">Q287-F287</f>
        <v>50</v>
      </c>
      <c r="U287" s="542"/>
      <c r="V287" s="541">
        <f t="shared" ref="V287" si="2038">P287</f>
        <v>17</v>
      </c>
      <c r="W287" s="543">
        <f t="shared" ref="W287" si="2039">T287-V287</f>
        <v>33</v>
      </c>
      <c r="X287" s="1046" t="s">
        <v>468</v>
      </c>
      <c r="Y287" s="1046" t="s">
        <v>51</v>
      </c>
      <c r="Z287" s="1046" t="s">
        <v>29</v>
      </c>
      <c r="AA287" s="1046">
        <v>2017</v>
      </c>
      <c r="AB287" s="1046" t="s">
        <v>30</v>
      </c>
      <c r="AC287" s="1047">
        <v>7</v>
      </c>
      <c r="AD287" s="978">
        <f t="shared" ref="AD287" si="2040">T287/AC287</f>
        <v>7.1428571428571432</v>
      </c>
      <c r="AE287" s="1048">
        <v>23.45</v>
      </c>
      <c r="AF287" s="976">
        <f t="shared" ref="AF287" si="2041">AD287*AE287</f>
        <v>167.5</v>
      </c>
      <c r="AG287" s="1077" t="s">
        <v>128</v>
      </c>
      <c r="AH287" s="976">
        <f t="shared" ref="AH287" si="2042">AF287</f>
        <v>167.5</v>
      </c>
      <c r="AI287" s="978">
        <f t="shared" ref="AI287" si="2043">AD287</f>
        <v>7.1428571428571432</v>
      </c>
      <c r="AJ287" s="978">
        <f t="shared" ref="AJ287" si="2044">T287</f>
        <v>50</v>
      </c>
      <c r="AK287" s="1080">
        <f>SUM(AH281:AH287)</f>
        <v>1376.85</v>
      </c>
      <c r="AL287" s="1080">
        <v>1000</v>
      </c>
      <c r="AM287" s="1081">
        <v>45769</v>
      </c>
    </row>
    <row r="288" spans="1:39">
      <c r="A288" s="999">
        <v>45769</v>
      </c>
      <c r="B288" s="164" t="s">
        <v>590</v>
      </c>
      <c r="C288" s="164" t="s">
        <v>637</v>
      </c>
      <c r="D288" s="164" t="s">
        <v>657</v>
      </c>
      <c r="E288" s="164" t="s">
        <v>283</v>
      </c>
      <c r="F288" s="1000">
        <v>245516</v>
      </c>
      <c r="G288" s="1000"/>
      <c r="H288" s="1000">
        <v>245541</v>
      </c>
      <c r="I288" s="1000"/>
      <c r="J288" s="541">
        <f t="shared" ref="J288" si="2045">H288-F288</f>
        <v>25</v>
      </c>
      <c r="K288" s="1000">
        <v>245541</v>
      </c>
      <c r="L288" s="541">
        <f t="shared" ref="L288" si="2046">K288-H288</f>
        <v>0</v>
      </c>
      <c r="M288" s="1000">
        <v>245558</v>
      </c>
      <c r="N288" s="1000"/>
      <c r="O288" s="541">
        <f t="shared" ref="O288" si="2047">M288-K288</f>
        <v>17</v>
      </c>
      <c r="P288" s="541">
        <f t="shared" ref="P288" si="2048">M288-H288</f>
        <v>17</v>
      </c>
      <c r="Q288" s="1000">
        <v>245568</v>
      </c>
      <c r="R288" s="1000"/>
      <c r="S288" s="541">
        <f t="shared" ref="S288" si="2049">Q288-M288</f>
        <v>10</v>
      </c>
      <c r="T288" s="542">
        <f t="shared" ref="T288" si="2050">Q288-F288</f>
        <v>52</v>
      </c>
      <c r="U288" s="542"/>
      <c r="V288" s="541">
        <f t="shared" ref="V288" si="2051">P288</f>
        <v>17</v>
      </c>
      <c r="W288" s="543">
        <f t="shared" ref="W288" si="2052">T288-V288</f>
        <v>35</v>
      </c>
      <c r="X288" s="1046" t="s">
        <v>468</v>
      </c>
      <c r="Y288" s="1046" t="s">
        <v>51</v>
      </c>
      <c r="Z288" s="1046" t="s">
        <v>29</v>
      </c>
      <c r="AA288" s="1046">
        <v>2017</v>
      </c>
      <c r="AB288" s="1046" t="s">
        <v>30</v>
      </c>
      <c r="AC288" s="1047">
        <v>7</v>
      </c>
      <c r="AD288" s="978">
        <f t="shared" ref="AD288" si="2053">T288/AC288</f>
        <v>7.4285714285714288</v>
      </c>
      <c r="AE288" s="1048">
        <v>23.45</v>
      </c>
      <c r="AF288" s="976">
        <f t="shared" ref="AF288" si="2054">AD288*AE288</f>
        <v>174.2</v>
      </c>
      <c r="AG288" s="1077" t="s">
        <v>128</v>
      </c>
      <c r="AH288" s="976">
        <f t="shared" ref="AH288" si="2055">AF288</f>
        <v>174.2</v>
      </c>
      <c r="AI288" s="978">
        <f t="shared" ref="AI288" si="2056">AD288</f>
        <v>7.4285714285714288</v>
      </c>
      <c r="AJ288" s="978">
        <f t="shared" ref="AJ288" si="2057">T288</f>
        <v>52</v>
      </c>
    </row>
    <row r="289" spans="1:39">
      <c r="A289" s="999">
        <v>45770</v>
      </c>
      <c r="B289" s="164" t="s">
        <v>590</v>
      </c>
      <c r="C289" s="164" t="s">
        <v>637</v>
      </c>
      <c r="D289" s="164" t="s">
        <v>650</v>
      </c>
      <c r="E289" s="164" t="s">
        <v>282</v>
      </c>
      <c r="F289" s="1000">
        <v>245568</v>
      </c>
      <c r="G289" s="1000"/>
      <c r="H289" s="1000">
        <v>245579</v>
      </c>
      <c r="I289" s="1000"/>
      <c r="J289" s="541">
        <f t="shared" ref="J289" si="2058">H289-F289</f>
        <v>11</v>
      </c>
      <c r="K289" s="1000">
        <v>245579</v>
      </c>
      <c r="L289" s="541">
        <f t="shared" ref="L289" si="2059">K289-H289</f>
        <v>0</v>
      </c>
      <c r="M289" s="1000">
        <v>245596</v>
      </c>
      <c r="N289" s="1000"/>
      <c r="O289" s="541">
        <f t="shared" ref="O289" si="2060">M289-K289</f>
        <v>17</v>
      </c>
      <c r="P289" s="541">
        <f t="shared" ref="P289" si="2061">M289-H289</f>
        <v>17</v>
      </c>
      <c r="Q289" s="1000">
        <v>245618</v>
      </c>
      <c r="R289" s="1000"/>
      <c r="S289" s="541">
        <f t="shared" ref="S289" si="2062">Q289-M289</f>
        <v>22</v>
      </c>
      <c r="T289" s="542">
        <f t="shared" ref="T289" si="2063">Q289-F289</f>
        <v>50</v>
      </c>
      <c r="U289" s="542"/>
      <c r="V289" s="541">
        <f t="shared" ref="V289" si="2064">P289</f>
        <v>17</v>
      </c>
      <c r="W289" s="543">
        <f t="shared" ref="W289" si="2065">T289-V289</f>
        <v>33</v>
      </c>
      <c r="X289" s="1046" t="s">
        <v>468</v>
      </c>
      <c r="Y289" s="1046" t="s">
        <v>51</v>
      </c>
      <c r="Z289" s="1046" t="s">
        <v>29</v>
      </c>
      <c r="AA289" s="1046">
        <v>2017</v>
      </c>
      <c r="AB289" s="1046" t="s">
        <v>30</v>
      </c>
      <c r="AC289" s="1047">
        <v>7</v>
      </c>
      <c r="AD289" s="978">
        <f t="shared" ref="AD289" si="2066">T289/AC289</f>
        <v>7.1428571428571432</v>
      </c>
      <c r="AE289" s="1048">
        <v>23.45</v>
      </c>
      <c r="AF289" s="976">
        <f t="shared" ref="AF289" si="2067">AD289*AE289</f>
        <v>167.5</v>
      </c>
      <c r="AG289" s="1077" t="s">
        <v>128</v>
      </c>
      <c r="AH289" s="976">
        <f t="shared" ref="AH289" si="2068">AF289</f>
        <v>167.5</v>
      </c>
      <c r="AI289" s="978">
        <f t="shared" ref="AI289" si="2069">AD289</f>
        <v>7.1428571428571432</v>
      </c>
      <c r="AJ289" s="978">
        <f t="shared" ref="AJ289" si="2070">T289</f>
        <v>50</v>
      </c>
    </row>
    <row r="290" spans="1:39">
      <c r="A290" s="999">
        <v>45770</v>
      </c>
      <c r="B290" s="164" t="s">
        <v>590</v>
      </c>
      <c r="C290" s="164" t="s">
        <v>637</v>
      </c>
      <c r="D290" s="164" t="s">
        <v>657</v>
      </c>
      <c r="E290" s="164" t="s">
        <v>283</v>
      </c>
      <c r="F290" s="1000">
        <v>245618</v>
      </c>
      <c r="G290" s="1000"/>
      <c r="H290" s="1000">
        <v>245638</v>
      </c>
      <c r="I290" s="1000"/>
      <c r="J290" s="541">
        <f t="shared" ref="J290" si="2071">H290-F290</f>
        <v>20</v>
      </c>
      <c r="K290" s="1000">
        <v>245638</v>
      </c>
      <c r="L290" s="541">
        <f t="shared" ref="L290" si="2072">K290-H290</f>
        <v>0</v>
      </c>
      <c r="M290" s="1000">
        <v>245656</v>
      </c>
      <c r="N290" s="1000"/>
      <c r="O290" s="541">
        <f t="shared" ref="O290" si="2073">M290-K290</f>
        <v>18</v>
      </c>
      <c r="P290" s="541">
        <f t="shared" ref="P290" si="2074">M290-H290</f>
        <v>18</v>
      </c>
      <c r="Q290" s="1000">
        <v>245666</v>
      </c>
      <c r="R290" s="1000"/>
      <c r="S290" s="541">
        <f t="shared" ref="S290" si="2075">Q290-M290</f>
        <v>10</v>
      </c>
      <c r="T290" s="542">
        <f t="shared" ref="T290" si="2076">Q290-F290</f>
        <v>48</v>
      </c>
      <c r="U290" s="542"/>
      <c r="V290" s="541">
        <f t="shared" ref="V290" si="2077">P290</f>
        <v>18</v>
      </c>
      <c r="W290" s="543">
        <f t="shared" ref="W290" si="2078">T290-V290</f>
        <v>30</v>
      </c>
      <c r="X290" s="1046" t="s">
        <v>468</v>
      </c>
      <c r="Y290" s="1046" t="s">
        <v>51</v>
      </c>
      <c r="Z290" s="1046" t="s">
        <v>29</v>
      </c>
      <c r="AA290" s="1046">
        <v>2017</v>
      </c>
      <c r="AB290" s="1046" t="s">
        <v>30</v>
      </c>
      <c r="AC290" s="1047">
        <v>7</v>
      </c>
      <c r="AD290" s="978">
        <f t="shared" ref="AD290" si="2079">T290/AC290</f>
        <v>6.8571428571428568</v>
      </c>
      <c r="AE290" s="1048">
        <v>23.45</v>
      </c>
      <c r="AF290" s="976">
        <f t="shared" ref="AF290" si="2080">AD290*AE290</f>
        <v>160.79999999999998</v>
      </c>
      <c r="AG290" s="1077" t="s">
        <v>128</v>
      </c>
      <c r="AH290" s="976">
        <f t="shared" ref="AH290" si="2081">AF290</f>
        <v>160.79999999999998</v>
      </c>
      <c r="AI290" s="978">
        <f t="shared" ref="AI290" si="2082">AD290</f>
        <v>6.8571428571428568</v>
      </c>
      <c r="AJ290" s="978">
        <f t="shared" ref="AJ290" si="2083">T290</f>
        <v>48</v>
      </c>
      <c r="AK290" s="1094" t="s">
        <v>439</v>
      </c>
      <c r="AL290" s="1094" t="s">
        <v>440</v>
      </c>
      <c r="AM290" s="1095" t="s">
        <v>2</v>
      </c>
    </row>
    <row r="291" spans="1:39">
      <c r="A291" s="999">
        <v>45771</v>
      </c>
      <c r="B291" s="164" t="s">
        <v>590</v>
      </c>
      <c r="C291" s="164" t="s">
        <v>637</v>
      </c>
      <c r="D291" s="164" t="s">
        <v>650</v>
      </c>
      <c r="E291" s="164" t="s">
        <v>282</v>
      </c>
      <c r="F291" s="1000">
        <v>245666</v>
      </c>
      <c r="G291" s="1000"/>
      <c r="H291" s="1000">
        <v>245677</v>
      </c>
      <c r="I291" s="1000"/>
      <c r="J291" s="541">
        <f t="shared" ref="J291" si="2084">H291-F291</f>
        <v>11</v>
      </c>
      <c r="K291" s="1000">
        <v>245677</v>
      </c>
      <c r="L291" s="541">
        <f t="shared" ref="L291" si="2085">K291-H291</f>
        <v>0</v>
      </c>
      <c r="M291" s="1000">
        <v>245691</v>
      </c>
      <c r="N291" s="1000"/>
      <c r="O291" s="541">
        <f t="shared" ref="O291" si="2086">M291-K291</f>
        <v>14</v>
      </c>
      <c r="P291" s="541">
        <f t="shared" ref="P291" si="2087">M291-H291</f>
        <v>14</v>
      </c>
      <c r="Q291" s="1000">
        <v>245716</v>
      </c>
      <c r="R291" s="1000"/>
      <c r="S291" s="541">
        <f t="shared" ref="S291" si="2088">Q291-M291</f>
        <v>25</v>
      </c>
      <c r="T291" s="542">
        <f t="shared" ref="T291" si="2089">Q291-F291</f>
        <v>50</v>
      </c>
      <c r="U291" s="542"/>
      <c r="V291" s="541">
        <f t="shared" ref="V291" si="2090">P291</f>
        <v>14</v>
      </c>
      <c r="W291" s="543">
        <f t="shared" ref="W291" si="2091">T291-V291</f>
        <v>36</v>
      </c>
      <c r="X291" s="1046" t="s">
        <v>468</v>
      </c>
      <c r="Y291" s="1046" t="s">
        <v>51</v>
      </c>
      <c r="Z291" s="1046" t="s">
        <v>29</v>
      </c>
      <c r="AA291" s="1046">
        <v>2017</v>
      </c>
      <c r="AB291" s="1046" t="s">
        <v>30</v>
      </c>
      <c r="AC291" s="1047">
        <v>7</v>
      </c>
      <c r="AD291" s="978">
        <f t="shared" ref="AD291" si="2092">T291/AC291</f>
        <v>7.1428571428571432</v>
      </c>
      <c r="AE291" s="1048">
        <v>23.45</v>
      </c>
      <c r="AF291" s="976">
        <f t="shared" ref="AF291" si="2093">AD291*AE291</f>
        <v>167.5</v>
      </c>
      <c r="AG291" s="1077" t="s">
        <v>128</v>
      </c>
      <c r="AH291" s="976">
        <f t="shared" ref="AH291" si="2094">AF291</f>
        <v>167.5</v>
      </c>
      <c r="AI291" s="978">
        <f t="shared" ref="AI291" si="2095">AD291</f>
        <v>7.1428571428571432</v>
      </c>
      <c r="AJ291" s="978">
        <f t="shared" ref="AJ291" si="2096">T291</f>
        <v>50</v>
      </c>
      <c r="AK291" s="1080">
        <f>SUM(AH288:AH291)</f>
        <v>670</v>
      </c>
      <c r="AL291" s="1080">
        <v>700</v>
      </c>
      <c r="AM291" s="1081">
        <v>45771</v>
      </c>
    </row>
    <row r="292" spans="1:39">
      <c r="A292" s="999">
        <v>45771</v>
      </c>
      <c r="B292" s="164" t="s">
        <v>590</v>
      </c>
      <c r="C292" s="164" t="s">
        <v>637</v>
      </c>
      <c r="D292" s="164" t="s">
        <v>657</v>
      </c>
      <c r="E292" s="164" t="s">
        <v>283</v>
      </c>
      <c r="F292" s="1000">
        <v>245716</v>
      </c>
      <c r="G292" s="1000"/>
      <c r="H292" s="1000">
        <v>245734</v>
      </c>
      <c r="I292" s="1000"/>
      <c r="J292" s="541">
        <f t="shared" ref="J292" si="2097">H292-F292</f>
        <v>18</v>
      </c>
      <c r="K292" s="1000">
        <v>245734</v>
      </c>
      <c r="L292" s="541">
        <f t="shared" ref="L292" si="2098">K292-H292</f>
        <v>0</v>
      </c>
      <c r="M292" s="1000">
        <v>245752</v>
      </c>
      <c r="N292" s="1000"/>
      <c r="O292" s="541">
        <f t="shared" ref="O292" si="2099">M292-K292</f>
        <v>18</v>
      </c>
      <c r="P292" s="541">
        <f t="shared" ref="P292" si="2100">M292-H292</f>
        <v>18</v>
      </c>
      <c r="Q292" s="1000">
        <v>245762</v>
      </c>
      <c r="R292" s="1000"/>
      <c r="S292" s="541">
        <f t="shared" ref="S292" si="2101">Q292-M292</f>
        <v>10</v>
      </c>
      <c r="T292" s="542">
        <f t="shared" ref="T292" si="2102">Q292-F292</f>
        <v>46</v>
      </c>
      <c r="U292" s="542"/>
      <c r="V292" s="541">
        <f t="shared" ref="V292" si="2103">P292</f>
        <v>18</v>
      </c>
      <c r="W292" s="543">
        <f t="shared" ref="W292" si="2104">T292-V292</f>
        <v>28</v>
      </c>
      <c r="X292" s="1046" t="s">
        <v>468</v>
      </c>
      <c r="Y292" s="1046" t="s">
        <v>51</v>
      </c>
      <c r="Z292" s="1046" t="s">
        <v>29</v>
      </c>
      <c r="AA292" s="1046">
        <v>2017</v>
      </c>
      <c r="AB292" s="1046" t="s">
        <v>30</v>
      </c>
      <c r="AC292" s="1047">
        <v>7</v>
      </c>
      <c r="AD292" s="978">
        <f t="shared" ref="AD292" si="2105">T292/AC292</f>
        <v>6.5714285714285712</v>
      </c>
      <c r="AE292" s="1048">
        <v>23.45</v>
      </c>
      <c r="AF292" s="976">
        <f t="shared" ref="AF292" si="2106">AD292*AE292</f>
        <v>154.1</v>
      </c>
      <c r="AG292" s="1077" t="s">
        <v>128</v>
      </c>
      <c r="AH292" s="976">
        <f t="shared" ref="AH292" si="2107">AF292</f>
        <v>154.1</v>
      </c>
      <c r="AI292" s="978">
        <f t="shared" ref="AI292" si="2108">AD292</f>
        <v>6.5714285714285712</v>
      </c>
      <c r="AJ292" s="978">
        <f t="shared" ref="AJ292" si="2109">T292</f>
        <v>46</v>
      </c>
    </row>
    <row r="293" spans="1:39">
      <c r="A293" s="999">
        <v>45772</v>
      </c>
      <c r="B293" s="164" t="s">
        <v>590</v>
      </c>
      <c r="C293" s="164" t="s">
        <v>637</v>
      </c>
      <c r="D293" s="164" t="s">
        <v>650</v>
      </c>
      <c r="E293" s="164" t="s">
        <v>282</v>
      </c>
      <c r="F293" s="1000">
        <v>245762</v>
      </c>
      <c r="G293" s="1000"/>
      <c r="H293" s="1000">
        <v>245773</v>
      </c>
      <c r="I293" s="1000"/>
      <c r="J293" s="541">
        <f t="shared" ref="J293" si="2110">H293-F293</f>
        <v>11</v>
      </c>
      <c r="K293" s="1000">
        <v>245773</v>
      </c>
      <c r="L293" s="541">
        <f t="shared" ref="L293" si="2111">K293-H293</f>
        <v>0</v>
      </c>
      <c r="M293" s="1000">
        <v>245789</v>
      </c>
      <c r="N293" s="1000"/>
      <c r="O293" s="541">
        <f t="shared" ref="O293" si="2112">M293-K293</f>
        <v>16</v>
      </c>
      <c r="P293" s="541">
        <f t="shared" ref="P293" si="2113">M293-H293</f>
        <v>16</v>
      </c>
      <c r="Q293" s="1000">
        <v>245811</v>
      </c>
      <c r="R293" s="1000"/>
      <c r="S293" s="541">
        <f t="shared" ref="S293" si="2114">Q293-M293</f>
        <v>22</v>
      </c>
      <c r="T293" s="542">
        <f t="shared" ref="T293" si="2115">Q293-F293</f>
        <v>49</v>
      </c>
      <c r="U293" s="542"/>
      <c r="V293" s="541">
        <f t="shared" ref="V293" si="2116">P293</f>
        <v>16</v>
      </c>
      <c r="W293" s="543">
        <f t="shared" ref="W293" si="2117">T293-V293</f>
        <v>33</v>
      </c>
      <c r="X293" s="1046" t="s">
        <v>468</v>
      </c>
      <c r="Y293" s="1046" t="s">
        <v>51</v>
      </c>
      <c r="Z293" s="1046" t="s">
        <v>29</v>
      </c>
      <c r="AA293" s="1046">
        <v>2017</v>
      </c>
      <c r="AB293" s="1046" t="s">
        <v>30</v>
      </c>
      <c r="AC293" s="1047">
        <v>7</v>
      </c>
      <c r="AD293" s="978">
        <f t="shared" ref="AD293" si="2118">T293/AC293</f>
        <v>7</v>
      </c>
      <c r="AE293" s="1048">
        <v>23.45</v>
      </c>
      <c r="AF293" s="976">
        <f t="shared" ref="AF293" si="2119">AD293*AE293</f>
        <v>164.15</v>
      </c>
      <c r="AG293" s="1077" t="s">
        <v>128</v>
      </c>
      <c r="AH293" s="976">
        <f t="shared" ref="AH293" si="2120">AF293</f>
        <v>164.15</v>
      </c>
      <c r="AI293" s="978">
        <f t="shared" ref="AI293" si="2121">AD293</f>
        <v>7</v>
      </c>
      <c r="AJ293" s="978">
        <f t="shared" ref="AJ293" si="2122">T293</f>
        <v>49</v>
      </c>
    </row>
    <row r="294" spans="1:39">
      <c r="A294" s="999">
        <v>45772</v>
      </c>
      <c r="B294" s="164" t="s">
        <v>641</v>
      </c>
      <c r="C294" s="164" t="s">
        <v>111</v>
      </c>
      <c r="D294" s="164" t="s">
        <v>461</v>
      </c>
      <c r="E294" s="164" t="s">
        <v>283</v>
      </c>
      <c r="F294" s="1000">
        <v>245811</v>
      </c>
      <c r="G294" s="1000"/>
      <c r="H294" s="1000">
        <v>245822</v>
      </c>
      <c r="I294" s="1000"/>
      <c r="J294" s="541">
        <f t="shared" ref="J294" si="2123">H294-F294</f>
        <v>11</v>
      </c>
      <c r="K294" s="1000">
        <v>245822</v>
      </c>
      <c r="L294" s="541">
        <f t="shared" ref="L294" si="2124">K294-H294</f>
        <v>0</v>
      </c>
      <c r="M294" s="1000">
        <v>245835</v>
      </c>
      <c r="N294" s="1000"/>
      <c r="O294" s="541">
        <f t="shared" ref="O294" si="2125">M294-K294</f>
        <v>13</v>
      </c>
      <c r="P294" s="541">
        <f t="shared" ref="P294" si="2126">M294-H294</f>
        <v>13</v>
      </c>
      <c r="Q294" s="1000">
        <v>245838</v>
      </c>
      <c r="R294" s="1000"/>
      <c r="S294" s="541">
        <f t="shared" ref="S294" si="2127">Q294-M294</f>
        <v>3</v>
      </c>
      <c r="T294" s="542">
        <f t="shared" ref="T294" si="2128">Q294-F294</f>
        <v>27</v>
      </c>
      <c r="U294" s="542"/>
      <c r="V294" s="541">
        <f t="shared" ref="V294" si="2129">P294</f>
        <v>13</v>
      </c>
      <c r="W294" s="543">
        <f t="shared" ref="W294" si="2130">T294-V294</f>
        <v>14</v>
      </c>
      <c r="X294" s="1046" t="s">
        <v>468</v>
      </c>
      <c r="Y294" s="1046" t="s">
        <v>51</v>
      </c>
      <c r="Z294" s="1046" t="s">
        <v>29</v>
      </c>
      <c r="AA294" s="1046">
        <v>2017</v>
      </c>
      <c r="AB294" s="1046" t="s">
        <v>30</v>
      </c>
      <c r="AC294" s="1047">
        <v>7</v>
      </c>
      <c r="AD294" s="978">
        <f t="shared" ref="AD294" si="2131">T294/AC294</f>
        <v>3.8571428571428572</v>
      </c>
      <c r="AE294" s="1048">
        <v>23.45</v>
      </c>
      <c r="AF294" s="976">
        <f t="shared" ref="AF294" si="2132">AD294*AE294</f>
        <v>90.45</v>
      </c>
      <c r="AG294" s="1077" t="s">
        <v>128</v>
      </c>
      <c r="AH294" s="976">
        <f t="shared" ref="AH294" si="2133">AF294</f>
        <v>90.45</v>
      </c>
      <c r="AI294" s="978">
        <f t="shared" ref="AI294" si="2134">AD294</f>
        <v>3.8571428571428572</v>
      </c>
      <c r="AJ294" s="978">
        <f t="shared" ref="AJ294" si="2135">T294</f>
        <v>27</v>
      </c>
    </row>
    <row r="295" spans="1:39">
      <c r="A295" s="999">
        <v>45773</v>
      </c>
      <c r="B295" s="164" t="s">
        <v>641</v>
      </c>
      <c r="C295" s="164" t="s">
        <v>637</v>
      </c>
      <c r="D295" s="164" t="s">
        <v>650</v>
      </c>
      <c r="E295" s="164" t="s">
        <v>282</v>
      </c>
      <c r="F295" s="1000">
        <v>245838</v>
      </c>
      <c r="G295" s="1000"/>
      <c r="H295" s="1000">
        <v>245853</v>
      </c>
      <c r="I295" s="1000"/>
      <c r="J295" s="541">
        <f t="shared" ref="J295" si="2136">H295-F295</f>
        <v>15</v>
      </c>
      <c r="K295" s="1000">
        <v>245853</v>
      </c>
      <c r="L295" s="541">
        <f t="shared" ref="L295" si="2137">K295-H295</f>
        <v>0</v>
      </c>
      <c r="M295" s="1000">
        <v>245869</v>
      </c>
      <c r="N295" s="1000"/>
      <c r="O295" s="541">
        <f t="shared" ref="O295" si="2138">M295-K295</f>
        <v>16</v>
      </c>
      <c r="P295" s="541">
        <f t="shared" ref="P295" si="2139">M295-H295</f>
        <v>16</v>
      </c>
      <c r="Q295" s="1000">
        <v>245889</v>
      </c>
      <c r="R295" s="1000"/>
      <c r="S295" s="541">
        <f t="shared" ref="S295" si="2140">Q295-M295</f>
        <v>20</v>
      </c>
      <c r="T295" s="542">
        <f t="shared" ref="T295" si="2141">Q295-F295</f>
        <v>51</v>
      </c>
      <c r="U295" s="542"/>
      <c r="V295" s="541">
        <f t="shared" ref="V295" si="2142">P295</f>
        <v>16</v>
      </c>
      <c r="W295" s="543">
        <f t="shared" ref="W295" si="2143">T295-V295</f>
        <v>35</v>
      </c>
      <c r="X295" s="1046" t="s">
        <v>468</v>
      </c>
      <c r="Y295" s="1046" t="s">
        <v>51</v>
      </c>
      <c r="Z295" s="1046" t="s">
        <v>29</v>
      </c>
      <c r="AA295" s="1046">
        <v>2017</v>
      </c>
      <c r="AB295" s="1046" t="s">
        <v>30</v>
      </c>
      <c r="AC295" s="1047">
        <v>7</v>
      </c>
      <c r="AD295" s="978">
        <f t="shared" ref="AD295" si="2144">T295/AC295</f>
        <v>7.2857142857142856</v>
      </c>
      <c r="AE295" s="1048">
        <v>23.45</v>
      </c>
      <c r="AF295" s="976">
        <f t="shared" ref="AF295" si="2145">AD295*AE295</f>
        <v>170.85</v>
      </c>
      <c r="AG295" s="1077" t="s">
        <v>128</v>
      </c>
      <c r="AH295" s="976">
        <f t="shared" ref="AH295" si="2146">AF295</f>
        <v>170.85</v>
      </c>
      <c r="AI295" s="978">
        <f t="shared" ref="AI295" si="2147">AD295</f>
        <v>7.2857142857142856</v>
      </c>
      <c r="AJ295" s="978">
        <f t="shared" ref="AJ295" si="2148">T295</f>
        <v>51</v>
      </c>
    </row>
    <row r="296" spans="1:39">
      <c r="A296" s="999">
        <v>45773</v>
      </c>
      <c r="B296" s="164" t="s">
        <v>641</v>
      </c>
      <c r="C296" s="164" t="s">
        <v>637</v>
      </c>
      <c r="D296" s="164" t="s">
        <v>657</v>
      </c>
      <c r="E296" s="164" t="s">
        <v>283</v>
      </c>
      <c r="F296" s="1000">
        <v>245889</v>
      </c>
      <c r="G296" s="1000"/>
      <c r="H296" s="1000">
        <v>245912</v>
      </c>
      <c r="I296" s="1000"/>
      <c r="J296" s="541">
        <f t="shared" ref="J296" si="2149">H296-F296</f>
        <v>23</v>
      </c>
      <c r="K296" s="1000">
        <v>245912</v>
      </c>
      <c r="L296" s="541">
        <f t="shared" ref="L296" si="2150">K296-H296</f>
        <v>0</v>
      </c>
      <c r="M296" s="1000">
        <v>245930</v>
      </c>
      <c r="N296" s="1000"/>
      <c r="O296" s="541">
        <f t="shared" ref="O296" si="2151">M296-K296</f>
        <v>18</v>
      </c>
      <c r="P296" s="541">
        <f t="shared" ref="P296" si="2152">M296-H296</f>
        <v>18</v>
      </c>
      <c r="Q296" s="1000">
        <v>245941</v>
      </c>
      <c r="R296" s="1000"/>
      <c r="S296" s="541">
        <f t="shared" ref="S296" si="2153">Q296-M296</f>
        <v>11</v>
      </c>
      <c r="T296" s="542">
        <f t="shared" ref="T296" si="2154">Q296-F296</f>
        <v>52</v>
      </c>
      <c r="U296" s="542"/>
      <c r="V296" s="541">
        <f t="shared" ref="V296" si="2155">P296</f>
        <v>18</v>
      </c>
      <c r="W296" s="543">
        <f t="shared" ref="W296" si="2156">T296-V296</f>
        <v>34</v>
      </c>
      <c r="X296" s="1046" t="s">
        <v>468</v>
      </c>
      <c r="Y296" s="1046" t="s">
        <v>51</v>
      </c>
      <c r="Z296" s="1046" t="s">
        <v>29</v>
      </c>
      <c r="AA296" s="1046">
        <v>2017</v>
      </c>
      <c r="AB296" s="1046" t="s">
        <v>30</v>
      </c>
      <c r="AC296" s="1047">
        <v>7</v>
      </c>
      <c r="AD296" s="978">
        <f t="shared" ref="AD296" si="2157">T296/AC296</f>
        <v>7.4285714285714288</v>
      </c>
      <c r="AE296" s="1048">
        <v>23.45</v>
      </c>
      <c r="AF296" s="976">
        <f t="shared" ref="AF296" si="2158">AD296*AE296</f>
        <v>174.2</v>
      </c>
      <c r="AG296" s="1077" t="s">
        <v>128</v>
      </c>
      <c r="AH296" s="976">
        <f t="shared" ref="AH296" si="2159">AF296</f>
        <v>174.2</v>
      </c>
      <c r="AI296" s="978">
        <f t="shared" ref="AI296" si="2160">AD296</f>
        <v>7.4285714285714288</v>
      </c>
      <c r="AJ296" s="978">
        <f t="shared" ref="AJ296" si="2161">T296</f>
        <v>52</v>
      </c>
      <c r="AK296" s="1094" t="s">
        <v>439</v>
      </c>
      <c r="AL296" s="1094" t="s">
        <v>440</v>
      </c>
      <c r="AM296" s="1095" t="s">
        <v>2</v>
      </c>
    </row>
    <row r="297" spans="1:39">
      <c r="A297" s="999">
        <v>45775</v>
      </c>
      <c r="B297" s="164" t="s">
        <v>641</v>
      </c>
      <c r="C297" s="164" t="s">
        <v>111</v>
      </c>
      <c r="D297" s="164" t="s">
        <v>462</v>
      </c>
      <c r="E297" s="164" t="s">
        <v>282</v>
      </c>
      <c r="F297" s="1000">
        <v>245941</v>
      </c>
      <c r="G297" s="1000"/>
      <c r="H297" s="1000">
        <v>245944</v>
      </c>
      <c r="I297" s="1000"/>
      <c r="J297" s="541">
        <f t="shared" ref="J297" si="2162">H297-F297</f>
        <v>3</v>
      </c>
      <c r="K297" s="1000">
        <v>245944</v>
      </c>
      <c r="L297" s="541">
        <f t="shared" ref="L297" si="2163">K297-H297</f>
        <v>0</v>
      </c>
      <c r="M297" s="1000">
        <v>245952</v>
      </c>
      <c r="N297" s="1000"/>
      <c r="O297" s="541">
        <f t="shared" ref="O297" si="2164">M297-K297</f>
        <v>8</v>
      </c>
      <c r="P297" s="541">
        <f t="shared" ref="P297" si="2165">M297-H297</f>
        <v>8</v>
      </c>
      <c r="Q297" s="1000">
        <v>245952</v>
      </c>
      <c r="R297" s="1000"/>
      <c r="S297" s="541">
        <f t="shared" ref="S297" si="2166">Q297-M297</f>
        <v>0</v>
      </c>
      <c r="T297" s="542">
        <f t="shared" ref="T297" si="2167">Q297-F297</f>
        <v>11</v>
      </c>
      <c r="U297" s="542"/>
      <c r="V297" s="541">
        <f t="shared" ref="V297" si="2168">P297</f>
        <v>8</v>
      </c>
      <c r="W297" s="543">
        <f t="shared" ref="W297" si="2169">T297-V297</f>
        <v>3</v>
      </c>
      <c r="X297" s="1046" t="s">
        <v>468</v>
      </c>
      <c r="Y297" s="1046" t="s">
        <v>51</v>
      </c>
      <c r="Z297" s="1046" t="s">
        <v>29</v>
      </c>
      <c r="AA297" s="1046">
        <v>2017</v>
      </c>
      <c r="AB297" s="1046" t="s">
        <v>30</v>
      </c>
      <c r="AC297" s="1047">
        <v>7</v>
      </c>
      <c r="AD297" s="978">
        <f t="shared" ref="AD297" si="2170">T297/AC297</f>
        <v>1.5714285714285714</v>
      </c>
      <c r="AE297" s="1048">
        <v>23.45</v>
      </c>
      <c r="AF297" s="976">
        <f t="shared" ref="AF297" si="2171">AD297*AE297</f>
        <v>36.85</v>
      </c>
      <c r="AG297" s="1077" t="s">
        <v>128</v>
      </c>
      <c r="AH297" s="976">
        <f t="shared" ref="AH297" si="2172">AF297</f>
        <v>36.85</v>
      </c>
      <c r="AI297" s="978">
        <f t="shared" ref="AI297" si="2173">AD297</f>
        <v>1.5714285714285714</v>
      </c>
      <c r="AJ297" s="978">
        <f t="shared" ref="AJ297" si="2174">T297</f>
        <v>11</v>
      </c>
      <c r="AK297" s="1080">
        <f>SUM(AH292:AH297)</f>
        <v>790.6</v>
      </c>
      <c r="AL297" s="1080">
        <v>1000</v>
      </c>
      <c r="AM297" s="1081">
        <v>45775</v>
      </c>
    </row>
    <row r="298" spans="1:39">
      <c r="A298" s="999">
        <v>45775</v>
      </c>
      <c r="B298" s="164" t="s">
        <v>641</v>
      </c>
      <c r="C298" s="164" t="s">
        <v>659</v>
      </c>
      <c r="D298" s="164" t="s">
        <v>485</v>
      </c>
      <c r="E298" s="164" t="s">
        <v>282</v>
      </c>
      <c r="F298" s="1000">
        <v>245952</v>
      </c>
      <c r="G298" s="1000"/>
      <c r="H298" s="1000">
        <v>245952</v>
      </c>
      <c r="I298" s="1000"/>
      <c r="J298" s="541">
        <f t="shared" ref="J298" si="2175">H298-F298</f>
        <v>0</v>
      </c>
      <c r="K298" s="1000">
        <v>245952</v>
      </c>
      <c r="L298" s="541">
        <f t="shared" ref="L298" si="2176">K298-H298</f>
        <v>0</v>
      </c>
      <c r="M298" s="1000">
        <v>245996</v>
      </c>
      <c r="N298" s="1000"/>
      <c r="O298" s="541">
        <f t="shared" ref="O298" si="2177">M298-K298</f>
        <v>44</v>
      </c>
      <c r="P298" s="541">
        <f t="shared" ref="P298" si="2178">M298-H298</f>
        <v>44</v>
      </c>
      <c r="Q298" s="1000">
        <v>245996</v>
      </c>
      <c r="R298" s="1000"/>
      <c r="S298" s="541">
        <f t="shared" ref="S298" si="2179">Q298-M298</f>
        <v>0</v>
      </c>
      <c r="T298" s="542">
        <f t="shared" ref="T298" si="2180">Q298-F298</f>
        <v>44</v>
      </c>
      <c r="U298" s="542"/>
      <c r="V298" s="541">
        <f t="shared" ref="V298" si="2181">P298</f>
        <v>44</v>
      </c>
      <c r="W298" s="543">
        <f t="shared" ref="W298" si="2182">T298-V298</f>
        <v>0</v>
      </c>
      <c r="X298" s="1046" t="s">
        <v>468</v>
      </c>
      <c r="Y298" s="1046" t="s">
        <v>51</v>
      </c>
      <c r="Z298" s="1046" t="s">
        <v>29</v>
      </c>
      <c r="AA298" s="1046">
        <v>2017</v>
      </c>
      <c r="AB298" s="1046" t="s">
        <v>30</v>
      </c>
      <c r="AC298" s="1047">
        <v>7</v>
      </c>
      <c r="AD298" s="978">
        <f t="shared" ref="AD298" si="2183">T298/AC298</f>
        <v>6.2857142857142856</v>
      </c>
      <c r="AE298" s="1048">
        <v>23.45</v>
      </c>
      <c r="AF298" s="976">
        <f t="shared" ref="AF298" si="2184">AD298*AE298</f>
        <v>147.4</v>
      </c>
      <c r="AG298" s="1077" t="s">
        <v>128</v>
      </c>
      <c r="AH298" s="976">
        <f t="shared" ref="AH298" si="2185">AF298</f>
        <v>147.4</v>
      </c>
      <c r="AI298" s="978">
        <f t="shared" ref="AI298" si="2186">AD298</f>
        <v>6.2857142857142856</v>
      </c>
      <c r="AJ298" s="978">
        <f t="shared" ref="AJ298" si="2187">T298</f>
        <v>44</v>
      </c>
      <c r="AK298" s="1078"/>
      <c r="AL298" s="1078"/>
      <c r="AM298" s="1079"/>
    </row>
    <row r="299" spans="1:39">
      <c r="A299" s="999">
        <v>45775</v>
      </c>
      <c r="B299" s="164" t="s">
        <v>590</v>
      </c>
      <c r="C299" s="164" t="s">
        <v>637</v>
      </c>
      <c r="D299" s="164" t="s">
        <v>657</v>
      </c>
      <c r="E299" s="164" t="s">
        <v>283</v>
      </c>
      <c r="F299" s="1000">
        <v>245996</v>
      </c>
      <c r="G299" s="1000"/>
      <c r="H299" s="1000">
        <v>246016</v>
      </c>
      <c r="I299" s="1000"/>
      <c r="J299" s="541">
        <f t="shared" ref="J299" si="2188">H299-F299</f>
        <v>20</v>
      </c>
      <c r="K299" s="1000">
        <v>246016</v>
      </c>
      <c r="L299" s="541">
        <f t="shared" ref="L299" si="2189">K299-H299</f>
        <v>0</v>
      </c>
      <c r="M299" s="1000">
        <v>246034</v>
      </c>
      <c r="N299" s="1000"/>
      <c r="O299" s="541">
        <f t="shared" ref="O299" si="2190">M299-K299</f>
        <v>18</v>
      </c>
      <c r="P299" s="541">
        <f t="shared" ref="P299" si="2191">M299-H299</f>
        <v>18</v>
      </c>
      <c r="Q299" s="1000">
        <v>246044</v>
      </c>
      <c r="R299" s="1000"/>
      <c r="S299" s="541">
        <f t="shared" ref="S299" si="2192">Q299-M299</f>
        <v>10</v>
      </c>
      <c r="T299" s="542">
        <f t="shared" ref="T299" si="2193">Q299-F299</f>
        <v>48</v>
      </c>
      <c r="U299" s="542"/>
      <c r="V299" s="541">
        <f t="shared" ref="V299" si="2194">P299</f>
        <v>18</v>
      </c>
      <c r="W299" s="543">
        <f t="shared" ref="W299" si="2195">T299-V299</f>
        <v>30</v>
      </c>
      <c r="X299" s="1046" t="s">
        <v>468</v>
      </c>
      <c r="Y299" s="1046" t="s">
        <v>51</v>
      </c>
      <c r="Z299" s="1046" t="s">
        <v>29</v>
      </c>
      <c r="AA299" s="1046">
        <v>2017</v>
      </c>
      <c r="AB299" s="1046" t="s">
        <v>30</v>
      </c>
      <c r="AC299" s="1047">
        <v>7</v>
      </c>
      <c r="AD299" s="978">
        <f t="shared" ref="AD299" si="2196">T299/AC299</f>
        <v>6.8571428571428568</v>
      </c>
      <c r="AE299" s="1048">
        <v>23.45</v>
      </c>
      <c r="AF299" s="976">
        <f t="shared" ref="AF299" si="2197">AD299*AE299</f>
        <v>160.79999999999998</v>
      </c>
      <c r="AG299" s="1077" t="s">
        <v>128</v>
      </c>
      <c r="AH299" s="976">
        <f t="shared" ref="AH299" si="2198">AF299</f>
        <v>160.79999999999998</v>
      </c>
      <c r="AI299" s="978">
        <f t="shared" ref="AI299" si="2199">AD299</f>
        <v>6.8571428571428568</v>
      </c>
      <c r="AJ299" s="978">
        <f t="shared" ref="AJ299" si="2200">T299</f>
        <v>48</v>
      </c>
    </row>
    <row r="300" spans="1:39">
      <c r="A300" s="999">
        <v>45776</v>
      </c>
      <c r="B300" s="164" t="s">
        <v>590</v>
      </c>
      <c r="C300" s="164" t="s">
        <v>637</v>
      </c>
      <c r="D300" s="164" t="s">
        <v>650</v>
      </c>
      <c r="E300" s="164" t="s">
        <v>282</v>
      </c>
      <c r="F300" s="1000">
        <v>246044</v>
      </c>
      <c r="G300" s="1000"/>
      <c r="H300" s="1000">
        <v>246055</v>
      </c>
      <c r="I300" s="1000"/>
      <c r="J300" s="541">
        <f t="shared" ref="J300" si="2201">H300-F300</f>
        <v>11</v>
      </c>
      <c r="K300" s="1000">
        <v>246055</v>
      </c>
      <c r="L300" s="541">
        <f t="shared" ref="L300" si="2202">K300-H300</f>
        <v>0</v>
      </c>
      <c r="M300" s="1000">
        <v>246077</v>
      </c>
      <c r="N300" s="1000"/>
      <c r="O300" s="541">
        <f t="shared" ref="O300" si="2203">M300-K300</f>
        <v>22</v>
      </c>
      <c r="P300" s="541">
        <f t="shared" ref="P300" si="2204">M300-H300</f>
        <v>22</v>
      </c>
      <c r="Q300" s="1000">
        <v>246101</v>
      </c>
      <c r="R300" s="1000"/>
      <c r="S300" s="541">
        <f t="shared" ref="S300" si="2205">Q300-M300</f>
        <v>24</v>
      </c>
      <c r="T300" s="542">
        <f t="shared" ref="T300" si="2206">Q300-F300</f>
        <v>57</v>
      </c>
      <c r="U300" s="542"/>
      <c r="V300" s="541">
        <f t="shared" ref="V300" si="2207">P300</f>
        <v>22</v>
      </c>
      <c r="W300" s="543">
        <f t="shared" ref="W300" si="2208">T300-V300</f>
        <v>35</v>
      </c>
      <c r="X300" s="1046" t="s">
        <v>468</v>
      </c>
      <c r="Y300" s="1046" t="s">
        <v>51</v>
      </c>
      <c r="Z300" s="1046" t="s">
        <v>29</v>
      </c>
      <c r="AA300" s="1046">
        <v>2017</v>
      </c>
      <c r="AB300" s="1046" t="s">
        <v>30</v>
      </c>
      <c r="AC300" s="1047">
        <v>7</v>
      </c>
      <c r="AD300" s="978">
        <f t="shared" ref="AD300" si="2209">T300/AC300</f>
        <v>8.1428571428571423</v>
      </c>
      <c r="AE300" s="1048">
        <v>23.45</v>
      </c>
      <c r="AF300" s="976">
        <f t="shared" ref="AF300" si="2210">AD300*AE300</f>
        <v>190.95</v>
      </c>
      <c r="AG300" s="1077" t="s">
        <v>128</v>
      </c>
      <c r="AH300" s="976">
        <f t="shared" ref="AH300" si="2211">AF300</f>
        <v>190.95</v>
      </c>
      <c r="AI300" s="978">
        <f t="shared" ref="AI300" si="2212">AD300</f>
        <v>8.1428571428571423</v>
      </c>
      <c r="AJ300" s="978">
        <f t="shared" ref="AJ300" si="2213">T300</f>
        <v>57</v>
      </c>
    </row>
    <row r="301" spans="1:39">
      <c r="A301" s="999">
        <v>45776</v>
      </c>
      <c r="B301" s="164" t="s">
        <v>590</v>
      </c>
      <c r="C301" s="164" t="s">
        <v>637</v>
      </c>
      <c r="D301" s="164" t="s">
        <v>657</v>
      </c>
      <c r="E301" s="164" t="s">
        <v>283</v>
      </c>
      <c r="F301" s="1000">
        <v>246101</v>
      </c>
      <c r="G301" s="1000"/>
      <c r="H301" s="1000">
        <v>246121</v>
      </c>
      <c r="I301" s="1000"/>
      <c r="J301" s="541">
        <f t="shared" ref="J301" si="2214">H301-F301</f>
        <v>20</v>
      </c>
      <c r="K301" s="1000">
        <v>246121</v>
      </c>
      <c r="L301" s="541">
        <f t="shared" ref="L301" si="2215">K301-H301</f>
        <v>0</v>
      </c>
      <c r="M301" s="1000">
        <v>246139</v>
      </c>
      <c r="N301" s="1000"/>
      <c r="O301" s="541">
        <f t="shared" ref="O301" si="2216">M301-K301</f>
        <v>18</v>
      </c>
      <c r="P301" s="541">
        <f t="shared" ref="P301" si="2217">M301-H301</f>
        <v>18</v>
      </c>
      <c r="Q301" s="1000">
        <v>246151</v>
      </c>
      <c r="R301" s="1000"/>
      <c r="S301" s="541">
        <f t="shared" ref="S301" si="2218">Q301-M301</f>
        <v>12</v>
      </c>
      <c r="T301" s="542">
        <f t="shared" ref="T301" si="2219">Q301-F301</f>
        <v>50</v>
      </c>
      <c r="U301" s="542"/>
      <c r="V301" s="541">
        <f t="shared" ref="V301" si="2220">P301</f>
        <v>18</v>
      </c>
      <c r="W301" s="543">
        <f t="shared" ref="W301" si="2221">T301-V301</f>
        <v>32</v>
      </c>
      <c r="X301" s="1046" t="s">
        <v>468</v>
      </c>
      <c r="Y301" s="1046" t="s">
        <v>51</v>
      </c>
      <c r="Z301" s="1046" t="s">
        <v>29</v>
      </c>
      <c r="AA301" s="1046">
        <v>2017</v>
      </c>
      <c r="AB301" s="1046" t="s">
        <v>30</v>
      </c>
      <c r="AC301" s="1047">
        <v>7</v>
      </c>
      <c r="AD301" s="978">
        <f t="shared" ref="AD301" si="2222">T301/AC301</f>
        <v>7.1428571428571432</v>
      </c>
      <c r="AE301" s="1048">
        <v>23.45</v>
      </c>
      <c r="AF301" s="976">
        <f t="shared" ref="AF301" si="2223">AD301*AE301</f>
        <v>167.5</v>
      </c>
      <c r="AG301" s="1077" t="s">
        <v>128</v>
      </c>
      <c r="AH301" s="976">
        <f t="shared" ref="AH301" si="2224">AF301</f>
        <v>167.5</v>
      </c>
      <c r="AI301" s="978">
        <f t="shared" ref="AI301" si="2225">AD301</f>
        <v>7.1428571428571432</v>
      </c>
      <c r="AJ301" s="978">
        <f t="shared" ref="AJ301" si="2226">T301</f>
        <v>50</v>
      </c>
      <c r="AK301" s="1094" t="s">
        <v>439</v>
      </c>
      <c r="AL301" s="1094" t="s">
        <v>440</v>
      </c>
      <c r="AM301" s="1095" t="s">
        <v>2</v>
      </c>
    </row>
    <row r="302" spans="1:39">
      <c r="A302" s="999">
        <v>45777</v>
      </c>
      <c r="B302" s="164" t="s">
        <v>590</v>
      </c>
      <c r="C302" s="164" t="s">
        <v>637</v>
      </c>
      <c r="D302" s="164" t="s">
        <v>650</v>
      </c>
      <c r="E302" s="164" t="s">
        <v>282</v>
      </c>
      <c r="F302" s="1000">
        <v>246151</v>
      </c>
      <c r="G302" s="1000"/>
      <c r="H302" s="1000">
        <v>246162</v>
      </c>
      <c r="I302" s="1000"/>
      <c r="J302" s="541">
        <f t="shared" ref="J302" si="2227">H302-F302</f>
        <v>11</v>
      </c>
      <c r="K302" s="1000">
        <v>246162</v>
      </c>
      <c r="L302" s="541">
        <f t="shared" ref="L302" si="2228">K302-H302</f>
        <v>0</v>
      </c>
      <c r="M302" s="1000">
        <v>246179</v>
      </c>
      <c r="N302" s="1000"/>
      <c r="O302" s="541">
        <f t="shared" ref="O302" si="2229">M302-K302</f>
        <v>17</v>
      </c>
      <c r="P302" s="541">
        <f t="shared" ref="P302" si="2230">M302-H302</f>
        <v>17</v>
      </c>
      <c r="Q302" s="1000">
        <v>246197</v>
      </c>
      <c r="R302" s="1000"/>
      <c r="S302" s="541">
        <f t="shared" ref="S302" si="2231">Q302-M302</f>
        <v>18</v>
      </c>
      <c r="T302" s="542">
        <f t="shared" ref="T302" si="2232">Q302-F302</f>
        <v>46</v>
      </c>
      <c r="U302" s="542"/>
      <c r="V302" s="541">
        <f t="shared" ref="V302" si="2233">P302</f>
        <v>17</v>
      </c>
      <c r="W302" s="543">
        <f t="shared" ref="W302" si="2234">T302-V302</f>
        <v>29</v>
      </c>
      <c r="X302" s="1046" t="s">
        <v>468</v>
      </c>
      <c r="Y302" s="1046" t="s">
        <v>51</v>
      </c>
      <c r="Z302" s="1046" t="s">
        <v>29</v>
      </c>
      <c r="AA302" s="1046">
        <v>2017</v>
      </c>
      <c r="AB302" s="1046" t="s">
        <v>30</v>
      </c>
      <c r="AC302" s="1047">
        <v>7</v>
      </c>
      <c r="AD302" s="978">
        <f t="shared" ref="AD302" si="2235">T302/AC302</f>
        <v>6.5714285714285712</v>
      </c>
      <c r="AE302" s="1048">
        <v>23.45</v>
      </c>
      <c r="AF302" s="976">
        <f t="shared" ref="AF302" si="2236">AD302*AE302</f>
        <v>154.1</v>
      </c>
      <c r="AG302" s="1077" t="s">
        <v>128</v>
      </c>
      <c r="AH302" s="976">
        <f t="shared" ref="AH302" si="2237">AF302</f>
        <v>154.1</v>
      </c>
      <c r="AI302" s="978">
        <f t="shared" ref="AI302" si="2238">AD302</f>
        <v>6.5714285714285712</v>
      </c>
      <c r="AJ302" s="978">
        <f t="shared" ref="AJ302" si="2239">T302</f>
        <v>46</v>
      </c>
      <c r="AK302" s="1080">
        <f>SUM(AH297:AH302)</f>
        <v>857.6</v>
      </c>
      <c r="AL302" s="1080">
        <v>900</v>
      </c>
      <c r="AM302" s="1081">
        <v>45777</v>
      </c>
    </row>
    <row r="303" spans="1:39">
      <c r="A303" s="999">
        <v>45777</v>
      </c>
      <c r="B303" s="164" t="s">
        <v>590</v>
      </c>
      <c r="C303" s="164" t="s">
        <v>637</v>
      </c>
      <c r="D303" s="164" t="s">
        <v>657</v>
      </c>
      <c r="E303" s="164" t="s">
        <v>283</v>
      </c>
      <c r="F303" s="1000">
        <v>246197</v>
      </c>
      <c r="G303" s="1000"/>
      <c r="H303" s="1000">
        <v>246215</v>
      </c>
      <c r="I303" s="1000"/>
      <c r="J303" s="541">
        <f t="shared" ref="J303" si="2240">H303-F303</f>
        <v>18</v>
      </c>
      <c r="K303" s="1000">
        <v>246215</v>
      </c>
      <c r="L303" s="541">
        <f t="shared" ref="L303" si="2241">K303-H303</f>
        <v>0</v>
      </c>
      <c r="M303" s="1000">
        <v>246235</v>
      </c>
      <c r="N303" s="1000"/>
      <c r="O303" s="541">
        <f t="shared" ref="O303" si="2242">M303-K303</f>
        <v>20</v>
      </c>
      <c r="P303" s="541">
        <f t="shared" ref="P303" si="2243">M303-H303</f>
        <v>20</v>
      </c>
      <c r="Q303" s="1000">
        <v>246246</v>
      </c>
      <c r="R303" s="1000"/>
      <c r="S303" s="541">
        <f t="shared" ref="S303" si="2244">Q303-M303</f>
        <v>11</v>
      </c>
      <c r="T303" s="542">
        <f t="shared" ref="T303" si="2245">Q303-F303</f>
        <v>49</v>
      </c>
      <c r="U303" s="542"/>
      <c r="V303" s="541">
        <f t="shared" ref="V303" si="2246">P303</f>
        <v>20</v>
      </c>
      <c r="W303" s="543">
        <f t="shared" ref="W303" si="2247">T303-V303</f>
        <v>29</v>
      </c>
      <c r="X303" s="1046" t="s">
        <v>468</v>
      </c>
      <c r="Y303" s="1046" t="s">
        <v>51</v>
      </c>
      <c r="Z303" s="1046" t="s">
        <v>29</v>
      </c>
      <c r="AA303" s="1046">
        <v>2017</v>
      </c>
      <c r="AB303" s="1046" t="s">
        <v>30</v>
      </c>
      <c r="AC303" s="1047">
        <v>7</v>
      </c>
      <c r="AD303" s="978">
        <f t="shared" ref="AD303" si="2248">T303/AC303</f>
        <v>7</v>
      </c>
      <c r="AE303" s="1048">
        <v>23.45</v>
      </c>
      <c r="AF303" s="976">
        <f t="shared" ref="AF303" si="2249">AD303*AE303</f>
        <v>164.15</v>
      </c>
      <c r="AG303" s="1077" t="s">
        <v>128</v>
      </c>
      <c r="AH303" s="976">
        <f t="shared" ref="AH303" si="2250">AF303</f>
        <v>164.15</v>
      </c>
      <c r="AI303" s="978">
        <f t="shared" ref="AI303" si="2251">AD303</f>
        <v>7</v>
      </c>
      <c r="AJ303" s="978">
        <f t="shared" ref="AJ303" si="2252">T303</f>
        <v>49</v>
      </c>
    </row>
    <row r="304" spans="1:39">
      <c r="A304" s="999">
        <v>45779</v>
      </c>
      <c r="B304" s="164" t="s">
        <v>590</v>
      </c>
      <c r="C304" s="164" t="s">
        <v>637</v>
      </c>
      <c r="D304" s="164" t="s">
        <v>650</v>
      </c>
      <c r="E304" s="164" t="s">
        <v>282</v>
      </c>
      <c r="F304" s="1000">
        <v>246246</v>
      </c>
      <c r="G304" s="1000"/>
      <c r="H304" s="1000">
        <v>246255</v>
      </c>
      <c r="I304" s="1000"/>
      <c r="J304" s="541">
        <f t="shared" ref="J304" si="2253">H304-F304</f>
        <v>9</v>
      </c>
      <c r="K304" s="1000">
        <v>246255</v>
      </c>
      <c r="L304" s="541">
        <f t="shared" ref="L304" si="2254">K304-H304</f>
        <v>0</v>
      </c>
      <c r="M304" s="1000">
        <v>246271</v>
      </c>
      <c r="N304" s="1000"/>
      <c r="O304" s="541">
        <f t="shared" ref="O304" si="2255">M304-K304</f>
        <v>16</v>
      </c>
      <c r="P304" s="541">
        <f t="shared" ref="P304" si="2256">M304-H304</f>
        <v>16</v>
      </c>
      <c r="Q304" s="1000">
        <v>246293</v>
      </c>
      <c r="R304" s="1000"/>
      <c r="S304" s="541">
        <f t="shared" ref="S304" si="2257">Q304-M304</f>
        <v>22</v>
      </c>
      <c r="T304" s="542">
        <f t="shared" ref="T304" si="2258">Q304-F304</f>
        <v>47</v>
      </c>
      <c r="U304" s="542"/>
      <c r="V304" s="541">
        <f t="shared" ref="V304" si="2259">P304</f>
        <v>16</v>
      </c>
      <c r="W304" s="543">
        <f t="shared" ref="W304" si="2260">T304-V304</f>
        <v>31</v>
      </c>
      <c r="X304" s="1046" t="s">
        <v>468</v>
      </c>
      <c r="Y304" s="1046" t="s">
        <v>51</v>
      </c>
      <c r="Z304" s="1046" t="s">
        <v>29</v>
      </c>
      <c r="AA304" s="1046">
        <v>2017</v>
      </c>
      <c r="AB304" s="1046" t="s">
        <v>30</v>
      </c>
      <c r="AC304" s="1047">
        <v>7</v>
      </c>
      <c r="AD304" s="978">
        <f t="shared" ref="AD304" si="2261">T304/AC304</f>
        <v>6.7142857142857144</v>
      </c>
      <c r="AE304" s="1048">
        <v>23.45</v>
      </c>
      <c r="AF304" s="976">
        <f t="shared" ref="AF304" si="2262">AD304*AE304</f>
        <v>157.44999999999999</v>
      </c>
      <c r="AG304" s="1077" t="s">
        <v>128</v>
      </c>
      <c r="AH304" s="976">
        <f t="shared" ref="AH304" si="2263">AF304</f>
        <v>157.44999999999999</v>
      </c>
      <c r="AI304" s="978">
        <f t="shared" ref="AI304" si="2264">AD304</f>
        <v>6.7142857142857144</v>
      </c>
      <c r="AJ304" s="978">
        <f t="shared" ref="AJ304" si="2265">T304</f>
        <v>47</v>
      </c>
    </row>
    <row r="305" spans="1:39">
      <c r="A305" s="999">
        <v>45779</v>
      </c>
      <c r="B305" s="164" t="s">
        <v>590</v>
      </c>
      <c r="C305" s="164" t="s">
        <v>637</v>
      </c>
      <c r="D305" s="164" t="s">
        <v>657</v>
      </c>
      <c r="E305" s="164" t="s">
        <v>283</v>
      </c>
      <c r="F305" s="1000">
        <v>246293</v>
      </c>
      <c r="G305" s="1000"/>
      <c r="H305" s="1000">
        <v>246316</v>
      </c>
      <c r="I305" s="1000"/>
      <c r="J305" s="541">
        <f t="shared" ref="J305" si="2266">H305-F305</f>
        <v>23</v>
      </c>
      <c r="K305" s="1000">
        <v>246316</v>
      </c>
      <c r="L305" s="541">
        <f t="shared" ref="L305" si="2267">K305-H305</f>
        <v>0</v>
      </c>
      <c r="M305" s="1000">
        <v>246332</v>
      </c>
      <c r="N305" s="1000"/>
      <c r="O305" s="541">
        <f t="shared" ref="O305" si="2268">M305-K305</f>
        <v>16</v>
      </c>
      <c r="P305" s="541">
        <f t="shared" ref="P305" si="2269">M305-H305</f>
        <v>16</v>
      </c>
      <c r="Q305" s="1000">
        <v>246343</v>
      </c>
      <c r="R305" s="1000"/>
      <c r="S305" s="541">
        <f t="shared" ref="S305" si="2270">Q305-M305</f>
        <v>11</v>
      </c>
      <c r="T305" s="542">
        <f t="shared" ref="T305" si="2271">Q305-F305</f>
        <v>50</v>
      </c>
      <c r="U305" s="542"/>
      <c r="V305" s="541">
        <f t="shared" ref="V305" si="2272">P305</f>
        <v>16</v>
      </c>
      <c r="W305" s="543">
        <f t="shared" ref="W305" si="2273">T305-V305</f>
        <v>34</v>
      </c>
      <c r="X305" s="1046" t="s">
        <v>468</v>
      </c>
      <c r="Y305" s="1046" t="s">
        <v>51</v>
      </c>
      <c r="Z305" s="1046" t="s">
        <v>29</v>
      </c>
      <c r="AA305" s="1046">
        <v>2017</v>
      </c>
      <c r="AB305" s="1046" t="s">
        <v>30</v>
      </c>
      <c r="AC305" s="1047">
        <v>7</v>
      </c>
      <c r="AD305" s="978">
        <f t="shared" ref="AD305" si="2274">T305/AC305</f>
        <v>7.1428571428571432</v>
      </c>
      <c r="AE305" s="1048">
        <v>23.45</v>
      </c>
      <c r="AF305" s="976">
        <f t="shared" ref="AF305" si="2275">AD305*AE305</f>
        <v>167.5</v>
      </c>
      <c r="AG305" s="1077" t="s">
        <v>128</v>
      </c>
      <c r="AH305" s="976">
        <f t="shared" ref="AH305" si="2276">AF305</f>
        <v>167.5</v>
      </c>
      <c r="AI305" s="978">
        <f t="shared" ref="AI305" si="2277">AD305</f>
        <v>7.1428571428571432</v>
      </c>
      <c r="AJ305" s="978">
        <f t="shared" ref="AJ305" si="2278">T305</f>
        <v>50</v>
      </c>
    </row>
    <row r="306" spans="1:39">
      <c r="A306" s="999">
        <v>45780</v>
      </c>
      <c r="B306" s="164" t="s">
        <v>590</v>
      </c>
      <c r="C306" s="164" t="s">
        <v>637</v>
      </c>
      <c r="D306" s="164" t="s">
        <v>650</v>
      </c>
      <c r="E306" s="164" t="s">
        <v>282</v>
      </c>
      <c r="F306" s="1000">
        <v>246343</v>
      </c>
      <c r="G306" s="1000"/>
      <c r="H306" s="1000">
        <v>246354</v>
      </c>
      <c r="I306" s="1000"/>
      <c r="J306" s="541">
        <f t="shared" ref="J306" si="2279">H306-F306</f>
        <v>11</v>
      </c>
      <c r="K306" s="1000">
        <v>246354</v>
      </c>
      <c r="L306" s="541">
        <f t="shared" ref="L306" si="2280">K306-H306</f>
        <v>0</v>
      </c>
      <c r="M306" s="1000">
        <v>246370</v>
      </c>
      <c r="N306" s="1000"/>
      <c r="O306" s="541">
        <f t="shared" ref="O306" si="2281">M306-K306</f>
        <v>16</v>
      </c>
      <c r="P306" s="541">
        <f t="shared" ref="P306" si="2282">M306-H306</f>
        <v>16</v>
      </c>
      <c r="Q306" s="1000">
        <v>246393</v>
      </c>
      <c r="R306" s="1000"/>
      <c r="S306" s="541">
        <f t="shared" ref="S306" si="2283">Q306-M306</f>
        <v>23</v>
      </c>
      <c r="T306" s="542">
        <f t="shared" ref="T306" si="2284">Q306-F306</f>
        <v>50</v>
      </c>
      <c r="U306" s="542"/>
      <c r="V306" s="541">
        <f t="shared" ref="V306" si="2285">P306</f>
        <v>16</v>
      </c>
      <c r="W306" s="543">
        <f t="shared" ref="W306" si="2286">T306-V306</f>
        <v>34</v>
      </c>
      <c r="X306" s="1046" t="s">
        <v>468</v>
      </c>
      <c r="Y306" s="1046" t="s">
        <v>51</v>
      </c>
      <c r="Z306" s="1046" t="s">
        <v>29</v>
      </c>
      <c r="AA306" s="1046">
        <v>2017</v>
      </c>
      <c r="AB306" s="1046" t="s">
        <v>30</v>
      </c>
      <c r="AC306" s="1047">
        <v>7</v>
      </c>
      <c r="AD306" s="978">
        <f t="shared" ref="AD306" si="2287">T306/AC306</f>
        <v>7.1428571428571432</v>
      </c>
      <c r="AE306" s="1048">
        <v>23.45</v>
      </c>
      <c r="AF306" s="976">
        <f t="shared" ref="AF306" si="2288">AD306*AE306</f>
        <v>167.5</v>
      </c>
      <c r="AG306" s="1077" t="s">
        <v>128</v>
      </c>
      <c r="AH306" s="976">
        <f t="shared" ref="AH306" si="2289">AF306</f>
        <v>167.5</v>
      </c>
      <c r="AI306" s="978">
        <f t="shared" ref="AI306" si="2290">AD306</f>
        <v>7.1428571428571432</v>
      </c>
      <c r="AJ306" s="978">
        <f t="shared" ref="AJ306" si="2291">T306</f>
        <v>50</v>
      </c>
    </row>
    <row r="307" spans="1:39">
      <c r="A307" s="999">
        <v>45780</v>
      </c>
      <c r="B307" s="164" t="s">
        <v>590</v>
      </c>
      <c r="C307" s="164" t="s">
        <v>637</v>
      </c>
      <c r="D307" s="164" t="s">
        <v>657</v>
      </c>
      <c r="E307" s="164" t="s">
        <v>283</v>
      </c>
      <c r="F307" s="1000">
        <v>246393</v>
      </c>
      <c r="G307" s="1000"/>
      <c r="H307" s="1000">
        <v>246414</v>
      </c>
      <c r="I307" s="1000"/>
      <c r="J307" s="541">
        <f t="shared" ref="J307" si="2292">H307-F307</f>
        <v>21</v>
      </c>
      <c r="K307" s="1000">
        <v>246414</v>
      </c>
      <c r="L307" s="541">
        <f t="shared" ref="L307" si="2293">K307-H307</f>
        <v>0</v>
      </c>
      <c r="M307" s="1000">
        <v>246431</v>
      </c>
      <c r="N307" s="1000"/>
      <c r="O307" s="541">
        <f t="shared" ref="O307" si="2294">M307-K307</f>
        <v>17</v>
      </c>
      <c r="P307" s="541">
        <f t="shared" ref="P307" si="2295">M307-H307</f>
        <v>17</v>
      </c>
      <c r="Q307" s="1000">
        <v>246439</v>
      </c>
      <c r="R307" s="1000"/>
      <c r="S307" s="541">
        <f t="shared" ref="S307" si="2296">Q307-M307</f>
        <v>8</v>
      </c>
      <c r="T307" s="542">
        <f t="shared" ref="T307" si="2297">Q307-F307</f>
        <v>46</v>
      </c>
      <c r="U307" s="542"/>
      <c r="V307" s="541">
        <f t="shared" ref="V307" si="2298">P307</f>
        <v>17</v>
      </c>
      <c r="W307" s="543">
        <f t="shared" ref="W307" si="2299">T307-V307</f>
        <v>29</v>
      </c>
      <c r="X307" s="1046" t="s">
        <v>468</v>
      </c>
      <c r="Y307" s="1046" t="s">
        <v>51</v>
      </c>
      <c r="Z307" s="1046" t="s">
        <v>29</v>
      </c>
      <c r="AA307" s="1046">
        <v>2017</v>
      </c>
      <c r="AB307" s="1046" t="s">
        <v>30</v>
      </c>
      <c r="AC307" s="1047">
        <v>7</v>
      </c>
      <c r="AD307" s="978">
        <f t="shared" ref="AD307" si="2300">T307/AC307</f>
        <v>6.5714285714285712</v>
      </c>
      <c r="AE307" s="1048">
        <v>23.45</v>
      </c>
      <c r="AF307" s="976">
        <f t="shared" ref="AF307" si="2301">AD307*AE307</f>
        <v>154.1</v>
      </c>
      <c r="AG307" s="1077" t="s">
        <v>128</v>
      </c>
      <c r="AH307" s="976">
        <f t="shared" ref="AH307" si="2302">AF307</f>
        <v>154.1</v>
      </c>
      <c r="AI307" s="978">
        <f t="shared" ref="AI307" si="2303">AD307</f>
        <v>6.5714285714285712</v>
      </c>
      <c r="AJ307" s="978">
        <f t="shared" ref="AJ307" si="2304">T307</f>
        <v>46</v>
      </c>
      <c r="AK307" s="1094" t="s">
        <v>439</v>
      </c>
      <c r="AL307" s="1094" t="s">
        <v>440</v>
      </c>
      <c r="AM307" s="1095" t="s">
        <v>2</v>
      </c>
    </row>
    <row r="308" spans="1:39">
      <c r="A308" s="999">
        <v>45782</v>
      </c>
      <c r="B308" s="164" t="s">
        <v>590</v>
      </c>
      <c r="C308" s="164" t="s">
        <v>637</v>
      </c>
      <c r="D308" s="164" t="s">
        <v>650</v>
      </c>
      <c r="E308" s="164" t="s">
        <v>282</v>
      </c>
      <c r="F308" s="1000">
        <v>246439</v>
      </c>
      <c r="G308" s="1000"/>
      <c r="H308" s="1000">
        <v>246448</v>
      </c>
      <c r="I308" s="1000"/>
      <c r="J308" s="541">
        <f t="shared" ref="J308" si="2305">H308-F308</f>
        <v>9</v>
      </c>
      <c r="K308" s="1000">
        <v>246448</v>
      </c>
      <c r="L308" s="541">
        <f t="shared" ref="L308" si="2306">K308-H308</f>
        <v>0</v>
      </c>
      <c r="M308" s="1000">
        <v>246465</v>
      </c>
      <c r="N308" s="1000"/>
      <c r="O308" s="541">
        <f t="shared" ref="O308" si="2307">M308-K308</f>
        <v>17</v>
      </c>
      <c r="P308" s="541">
        <f t="shared" ref="P308" si="2308">M308-H308</f>
        <v>17</v>
      </c>
      <c r="Q308" s="1000">
        <v>246487</v>
      </c>
      <c r="R308" s="1000"/>
      <c r="S308" s="541">
        <f t="shared" ref="S308" si="2309">Q308-M308</f>
        <v>22</v>
      </c>
      <c r="T308" s="542">
        <f t="shared" ref="T308" si="2310">Q308-F308</f>
        <v>48</v>
      </c>
      <c r="U308" s="542"/>
      <c r="V308" s="541">
        <f t="shared" ref="V308" si="2311">P308</f>
        <v>17</v>
      </c>
      <c r="W308" s="543">
        <f t="shared" ref="W308" si="2312">T308-V308</f>
        <v>31</v>
      </c>
      <c r="X308" s="1046" t="s">
        <v>468</v>
      </c>
      <c r="Y308" s="1046" t="s">
        <v>51</v>
      </c>
      <c r="Z308" s="1046" t="s">
        <v>29</v>
      </c>
      <c r="AA308" s="1046">
        <v>2017</v>
      </c>
      <c r="AB308" s="1046" t="s">
        <v>30</v>
      </c>
      <c r="AC308" s="1047">
        <v>7</v>
      </c>
      <c r="AD308" s="978">
        <f t="shared" ref="AD308" si="2313">T308/AC308</f>
        <v>6.8571428571428568</v>
      </c>
      <c r="AE308" s="1048">
        <v>23.45</v>
      </c>
      <c r="AF308" s="976">
        <f t="shared" ref="AF308" si="2314">AD308*AE308</f>
        <v>160.79999999999998</v>
      </c>
      <c r="AG308" s="1077" t="s">
        <v>128</v>
      </c>
      <c r="AH308" s="976">
        <f t="shared" ref="AH308" si="2315">AF308</f>
        <v>160.79999999999998</v>
      </c>
      <c r="AI308" s="978">
        <f t="shared" ref="AI308" si="2316">AD308</f>
        <v>6.8571428571428568</v>
      </c>
      <c r="AJ308" s="978">
        <f t="shared" ref="AJ308" si="2317">T308</f>
        <v>48</v>
      </c>
      <c r="AK308" s="1080">
        <f>SUM(AH303:AH308)</f>
        <v>971.5</v>
      </c>
      <c r="AL308" s="1080">
        <v>900</v>
      </c>
      <c r="AM308" s="1081">
        <v>45782</v>
      </c>
    </row>
    <row r="309" spans="1:39">
      <c r="A309" s="999">
        <v>45782</v>
      </c>
      <c r="B309" s="164" t="s">
        <v>590</v>
      </c>
      <c r="C309" s="164" t="s">
        <v>637</v>
      </c>
      <c r="D309" s="164" t="s">
        <v>657</v>
      </c>
      <c r="E309" s="164" t="s">
        <v>283</v>
      </c>
      <c r="F309" s="1000">
        <v>246487</v>
      </c>
      <c r="G309" s="1000"/>
      <c r="H309" s="1000">
        <v>246515</v>
      </c>
      <c r="I309" s="1000"/>
      <c r="J309" s="541">
        <f t="shared" ref="J309" si="2318">H309-F309</f>
        <v>28</v>
      </c>
      <c r="K309" s="1000">
        <v>246515</v>
      </c>
      <c r="L309" s="541">
        <f t="shared" ref="L309" si="2319">K309-H309</f>
        <v>0</v>
      </c>
      <c r="M309" s="1000">
        <v>246533</v>
      </c>
      <c r="N309" s="1000"/>
      <c r="O309" s="541">
        <f t="shared" ref="O309" si="2320">M309-K309</f>
        <v>18</v>
      </c>
      <c r="P309" s="541">
        <f t="shared" ref="P309" si="2321">M309-H309</f>
        <v>18</v>
      </c>
      <c r="Q309" s="1000">
        <v>246543</v>
      </c>
      <c r="R309" s="1000"/>
      <c r="S309" s="541">
        <f t="shared" ref="S309" si="2322">Q309-M309</f>
        <v>10</v>
      </c>
      <c r="T309" s="542">
        <f t="shared" ref="T309" si="2323">Q309-F309</f>
        <v>56</v>
      </c>
      <c r="U309" s="542"/>
      <c r="V309" s="541">
        <f t="shared" ref="V309" si="2324">P309</f>
        <v>18</v>
      </c>
      <c r="W309" s="543">
        <f t="shared" ref="W309" si="2325">T309-V309</f>
        <v>38</v>
      </c>
      <c r="X309" s="1046" t="s">
        <v>468</v>
      </c>
      <c r="Y309" s="1046" t="s">
        <v>51</v>
      </c>
      <c r="Z309" s="1046" t="s">
        <v>29</v>
      </c>
      <c r="AA309" s="1046">
        <v>2017</v>
      </c>
      <c r="AB309" s="1046" t="s">
        <v>30</v>
      </c>
      <c r="AC309" s="1047">
        <v>7</v>
      </c>
      <c r="AD309" s="978">
        <f t="shared" ref="AD309" si="2326">T309/AC309</f>
        <v>8</v>
      </c>
      <c r="AE309" s="1048">
        <v>23.45</v>
      </c>
      <c r="AF309" s="976">
        <f t="shared" ref="AF309" si="2327">AD309*AE309</f>
        <v>187.6</v>
      </c>
      <c r="AG309" s="1077" t="s">
        <v>128</v>
      </c>
      <c r="AH309" s="976">
        <f t="shared" ref="AH309" si="2328">AF309</f>
        <v>187.6</v>
      </c>
      <c r="AI309" s="978">
        <f t="shared" ref="AI309" si="2329">AD309</f>
        <v>8</v>
      </c>
      <c r="AJ309" s="978">
        <f t="shared" ref="AJ309" si="2330">T309</f>
        <v>56</v>
      </c>
    </row>
    <row r="310" spans="1:39">
      <c r="A310" s="999">
        <v>45783</v>
      </c>
      <c r="B310" s="164" t="s">
        <v>590</v>
      </c>
      <c r="C310" s="164" t="s">
        <v>637</v>
      </c>
      <c r="D310" s="164" t="s">
        <v>650</v>
      </c>
      <c r="E310" s="164" t="s">
        <v>282</v>
      </c>
      <c r="F310" s="1000">
        <v>246543</v>
      </c>
      <c r="G310" s="1000"/>
      <c r="H310" s="1000">
        <v>246555</v>
      </c>
      <c r="I310" s="1000"/>
      <c r="J310" s="541">
        <f t="shared" ref="J310" si="2331">H310-F310</f>
        <v>12</v>
      </c>
      <c r="K310" s="1000">
        <v>246555</v>
      </c>
      <c r="L310" s="541">
        <f t="shared" ref="L310" si="2332">K310-H310</f>
        <v>0</v>
      </c>
      <c r="M310" s="1000">
        <v>246571</v>
      </c>
      <c r="N310" s="1000"/>
      <c r="O310" s="541">
        <f t="shared" ref="O310" si="2333">M310-K310</f>
        <v>16</v>
      </c>
      <c r="P310" s="541">
        <f t="shared" ref="P310" si="2334">M310-H310</f>
        <v>16</v>
      </c>
      <c r="Q310" s="1000">
        <v>246589</v>
      </c>
      <c r="R310" s="1000"/>
      <c r="S310" s="541">
        <f t="shared" ref="S310" si="2335">Q310-M310</f>
        <v>18</v>
      </c>
      <c r="T310" s="542">
        <f t="shared" ref="T310" si="2336">Q310-F310</f>
        <v>46</v>
      </c>
      <c r="U310" s="542"/>
      <c r="V310" s="541">
        <f t="shared" ref="V310" si="2337">P310</f>
        <v>16</v>
      </c>
      <c r="W310" s="543">
        <f t="shared" ref="W310" si="2338">T310-V310</f>
        <v>30</v>
      </c>
      <c r="X310" s="1046" t="s">
        <v>468</v>
      </c>
      <c r="Y310" s="1046" t="s">
        <v>51</v>
      </c>
      <c r="Z310" s="1046" t="s">
        <v>29</v>
      </c>
      <c r="AA310" s="1046">
        <v>2017</v>
      </c>
      <c r="AB310" s="1046" t="s">
        <v>30</v>
      </c>
      <c r="AC310" s="1047">
        <v>7</v>
      </c>
      <c r="AD310" s="978">
        <f t="shared" ref="AD310" si="2339">T310/AC310</f>
        <v>6.5714285714285712</v>
      </c>
      <c r="AE310" s="1048">
        <v>23.45</v>
      </c>
      <c r="AF310" s="976">
        <f t="shared" ref="AF310" si="2340">AD310*AE310</f>
        <v>154.1</v>
      </c>
      <c r="AG310" s="1077" t="s">
        <v>128</v>
      </c>
      <c r="AH310" s="976">
        <f t="shared" ref="AH310" si="2341">AF310</f>
        <v>154.1</v>
      </c>
      <c r="AI310" s="978">
        <f t="shared" ref="AI310" si="2342">AD310</f>
        <v>6.5714285714285712</v>
      </c>
      <c r="AJ310" s="978">
        <f t="shared" ref="AJ310" si="2343">T310</f>
        <v>46</v>
      </c>
    </row>
    <row r="311" spans="1:39">
      <c r="A311" s="999">
        <v>45783</v>
      </c>
      <c r="B311" s="164" t="s">
        <v>590</v>
      </c>
      <c r="C311" s="164" t="s">
        <v>637</v>
      </c>
      <c r="D311" s="164" t="s">
        <v>657</v>
      </c>
      <c r="E311" s="164" t="s">
        <v>283</v>
      </c>
      <c r="F311" s="1000">
        <v>246589</v>
      </c>
      <c r="G311" s="1000"/>
      <c r="H311" s="1000">
        <v>246608</v>
      </c>
      <c r="I311" s="1000"/>
      <c r="J311" s="541">
        <f t="shared" ref="J311" si="2344">H311-F311</f>
        <v>19</v>
      </c>
      <c r="K311" s="1000">
        <v>246608</v>
      </c>
      <c r="L311" s="541">
        <f t="shared" ref="L311" si="2345">K311-H311</f>
        <v>0</v>
      </c>
      <c r="M311" s="1000">
        <v>246625</v>
      </c>
      <c r="N311" s="1000"/>
      <c r="O311" s="541">
        <f t="shared" ref="O311" si="2346">M311-K311</f>
        <v>17</v>
      </c>
      <c r="P311" s="541">
        <f t="shared" ref="P311" si="2347">M311-H311</f>
        <v>17</v>
      </c>
      <c r="Q311" s="1000">
        <v>246636</v>
      </c>
      <c r="R311" s="1000"/>
      <c r="S311" s="541">
        <f t="shared" ref="S311" si="2348">Q311-M311</f>
        <v>11</v>
      </c>
      <c r="T311" s="542">
        <f t="shared" ref="T311" si="2349">Q311-F311</f>
        <v>47</v>
      </c>
      <c r="U311" s="542"/>
      <c r="V311" s="541">
        <f t="shared" ref="V311" si="2350">P311</f>
        <v>17</v>
      </c>
      <c r="W311" s="543">
        <f t="shared" ref="W311" si="2351">T311-V311</f>
        <v>30</v>
      </c>
      <c r="X311" s="1046" t="s">
        <v>468</v>
      </c>
      <c r="Y311" s="1046" t="s">
        <v>51</v>
      </c>
      <c r="Z311" s="1046" t="s">
        <v>29</v>
      </c>
      <c r="AA311" s="1046">
        <v>2017</v>
      </c>
      <c r="AB311" s="1046" t="s">
        <v>30</v>
      </c>
      <c r="AC311" s="1047">
        <v>7</v>
      </c>
      <c r="AD311" s="978">
        <f t="shared" ref="AD311" si="2352">T311/AC311</f>
        <v>6.7142857142857144</v>
      </c>
      <c r="AE311" s="1048">
        <v>23.45</v>
      </c>
      <c r="AF311" s="976">
        <f t="shared" ref="AF311" si="2353">AD311*AE311</f>
        <v>157.44999999999999</v>
      </c>
      <c r="AG311" s="1077" t="s">
        <v>128</v>
      </c>
      <c r="AH311" s="976">
        <f t="shared" ref="AH311" si="2354">AF311</f>
        <v>157.44999999999999</v>
      </c>
      <c r="AI311" s="978">
        <f t="shared" ref="AI311" si="2355">AD311</f>
        <v>6.7142857142857144</v>
      </c>
      <c r="AJ311" s="978">
        <f t="shared" ref="AJ311" si="2356">T311</f>
        <v>47</v>
      </c>
      <c r="AK311" s="1094" t="s">
        <v>439</v>
      </c>
      <c r="AL311" s="1094" t="s">
        <v>440</v>
      </c>
      <c r="AM311" s="1095" t="s">
        <v>2</v>
      </c>
    </row>
    <row r="312" spans="1:39">
      <c r="A312" s="999">
        <v>45784</v>
      </c>
      <c r="B312" s="164" t="s">
        <v>590</v>
      </c>
      <c r="C312" s="164" t="s">
        <v>637</v>
      </c>
      <c r="D312" s="164" t="s">
        <v>650</v>
      </c>
      <c r="E312" s="164" t="s">
        <v>282</v>
      </c>
      <c r="F312" s="1000">
        <v>246636</v>
      </c>
      <c r="G312" s="1000"/>
      <c r="H312" s="1000">
        <v>246647</v>
      </c>
      <c r="I312" s="1000"/>
      <c r="J312" s="541">
        <f t="shared" ref="J312" si="2357">H312-F312</f>
        <v>11</v>
      </c>
      <c r="K312" s="1000">
        <v>246647</v>
      </c>
      <c r="L312" s="541">
        <f t="shared" ref="L312" si="2358">K312-H312</f>
        <v>0</v>
      </c>
      <c r="M312" s="1000">
        <v>246663</v>
      </c>
      <c r="N312" s="1000"/>
      <c r="O312" s="541">
        <f t="shared" ref="O312" si="2359">M312-K312</f>
        <v>16</v>
      </c>
      <c r="P312" s="541">
        <f t="shared" ref="P312" si="2360">M312-H312</f>
        <v>16</v>
      </c>
      <c r="Q312" s="1000">
        <v>246685</v>
      </c>
      <c r="R312" s="1000"/>
      <c r="S312" s="541">
        <f t="shared" ref="S312" si="2361">Q312-M312</f>
        <v>22</v>
      </c>
      <c r="T312" s="542">
        <f t="shared" ref="T312" si="2362">Q312-F312</f>
        <v>49</v>
      </c>
      <c r="U312" s="542"/>
      <c r="V312" s="541">
        <f t="shared" ref="V312" si="2363">P312</f>
        <v>16</v>
      </c>
      <c r="W312" s="543">
        <f t="shared" ref="W312" si="2364">T312-V312</f>
        <v>33</v>
      </c>
      <c r="X312" s="1046" t="s">
        <v>468</v>
      </c>
      <c r="Y312" s="1046" t="s">
        <v>51</v>
      </c>
      <c r="Z312" s="1046" t="s">
        <v>29</v>
      </c>
      <c r="AA312" s="1046">
        <v>2017</v>
      </c>
      <c r="AB312" s="1046" t="s">
        <v>30</v>
      </c>
      <c r="AC312" s="1047">
        <v>7</v>
      </c>
      <c r="AD312" s="978">
        <f t="shared" ref="AD312" si="2365">T312/AC312</f>
        <v>7</v>
      </c>
      <c r="AE312" s="1048">
        <v>23.45</v>
      </c>
      <c r="AF312" s="976">
        <f t="shared" ref="AF312" si="2366">AD312*AE312</f>
        <v>164.15</v>
      </c>
      <c r="AG312" s="1077" t="s">
        <v>128</v>
      </c>
      <c r="AH312" s="976">
        <f t="shared" ref="AH312" si="2367">AF312</f>
        <v>164.15</v>
      </c>
      <c r="AI312" s="978">
        <f t="shared" ref="AI312" si="2368">AD312</f>
        <v>7</v>
      </c>
      <c r="AJ312" s="978">
        <f t="shared" ref="AJ312" si="2369">T312</f>
        <v>49</v>
      </c>
      <c r="AK312" s="1080">
        <f>SUM(AH309:AH312)</f>
        <v>663.3</v>
      </c>
      <c r="AL312" s="1080">
        <v>900</v>
      </c>
      <c r="AM312" s="1081">
        <v>45784</v>
      </c>
    </row>
    <row r="313" spans="1:39">
      <c r="A313" s="999">
        <v>45784</v>
      </c>
      <c r="B313" s="164" t="s">
        <v>590</v>
      </c>
      <c r="C313" s="164" t="s">
        <v>637</v>
      </c>
      <c r="D313" s="164" t="s">
        <v>657</v>
      </c>
      <c r="E313" s="164" t="s">
        <v>283</v>
      </c>
      <c r="F313" s="1000">
        <v>246685</v>
      </c>
      <c r="G313" s="1000"/>
      <c r="H313" s="1000">
        <v>246715</v>
      </c>
      <c r="I313" s="1000"/>
      <c r="J313" s="541">
        <f t="shared" ref="J313" si="2370">H313-F313</f>
        <v>30</v>
      </c>
      <c r="K313" s="1000">
        <v>246715</v>
      </c>
      <c r="L313" s="541">
        <f t="shared" ref="L313" si="2371">K313-H313</f>
        <v>0</v>
      </c>
      <c r="M313" s="1000">
        <v>246732</v>
      </c>
      <c r="N313" s="1000"/>
      <c r="O313" s="541">
        <f t="shared" ref="O313" si="2372">M313-K313</f>
        <v>17</v>
      </c>
      <c r="P313" s="541">
        <f t="shared" ref="P313" si="2373">M313-H313</f>
        <v>17</v>
      </c>
      <c r="Q313" s="1000">
        <v>246741</v>
      </c>
      <c r="R313" s="1000"/>
      <c r="S313" s="541">
        <f t="shared" ref="S313" si="2374">Q313-M313</f>
        <v>9</v>
      </c>
      <c r="T313" s="542">
        <f t="shared" ref="T313" si="2375">Q313-F313</f>
        <v>56</v>
      </c>
      <c r="U313" s="542"/>
      <c r="V313" s="541">
        <f t="shared" ref="V313" si="2376">P313</f>
        <v>17</v>
      </c>
      <c r="W313" s="543">
        <f t="shared" ref="W313" si="2377">T313-V313</f>
        <v>39</v>
      </c>
      <c r="X313" s="1046" t="s">
        <v>468</v>
      </c>
      <c r="Y313" s="1046" t="s">
        <v>51</v>
      </c>
      <c r="Z313" s="1046" t="s">
        <v>29</v>
      </c>
      <c r="AA313" s="1046">
        <v>2017</v>
      </c>
      <c r="AB313" s="1046" t="s">
        <v>30</v>
      </c>
      <c r="AC313" s="1047">
        <v>7</v>
      </c>
      <c r="AD313" s="978">
        <f t="shared" ref="AD313" si="2378">T313/AC313</f>
        <v>8</v>
      </c>
      <c r="AE313" s="1048">
        <v>23.45</v>
      </c>
      <c r="AF313" s="976">
        <f t="shared" ref="AF313" si="2379">AD313*AE313</f>
        <v>187.6</v>
      </c>
      <c r="AG313" s="1077" t="s">
        <v>128</v>
      </c>
      <c r="AH313" s="976">
        <f t="shared" ref="AH313" si="2380">AF313</f>
        <v>187.6</v>
      </c>
      <c r="AI313" s="978">
        <f t="shared" ref="AI313" si="2381">AD313</f>
        <v>8</v>
      </c>
      <c r="AJ313" s="978">
        <f t="shared" ref="AJ313" si="2382">T313</f>
        <v>56</v>
      </c>
    </row>
    <row r="314" spans="1:39">
      <c r="A314" s="999">
        <v>45785</v>
      </c>
      <c r="B314" s="164" t="s">
        <v>590</v>
      </c>
      <c r="C314" s="164" t="s">
        <v>111</v>
      </c>
      <c r="D314" s="164" t="s">
        <v>462</v>
      </c>
      <c r="E314" s="164" t="s">
        <v>282</v>
      </c>
      <c r="F314" s="1000">
        <v>246741</v>
      </c>
      <c r="G314" s="1000"/>
      <c r="H314" s="1000">
        <v>246749</v>
      </c>
      <c r="I314" s="1000"/>
      <c r="J314" s="541">
        <f t="shared" ref="J314" si="2383">H314-F314</f>
        <v>8</v>
      </c>
      <c r="K314" s="1000">
        <v>246749</v>
      </c>
      <c r="L314" s="541">
        <f t="shared" ref="L314" si="2384">K314-H314</f>
        <v>0</v>
      </c>
      <c r="M314" s="1000">
        <v>246756</v>
      </c>
      <c r="N314" s="1000"/>
      <c r="O314" s="541">
        <f t="shared" ref="O314" si="2385">M314-K314</f>
        <v>7</v>
      </c>
      <c r="P314" s="541">
        <f t="shared" ref="P314" si="2386">M314-H314</f>
        <v>7</v>
      </c>
      <c r="Q314" s="1000">
        <v>246756</v>
      </c>
      <c r="R314" s="1000"/>
      <c r="S314" s="541">
        <f t="shared" ref="S314" si="2387">Q314-M314</f>
        <v>0</v>
      </c>
      <c r="T314" s="542">
        <f t="shared" ref="T314" si="2388">Q314-F314</f>
        <v>15</v>
      </c>
      <c r="U314" s="542"/>
      <c r="V314" s="541">
        <f t="shared" ref="V314" si="2389">P314</f>
        <v>7</v>
      </c>
      <c r="W314" s="543">
        <f t="shared" ref="W314" si="2390">T314-V314</f>
        <v>8</v>
      </c>
      <c r="X314" s="1046" t="s">
        <v>468</v>
      </c>
      <c r="Y314" s="1046" t="s">
        <v>51</v>
      </c>
      <c r="Z314" s="1046" t="s">
        <v>29</v>
      </c>
      <c r="AA314" s="1046">
        <v>2017</v>
      </c>
      <c r="AB314" s="1046" t="s">
        <v>30</v>
      </c>
      <c r="AC314" s="1047">
        <v>7</v>
      </c>
      <c r="AD314" s="978">
        <f t="shared" ref="AD314" si="2391">T314/AC314</f>
        <v>2.1428571428571428</v>
      </c>
      <c r="AE314" s="1048">
        <v>23.45</v>
      </c>
      <c r="AF314" s="976">
        <f t="shared" ref="AF314" si="2392">AD314*AE314</f>
        <v>50.25</v>
      </c>
      <c r="AG314" s="1077" t="s">
        <v>128</v>
      </c>
      <c r="AH314" s="976">
        <f t="shared" ref="AH314" si="2393">AF314</f>
        <v>50.25</v>
      </c>
      <c r="AI314" s="978">
        <f t="shared" ref="AI314" si="2394">AD314</f>
        <v>2.1428571428571428</v>
      </c>
      <c r="AJ314" s="978">
        <f t="shared" ref="AJ314" si="2395">T314</f>
        <v>15</v>
      </c>
    </row>
    <row r="315" spans="1:39">
      <c r="A315" s="999">
        <v>45785</v>
      </c>
      <c r="B315" s="164" t="s">
        <v>590</v>
      </c>
      <c r="C315" s="164" t="s">
        <v>637</v>
      </c>
      <c r="D315" s="164" t="s">
        <v>672</v>
      </c>
      <c r="E315" s="164" t="s">
        <v>282</v>
      </c>
      <c r="F315" s="1000">
        <v>246756</v>
      </c>
      <c r="G315" s="1000"/>
      <c r="H315" s="1000">
        <v>246768</v>
      </c>
      <c r="I315" s="1000"/>
      <c r="J315" s="541">
        <f t="shared" ref="J315" si="2396">H315-F315</f>
        <v>12</v>
      </c>
      <c r="K315" s="1000">
        <v>246768</v>
      </c>
      <c r="L315" s="541">
        <f t="shared" ref="L315" si="2397">K315-H315</f>
        <v>0</v>
      </c>
      <c r="M315" s="1000">
        <v>246785</v>
      </c>
      <c r="N315" s="1000"/>
      <c r="O315" s="541">
        <f t="shared" ref="O315" si="2398">M315-K315</f>
        <v>17</v>
      </c>
      <c r="P315" s="541">
        <f t="shared" ref="P315" si="2399">M315-H315</f>
        <v>17</v>
      </c>
      <c r="Q315" s="1000">
        <v>246809</v>
      </c>
      <c r="R315" s="1000"/>
      <c r="S315" s="541">
        <f t="shared" ref="S315" si="2400">Q315-M315</f>
        <v>24</v>
      </c>
      <c r="T315" s="542">
        <f t="shared" ref="T315" si="2401">Q315-F315</f>
        <v>53</v>
      </c>
      <c r="U315" s="542"/>
      <c r="V315" s="541">
        <f t="shared" ref="V315" si="2402">P315</f>
        <v>17</v>
      </c>
      <c r="W315" s="543">
        <f t="shared" ref="W315" si="2403">T315-V315</f>
        <v>36</v>
      </c>
      <c r="X315" s="1046" t="s">
        <v>468</v>
      </c>
      <c r="Y315" s="1046" t="s">
        <v>51</v>
      </c>
      <c r="Z315" s="1046" t="s">
        <v>29</v>
      </c>
      <c r="AA315" s="1046">
        <v>2017</v>
      </c>
      <c r="AB315" s="1046" t="s">
        <v>30</v>
      </c>
      <c r="AC315" s="1047">
        <v>7</v>
      </c>
      <c r="AD315" s="978">
        <f t="shared" ref="AD315" si="2404">T315/AC315</f>
        <v>7.5714285714285712</v>
      </c>
      <c r="AE315" s="1048">
        <v>23.45</v>
      </c>
      <c r="AF315" s="976">
        <f t="shared" ref="AF315" si="2405">AD315*AE315</f>
        <v>177.54999999999998</v>
      </c>
      <c r="AG315" s="1077" t="s">
        <v>128</v>
      </c>
      <c r="AH315" s="976">
        <f t="shared" ref="AH315" si="2406">AF315</f>
        <v>177.54999999999998</v>
      </c>
      <c r="AI315" s="978">
        <f t="shared" ref="AI315" si="2407">AD315</f>
        <v>7.5714285714285712</v>
      </c>
      <c r="AJ315" s="978">
        <f t="shared" ref="AJ315" si="2408">T315</f>
        <v>53</v>
      </c>
    </row>
    <row r="316" spans="1:39">
      <c r="A316" s="999">
        <v>45785</v>
      </c>
      <c r="B316" s="164" t="s">
        <v>590</v>
      </c>
      <c r="C316" s="164" t="s">
        <v>637</v>
      </c>
      <c r="D316" s="164" t="s">
        <v>657</v>
      </c>
      <c r="E316" s="164" t="s">
        <v>283</v>
      </c>
      <c r="F316" s="1000">
        <v>246809</v>
      </c>
      <c r="G316" s="1000"/>
      <c r="H316" s="1000">
        <v>246827</v>
      </c>
      <c r="I316" s="1000"/>
      <c r="J316" s="541">
        <f t="shared" ref="J316" si="2409">H316-F316</f>
        <v>18</v>
      </c>
      <c r="K316" s="1000">
        <v>246827</v>
      </c>
      <c r="L316" s="541">
        <f t="shared" ref="L316" si="2410">K316-H316</f>
        <v>0</v>
      </c>
      <c r="M316" s="1000">
        <v>246845</v>
      </c>
      <c r="N316" s="1000"/>
      <c r="O316" s="541">
        <f t="shared" ref="O316" si="2411">M316-K316</f>
        <v>18</v>
      </c>
      <c r="P316" s="541">
        <f t="shared" ref="P316" si="2412">M316-H316</f>
        <v>18</v>
      </c>
      <c r="Q316" s="1000">
        <v>246855</v>
      </c>
      <c r="R316" s="1000"/>
      <c r="S316" s="541">
        <f t="shared" ref="S316" si="2413">Q316-M316</f>
        <v>10</v>
      </c>
      <c r="T316" s="542">
        <f t="shared" ref="T316" si="2414">Q316-F316</f>
        <v>46</v>
      </c>
      <c r="U316" s="542"/>
      <c r="V316" s="541">
        <f t="shared" ref="V316" si="2415">P316</f>
        <v>18</v>
      </c>
      <c r="W316" s="543">
        <f t="shared" ref="W316" si="2416">T316-V316</f>
        <v>28</v>
      </c>
      <c r="X316" s="1046" t="s">
        <v>468</v>
      </c>
      <c r="Y316" s="1046" t="s">
        <v>51</v>
      </c>
      <c r="Z316" s="1046" t="s">
        <v>29</v>
      </c>
      <c r="AA316" s="1046">
        <v>2017</v>
      </c>
      <c r="AB316" s="1046" t="s">
        <v>30</v>
      </c>
      <c r="AC316" s="1047">
        <v>7</v>
      </c>
      <c r="AD316" s="978">
        <f t="shared" ref="AD316" si="2417">T316/AC316</f>
        <v>6.5714285714285712</v>
      </c>
      <c r="AE316" s="1048">
        <v>23.45</v>
      </c>
      <c r="AF316" s="976">
        <f t="shared" ref="AF316" si="2418">AD316*AE316</f>
        <v>154.1</v>
      </c>
      <c r="AG316" s="1077" t="s">
        <v>128</v>
      </c>
      <c r="AH316" s="976">
        <f t="shared" ref="AH316" si="2419">AF316</f>
        <v>154.1</v>
      </c>
      <c r="AI316" s="978">
        <f t="shared" ref="AI316" si="2420">AD316</f>
        <v>6.5714285714285712</v>
      </c>
      <c r="AJ316" s="978">
        <f t="shared" ref="AJ316" si="2421">T316</f>
        <v>46</v>
      </c>
    </row>
    <row r="317" spans="1:39">
      <c r="A317" s="999">
        <v>45786</v>
      </c>
      <c r="B317" s="164" t="s">
        <v>590</v>
      </c>
      <c r="C317" s="164" t="s">
        <v>637</v>
      </c>
      <c r="D317" s="164" t="s">
        <v>650</v>
      </c>
      <c r="E317" s="164" t="s">
        <v>282</v>
      </c>
      <c r="F317" s="1000">
        <v>246855</v>
      </c>
      <c r="G317" s="1000"/>
      <c r="H317" s="1000">
        <v>246866</v>
      </c>
      <c r="I317" s="1000"/>
      <c r="J317" s="541">
        <f t="shared" ref="J317" si="2422">H317-F317</f>
        <v>11</v>
      </c>
      <c r="K317" s="1000">
        <v>246866</v>
      </c>
      <c r="L317" s="541">
        <f t="shared" ref="L317" si="2423">K317-H317</f>
        <v>0</v>
      </c>
      <c r="M317" s="1000">
        <v>246883</v>
      </c>
      <c r="N317" s="1000"/>
      <c r="O317" s="541">
        <f t="shared" ref="O317" si="2424">M317-K317</f>
        <v>17</v>
      </c>
      <c r="P317" s="541">
        <f t="shared" ref="P317" si="2425">M317-H317</f>
        <v>17</v>
      </c>
      <c r="Q317" s="1000">
        <v>246912</v>
      </c>
      <c r="R317" s="1000"/>
      <c r="S317" s="541">
        <f t="shared" ref="S317" si="2426">Q317-M317</f>
        <v>29</v>
      </c>
      <c r="T317" s="542">
        <f t="shared" ref="T317" si="2427">Q317-F317</f>
        <v>57</v>
      </c>
      <c r="U317" s="542"/>
      <c r="V317" s="541">
        <f t="shared" ref="V317" si="2428">P317</f>
        <v>17</v>
      </c>
      <c r="W317" s="543">
        <f t="shared" ref="W317" si="2429">T317-V317</f>
        <v>40</v>
      </c>
      <c r="X317" s="1046" t="s">
        <v>468</v>
      </c>
      <c r="Y317" s="1046" t="s">
        <v>51</v>
      </c>
      <c r="Z317" s="1046" t="s">
        <v>29</v>
      </c>
      <c r="AA317" s="1046">
        <v>2017</v>
      </c>
      <c r="AB317" s="1046" t="s">
        <v>30</v>
      </c>
      <c r="AC317" s="1047">
        <v>7</v>
      </c>
      <c r="AD317" s="978">
        <f t="shared" ref="AD317" si="2430">T317/AC317</f>
        <v>8.1428571428571423</v>
      </c>
      <c r="AE317" s="1048">
        <v>23.45</v>
      </c>
      <c r="AF317" s="976">
        <f t="shared" ref="AF317" si="2431">AD317*AE317</f>
        <v>190.95</v>
      </c>
      <c r="AG317" s="1077" t="s">
        <v>128</v>
      </c>
      <c r="AH317" s="976">
        <f t="shared" ref="AH317" si="2432">AF317</f>
        <v>190.95</v>
      </c>
      <c r="AI317" s="978">
        <f t="shared" ref="AI317" si="2433">AD317</f>
        <v>8.1428571428571423</v>
      </c>
      <c r="AJ317" s="978">
        <f t="shared" ref="AJ317" si="2434">T317</f>
        <v>57</v>
      </c>
    </row>
    <row r="318" spans="1:39">
      <c r="A318" s="999">
        <v>45786</v>
      </c>
      <c r="B318" s="164" t="s">
        <v>590</v>
      </c>
      <c r="C318" s="164" t="s">
        <v>659</v>
      </c>
      <c r="D318" s="164" t="s">
        <v>649</v>
      </c>
      <c r="E318" s="164" t="s">
        <v>283</v>
      </c>
      <c r="F318" s="1000">
        <v>246912</v>
      </c>
      <c r="G318" s="1000"/>
      <c r="H318" s="1000">
        <v>246912</v>
      </c>
      <c r="I318" s="1000"/>
      <c r="J318" s="541">
        <f t="shared" ref="J318" si="2435">H318-F318</f>
        <v>0</v>
      </c>
      <c r="K318" s="1000">
        <v>246912</v>
      </c>
      <c r="L318" s="541">
        <f t="shared" ref="L318" si="2436">K318-H318</f>
        <v>0</v>
      </c>
      <c r="M318" s="1000">
        <v>246926</v>
      </c>
      <c r="N318" s="1000"/>
      <c r="O318" s="541">
        <f t="shared" ref="O318" si="2437">M318-K318</f>
        <v>14</v>
      </c>
      <c r="P318" s="541">
        <f t="shared" ref="P318" si="2438">M318-H318</f>
        <v>14</v>
      </c>
      <c r="Q318" s="1000">
        <v>246926</v>
      </c>
      <c r="R318" s="1000"/>
      <c r="S318" s="541">
        <f t="shared" ref="S318" si="2439">Q318-M318</f>
        <v>0</v>
      </c>
      <c r="T318" s="542">
        <f t="shared" ref="T318" si="2440">Q318-F318</f>
        <v>14</v>
      </c>
      <c r="U318" s="542"/>
      <c r="V318" s="541">
        <f t="shared" ref="V318" si="2441">P318</f>
        <v>14</v>
      </c>
      <c r="W318" s="543">
        <f t="shared" ref="W318" si="2442">T318-V318</f>
        <v>0</v>
      </c>
      <c r="X318" s="1046" t="s">
        <v>468</v>
      </c>
      <c r="Y318" s="1046" t="s">
        <v>51</v>
      </c>
      <c r="Z318" s="1046" t="s">
        <v>29</v>
      </c>
      <c r="AA318" s="1046">
        <v>2017</v>
      </c>
      <c r="AB318" s="1046" t="s">
        <v>30</v>
      </c>
      <c r="AC318" s="1047">
        <v>7</v>
      </c>
      <c r="AD318" s="978">
        <f t="shared" ref="AD318" si="2443">T318/AC318</f>
        <v>2</v>
      </c>
      <c r="AE318" s="1048">
        <v>23.45</v>
      </c>
      <c r="AF318" s="976">
        <f t="shared" ref="AF318" si="2444">AD318*AE318</f>
        <v>46.9</v>
      </c>
      <c r="AG318" s="1077" t="s">
        <v>128</v>
      </c>
      <c r="AH318" s="976">
        <f t="shared" ref="AH318" si="2445">AF318</f>
        <v>46.9</v>
      </c>
      <c r="AI318" s="978">
        <f t="shared" ref="AI318" si="2446">AD318</f>
        <v>2</v>
      </c>
      <c r="AJ318" s="978">
        <f t="shared" ref="AJ318" si="2447">T318</f>
        <v>14</v>
      </c>
      <c r="AK318" s="1094" t="s">
        <v>439</v>
      </c>
      <c r="AL318" s="1094" t="s">
        <v>440</v>
      </c>
      <c r="AM318" s="1095" t="s">
        <v>2</v>
      </c>
    </row>
    <row r="319" spans="1:39">
      <c r="A319" s="999">
        <v>45789</v>
      </c>
      <c r="B319" s="164" t="s">
        <v>590</v>
      </c>
      <c r="C319" s="164" t="s">
        <v>637</v>
      </c>
      <c r="D319" s="164" t="s">
        <v>650</v>
      </c>
      <c r="E319" s="164" t="s">
        <v>282</v>
      </c>
      <c r="F319" s="1000">
        <v>246926</v>
      </c>
      <c r="G319" s="1000"/>
      <c r="H319" s="1000">
        <v>246937</v>
      </c>
      <c r="I319" s="1000"/>
      <c r="J319" s="541">
        <f t="shared" ref="J319" si="2448">H319-F319</f>
        <v>11</v>
      </c>
      <c r="K319" s="1000">
        <v>246937</v>
      </c>
      <c r="L319" s="541">
        <f t="shared" ref="L319" si="2449">K319-H319</f>
        <v>0</v>
      </c>
      <c r="M319" s="1000">
        <v>246954</v>
      </c>
      <c r="N319" s="1000"/>
      <c r="O319" s="541">
        <f t="shared" ref="O319" si="2450">M319-K319</f>
        <v>17</v>
      </c>
      <c r="P319" s="541">
        <f t="shared" ref="P319" si="2451">M319-H319</f>
        <v>17</v>
      </c>
      <c r="Q319" s="1000">
        <v>246976</v>
      </c>
      <c r="R319" s="1000"/>
      <c r="S319" s="541">
        <f t="shared" ref="S319" si="2452">Q319-M319</f>
        <v>22</v>
      </c>
      <c r="T319" s="542">
        <f t="shared" ref="T319" si="2453">Q319-F319</f>
        <v>50</v>
      </c>
      <c r="U319" s="542"/>
      <c r="V319" s="541">
        <f t="shared" ref="V319" si="2454">P319</f>
        <v>17</v>
      </c>
      <c r="W319" s="543">
        <f t="shared" ref="W319" si="2455">T319-V319</f>
        <v>33</v>
      </c>
      <c r="X319" s="1046" t="s">
        <v>468</v>
      </c>
      <c r="Y319" s="1046" t="s">
        <v>51</v>
      </c>
      <c r="Z319" s="1046" t="s">
        <v>29</v>
      </c>
      <c r="AA319" s="1046">
        <v>2017</v>
      </c>
      <c r="AB319" s="1046" t="s">
        <v>30</v>
      </c>
      <c r="AC319" s="1047">
        <v>7</v>
      </c>
      <c r="AD319" s="978">
        <f t="shared" ref="AD319" si="2456">T319/AC319</f>
        <v>7.1428571428571432</v>
      </c>
      <c r="AE319" s="1048">
        <v>23.45</v>
      </c>
      <c r="AF319" s="976">
        <f t="shared" ref="AF319" si="2457">AD319*AE319</f>
        <v>167.5</v>
      </c>
      <c r="AG319" s="1077" t="s">
        <v>128</v>
      </c>
      <c r="AH319" s="976">
        <f t="shared" ref="AH319" si="2458">AF319</f>
        <v>167.5</v>
      </c>
      <c r="AI319" s="978">
        <f t="shared" ref="AI319" si="2459">AD319</f>
        <v>7.1428571428571432</v>
      </c>
      <c r="AJ319" s="978">
        <f t="shared" ref="AJ319" si="2460">T319</f>
        <v>50</v>
      </c>
      <c r="AK319" s="1080">
        <f>SUM(AH313:AH319)</f>
        <v>974.85</v>
      </c>
      <c r="AL319" s="1080">
        <v>1000</v>
      </c>
      <c r="AM319" s="1081">
        <v>45789</v>
      </c>
    </row>
    <row r="320" spans="1:39">
      <c r="A320" s="999">
        <v>45789</v>
      </c>
      <c r="B320" s="164" t="s">
        <v>590</v>
      </c>
      <c r="C320" s="164" t="s">
        <v>637</v>
      </c>
      <c r="D320" s="164" t="s">
        <v>657</v>
      </c>
      <c r="E320" s="164" t="s">
        <v>283</v>
      </c>
      <c r="F320" s="1000">
        <v>246976</v>
      </c>
      <c r="G320" s="1000"/>
      <c r="H320" s="1000">
        <v>246996</v>
      </c>
      <c r="I320" s="1000"/>
      <c r="J320" s="541">
        <f t="shared" ref="J320" si="2461">H320-F320</f>
        <v>20</v>
      </c>
      <c r="K320" s="1000">
        <v>246996</v>
      </c>
      <c r="L320" s="541">
        <f t="shared" ref="L320" si="2462">K320-H320</f>
        <v>0</v>
      </c>
      <c r="M320" s="1000">
        <v>247017</v>
      </c>
      <c r="N320" s="1000"/>
      <c r="O320" s="541">
        <f t="shared" ref="O320" si="2463">M320-K320</f>
        <v>21</v>
      </c>
      <c r="P320" s="541">
        <f t="shared" ref="P320" si="2464">M320-H320</f>
        <v>21</v>
      </c>
      <c r="Q320" s="1000">
        <v>247024</v>
      </c>
      <c r="R320" s="1000"/>
      <c r="S320" s="541">
        <f t="shared" ref="S320" si="2465">Q320-M320</f>
        <v>7</v>
      </c>
      <c r="T320" s="542">
        <f t="shared" ref="T320" si="2466">Q320-F320</f>
        <v>48</v>
      </c>
      <c r="U320" s="542"/>
      <c r="V320" s="541">
        <f t="shared" ref="V320" si="2467">P320</f>
        <v>21</v>
      </c>
      <c r="W320" s="543">
        <f t="shared" ref="W320" si="2468">T320-V320</f>
        <v>27</v>
      </c>
      <c r="X320" s="1046" t="s">
        <v>468</v>
      </c>
      <c r="Y320" s="1046" t="s">
        <v>51</v>
      </c>
      <c r="Z320" s="1046" t="s">
        <v>29</v>
      </c>
      <c r="AA320" s="1046">
        <v>2017</v>
      </c>
      <c r="AB320" s="1046" t="s">
        <v>30</v>
      </c>
      <c r="AC320" s="1047">
        <v>7</v>
      </c>
      <c r="AD320" s="978">
        <f t="shared" ref="AD320" si="2469">T320/AC320</f>
        <v>6.8571428571428568</v>
      </c>
      <c r="AE320" s="1048">
        <v>23.45</v>
      </c>
      <c r="AF320" s="976">
        <f t="shared" ref="AF320" si="2470">AD320*AE320</f>
        <v>160.79999999999998</v>
      </c>
      <c r="AG320" s="1077" t="s">
        <v>128</v>
      </c>
      <c r="AH320" s="976">
        <f t="shared" ref="AH320" si="2471">AF320</f>
        <v>160.79999999999998</v>
      </c>
      <c r="AI320" s="978">
        <f t="shared" ref="AI320" si="2472">AD320</f>
        <v>6.8571428571428568</v>
      </c>
      <c r="AJ320" s="978">
        <f t="shared" ref="AJ320" si="2473">T320</f>
        <v>48</v>
      </c>
    </row>
    <row r="321" spans="1:39">
      <c r="A321" s="999">
        <v>45790</v>
      </c>
      <c r="B321" s="164" t="s">
        <v>590</v>
      </c>
      <c r="C321" s="164" t="s">
        <v>637</v>
      </c>
      <c r="D321" s="164" t="s">
        <v>650</v>
      </c>
      <c r="E321" s="164" t="s">
        <v>282</v>
      </c>
      <c r="F321" s="1000">
        <v>247024</v>
      </c>
      <c r="G321" s="1000"/>
      <c r="H321" s="1000">
        <v>247035</v>
      </c>
      <c r="I321" s="1000"/>
      <c r="J321" s="541">
        <f t="shared" ref="J321" si="2474">H321-F321</f>
        <v>11</v>
      </c>
      <c r="K321" s="1000">
        <v>247035</v>
      </c>
      <c r="L321" s="541">
        <f t="shared" ref="L321" si="2475">K321-H321</f>
        <v>0</v>
      </c>
      <c r="M321" s="1000">
        <v>247052</v>
      </c>
      <c r="N321" s="1000"/>
      <c r="O321" s="541">
        <f t="shared" ref="O321" si="2476">M321-K321</f>
        <v>17</v>
      </c>
      <c r="P321" s="541">
        <f t="shared" ref="P321" si="2477">M321-H321</f>
        <v>17</v>
      </c>
      <c r="Q321" s="1000">
        <v>247074</v>
      </c>
      <c r="R321" s="1000"/>
      <c r="S321" s="541">
        <f t="shared" ref="S321" si="2478">Q321-M321</f>
        <v>22</v>
      </c>
      <c r="T321" s="542">
        <f t="shared" ref="T321" si="2479">Q321-F321</f>
        <v>50</v>
      </c>
      <c r="U321" s="542"/>
      <c r="V321" s="541">
        <f t="shared" ref="V321" si="2480">P321</f>
        <v>17</v>
      </c>
      <c r="W321" s="543">
        <f t="shared" ref="W321" si="2481">T321-V321</f>
        <v>33</v>
      </c>
      <c r="X321" s="1046" t="s">
        <v>468</v>
      </c>
      <c r="Y321" s="1046" t="s">
        <v>51</v>
      </c>
      <c r="Z321" s="1046" t="s">
        <v>29</v>
      </c>
      <c r="AA321" s="1046">
        <v>2017</v>
      </c>
      <c r="AB321" s="1046" t="s">
        <v>30</v>
      </c>
      <c r="AC321" s="1047">
        <v>7</v>
      </c>
      <c r="AD321" s="978">
        <f t="shared" ref="AD321" si="2482">T321/AC321</f>
        <v>7.1428571428571432</v>
      </c>
      <c r="AE321" s="1048">
        <v>23.45</v>
      </c>
      <c r="AF321" s="976">
        <f t="shared" ref="AF321" si="2483">AD321*AE321</f>
        <v>167.5</v>
      </c>
      <c r="AG321" s="1077" t="s">
        <v>128</v>
      </c>
      <c r="AH321" s="976">
        <f t="shared" ref="AH321" si="2484">AF321</f>
        <v>167.5</v>
      </c>
      <c r="AI321" s="978">
        <f t="shared" ref="AI321" si="2485">AD321</f>
        <v>7.1428571428571432</v>
      </c>
      <c r="AJ321" s="978">
        <f t="shared" ref="AJ321" si="2486">T321</f>
        <v>50</v>
      </c>
    </row>
    <row r="322" spans="1:39">
      <c r="A322" s="999">
        <v>45790</v>
      </c>
      <c r="B322" s="164" t="s">
        <v>590</v>
      </c>
      <c r="C322" s="164" t="s">
        <v>111</v>
      </c>
      <c r="D322" s="164" t="s">
        <v>634</v>
      </c>
      <c r="E322" s="164" t="s">
        <v>283</v>
      </c>
      <c r="F322" s="1000">
        <v>247074</v>
      </c>
      <c r="G322" s="1000"/>
      <c r="H322" s="1000">
        <v>247093</v>
      </c>
      <c r="I322" s="1000"/>
      <c r="J322" s="541">
        <f t="shared" ref="J322" si="2487">H322-F322</f>
        <v>19</v>
      </c>
      <c r="K322" s="1000">
        <v>247093</v>
      </c>
      <c r="L322" s="541">
        <f t="shared" ref="L322" si="2488">K322-H322</f>
        <v>0</v>
      </c>
      <c r="M322" s="1000">
        <v>247102</v>
      </c>
      <c r="N322" s="1000"/>
      <c r="O322" s="541">
        <f t="shared" ref="O322" si="2489">M322-K322</f>
        <v>9</v>
      </c>
      <c r="P322" s="541">
        <f t="shared" ref="P322" si="2490">M322-H322</f>
        <v>9</v>
      </c>
      <c r="Q322" s="1000">
        <v>247102</v>
      </c>
      <c r="R322" s="1000"/>
      <c r="S322" s="541">
        <f t="shared" ref="S322" si="2491">Q322-M322</f>
        <v>0</v>
      </c>
      <c r="T322" s="542">
        <f t="shared" ref="T322" si="2492">Q322-F322</f>
        <v>28</v>
      </c>
      <c r="U322" s="542"/>
      <c r="V322" s="541">
        <f t="shared" ref="V322" si="2493">P322</f>
        <v>9</v>
      </c>
      <c r="W322" s="543">
        <f t="shared" ref="W322" si="2494">T322-V322</f>
        <v>19</v>
      </c>
      <c r="X322" s="1046" t="s">
        <v>468</v>
      </c>
      <c r="Y322" s="1046" t="s">
        <v>51</v>
      </c>
      <c r="Z322" s="1046" t="s">
        <v>29</v>
      </c>
      <c r="AA322" s="1046">
        <v>2017</v>
      </c>
      <c r="AB322" s="1046" t="s">
        <v>30</v>
      </c>
      <c r="AC322" s="1047">
        <v>7</v>
      </c>
      <c r="AD322" s="978">
        <f t="shared" ref="AD322" si="2495">T322/AC322</f>
        <v>4</v>
      </c>
      <c r="AE322" s="1048">
        <v>23.45</v>
      </c>
      <c r="AF322" s="976">
        <f t="shared" ref="AF322" si="2496">AD322*AE322</f>
        <v>93.8</v>
      </c>
      <c r="AG322" s="1077" t="s">
        <v>128</v>
      </c>
      <c r="AH322" s="976">
        <f t="shared" ref="AH322" si="2497">AF322</f>
        <v>93.8</v>
      </c>
      <c r="AI322" s="978">
        <f t="shared" ref="AI322" si="2498">AD322</f>
        <v>4</v>
      </c>
      <c r="AJ322" s="978">
        <f t="shared" ref="AJ322" si="2499">T322</f>
        <v>28</v>
      </c>
    </row>
    <row r="323" spans="1:39">
      <c r="A323" s="999">
        <v>45790</v>
      </c>
      <c r="B323" s="164" t="s">
        <v>590</v>
      </c>
      <c r="C323" s="164" t="s">
        <v>111</v>
      </c>
      <c r="D323" s="164" t="s">
        <v>459</v>
      </c>
      <c r="E323" s="164" t="s">
        <v>283</v>
      </c>
      <c r="F323" s="1000">
        <v>247102</v>
      </c>
      <c r="G323" s="1000"/>
      <c r="H323" s="1000">
        <v>247102</v>
      </c>
      <c r="I323" s="1000"/>
      <c r="J323" s="541">
        <f t="shared" ref="J323" si="2500">H323-F323</f>
        <v>0</v>
      </c>
      <c r="K323" s="1000">
        <v>247102</v>
      </c>
      <c r="L323" s="541">
        <f t="shared" ref="L323" si="2501">K323-H323</f>
        <v>0</v>
      </c>
      <c r="M323" s="1000">
        <v>247112</v>
      </c>
      <c r="N323" s="1000"/>
      <c r="O323" s="541">
        <f t="shared" ref="O323" si="2502">M323-K323</f>
        <v>10</v>
      </c>
      <c r="P323" s="541">
        <f t="shared" ref="P323" si="2503">M323-H323</f>
        <v>10</v>
      </c>
      <c r="Q323" s="1000">
        <v>247122</v>
      </c>
      <c r="R323" s="1000"/>
      <c r="S323" s="541">
        <f t="shared" ref="S323" si="2504">Q323-M323</f>
        <v>10</v>
      </c>
      <c r="T323" s="542">
        <f t="shared" ref="T323" si="2505">Q323-F323</f>
        <v>20</v>
      </c>
      <c r="U323" s="542"/>
      <c r="V323" s="541">
        <f t="shared" ref="V323" si="2506">P323</f>
        <v>10</v>
      </c>
      <c r="W323" s="543">
        <f t="shared" ref="W323" si="2507">T323-V323</f>
        <v>10</v>
      </c>
      <c r="X323" s="1046" t="s">
        <v>468</v>
      </c>
      <c r="Y323" s="1046" t="s">
        <v>51</v>
      </c>
      <c r="Z323" s="1046" t="s">
        <v>29</v>
      </c>
      <c r="AA323" s="1046">
        <v>2017</v>
      </c>
      <c r="AB323" s="1046" t="s">
        <v>30</v>
      </c>
      <c r="AC323" s="1047">
        <v>7</v>
      </c>
      <c r="AD323" s="978">
        <f t="shared" ref="AD323" si="2508">T323/AC323</f>
        <v>2.8571428571428572</v>
      </c>
      <c r="AE323" s="1048">
        <v>23.45</v>
      </c>
      <c r="AF323" s="976">
        <f t="shared" ref="AF323" si="2509">AD323*AE323</f>
        <v>67</v>
      </c>
      <c r="AG323" s="1077" t="s">
        <v>128</v>
      </c>
      <c r="AH323" s="976">
        <f t="shared" ref="AH323" si="2510">AF323</f>
        <v>67</v>
      </c>
      <c r="AI323" s="978">
        <f t="shared" ref="AI323" si="2511">AD323</f>
        <v>2.8571428571428572</v>
      </c>
      <c r="AJ323" s="978">
        <f t="shared" ref="AJ323" si="2512">T323</f>
        <v>20</v>
      </c>
    </row>
    <row r="324" spans="1:39">
      <c r="A324" s="999">
        <v>45791</v>
      </c>
      <c r="B324" s="164" t="s">
        <v>590</v>
      </c>
      <c r="C324" s="164" t="s">
        <v>111</v>
      </c>
      <c r="D324" s="164" t="s">
        <v>462</v>
      </c>
      <c r="E324" s="164" t="s">
        <v>282</v>
      </c>
      <c r="F324" s="1000">
        <v>247122</v>
      </c>
      <c r="G324" s="1000"/>
      <c r="H324" s="1000">
        <v>247131</v>
      </c>
      <c r="I324" s="1000"/>
      <c r="J324" s="541">
        <f t="shared" ref="J324" si="2513">H324-F324</f>
        <v>9</v>
      </c>
      <c r="K324" s="1000">
        <v>247131</v>
      </c>
      <c r="L324" s="541">
        <f t="shared" ref="L324" si="2514">K324-H324</f>
        <v>0</v>
      </c>
      <c r="M324" s="1000">
        <v>247137</v>
      </c>
      <c r="N324" s="1000"/>
      <c r="O324" s="541">
        <f t="shared" ref="O324" si="2515">M324-K324</f>
        <v>6</v>
      </c>
      <c r="P324" s="541">
        <f t="shared" ref="P324" si="2516">M324-H324</f>
        <v>6</v>
      </c>
      <c r="Q324" s="1000">
        <v>247137</v>
      </c>
      <c r="R324" s="1000"/>
      <c r="S324" s="541">
        <f t="shared" ref="S324" si="2517">Q324-M324</f>
        <v>0</v>
      </c>
      <c r="T324" s="542">
        <f t="shared" ref="T324" si="2518">Q324-F324</f>
        <v>15</v>
      </c>
      <c r="U324" s="542"/>
      <c r="V324" s="541">
        <f t="shared" ref="V324" si="2519">P324</f>
        <v>6</v>
      </c>
      <c r="W324" s="543">
        <f t="shared" ref="W324" si="2520">T324-V324</f>
        <v>9</v>
      </c>
      <c r="X324" s="1046" t="s">
        <v>468</v>
      </c>
      <c r="Y324" s="1046" t="s">
        <v>51</v>
      </c>
      <c r="Z324" s="1046" t="s">
        <v>29</v>
      </c>
      <c r="AA324" s="1046">
        <v>2017</v>
      </c>
      <c r="AB324" s="1046" t="s">
        <v>30</v>
      </c>
      <c r="AC324" s="1047">
        <v>7</v>
      </c>
      <c r="AD324" s="978">
        <f t="shared" ref="AD324" si="2521">T324/AC324</f>
        <v>2.1428571428571428</v>
      </c>
      <c r="AE324" s="1048">
        <v>23.45</v>
      </c>
      <c r="AF324" s="976">
        <f t="shared" ref="AF324" si="2522">AD324*AE324</f>
        <v>50.25</v>
      </c>
      <c r="AG324" s="1077" t="s">
        <v>128</v>
      </c>
      <c r="AH324" s="976">
        <f t="shared" ref="AH324" si="2523">AF324</f>
        <v>50.25</v>
      </c>
      <c r="AI324" s="978">
        <f t="shared" ref="AI324" si="2524">AD324</f>
        <v>2.1428571428571428</v>
      </c>
      <c r="AJ324" s="978">
        <f t="shared" ref="AJ324" si="2525">T324</f>
        <v>15</v>
      </c>
    </row>
    <row r="325" spans="1:39">
      <c r="A325" s="999">
        <v>45791</v>
      </c>
      <c r="B325" s="164" t="s">
        <v>590</v>
      </c>
      <c r="C325" s="164" t="s">
        <v>637</v>
      </c>
      <c r="D325" s="164" t="s">
        <v>650</v>
      </c>
      <c r="E325" s="164" t="s">
        <v>282</v>
      </c>
      <c r="F325" s="1000">
        <v>247137</v>
      </c>
      <c r="G325" s="1000"/>
      <c r="H325" s="1000">
        <v>247149</v>
      </c>
      <c r="I325" s="1000"/>
      <c r="J325" s="541">
        <f t="shared" ref="J325" si="2526">H325-F325</f>
        <v>12</v>
      </c>
      <c r="K325" s="1000">
        <v>247149</v>
      </c>
      <c r="L325" s="541">
        <f t="shared" ref="L325" si="2527">K325-H325</f>
        <v>0</v>
      </c>
      <c r="M325" s="1000">
        <v>247166</v>
      </c>
      <c r="N325" s="1000"/>
      <c r="O325" s="541">
        <f t="shared" ref="O325" si="2528">M325-K325</f>
        <v>17</v>
      </c>
      <c r="P325" s="541">
        <f t="shared" ref="P325" si="2529">M325-H325</f>
        <v>17</v>
      </c>
      <c r="Q325" s="1000">
        <v>247188</v>
      </c>
      <c r="R325" s="1000"/>
      <c r="S325" s="541">
        <f t="shared" ref="S325" si="2530">Q325-M325</f>
        <v>22</v>
      </c>
      <c r="T325" s="542">
        <f t="shared" ref="T325" si="2531">Q325-F325</f>
        <v>51</v>
      </c>
      <c r="U325" s="542"/>
      <c r="V325" s="541">
        <f t="shared" ref="V325" si="2532">P325</f>
        <v>17</v>
      </c>
      <c r="W325" s="543">
        <f t="shared" ref="W325" si="2533">T325-V325</f>
        <v>34</v>
      </c>
      <c r="X325" s="1046" t="s">
        <v>468</v>
      </c>
      <c r="Y325" s="1046" t="s">
        <v>51</v>
      </c>
      <c r="Z325" s="1046" t="s">
        <v>29</v>
      </c>
      <c r="AA325" s="1046">
        <v>2017</v>
      </c>
      <c r="AB325" s="1046" t="s">
        <v>30</v>
      </c>
      <c r="AC325" s="1047">
        <v>7</v>
      </c>
      <c r="AD325" s="978">
        <f t="shared" ref="AD325" si="2534">T325/AC325</f>
        <v>7.2857142857142856</v>
      </c>
      <c r="AE325" s="1048">
        <v>23.45</v>
      </c>
      <c r="AF325" s="976">
        <f t="shared" ref="AF325" si="2535">AD325*AE325</f>
        <v>170.85</v>
      </c>
      <c r="AG325" s="1077" t="s">
        <v>128</v>
      </c>
      <c r="AH325" s="976">
        <f t="shared" ref="AH325" si="2536">AF325</f>
        <v>170.85</v>
      </c>
      <c r="AI325" s="978">
        <f t="shared" ref="AI325" si="2537">AD325</f>
        <v>7.2857142857142856</v>
      </c>
      <c r="AJ325" s="978">
        <f t="shared" ref="AJ325" si="2538">T325</f>
        <v>51</v>
      </c>
    </row>
    <row r="326" spans="1:39">
      <c r="A326" s="999">
        <v>45791</v>
      </c>
      <c r="B326" s="164" t="s">
        <v>590</v>
      </c>
      <c r="C326" s="164" t="s">
        <v>637</v>
      </c>
      <c r="D326" s="164" t="s">
        <v>657</v>
      </c>
      <c r="E326" s="164" t="s">
        <v>283</v>
      </c>
      <c r="F326" s="1000">
        <v>247188</v>
      </c>
      <c r="G326" s="1000"/>
      <c r="H326" s="1000">
        <v>247208</v>
      </c>
      <c r="I326" s="1000"/>
      <c r="J326" s="541">
        <f t="shared" ref="J326" si="2539">H326-F326</f>
        <v>20</v>
      </c>
      <c r="K326" s="1000">
        <v>247208</v>
      </c>
      <c r="L326" s="541">
        <f t="shared" ref="L326" si="2540">K326-H326</f>
        <v>0</v>
      </c>
      <c r="M326" s="1000">
        <v>247226</v>
      </c>
      <c r="N326" s="1000"/>
      <c r="O326" s="541">
        <f t="shared" ref="O326" si="2541">M326-K326</f>
        <v>18</v>
      </c>
      <c r="P326" s="541">
        <f t="shared" ref="P326" si="2542">M326-H326</f>
        <v>18</v>
      </c>
      <c r="Q326" s="1000">
        <v>247236</v>
      </c>
      <c r="R326" s="1000"/>
      <c r="S326" s="541">
        <f t="shared" ref="S326" si="2543">Q326-M326</f>
        <v>10</v>
      </c>
      <c r="T326" s="542">
        <f t="shared" ref="T326" si="2544">Q326-F326</f>
        <v>48</v>
      </c>
      <c r="U326" s="542"/>
      <c r="V326" s="541">
        <f t="shared" ref="V326" si="2545">P326</f>
        <v>18</v>
      </c>
      <c r="W326" s="543">
        <f t="shared" ref="W326" si="2546">T326-V326</f>
        <v>30</v>
      </c>
      <c r="X326" s="1046" t="s">
        <v>468</v>
      </c>
      <c r="Y326" s="1046" t="s">
        <v>51</v>
      </c>
      <c r="Z326" s="1046" t="s">
        <v>29</v>
      </c>
      <c r="AA326" s="1046">
        <v>2017</v>
      </c>
      <c r="AB326" s="1046" t="s">
        <v>30</v>
      </c>
      <c r="AC326" s="1047">
        <v>7</v>
      </c>
      <c r="AD326" s="978">
        <f t="shared" ref="AD326" si="2547">T326/AC326</f>
        <v>6.8571428571428568</v>
      </c>
      <c r="AE326" s="1048">
        <v>23.45</v>
      </c>
      <c r="AF326" s="976">
        <f t="shared" ref="AF326" si="2548">AD326*AE326</f>
        <v>160.79999999999998</v>
      </c>
      <c r="AG326" s="1077" t="s">
        <v>128</v>
      </c>
      <c r="AH326" s="976">
        <f t="shared" ref="AH326" si="2549">AF326</f>
        <v>160.79999999999998</v>
      </c>
      <c r="AI326" s="978">
        <f t="shared" ref="AI326" si="2550">AD326</f>
        <v>6.8571428571428568</v>
      </c>
      <c r="AJ326" s="978">
        <f t="shared" ref="AJ326" si="2551">T326</f>
        <v>48</v>
      </c>
      <c r="AK326" s="1094" t="s">
        <v>439</v>
      </c>
      <c r="AL326" s="1094" t="s">
        <v>440</v>
      </c>
      <c r="AM326" s="1095" t="s">
        <v>2</v>
      </c>
    </row>
    <row r="327" spans="1:39">
      <c r="A327" s="999">
        <v>45792</v>
      </c>
      <c r="B327" s="164" t="s">
        <v>590</v>
      </c>
      <c r="C327" s="164" t="s">
        <v>637</v>
      </c>
      <c r="D327" s="164" t="s">
        <v>650</v>
      </c>
      <c r="E327" s="164" t="s">
        <v>282</v>
      </c>
      <c r="F327" s="1000">
        <v>247236</v>
      </c>
      <c r="G327" s="1000"/>
      <c r="H327" s="1000">
        <v>247247</v>
      </c>
      <c r="I327" s="1000"/>
      <c r="J327" s="541">
        <f t="shared" ref="J327" si="2552">H327-F327</f>
        <v>11</v>
      </c>
      <c r="K327" s="1000">
        <v>247247</v>
      </c>
      <c r="L327" s="541">
        <f t="shared" ref="L327" si="2553">K327-H327</f>
        <v>0</v>
      </c>
      <c r="M327" s="1000">
        <v>247264</v>
      </c>
      <c r="N327" s="1000"/>
      <c r="O327" s="541">
        <f t="shared" ref="O327" si="2554">M327-K327</f>
        <v>17</v>
      </c>
      <c r="P327" s="541">
        <f t="shared" ref="P327" si="2555">M327-H327</f>
        <v>17</v>
      </c>
      <c r="Q327" s="1000">
        <v>247286</v>
      </c>
      <c r="R327" s="1000"/>
      <c r="S327" s="541">
        <f t="shared" ref="S327" si="2556">Q327-M327</f>
        <v>22</v>
      </c>
      <c r="T327" s="542">
        <f t="shared" ref="T327" si="2557">Q327-F327</f>
        <v>50</v>
      </c>
      <c r="U327" s="542"/>
      <c r="V327" s="541">
        <f t="shared" ref="V327" si="2558">P327</f>
        <v>17</v>
      </c>
      <c r="W327" s="543">
        <f t="shared" ref="W327" si="2559">T327-V327</f>
        <v>33</v>
      </c>
      <c r="X327" s="1046" t="s">
        <v>468</v>
      </c>
      <c r="Y327" s="1046" t="s">
        <v>51</v>
      </c>
      <c r="Z327" s="1046" t="s">
        <v>29</v>
      </c>
      <c r="AA327" s="1046">
        <v>2017</v>
      </c>
      <c r="AB327" s="1046" t="s">
        <v>30</v>
      </c>
      <c r="AC327" s="1047">
        <v>7</v>
      </c>
      <c r="AD327" s="978">
        <f t="shared" ref="AD327" si="2560">T327/AC327</f>
        <v>7.1428571428571432</v>
      </c>
      <c r="AE327" s="1048">
        <v>23.45</v>
      </c>
      <c r="AF327" s="976">
        <f t="shared" ref="AF327" si="2561">AD327*AE327</f>
        <v>167.5</v>
      </c>
      <c r="AG327" s="1077" t="s">
        <v>128</v>
      </c>
      <c r="AH327" s="976">
        <f t="shared" ref="AH327" si="2562">AF327</f>
        <v>167.5</v>
      </c>
      <c r="AI327" s="978">
        <f t="shared" ref="AI327" si="2563">AD327</f>
        <v>7.1428571428571432</v>
      </c>
      <c r="AJ327" s="978">
        <f t="shared" ref="AJ327" si="2564">T327</f>
        <v>50</v>
      </c>
      <c r="AK327" s="1080">
        <f>SUM(AH320:AH327)</f>
        <v>1038.5</v>
      </c>
      <c r="AL327" s="1080">
        <v>900</v>
      </c>
      <c r="AM327" s="1081">
        <v>45792</v>
      </c>
    </row>
    <row r="328" spans="1:39">
      <c r="A328" s="999">
        <v>45792</v>
      </c>
      <c r="B328" s="164" t="s">
        <v>590</v>
      </c>
      <c r="C328" s="164" t="s">
        <v>637</v>
      </c>
      <c r="D328" s="164" t="s">
        <v>657</v>
      </c>
      <c r="E328" s="164" t="s">
        <v>283</v>
      </c>
      <c r="F328" s="1000">
        <v>247286</v>
      </c>
      <c r="G328" s="1000"/>
      <c r="H328" s="1000">
        <v>247307</v>
      </c>
      <c r="I328" s="1000"/>
      <c r="J328" s="541">
        <f t="shared" ref="J328" si="2565">H328-F328</f>
        <v>21</v>
      </c>
      <c r="K328" s="1000">
        <v>247307</v>
      </c>
      <c r="L328" s="541">
        <f t="shared" ref="L328" si="2566">K328-H328</f>
        <v>0</v>
      </c>
      <c r="M328" s="1000">
        <v>247325</v>
      </c>
      <c r="N328" s="1000"/>
      <c r="O328" s="541">
        <f t="shared" ref="O328" si="2567">M328-K328</f>
        <v>18</v>
      </c>
      <c r="P328" s="541">
        <f t="shared" ref="P328" si="2568">M328-H328</f>
        <v>18</v>
      </c>
      <c r="Q328" s="1000">
        <v>247335</v>
      </c>
      <c r="R328" s="1000"/>
      <c r="S328" s="541">
        <f t="shared" ref="S328" si="2569">Q328-M328</f>
        <v>10</v>
      </c>
      <c r="T328" s="542">
        <f t="shared" ref="T328" si="2570">Q328-F328</f>
        <v>49</v>
      </c>
      <c r="U328" s="542"/>
      <c r="V328" s="541">
        <f t="shared" ref="V328" si="2571">P328</f>
        <v>18</v>
      </c>
      <c r="W328" s="543">
        <f t="shared" ref="W328" si="2572">T328-V328</f>
        <v>31</v>
      </c>
      <c r="X328" s="1046" t="s">
        <v>468</v>
      </c>
      <c r="Y328" s="1046" t="s">
        <v>51</v>
      </c>
      <c r="Z328" s="1046" t="s">
        <v>29</v>
      </c>
      <c r="AA328" s="1046">
        <v>2017</v>
      </c>
      <c r="AB328" s="1046" t="s">
        <v>30</v>
      </c>
      <c r="AC328" s="1047">
        <v>7</v>
      </c>
      <c r="AD328" s="978">
        <f t="shared" ref="AD328" si="2573">T328/AC328</f>
        <v>7</v>
      </c>
      <c r="AE328" s="1048">
        <v>23.45</v>
      </c>
      <c r="AF328" s="976">
        <f t="shared" ref="AF328" si="2574">AD328*AE328</f>
        <v>164.15</v>
      </c>
      <c r="AG328" s="1077" t="s">
        <v>128</v>
      </c>
      <c r="AH328" s="976">
        <f t="shared" ref="AH328" si="2575">AF328</f>
        <v>164.15</v>
      </c>
      <c r="AI328" s="978">
        <f t="shared" ref="AI328" si="2576">AD328</f>
        <v>7</v>
      </c>
      <c r="AJ328" s="978">
        <f t="shared" ref="AJ328" si="2577">T328</f>
        <v>49</v>
      </c>
    </row>
    <row r="329" spans="1:39">
      <c r="A329" s="999">
        <v>45793</v>
      </c>
      <c r="B329" s="164" t="s">
        <v>590</v>
      </c>
      <c r="C329" s="164" t="s">
        <v>637</v>
      </c>
      <c r="D329" s="164" t="s">
        <v>650</v>
      </c>
      <c r="E329" s="164" t="s">
        <v>282</v>
      </c>
      <c r="F329" s="1000">
        <v>247335</v>
      </c>
      <c r="G329" s="1000"/>
      <c r="H329" s="1000">
        <v>247346</v>
      </c>
      <c r="I329" s="1000"/>
      <c r="J329" s="541">
        <f t="shared" ref="J329" si="2578">H329-F329</f>
        <v>11</v>
      </c>
      <c r="K329" s="1000">
        <v>247346</v>
      </c>
      <c r="L329" s="541">
        <f t="shared" ref="L329" si="2579">K329-H329</f>
        <v>0</v>
      </c>
      <c r="M329" s="1000">
        <v>247363</v>
      </c>
      <c r="N329" s="1000"/>
      <c r="O329" s="541">
        <f t="shared" ref="O329" si="2580">M329-K329</f>
        <v>17</v>
      </c>
      <c r="P329" s="541">
        <f t="shared" ref="P329" si="2581">M329-H329</f>
        <v>17</v>
      </c>
      <c r="Q329" s="1000">
        <v>247387</v>
      </c>
      <c r="R329" s="1000"/>
      <c r="S329" s="541">
        <f t="shared" ref="S329" si="2582">Q329-M329</f>
        <v>24</v>
      </c>
      <c r="T329" s="542">
        <f t="shared" ref="T329" si="2583">Q329-F329</f>
        <v>52</v>
      </c>
      <c r="U329" s="542"/>
      <c r="V329" s="541">
        <f t="shared" ref="V329" si="2584">P329</f>
        <v>17</v>
      </c>
      <c r="W329" s="543">
        <f t="shared" ref="W329" si="2585">T329-V329</f>
        <v>35</v>
      </c>
      <c r="X329" s="1046" t="s">
        <v>468</v>
      </c>
      <c r="Y329" s="1046" t="s">
        <v>51</v>
      </c>
      <c r="Z329" s="1046" t="s">
        <v>29</v>
      </c>
      <c r="AA329" s="1046">
        <v>2017</v>
      </c>
      <c r="AB329" s="1046" t="s">
        <v>30</v>
      </c>
      <c r="AC329" s="1047">
        <v>7</v>
      </c>
      <c r="AD329" s="978">
        <f t="shared" ref="AD329" si="2586">T329/AC329</f>
        <v>7.4285714285714288</v>
      </c>
      <c r="AE329" s="1048">
        <v>23.45</v>
      </c>
      <c r="AF329" s="976">
        <f t="shared" ref="AF329" si="2587">AD329*AE329</f>
        <v>174.2</v>
      </c>
      <c r="AG329" s="1077" t="s">
        <v>128</v>
      </c>
      <c r="AH329" s="976">
        <f t="shared" ref="AH329" si="2588">AF329</f>
        <v>174.2</v>
      </c>
      <c r="AI329" s="978">
        <f t="shared" ref="AI329" si="2589">AD329</f>
        <v>7.4285714285714288</v>
      </c>
      <c r="AJ329" s="978">
        <f t="shared" ref="AJ329" si="2590">T329</f>
        <v>52</v>
      </c>
    </row>
    <row r="330" spans="1:39">
      <c r="A330" s="999">
        <v>45793</v>
      </c>
      <c r="B330" s="164" t="s">
        <v>590</v>
      </c>
      <c r="C330" s="164" t="s">
        <v>637</v>
      </c>
      <c r="D330" s="164" t="s">
        <v>657</v>
      </c>
      <c r="E330" s="164" t="s">
        <v>283</v>
      </c>
      <c r="F330" s="1000">
        <v>247387</v>
      </c>
      <c r="G330" s="1000"/>
      <c r="H330" s="1000">
        <v>247408</v>
      </c>
      <c r="I330" s="1000"/>
      <c r="J330" s="541">
        <f t="shared" ref="J330" si="2591">H330-F330</f>
        <v>21</v>
      </c>
      <c r="K330" s="1000">
        <v>247408</v>
      </c>
      <c r="L330" s="541">
        <f t="shared" ref="L330" si="2592">K330-H330</f>
        <v>0</v>
      </c>
      <c r="M330" s="1000">
        <v>247425</v>
      </c>
      <c r="N330" s="1000"/>
      <c r="O330" s="541">
        <f t="shared" ref="O330" si="2593">M330-K330</f>
        <v>17</v>
      </c>
      <c r="P330" s="541">
        <f t="shared" ref="P330" si="2594">M330-H330</f>
        <v>17</v>
      </c>
      <c r="Q330" s="1000">
        <v>247435</v>
      </c>
      <c r="R330" s="1000"/>
      <c r="S330" s="541">
        <f t="shared" ref="S330" si="2595">Q330-M330</f>
        <v>10</v>
      </c>
      <c r="T330" s="542">
        <f t="shared" ref="T330" si="2596">Q330-F330</f>
        <v>48</v>
      </c>
      <c r="U330" s="542"/>
      <c r="V330" s="541">
        <f t="shared" ref="V330" si="2597">P330</f>
        <v>17</v>
      </c>
      <c r="W330" s="543">
        <f t="shared" ref="W330" si="2598">T330-V330</f>
        <v>31</v>
      </c>
      <c r="X330" s="1046" t="s">
        <v>468</v>
      </c>
      <c r="Y330" s="1046" t="s">
        <v>51</v>
      </c>
      <c r="Z330" s="1046" t="s">
        <v>29</v>
      </c>
      <c r="AA330" s="1046">
        <v>2017</v>
      </c>
      <c r="AB330" s="1046" t="s">
        <v>30</v>
      </c>
      <c r="AC330" s="1047">
        <v>7</v>
      </c>
      <c r="AD330" s="978">
        <f t="shared" ref="AD330" si="2599">T330/AC330</f>
        <v>6.8571428571428568</v>
      </c>
      <c r="AE330" s="1048">
        <v>23.45</v>
      </c>
      <c r="AF330" s="976">
        <f t="shared" ref="AF330" si="2600">AD330*AE330</f>
        <v>160.79999999999998</v>
      </c>
      <c r="AG330" s="1077" t="s">
        <v>128</v>
      </c>
      <c r="AH330" s="976">
        <f t="shared" ref="AH330" si="2601">AF330</f>
        <v>160.79999999999998</v>
      </c>
      <c r="AI330" s="978">
        <f t="shared" ref="AI330" si="2602">AD330</f>
        <v>6.8571428571428568</v>
      </c>
      <c r="AJ330" s="978">
        <f t="shared" ref="AJ330" si="2603">T330</f>
        <v>48</v>
      </c>
    </row>
    <row r="331" spans="1:39">
      <c r="A331" s="999">
        <v>45794</v>
      </c>
      <c r="B331" s="164" t="s">
        <v>590</v>
      </c>
      <c r="C331" s="164" t="s">
        <v>637</v>
      </c>
      <c r="D331" s="164" t="s">
        <v>650</v>
      </c>
      <c r="E331" s="164" t="s">
        <v>282</v>
      </c>
      <c r="F331" s="1000">
        <v>247435</v>
      </c>
      <c r="G331" s="1000"/>
      <c r="H331" s="1000">
        <v>247444</v>
      </c>
      <c r="I331" s="1000"/>
      <c r="J331" s="541">
        <f t="shared" ref="J331" si="2604">H331-F331</f>
        <v>9</v>
      </c>
      <c r="K331" s="1000">
        <v>247444</v>
      </c>
      <c r="L331" s="541">
        <f t="shared" ref="L331" si="2605">K331-H331</f>
        <v>0</v>
      </c>
      <c r="M331" s="1000">
        <v>247461</v>
      </c>
      <c r="N331" s="1000"/>
      <c r="O331" s="541">
        <f t="shared" ref="O331" si="2606">M331-K331</f>
        <v>17</v>
      </c>
      <c r="P331" s="541">
        <f t="shared" ref="P331" si="2607">M331-H331</f>
        <v>17</v>
      </c>
      <c r="Q331" s="1000">
        <v>247484</v>
      </c>
      <c r="R331" s="1000"/>
      <c r="S331" s="541">
        <f t="shared" ref="S331" si="2608">Q331-M331</f>
        <v>23</v>
      </c>
      <c r="T331" s="542">
        <f t="shared" ref="T331" si="2609">Q331-F331</f>
        <v>49</v>
      </c>
      <c r="U331" s="542"/>
      <c r="V331" s="541">
        <f t="shared" ref="V331" si="2610">P331</f>
        <v>17</v>
      </c>
      <c r="W331" s="543">
        <f t="shared" ref="W331" si="2611">T331-V331</f>
        <v>32</v>
      </c>
      <c r="X331" s="1046" t="s">
        <v>468</v>
      </c>
      <c r="Y331" s="1046" t="s">
        <v>51</v>
      </c>
      <c r="Z331" s="1046" t="s">
        <v>29</v>
      </c>
      <c r="AA331" s="1046">
        <v>2017</v>
      </c>
      <c r="AB331" s="1046" t="s">
        <v>30</v>
      </c>
      <c r="AC331" s="1047">
        <v>7</v>
      </c>
      <c r="AD331" s="978">
        <f t="shared" ref="AD331" si="2612">T331/AC331</f>
        <v>7</v>
      </c>
      <c r="AE331" s="1048">
        <v>23.45</v>
      </c>
      <c r="AF331" s="976">
        <f t="shared" ref="AF331" si="2613">AD331*AE331</f>
        <v>164.15</v>
      </c>
      <c r="AG331" s="1077" t="s">
        <v>128</v>
      </c>
      <c r="AH331" s="976">
        <f t="shared" ref="AH331" si="2614">AF331</f>
        <v>164.15</v>
      </c>
      <c r="AI331" s="978">
        <f t="shared" ref="AI331" si="2615">AD331</f>
        <v>7</v>
      </c>
      <c r="AJ331" s="978">
        <f t="shared" ref="AJ331" si="2616">T331</f>
        <v>49</v>
      </c>
    </row>
    <row r="332" spans="1:39">
      <c r="A332" s="999">
        <v>45794</v>
      </c>
      <c r="B332" s="164" t="s">
        <v>590</v>
      </c>
      <c r="C332" s="164" t="s">
        <v>637</v>
      </c>
      <c r="D332" s="164" t="s">
        <v>657</v>
      </c>
      <c r="E332" s="164" t="s">
        <v>283</v>
      </c>
      <c r="F332" s="1000">
        <v>247484</v>
      </c>
      <c r="G332" s="1000"/>
      <c r="H332" s="1000">
        <v>247505</v>
      </c>
      <c r="I332" s="1000"/>
      <c r="J332" s="541">
        <f t="shared" ref="J332" si="2617">H332-F332</f>
        <v>21</v>
      </c>
      <c r="K332" s="1000">
        <v>247505</v>
      </c>
      <c r="L332" s="541">
        <f t="shared" ref="L332" si="2618">K332-H332</f>
        <v>0</v>
      </c>
      <c r="M332" s="1000">
        <v>247522</v>
      </c>
      <c r="N332" s="1000"/>
      <c r="O332" s="541">
        <f t="shared" ref="O332" si="2619">M332-K332</f>
        <v>17</v>
      </c>
      <c r="P332" s="541">
        <f t="shared" ref="P332" si="2620">M332-H332</f>
        <v>17</v>
      </c>
      <c r="Q332" s="1000">
        <v>247530</v>
      </c>
      <c r="R332" s="1000"/>
      <c r="S332" s="541">
        <f t="shared" ref="S332" si="2621">Q332-M332</f>
        <v>8</v>
      </c>
      <c r="T332" s="542">
        <f t="shared" ref="T332" si="2622">Q332-F332</f>
        <v>46</v>
      </c>
      <c r="U332" s="542"/>
      <c r="V332" s="541">
        <f t="shared" ref="V332" si="2623">P332</f>
        <v>17</v>
      </c>
      <c r="W332" s="543">
        <f t="shared" ref="W332" si="2624">T332-V332</f>
        <v>29</v>
      </c>
      <c r="X332" s="1046" t="s">
        <v>468</v>
      </c>
      <c r="Y332" s="1046" t="s">
        <v>51</v>
      </c>
      <c r="Z332" s="1046" t="s">
        <v>29</v>
      </c>
      <c r="AA332" s="1046">
        <v>2017</v>
      </c>
      <c r="AB332" s="1046" t="s">
        <v>30</v>
      </c>
      <c r="AC332" s="1047">
        <v>7</v>
      </c>
      <c r="AD332" s="978">
        <f t="shared" ref="AD332" si="2625">T332/AC332</f>
        <v>6.5714285714285712</v>
      </c>
      <c r="AE332" s="1048">
        <v>23.45</v>
      </c>
      <c r="AF332" s="976">
        <f t="shared" ref="AF332" si="2626">AD332*AE332</f>
        <v>154.1</v>
      </c>
      <c r="AG332" s="1077" t="s">
        <v>128</v>
      </c>
      <c r="AH332" s="976">
        <f t="shared" ref="AH332" si="2627">AF332</f>
        <v>154.1</v>
      </c>
      <c r="AI332" s="978">
        <f t="shared" ref="AI332" si="2628">AD332</f>
        <v>6.5714285714285712</v>
      </c>
      <c r="AJ332" s="978">
        <f t="shared" ref="AJ332" si="2629">T332</f>
        <v>46</v>
      </c>
      <c r="AK332" s="1094" t="s">
        <v>439</v>
      </c>
      <c r="AL332" s="1094" t="s">
        <v>440</v>
      </c>
      <c r="AM332" s="1095" t="s">
        <v>2</v>
      </c>
    </row>
    <row r="333" spans="1:39">
      <c r="A333" s="999">
        <v>45796</v>
      </c>
      <c r="B333" s="164" t="s">
        <v>590</v>
      </c>
      <c r="C333" s="164" t="s">
        <v>637</v>
      </c>
      <c r="D333" s="164" t="s">
        <v>650</v>
      </c>
      <c r="E333" s="164" t="s">
        <v>282</v>
      </c>
      <c r="F333" s="1000">
        <v>247530</v>
      </c>
      <c r="G333" s="1000"/>
      <c r="H333" s="1000">
        <v>247541</v>
      </c>
      <c r="I333" s="1000"/>
      <c r="J333" s="541">
        <f t="shared" ref="J333" si="2630">H333-F333</f>
        <v>11</v>
      </c>
      <c r="K333" s="1000">
        <v>247541</v>
      </c>
      <c r="L333" s="541">
        <f t="shared" ref="L333" si="2631">K333-H333</f>
        <v>0</v>
      </c>
      <c r="M333" s="1000">
        <v>247558</v>
      </c>
      <c r="N333" s="1000"/>
      <c r="O333" s="541">
        <f t="shared" ref="O333" si="2632">M333-K333</f>
        <v>17</v>
      </c>
      <c r="P333" s="541">
        <f t="shared" ref="P333" si="2633">M333-H333</f>
        <v>17</v>
      </c>
      <c r="Q333" s="1000">
        <v>247580</v>
      </c>
      <c r="R333" s="1000"/>
      <c r="S333" s="541">
        <f t="shared" ref="S333" si="2634">Q333-M333</f>
        <v>22</v>
      </c>
      <c r="T333" s="542">
        <f t="shared" ref="T333" si="2635">Q333-F333</f>
        <v>50</v>
      </c>
      <c r="U333" s="542"/>
      <c r="V333" s="541">
        <f t="shared" ref="V333" si="2636">P333</f>
        <v>17</v>
      </c>
      <c r="W333" s="543">
        <f t="shared" ref="W333" si="2637">T333-V333</f>
        <v>33</v>
      </c>
      <c r="X333" s="1046" t="s">
        <v>468</v>
      </c>
      <c r="Y333" s="1046" t="s">
        <v>51</v>
      </c>
      <c r="Z333" s="1046" t="s">
        <v>29</v>
      </c>
      <c r="AA333" s="1046">
        <v>2017</v>
      </c>
      <c r="AB333" s="1046" t="s">
        <v>30</v>
      </c>
      <c r="AC333" s="1047">
        <v>7</v>
      </c>
      <c r="AD333" s="978">
        <f t="shared" ref="AD333" si="2638">T333/AC333</f>
        <v>7.1428571428571432</v>
      </c>
      <c r="AE333" s="1048">
        <v>23.45</v>
      </c>
      <c r="AF333" s="976">
        <f t="shared" ref="AF333" si="2639">AD333*AE333</f>
        <v>167.5</v>
      </c>
      <c r="AG333" s="1077" t="s">
        <v>128</v>
      </c>
      <c r="AH333" s="976">
        <f t="shared" ref="AH333" si="2640">AF333</f>
        <v>167.5</v>
      </c>
      <c r="AI333" s="978">
        <f t="shared" ref="AI333" si="2641">AD333</f>
        <v>7.1428571428571432</v>
      </c>
      <c r="AJ333" s="978">
        <f t="shared" ref="AJ333" si="2642">T333</f>
        <v>50</v>
      </c>
      <c r="AK333" s="1080">
        <f>SUM(AH328:AH333)</f>
        <v>984.9</v>
      </c>
      <c r="AL333" s="1080">
        <v>1000</v>
      </c>
      <c r="AM333" s="1081">
        <v>45796</v>
      </c>
    </row>
    <row r="334" spans="1:39">
      <c r="A334" s="999">
        <v>45796</v>
      </c>
      <c r="B334" s="164" t="s">
        <v>590</v>
      </c>
      <c r="C334" s="164" t="s">
        <v>637</v>
      </c>
      <c r="D334" s="164" t="s">
        <v>657</v>
      </c>
      <c r="E334" s="164" t="s">
        <v>283</v>
      </c>
      <c r="F334" s="1000">
        <v>247580</v>
      </c>
      <c r="G334" s="1000"/>
      <c r="H334" s="1000">
        <v>247618</v>
      </c>
      <c r="I334" s="1000"/>
      <c r="J334" s="541">
        <f t="shared" ref="J334" si="2643">H334-F334</f>
        <v>38</v>
      </c>
      <c r="K334" s="1000">
        <v>247618</v>
      </c>
      <c r="L334" s="541">
        <f t="shared" ref="L334" si="2644">K334-H334</f>
        <v>0</v>
      </c>
      <c r="M334" s="1000">
        <v>247635</v>
      </c>
      <c r="N334" s="1000"/>
      <c r="O334" s="541">
        <f t="shared" ref="O334" si="2645">M334-K334</f>
        <v>17</v>
      </c>
      <c r="P334" s="541">
        <f t="shared" ref="P334" si="2646">M334-H334</f>
        <v>17</v>
      </c>
      <c r="Q334" s="1000">
        <v>247646</v>
      </c>
      <c r="R334" s="1000"/>
      <c r="S334" s="541">
        <f t="shared" ref="S334" si="2647">Q334-M334</f>
        <v>11</v>
      </c>
      <c r="T334" s="542">
        <f t="shared" ref="T334" si="2648">Q334-F334</f>
        <v>66</v>
      </c>
      <c r="U334" s="542"/>
      <c r="V334" s="541">
        <f t="shared" ref="V334" si="2649">P334</f>
        <v>17</v>
      </c>
      <c r="W334" s="543">
        <f t="shared" ref="W334" si="2650">T334-V334</f>
        <v>49</v>
      </c>
      <c r="X334" s="1046" t="s">
        <v>468</v>
      </c>
      <c r="Y334" s="1046" t="s">
        <v>51</v>
      </c>
      <c r="Z334" s="1046" t="s">
        <v>29</v>
      </c>
      <c r="AA334" s="1046">
        <v>2017</v>
      </c>
      <c r="AB334" s="1046" t="s">
        <v>30</v>
      </c>
      <c r="AC334" s="1047">
        <v>7</v>
      </c>
      <c r="AD334" s="978">
        <f t="shared" ref="AD334" si="2651">T334/AC334</f>
        <v>9.4285714285714288</v>
      </c>
      <c r="AE334" s="1048">
        <v>23.45</v>
      </c>
      <c r="AF334" s="976">
        <f t="shared" ref="AF334" si="2652">AD334*AE334</f>
        <v>221.1</v>
      </c>
      <c r="AG334" s="1077" t="s">
        <v>128</v>
      </c>
      <c r="AH334" s="976">
        <f t="shared" ref="AH334" si="2653">AF334</f>
        <v>221.1</v>
      </c>
      <c r="AI334" s="978">
        <f t="shared" ref="AI334" si="2654">AD334</f>
        <v>9.4285714285714288</v>
      </c>
      <c r="AJ334" s="978">
        <f t="shared" ref="AJ334" si="2655">T334</f>
        <v>66</v>
      </c>
    </row>
    <row r="335" spans="1:39">
      <c r="A335" s="999">
        <v>45797</v>
      </c>
      <c r="B335" s="164" t="s">
        <v>590</v>
      </c>
      <c r="C335" s="164" t="s">
        <v>637</v>
      </c>
      <c r="D335" s="164" t="s">
        <v>650</v>
      </c>
      <c r="E335" s="164" t="s">
        <v>282</v>
      </c>
      <c r="F335" s="1000">
        <v>247646</v>
      </c>
      <c r="G335" s="1000"/>
      <c r="H335" s="1000">
        <v>247657</v>
      </c>
      <c r="I335" s="1000"/>
      <c r="J335" s="541">
        <f t="shared" ref="J335" si="2656">H335-F335</f>
        <v>11</v>
      </c>
      <c r="K335" s="1000">
        <v>247657</v>
      </c>
      <c r="L335" s="541">
        <f t="shared" ref="L335" si="2657">K335-H335</f>
        <v>0</v>
      </c>
      <c r="M335" s="1000">
        <v>247674</v>
      </c>
      <c r="N335" s="1000"/>
      <c r="O335" s="541">
        <f t="shared" ref="O335" si="2658">M335-K335</f>
        <v>17</v>
      </c>
      <c r="P335" s="541">
        <f t="shared" ref="P335" si="2659">M335-H335</f>
        <v>17</v>
      </c>
      <c r="Q335" s="1000">
        <v>247698</v>
      </c>
      <c r="R335" s="1000"/>
      <c r="S335" s="541">
        <f t="shared" ref="S335" si="2660">Q335-M335</f>
        <v>24</v>
      </c>
      <c r="T335" s="542">
        <f t="shared" ref="T335" si="2661">Q335-F335</f>
        <v>52</v>
      </c>
      <c r="U335" s="542"/>
      <c r="V335" s="541">
        <f t="shared" ref="V335" si="2662">P335</f>
        <v>17</v>
      </c>
      <c r="W335" s="543">
        <f t="shared" ref="W335" si="2663">T335-V335</f>
        <v>35</v>
      </c>
      <c r="X335" s="1046" t="s">
        <v>468</v>
      </c>
      <c r="Y335" s="1046" t="s">
        <v>51</v>
      </c>
      <c r="Z335" s="1046" t="s">
        <v>29</v>
      </c>
      <c r="AA335" s="1046">
        <v>2017</v>
      </c>
      <c r="AB335" s="1046" t="s">
        <v>30</v>
      </c>
      <c r="AC335" s="1047">
        <v>7</v>
      </c>
      <c r="AD335" s="978">
        <f t="shared" ref="AD335" si="2664">T335/AC335</f>
        <v>7.4285714285714288</v>
      </c>
      <c r="AE335" s="1048">
        <v>23.45</v>
      </c>
      <c r="AF335" s="976">
        <f t="shared" ref="AF335" si="2665">AD335*AE335</f>
        <v>174.2</v>
      </c>
      <c r="AG335" s="1077" t="s">
        <v>128</v>
      </c>
      <c r="AH335" s="976">
        <f t="shared" ref="AH335" si="2666">AF335</f>
        <v>174.2</v>
      </c>
      <c r="AI335" s="978">
        <f t="shared" ref="AI335" si="2667">AD335</f>
        <v>7.4285714285714288</v>
      </c>
      <c r="AJ335" s="978">
        <f t="shared" ref="AJ335" si="2668">T335</f>
        <v>52</v>
      </c>
    </row>
    <row r="336" spans="1:39">
      <c r="A336" s="999">
        <v>45797</v>
      </c>
      <c r="B336" s="164" t="s">
        <v>590</v>
      </c>
      <c r="C336" s="164" t="s">
        <v>637</v>
      </c>
      <c r="D336" s="164" t="s">
        <v>657</v>
      </c>
      <c r="E336" s="164" t="s">
        <v>283</v>
      </c>
      <c r="F336" s="1000">
        <v>247698</v>
      </c>
      <c r="G336" s="1000"/>
      <c r="H336" s="1000">
        <v>247718</v>
      </c>
      <c r="I336" s="1000"/>
      <c r="J336" s="541">
        <f t="shared" ref="J336" si="2669">H336-F336</f>
        <v>20</v>
      </c>
      <c r="K336" s="1000">
        <v>247718</v>
      </c>
      <c r="L336" s="541">
        <f t="shared" ref="L336" si="2670">K336-H336</f>
        <v>0</v>
      </c>
      <c r="M336" s="1000">
        <v>247735</v>
      </c>
      <c r="N336" s="1000"/>
      <c r="O336" s="541">
        <f t="shared" ref="O336" si="2671">M336-K336</f>
        <v>17</v>
      </c>
      <c r="P336" s="541">
        <f t="shared" ref="P336" si="2672">M336-H336</f>
        <v>17</v>
      </c>
      <c r="Q336" s="1000">
        <v>247746</v>
      </c>
      <c r="R336" s="1000"/>
      <c r="S336" s="541">
        <f t="shared" ref="S336" si="2673">Q336-M336</f>
        <v>11</v>
      </c>
      <c r="T336" s="542">
        <f t="shared" ref="T336" si="2674">Q336-F336</f>
        <v>48</v>
      </c>
      <c r="U336" s="542"/>
      <c r="V336" s="541">
        <f t="shared" ref="V336" si="2675">P336</f>
        <v>17</v>
      </c>
      <c r="W336" s="543">
        <f t="shared" ref="W336" si="2676">T336-V336</f>
        <v>31</v>
      </c>
      <c r="X336" s="1046" t="s">
        <v>468</v>
      </c>
      <c r="Y336" s="1046" t="s">
        <v>51</v>
      </c>
      <c r="Z336" s="1046" t="s">
        <v>29</v>
      </c>
      <c r="AA336" s="1046">
        <v>2017</v>
      </c>
      <c r="AB336" s="1046" t="s">
        <v>30</v>
      </c>
      <c r="AC336" s="1047">
        <v>7</v>
      </c>
      <c r="AD336" s="978">
        <f t="shared" ref="AD336" si="2677">T336/AC336</f>
        <v>6.8571428571428568</v>
      </c>
      <c r="AE336" s="1048">
        <v>23.45</v>
      </c>
      <c r="AF336" s="976">
        <f t="shared" ref="AF336" si="2678">AD336*AE336</f>
        <v>160.79999999999998</v>
      </c>
      <c r="AG336" s="1077" t="s">
        <v>128</v>
      </c>
      <c r="AH336" s="976">
        <f t="shared" ref="AH336" si="2679">AF336</f>
        <v>160.79999999999998</v>
      </c>
      <c r="AI336" s="978">
        <f t="shared" ref="AI336" si="2680">AD336</f>
        <v>6.8571428571428568</v>
      </c>
      <c r="AJ336" s="978">
        <f t="shared" ref="AJ336" si="2681">T336</f>
        <v>48</v>
      </c>
    </row>
    <row r="337" spans="1:39">
      <c r="A337" s="999">
        <v>45798</v>
      </c>
      <c r="B337" s="164" t="s">
        <v>590</v>
      </c>
      <c r="C337" s="164" t="s">
        <v>637</v>
      </c>
      <c r="D337" s="164" t="s">
        <v>650</v>
      </c>
      <c r="E337" s="164" t="s">
        <v>282</v>
      </c>
      <c r="F337" s="1000">
        <v>247746</v>
      </c>
      <c r="G337" s="1000"/>
      <c r="H337" s="1000">
        <v>247757</v>
      </c>
      <c r="I337" s="1000"/>
      <c r="J337" s="541">
        <f t="shared" ref="J337" si="2682">H337-F337</f>
        <v>11</v>
      </c>
      <c r="K337" s="1000">
        <v>247757</v>
      </c>
      <c r="L337" s="541">
        <f t="shared" ref="L337" si="2683">K337-H337</f>
        <v>0</v>
      </c>
      <c r="M337" s="1000">
        <v>247774</v>
      </c>
      <c r="N337" s="1000"/>
      <c r="O337" s="541">
        <f t="shared" ref="O337" si="2684">M337-K337</f>
        <v>17</v>
      </c>
      <c r="P337" s="541">
        <f t="shared" ref="P337" si="2685">M337-H337</f>
        <v>17</v>
      </c>
      <c r="Q337" s="1000">
        <v>247796</v>
      </c>
      <c r="R337" s="1000"/>
      <c r="S337" s="541">
        <f t="shared" ref="S337" si="2686">Q337-M337</f>
        <v>22</v>
      </c>
      <c r="T337" s="542">
        <f t="shared" ref="T337" si="2687">Q337-F337</f>
        <v>50</v>
      </c>
      <c r="U337" s="542"/>
      <c r="V337" s="541">
        <f t="shared" ref="V337" si="2688">P337</f>
        <v>17</v>
      </c>
      <c r="W337" s="543">
        <f t="shared" ref="W337" si="2689">T337-V337</f>
        <v>33</v>
      </c>
      <c r="X337" s="1046" t="s">
        <v>468</v>
      </c>
      <c r="Y337" s="1046" t="s">
        <v>51</v>
      </c>
      <c r="Z337" s="1046" t="s">
        <v>29</v>
      </c>
      <c r="AA337" s="1046">
        <v>2017</v>
      </c>
      <c r="AB337" s="1046" t="s">
        <v>30</v>
      </c>
      <c r="AC337" s="1047">
        <v>7</v>
      </c>
      <c r="AD337" s="978">
        <f t="shared" ref="AD337" si="2690">T337/AC337</f>
        <v>7.1428571428571432</v>
      </c>
      <c r="AE337" s="1048">
        <v>23.45</v>
      </c>
      <c r="AF337" s="976">
        <f t="shared" ref="AF337" si="2691">AD337*AE337</f>
        <v>167.5</v>
      </c>
      <c r="AG337" s="1077" t="s">
        <v>128</v>
      </c>
      <c r="AH337" s="976">
        <f t="shared" ref="AH337" si="2692">AF337</f>
        <v>167.5</v>
      </c>
      <c r="AI337" s="978">
        <f t="shared" ref="AI337" si="2693">AD337</f>
        <v>7.1428571428571432</v>
      </c>
      <c r="AJ337" s="978">
        <f t="shared" ref="AJ337" si="2694">T337</f>
        <v>50</v>
      </c>
    </row>
    <row r="338" spans="1:39">
      <c r="A338" s="999">
        <v>45798</v>
      </c>
      <c r="B338" s="164" t="s">
        <v>590</v>
      </c>
      <c r="C338" s="164" t="s">
        <v>637</v>
      </c>
      <c r="D338" s="164" t="s">
        <v>657</v>
      </c>
      <c r="E338" s="164" t="s">
        <v>283</v>
      </c>
      <c r="F338" s="1000">
        <v>247796</v>
      </c>
      <c r="G338" s="1000"/>
      <c r="H338" s="1000">
        <v>247815</v>
      </c>
      <c r="I338" s="1000"/>
      <c r="J338" s="541">
        <f t="shared" ref="J338" si="2695">H338-F338</f>
        <v>19</v>
      </c>
      <c r="K338" s="1000">
        <v>247815</v>
      </c>
      <c r="L338" s="541">
        <f t="shared" ref="L338" si="2696">K338-H338</f>
        <v>0</v>
      </c>
      <c r="M338" s="1000">
        <v>247833</v>
      </c>
      <c r="N338" s="1000"/>
      <c r="O338" s="541">
        <f t="shared" ref="O338" si="2697">M338-K338</f>
        <v>18</v>
      </c>
      <c r="P338" s="541">
        <f t="shared" ref="P338" si="2698">M338-H338</f>
        <v>18</v>
      </c>
      <c r="Q338" s="1000">
        <v>247843</v>
      </c>
      <c r="R338" s="1000"/>
      <c r="S338" s="541">
        <f t="shared" ref="S338" si="2699">Q338-M338</f>
        <v>10</v>
      </c>
      <c r="T338" s="542">
        <f t="shared" ref="T338" si="2700">Q338-F338</f>
        <v>47</v>
      </c>
      <c r="U338" s="542"/>
      <c r="V338" s="541">
        <f t="shared" ref="V338" si="2701">P338</f>
        <v>18</v>
      </c>
      <c r="W338" s="543">
        <f t="shared" ref="W338" si="2702">T338-V338</f>
        <v>29</v>
      </c>
      <c r="X338" s="1046" t="s">
        <v>468</v>
      </c>
      <c r="Y338" s="1046" t="s">
        <v>51</v>
      </c>
      <c r="Z338" s="1046" t="s">
        <v>29</v>
      </c>
      <c r="AA338" s="1046">
        <v>2017</v>
      </c>
      <c r="AB338" s="1046" t="s">
        <v>30</v>
      </c>
      <c r="AC338" s="1047">
        <v>7</v>
      </c>
      <c r="AD338" s="978">
        <f t="shared" ref="AD338" si="2703">T338/AC338</f>
        <v>6.7142857142857144</v>
      </c>
      <c r="AE338" s="1048">
        <v>23.45</v>
      </c>
      <c r="AF338" s="976">
        <f t="shared" ref="AF338" si="2704">AD338*AE338</f>
        <v>157.44999999999999</v>
      </c>
      <c r="AG338" s="1077" t="s">
        <v>128</v>
      </c>
      <c r="AH338" s="976">
        <f t="shared" ref="AH338" si="2705">AF338</f>
        <v>157.44999999999999</v>
      </c>
      <c r="AI338" s="978">
        <f t="shared" ref="AI338" si="2706">AD338</f>
        <v>6.7142857142857144</v>
      </c>
      <c r="AJ338" s="978">
        <f t="shared" ref="AJ338" si="2707">T338</f>
        <v>47</v>
      </c>
      <c r="AK338" s="1094" t="s">
        <v>439</v>
      </c>
      <c r="AL338" s="1094" t="s">
        <v>440</v>
      </c>
      <c r="AM338" s="1095" t="s">
        <v>2</v>
      </c>
    </row>
    <row r="339" spans="1:39">
      <c r="A339" s="999">
        <v>45799</v>
      </c>
      <c r="B339" s="164" t="s">
        <v>590</v>
      </c>
      <c r="C339" s="164" t="s">
        <v>637</v>
      </c>
      <c r="D339" s="164" t="s">
        <v>650</v>
      </c>
      <c r="E339" s="164" t="s">
        <v>282</v>
      </c>
      <c r="F339" s="1000">
        <v>247843</v>
      </c>
      <c r="G339" s="1000"/>
      <c r="H339" s="1000">
        <v>247854</v>
      </c>
      <c r="I339" s="1000"/>
      <c r="J339" s="541">
        <f t="shared" ref="J339" si="2708">H339-F339</f>
        <v>11</v>
      </c>
      <c r="K339" s="1000">
        <v>247854</v>
      </c>
      <c r="L339" s="541">
        <f t="shared" ref="L339" si="2709">K339-H339</f>
        <v>0</v>
      </c>
      <c r="M339" s="1000">
        <v>247871</v>
      </c>
      <c r="N339" s="1000"/>
      <c r="O339" s="541">
        <f t="shared" ref="O339" si="2710">M339-K339</f>
        <v>17</v>
      </c>
      <c r="P339" s="541">
        <f t="shared" ref="P339" si="2711">M339-H339</f>
        <v>17</v>
      </c>
      <c r="Q339" s="1000">
        <v>247893</v>
      </c>
      <c r="R339" s="1000"/>
      <c r="S339" s="541">
        <f t="shared" ref="S339" si="2712">Q339-M339</f>
        <v>22</v>
      </c>
      <c r="T339" s="542">
        <f t="shared" ref="T339" si="2713">Q339-F339</f>
        <v>50</v>
      </c>
      <c r="U339" s="542"/>
      <c r="V339" s="541">
        <f t="shared" ref="V339" si="2714">P339</f>
        <v>17</v>
      </c>
      <c r="W339" s="543">
        <f t="shared" ref="W339" si="2715">T339-V339</f>
        <v>33</v>
      </c>
      <c r="X339" s="1046" t="s">
        <v>468</v>
      </c>
      <c r="Y339" s="1046" t="s">
        <v>51</v>
      </c>
      <c r="Z339" s="1046" t="s">
        <v>29</v>
      </c>
      <c r="AA339" s="1046">
        <v>2017</v>
      </c>
      <c r="AB339" s="1046" t="s">
        <v>30</v>
      </c>
      <c r="AC339" s="1047">
        <v>7</v>
      </c>
      <c r="AD339" s="978">
        <f t="shared" ref="AD339" si="2716">T339/AC339</f>
        <v>7.1428571428571432</v>
      </c>
      <c r="AE339" s="1048">
        <v>23.45</v>
      </c>
      <c r="AF339" s="976">
        <f t="shared" ref="AF339" si="2717">AD339*AE339</f>
        <v>167.5</v>
      </c>
      <c r="AG339" s="1077" t="s">
        <v>128</v>
      </c>
      <c r="AH339" s="976">
        <f t="shared" ref="AH339" si="2718">AF339</f>
        <v>167.5</v>
      </c>
      <c r="AI339" s="978">
        <f t="shared" ref="AI339" si="2719">AD339</f>
        <v>7.1428571428571432</v>
      </c>
      <c r="AJ339" s="978">
        <f t="shared" ref="AJ339" si="2720">T339</f>
        <v>50</v>
      </c>
      <c r="AK339" s="1080">
        <f>SUM(AH334:AH339)</f>
        <v>1048.55</v>
      </c>
      <c r="AL339" s="1080">
        <v>900</v>
      </c>
      <c r="AM339" s="1081">
        <v>45799</v>
      </c>
    </row>
    <row r="340" spans="1:39">
      <c r="A340" s="999">
        <v>45799</v>
      </c>
      <c r="B340" s="164" t="s">
        <v>590</v>
      </c>
      <c r="C340" s="164" t="s">
        <v>637</v>
      </c>
      <c r="D340" s="164" t="s">
        <v>657</v>
      </c>
      <c r="E340" s="164" t="s">
        <v>283</v>
      </c>
      <c r="F340" s="1000">
        <v>247893</v>
      </c>
      <c r="G340" s="1000"/>
      <c r="H340" s="1000">
        <v>247914</v>
      </c>
      <c r="I340" s="1000"/>
      <c r="J340" s="541">
        <f t="shared" ref="J340" si="2721">H340-F340</f>
        <v>21</v>
      </c>
      <c r="K340" s="1000">
        <v>247914</v>
      </c>
      <c r="L340" s="541">
        <f t="shared" ref="L340" si="2722">K340-H340</f>
        <v>0</v>
      </c>
      <c r="M340" s="1000">
        <v>247931</v>
      </c>
      <c r="N340" s="1000"/>
      <c r="O340" s="541">
        <f t="shared" ref="O340" si="2723">M340-K340</f>
        <v>17</v>
      </c>
      <c r="P340" s="541">
        <f t="shared" ref="P340" si="2724">M340-H340</f>
        <v>17</v>
      </c>
      <c r="Q340" s="1000">
        <v>247942</v>
      </c>
      <c r="R340" s="1000"/>
      <c r="S340" s="541">
        <f t="shared" ref="S340" si="2725">Q340-M340</f>
        <v>11</v>
      </c>
      <c r="T340" s="542">
        <f t="shared" ref="T340" si="2726">Q340-F340</f>
        <v>49</v>
      </c>
      <c r="U340" s="542"/>
      <c r="V340" s="541">
        <f t="shared" ref="V340" si="2727">P340</f>
        <v>17</v>
      </c>
      <c r="W340" s="543">
        <f t="shared" ref="W340" si="2728">T340-V340</f>
        <v>32</v>
      </c>
      <c r="X340" s="1046" t="s">
        <v>468</v>
      </c>
      <c r="Y340" s="1046" t="s">
        <v>51</v>
      </c>
      <c r="Z340" s="1046" t="s">
        <v>29</v>
      </c>
      <c r="AA340" s="1046">
        <v>2017</v>
      </c>
      <c r="AB340" s="1046" t="s">
        <v>30</v>
      </c>
      <c r="AC340" s="1047">
        <v>7</v>
      </c>
      <c r="AD340" s="978">
        <f t="shared" ref="AD340" si="2729">T340/AC340</f>
        <v>7</v>
      </c>
      <c r="AE340" s="1048">
        <v>23.45</v>
      </c>
      <c r="AF340" s="976">
        <f t="shared" ref="AF340" si="2730">AD340*AE340</f>
        <v>164.15</v>
      </c>
      <c r="AG340" s="1077" t="s">
        <v>128</v>
      </c>
      <c r="AH340" s="976">
        <f t="shared" ref="AH340" si="2731">AF340</f>
        <v>164.15</v>
      </c>
      <c r="AI340" s="978">
        <f t="shared" ref="AI340" si="2732">AD340</f>
        <v>7</v>
      </c>
      <c r="AJ340" s="978">
        <f t="shared" ref="AJ340" si="2733">T340</f>
        <v>49</v>
      </c>
    </row>
    <row r="341" spans="1:39">
      <c r="A341" s="999">
        <v>45800</v>
      </c>
      <c r="B341" s="164" t="s">
        <v>590</v>
      </c>
      <c r="C341" s="164" t="s">
        <v>637</v>
      </c>
      <c r="D341" s="164" t="s">
        <v>650</v>
      </c>
      <c r="E341" s="164" t="s">
        <v>282</v>
      </c>
      <c r="F341" s="1000">
        <v>247942</v>
      </c>
      <c r="G341" s="1000"/>
      <c r="H341" s="1000">
        <v>247953</v>
      </c>
      <c r="I341" s="1000"/>
      <c r="J341" s="541">
        <f t="shared" ref="J341" si="2734">H341-F341</f>
        <v>11</v>
      </c>
      <c r="K341" s="1000">
        <v>247953</v>
      </c>
      <c r="L341" s="541">
        <f t="shared" ref="L341" si="2735">K341-H341</f>
        <v>0</v>
      </c>
      <c r="M341" s="1000">
        <v>247970</v>
      </c>
      <c r="N341" s="1000"/>
      <c r="O341" s="541">
        <f t="shared" ref="O341" si="2736">M341-K341</f>
        <v>17</v>
      </c>
      <c r="P341" s="541">
        <f t="shared" ref="P341" si="2737">M341-H341</f>
        <v>17</v>
      </c>
      <c r="Q341" s="1000">
        <v>247992</v>
      </c>
      <c r="R341" s="1000"/>
      <c r="S341" s="541">
        <f t="shared" ref="S341" si="2738">Q341-M341</f>
        <v>22</v>
      </c>
      <c r="T341" s="542">
        <f t="shared" ref="T341" si="2739">Q341-F341</f>
        <v>50</v>
      </c>
      <c r="U341" s="542"/>
      <c r="V341" s="541">
        <f t="shared" ref="V341" si="2740">P341</f>
        <v>17</v>
      </c>
      <c r="W341" s="543">
        <f t="shared" ref="W341" si="2741">T341-V341</f>
        <v>33</v>
      </c>
      <c r="X341" s="1046" t="s">
        <v>468</v>
      </c>
      <c r="Y341" s="1046" t="s">
        <v>51</v>
      </c>
      <c r="Z341" s="1046" t="s">
        <v>29</v>
      </c>
      <c r="AA341" s="1046">
        <v>2017</v>
      </c>
      <c r="AB341" s="1046" t="s">
        <v>30</v>
      </c>
      <c r="AC341" s="1047">
        <v>7</v>
      </c>
      <c r="AD341" s="978">
        <f t="shared" ref="AD341" si="2742">T341/AC341</f>
        <v>7.1428571428571432</v>
      </c>
      <c r="AE341" s="1048">
        <v>23.45</v>
      </c>
      <c r="AF341" s="976">
        <f t="shared" ref="AF341" si="2743">AD341*AE341</f>
        <v>167.5</v>
      </c>
      <c r="AG341" s="1077" t="s">
        <v>128</v>
      </c>
      <c r="AH341" s="976">
        <f t="shared" ref="AH341" si="2744">AF341</f>
        <v>167.5</v>
      </c>
      <c r="AI341" s="978">
        <f t="shared" ref="AI341" si="2745">AD341</f>
        <v>7.1428571428571432</v>
      </c>
      <c r="AJ341" s="978">
        <f t="shared" ref="AJ341" si="2746">T341</f>
        <v>50</v>
      </c>
    </row>
    <row r="342" spans="1:39">
      <c r="A342" s="999">
        <v>45800</v>
      </c>
      <c r="B342" s="164" t="s">
        <v>590</v>
      </c>
      <c r="C342" s="164" t="s">
        <v>637</v>
      </c>
      <c r="D342" s="164" t="s">
        <v>657</v>
      </c>
      <c r="E342" s="164" t="s">
        <v>283</v>
      </c>
      <c r="F342" s="1000">
        <v>247992</v>
      </c>
      <c r="G342" s="1000"/>
      <c r="H342" s="1000">
        <v>248012</v>
      </c>
      <c r="I342" s="1000"/>
      <c r="J342" s="541">
        <f t="shared" ref="J342" si="2747">H342-F342</f>
        <v>20</v>
      </c>
      <c r="K342" s="1000">
        <v>248012</v>
      </c>
      <c r="L342" s="541">
        <f t="shared" ref="L342" si="2748">K342-H342</f>
        <v>0</v>
      </c>
      <c r="M342" s="1000">
        <v>248029</v>
      </c>
      <c r="N342" s="1000"/>
      <c r="O342" s="541">
        <f t="shared" ref="O342" si="2749">M342-K342</f>
        <v>17</v>
      </c>
      <c r="P342" s="541">
        <f t="shared" ref="P342" si="2750">M342-H342</f>
        <v>17</v>
      </c>
      <c r="Q342" s="1000">
        <v>248038</v>
      </c>
      <c r="R342" s="1000"/>
      <c r="S342" s="541">
        <f t="shared" ref="S342" si="2751">Q342-M342</f>
        <v>9</v>
      </c>
      <c r="T342" s="542">
        <f t="shared" ref="T342" si="2752">Q342-F342</f>
        <v>46</v>
      </c>
      <c r="U342" s="542"/>
      <c r="V342" s="541">
        <f t="shared" ref="V342" si="2753">P342</f>
        <v>17</v>
      </c>
      <c r="W342" s="543">
        <f t="shared" ref="W342" si="2754">T342-V342</f>
        <v>29</v>
      </c>
      <c r="X342" s="1046" t="s">
        <v>468</v>
      </c>
      <c r="Y342" s="1046" t="s">
        <v>51</v>
      </c>
      <c r="Z342" s="1046" t="s">
        <v>29</v>
      </c>
      <c r="AA342" s="1046">
        <v>2017</v>
      </c>
      <c r="AB342" s="1046" t="s">
        <v>30</v>
      </c>
      <c r="AC342" s="1047">
        <v>7</v>
      </c>
      <c r="AD342" s="978">
        <f t="shared" ref="AD342" si="2755">T342/AC342</f>
        <v>6.5714285714285712</v>
      </c>
      <c r="AE342" s="1048">
        <v>23.45</v>
      </c>
      <c r="AF342" s="976">
        <f t="shared" ref="AF342" si="2756">AD342*AE342</f>
        <v>154.1</v>
      </c>
      <c r="AG342" s="1077" t="s">
        <v>128</v>
      </c>
      <c r="AH342" s="976">
        <f t="shared" ref="AH342" si="2757">AF342</f>
        <v>154.1</v>
      </c>
      <c r="AI342" s="978">
        <f t="shared" ref="AI342" si="2758">AD342</f>
        <v>6.5714285714285712</v>
      </c>
      <c r="AJ342" s="978">
        <f t="shared" ref="AJ342" si="2759">T342</f>
        <v>46</v>
      </c>
    </row>
    <row r="343" spans="1:39">
      <c r="A343" s="999">
        <v>45801</v>
      </c>
      <c r="B343" s="164" t="s">
        <v>590</v>
      </c>
      <c r="C343" s="164" t="s">
        <v>659</v>
      </c>
      <c r="D343" s="164" t="s">
        <v>683</v>
      </c>
      <c r="E343" s="164" t="s">
        <v>283</v>
      </c>
      <c r="F343" s="1000">
        <v>248038</v>
      </c>
      <c r="G343" s="1000"/>
      <c r="H343" s="1000">
        <v>248038</v>
      </c>
      <c r="I343" s="1000"/>
      <c r="J343" s="541">
        <f t="shared" ref="J343" si="2760">H343-F343</f>
        <v>0</v>
      </c>
      <c r="K343" s="1000">
        <v>248038</v>
      </c>
      <c r="L343" s="541">
        <f t="shared" ref="L343" si="2761">K343-H343</f>
        <v>0</v>
      </c>
      <c r="M343" s="1000">
        <v>248052</v>
      </c>
      <c r="N343" s="1000"/>
      <c r="O343" s="541">
        <f t="shared" ref="O343" si="2762">M343-K343</f>
        <v>14</v>
      </c>
      <c r="P343" s="541">
        <f t="shared" ref="P343" si="2763">M343-H343</f>
        <v>14</v>
      </c>
      <c r="Q343" s="1000">
        <v>248052</v>
      </c>
      <c r="R343" s="1000"/>
      <c r="S343" s="541">
        <f t="shared" ref="S343" si="2764">Q343-M343</f>
        <v>0</v>
      </c>
      <c r="T343" s="542">
        <f t="shared" ref="T343" si="2765">Q343-F343</f>
        <v>14</v>
      </c>
      <c r="U343" s="542"/>
      <c r="V343" s="541">
        <f t="shared" ref="V343" si="2766">P343</f>
        <v>14</v>
      </c>
      <c r="W343" s="543">
        <f t="shared" ref="W343" si="2767">T343-V343</f>
        <v>0</v>
      </c>
      <c r="X343" s="1046" t="s">
        <v>468</v>
      </c>
      <c r="Y343" s="1046" t="s">
        <v>51</v>
      </c>
      <c r="Z343" s="1046" t="s">
        <v>29</v>
      </c>
      <c r="AA343" s="1046">
        <v>2017</v>
      </c>
      <c r="AB343" s="1046" t="s">
        <v>30</v>
      </c>
      <c r="AC343" s="1047">
        <v>7</v>
      </c>
      <c r="AD343" s="978">
        <f t="shared" ref="AD343" si="2768">T343/AC343</f>
        <v>2</v>
      </c>
      <c r="AE343" s="1048">
        <v>23.45</v>
      </c>
      <c r="AF343" s="976">
        <f t="shared" ref="AF343" si="2769">AD343*AE343</f>
        <v>46.9</v>
      </c>
      <c r="AG343" s="1077" t="s">
        <v>128</v>
      </c>
      <c r="AH343" s="976">
        <f t="shared" ref="AH343" si="2770">AF343</f>
        <v>46.9</v>
      </c>
      <c r="AI343" s="978">
        <f t="shared" ref="AI343" si="2771">AD343</f>
        <v>2</v>
      </c>
      <c r="AJ343" s="978">
        <f t="shared" ref="AJ343" si="2772">T343</f>
        <v>14</v>
      </c>
    </row>
    <row r="344" spans="1:39">
      <c r="A344" s="999">
        <v>45803</v>
      </c>
      <c r="B344" s="164" t="s">
        <v>590</v>
      </c>
      <c r="C344" s="164" t="s">
        <v>637</v>
      </c>
      <c r="D344" s="164" t="s">
        <v>650</v>
      </c>
      <c r="E344" s="164" t="s">
        <v>282</v>
      </c>
      <c r="F344" s="1000">
        <v>248052</v>
      </c>
      <c r="G344" s="1000"/>
      <c r="H344" s="1000">
        <v>248063</v>
      </c>
      <c r="I344" s="1000"/>
      <c r="J344" s="541">
        <f t="shared" ref="J344" si="2773">H344-F344</f>
        <v>11</v>
      </c>
      <c r="K344" s="1000">
        <v>248063</v>
      </c>
      <c r="L344" s="541">
        <f t="shared" ref="L344" si="2774">K344-H344</f>
        <v>0</v>
      </c>
      <c r="M344" s="1000">
        <v>248080</v>
      </c>
      <c r="N344" s="1000"/>
      <c r="O344" s="541">
        <f t="shared" ref="O344" si="2775">M344-K344</f>
        <v>17</v>
      </c>
      <c r="P344" s="541">
        <f t="shared" ref="P344" si="2776">M344-H344</f>
        <v>17</v>
      </c>
      <c r="Q344" s="1000">
        <v>248102</v>
      </c>
      <c r="R344" s="1000"/>
      <c r="S344" s="541">
        <f t="shared" ref="S344" si="2777">Q344-M344</f>
        <v>22</v>
      </c>
      <c r="T344" s="542">
        <f t="shared" ref="T344" si="2778">Q344-F344</f>
        <v>50</v>
      </c>
      <c r="U344" s="542"/>
      <c r="V344" s="541">
        <f t="shared" ref="V344" si="2779">P344</f>
        <v>17</v>
      </c>
      <c r="W344" s="543">
        <f t="shared" ref="W344" si="2780">T344-V344</f>
        <v>33</v>
      </c>
      <c r="X344" s="1046" t="s">
        <v>468</v>
      </c>
      <c r="Y344" s="1046" t="s">
        <v>51</v>
      </c>
      <c r="Z344" s="1046" t="s">
        <v>29</v>
      </c>
      <c r="AA344" s="1046">
        <v>2017</v>
      </c>
      <c r="AB344" s="1046" t="s">
        <v>30</v>
      </c>
      <c r="AC344" s="1047">
        <v>7</v>
      </c>
      <c r="AD344" s="978">
        <f t="shared" ref="AD344" si="2781">T344/AC344</f>
        <v>7.1428571428571432</v>
      </c>
      <c r="AE344" s="1048">
        <v>23.45</v>
      </c>
      <c r="AF344" s="976">
        <f t="shared" ref="AF344" si="2782">AD344*AE344</f>
        <v>167.5</v>
      </c>
      <c r="AG344" s="1077" t="s">
        <v>128</v>
      </c>
      <c r="AH344" s="976">
        <f t="shared" ref="AH344" si="2783">AF344</f>
        <v>167.5</v>
      </c>
      <c r="AI344" s="978">
        <f t="shared" ref="AI344" si="2784">AD344</f>
        <v>7.1428571428571432</v>
      </c>
      <c r="AJ344" s="978">
        <f t="shared" ref="AJ344" si="2785">T344</f>
        <v>50</v>
      </c>
    </row>
    <row r="345" spans="1:39">
      <c r="A345" s="999">
        <v>45803</v>
      </c>
      <c r="B345" s="164" t="s">
        <v>590</v>
      </c>
      <c r="C345" s="164" t="s">
        <v>637</v>
      </c>
      <c r="D345" s="164" t="s">
        <v>657</v>
      </c>
      <c r="E345" s="164" t="s">
        <v>283</v>
      </c>
      <c r="F345" s="1000">
        <v>248102</v>
      </c>
      <c r="G345" s="1000"/>
      <c r="H345" s="1000">
        <v>248123</v>
      </c>
      <c r="I345" s="1000"/>
      <c r="J345" s="541">
        <f t="shared" ref="J345" si="2786">H345-F345</f>
        <v>21</v>
      </c>
      <c r="K345" s="1000">
        <v>248123</v>
      </c>
      <c r="L345" s="541">
        <f t="shared" ref="L345" si="2787">K345-H345</f>
        <v>0</v>
      </c>
      <c r="M345" s="1000">
        <v>248140</v>
      </c>
      <c r="N345" s="1000"/>
      <c r="O345" s="541">
        <f t="shared" ref="O345" si="2788">M345-K345</f>
        <v>17</v>
      </c>
      <c r="P345" s="541">
        <f t="shared" ref="P345" si="2789">M345-H345</f>
        <v>17</v>
      </c>
      <c r="Q345" s="1000">
        <v>248150</v>
      </c>
      <c r="R345" s="1000"/>
      <c r="S345" s="541">
        <f t="shared" ref="S345" si="2790">Q345-M345</f>
        <v>10</v>
      </c>
      <c r="T345" s="542">
        <f t="shared" ref="T345" si="2791">Q345-F345</f>
        <v>48</v>
      </c>
      <c r="U345" s="542"/>
      <c r="V345" s="541">
        <f t="shared" ref="V345" si="2792">P345</f>
        <v>17</v>
      </c>
      <c r="W345" s="543">
        <f t="shared" ref="W345" si="2793">T345-V345</f>
        <v>31</v>
      </c>
      <c r="X345" s="1046" t="s">
        <v>468</v>
      </c>
      <c r="Y345" s="1046" t="s">
        <v>51</v>
      </c>
      <c r="Z345" s="1046" t="s">
        <v>29</v>
      </c>
      <c r="AA345" s="1046">
        <v>2017</v>
      </c>
      <c r="AB345" s="1046" t="s">
        <v>30</v>
      </c>
      <c r="AC345" s="1047">
        <v>7</v>
      </c>
      <c r="AD345" s="978">
        <f t="shared" ref="AD345" si="2794">T345/AC345</f>
        <v>6.8571428571428568</v>
      </c>
      <c r="AE345" s="1048">
        <v>23.45</v>
      </c>
      <c r="AF345" s="976">
        <f t="shared" ref="AF345" si="2795">AD345*AE345</f>
        <v>160.79999999999998</v>
      </c>
      <c r="AG345" s="1077" t="s">
        <v>128</v>
      </c>
      <c r="AH345" s="976">
        <f t="shared" ref="AH345" si="2796">AF345</f>
        <v>160.79999999999998</v>
      </c>
      <c r="AI345" s="978">
        <f t="shared" ref="AI345" si="2797">AD345</f>
        <v>6.8571428571428568</v>
      </c>
      <c r="AJ345" s="978">
        <f t="shared" ref="AJ345" si="2798">T345</f>
        <v>48</v>
      </c>
      <c r="AK345" s="1094" t="s">
        <v>439</v>
      </c>
      <c r="AL345" s="1094" t="s">
        <v>440</v>
      </c>
      <c r="AM345" s="1095" t="s">
        <v>2</v>
      </c>
    </row>
    <row r="346" spans="1:39">
      <c r="A346" s="999">
        <v>45804</v>
      </c>
      <c r="B346" s="164" t="s">
        <v>590</v>
      </c>
      <c r="C346" s="164" t="s">
        <v>637</v>
      </c>
      <c r="D346" s="164" t="s">
        <v>650</v>
      </c>
      <c r="E346" s="164" t="s">
        <v>282</v>
      </c>
      <c r="F346" s="1000">
        <v>248150</v>
      </c>
      <c r="G346" s="1000"/>
      <c r="H346" s="1000">
        <v>248161</v>
      </c>
      <c r="I346" s="1000"/>
      <c r="J346" s="541">
        <f t="shared" ref="J346" si="2799">H346-F346</f>
        <v>11</v>
      </c>
      <c r="K346" s="1000">
        <v>248161</v>
      </c>
      <c r="L346" s="541">
        <f t="shared" ref="L346" si="2800">K346-H346</f>
        <v>0</v>
      </c>
      <c r="M346" s="1000">
        <v>248178</v>
      </c>
      <c r="N346" s="1000"/>
      <c r="O346" s="541">
        <f t="shared" ref="O346" si="2801">M346-K346</f>
        <v>17</v>
      </c>
      <c r="P346" s="541">
        <f t="shared" ref="P346" si="2802">M346-H346</f>
        <v>17</v>
      </c>
      <c r="Q346" s="1000">
        <v>248200</v>
      </c>
      <c r="R346" s="1000"/>
      <c r="S346" s="541">
        <f t="shared" ref="S346" si="2803">Q346-M346</f>
        <v>22</v>
      </c>
      <c r="T346" s="542">
        <f t="shared" ref="T346" si="2804">Q346-F346</f>
        <v>50</v>
      </c>
      <c r="U346" s="542"/>
      <c r="V346" s="541">
        <f t="shared" ref="V346" si="2805">P346</f>
        <v>17</v>
      </c>
      <c r="W346" s="543">
        <f t="shared" ref="W346" si="2806">T346-V346</f>
        <v>33</v>
      </c>
      <c r="X346" s="1046" t="s">
        <v>468</v>
      </c>
      <c r="Y346" s="1046" t="s">
        <v>51</v>
      </c>
      <c r="Z346" s="1046" t="s">
        <v>29</v>
      </c>
      <c r="AA346" s="1046">
        <v>2017</v>
      </c>
      <c r="AB346" s="1046" t="s">
        <v>30</v>
      </c>
      <c r="AC346" s="1047">
        <v>7</v>
      </c>
      <c r="AD346" s="978">
        <f t="shared" ref="AD346" si="2807">T346/AC346</f>
        <v>7.1428571428571432</v>
      </c>
      <c r="AE346" s="1048">
        <v>23.45</v>
      </c>
      <c r="AF346" s="976">
        <f t="shared" ref="AF346" si="2808">AD346*AE346</f>
        <v>167.5</v>
      </c>
      <c r="AG346" s="1077" t="s">
        <v>128</v>
      </c>
      <c r="AH346" s="976">
        <f t="shared" ref="AH346" si="2809">AF346</f>
        <v>167.5</v>
      </c>
      <c r="AI346" s="978">
        <f t="shared" ref="AI346" si="2810">AD346</f>
        <v>7.1428571428571432</v>
      </c>
      <c r="AJ346" s="978">
        <f t="shared" ref="AJ346" si="2811">T346</f>
        <v>50</v>
      </c>
      <c r="AK346" s="1080">
        <f>SUM(AH340:AH346)</f>
        <v>1028.4499999999998</v>
      </c>
      <c r="AL346" s="1080">
        <v>900</v>
      </c>
      <c r="AM346" s="1081">
        <v>45804</v>
      </c>
    </row>
    <row r="347" spans="1:39">
      <c r="A347" s="999">
        <v>45804</v>
      </c>
      <c r="B347" s="164" t="s">
        <v>590</v>
      </c>
      <c r="C347" s="164" t="s">
        <v>637</v>
      </c>
      <c r="D347" s="164" t="s">
        <v>657</v>
      </c>
      <c r="E347" s="164" t="s">
        <v>283</v>
      </c>
      <c r="F347" s="1000">
        <v>248200</v>
      </c>
      <c r="G347" s="1000"/>
      <c r="H347" s="1000">
        <v>248220</v>
      </c>
      <c r="I347" s="1000"/>
      <c r="J347" s="541">
        <f t="shared" ref="J347" si="2812">H347-F347</f>
        <v>20</v>
      </c>
      <c r="K347" s="1000">
        <v>248220</v>
      </c>
      <c r="L347" s="541">
        <f t="shared" ref="L347" si="2813">K347-H347</f>
        <v>0</v>
      </c>
      <c r="M347" s="1000">
        <v>248238</v>
      </c>
      <c r="N347" s="1000"/>
      <c r="O347" s="541">
        <f t="shared" ref="O347" si="2814">M347-K347</f>
        <v>18</v>
      </c>
      <c r="P347" s="541">
        <f t="shared" ref="P347" si="2815">M347-H347</f>
        <v>18</v>
      </c>
      <c r="Q347" s="1000">
        <v>248248</v>
      </c>
      <c r="R347" s="1000"/>
      <c r="S347" s="541">
        <f t="shared" ref="S347" si="2816">Q347-M347</f>
        <v>10</v>
      </c>
      <c r="T347" s="542">
        <f t="shared" ref="T347" si="2817">Q347-F347</f>
        <v>48</v>
      </c>
      <c r="U347" s="542"/>
      <c r="V347" s="541">
        <f t="shared" ref="V347" si="2818">P347</f>
        <v>18</v>
      </c>
      <c r="W347" s="543">
        <f t="shared" ref="W347" si="2819">T347-V347</f>
        <v>30</v>
      </c>
      <c r="X347" s="1046" t="s">
        <v>468</v>
      </c>
      <c r="Y347" s="1046" t="s">
        <v>51</v>
      </c>
      <c r="Z347" s="1046" t="s">
        <v>29</v>
      </c>
      <c r="AA347" s="1046">
        <v>2017</v>
      </c>
      <c r="AB347" s="1046" t="s">
        <v>30</v>
      </c>
      <c r="AC347" s="1047">
        <v>7</v>
      </c>
      <c r="AD347" s="978">
        <f t="shared" ref="AD347" si="2820">T347/AC347</f>
        <v>6.8571428571428568</v>
      </c>
      <c r="AE347" s="1048">
        <v>23.45</v>
      </c>
      <c r="AF347" s="976">
        <f t="shared" ref="AF347" si="2821">AD347*AE347</f>
        <v>160.79999999999998</v>
      </c>
      <c r="AG347" s="1077" t="s">
        <v>128</v>
      </c>
      <c r="AH347" s="976">
        <f t="shared" ref="AH347" si="2822">AF347</f>
        <v>160.79999999999998</v>
      </c>
      <c r="AI347" s="978">
        <f t="shared" ref="AI347" si="2823">AD347</f>
        <v>6.8571428571428568</v>
      </c>
      <c r="AJ347" s="978">
        <f t="shared" ref="AJ347" si="2824">T347</f>
        <v>48</v>
      </c>
    </row>
    <row r="348" spans="1:39">
      <c r="A348" s="999">
        <v>45805</v>
      </c>
      <c r="B348" s="164" t="s">
        <v>590</v>
      </c>
      <c r="C348" s="164" t="s">
        <v>637</v>
      </c>
      <c r="D348" s="164" t="s">
        <v>650</v>
      </c>
      <c r="E348" s="164" t="s">
        <v>282</v>
      </c>
      <c r="F348" s="1000">
        <v>248248</v>
      </c>
      <c r="G348" s="1000"/>
      <c r="H348" s="1000">
        <v>248259</v>
      </c>
      <c r="I348" s="1000"/>
      <c r="J348" s="541">
        <f t="shared" ref="J348" si="2825">H348-F348</f>
        <v>11</v>
      </c>
      <c r="K348" s="1000">
        <v>248259</v>
      </c>
      <c r="L348" s="541">
        <f t="shared" ref="L348" si="2826">K348-H348</f>
        <v>0</v>
      </c>
      <c r="M348" s="1000">
        <v>248276</v>
      </c>
      <c r="N348" s="1000"/>
      <c r="O348" s="541">
        <f t="shared" ref="O348" si="2827">M348-K348</f>
        <v>17</v>
      </c>
      <c r="P348" s="541">
        <f t="shared" ref="P348" si="2828">M348-H348</f>
        <v>17</v>
      </c>
      <c r="Q348" s="1000">
        <v>248298</v>
      </c>
      <c r="R348" s="1000"/>
      <c r="S348" s="541">
        <f t="shared" ref="S348" si="2829">Q348-M348</f>
        <v>22</v>
      </c>
      <c r="T348" s="542">
        <f t="shared" ref="T348" si="2830">Q348-F348</f>
        <v>50</v>
      </c>
      <c r="U348" s="542"/>
      <c r="V348" s="541">
        <f t="shared" ref="V348" si="2831">P348</f>
        <v>17</v>
      </c>
      <c r="W348" s="543">
        <f t="shared" ref="W348" si="2832">T348-V348</f>
        <v>33</v>
      </c>
      <c r="X348" s="1046" t="s">
        <v>468</v>
      </c>
      <c r="Y348" s="1046" t="s">
        <v>51</v>
      </c>
      <c r="Z348" s="1046" t="s">
        <v>29</v>
      </c>
      <c r="AA348" s="1046">
        <v>2017</v>
      </c>
      <c r="AB348" s="1046" t="s">
        <v>30</v>
      </c>
      <c r="AC348" s="1047">
        <v>7</v>
      </c>
      <c r="AD348" s="978">
        <f t="shared" ref="AD348" si="2833">T348/AC348</f>
        <v>7.1428571428571432</v>
      </c>
      <c r="AE348" s="1048">
        <v>23.45</v>
      </c>
      <c r="AF348" s="976">
        <f t="shared" ref="AF348" si="2834">AD348*AE348</f>
        <v>167.5</v>
      </c>
      <c r="AG348" s="1077" t="s">
        <v>128</v>
      </c>
      <c r="AH348" s="976">
        <f t="shared" ref="AH348" si="2835">AF348</f>
        <v>167.5</v>
      </c>
      <c r="AI348" s="978">
        <f t="shared" ref="AI348" si="2836">AD348</f>
        <v>7.1428571428571432</v>
      </c>
      <c r="AJ348" s="978">
        <f t="shared" ref="AJ348" si="2837">T348</f>
        <v>50</v>
      </c>
    </row>
    <row r="349" spans="1:39">
      <c r="A349" s="999">
        <v>45805</v>
      </c>
      <c r="B349" s="164" t="s">
        <v>590</v>
      </c>
      <c r="C349" s="164" t="s">
        <v>637</v>
      </c>
      <c r="D349" s="164" t="s">
        <v>657</v>
      </c>
      <c r="E349" s="164" t="s">
        <v>283</v>
      </c>
      <c r="F349" s="1000">
        <v>248298</v>
      </c>
      <c r="G349" s="1000"/>
      <c r="H349" s="1000">
        <v>248318</v>
      </c>
      <c r="I349" s="1000"/>
      <c r="J349" s="541">
        <f t="shared" ref="J349" si="2838">H349-F349</f>
        <v>20</v>
      </c>
      <c r="K349" s="1000">
        <v>248318</v>
      </c>
      <c r="L349" s="541">
        <f t="shared" ref="L349" si="2839">K349-H349</f>
        <v>0</v>
      </c>
      <c r="M349" s="1000">
        <v>248335</v>
      </c>
      <c r="N349" s="1000"/>
      <c r="O349" s="541">
        <f t="shared" ref="O349" si="2840">M349-K349</f>
        <v>17</v>
      </c>
      <c r="P349" s="541">
        <f t="shared" ref="P349" si="2841">M349-H349</f>
        <v>17</v>
      </c>
      <c r="Q349" s="1000">
        <v>248346</v>
      </c>
      <c r="R349" s="1000"/>
      <c r="S349" s="541">
        <f t="shared" ref="S349" si="2842">Q349-M349</f>
        <v>11</v>
      </c>
      <c r="T349" s="542">
        <f t="shared" ref="T349" si="2843">Q349-F349</f>
        <v>48</v>
      </c>
      <c r="U349" s="542"/>
      <c r="V349" s="541">
        <f t="shared" ref="V349" si="2844">P349</f>
        <v>17</v>
      </c>
      <c r="W349" s="543">
        <f t="shared" ref="W349" si="2845">T349-V349</f>
        <v>31</v>
      </c>
      <c r="X349" s="1046" t="s">
        <v>468</v>
      </c>
      <c r="Y349" s="1046" t="s">
        <v>51</v>
      </c>
      <c r="Z349" s="1046" t="s">
        <v>29</v>
      </c>
      <c r="AA349" s="1046">
        <v>2017</v>
      </c>
      <c r="AB349" s="1046" t="s">
        <v>30</v>
      </c>
      <c r="AC349" s="1047">
        <v>7</v>
      </c>
      <c r="AD349" s="978">
        <f t="shared" ref="AD349" si="2846">T349/AC349</f>
        <v>6.8571428571428568</v>
      </c>
      <c r="AE349" s="1048">
        <v>23.45</v>
      </c>
      <c r="AF349" s="976">
        <f t="shared" ref="AF349" si="2847">AD349*AE349</f>
        <v>160.79999999999998</v>
      </c>
      <c r="AG349" s="1077" t="s">
        <v>128</v>
      </c>
      <c r="AH349" s="976">
        <f t="shared" ref="AH349" si="2848">AF349</f>
        <v>160.79999999999998</v>
      </c>
      <c r="AI349" s="978">
        <f t="shared" ref="AI349" si="2849">AD349</f>
        <v>6.8571428571428568</v>
      </c>
      <c r="AJ349" s="978">
        <f t="shared" ref="AJ349" si="2850">T349</f>
        <v>48</v>
      </c>
    </row>
    <row r="350" spans="1:39">
      <c r="A350" s="999">
        <v>45806</v>
      </c>
      <c r="B350" s="164" t="s">
        <v>590</v>
      </c>
      <c r="C350" s="164" t="s">
        <v>111</v>
      </c>
      <c r="D350" s="164" t="s">
        <v>462</v>
      </c>
      <c r="E350" s="164" t="s">
        <v>282</v>
      </c>
      <c r="F350" s="1000">
        <v>248346</v>
      </c>
      <c r="G350" s="1000"/>
      <c r="H350" s="1000">
        <v>248355</v>
      </c>
      <c r="I350" s="1000"/>
      <c r="J350" s="541">
        <f t="shared" ref="J350" si="2851">H350-F350</f>
        <v>9</v>
      </c>
      <c r="K350" s="1000">
        <v>248355</v>
      </c>
      <c r="L350" s="541">
        <f t="shared" ref="L350" si="2852">K350-H350</f>
        <v>0</v>
      </c>
      <c r="M350" s="1000">
        <v>248361</v>
      </c>
      <c r="N350" s="1000"/>
      <c r="O350" s="541">
        <f t="shared" ref="O350" si="2853">M350-K350</f>
        <v>6</v>
      </c>
      <c r="P350" s="541">
        <f t="shared" ref="P350" si="2854">M350-H350</f>
        <v>6</v>
      </c>
      <c r="Q350" s="1000">
        <v>248377</v>
      </c>
      <c r="R350" s="1000"/>
      <c r="S350" s="541">
        <f t="shared" ref="S350" si="2855">Q350-M350</f>
        <v>16</v>
      </c>
      <c r="T350" s="542">
        <f t="shared" ref="T350" si="2856">Q350-F350</f>
        <v>31</v>
      </c>
      <c r="U350" s="542"/>
      <c r="V350" s="541">
        <f t="shared" ref="V350" si="2857">P350</f>
        <v>6</v>
      </c>
      <c r="W350" s="543">
        <f t="shared" ref="W350" si="2858">T350-V350</f>
        <v>25</v>
      </c>
      <c r="X350" s="1046" t="s">
        <v>468</v>
      </c>
      <c r="Y350" s="1046" t="s">
        <v>51</v>
      </c>
      <c r="Z350" s="1046" t="s">
        <v>29</v>
      </c>
      <c r="AA350" s="1046">
        <v>2017</v>
      </c>
      <c r="AB350" s="1046" t="s">
        <v>30</v>
      </c>
      <c r="AC350" s="1047">
        <v>7</v>
      </c>
      <c r="AD350" s="978">
        <f t="shared" ref="AD350" si="2859">T350/AC350</f>
        <v>4.4285714285714288</v>
      </c>
      <c r="AE350" s="1048">
        <v>23.45</v>
      </c>
      <c r="AF350" s="976">
        <f t="shared" ref="AF350" si="2860">AD350*AE350</f>
        <v>103.85000000000001</v>
      </c>
      <c r="AG350" s="1077" t="s">
        <v>128</v>
      </c>
      <c r="AH350" s="976">
        <f t="shared" ref="AH350" si="2861">AF350</f>
        <v>103.85000000000001</v>
      </c>
      <c r="AI350" s="978">
        <f t="shared" ref="AI350" si="2862">AD350</f>
        <v>4.4285714285714288</v>
      </c>
      <c r="AJ350" s="978">
        <f t="shared" ref="AJ350" si="2863">T350</f>
        <v>31</v>
      </c>
      <c r="AK350" s="1094" t="s">
        <v>439</v>
      </c>
      <c r="AL350" s="1094" t="s">
        <v>440</v>
      </c>
      <c r="AM350" s="1095" t="s">
        <v>2</v>
      </c>
    </row>
    <row r="351" spans="1:39">
      <c r="A351" s="999">
        <v>45806</v>
      </c>
      <c r="B351" s="164" t="s">
        <v>590</v>
      </c>
      <c r="C351" s="164" t="s">
        <v>637</v>
      </c>
      <c r="D351" s="164" t="s">
        <v>657</v>
      </c>
      <c r="E351" s="164" t="s">
        <v>283</v>
      </c>
      <c r="F351" s="1000">
        <v>248377</v>
      </c>
      <c r="G351" s="1000"/>
      <c r="H351" s="1000">
        <v>248398</v>
      </c>
      <c r="I351" s="1000"/>
      <c r="J351" s="541">
        <f t="shared" ref="J351" si="2864">H351-F351</f>
        <v>21</v>
      </c>
      <c r="K351" s="1000">
        <v>248398</v>
      </c>
      <c r="L351" s="541">
        <f t="shared" ref="L351" si="2865">K351-H351</f>
        <v>0</v>
      </c>
      <c r="M351" s="1000">
        <v>248415</v>
      </c>
      <c r="N351" s="1000"/>
      <c r="O351" s="541">
        <f t="shared" ref="O351" si="2866">M351-K351</f>
        <v>17</v>
      </c>
      <c r="P351" s="541">
        <f t="shared" ref="P351" si="2867">M351-H351</f>
        <v>17</v>
      </c>
      <c r="Q351" s="1000">
        <v>248423</v>
      </c>
      <c r="R351" s="1000"/>
      <c r="S351" s="541">
        <f t="shared" ref="S351" si="2868">Q351-M351</f>
        <v>8</v>
      </c>
      <c r="T351" s="542">
        <f t="shared" ref="T351" si="2869">Q351-F351</f>
        <v>46</v>
      </c>
      <c r="U351" s="542"/>
      <c r="V351" s="541">
        <f t="shared" ref="V351" si="2870">P351</f>
        <v>17</v>
      </c>
      <c r="W351" s="543">
        <f t="shared" ref="W351" si="2871">T351-V351</f>
        <v>29</v>
      </c>
      <c r="X351" s="1046" t="s">
        <v>468</v>
      </c>
      <c r="Y351" s="1046" t="s">
        <v>51</v>
      </c>
      <c r="Z351" s="1046" t="s">
        <v>29</v>
      </c>
      <c r="AA351" s="1046">
        <v>2017</v>
      </c>
      <c r="AB351" s="1046" t="s">
        <v>30</v>
      </c>
      <c r="AC351" s="1047">
        <v>7</v>
      </c>
      <c r="AD351" s="978">
        <f t="shared" ref="AD351" si="2872">T351/AC351</f>
        <v>6.5714285714285712</v>
      </c>
      <c r="AE351" s="1048">
        <v>23.45</v>
      </c>
      <c r="AF351" s="976">
        <f t="shared" ref="AF351" si="2873">AD351*AE351</f>
        <v>154.1</v>
      </c>
      <c r="AG351" s="1077" t="s">
        <v>128</v>
      </c>
      <c r="AH351" s="976">
        <f t="shared" ref="AH351" si="2874">AF351</f>
        <v>154.1</v>
      </c>
      <c r="AI351" s="978">
        <f t="shared" ref="AI351" si="2875">AD351</f>
        <v>6.5714285714285712</v>
      </c>
      <c r="AJ351" s="978">
        <f t="shared" ref="AJ351" si="2876">T351</f>
        <v>46</v>
      </c>
      <c r="AK351" s="1080">
        <f>SUM(AH347:AH351)</f>
        <v>747.05</v>
      </c>
      <c r="AL351" s="1080">
        <v>800</v>
      </c>
      <c r="AM351" s="1081">
        <v>45807</v>
      </c>
    </row>
    <row r="352" spans="1:39">
      <c r="A352" s="999">
        <v>45807</v>
      </c>
      <c r="B352" s="164" t="s">
        <v>590</v>
      </c>
      <c r="C352" s="164" t="s">
        <v>659</v>
      </c>
      <c r="D352" s="164" t="s">
        <v>683</v>
      </c>
      <c r="E352" s="164" t="s">
        <v>282</v>
      </c>
      <c r="F352" s="1000">
        <v>248423</v>
      </c>
      <c r="G352" s="1000"/>
      <c r="H352" s="1000">
        <v>248423</v>
      </c>
      <c r="I352" s="1000"/>
      <c r="J352" s="541">
        <f t="shared" ref="J352" si="2877">H352-F352</f>
        <v>0</v>
      </c>
      <c r="K352" s="1000">
        <v>248423</v>
      </c>
      <c r="L352" s="541">
        <f t="shared" ref="L352" si="2878">K352-H352</f>
        <v>0</v>
      </c>
      <c r="M352" s="1000">
        <v>248436</v>
      </c>
      <c r="N352" s="1000"/>
      <c r="O352" s="541">
        <f t="shared" ref="O352" si="2879">M352-K352</f>
        <v>13</v>
      </c>
      <c r="P352" s="541">
        <f t="shared" ref="P352" si="2880">M352-H352</f>
        <v>13</v>
      </c>
      <c r="Q352" s="1000">
        <v>248436</v>
      </c>
      <c r="R352" s="1000"/>
      <c r="S352" s="541">
        <f t="shared" ref="S352" si="2881">Q352-M352</f>
        <v>0</v>
      </c>
      <c r="T352" s="542">
        <f t="shared" ref="T352" si="2882">Q352-F352</f>
        <v>13</v>
      </c>
      <c r="U352" s="542"/>
      <c r="V352" s="541">
        <f t="shared" ref="V352" si="2883">P352</f>
        <v>13</v>
      </c>
      <c r="W352" s="543">
        <f t="shared" ref="W352" si="2884">T352-V352</f>
        <v>0</v>
      </c>
      <c r="X352" s="1046" t="s">
        <v>468</v>
      </c>
      <c r="Y352" s="1046" t="s">
        <v>51</v>
      </c>
      <c r="Z352" s="1046" t="s">
        <v>29</v>
      </c>
      <c r="AA352" s="1046">
        <v>2017</v>
      </c>
      <c r="AB352" s="1046" t="s">
        <v>30</v>
      </c>
      <c r="AC352" s="1047">
        <v>7</v>
      </c>
      <c r="AD352" s="978">
        <f t="shared" ref="AD352" si="2885">T352/AC352</f>
        <v>1.8571428571428572</v>
      </c>
      <c r="AE352" s="1048">
        <v>23.45</v>
      </c>
      <c r="AF352" s="976">
        <f t="shared" ref="AF352" si="2886">AD352*AE352</f>
        <v>43.55</v>
      </c>
      <c r="AG352" s="1077" t="s">
        <v>128</v>
      </c>
      <c r="AH352" s="976">
        <f t="shared" ref="AH352" si="2887">AF352</f>
        <v>43.55</v>
      </c>
      <c r="AI352" s="978">
        <f t="shared" ref="AI352" si="2888">AD352</f>
        <v>1.8571428571428572</v>
      </c>
      <c r="AJ352" s="978">
        <f t="shared" ref="AJ352" si="2889">T352</f>
        <v>13</v>
      </c>
    </row>
    <row r="353" spans="1:39">
      <c r="A353" s="999">
        <v>45807</v>
      </c>
      <c r="B353" s="164" t="s">
        <v>590</v>
      </c>
      <c r="C353" s="164" t="s">
        <v>637</v>
      </c>
      <c r="D353" s="164" t="s">
        <v>657</v>
      </c>
      <c r="E353" s="164" t="s">
        <v>283</v>
      </c>
      <c r="F353" s="1000">
        <v>248436</v>
      </c>
      <c r="G353" s="1000"/>
      <c r="H353" s="1000">
        <v>248456</v>
      </c>
      <c r="I353" s="1000"/>
      <c r="J353" s="541">
        <f t="shared" ref="J353" si="2890">H353-F353</f>
        <v>20</v>
      </c>
      <c r="K353" s="1000">
        <v>248456</v>
      </c>
      <c r="L353" s="541">
        <f t="shared" ref="L353" si="2891">K353-H353</f>
        <v>0</v>
      </c>
      <c r="M353" s="1000">
        <v>248473</v>
      </c>
      <c r="N353" s="1000"/>
      <c r="O353" s="541">
        <f t="shared" ref="O353" si="2892">M353-K353</f>
        <v>17</v>
      </c>
      <c r="P353" s="541">
        <f t="shared" ref="P353" si="2893">M353-H353</f>
        <v>17</v>
      </c>
      <c r="Q353" s="1000">
        <v>248483</v>
      </c>
      <c r="R353" s="1000"/>
      <c r="S353" s="541">
        <f t="shared" ref="S353" si="2894">Q353-M353</f>
        <v>10</v>
      </c>
      <c r="T353" s="542">
        <f t="shared" ref="T353" si="2895">Q353-F353</f>
        <v>47</v>
      </c>
      <c r="U353" s="542"/>
      <c r="V353" s="541">
        <f t="shared" ref="V353" si="2896">P353</f>
        <v>17</v>
      </c>
      <c r="W353" s="543">
        <f t="shared" ref="W353" si="2897">T353-V353</f>
        <v>30</v>
      </c>
      <c r="X353" s="1046" t="s">
        <v>468</v>
      </c>
      <c r="Y353" s="1046" t="s">
        <v>51</v>
      </c>
      <c r="Z353" s="1046" t="s">
        <v>29</v>
      </c>
      <c r="AA353" s="1046">
        <v>2017</v>
      </c>
      <c r="AB353" s="1046" t="s">
        <v>30</v>
      </c>
      <c r="AC353" s="1047">
        <v>7</v>
      </c>
      <c r="AD353" s="978">
        <f t="shared" ref="AD353" si="2898">T353/AC353</f>
        <v>6.7142857142857144</v>
      </c>
      <c r="AE353" s="1048">
        <v>23.45</v>
      </c>
      <c r="AF353" s="976">
        <f t="shared" ref="AF353" si="2899">AD353*AE353</f>
        <v>157.44999999999999</v>
      </c>
      <c r="AG353" s="1077" t="s">
        <v>128</v>
      </c>
      <c r="AH353" s="976">
        <f t="shared" ref="AH353" si="2900">AF353</f>
        <v>157.44999999999999</v>
      </c>
      <c r="AI353" s="978">
        <f t="shared" ref="AI353" si="2901">AD353</f>
        <v>6.7142857142857144</v>
      </c>
      <c r="AJ353" s="978">
        <f t="shared" ref="AJ353" si="2902">T353</f>
        <v>47</v>
      </c>
    </row>
    <row r="354" spans="1:39">
      <c r="A354" s="999">
        <v>45808</v>
      </c>
      <c r="B354" s="164" t="s">
        <v>590</v>
      </c>
      <c r="C354" s="164" t="s">
        <v>637</v>
      </c>
      <c r="D354" s="164" t="s">
        <v>650</v>
      </c>
      <c r="E354" s="164" t="s">
        <v>282</v>
      </c>
      <c r="F354" s="1000">
        <v>248483</v>
      </c>
      <c r="G354" s="1000"/>
      <c r="H354" s="1000">
        <v>248493</v>
      </c>
      <c r="I354" s="1000"/>
      <c r="J354" s="541">
        <f t="shared" ref="J354" si="2903">H354-F354</f>
        <v>10</v>
      </c>
      <c r="K354" s="1000">
        <v>248493</v>
      </c>
      <c r="L354" s="541">
        <f t="shared" ref="L354" si="2904">K354-H354</f>
        <v>0</v>
      </c>
      <c r="M354" s="1000">
        <v>248509</v>
      </c>
      <c r="N354" s="1000"/>
      <c r="O354" s="541">
        <f t="shared" ref="O354" si="2905">M354-K354</f>
        <v>16</v>
      </c>
      <c r="P354" s="541">
        <f t="shared" ref="P354" si="2906">M354-H354</f>
        <v>16</v>
      </c>
      <c r="Q354" s="1000">
        <v>248534</v>
      </c>
      <c r="R354" s="1000"/>
      <c r="S354" s="541">
        <f t="shared" ref="S354" si="2907">Q354-M354</f>
        <v>25</v>
      </c>
      <c r="T354" s="542">
        <f t="shared" ref="T354" si="2908">Q354-F354</f>
        <v>51</v>
      </c>
      <c r="U354" s="542"/>
      <c r="V354" s="541">
        <f t="shared" ref="V354" si="2909">P354</f>
        <v>16</v>
      </c>
      <c r="W354" s="543">
        <f t="shared" ref="W354" si="2910">T354-V354</f>
        <v>35</v>
      </c>
      <c r="X354" s="1046" t="s">
        <v>468</v>
      </c>
      <c r="Y354" s="1046" t="s">
        <v>51</v>
      </c>
      <c r="Z354" s="1046" t="s">
        <v>29</v>
      </c>
      <c r="AA354" s="1046">
        <v>2017</v>
      </c>
      <c r="AB354" s="1046" t="s">
        <v>30</v>
      </c>
      <c r="AC354" s="1047">
        <v>7</v>
      </c>
      <c r="AD354" s="978">
        <f t="shared" ref="AD354" si="2911">T354/AC354</f>
        <v>7.2857142857142856</v>
      </c>
      <c r="AE354" s="1048">
        <v>23.45</v>
      </c>
      <c r="AF354" s="976">
        <f t="shared" ref="AF354" si="2912">AD354*AE354</f>
        <v>170.85</v>
      </c>
      <c r="AG354" s="1077" t="s">
        <v>128</v>
      </c>
      <c r="AH354" s="976">
        <f t="shared" ref="AH354" si="2913">AF354</f>
        <v>170.85</v>
      </c>
      <c r="AI354" s="978">
        <f t="shared" ref="AI354" si="2914">AD354</f>
        <v>7.2857142857142856</v>
      </c>
      <c r="AJ354" s="978">
        <f t="shared" ref="AJ354" si="2915">T354</f>
        <v>51</v>
      </c>
    </row>
    <row r="355" spans="1:39">
      <c r="A355" s="999">
        <v>45808</v>
      </c>
      <c r="B355" s="164" t="s">
        <v>590</v>
      </c>
      <c r="C355" s="164" t="s">
        <v>637</v>
      </c>
      <c r="D355" s="164" t="s">
        <v>657</v>
      </c>
      <c r="E355" s="164" t="s">
        <v>283</v>
      </c>
      <c r="F355" s="1000">
        <v>248534</v>
      </c>
      <c r="G355" s="1000"/>
      <c r="H355" s="1000">
        <v>248558</v>
      </c>
      <c r="I355" s="1000"/>
      <c r="J355" s="541">
        <f t="shared" ref="J355" si="2916">H355-F355</f>
        <v>24</v>
      </c>
      <c r="K355" s="1000">
        <v>248558</v>
      </c>
      <c r="L355" s="541">
        <f t="shared" ref="L355" si="2917">K355-H355</f>
        <v>0</v>
      </c>
      <c r="M355" s="1000">
        <v>248576</v>
      </c>
      <c r="N355" s="1000"/>
      <c r="O355" s="541">
        <f t="shared" ref="O355" si="2918">M355-K355</f>
        <v>18</v>
      </c>
      <c r="P355" s="541">
        <f t="shared" ref="P355" si="2919">M355-H355</f>
        <v>18</v>
      </c>
      <c r="Q355" s="1000">
        <v>248583</v>
      </c>
      <c r="R355" s="1000"/>
      <c r="S355" s="541">
        <f t="shared" ref="S355" si="2920">Q355-M355</f>
        <v>7</v>
      </c>
      <c r="T355" s="542">
        <f t="shared" ref="T355" si="2921">Q355-F355</f>
        <v>49</v>
      </c>
      <c r="U355" s="542"/>
      <c r="V355" s="541">
        <f t="shared" ref="V355" si="2922">P355</f>
        <v>18</v>
      </c>
      <c r="W355" s="543">
        <f t="shared" ref="W355" si="2923">T355-V355</f>
        <v>31</v>
      </c>
      <c r="X355" s="1046" t="s">
        <v>468</v>
      </c>
      <c r="Y355" s="1046" t="s">
        <v>51</v>
      </c>
      <c r="Z355" s="1046" t="s">
        <v>29</v>
      </c>
      <c r="AA355" s="1046">
        <v>2017</v>
      </c>
      <c r="AB355" s="1046" t="s">
        <v>30</v>
      </c>
      <c r="AC355" s="1047">
        <v>7</v>
      </c>
      <c r="AD355" s="978">
        <f t="shared" ref="AD355" si="2924">T355/AC355</f>
        <v>7</v>
      </c>
      <c r="AE355" s="1048">
        <v>23.45</v>
      </c>
      <c r="AF355" s="976">
        <f t="shared" ref="AF355" si="2925">AD355*AE355</f>
        <v>164.15</v>
      </c>
      <c r="AG355" s="1077" t="s">
        <v>128</v>
      </c>
      <c r="AH355" s="976">
        <f t="shared" ref="AH355" si="2926">AF355</f>
        <v>164.15</v>
      </c>
      <c r="AI355" s="978">
        <f t="shared" ref="AI355" si="2927">AD355</f>
        <v>7</v>
      </c>
      <c r="AJ355" s="978">
        <f t="shared" ref="AJ355" si="2928">T355</f>
        <v>49</v>
      </c>
    </row>
    <row r="356" spans="1:39">
      <c r="A356" s="999">
        <v>45810</v>
      </c>
      <c r="B356" s="164" t="s">
        <v>590</v>
      </c>
      <c r="C356" s="164" t="s">
        <v>637</v>
      </c>
      <c r="D356" s="164" t="s">
        <v>650</v>
      </c>
      <c r="E356" s="164" t="s">
        <v>282</v>
      </c>
      <c r="F356" s="1000">
        <v>248583</v>
      </c>
      <c r="G356" s="1000"/>
      <c r="H356" s="1000">
        <v>248594</v>
      </c>
      <c r="I356" s="1000"/>
      <c r="J356" s="541">
        <f t="shared" ref="J356" si="2929">H356-F356</f>
        <v>11</v>
      </c>
      <c r="K356" s="1000">
        <v>248594</v>
      </c>
      <c r="L356" s="541">
        <f t="shared" ref="L356" si="2930">K356-H356</f>
        <v>0</v>
      </c>
      <c r="M356" s="1000">
        <v>248611</v>
      </c>
      <c r="N356" s="1000"/>
      <c r="O356" s="541">
        <f t="shared" ref="O356" si="2931">M356-K356</f>
        <v>17</v>
      </c>
      <c r="P356" s="541">
        <f t="shared" ref="P356" si="2932">M356-H356</f>
        <v>17</v>
      </c>
      <c r="Q356" s="1000">
        <v>248633</v>
      </c>
      <c r="R356" s="1000"/>
      <c r="S356" s="541">
        <f t="shared" ref="S356" si="2933">Q356-M356</f>
        <v>22</v>
      </c>
      <c r="T356" s="542">
        <f t="shared" ref="T356" si="2934">Q356-F356</f>
        <v>50</v>
      </c>
      <c r="U356" s="542"/>
      <c r="V356" s="541">
        <f t="shared" ref="V356" si="2935">P356</f>
        <v>17</v>
      </c>
      <c r="W356" s="543">
        <f t="shared" ref="W356" si="2936">T356-V356</f>
        <v>33</v>
      </c>
      <c r="X356" s="1046" t="s">
        <v>468</v>
      </c>
      <c r="Y356" s="1046" t="s">
        <v>51</v>
      </c>
      <c r="Z356" s="1046" t="s">
        <v>29</v>
      </c>
      <c r="AA356" s="1046">
        <v>2017</v>
      </c>
      <c r="AB356" s="1046" t="s">
        <v>30</v>
      </c>
      <c r="AC356" s="1047">
        <v>7</v>
      </c>
      <c r="AD356" s="978">
        <f t="shared" ref="AD356" si="2937">T356/AC356</f>
        <v>7.1428571428571432</v>
      </c>
      <c r="AE356" s="1048">
        <v>23.45</v>
      </c>
      <c r="AF356" s="976">
        <f t="shared" ref="AF356" si="2938">AD356*AE356</f>
        <v>167.5</v>
      </c>
      <c r="AG356" s="1077" t="s">
        <v>128</v>
      </c>
      <c r="AH356" s="976">
        <f t="shared" ref="AH356" si="2939">AF356</f>
        <v>167.5</v>
      </c>
      <c r="AI356" s="978">
        <f t="shared" ref="AI356" si="2940">AD356</f>
        <v>7.1428571428571432</v>
      </c>
      <c r="AJ356" s="978">
        <f t="shared" ref="AJ356" si="2941">T356</f>
        <v>50</v>
      </c>
    </row>
    <row r="357" spans="1:39">
      <c r="A357" s="999">
        <v>45810</v>
      </c>
      <c r="B357" s="164" t="s">
        <v>590</v>
      </c>
      <c r="C357" s="164" t="s">
        <v>637</v>
      </c>
      <c r="D357" s="164" t="s">
        <v>657</v>
      </c>
      <c r="E357" s="164" t="s">
        <v>283</v>
      </c>
      <c r="F357" s="1000">
        <v>248633</v>
      </c>
      <c r="G357" s="1000"/>
      <c r="H357" s="1000">
        <v>248653</v>
      </c>
      <c r="I357" s="1000"/>
      <c r="J357" s="541">
        <f t="shared" ref="J357" si="2942">H357-F357</f>
        <v>20</v>
      </c>
      <c r="K357" s="1000">
        <v>248653</v>
      </c>
      <c r="L357" s="541">
        <f t="shared" ref="L357" si="2943">K357-H357</f>
        <v>0</v>
      </c>
      <c r="M357" s="1000">
        <v>248670</v>
      </c>
      <c r="N357" s="1000"/>
      <c r="O357" s="541">
        <f t="shared" ref="O357" si="2944">M357-K357</f>
        <v>17</v>
      </c>
      <c r="P357" s="541">
        <f t="shared" ref="P357" si="2945">M357-H357</f>
        <v>17</v>
      </c>
      <c r="Q357" s="1000">
        <v>248678</v>
      </c>
      <c r="R357" s="1000"/>
      <c r="S357" s="541">
        <f t="shared" ref="S357" si="2946">Q357-M357</f>
        <v>8</v>
      </c>
      <c r="T357" s="542">
        <f t="shared" ref="T357" si="2947">Q357-F357</f>
        <v>45</v>
      </c>
      <c r="U357" s="542"/>
      <c r="V357" s="541">
        <f t="shared" ref="V357" si="2948">P357</f>
        <v>17</v>
      </c>
      <c r="W357" s="543">
        <f t="shared" ref="W357" si="2949">T357-V357</f>
        <v>28</v>
      </c>
      <c r="X357" s="1046" t="s">
        <v>468</v>
      </c>
      <c r="Y357" s="1046" t="s">
        <v>51</v>
      </c>
      <c r="Z357" s="1046" t="s">
        <v>29</v>
      </c>
      <c r="AA357" s="1046">
        <v>2017</v>
      </c>
      <c r="AB357" s="1046" t="s">
        <v>30</v>
      </c>
      <c r="AC357" s="1047">
        <v>7</v>
      </c>
      <c r="AD357" s="978">
        <f t="shared" ref="AD357" si="2950">T357/AC357</f>
        <v>6.4285714285714288</v>
      </c>
      <c r="AE357" s="1048">
        <v>23.45</v>
      </c>
      <c r="AF357" s="976">
        <f t="shared" ref="AF357" si="2951">AD357*AE357</f>
        <v>150.75</v>
      </c>
      <c r="AG357" s="1077" t="s">
        <v>128</v>
      </c>
      <c r="AH357" s="976">
        <f t="shared" ref="AH357" si="2952">AF357</f>
        <v>150.75</v>
      </c>
      <c r="AI357" s="978">
        <f t="shared" ref="AI357" si="2953">AD357</f>
        <v>6.4285714285714288</v>
      </c>
      <c r="AJ357" s="978">
        <f t="shared" ref="AJ357" si="2954">T357</f>
        <v>45</v>
      </c>
      <c r="AK357" s="1094" t="s">
        <v>439</v>
      </c>
      <c r="AL357" s="1094" t="s">
        <v>440</v>
      </c>
      <c r="AM357" s="1095" t="s">
        <v>2</v>
      </c>
    </row>
    <row r="358" spans="1:39">
      <c r="A358" s="999">
        <v>45811</v>
      </c>
      <c r="B358" s="164" t="s">
        <v>590</v>
      </c>
      <c r="C358" s="164" t="s">
        <v>637</v>
      </c>
      <c r="D358" s="164" t="s">
        <v>650</v>
      </c>
      <c r="E358" s="164" t="s">
        <v>282</v>
      </c>
      <c r="F358" s="1000">
        <v>248678</v>
      </c>
      <c r="G358" s="1000"/>
      <c r="H358" s="1000">
        <v>248687</v>
      </c>
      <c r="I358" s="1000"/>
      <c r="J358" s="541">
        <f t="shared" ref="J358" si="2955">H358-F358</f>
        <v>9</v>
      </c>
      <c r="K358" s="1000">
        <v>248687</v>
      </c>
      <c r="L358" s="541">
        <f t="shared" ref="L358" si="2956">K358-H358</f>
        <v>0</v>
      </c>
      <c r="M358" s="1000">
        <v>248706</v>
      </c>
      <c r="N358" s="1000"/>
      <c r="O358" s="541">
        <f t="shared" ref="O358" si="2957">M358-K358</f>
        <v>19</v>
      </c>
      <c r="P358" s="541">
        <f t="shared" ref="P358" si="2958">M358-H358</f>
        <v>19</v>
      </c>
      <c r="Q358" s="1000">
        <v>248726</v>
      </c>
      <c r="R358" s="1000"/>
      <c r="S358" s="541">
        <f t="shared" ref="S358" si="2959">Q358-M358</f>
        <v>20</v>
      </c>
      <c r="T358" s="542">
        <f t="shared" ref="T358" si="2960">Q358-F358</f>
        <v>48</v>
      </c>
      <c r="U358" s="542"/>
      <c r="V358" s="541">
        <f t="shared" ref="V358" si="2961">P358</f>
        <v>19</v>
      </c>
      <c r="W358" s="543">
        <f t="shared" ref="W358" si="2962">T358-V358</f>
        <v>29</v>
      </c>
      <c r="X358" s="1046" t="s">
        <v>468</v>
      </c>
      <c r="Y358" s="1046" t="s">
        <v>51</v>
      </c>
      <c r="Z358" s="1046" t="s">
        <v>29</v>
      </c>
      <c r="AA358" s="1046">
        <v>2017</v>
      </c>
      <c r="AB358" s="1046" t="s">
        <v>30</v>
      </c>
      <c r="AC358" s="1047">
        <v>7</v>
      </c>
      <c r="AD358" s="978">
        <f t="shared" ref="AD358" si="2963">T358/AC358</f>
        <v>6.8571428571428568</v>
      </c>
      <c r="AE358" s="1048">
        <v>23.45</v>
      </c>
      <c r="AF358" s="976">
        <f t="shared" ref="AF358" si="2964">AD358*AE358</f>
        <v>160.79999999999998</v>
      </c>
      <c r="AG358" s="1077" t="s">
        <v>128</v>
      </c>
      <c r="AH358" s="976">
        <f t="shared" ref="AH358" si="2965">AF358</f>
        <v>160.79999999999998</v>
      </c>
      <c r="AI358" s="978">
        <f t="shared" ref="AI358" si="2966">AD358</f>
        <v>6.8571428571428568</v>
      </c>
      <c r="AJ358" s="978">
        <f t="shared" ref="AJ358" si="2967">T358</f>
        <v>48</v>
      </c>
      <c r="AK358" s="1080">
        <f>SUM(AH352:AH358)</f>
        <v>1015.05</v>
      </c>
      <c r="AL358" s="1080">
        <v>1000</v>
      </c>
      <c r="AM358" s="1081">
        <v>45811</v>
      </c>
    </row>
    <row r="359" spans="1:39">
      <c r="A359" s="999">
        <v>45812</v>
      </c>
      <c r="B359" s="164" t="s">
        <v>590</v>
      </c>
      <c r="C359" s="164" t="s">
        <v>637</v>
      </c>
      <c r="D359" s="164" t="s">
        <v>650</v>
      </c>
      <c r="E359" s="164" t="s">
        <v>282</v>
      </c>
      <c r="F359" s="1000">
        <v>248726</v>
      </c>
      <c r="G359" s="1000"/>
      <c r="H359" s="1000">
        <v>248745</v>
      </c>
      <c r="I359" s="1000"/>
      <c r="J359" s="541">
        <f t="shared" ref="J359" si="2968">H359-F359</f>
        <v>19</v>
      </c>
      <c r="K359" s="1000">
        <v>248745</v>
      </c>
      <c r="L359" s="541">
        <f t="shared" ref="L359" si="2969">K359-H359</f>
        <v>0</v>
      </c>
      <c r="M359" s="1000">
        <v>248761</v>
      </c>
      <c r="N359" s="1000"/>
      <c r="O359" s="541">
        <f t="shared" ref="O359" si="2970">M359-K359</f>
        <v>16</v>
      </c>
      <c r="P359" s="541">
        <f t="shared" ref="P359" si="2971">M359-H359</f>
        <v>16</v>
      </c>
      <c r="Q359" s="1000">
        <v>248783</v>
      </c>
      <c r="R359" s="1000"/>
      <c r="S359" s="541">
        <f t="shared" ref="S359" si="2972">Q359-M359</f>
        <v>22</v>
      </c>
      <c r="T359" s="542">
        <f t="shared" ref="T359" si="2973">Q359-F359</f>
        <v>57</v>
      </c>
      <c r="U359" s="542"/>
      <c r="V359" s="541">
        <f t="shared" ref="V359" si="2974">P359</f>
        <v>16</v>
      </c>
      <c r="W359" s="543">
        <f t="shared" ref="W359" si="2975">T359-V359</f>
        <v>41</v>
      </c>
      <c r="X359" s="1046" t="s">
        <v>468</v>
      </c>
      <c r="Y359" s="1046" t="s">
        <v>51</v>
      </c>
      <c r="Z359" s="1046" t="s">
        <v>29</v>
      </c>
      <c r="AA359" s="1046">
        <v>2017</v>
      </c>
      <c r="AB359" s="1046" t="s">
        <v>30</v>
      </c>
      <c r="AC359" s="1047">
        <v>7</v>
      </c>
      <c r="AD359" s="978">
        <f t="shared" ref="AD359" si="2976">T359/AC359</f>
        <v>8.1428571428571423</v>
      </c>
      <c r="AE359" s="1048">
        <v>23.45</v>
      </c>
      <c r="AF359" s="976">
        <f t="shared" ref="AF359" si="2977">AD359*AE359</f>
        <v>190.95</v>
      </c>
      <c r="AG359" s="1077" t="s">
        <v>128</v>
      </c>
      <c r="AH359" s="976">
        <f t="shared" ref="AH359" si="2978">AF359</f>
        <v>190.95</v>
      </c>
      <c r="AI359" s="978">
        <f t="shared" ref="AI359" si="2979">AD359</f>
        <v>8.1428571428571423</v>
      </c>
      <c r="AJ359" s="978">
        <f t="shared" ref="AJ359" si="2980">T359</f>
        <v>57</v>
      </c>
    </row>
    <row r="360" spans="1:39">
      <c r="A360" s="999">
        <v>45813</v>
      </c>
      <c r="B360" s="164" t="s">
        <v>590</v>
      </c>
      <c r="C360" s="164" t="s">
        <v>637</v>
      </c>
      <c r="D360" s="164" t="s">
        <v>650</v>
      </c>
      <c r="E360" s="164" t="s">
        <v>282</v>
      </c>
      <c r="F360" s="1000">
        <v>248783</v>
      </c>
      <c r="G360" s="1000"/>
      <c r="H360" s="1000">
        <v>248799</v>
      </c>
      <c r="I360" s="1000"/>
      <c r="J360" s="541">
        <f t="shared" ref="J360" si="2981">H360-F360</f>
        <v>16</v>
      </c>
      <c r="K360" s="1000">
        <v>248799</v>
      </c>
      <c r="L360" s="541">
        <f t="shared" ref="L360" si="2982">K360-H360</f>
        <v>0</v>
      </c>
      <c r="M360" s="1000">
        <v>248821</v>
      </c>
      <c r="N360" s="1000"/>
      <c r="O360" s="541">
        <f t="shared" ref="O360" si="2983">M360-K360</f>
        <v>22</v>
      </c>
      <c r="P360" s="541">
        <f t="shared" ref="P360" si="2984">M360-H360</f>
        <v>22</v>
      </c>
      <c r="Q360" s="1000">
        <v>248842</v>
      </c>
      <c r="R360" s="1000"/>
      <c r="S360" s="541">
        <f t="shared" ref="S360" si="2985">Q360-M360</f>
        <v>21</v>
      </c>
      <c r="T360" s="542">
        <f t="shared" ref="T360" si="2986">Q360-F360</f>
        <v>59</v>
      </c>
      <c r="U360" s="542"/>
      <c r="V360" s="541">
        <f t="shared" ref="V360" si="2987">P360</f>
        <v>22</v>
      </c>
      <c r="W360" s="543">
        <f t="shared" ref="W360" si="2988">T360-V360</f>
        <v>37</v>
      </c>
      <c r="X360" s="1046" t="s">
        <v>468</v>
      </c>
      <c r="Y360" s="1046" t="s">
        <v>51</v>
      </c>
      <c r="Z360" s="1046" t="s">
        <v>29</v>
      </c>
      <c r="AA360" s="1046">
        <v>2017</v>
      </c>
      <c r="AB360" s="1046" t="s">
        <v>30</v>
      </c>
      <c r="AC360" s="1047">
        <v>7</v>
      </c>
      <c r="AD360" s="978">
        <f t="shared" ref="AD360" si="2989">T360/AC360</f>
        <v>8.4285714285714288</v>
      </c>
      <c r="AE360" s="1048">
        <v>23.45</v>
      </c>
      <c r="AF360" s="976">
        <f t="shared" ref="AF360" si="2990">AD360*AE360</f>
        <v>197.65</v>
      </c>
      <c r="AG360" s="1077" t="s">
        <v>128</v>
      </c>
      <c r="AH360" s="976">
        <f t="shared" ref="AH360" si="2991">AF360</f>
        <v>197.65</v>
      </c>
      <c r="AI360" s="978">
        <f t="shared" ref="AI360" si="2992">AD360</f>
        <v>8.4285714285714288</v>
      </c>
      <c r="AJ360" s="978">
        <f t="shared" ref="AJ360" si="2993">T360</f>
        <v>59</v>
      </c>
    </row>
    <row r="361" spans="1:39">
      <c r="A361" s="999">
        <v>45814</v>
      </c>
      <c r="B361" s="164" t="s">
        <v>590</v>
      </c>
      <c r="C361" s="164" t="s">
        <v>637</v>
      </c>
      <c r="D361" s="164" t="s">
        <v>650</v>
      </c>
      <c r="E361" s="164" t="s">
        <v>282</v>
      </c>
      <c r="F361" s="1000">
        <v>248842</v>
      </c>
      <c r="G361" s="1000"/>
      <c r="H361" s="1000">
        <v>248858</v>
      </c>
      <c r="I361" s="1000"/>
      <c r="J361" s="541">
        <f t="shared" ref="J361" si="2994">H361-F361</f>
        <v>16</v>
      </c>
      <c r="K361" s="1000">
        <v>248858</v>
      </c>
      <c r="L361" s="541">
        <f t="shared" ref="L361" si="2995">K361-H361</f>
        <v>0</v>
      </c>
      <c r="M361" s="1000">
        <v>248879</v>
      </c>
      <c r="N361" s="1000"/>
      <c r="O361" s="541">
        <f t="shared" ref="O361" si="2996">M361-K361</f>
        <v>21</v>
      </c>
      <c r="P361" s="541">
        <f t="shared" ref="P361" si="2997">M361-H361</f>
        <v>21</v>
      </c>
      <c r="Q361" s="1000">
        <v>248893</v>
      </c>
      <c r="R361" s="1000"/>
      <c r="S361" s="541">
        <f t="shared" ref="S361" si="2998">Q361-M361</f>
        <v>14</v>
      </c>
      <c r="T361" s="542">
        <f t="shared" ref="T361" si="2999">Q361-F361</f>
        <v>51</v>
      </c>
      <c r="U361" s="542"/>
      <c r="V361" s="541">
        <f t="shared" ref="V361" si="3000">P361</f>
        <v>21</v>
      </c>
      <c r="W361" s="543">
        <f t="shared" ref="W361" si="3001">T361-V361</f>
        <v>30</v>
      </c>
      <c r="X361" s="1046" t="s">
        <v>468</v>
      </c>
      <c r="Y361" s="1046" t="s">
        <v>51</v>
      </c>
      <c r="Z361" s="1046" t="s">
        <v>29</v>
      </c>
      <c r="AA361" s="1046">
        <v>2017</v>
      </c>
      <c r="AB361" s="1046" t="s">
        <v>30</v>
      </c>
      <c r="AC361" s="1047">
        <v>7</v>
      </c>
      <c r="AD361" s="978">
        <f t="shared" ref="AD361" si="3002">T361/AC361</f>
        <v>7.2857142857142856</v>
      </c>
      <c r="AE361" s="1048">
        <v>23.45</v>
      </c>
      <c r="AF361" s="976">
        <f t="shared" ref="AF361" si="3003">AD361*AE361</f>
        <v>170.85</v>
      </c>
      <c r="AG361" s="1077" t="s">
        <v>128</v>
      </c>
      <c r="AH361" s="976">
        <f t="shared" ref="AH361" si="3004">AF361</f>
        <v>170.85</v>
      </c>
      <c r="AI361" s="978">
        <f t="shared" ref="AI361" si="3005">AD361</f>
        <v>7.2857142857142856</v>
      </c>
      <c r="AJ361" s="978">
        <f t="shared" ref="AJ361" si="3006">T361</f>
        <v>51</v>
      </c>
    </row>
    <row r="362" spans="1:39">
      <c r="A362" s="999">
        <v>45814</v>
      </c>
      <c r="B362" s="164" t="s">
        <v>641</v>
      </c>
      <c r="C362" s="164" t="s">
        <v>659</v>
      </c>
      <c r="D362" s="164" t="s">
        <v>485</v>
      </c>
      <c r="E362" s="164" t="s">
        <v>282</v>
      </c>
      <c r="F362" s="1000">
        <v>248893</v>
      </c>
      <c r="G362" s="1000"/>
      <c r="H362" s="1000">
        <v>248893</v>
      </c>
      <c r="I362" s="1000"/>
      <c r="J362" s="541">
        <f t="shared" ref="J362" si="3007">H362-F362</f>
        <v>0</v>
      </c>
      <c r="K362" s="1000">
        <v>248893</v>
      </c>
      <c r="L362" s="541">
        <f t="shared" ref="L362" si="3008">K362-H362</f>
        <v>0</v>
      </c>
      <c r="M362" s="1000">
        <v>248920</v>
      </c>
      <c r="N362" s="1000"/>
      <c r="O362" s="541">
        <f t="shared" ref="O362" si="3009">M362-K362</f>
        <v>27</v>
      </c>
      <c r="P362" s="541">
        <f t="shared" ref="P362" si="3010">M362-H362</f>
        <v>27</v>
      </c>
      <c r="Q362" s="1000">
        <v>248920</v>
      </c>
      <c r="R362" s="1000"/>
      <c r="S362" s="541">
        <f t="shared" ref="S362" si="3011">Q362-M362</f>
        <v>0</v>
      </c>
      <c r="T362" s="542">
        <f t="shared" ref="T362" si="3012">Q362-F362</f>
        <v>27</v>
      </c>
      <c r="U362" s="542"/>
      <c r="V362" s="541">
        <f t="shared" ref="V362" si="3013">P362</f>
        <v>27</v>
      </c>
      <c r="W362" s="543">
        <f t="shared" ref="W362" si="3014">T362-V362</f>
        <v>0</v>
      </c>
      <c r="X362" s="1046" t="s">
        <v>468</v>
      </c>
      <c r="Y362" s="1046" t="s">
        <v>51</v>
      </c>
      <c r="Z362" s="1046" t="s">
        <v>29</v>
      </c>
      <c r="AA362" s="1046">
        <v>2017</v>
      </c>
      <c r="AB362" s="1046" t="s">
        <v>30</v>
      </c>
      <c r="AC362" s="1047">
        <v>7</v>
      </c>
      <c r="AD362" s="978">
        <f t="shared" ref="AD362" si="3015">T362/AC362</f>
        <v>3.8571428571428572</v>
      </c>
      <c r="AE362" s="1048">
        <v>23.45</v>
      </c>
      <c r="AF362" s="976">
        <f t="shared" ref="AF362" si="3016">AD362*AE362</f>
        <v>90.45</v>
      </c>
      <c r="AG362" s="1077" t="s">
        <v>128</v>
      </c>
      <c r="AH362" s="976">
        <f t="shared" ref="AH362" si="3017">AF362</f>
        <v>90.45</v>
      </c>
      <c r="AI362" s="978">
        <f t="shared" ref="AI362" si="3018">AD362</f>
        <v>3.8571428571428572</v>
      </c>
      <c r="AJ362" s="978">
        <f t="shared" ref="AJ362" si="3019">T362</f>
        <v>27</v>
      </c>
    </row>
    <row r="363" spans="1:39">
      <c r="A363" s="999">
        <v>45815</v>
      </c>
      <c r="B363" s="164" t="s">
        <v>590</v>
      </c>
      <c r="C363" s="164" t="s">
        <v>637</v>
      </c>
      <c r="D363" s="164" t="s">
        <v>650</v>
      </c>
      <c r="E363" s="164" t="s">
        <v>282</v>
      </c>
      <c r="F363" s="1000">
        <v>248920</v>
      </c>
      <c r="G363" s="1000"/>
      <c r="H363" s="1000">
        <v>248932</v>
      </c>
      <c r="I363" s="1000"/>
      <c r="J363" s="541">
        <f t="shared" ref="J363" si="3020">H363-F363</f>
        <v>12</v>
      </c>
      <c r="K363" s="1000">
        <v>248932</v>
      </c>
      <c r="L363" s="541">
        <f t="shared" ref="L363" si="3021">K363-H363</f>
        <v>0</v>
      </c>
      <c r="M363" s="1000">
        <v>248949</v>
      </c>
      <c r="N363" s="1000"/>
      <c r="O363" s="541">
        <f t="shared" ref="O363" si="3022">M363-K363</f>
        <v>17</v>
      </c>
      <c r="P363" s="541">
        <f t="shared" ref="P363" si="3023">M363-H363</f>
        <v>17</v>
      </c>
      <c r="Q363" s="1000">
        <v>248972</v>
      </c>
      <c r="R363" s="1000"/>
      <c r="S363" s="541">
        <f t="shared" ref="S363" si="3024">Q363-M363</f>
        <v>23</v>
      </c>
      <c r="T363" s="542">
        <f t="shared" ref="T363" si="3025">Q363-F363</f>
        <v>52</v>
      </c>
      <c r="U363" s="542"/>
      <c r="V363" s="541">
        <f t="shared" ref="V363" si="3026">P363</f>
        <v>17</v>
      </c>
      <c r="W363" s="543">
        <f t="shared" ref="W363" si="3027">T363-V363</f>
        <v>35</v>
      </c>
      <c r="X363" s="1046" t="s">
        <v>468</v>
      </c>
      <c r="Y363" s="1046" t="s">
        <v>51</v>
      </c>
      <c r="Z363" s="1046" t="s">
        <v>29</v>
      </c>
      <c r="AA363" s="1046">
        <v>2017</v>
      </c>
      <c r="AB363" s="1046" t="s">
        <v>30</v>
      </c>
      <c r="AC363" s="1047">
        <v>7</v>
      </c>
      <c r="AD363" s="978">
        <f t="shared" ref="AD363" si="3028">T363/AC363</f>
        <v>7.4285714285714288</v>
      </c>
      <c r="AE363" s="1048">
        <v>23.45</v>
      </c>
      <c r="AF363" s="976">
        <f t="shared" ref="AF363" si="3029">AD363*AE363</f>
        <v>174.2</v>
      </c>
      <c r="AG363" s="1077" t="s">
        <v>128</v>
      </c>
      <c r="AH363" s="976">
        <f t="shared" ref="AH363" si="3030">AF363</f>
        <v>174.2</v>
      </c>
      <c r="AI363" s="978">
        <f t="shared" ref="AI363" si="3031">AD363</f>
        <v>7.4285714285714288</v>
      </c>
      <c r="AJ363" s="978">
        <f t="shared" ref="AJ363" si="3032">T363</f>
        <v>52</v>
      </c>
    </row>
    <row r="364" spans="1:39">
      <c r="A364" s="999">
        <v>45815</v>
      </c>
      <c r="B364" s="164" t="s">
        <v>590</v>
      </c>
      <c r="C364" s="164" t="s">
        <v>637</v>
      </c>
      <c r="D364" s="164" t="s">
        <v>657</v>
      </c>
      <c r="E364" s="164" t="s">
        <v>283</v>
      </c>
      <c r="F364" s="1000">
        <v>248972</v>
      </c>
      <c r="G364" s="1000"/>
      <c r="H364" s="1000">
        <v>248993</v>
      </c>
      <c r="I364" s="1000"/>
      <c r="J364" s="541">
        <f t="shared" ref="J364" si="3033">H364-F364</f>
        <v>21</v>
      </c>
      <c r="K364" s="1000">
        <v>248993</v>
      </c>
      <c r="L364" s="541">
        <f t="shared" ref="L364" si="3034">K364-H364</f>
        <v>0</v>
      </c>
      <c r="M364" s="1000">
        <v>249011</v>
      </c>
      <c r="N364" s="1000"/>
      <c r="O364" s="541">
        <f t="shared" ref="O364" si="3035">M364-K364</f>
        <v>18</v>
      </c>
      <c r="P364" s="541">
        <f t="shared" ref="P364" si="3036">M364-H364</f>
        <v>18</v>
      </c>
      <c r="Q364" s="1000">
        <v>249018</v>
      </c>
      <c r="R364" s="1000"/>
      <c r="S364" s="541">
        <f t="shared" ref="S364" si="3037">Q364-M364</f>
        <v>7</v>
      </c>
      <c r="T364" s="542">
        <f t="shared" ref="T364" si="3038">Q364-F364</f>
        <v>46</v>
      </c>
      <c r="U364" s="542"/>
      <c r="V364" s="541">
        <f t="shared" ref="V364" si="3039">P364</f>
        <v>18</v>
      </c>
      <c r="W364" s="543">
        <f t="shared" ref="W364" si="3040">T364-V364</f>
        <v>28</v>
      </c>
      <c r="X364" s="1046" t="s">
        <v>468</v>
      </c>
      <c r="Y364" s="1046" t="s">
        <v>51</v>
      </c>
      <c r="Z364" s="1046" t="s">
        <v>29</v>
      </c>
      <c r="AA364" s="1046">
        <v>2017</v>
      </c>
      <c r="AB364" s="1046" t="s">
        <v>30</v>
      </c>
      <c r="AC364" s="1047">
        <v>7</v>
      </c>
      <c r="AD364" s="978">
        <f t="shared" ref="AD364" si="3041">T364/AC364</f>
        <v>6.5714285714285712</v>
      </c>
      <c r="AE364" s="1048">
        <v>23.45</v>
      </c>
      <c r="AF364" s="976">
        <f t="shared" ref="AF364" si="3042">AD364*AE364</f>
        <v>154.1</v>
      </c>
      <c r="AG364" s="1077" t="s">
        <v>128</v>
      </c>
      <c r="AH364" s="976">
        <f t="shared" ref="AH364" si="3043">AF364</f>
        <v>154.1</v>
      </c>
      <c r="AI364" s="978">
        <f t="shared" ref="AI364" si="3044">AD364</f>
        <v>6.5714285714285712</v>
      </c>
      <c r="AJ364" s="978">
        <f t="shared" ref="AJ364" si="3045">T364</f>
        <v>46</v>
      </c>
      <c r="AK364" s="1094" t="s">
        <v>439</v>
      </c>
      <c r="AL364" s="1094" t="s">
        <v>440</v>
      </c>
      <c r="AM364" s="1095" t="s">
        <v>2</v>
      </c>
    </row>
    <row r="365" spans="1:39">
      <c r="A365" s="999">
        <v>45817</v>
      </c>
      <c r="B365" s="164" t="s">
        <v>590</v>
      </c>
      <c r="C365" s="164" t="s">
        <v>637</v>
      </c>
      <c r="D365" s="164" t="s">
        <v>650</v>
      </c>
      <c r="E365" s="164" t="s">
        <v>282</v>
      </c>
      <c r="F365" s="1000">
        <v>249018</v>
      </c>
      <c r="G365" s="1000"/>
      <c r="H365" s="1000">
        <v>249032</v>
      </c>
      <c r="I365" s="1000"/>
      <c r="J365" s="541">
        <f t="shared" ref="J365" si="3046">H365-F365</f>
        <v>14</v>
      </c>
      <c r="K365" s="1000">
        <v>249032</v>
      </c>
      <c r="L365" s="541">
        <f t="shared" ref="L365" si="3047">K365-H365</f>
        <v>0</v>
      </c>
      <c r="M365" s="1000">
        <v>249049</v>
      </c>
      <c r="N365" s="1000"/>
      <c r="O365" s="541">
        <f t="shared" ref="O365" si="3048">M365-K365</f>
        <v>17</v>
      </c>
      <c r="P365" s="541">
        <f t="shared" ref="P365" si="3049">M365-H365</f>
        <v>17</v>
      </c>
      <c r="Q365" s="1000">
        <v>249071</v>
      </c>
      <c r="R365" s="1000"/>
      <c r="S365" s="541">
        <f t="shared" ref="S365" si="3050">Q365-M365</f>
        <v>22</v>
      </c>
      <c r="T365" s="542">
        <f t="shared" ref="T365" si="3051">Q365-F365</f>
        <v>53</v>
      </c>
      <c r="U365" s="542"/>
      <c r="V365" s="541">
        <f t="shared" ref="V365" si="3052">P365</f>
        <v>17</v>
      </c>
      <c r="W365" s="543">
        <f t="shared" ref="W365" si="3053">T365-V365</f>
        <v>36</v>
      </c>
      <c r="X365" s="1046" t="s">
        <v>468</v>
      </c>
      <c r="Y365" s="1046" t="s">
        <v>51</v>
      </c>
      <c r="Z365" s="1046" t="s">
        <v>29</v>
      </c>
      <c r="AA365" s="1046">
        <v>2017</v>
      </c>
      <c r="AB365" s="1046" t="s">
        <v>30</v>
      </c>
      <c r="AC365" s="1047">
        <v>7</v>
      </c>
      <c r="AD365" s="978">
        <f t="shared" ref="AD365" si="3054">T365/AC365</f>
        <v>7.5714285714285712</v>
      </c>
      <c r="AE365" s="1048">
        <v>23.45</v>
      </c>
      <c r="AF365" s="976">
        <f t="shared" ref="AF365" si="3055">AD365*AE365</f>
        <v>177.54999999999998</v>
      </c>
      <c r="AG365" s="1077" t="s">
        <v>128</v>
      </c>
      <c r="AH365" s="976">
        <f t="shared" ref="AH365" si="3056">AF365</f>
        <v>177.54999999999998</v>
      </c>
      <c r="AI365" s="978">
        <f t="shared" ref="AI365" si="3057">AD365</f>
        <v>7.5714285714285712</v>
      </c>
      <c r="AJ365" s="978">
        <f t="shared" ref="AJ365" si="3058">T365</f>
        <v>53</v>
      </c>
      <c r="AK365" s="1080">
        <f>SUM(AH359:AH365)</f>
        <v>1155.7500000000002</v>
      </c>
      <c r="AL365" s="1080">
        <v>1200</v>
      </c>
      <c r="AM365" s="1081">
        <v>45817</v>
      </c>
    </row>
    <row r="366" spans="1:39">
      <c r="A366" s="999">
        <v>45817</v>
      </c>
      <c r="B366" s="164" t="s">
        <v>590</v>
      </c>
      <c r="C366" s="164" t="s">
        <v>637</v>
      </c>
      <c r="D366" s="164" t="s">
        <v>657</v>
      </c>
      <c r="E366" s="164" t="s">
        <v>283</v>
      </c>
      <c r="F366" s="1000">
        <v>249071</v>
      </c>
      <c r="G366" s="1000"/>
      <c r="H366" s="1000">
        <v>249093</v>
      </c>
      <c r="I366" s="1000"/>
      <c r="J366" s="541">
        <f t="shared" ref="J366" si="3059">H366-F366</f>
        <v>22</v>
      </c>
      <c r="K366" s="1000">
        <v>249093</v>
      </c>
      <c r="L366" s="541">
        <f t="shared" ref="L366" si="3060">K366-H366</f>
        <v>0</v>
      </c>
      <c r="M366" s="1000">
        <v>249110</v>
      </c>
      <c r="N366" s="1000"/>
      <c r="O366" s="541">
        <f t="shared" ref="O366" si="3061">M366-K366</f>
        <v>17</v>
      </c>
      <c r="P366" s="541">
        <f t="shared" ref="P366" si="3062">M366-H366</f>
        <v>17</v>
      </c>
      <c r="Q366" s="1000">
        <v>249120</v>
      </c>
      <c r="R366" s="1000"/>
      <c r="S366" s="541">
        <f t="shared" ref="S366" si="3063">Q366-M366</f>
        <v>10</v>
      </c>
      <c r="T366" s="542">
        <f t="shared" ref="T366" si="3064">Q366-F366</f>
        <v>49</v>
      </c>
      <c r="U366" s="542"/>
      <c r="V366" s="541">
        <f t="shared" ref="V366" si="3065">P366</f>
        <v>17</v>
      </c>
      <c r="W366" s="543">
        <f t="shared" ref="W366" si="3066">T366-V366</f>
        <v>32</v>
      </c>
      <c r="X366" s="1046" t="s">
        <v>468</v>
      </c>
      <c r="Y366" s="1046" t="s">
        <v>51</v>
      </c>
      <c r="Z366" s="1046" t="s">
        <v>29</v>
      </c>
      <c r="AA366" s="1046">
        <v>2017</v>
      </c>
      <c r="AB366" s="1046" t="s">
        <v>30</v>
      </c>
      <c r="AC366" s="1047">
        <v>7</v>
      </c>
      <c r="AD366" s="978">
        <f t="shared" ref="AD366" si="3067">T366/AC366</f>
        <v>7</v>
      </c>
      <c r="AE366" s="1048">
        <v>23.45</v>
      </c>
      <c r="AF366" s="976">
        <f t="shared" ref="AF366" si="3068">AD366*AE366</f>
        <v>164.15</v>
      </c>
      <c r="AG366" s="1077" t="s">
        <v>128</v>
      </c>
      <c r="AH366" s="976">
        <f t="shared" ref="AH366" si="3069">AF366</f>
        <v>164.15</v>
      </c>
      <c r="AI366" s="978">
        <f t="shared" ref="AI366" si="3070">AD366</f>
        <v>7</v>
      </c>
      <c r="AJ366" s="978">
        <f t="shared" ref="AJ366" si="3071">T366</f>
        <v>49</v>
      </c>
    </row>
    <row r="367" spans="1:39">
      <c r="A367" s="999">
        <v>45818</v>
      </c>
      <c r="B367" s="164" t="s">
        <v>590</v>
      </c>
      <c r="C367" s="164" t="s">
        <v>637</v>
      </c>
      <c r="D367" s="164" t="s">
        <v>650</v>
      </c>
      <c r="E367" s="164" t="s">
        <v>282</v>
      </c>
      <c r="F367" s="1000">
        <v>249120</v>
      </c>
      <c r="G367" s="1000"/>
      <c r="H367" s="1000">
        <v>249134</v>
      </c>
      <c r="I367" s="1000"/>
      <c r="J367" s="541">
        <f t="shared" ref="J367" si="3072">H367-F367</f>
        <v>14</v>
      </c>
      <c r="K367" s="1000">
        <v>249134</v>
      </c>
      <c r="L367" s="541">
        <f t="shared" ref="L367" si="3073">K367-H367</f>
        <v>0</v>
      </c>
      <c r="M367" s="1000">
        <v>249151</v>
      </c>
      <c r="N367" s="1000"/>
      <c r="O367" s="541">
        <f t="shared" ref="O367" si="3074">M367-K367</f>
        <v>17</v>
      </c>
      <c r="P367" s="541">
        <f t="shared" ref="P367" si="3075">M367-H367</f>
        <v>17</v>
      </c>
      <c r="Q367" s="1000">
        <v>249173</v>
      </c>
      <c r="R367" s="1000"/>
      <c r="S367" s="541">
        <f t="shared" ref="S367" si="3076">Q367-M367</f>
        <v>22</v>
      </c>
      <c r="T367" s="542">
        <f t="shared" ref="T367" si="3077">Q367-F367</f>
        <v>53</v>
      </c>
      <c r="U367" s="542"/>
      <c r="V367" s="541">
        <f t="shared" ref="V367" si="3078">P367</f>
        <v>17</v>
      </c>
      <c r="W367" s="543">
        <f t="shared" ref="W367" si="3079">T367-V367</f>
        <v>36</v>
      </c>
      <c r="X367" s="1046" t="s">
        <v>468</v>
      </c>
      <c r="Y367" s="1046" t="s">
        <v>51</v>
      </c>
      <c r="Z367" s="1046" t="s">
        <v>29</v>
      </c>
      <c r="AA367" s="1046">
        <v>2017</v>
      </c>
      <c r="AB367" s="1046" t="s">
        <v>30</v>
      </c>
      <c r="AC367" s="1047">
        <v>7</v>
      </c>
      <c r="AD367" s="978">
        <f t="shared" ref="AD367" si="3080">T367/AC367</f>
        <v>7.5714285714285712</v>
      </c>
      <c r="AE367" s="1048">
        <v>23.45</v>
      </c>
      <c r="AF367" s="976">
        <f t="shared" ref="AF367" si="3081">AD367*AE367</f>
        <v>177.54999999999998</v>
      </c>
      <c r="AG367" s="1077" t="s">
        <v>128</v>
      </c>
      <c r="AH367" s="976">
        <f t="shared" ref="AH367" si="3082">AF367</f>
        <v>177.54999999999998</v>
      </c>
      <c r="AI367" s="978">
        <f t="shared" ref="AI367" si="3083">AD367</f>
        <v>7.5714285714285712</v>
      </c>
      <c r="AJ367" s="978">
        <f t="shared" ref="AJ367" si="3084">T367</f>
        <v>53</v>
      </c>
    </row>
    <row r="368" spans="1:39">
      <c r="A368" s="999">
        <v>45818</v>
      </c>
      <c r="B368" s="164" t="s">
        <v>590</v>
      </c>
      <c r="C368" s="164" t="s">
        <v>637</v>
      </c>
      <c r="D368" s="164" t="s">
        <v>657</v>
      </c>
      <c r="E368" s="164" t="s">
        <v>283</v>
      </c>
      <c r="F368" s="1000">
        <v>249173</v>
      </c>
      <c r="G368" s="1000"/>
      <c r="H368" s="1000">
        <v>249194</v>
      </c>
      <c r="I368" s="1000"/>
      <c r="J368" s="541">
        <f t="shared" ref="J368" si="3085">H368-F368</f>
        <v>21</v>
      </c>
      <c r="K368" s="1000">
        <v>249194</v>
      </c>
      <c r="L368" s="541">
        <f t="shared" ref="L368" si="3086">K368-H368</f>
        <v>0</v>
      </c>
      <c r="M368" s="1000">
        <v>249211</v>
      </c>
      <c r="N368" s="1000"/>
      <c r="O368" s="541">
        <f t="shared" ref="O368" si="3087">M368-K368</f>
        <v>17</v>
      </c>
      <c r="P368" s="541">
        <f t="shared" ref="P368" si="3088">M368-H368</f>
        <v>17</v>
      </c>
      <c r="Q368" s="1000">
        <v>249221</v>
      </c>
      <c r="R368" s="1000"/>
      <c r="S368" s="541">
        <f t="shared" ref="S368" si="3089">Q368-M368</f>
        <v>10</v>
      </c>
      <c r="T368" s="542">
        <f t="shared" ref="T368" si="3090">Q368-F368</f>
        <v>48</v>
      </c>
      <c r="U368" s="542"/>
      <c r="V368" s="541">
        <f t="shared" ref="V368" si="3091">P368</f>
        <v>17</v>
      </c>
      <c r="W368" s="543">
        <f t="shared" ref="W368" si="3092">T368-V368</f>
        <v>31</v>
      </c>
      <c r="X368" s="1046" t="s">
        <v>468</v>
      </c>
      <c r="Y368" s="1046" t="s">
        <v>51</v>
      </c>
      <c r="Z368" s="1046" t="s">
        <v>29</v>
      </c>
      <c r="AA368" s="1046">
        <v>2017</v>
      </c>
      <c r="AB368" s="1046" t="s">
        <v>30</v>
      </c>
      <c r="AC368" s="1047">
        <v>7</v>
      </c>
      <c r="AD368" s="978">
        <f t="shared" ref="AD368" si="3093">T368/AC368</f>
        <v>6.8571428571428568</v>
      </c>
      <c r="AE368" s="1048">
        <v>23.45</v>
      </c>
      <c r="AF368" s="976">
        <f t="shared" ref="AF368" si="3094">AD368*AE368</f>
        <v>160.79999999999998</v>
      </c>
      <c r="AG368" s="1077" t="s">
        <v>128</v>
      </c>
      <c r="AH368" s="976">
        <f t="shared" ref="AH368" si="3095">AF368</f>
        <v>160.79999999999998</v>
      </c>
      <c r="AI368" s="978">
        <f t="shared" ref="AI368" si="3096">AD368</f>
        <v>6.8571428571428568</v>
      </c>
      <c r="AJ368" s="978">
        <f t="shared" ref="AJ368" si="3097">T368</f>
        <v>48</v>
      </c>
      <c r="AK368" s="1094" t="s">
        <v>439</v>
      </c>
      <c r="AL368" s="1094" t="s">
        <v>440</v>
      </c>
      <c r="AM368" s="1095" t="s">
        <v>2</v>
      </c>
    </row>
    <row r="369" spans="1:39">
      <c r="A369" s="999">
        <v>45819</v>
      </c>
      <c r="B369" s="164" t="s">
        <v>590</v>
      </c>
      <c r="C369" s="164" t="s">
        <v>637</v>
      </c>
      <c r="D369" s="164" t="s">
        <v>657</v>
      </c>
      <c r="E369" s="164" t="s">
        <v>283</v>
      </c>
      <c r="F369" s="1000">
        <v>249221</v>
      </c>
      <c r="G369" s="1000"/>
      <c r="H369" s="1000">
        <v>249243</v>
      </c>
      <c r="I369" s="1000"/>
      <c r="J369" s="541">
        <f t="shared" ref="J369" si="3098">H369-F369</f>
        <v>22</v>
      </c>
      <c r="K369" s="1000">
        <v>249243</v>
      </c>
      <c r="L369" s="541">
        <f t="shared" ref="L369" si="3099">K369-H369</f>
        <v>0</v>
      </c>
      <c r="M369" s="1000">
        <v>249260</v>
      </c>
      <c r="N369" s="1000"/>
      <c r="O369" s="541">
        <f t="shared" ref="O369" si="3100">M369-K369</f>
        <v>17</v>
      </c>
      <c r="P369" s="541">
        <f t="shared" ref="P369" si="3101">M369-H369</f>
        <v>17</v>
      </c>
      <c r="Q369" s="1000">
        <v>249271</v>
      </c>
      <c r="R369" s="1000"/>
      <c r="S369" s="541">
        <f t="shared" ref="S369" si="3102">Q369-M369</f>
        <v>11</v>
      </c>
      <c r="T369" s="542">
        <f t="shared" ref="T369" si="3103">Q369-F369</f>
        <v>50</v>
      </c>
      <c r="U369" s="542"/>
      <c r="V369" s="541">
        <f t="shared" ref="V369" si="3104">P369</f>
        <v>17</v>
      </c>
      <c r="W369" s="543">
        <f t="shared" ref="W369" si="3105">T369-V369</f>
        <v>33</v>
      </c>
      <c r="X369" s="1046" t="s">
        <v>468</v>
      </c>
      <c r="Y369" s="1046" t="s">
        <v>51</v>
      </c>
      <c r="Z369" s="1046" t="s">
        <v>29</v>
      </c>
      <c r="AA369" s="1046">
        <v>2017</v>
      </c>
      <c r="AB369" s="1046" t="s">
        <v>30</v>
      </c>
      <c r="AC369" s="1047">
        <v>7</v>
      </c>
      <c r="AD369" s="978">
        <f t="shared" ref="AD369" si="3106">T369/AC369</f>
        <v>7.1428571428571432</v>
      </c>
      <c r="AE369" s="1048">
        <v>23.45</v>
      </c>
      <c r="AF369" s="976">
        <f t="shared" ref="AF369" si="3107">AD369*AE369</f>
        <v>167.5</v>
      </c>
      <c r="AG369" s="1077" t="s">
        <v>128</v>
      </c>
      <c r="AH369" s="976">
        <f t="shared" ref="AH369" si="3108">AF369</f>
        <v>167.5</v>
      </c>
      <c r="AI369" s="978">
        <f t="shared" ref="AI369" si="3109">AD369</f>
        <v>7.1428571428571432</v>
      </c>
      <c r="AJ369" s="978">
        <f t="shared" ref="AJ369" si="3110">T369</f>
        <v>50</v>
      </c>
      <c r="AK369" s="1080">
        <f>SUM(AH366:AH369)</f>
        <v>670</v>
      </c>
      <c r="AL369" s="1080">
        <v>800</v>
      </c>
      <c r="AM369" s="1081">
        <v>45820</v>
      </c>
    </row>
    <row r="370" spans="1:39">
      <c r="A370" s="999">
        <v>45820</v>
      </c>
      <c r="B370" s="164" t="s">
        <v>590</v>
      </c>
      <c r="C370" s="164" t="s">
        <v>637</v>
      </c>
      <c r="D370" s="164" t="s">
        <v>657</v>
      </c>
      <c r="E370" s="164" t="s">
        <v>283</v>
      </c>
      <c r="F370" s="1000">
        <v>249271</v>
      </c>
      <c r="G370" s="1000"/>
      <c r="H370" s="1000">
        <v>249293</v>
      </c>
      <c r="I370" s="1000"/>
      <c r="J370" s="541">
        <f t="shared" ref="J370" si="3111">H370-F370</f>
        <v>22</v>
      </c>
      <c r="K370" s="1000">
        <v>249293</v>
      </c>
      <c r="L370" s="541">
        <f t="shared" ref="L370" si="3112">K370-H370</f>
        <v>0</v>
      </c>
      <c r="M370" s="1000">
        <v>249311</v>
      </c>
      <c r="N370" s="1000"/>
      <c r="O370" s="541">
        <f t="shared" ref="O370" si="3113">M370-K370</f>
        <v>18</v>
      </c>
      <c r="P370" s="541">
        <f t="shared" ref="P370" si="3114">M370-H370</f>
        <v>18</v>
      </c>
      <c r="Q370" s="1000">
        <v>249325</v>
      </c>
      <c r="R370" s="1000"/>
      <c r="S370" s="541">
        <f t="shared" ref="S370" si="3115">Q370-M370</f>
        <v>14</v>
      </c>
      <c r="T370" s="542">
        <f t="shared" ref="T370" si="3116">Q370-F370</f>
        <v>54</v>
      </c>
      <c r="U370" s="542"/>
      <c r="V370" s="541">
        <f t="shared" ref="V370" si="3117">P370</f>
        <v>18</v>
      </c>
      <c r="W370" s="543">
        <f t="shared" ref="W370" si="3118">T370-V370</f>
        <v>36</v>
      </c>
      <c r="X370" s="1046" t="s">
        <v>468</v>
      </c>
      <c r="Y370" s="1046" t="s">
        <v>51</v>
      </c>
      <c r="Z370" s="1046" t="s">
        <v>29</v>
      </c>
      <c r="AA370" s="1046">
        <v>2017</v>
      </c>
      <c r="AB370" s="1046" t="s">
        <v>30</v>
      </c>
      <c r="AC370" s="1047">
        <v>7</v>
      </c>
      <c r="AD370" s="978">
        <f t="shared" ref="AD370" si="3119">T370/AC370</f>
        <v>7.7142857142857144</v>
      </c>
      <c r="AE370" s="1048">
        <v>23.45</v>
      </c>
      <c r="AF370" s="976">
        <f t="shared" ref="AF370" si="3120">AD370*AE370</f>
        <v>180.9</v>
      </c>
      <c r="AG370" s="1077" t="s">
        <v>128</v>
      </c>
      <c r="AH370" s="976">
        <f t="shared" ref="AH370" si="3121">AF370</f>
        <v>180.9</v>
      </c>
      <c r="AI370" s="978">
        <f t="shared" ref="AI370" si="3122">AD370</f>
        <v>7.7142857142857144</v>
      </c>
      <c r="AJ370" s="978">
        <f t="shared" ref="AJ370" si="3123">T370</f>
        <v>54</v>
      </c>
    </row>
    <row r="371" spans="1:39">
      <c r="A371" s="999">
        <v>45821</v>
      </c>
      <c r="B371" s="164" t="s">
        <v>590</v>
      </c>
      <c r="C371" s="164" t="s">
        <v>637</v>
      </c>
      <c r="D371" s="164" t="s">
        <v>657</v>
      </c>
      <c r="E371" s="164" t="s">
        <v>283</v>
      </c>
      <c r="F371" s="1000">
        <v>249325</v>
      </c>
      <c r="G371" s="1000"/>
      <c r="H371" s="1000">
        <v>249347</v>
      </c>
      <c r="I371" s="1000"/>
      <c r="J371" s="541">
        <f t="shared" ref="J371" si="3124">H371-F371</f>
        <v>22</v>
      </c>
      <c r="K371" s="1000">
        <v>249347</v>
      </c>
      <c r="L371" s="541">
        <f t="shared" ref="L371" si="3125">K371-H371</f>
        <v>0</v>
      </c>
      <c r="M371" s="1000">
        <v>249365</v>
      </c>
      <c r="N371" s="1000"/>
      <c r="O371" s="541">
        <f t="shared" ref="O371" si="3126">M371-K371</f>
        <v>18</v>
      </c>
      <c r="P371" s="541">
        <f t="shared" ref="P371" si="3127">M371-H371</f>
        <v>18</v>
      </c>
      <c r="Q371" s="1000">
        <v>249373</v>
      </c>
      <c r="R371" s="1000"/>
      <c r="S371" s="541">
        <f t="shared" ref="S371" si="3128">Q371-M371</f>
        <v>8</v>
      </c>
      <c r="T371" s="542">
        <f t="shared" ref="T371" si="3129">Q371-F371</f>
        <v>48</v>
      </c>
      <c r="U371" s="542"/>
      <c r="V371" s="541">
        <f t="shared" ref="V371" si="3130">P371</f>
        <v>18</v>
      </c>
      <c r="W371" s="543">
        <f t="shared" ref="W371" si="3131">T371-V371</f>
        <v>30</v>
      </c>
      <c r="X371" s="1046" t="s">
        <v>468</v>
      </c>
      <c r="Y371" s="1046" t="s">
        <v>51</v>
      </c>
      <c r="Z371" s="1046" t="s">
        <v>29</v>
      </c>
      <c r="AA371" s="1046">
        <v>2017</v>
      </c>
      <c r="AB371" s="1046" t="s">
        <v>30</v>
      </c>
      <c r="AC371" s="1047">
        <v>7</v>
      </c>
      <c r="AD371" s="978">
        <f t="shared" ref="AD371" si="3132">T371/AC371</f>
        <v>6.8571428571428568</v>
      </c>
      <c r="AE371" s="1048">
        <v>23.45</v>
      </c>
      <c r="AF371" s="976">
        <f t="shared" ref="AF371" si="3133">AD371*AE371</f>
        <v>160.79999999999998</v>
      </c>
      <c r="AG371" s="1077" t="s">
        <v>128</v>
      </c>
      <c r="AH371" s="976">
        <f t="shared" ref="AH371" si="3134">AF371</f>
        <v>160.79999999999998</v>
      </c>
      <c r="AI371" s="978">
        <f t="shared" ref="AI371" si="3135">AD371</f>
        <v>6.8571428571428568</v>
      </c>
      <c r="AJ371" s="978">
        <f t="shared" ref="AJ371" si="3136">T371</f>
        <v>48</v>
      </c>
    </row>
    <row r="372" spans="1:39">
      <c r="A372" s="999">
        <v>45824</v>
      </c>
      <c r="B372" s="164" t="s">
        <v>590</v>
      </c>
      <c r="C372" s="164" t="s">
        <v>637</v>
      </c>
      <c r="D372" s="164" t="s">
        <v>657</v>
      </c>
      <c r="E372" s="164" t="s">
        <v>283</v>
      </c>
      <c r="F372" s="1000">
        <v>249373</v>
      </c>
      <c r="G372" s="1000"/>
      <c r="H372" s="1000">
        <v>249400</v>
      </c>
      <c r="I372" s="1000"/>
      <c r="J372" s="541">
        <f t="shared" ref="J372" si="3137">H372-F372</f>
        <v>27</v>
      </c>
      <c r="K372" s="1000">
        <v>249400</v>
      </c>
      <c r="L372" s="541">
        <f t="shared" ref="L372" si="3138">K372-H372</f>
        <v>0</v>
      </c>
      <c r="M372" s="1000">
        <v>249417</v>
      </c>
      <c r="N372" s="1000"/>
      <c r="O372" s="541">
        <f t="shared" ref="O372" si="3139">M372-K372</f>
        <v>17</v>
      </c>
      <c r="P372" s="541">
        <f t="shared" ref="P372" si="3140">M372-H372</f>
        <v>17</v>
      </c>
      <c r="Q372" s="1000">
        <v>249428</v>
      </c>
      <c r="R372" s="1000"/>
      <c r="S372" s="541">
        <f t="shared" ref="S372" si="3141">Q372-M372</f>
        <v>11</v>
      </c>
      <c r="T372" s="542">
        <f t="shared" ref="T372" si="3142">Q372-F372</f>
        <v>55</v>
      </c>
      <c r="U372" s="542"/>
      <c r="V372" s="541">
        <f t="shared" ref="V372" si="3143">P372</f>
        <v>17</v>
      </c>
      <c r="W372" s="543">
        <f t="shared" ref="W372" si="3144">T372-V372</f>
        <v>38</v>
      </c>
      <c r="X372" s="1046" t="s">
        <v>468</v>
      </c>
      <c r="Y372" s="1046" t="s">
        <v>51</v>
      </c>
      <c r="Z372" s="1046" t="s">
        <v>29</v>
      </c>
      <c r="AA372" s="1046">
        <v>2017</v>
      </c>
      <c r="AB372" s="1046" t="s">
        <v>30</v>
      </c>
      <c r="AC372" s="1047">
        <v>7</v>
      </c>
      <c r="AD372" s="978">
        <f t="shared" ref="AD372" si="3145">T372/AC372</f>
        <v>7.8571428571428568</v>
      </c>
      <c r="AE372" s="1048">
        <v>23.45</v>
      </c>
      <c r="AF372" s="976">
        <f t="shared" ref="AF372" si="3146">AD372*AE372</f>
        <v>184.24999999999997</v>
      </c>
      <c r="AG372" s="1077" t="s">
        <v>128</v>
      </c>
      <c r="AH372" s="976">
        <f t="shared" ref="AH372" si="3147">AF372</f>
        <v>184.24999999999997</v>
      </c>
      <c r="AI372" s="978">
        <f t="shared" ref="AI372" si="3148">AD372</f>
        <v>7.8571428571428568</v>
      </c>
      <c r="AJ372" s="978">
        <f t="shared" ref="AJ372" si="3149">T372</f>
        <v>55</v>
      </c>
    </row>
  </sheetData>
  <autoFilter ref="A8:AJ359" xr:uid="{ED9AA145-707A-48E2-8007-6B57830AA586}"/>
  <mergeCells count="7">
    <mergeCell ref="A1:B4"/>
    <mergeCell ref="B6:C6"/>
    <mergeCell ref="C1:AI4"/>
    <mergeCell ref="AJ1:AK2"/>
    <mergeCell ref="AL1:AM2"/>
    <mergeCell ref="AJ3:AM3"/>
    <mergeCell ref="AJ4:AM4"/>
  </mergeCells>
  <conditionalFormatting sqref="A6">
    <cfRule type="cellIs" dxfId="184" priority="300" operator="equal">
      <formula>"NCD-2001"</formula>
    </cfRule>
    <cfRule type="cellIs" dxfId="183" priority="301" operator="equal">
      <formula>"NBS-6259"</formula>
    </cfRule>
  </conditionalFormatting>
  <conditionalFormatting sqref="D6">
    <cfRule type="cellIs" dxfId="181" priority="305" operator="equal">
      <formula>"NCD-2001"</formula>
    </cfRule>
    <cfRule type="cellIs" dxfId="180" priority="306" operator="equal">
      <formula>"NBS-6259"</formula>
    </cfRule>
  </conditionalFormatting>
  <conditionalFormatting sqref="E5:E1048576">
    <cfRule type="cellIs" dxfId="179" priority="298" operator="equal">
      <formula>"ENTRADA"</formula>
    </cfRule>
    <cfRule type="cellIs" dxfId="178" priority="299" operator="equal">
      <formula>"SALIDA"</formula>
    </cfRule>
  </conditionalFormatting>
  <conditionalFormatting sqref="Y9:AB372">
    <cfRule type="cellIs" dxfId="177" priority="2" operator="equal">
      <formula>"NCD-2001"</formula>
    </cfRule>
    <cfRule type="cellIs" dxfId="176" priority="3" operator="equal">
      <formula>"NBS-6259"</formula>
    </cfRule>
  </conditionalFormatting>
  <conditionalFormatting sqref="C1">
    <cfRule type="duplicateValues" dxfId="175" priority="1"/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555D30-E767-47DB-8597-3C34225CEB8F}">
  <sheetPr>
    <tabColor theme="3"/>
  </sheetPr>
  <dimension ref="A1:AN615"/>
  <sheetViews>
    <sheetView showGridLines="0" workbookViewId="0">
      <pane ySplit="8" topLeftCell="A527" activePane="bottomLeft" state="frozen"/>
      <selection pane="bottomLeft" sqref="A1:XFD4"/>
    </sheetView>
  </sheetViews>
  <sheetFormatPr baseColWidth="10" defaultColWidth="7.375" defaultRowHeight="10.9"/>
  <cols>
    <col min="1" max="1" width="8.875" style="158" bestFit="1" customWidth="1"/>
    <col min="2" max="2" width="19.875" style="957" customWidth="1"/>
    <col min="3" max="3" width="7.25" style="957" bestFit="1" customWidth="1"/>
    <col min="4" max="4" width="33.75" style="1101" bestFit="1" customWidth="1"/>
    <col min="5" max="5" width="10.25" style="957" bestFit="1" customWidth="1"/>
    <col min="6" max="6" width="9.125" style="1043" bestFit="1" customWidth="1"/>
    <col min="7" max="7" width="9.125" style="1043" customWidth="1"/>
    <col min="8" max="8" width="10.75" style="1043" bestFit="1" customWidth="1"/>
    <col min="9" max="9" width="10.75" style="1043" customWidth="1"/>
    <col min="10" max="10" width="9.375" style="158" bestFit="1" customWidth="1"/>
    <col min="11" max="11" width="8.25" style="1043" bestFit="1" customWidth="1"/>
    <col min="12" max="12" width="13" style="158" bestFit="1" customWidth="1"/>
    <col min="13" max="13" width="10.75" style="1043" bestFit="1" customWidth="1"/>
    <col min="14" max="14" width="10.75" style="1043" customWidth="1"/>
    <col min="15" max="15" width="12.375" style="158" bestFit="1" customWidth="1"/>
    <col min="16" max="16" width="9.375" style="158" bestFit="1" customWidth="1"/>
    <col min="17" max="17" width="10.25" style="1043" bestFit="1" customWidth="1"/>
    <col min="18" max="18" width="10.25" style="1043" customWidth="1"/>
    <col min="19" max="19" width="12.375" style="158" customWidth="1"/>
    <col min="20" max="20" width="8.625" style="158" bestFit="1" customWidth="1"/>
    <col min="21" max="21" width="8.625" style="158" customWidth="1"/>
    <col min="22" max="22" width="5.75" style="158" bestFit="1" customWidth="1"/>
    <col min="23" max="23" width="9.75" style="158" bestFit="1" customWidth="1"/>
    <col min="24" max="24" width="7.375" style="158" bestFit="1" customWidth="1"/>
    <col min="25" max="25" width="15.875" style="158" bestFit="1" customWidth="1"/>
    <col min="26" max="26" width="13" style="158" bestFit="1" customWidth="1"/>
    <col min="27" max="27" width="7.625" style="158" bestFit="1" customWidth="1"/>
    <col min="28" max="28" width="23.125" style="158" bestFit="1" customWidth="1"/>
    <col min="29" max="29" width="11.125" style="158" bestFit="1" customWidth="1"/>
    <col min="30" max="30" width="8.875" style="957" bestFit="1" customWidth="1"/>
    <col min="31" max="31" width="6.625" style="158" bestFit="1" customWidth="1"/>
    <col min="32" max="32" width="7.875" style="959" bestFit="1" customWidth="1"/>
    <col min="33" max="33" width="43.25" style="960" bestFit="1" customWidth="1"/>
    <col min="34" max="34" width="7.625" style="959" bestFit="1" customWidth="1"/>
    <col min="35" max="35" width="6.625" style="957" bestFit="1" customWidth="1"/>
    <col min="36" max="36" width="11" style="957" bestFit="1" customWidth="1"/>
    <col min="37" max="37" width="11.625" style="961" bestFit="1" customWidth="1"/>
    <col min="38" max="38" width="11.375" style="961" bestFit="1" customWidth="1"/>
    <col min="39" max="39" width="9.875" style="957" bestFit="1" customWidth="1"/>
    <col min="40" max="40" width="9.375" style="158" customWidth="1"/>
    <col min="41" max="41" width="10.375" style="158" customWidth="1"/>
    <col min="42" max="42" width="9.75" style="158" customWidth="1"/>
    <col min="43" max="16384" width="7.375" style="158"/>
  </cols>
  <sheetData>
    <row r="1" spans="1:39" ht="25.5" customHeight="1">
      <c r="A1" s="1170" t="e" vm="1">
        <v>#VALUE!</v>
      </c>
      <c r="B1" s="1170"/>
      <c r="C1" s="1186" t="s">
        <v>425</v>
      </c>
      <c r="D1" s="1187"/>
      <c r="E1" s="1187"/>
      <c r="F1" s="1187"/>
      <c r="G1" s="1187"/>
      <c r="H1" s="1187"/>
      <c r="I1" s="1187"/>
      <c r="J1" s="1187"/>
      <c r="K1" s="1187"/>
      <c r="L1" s="1187"/>
      <c r="M1" s="1187"/>
      <c r="N1" s="1187"/>
      <c r="O1" s="1187"/>
      <c r="P1" s="1187"/>
      <c r="Q1" s="1187"/>
      <c r="R1" s="1187"/>
      <c r="S1" s="1187"/>
      <c r="T1" s="1187"/>
      <c r="U1" s="1187"/>
      <c r="V1" s="1187"/>
      <c r="W1" s="1187"/>
      <c r="X1" s="1187"/>
      <c r="Y1" s="1187"/>
      <c r="Z1" s="1187"/>
      <c r="AA1" s="1187"/>
      <c r="AB1" s="1187"/>
      <c r="AC1" s="1187"/>
      <c r="AD1" s="1187"/>
      <c r="AE1" s="1187"/>
      <c r="AF1" s="1187"/>
      <c r="AG1" s="1187"/>
      <c r="AH1" s="1187"/>
      <c r="AI1" s="1188"/>
      <c r="AJ1" s="1178" t="e" vm="2">
        <v>#VALUE!</v>
      </c>
      <c r="AK1" s="1179"/>
      <c r="AL1" s="1178" t="e" vm="3">
        <v>#VALUE!</v>
      </c>
      <c r="AM1" s="1179"/>
    </row>
    <row r="2" spans="1:39" ht="12.9" customHeight="1">
      <c r="A2" s="1170"/>
      <c r="B2" s="1170"/>
      <c r="C2" s="1189"/>
      <c r="D2" s="1190"/>
      <c r="E2" s="1190"/>
      <c r="F2" s="1190"/>
      <c r="G2" s="1190"/>
      <c r="H2" s="1190"/>
      <c r="I2" s="1190"/>
      <c r="J2" s="1190"/>
      <c r="K2" s="1190"/>
      <c r="L2" s="1190"/>
      <c r="M2" s="1190"/>
      <c r="N2" s="1190"/>
      <c r="O2" s="1190"/>
      <c r="P2" s="1190"/>
      <c r="Q2" s="1190"/>
      <c r="R2" s="1190"/>
      <c r="S2" s="1190"/>
      <c r="T2" s="1190"/>
      <c r="U2" s="1190"/>
      <c r="V2" s="1190"/>
      <c r="W2" s="1190"/>
      <c r="X2" s="1190"/>
      <c r="Y2" s="1190"/>
      <c r="Z2" s="1190"/>
      <c r="AA2" s="1190"/>
      <c r="AB2" s="1190"/>
      <c r="AC2" s="1190"/>
      <c r="AD2" s="1190"/>
      <c r="AE2" s="1190"/>
      <c r="AF2" s="1190"/>
      <c r="AG2" s="1190"/>
      <c r="AH2" s="1190"/>
      <c r="AI2" s="1191"/>
      <c r="AJ2" s="1180"/>
      <c r="AK2" s="1181"/>
      <c r="AL2" s="1180"/>
      <c r="AM2" s="1181"/>
    </row>
    <row r="3" spans="1:39">
      <c r="A3" s="1170"/>
      <c r="B3" s="1170"/>
      <c r="C3" s="1189"/>
      <c r="D3" s="1190"/>
      <c r="E3" s="1190"/>
      <c r="F3" s="1190"/>
      <c r="G3" s="1190"/>
      <c r="H3" s="1190"/>
      <c r="I3" s="1190"/>
      <c r="J3" s="1190"/>
      <c r="K3" s="1190"/>
      <c r="L3" s="1190"/>
      <c r="M3" s="1190"/>
      <c r="N3" s="1190"/>
      <c r="O3" s="1190"/>
      <c r="P3" s="1190"/>
      <c r="Q3" s="1190"/>
      <c r="R3" s="1190"/>
      <c r="S3" s="1190"/>
      <c r="T3" s="1190"/>
      <c r="U3" s="1190"/>
      <c r="V3" s="1190"/>
      <c r="W3" s="1190"/>
      <c r="X3" s="1190"/>
      <c r="Y3" s="1190"/>
      <c r="Z3" s="1190"/>
      <c r="AA3" s="1190"/>
      <c r="AB3" s="1190"/>
      <c r="AC3" s="1190"/>
      <c r="AD3" s="1190"/>
      <c r="AE3" s="1190"/>
      <c r="AF3" s="1190"/>
      <c r="AG3" s="1190"/>
      <c r="AH3" s="1190"/>
      <c r="AI3" s="1191"/>
      <c r="AJ3" s="1182" t="s">
        <v>696</v>
      </c>
      <c r="AK3" s="1183"/>
      <c r="AL3" s="1183"/>
      <c r="AM3" s="1184"/>
    </row>
    <row r="4" spans="1:39">
      <c r="A4" s="1170"/>
      <c r="B4" s="1170"/>
      <c r="C4" s="1192"/>
      <c r="D4" s="1193"/>
      <c r="E4" s="1193"/>
      <c r="F4" s="1193"/>
      <c r="G4" s="1193"/>
      <c r="H4" s="1193"/>
      <c r="I4" s="1193"/>
      <c r="J4" s="1193"/>
      <c r="K4" s="1193"/>
      <c r="L4" s="1193"/>
      <c r="M4" s="1193"/>
      <c r="N4" s="1193"/>
      <c r="O4" s="1193"/>
      <c r="P4" s="1193"/>
      <c r="Q4" s="1193"/>
      <c r="R4" s="1193"/>
      <c r="S4" s="1193"/>
      <c r="T4" s="1193"/>
      <c r="U4" s="1193"/>
      <c r="V4" s="1193"/>
      <c r="W4" s="1193"/>
      <c r="X4" s="1193"/>
      <c r="Y4" s="1193"/>
      <c r="Z4" s="1193"/>
      <c r="AA4" s="1193"/>
      <c r="AB4" s="1193"/>
      <c r="AC4" s="1193"/>
      <c r="AD4" s="1193"/>
      <c r="AE4" s="1193"/>
      <c r="AF4" s="1193"/>
      <c r="AG4" s="1193"/>
      <c r="AH4" s="1193"/>
      <c r="AI4" s="1194"/>
      <c r="AJ4" s="1182" t="s">
        <v>695</v>
      </c>
      <c r="AK4" s="1183"/>
      <c r="AL4" s="1183"/>
      <c r="AM4" s="1184"/>
    </row>
    <row r="6" spans="1:39" ht="12.1" customHeight="1">
      <c r="A6" s="1025" t="s">
        <v>426</v>
      </c>
      <c r="B6" s="1169"/>
      <c r="C6" s="1169"/>
      <c r="D6" s="1102"/>
    </row>
    <row r="8" spans="1:39" ht="32.6">
      <c r="A8" s="168" t="s">
        <v>2</v>
      </c>
      <c r="B8" s="168" t="s">
        <v>3</v>
      </c>
      <c r="C8" s="655" t="s">
        <v>169</v>
      </c>
      <c r="D8" s="655" t="s">
        <v>171</v>
      </c>
      <c r="E8" s="655" t="s">
        <v>5</v>
      </c>
      <c r="F8" s="1044" t="s">
        <v>6</v>
      </c>
      <c r="G8" s="1017" t="s">
        <v>690</v>
      </c>
      <c r="H8" s="160" t="s">
        <v>7</v>
      </c>
      <c r="I8" s="1017" t="s">
        <v>691</v>
      </c>
      <c r="J8" s="161" t="s">
        <v>160</v>
      </c>
      <c r="K8" s="160" t="s">
        <v>8</v>
      </c>
      <c r="L8" s="161" t="s">
        <v>161</v>
      </c>
      <c r="M8" s="160" t="s">
        <v>9</v>
      </c>
      <c r="N8" s="1017" t="s">
        <v>692</v>
      </c>
      <c r="O8" s="161" t="s">
        <v>162</v>
      </c>
      <c r="P8" s="161" t="s">
        <v>163</v>
      </c>
      <c r="Q8" s="159" t="s">
        <v>10</v>
      </c>
      <c r="R8" s="1020" t="s">
        <v>694</v>
      </c>
      <c r="S8" s="161" t="s">
        <v>164</v>
      </c>
      <c r="T8" s="159" t="s">
        <v>11</v>
      </c>
      <c r="U8" s="1022" t="s">
        <v>693</v>
      </c>
      <c r="V8" s="656" t="s">
        <v>12</v>
      </c>
      <c r="W8" s="656" t="s">
        <v>13</v>
      </c>
      <c r="X8" s="168" t="s">
        <v>165</v>
      </c>
      <c r="Y8" s="168" t="s">
        <v>166</v>
      </c>
      <c r="Z8" s="168" t="s">
        <v>15</v>
      </c>
      <c r="AA8" s="168" t="s">
        <v>16</v>
      </c>
      <c r="AB8" s="168" t="s">
        <v>17</v>
      </c>
      <c r="AC8" s="168" t="s">
        <v>289</v>
      </c>
      <c r="AD8" s="168" t="s">
        <v>290</v>
      </c>
      <c r="AE8" s="656" t="s">
        <v>295</v>
      </c>
      <c r="AF8" s="1045" t="s">
        <v>83</v>
      </c>
      <c r="AG8" s="168" t="s">
        <v>167</v>
      </c>
      <c r="AH8" s="1045" t="s">
        <v>291</v>
      </c>
      <c r="AI8" s="168" t="s">
        <v>292</v>
      </c>
      <c r="AJ8" s="168" t="s">
        <v>293</v>
      </c>
      <c r="AK8" s="1045" t="s">
        <v>422</v>
      </c>
    </row>
    <row r="9" spans="1:39" ht="12.1" customHeight="1">
      <c r="A9" s="1097">
        <v>45447</v>
      </c>
      <c r="B9" s="163" t="s">
        <v>442</v>
      </c>
      <c r="C9" s="163" t="s">
        <v>111</v>
      </c>
      <c r="D9" s="1024" t="s">
        <v>54</v>
      </c>
      <c r="E9" s="969" t="s">
        <v>282</v>
      </c>
      <c r="F9" s="1000">
        <v>106719</v>
      </c>
      <c r="G9" s="1000"/>
      <c r="H9" s="1000">
        <v>106729</v>
      </c>
      <c r="I9" s="1000"/>
      <c r="J9" s="541">
        <f t="shared" ref="J9:J72" si="0">H9-F9</f>
        <v>10</v>
      </c>
      <c r="K9" s="1000">
        <v>106729</v>
      </c>
      <c r="L9" s="541">
        <f t="shared" ref="L9:L72" si="1">K9-H9</f>
        <v>0</v>
      </c>
      <c r="M9" s="1050">
        <v>106745</v>
      </c>
      <c r="N9" s="1050"/>
      <c r="O9" s="541">
        <f t="shared" ref="O9:O29" si="2">M9-K9</f>
        <v>16</v>
      </c>
      <c r="P9" s="541">
        <f t="shared" ref="P9:P29" si="3">M9-H9</f>
        <v>16</v>
      </c>
      <c r="Q9" s="1050">
        <v>106759</v>
      </c>
      <c r="R9" s="1050"/>
      <c r="S9" s="541">
        <f t="shared" ref="S9:S72" si="4">Q9-M9</f>
        <v>14</v>
      </c>
      <c r="T9" s="542">
        <f t="shared" ref="T9:T29" si="5">Q9-F9</f>
        <v>40</v>
      </c>
      <c r="U9" s="542"/>
      <c r="V9" s="541">
        <f t="shared" ref="V9:V29" si="6">P9</f>
        <v>16</v>
      </c>
      <c r="W9" s="543">
        <f t="shared" ref="W9:W29" si="7">T9-V9</f>
        <v>24</v>
      </c>
      <c r="X9" s="1046" t="s">
        <v>473</v>
      </c>
      <c r="Y9" s="1046" t="s">
        <v>51</v>
      </c>
      <c r="Z9" s="1046" t="s">
        <v>29</v>
      </c>
      <c r="AA9" s="1046">
        <v>2022</v>
      </c>
      <c r="AB9" s="1046" t="s">
        <v>30</v>
      </c>
      <c r="AC9" s="1047">
        <v>7</v>
      </c>
      <c r="AD9" s="978">
        <f t="shared" ref="AD9:AD72" si="8">T9/AC9</f>
        <v>5.7142857142857144</v>
      </c>
      <c r="AE9" s="1048">
        <v>23.45</v>
      </c>
      <c r="AF9" s="976">
        <f t="shared" ref="AF9:AF72" si="9">AD9*AE9</f>
        <v>134</v>
      </c>
      <c r="AG9" s="1058" t="s">
        <v>474</v>
      </c>
      <c r="AH9" s="976">
        <f t="shared" ref="AH9:AH23" si="10">AF9</f>
        <v>134</v>
      </c>
      <c r="AI9" s="978">
        <f t="shared" ref="AI9:AI29" si="11">AD9</f>
        <v>5.7142857142857144</v>
      </c>
      <c r="AJ9" s="978">
        <f t="shared" ref="AJ9:AJ29" si="12">T9</f>
        <v>40</v>
      </c>
      <c r="AK9" s="1089"/>
      <c r="AL9" s="1089"/>
      <c r="AM9" s="1090"/>
    </row>
    <row r="10" spans="1:39" ht="12.1" customHeight="1">
      <c r="A10" s="1097">
        <v>45448</v>
      </c>
      <c r="B10" s="163" t="s">
        <v>442</v>
      </c>
      <c r="C10" s="163" t="s">
        <v>111</v>
      </c>
      <c r="D10" s="1024" t="s">
        <v>458</v>
      </c>
      <c r="E10" s="1049" t="s">
        <v>283</v>
      </c>
      <c r="F10" s="1000">
        <v>106759</v>
      </c>
      <c r="G10" s="1000"/>
      <c r="H10" s="1000">
        <v>106773</v>
      </c>
      <c r="I10" s="1000"/>
      <c r="J10" s="541">
        <f t="shared" si="0"/>
        <v>14</v>
      </c>
      <c r="K10" s="1000">
        <v>106773</v>
      </c>
      <c r="L10" s="541">
        <f t="shared" si="1"/>
        <v>0</v>
      </c>
      <c r="M10" s="1050">
        <v>106789</v>
      </c>
      <c r="N10" s="1050"/>
      <c r="O10" s="541">
        <f t="shared" si="2"/>
        <v>16</v>
      </c>
      <c r="P10" s="541">
        <f t="shared" si="3"/>
        <v>16</v>
      </c>
      <c r="Q10" s="1050">
        <v>106799</v>
      </c>
      <c r="R10" s="1050"/>
      <c r="S10" s="541">
        <f t="shared" si="4"/>
        <v>10</v>
      </c>
      <c r="T10" s="542">
        <f t="shared" si="5"/>
        <v>40</v>
      </c>
      <c r="U10" s="542"/>
      <c r="V10" s="541">
        <f t="shared" si="6"/>
        <v>16</v>
      </c>
      <c r="W10" s="543">
        <f t="shared" si="7"/>
        <v>24</v>
      </c>
      <c r="X10" s="1046" t="s">
        <v>473</v>
      </c>
      <c r="Y10" s="1046" t="s">
        <v>51</v>
      </c>
      <c r="Z10" s="1046" t="s">
        <v>29</v>
      </c>
      <c r="AA10" s="1046">
        <v>2022</v>
      </c>
      <c r="AB10" s="1046" t="s">
        <v>30</v>
      </c>
      <c r="AC10" s="1047">
        <v>7</v>
      </c>
      <c r="AD10" s="978">
        <f t="shared" si="8"/>
        <v>5.7142857142857144</v>
      </c>
      <c r="AE10" s="1048">
        <v>23.45</v>
      </c>
      <c r="AF10" s="976">
        <f t="shared" si="9"/>
        <v>134</v>
      </c>
      <c r="AG10" s="1058" t="s">
        <v>474</v>
      </c>
      <c r="AH10" s="976">
        <f t="shared" si="10"/>
        <v>134</v>
      </c>
      <c r="AI10" s="978">
        <f t="shared" si="11"/>
        <v>5.7142857142857144</v>
      </c>
      <c r="AJ10" s="978">
        <f t="shared" si="12"/>
        <v>40</v>
      </c>
      <c r="AK10" s="1089"/>
      <c r="AL10" s="1089"/>
      <c r="AM10" s="1090"/>
    </row>
    <row r="11" spans="1:39" ht="12.1" customHeight="1">
      <c r="A11" s="1097">
        <v>45448</v>
      </c>
      <c r="B11" s="163" t="s">
        <v>442</v>
      </c>
      <c r="C11" s="163" t="s">
        <v>111</v>
      </c>
      <c r="D11" s="1024" t="s">
        <v>458</v>
      </c>
      <c r="E11" s="969" t="s">
        <v>282</v>
      </c>
      <c r="F11" s="1000">
        <v>106799</v>
      </c>
      <c r="G11" s="1000"/>
      <c r="H11" s="1000">
        <v>106809</v>
      </c>
      <c r="I11" s="1000"/>
      <c r="J11" s="541">
        <f t="shared" si="0"/>
        <v>10</v>
      </c>
      <c r="K11" s="1000">
        <v>106809</v>
      </c>
      <c r="L11" s="541">
        <f t="shared" si="1"/>
        <v>0</v>
      </c>
      <c r="M11" s="1050">
        <v>106825</v>
      </c>
      <c r="N11" s="1050"/>
      <c r="O11" s="541">
        <f t="shared" si="2"/>
        <v>16</v>
      </c>
      <c r="P11" s="541">
        <f t="shared" si="3"/>
        <v>16</v>
      </c>
      <c r="Q11" s="1050">
        <v>106839</v>
      </c>
      <c r="R11" s="1050"/>
      <c r="S11" s="541">
        <f t="shared" si="4"/>
        <v>14</v>
      </c>
      <c r="T11" s="542">
        <f t="shared" si="5"/>
        <v>40</v>
      </c>
      <c r="U11" s="542"/>
      <c r="V11" s="541">
        <f t="shared" si="6"/>
        <v>16</v>
      </c>
      <c r="W11" s="543">
        <f t="shared" si="7"/>
        <v>24</v>
      </c>
      <c r="X11" s="1046" t="s">
        <v>473</v>
      </c>
      <c r="Y11" s="1046" t="s">
        <v>51</v>
      </c>
      <c r="Z11" s="1046" t="s">
        <v>29</v>
      </c>
      <c r="AA11" s="1046">
        <v>2017</v>
      </c>
      <c r="AB11" s="1046" t="s">
        <v>30</v>
      </c>
      <c r="AC11" s="1047">
        <v>7</v>
      </c>
      <c r="AD11" s="978">
        <f t="shared" si="8"/>
        <v>5.7142857142857144</v>
      </c>
      <c r="AE11" s="1048">
        <v>23.45</v>
      </c>
      <c r="AF11" s="976">
        <f t="shared" si="9"/>
        <v>134</v>
      </c>
      <c r="AG11" s="1058" t="s">
        <v>474</v>
      </c>
      <c r="AH11" s="976">
        <f t="shared" si="10"/>
        <v>134</v>
      </c>
      <c r="AI11" s="978">
        <f t="shared" si="11"/>
        <v>5.7142857142857144</v>
      </c>
      <c r="AJ11" s="978">
        <f t="shared" si="12"/>
        <v>40</v>
      </c>
      <c r="AK11" s="1089"/>
      <c r="AL11" s="1089"/>
      <c r="AM11" s="1090"/>
    </row>
    <row r="12" spans="1:39" ht="12.1" customHeight="1">
      <c r="A12" s="1097">
        <v>45467</v>
      </c>
      <c r="B12" s="163" t="s">
        <v>457</v>
      </c>
      <c r="C12" s="163" t="s">
        <v>111</v>
      </c>
      <c r="D12" s="1024" t="s">
        <v>458</v>
      </c>
      <c r="E12" s="1049" t="s">
        <v>282</v>
      </c>
      <c r="F12" s="1000">
        <v>41363</v>
      </c>
      <c r="G12" s="1000"/>
      <c r="H12" s="1000">
        <v>41367</v>
      </c>
      <c r="I12" s="1000"/>
      <c r="J12" s="541">
        <f t="shared" si="0"/>
        <v>4</v>
      </c>
      <c r="K12" s="1000">
        <v>41367</v>
      </c>
      <c r="L12" s="541">
        <f t="shared" si="1"/>
        <v>0</v>
      </c>
      <c r="M12" s="1000">
        <v>41391</v>
      </c>
      <c r="N12" s="1000"/>
      <c r="O12" s="541">
        <f t="shared" si="2"/>
        <v>24</v>
      </c>
      <c r="P12" s="541">
        <f t="shared" si="3"/>
        <v>24</v>
      </c>
      <c r="Q12" s="1000">
        <v>41407</v>
      </c>
      <c r="R12" s="1000"/>
      <c r="S12" s="541">
        <f t="shared" si="4"/>
        <v>16</v>
      </c>
      <c r="T12" s="542">
        <f t="shared" si="5"/>
        <v>44</v>
      </c>
      <c r="U12" s="542"/>
      <c r="V12" s="541">
        <f t="shared" si="6"/>
        <v>24</v>
      </c>
      <c r="W12" s="543">
        <f t="shared" si="7"/>
        <v>20</v>
      </c>
      <c r="X12" s="1046" t="s">
        <v>473</v>
      </c>
      <c r="Y12" s="1046" t="s">
        <v>51</v>
      </c>
      <c r="Z12" s="1046" t="s">
        <v>29</v>
      </c>
      <c r="AA12" s="1046">
        <v>2017</v>
      </c>
      <c r="AB12" s="1046" t="s">
        <v>30</v>
      </c>
      <c r="AC12" s="1047">
        <v>7</v>
      </c>
      <c r="AD12" s="978">
        <f t="shared" si="8"/>
        <v>6.2857142857142856</v>
      </c>
      <c r="AE12" s="1048">
        <v>23.45</v>
      </c>
      <c r="AF12" s="976">
        <f t="shared" si="9"/>
        <v>147.4</v>
      </c>
      <c r="AG12" s="1058" t="s">
        <v>128</v>
      </c>
      <c r="AH12" s="976">
        <f t="shared" si="10"/>
        <v>147.4</v>
      </c>
      <c r="AI12" s="978">
        <f t="shared" si="11"/>
        <v>6.2857142857142856</v>
      </c>
      <c r="AJ12" s="982">
        <f t="shared" si="12"/>
        <v>44</v>
      </c>
      <c r="AK12" s="1103"/>
      <c r="AL12" s="1104"/>
      <c r="AM12" s="1090"/>
    </row>
    <row r="13" spans="1:39" ht="12.1" customHeight="1">
      <c r="A13" s="1097">
        <v>45467</v>
      </c>
      <c r="B13" s="163" t="s">
        <v>457</v>
      </c>
      <c r="C13" s="163" t="s">
        <v>111</v>
      </c>
      <c r="D13" s="1024" t="s">
        <v>459</v>
      </c>
      <c r="E13" s="1049" t="s">
        <v>283</v>
      </c>
      <c r="F13" s="1000">
        <v>41407</v>
      </c>
      <c r="G13" s="1000"/>
      <c r="H13" s="1000">
        <v>41424</v>
      </c>
      <c r="I13" s="1000"/>
      <c r="J13" s="541">
        <f t="shared" si="0"/>
        <v>17</v>
      </c>
      <c r="K13" s="1000">
        <v>41424</v>
      </c>
      <c r="L13" s="541">
        <f t="shared" si="1"/>
        <v>0</v>
      </c>
      <c r="M13" s="1000">
        <v>41449</v>
      </c>
      <c r="N13" s="1000"/>
      <c r="O13" s="541">
        <f t="shared" si="2"/>
        <v>25</v>
      </c>
      <c r="P13" s="541">
        <f t="shared" si="3"/>
        <v>25</v>
      </c>
      <c r="Q13" s="1000">
        <v>41452</v>
      </c>
      <c r="R13" s="1000"/>
      <c r="S13" s="541">
        <f t="shared" si="4"/>
        <v>3</v>
      </c>
      <c r="T13" s="542">
        <f t="shared" si="5"/>
        <v>45</v>
      </c>
      <c r="U13" s="542"/>
      <c r="V13" s="541">
        <f t="shared" si="6"/>
        <v>25</v>
      </c>
      <c r="W13" s="543">
        <f t="shared" si="7"/>
        <v>20</v>
      </c>
      <c r="X13" s="1046" t="s">
        <v>473</v>
      </c>
      <c r="Y13" s="1046" t="s">
        <v>51</v>
      </c>
      <c r="Z13" s="1046" t="s">
        <v>29</v>
      </c>
      <c r="AA13" s="1046">
        <v>2017</v>
      </c>
      <c r="AB13" s="1046" t="s">
        <v>30</v>
      </c>
      <c r="AC13" s="1047">
        <v>7</v>
      </c>
      <c r="AD13" s="978">
        <f t="shared" si="8"/>
        <v>6.4285714285714288</v>
      </c>
      <c r="AE13" s="1048">
        <v>23.45</v>
      </c>
      <c r="AF13" s="976">
        <f t="shared" si="9"/>
        <v>150.75</v>
      </c>
      <c r="AG13" s="1058" t="s">
        <v>128</v>
      </c>
      <c r="AH13" s="976">
        <f t="shared" si="10"/>
        <v>150.75</v>
      </c>
      <c r="AI13" s="978">
        <f t="shared" si="11"/>
        <v>6.4285714285714288</v>
      </c>
      <c r="AJ13" s="982">
        <f t="shared" si="12"/>
        <v>45</v>
      </c>
      <c r="AK13" s="1103"/>
      <c r="AL13" s="1104"/>
      <c r="AM13" s="1090"/>
    </row>
    <row r="14" spans="1:39" ht="12.1" customHeight="1">
      <c r="A14" s="1097">
        <v>45468</v>
      </c>
      <c r="B14" s="163" t="s">
        <v>457</v>
      </c>
      <c r="C14" s="163" t="s">
        <v>111</v>
      </c>
      <c r="D14" s="1024" t="s">
        <v>458</v>
      </c>
      <c r="E14" s="969" t="s">
        <v>282</v>
      </c>
      <c r="F14" s="1000">
        <v>41452</v>
      </c>
      <c r="G14" s="1000"/>
      <c r="H14" s="1000">
        <v>41455</v>
      </c>
      <c r="I14" s="1000"/>
      <c r="J14" s="541">
        <f t="shared" si="0"/>
        <v>3</v>
      </c>
      <c r="K14" s="1000">
        <v>41455</v>
      </c>
      <c r="L14" s="541">
        <f t="shared" si="1"/>
        <v>0</v>
      </c>
      <c r="M14" s="1000">
        <v>41480</v>
      </c>
      <c r="N14" s="1000"/>
      <c r="O14" s="541">
        <f t="shared" si="2"/>
        <v>25</v>
      </c>
      <c r="P14" s="541">
        <f t="shared" si="3"/>
        <v>25</v>
      </c>
      <c r="Q14" s="1000">
        <v>41495</v>
      </c>
      <c r="R14" s="1000"/>
      <c r="S14" s="541">
        <f t="shared" si="4"/>
        <v>15</v>
      </c>
      <c r="T14" s="542">
        <f t="shared" si="5"/>
        <v>43</v>
      </c>
      <c r="U14" s="542"/>
      <c r="V14" s="541">
        <f t="shared" si="6"/>
        <v>25</v>
      </c>
      <c r="W14" s="543">
        <f t="shared" si="7"/>
        <v>18</v>
      </c>
      <c r="X14" s="1046" t="s">
        <v>473</v>
      </c>
      <c r="Y14" s="1046" t="s">
        <v>51</v>
      </c>
      <c r="Z14" s="1046" t="s">
        <v>29</v>
      </c>
      <c r="AA14" s="1046">
        <v>2017</v>
      </c>
      <c r="AB14" s="1046" t="s">
        <v>30</v>
      </c>
      <c r="AC14" s="1047">
        <v>7</v>
      </c>
      <c r="AD14" s="978">
        <f t="shared" si="8"/>
        <v>6.1428571428571432</v>
      </c>
      <c r="AE14" s="1048">
        <v>23.45</v>
      </c>
      <c r="AF14" s="976">
        <f t="shared" si="9"/>
        <v>144.05000000000001</v>
      </c>
      <c r="AG14" s="1058" t="s">
        <v>128</v>
      </c>
      <c r="AH14" s="976">
        <f t="shared" si="10"/>
        <v>144.05000000000001</v>
      </c>
      <c r="AI14" s="978">
        <f t="shared" si="11"/>
        <v>6.1428571428571432</v>
      </c>
      <c r="AJ14" s="982">
        <f t="shared" si="12"/>
        <v>43</v>
      </c>
      <c r="AK14" s="1103"/>
      <c r="AL14" s="1104"/>
      <c r="AM14" s="1090"/>
    </row>
    <row r="15" spans="1:39" ht="12.1" customHeight="1">
      <c r="A15" s="1097">
        <v>45468</v>
      </c>
      <c r="B15" s="163" t="s">
        <v>457</v>
      </c>
      <c r="C15" s="163" t="s">
        <v>111</v>
      </c>
      <c r="D15" s="1024" t="s">
        <v>459</v>
      </c>
      <c r="E15" s="1049" t="s">
        <v>283</v>
      </c>
      <c r="F15" s="1000">
        <v>41495</v>
      </c>
      <c r="G15" s="1000"/>
      <c r="H15" s="1000">
        <v>41511</v>
      </c>
      <c r="I15" s="1000"/>
      <c r="J15" s="541">
        <f t="shared" si="0"/>
        <v>16</v>
      </c>
      <c r="K15" s="1000">
        <v>41511</v>
      </c>
      <c r="L15" s="541">
        <f t="shared" si="1"/>
        <v>0</v>
      </c>
      <c r="M15" s="1000">
        <v>41537</v>
      </c>
      <c r="N15" s="1000"/>
      <c r="O15" s="541">
        <f t="shared" si="2"/>
        <v>26</v>
      </c>
      <c r="P15" s="541">
        <f t="shared" si="3"/>
        <v>26</v>
      </c>
      <c r="Q15" s="1000">
        <v>41543</v>
      </c>
      <c r="R15" s="1000"/>
      <c r="S15" s="541">
        <f t="shared" si="4"/>
        <v>6</v>
      </c>
      <c r="T15" s="542">
        <f t="shared" si="5"/>
        <v>48</v>
      </c>
      <c r="U15" s="542"/>
      <c r="V15" s="541">
        <f t="shared" si="6"/>
        <v>26</v>
      </c>
      <c r="W15" s="543">
        <f t="shared" si="7"/>
        <v>22</v>
      </c>
      <c r="X15" s="1046" t="s">
        <v>473</v>
      </c>
      <c r="Y15" s="1046" t="s">
        <v>51</v>
      </c>
      <c r="Z15" s="1046" t="s">
        <v>29</v>
      </c>
      <c r="AA15" s="1046">
        <v>2017</v>
      </c>
      <c r="AB15" s="1046" t="s">
        <v>30</v>
      </c>
      <c r="AC15" s="1047">
        <v>7</v>
      </c>
      <c r="AD15" s="978">
        <f t="shared" si="8"/>
        <v>6.8571428571428568</v>
      </c>
      <c r="AE15" s="1048">
        <v>23.45</v>
      </c>
      <c r="AF15" s="976">
        <f t="shared" si="9"/>
        <v>160.79999999999998</v>
      </c>
      <c r="AG15" s="1058" t="s">
        <v>128</v>
      </c>
      <c r="AH15" s="976">
        <f t="shared" si="10"/>
        <v>160.79999999999998</v>
      </c>
      <c r="AI15" s="978">
        <f t="shared" si="11"/>
        <v>6.8571428571428568</v>
      </c>
      <c r="AJ15" s="982">
        <f t="shared" si="12"/>
        <v>48</v>
      </c>
      <c r="AK15" s="1105"/>
      <c r="AL15" s="1104"/>
      <c r="AM15" s="1090"/>
    </row>
    <row r="16" spans="1:39" ht="12.1" customHeight="1">
      <c r="A16" s="1097">
        <v>45469</v>
      </c>
      <c r="B16" s="163" t="s">
        <v>457</v>
      </c>
      <c r="C16" s="163" t="s">
        <v>111</v>
      </c>
      <c r="D16" s="1024" t="s">
        <v>458</v>
      </c>
      <c r="E16" s="1049" t="s">
        <v>282</v>
      </c>
      <c r="F16" s="1000">
        <v>41543</v>
      </c>
      <c r="G16" s="1000"/>
      <c r="H16" s="1000">
        <v>41547</v>
      </c>
      <c r="I16" s="1000"/>
      <c r="J16" s="541">
        <f t="shared" si="0"/>
        <v>4</v>
      </c>
      <c r="K16" s="1000">
        <v>41547</v>
      </c>
      <c r="L16" s="541">
        <f t="shared" si="1"/>
        <v>0</v>
      </c>
      <c r="M16" s="1000">
        <v>41572</v>
      </c>
      <c r="N16" s="1000"/>
      <c r="O16" s="541">
        <f t="shared" si="2"/>
        <v>25</v>
      </c>
      <c r="P16" s="541">
        <f t="shared" si="3"/>
        <v>25</v>
      </c>
      <c r="Q16" s="1000">
        <v>41588</v>
      </c>
      <c r="R16" s="1000"/>
      <c r="S16" s="541">
        <f t="shared" si="4"/>
        <v>16</v>
      </c>
      <c r="T16" s="542">
        <f t="shared" si="5"/>
        <v>45</v>
      </c>
      <c r="U16" s="542"/>
      <c r="V16" s="541">
        <f t="shared" si="6"/>
        <v>25</v>
      </c>
      <c r="W16" s="543">
        <f t="shared" si="7"/>
        <v>20</v>
      </c>
      <c r="X16" s="1046" t="s">
        <v>473</v>
      </c>
      <c r="Y16" s="1046" t="s">
        <v>51</v>
      </c>
      <c r="Z16" s="1046" t="s">
        <v>29</v>
      </c>
      <c r="AA16" s="1046">
        <v>2017</v>
      </c>
      <c r="AB16" s="1046" t="s">
        <v>30</v>
      </c>
      <c r="AC16" s="1047">
        <v>7</v>
      </c>
      <c r="AD16" s="978">
        <f t="shared" si="8"/>
        <v>6.4285714285714288</v>
      </c>
      <c r="AE16" s="1048">
        <v>23.45</v>
      </c>
      <c r="AF16" s="976">
        <f t="shared" si="9"/>
        <v>150.75</v>
      </c>
      <c r="AG16" s="1058" t="s">
        <v>128</v>
      </c>
      <c r="AH16" s="976">
        <f t="shared" si="10"/>
        <v>150.75</v>
      </c>
      <c r="AI16" s="978">
        <f t="shared" si="11"/>
        <v>6.4285714285714288</v>
      </c>
      <c r="AJ16" s="982">
        <f t="shared" si="12"/>
        <v>45</v>
      </c>
      <c r="AK16" s="1105"/>
      <c r="AL16" s="1104"/>
      <c r="AM16" s="1090"/>
    </row>
    <row r="17" spans="1:39" ht="12.1" customHeight="1">
      <c r="A17" s="1097">
        <v>45469</v>
      </c>
      <c r="B17" s="163" t="s">
        <v>457</v>
      </c>
      <c r="C17" s="163" t="s">
        <v>111</v>
      </c>
      <c r="D17" s="1024" t="s">
        <v>459</v>
      </c>
      <c r="E17" s="969" t="s">
        <v>283</v>
      </c>
      <c r="F17" s="1000">
        <v>41588</v>
      </c>
      <c r="G17" s="1000"/>
      <c r="H17" s="1000">
        <v>41604</v>
      </c>
      <c r="I17" s="1000"/>
      <c r="J17" s="541">
        <f t="shared" si="0"/>
        <v>16</v>
      </c>
      <c r="K17" s="1000">
        <v>41604</v>
      </c>
      <c r="L17" s="541">
        <f t="shared" si="1"/>
        <v>0</v>
      </c>
      <c r="M17" s="1000">
        <v>41630</v>
      </c>
      <c r="N17" s="1000"/>
      <c r="O17" s="541">
        <f t="shared" si="2"/>
        <v>26</v>
      </c>
      <c r="P17" s="541">
        <f t="shared" si="3"/>
        <v>26</v>
      </c>
      <c r="Q17" s="1000">
        <v>41632</v>
      </c>
      <c r="R17" s="1000"/>
      <c r="S17" s="541">
        <f t="shared" si="4"/>
        <v>2</v>
      </c>
      <c r="T17" s="542">
        <f t="shared" si="5"/>
        <v>44</v>
      </c>
      <c r="U17" s="542"/>
      <c r="V17" s="541">
        <f t="shared" si="6"/>
        <v>26</v>
      </c>
      <c r="W17" s="543">
        <f t="shared" si="7"/>
        <v>18</v>
      </c>
      <c r="X17" s="1046" t="s">
        <v>473</v>
      </c>
      <c r="Y17" s="1046" t="s">
        <v>51</v>
      </c>
      <c r="Z17" s="1046" t="s">
        <v>29</v>
      </c>
      <c r="AA17" s="1046">
        <v>2017</v>
      </c>
      <c r="AB17" s="1046" t="s">
        <v>30</v>
      </c>
      <c r="AC17" s="1047">
        <v>7</v>
      </c>
      <c r="AD17" s="978">
        <f t="shared" si="8"/>
        <v>6.2857142857142856</v>
      </c>
      <c r="AE17" s="1048">
        <v>23.45</v>
      </c>
      <c r="AF17" s="976">
        <f t="shared" si="9"/>
        <v>147.4</v>
      </c>
      <c r="AG17" s="1058" t="s">
        <v>128</v>
      </c>
      <c r="AH17" s="976">
        <f t="shared" si="10"/>
        <v>147.4</v>
      </c>
      <c r="AI17" s="978">
        <f t="shared" si="11"/>
        <v>6.2857142857142856</v>
      </c>
      <c r="AJ17" s="982">
        <f t="shared" si="12"/>
        <v>44</v>
      </c>
      <c r="AK17" s="1105"/>
      <c r="AL17" s="1104"/>
      <c r="AM17" s="1090"/>
    </row>
    <row r="18" spans="1:39" ht="12.1" customHeight="1">
      <c r="A18" s="1097">
        <v>45470</v>
      </c>
      <c r="B18" s="163" t="s">
        <v>457</v>
      </c>
      <c r="C18" s="163" t="s">
        <v>111</v>
      </c>
      <c r="D18" s="1024" t="s">
        <v>458</v>
      </c>
      <c r="E18" s="1049" t="s">
        <v>282</v>
      </c>
      <c r="F18" s="1000">
        <v>41632</v>
      </c>
      <c r="G18" s="1000"/>
      <c r="H18" s="1000">
        <v>41636</v>
      </c>
      <c r="I18" s="1000"/>
      <c r="J18" s="541">
        <f t="shared" si="0"/>
        <v>4</v>
      </c>
      <c r="K18" s="1000">
        <v>41636</v>
      </c>
      <c r="L18" s="541">
        <f t="shared" si="1"/>
        <v>0</v>
      </c>
      <c r="M18" s="1000">
        <v>41651</v>
      </c>
      <c r="N18" s="1000"/>
      <c r="O18" s="541">
        <f t="shared" si="2"/>
        <v>15</v>
      </c>
      <c r="P18" s="541">
        <f t="shared" si="3"/>
        <v>15</v>
      </c>
      <c r="Q18" s="1000">
        <v>41664</v>
      </c>
      <c r="R18" s="1000"/>
      <c r="S18" s="541">
        <f t="shared" si="4"/>
        <v>13</v>
      </c>
      <c r="T18" s="542">
        <f t="shared" si="5"/>
        <v>32</v>
      </c>
      <c r="U18" s="542"/>
      <c r="V18" s="541">
        <f t="shared" si="6"/>
        <v>15</v>
      </c>
      <c r="W18" s="543">
        <f t="shared" si="7"/>
        <v>17</v>
      </c>
      <c r="X18" s="1046" t="s">
        <v>473</v>
      </c>
      <c r="Y18" s="1046" t="s">
        <v>51</v>
      </c>
      <c r="Z18" s="1046" t="s">
        <v>29</v>
      </c>
      <c r="AA18" s="1046">
        <v>2017</v>
      </c>
      <c r="AB18" s="1046" t="s">
        <v>30</v>
      </c>
      <c r="AC18" s="1047">
        <v>7</v>
      </c>
      <c r="AD18" s="978">
        <f t="shared" si="8"/>
        <v>4.5714285714285712</v>
      </c>
      <c r="AE18" s="1048">
        <v>23.45</v>
      </c>
      <c r="AF18" s="976">
        <f t="shared" si="9"/>
        <v>107.19999999999999</v>
      </c>
      <c r="AG18" s="1058" t="s">
        <v>128</v>
      </c>
      <c r="AH18" s="976">
        <f t="shared" si="10"/>
        <v>107.19999999999999</v>
      </c>
      <c r="AI18" s="978">
        <f t="shared" si="11"/>
        <v>4.5714285714285712</v>
      </c>
      <c r="AJ18" s="982">
        <f t="shared" si="12"/>
        <v>32</v>
      </c>
      <c r="AK18" s="1105"/>
      <c r="AL18" s="1104"/>
      <c r="AM18" s="1090"/>
    </row>
    <row r="19" spans="1:39" ht="12.1" customHeight="1">
      <c r="A19" s="1097">
        <v>45470</v>
      </c>
      <c r="B19" s="163" t="s">
        <v>457</v>
      </c>
      <c r="C19" s="163" t="s">
        <v>111</v>
      </c>
      <c r="D19" s="1024" t="s">
        <v>459</v>
      </c>
      <c r="E19" s="1049" t="s">
        <v>283</v>
      </c>
      <c r="F19" s="1000">
        <v>41664</v>
      </c>
      <c r="G19" s="1000"/>
      <c r="H19" s="1000">
        <v>41678</v>
      </c>
      <c r="I19" s="1000"/>
      <c r="J19" s="541">
        <f t="shared" si="0"/>
        <v>14</v>
      </c>
      <c r="K19" s="1000">
        <v>41678</v>
      </c>
      <c r="L19" s="541">
        <f t="shared" si="1"/>
        <v>0</v>
      </c>
      <c r="M19" s="1000">
        <v>41696</v>
      </c>
      <c r="N19" s="1000"/>
      <c r="O19" s="541">
        <f t="shared" si="2"/>
        <v>18</v>
      </c>
      <c r="P19" s="541">
        <f t="shared" si="3"/>
        <v>18</v>
      </c>
      <c r="Q19" s="1000">
        <v>41698</v>
      </c>
      <c r="R19" s="1000"/>
      <c r="S19" s="541">
        <f t="shared" si="4"/>
        <v>2</v>
      </c>
      <c r="T19" s="542">
        <f t="shared" si="5"/>
        <v>34</v>
      </c>
      <c r="U19" s="542"/>
      <c r="V19" s="541">
        <f t="shared" si="6"/>
        <v>18</v>
      </c>
      <c r="W19" s="543">
        <f t="shared" si="7"/>
        <v>16</v>
      </c>
      <c r="X19" s="1046" t="s">
        <v>473</v>
      </c>
      <c r="Y19" s="1046" t="s">
        <v>51</v>
      </c>
      <c r="Z19" s="1046" t="s">
        <v>29</v>
      </c>
      <c r="AA19" s="1046">
        <v>2017</v>
      </c>
      <c r="AB19" s="1046" t="s">
        <v>30</v>
      </c>
      <c r="AC19" s="1047">
        <v>7</v>
      </c>
      <c r="AD19" s="978">
        <f t="shared" si="8"/>
        <v>4.8571428571428568</v>
      </c>
      <c r="AE19" s="1048">
        <v>23.45</v>
      </c>
      <c r="AF19" s="976">
        <f t="shared" si="9"/>
        <v>113.89999999999999</v>
      </c>
      <c r="AG19" s="1058" t="s">
        <v>128</v>
      </c>
      <c r="AH19" s="976">
        <f t="shared" si="10"/>
        <v>113.89999999999999</v>
      </c>
      <c r="AI19" s="978">
        <f t="shared" si="11"/>
        <v>4.8571428571428568</v>
      </c>
      <c r="AJ19" s="982">
        <f t="shared" si="12"/>
        <v>34</v>
      </c>
      <c r="AK19" s="1105"/>
      <c r="AL19" s="1104"/>
      <c r="AM19" s="1090"/>
    </row>
    <row r="20" spans="1:39" ht="12.1" customHeight="1">
      <c r="A20" s="1097">
        <v>45471</v>
      </c>
      <c r="B20" s="163" t="s">
        <v>457</v>
      </c>
      <c r="C20" s="163" t="s">
        <v>111</v>
      </c>
      <c r="D20" s="1024" t="s">
        <v>458</v>
      </c>
      <c r="E20" s="969" t="s">
        <v>282</v>
      </c>
      <c r="F20" s="1000">
        <v>41698</v>
      </c>
      <c r="G20" s="1000"/>
      <c r="H20" s="1000">
        <v>41702</v>
      </c>
      <c r="I20" s="1000"/>
      <c r="J20" s="541">
        <f t="shared" si="0"/>
        <v>4</v>
      </c>
      <c r="K20" s="1000">
        <v>41702</v>
      </c>
      <c r="L20" s="541">
        <f t="shared" si="1"/>
        <v>0</v>
      </c>
      <c r="M20" s="1000">
        <v>41727</v>
      </c>
      <c r="N20" s="1000"/>
      <c r="O20" s="541">
        <f t="shared" si="2"/>
        <v>25</v>
      </c>
      <c r="P20" s="541">
        <f t="shared" si="3"/>
        <v>25</v>
      </c>
      <c r="Q20" s="1000">
        <v>41756</v>
      </c>
      <c r="R20" s="1000"/>
      <c r="S20" s="541">
        <f t="shared" si="4"/>
        <v>29</v>
      </c>
      <c r="T20" s="542">
        <f t="shared" si="5"/>
        <v>58</v>
      </c>
      <c r="U20" s="542"/>
      <c r="V20" s="541">
        <f t="shared" si="6"/>
        <v>25</v>
      </c>
      <c r="W20" s="543">
        <f t="shared" si="7"/>
        <v>33</v>
      </c>
      <c r="X20" s="1046" t="s">
        <v>473</v>
      </c>
      <c r="Y20" s="1046" t="s">
        <v>51</v>
      </c>
      <c r="Z20" s="1046" t="s">
        <v>29</v>
      </c>
      <c r="AA20" s="1046">
        <v>2017</v>
      </c>
      <c r="AB20" s="1046" t="s">
        <v>30</v>
      </c>
      <c r="AC20" s="1047">
        <v>7</v>
      </c>
      <c r="AD20" s="978">
        <f t="shared" si="8"/>
        <v>8.2857142857142865</v>
      </c>
      <c r="AE20" s="1048">
        <v>23.45</v>
      </c>
      <c r="AF20" s="976">
        <f t="shared" si="9"/>
        <v>194.3</v>
      </c>
      <c r="AG20" s="1058" t="s">
        <v>128</v>
      </c>
      <c r="AH20" s="976">
        <f t="shared" si="10"/>
        <v>194.3</v>
      </c>
      <c r="AI20" s="978">
        <f t="shared" si="11"/>
        <v>8.2857142857142865</v>
      </c>
      <c r="AJ20" s="982">
        <f t="shared" si="12"/>
        <v>58</v>
      </c>
      <c r="AK20" s="1035" t="s">
        <v>439</v>
      </c>
      <c r="AL20" s="1036" t="s">
        <v>440</v>
      </c>
      <c r="AM20" s="1092" t="s">
        <v>2</v>
      </c>
    </row>
    <row r="21" spans="1:39" ht="12.1" customHeight="1">
      <c r="A21" s="1097">
        <v>45471</v>
      </c>
      <c r="B21" s="163" t="s">
        <v>457</v>
      </c>
      <c r="C21" s="163" t="s">
        <v>111</v>
      </c>
      <c r="D21" s="1024" t="s">
        <v>459</v>
      </c>
      <c r="E21" s="1049" t="s">
        <v>283</v>
      </c>
      <c r="F21" s="1000">
        <v>41756</v>
      </c>
      <c r="G21" s="1000"/>
      <c r="H21" s="1000">
        <v>41776</v>
      </c>
      <c r="I21" s="1000"/>
      <c r="J21" s="541">
        <f t="shared" si="0"/>
        <v>20</v>
      </c>
      <c r="K21" s="1000">
        <v>41776</v>
      </c>
      <c r="L21" s="541">
        <f t="shared" si="1"/>
        <v>0</v>
      </c>
      <c r="M21" s="1000">
        <v>41802</v>
      </c>
      <c r="N21" s="1000"/>
      <c r="O21" s="541">
        <f t="shared" si="2"/>
        <v>26</v>
      </c>
      <c r="P21" s="541">
        <f t="shared" si="3"/>
        <v>26</v>
      </c>
      <c r="Q21" s="1000">
        <v>41807</v>
      </c>
      <c r="R21" s="1000"/>
      <c r="S21" s="541">
        <f t="shared" si="4"/>
        <v>5</v>
      </c>
      <c r="T21" s="542">
        <f t="shared" si="5"/>
        <v>51</v>
      </c>
      <c r="U21" s="542"/>
      <c r="V21" s="541">
        <f t="shared" si="6"/>
        <v>26</v>
      </c>
      <c r="W21" s="543">
        <f t="shared" si="7"/>
        <v>25</v>
      </c>
      <c r="X21" s="1046" t="s">
        <v>473</v>
      </c>
      <c r="Y21" s="1046" t="s">
        <v>51</v>
      </c>
      <c r="Z21" s="1046" t="s">
        <v>29</v>
      </c>
      <c r="AA21" s="1046">
        <v>2017</v>
      </c>
      <c r="AB21" s="1046" t="s">
        <v>30</v>
      </c>
      <c r="AC21" s="1047">
        <v>7</v>
      </c>
      <c r="AD21" s="978">
        <f t="shared" si="8"/>
        <v>7.2857142857142856</v>
      </c>
      <c r="AE21" s="1048">
        <v>23.45</v>
      </c>
      <c r="AF21" s="976">
        <f t="shared" si="9"/>
        <v>170.85</v>
      </c>
      <c r="AG21" s="1058" t="s">
        <v>128</v>
      </c>
      <c r="AH21" s="976">
        <f t="shared" si="10"/>
        <v>170.85</v>
      </c>
      <c r="AI21" s="978">
        <f t="shared" si="11"/>
        <v>7.2857142857142856</v>
      </c>
      <c r="AJ21" s="982">
        <f t="shared" si="12"/>
        <v>51</v>
      </c>
      <c r="AK21" s="1106">
        <v>1487.4</v>
      </c>
      <c r="AL21" s="1074">
        <v>1000</v>
      </c>
      <c r="AM21" s="1075">
        <v>45470</v>
      </c>
    </row>
    <row r="22" spans="1:39" ht="12.1" customHeight="1">
      <c r="A22" s="1097">
        <v>45474</v>
      </c>
      <c r="B22" s="163" t="s">
        <v>457</v>
      </c>
      <c r="C22" s="163" t="s">
        <v>111</v>
      </c>
      <c r="D22" s="1024" t="s">
        <v>458</v>
      </c>
      <c r="E22" s="1049" t="s">
        <v>282</v>
      </c>
      <c r="F22" s="1000">
        <v>41807</v>
      </c>
      <c r="G22" s="1000"/>
      <c r="H22" s="1000">
        <v>41811</v>
      </c>
      <c r="I22" s="1000"/>
      <c r="J22" s="541">
        <f t="shared" si="0"/>
        <v>4</v>
      </c>
      <c r="K22" s="1000">
        <v>41811</v>
      </c>
      <c r="L22" s="541">
        <f t="shared" si="1"/>
        <v>0</v>
      </c>
      <c r="M22" s="1000">
        <v>41836</v>
      </c>
      <c r="N22" s="1000"/>
      <c r="O22" s="541">
        <f t="shared" si="2"/>
        <v>25</v>
      </c>
      <c r="P22" s="541">
        <f t="shared" si="3"/>
        <v>25</v>
      </c>
      <c r="Q22" s="1000">
        <v>41851</v>
      </c>
      <c r="R22" s="1000"/>
      <c r="S22" s="541">
        <f t="shared" si="4"/>
        <v>15</v>
      </c>
      <c r="T22" s="542">
        <f t="shared" si="5"/>
        <v>44</v>
      </c>
      <c r="U22" s="542"/>
      <c r="V22" s="541">
        <f t="shared" si="6"/>
        <v>25</v>
      </c>
      <c r="W22" s="543">
        <f t="shared" si="7"/>
        <v>19</v>
      </c>
      <c r="X22" s="1046" t="s">
        <v>473</v>
      </c>
      <c r="Y22" s="1046" t="s">
        <v>51</v>
      </c>
      <c r="Z22" s="1046" t="s">
        <v>29</v>
      </c>
      <c r="AA22" s="1046">
        <v>2017</v>
      </c>
      <c r="AB22" s="1046" t="s">
        <v>30</v>
      </c>
      <c r="AC22" s="1047">
        <v>7</v>
      </c>
      <c r="AD22" s="978">
        <f t="shared" si="8"/>
        <v>6.2857142857142856</v>
      </c>
      <c r="AE22" s="1048">
        <v>23.45</v>
      </c>
      <c r="AF22" s="976">
        <f t="shared" si="9"/>
        <v>147.4</v>
      </c>
      <c r="AG22" s="1058" t="s">
        <v>128</v>
      </c>
      <c r="AH22" s="976">
        <f t="shared" si="10"/>
        <v>147.4</v>
      </c>
      <c r="AI22" s="978">
        <f t="shared" si="11"/>
        <v>6.2857142857142856</v>
      </c>
      <c r="AJ22" s="982">
        <f t="shared" si="12"/>
        <v>44</v>
      </c>
      <c r="AK22" s="1103"/>
      <c r="AL22" s="1104"/>
      <c r="AM22" s="1090"/>
    </row>
    <row r="23" spans="1:39" ht="12.1" customHeight="1">
      <c r="A23" s="1097">
        <v>45474</v>
      </c>
      <c r="B23" s="163" t="s">
        <v>457</v>
      </c>
      <c r="C23" s="163" t="s">
        <v>111</v>
      </c>
      <c r="D23" s="1024" t="s">
        <v>459</v>
      </c>
      <c r="E23" s="969" t="s">
        <v>283</v>
      </c>
      <c r="F23" s="1000">
        <v>41851</v>
      </c>
      <c r="G23" s="1000"/>
      <c r="H23" s="1000">
        <v>41869</v>
      </c>
      <c r="I23" s="1000"/>
      <c r="J23" s="541">
        <f t="shared" si="0"/>
        <v>18</v>
      </c>
      <c r="K23" s="1000">
        <v>41869</v>
      </c>
      <c r="L23" s="541">
        <f t="shared" si="1"/>
        <v>0</v>
      </c>
      <c r="M23" s="1000">
        <v>41895</v>
      </c>
      <c r="N23" s="1000"/>
      <c r="O23" s="541">
        <f t="shared" si="2"/>
        <v>26</v>
      </c>
      <c r="P23" s="541">
        <f t="shared" si="3"/>
        <v>26</v>
      </c>
      <c r="Q23" s="1000">
        <v>41901</v>
      </c>
      <c r="R23" s="1000"/>
      <c r="S23" s="541">
        <f t="shared" si="4"/>
        <v>6</v>
      </c>
      <c r="T23" s="542">
        <f t="shared" si="5"/>
        <v>50</v>
      </c>
      <c r="U23" s="542"/>
      <c r="V23" s="541">
        <f t="shared" si="6"/>
        <v>26</v>
      </c>
      <c r="W23" s="543">
        <f t="shared" si="7"/>
        <v>24</v>
      </c>
      <c r="X23" s="1046" t="s">
        <v>473</v>
      </c>
      <c r="Y23" s="1046" t="s">
        <v>51</v>
      </c>
      <c r="Z23" s="1046" t="s">
        <v>29</v>
      </c>
      <c r="AA23" s="1046">
        <v>2017</v>
      </c>
      <c r="AB23" s="1046" t="s">
        <v>30</v>
      </c>
      <c r="AC23" s="1047">
        <v>7</v>
      </c>
      <c r="AD23" s="978">
        <f t="shared" si="8"/>
        <v>7.1428571428571432</v>
      </c>
      <c r="AE23" s="1048">
        <v>23.45</v>
      </c>
      <c r="AF23" s="976">
        <f t="shared" si="9"/>
        <v>167.5</v>
      </c>
      <c r="AG23" s="1058" t="s">
        <v>128</v>
      </c>
      <c r="AH23" s="976">
        <f t="shared" si="10"/>
        <v>167.5</v>
      </c>
      <c r="AI23" s="978">
        <f t="shared" si="11"/>
        <v>7.1428571428571432</v>
      </c>
      <c r="AJ23" s="982">
        <f t="shared" si="12"/>
        <v>50</v>
      </c>
      <c r="AK23" s="1103"/>
      <c r="AL23" s="1104"/>
      <c r="AM23" s="1090"/>
    </row>
    <row r="24" spans="1:39" ht="12.1" customHeight="1">
      <c r="A24" s="1097">
        <v>45475</v>
      </c>
      <c r="B24" s="163" t="s">
        <v>457</v>
      </c>
      <c r="C24" s="163" t="s">
        <v>111</v>
      </c>
      <c r="D24" s="1024" t="s">
        <v>458</v>
      </c>
      <c r="E24" s="1049" t="s">
        <v>282</v>
      </c>
      <c r="F24" s="1000">
        <v>41901</v>
      </c>
      <c r="G24" s="1000"/>
      <c r="H24" s="1000">
        <v>41905</v>
      </c>
      <c r="I24" s="1000"/>
      <c r="J24" s="541">
        <f t="shared" si="0"/>
        <v>4</v>
      </c>
      <c r="K24" s="1000">
        <v>41905</v>
      </c>
      <c r="L24" s="541">
        <f t="shared" si="1"/>
        <v>0</v>
      </c>
      <c r="M24" s="1000">
        <v>41930</v>
      </c>
      <c r="N24" s="1000"/>
      <c r="O24" s="541">
        <f t="shared" si="2"/>
        <v>25</v>
      </c>
      <c r="P24" s="541">
        <f t="shared" si="3"/>
        <v>25</v>
      </c>
      <c r="Q24" s="1000">
        <v>41946</v>
      </c>
      <c r="R24" s="1000"/>
      <c r="S24" s="541">
        <f t="shared" si="4"/>
        <v>16</v>
      </c>
      <c r="T24" s="542">
        <f t="shared" si="5"/>
        <v>45</v>
      </c>
      <c r="U24" s="542"/>
      <c r="V24" s="541">
        <f t="shared" si="6"/>
        <v>25</v>
      </c>
      <c r="W24" s="543">
        <f t="shared" si="7"/>
        <v>20</v>
      </c>
      <c r="X24" s="1046" t="s">
        <v>473</v>
      </c>
      <c r="Y24" s="1046" t="s">
        <v>51</v>
      </c>
      <c r="Z24" s="1046" t="s">
        <v>29</v>
      </c>
      <c r="AA24" s="1046">
        <v>2017</v>
      </c>
      <c r="AB24" s="1046" t="s">
        <v>30</v>
      </c>
      <c r="AC24" s="1047">
        <v>7</v>
      </c>
      <c r="AD24" s="978">
        <f t="shared" si="8"/>
        <v>6.4285714285714288</v>
      </c>
      <c r="AE24" s="1048">
        <v>23.45</v>
      </c>
      <c r="AF24" s="976">
        <f t="shared" si="9"/>
        <v>150.75</v>
      </c>
      <c r="AG24" s="1058" t="s">
        <v>128</v>
      </c>
      <c r="AH24" s="976">
        <f>AF24</f>
        <v>150.75</v>
      </c>
      <c r="AI24" s="978">
        <f t="shared" si="11"/>
        <v>6.4285714285714288</v>
      </c>
      <c r="AJ24" s="982">
        <f t="shared" si="12"/>
        <v>45</v>
      </c>
      <c r="AK24" s="1105"/>
      <c r="AL24" s="1104"/>
      <c r="AM24" s="1090"/>
    </row>
    <row r="25" spans="1:39" ht="12.1" customHeight="1">
      <c r="A25" s="1097">
        <v>45475</v>
      </c>
      <c r="B25" s="163" t="s">
        <v>457</v>
      </c>
      <c r="C25" s="163" t="s">
        <v>111</v>
      </c>
      <c r="D25" s="1024" t="s">
        <v>459</v>
      </c>
      <c r="E25" s="1049" t="s">
        <v>283</v>
      </c>
      <c r="F25" s="1000">
        <v>41946</v>
      </c>
      <c r="G25" s="1000"/>
      <c r="H25" s="1000">
        <v>41962</v>
      </c>
      <c r="I25" s="1000"/>
      <c r="J25" s="541">
        <f t="shared" si="0"/>
        <v>16</v>
      </c>
      <c r="K25" s="1000">
        <v>41962</v>
      </c>
      <c r="L25" s="541">
        <f t="shared" si="1"/>
        <v>0</v>
      </c>
      <c r="M25" s="1000">
        <v>41988</v>
      </c>
      <c r="N25" s="1000"/>
      <c r="O25" s="541">
        <f t="shared" si="2"/>
        <v>26</v>
      </c>
      <c r="P25" s="541">
        <f t="shared" si="3"/>
        <v>26</v>
      </c>
      <c r="Q25" s="1000">
        <v>41996</v>
      </c>
      <c r="R25" s="1000"/>
      <c r="S25" s="541">
        <f t="shared" si="4"/>
        <v>8</v>
      </c>
      <c r="T25" s="542">
        <f t="shared" si="5"/>
        <v>50</v>
      </c>
      <c r="U25" s="542"/>
      <c r="V25" s="541">
        <f t="shared" si="6"/>
        <v>26</v>
      </c>
      <c r="W25" s="543">
        <f t="shared" si="7"/>
        <v>24</v>
      </c>
      <c r="X25" s="1046" t="s">
        <v>473</v>
      </c>
      <c r="Y25" s="1046" t="s">
        <v>51</v>
      </c>
      <c r="Z25" s="1046" t="s">
        <v>29</v>
      </c>
      <c r="AA25" s="1046">
        <v>2017</v>
      </c>
      <c r="AB25" s="1046" t="s">
        <v>30</v>
      </c>
      <c r="AC25" s="1047">
        <v>7</v>
      </c>
      <c r="AD25" s="978">
        <f t="shared" si="8"/>
        <v>7.1428571428571432</v>
      </c>
      <c r="AE25" s="1048">
        <v>23.45</v>
      </c>
      <c r="AF25" s="976">
        <f t="shared" si="9"/>
        <v>167.5</v>
      </c>
      <c r="AG25" s="1058" t="s">
        <v>128</v>
      </c>
      <c r="AH25" s="976">
        <f t="shared" ref="AH25:AH26" si="13">AF25</f>
        <v>167.5</v>
      </c>
      <c r="AI25" s="978">
        <f t="shared" si="11"/>
        <v>7.1428571428571432</v>
      </c>
      <c r="AJ25" s="982">
        <f t="shared" si="12"/>
        <v>50</v>
      </c>
      <c r="AK25" s="1105"/>
      <c r="AL25" s="1104"/>
      <c r="AM25" s="1090"/>
    </row>
    <row r="26" spans="1:39" ht="12.1" customHeight="1">
      <c r="A26" s="1097">
        <v>45476</v>
      </c>
      <c r="B26" s="163" t="s">
        <v>457</v>
      </c>
      <c r="C26" s="163" t="s">
        <v>111</v>
      </c>
      <c r="D26" s="1024" t="s">
        <v>458</v>
      </c>
      <c r="E26" s="969" t="s">
        <v>282</v>
      </c>
      <c r="F26" s="1000">
        <v>41996</v>
      </c>
      <c r="G26" s="1000"/>
      <c r="H26" s="1000">
        <v>42000</v>
      </c>
      <c r="I26" s="1000"/>
      <c r="J26" s="541">
        <f t="shared" si="0"/>
        <v>4</v>
      </c>
      <c r="K26" s="1000">
        <v>42000</v>
      </c>
      <c r="L26" s="541">
        <f t="shared" si="1"/>
        <v>0</v>
      </c>
      <c r="M26" s="1000">
        <v>42024</v>
      </c>
      <c r="N26" s="1000"/>
      <c r="O26" s="541">
        <f t="shared" si="2"/>
        <v>24</v>
      </c>
      <c r="P26" s="541">
        <f t="shared" si="3"/>
        <v>24</v>
      </c>
      <c r="Q26" s="1000">
        <v>42040</v>
      </c>
      <c r="R26" s="1000"/>
      <c r="S26" s="541">
        <f t="shared" si="4"/>
        <v>16</v>
      </c>
      <c r="T26" s="542">
        <f t="shared" si="5"/>
        <v>44</v>
      </c>
      <c r="U26" s="542"/>
      <c r="V26" s="541">
        <f t="shared" si="6"/>
        <v>24</v>
      </c>
      <c r="W26" s="543">
        <f t="shared" si="7"/>
        <v>20</v>
      </c>
      <c r="X26" s="1046" t="s">
        <v>473</v>
      </c>
      <c r="Y26" s="1046" t="s">
        <v>51</v>
      </c>
      <c r="Z26" s="1046" t="s">
        <v>29</v>
      </c>
      <c r="AA26" s="1046">
        <v>2017</v>
      </c>
      <c r="AB26" s="1046" t="s">
        <v>30</v>
      </c>
      <c r="AC26" s="1047">
        <v>7</v>
      </c>
      <c r="AD26" s="978">
        <f t="shared" si="8"/>
        <v>6.2857142857142856</v>
      </c>
      <c r="AE26" s="1048">
        <v>23.45</v>
      </c>
      <c r="AF26" s="976">
        <f t="shared" si="9"/>
        <v>147.4</v>
      </c>
      <c r="AG26" s="1058" t="s">
        <v>128</v>
      </c>
      <c r="AH26" s="976">
        <f t="shared" si="13"/>
        <v>147.4</v>
      </c>
      <c r="AI26" s="978">
        <f t="shared" si="11"/>
        <v>6.2857142857142856</v>
      </c>
      <c r="AJ26" s="982">
        <f t="shared" si="12"/>
        <v>44</v>
      </c>
      <c r="AK26" s="1105"/>
      <c r="AL26" s="1104"/>
      <c r="AM26" s="1090"/>
    </row>
    <row r="27" spans="1:39" ht="12.1" customHeight="1">
      <c r="A27" s="1097">
        <v>45476</v>
      </c>
      <c r="B27" s="163" t="s">
        <v>457</v>
      </c>
      <c r="C27" s="163" t="s">
        <v>111</v>
      </c>
      <c r="D27" s="1024" t="s">
        <v>459</v>
      </c>
      <c r="E27" s="1049" t="s">
        <v>283</v>
      </c>
      <c r="F27" s="1000">
        <v>42040</v>
      </c>
      <c r="G27" s="1000"/>
      <c r="H27" s="1000">
        <v>42056</v>
      </c>
      <c r="I27" s="1000"/>
      <c r="J27" s="541">
        <f t="shared" si="0"/>
        <v>16</v>
      </c>
      <c r="K27" s="1000">
        <v>42056</v>
      </c>
      <c r="L27" s="541">
        <f t="shared" si="1"/>
        <v>0</v>
      </c>
      <c r="M27" s="1000">
        <v>42082</v>
      </c>
      <c r="N27" s="1000"/>
      <c r="O27" s="541">
        <f t="shared" si="2"/>
        <v>26</v>
      </c>
      <c r="P27" s="541">
        <f t="shared" si="3"/>
        <v>26</v>
      </c>
      <c r="Q27" s="1000">
        <v>42084</v>
      </c>
      <c r="R27" s="1000"/>
      <c r="S27" s="541">
        <f t="shared" si="4"/>
        <v>2</v>
      </c>
      <c r="T27" s="542">
        <f t="shared" si="5"/>
        <v>44</v>
      </c>
      <c r="U27" s="542"/>
      <c r="V27" s="541">
        <f t="shared" si="6"/>
        <v>26</v>
      </c>
      <c r="W27" s="543">
        <f t="shared" si="7"/>
        <v>18</v>
      </c>
      <c r="X27" s="1046" t="s">
        <v>473</v>
      </c>
      <c r="Y27" s="1046" t="s">
        <v>51</v>
      </c>
      <c r="Z27" s="1046" t="s">
        <v>29</v>
      </c>
      <c r="AA27" s="1046">
        <v>2017</v>
      </c>
      <c r="AB27" s="1046" t="s">
        <v>30</v>
      </c>
      <c r="AC27" s="1047">
        <v>7</v>
      </c>
      <c r="AD27" s="978">
        <f t="shared" si="8"/>
        <v>6.2857142857142856</v>
      </c>
      <c r="AE27" s="1048">
        <v>23.45</v>
      </c>
      <c r="AF27" s="976">
        <f t="shared" si="9"/>
        <v>147.4</v>
      </c>
      <c r="AG27" s="1058" t="s">
        <v>128</v>
      </c>
      <c r="AH27" s="976">
        <f>AF27</f>
        <v>147.4</v>
      </c>
      <c r="AI27" s="978">
        <f t="shared" si="11"/>
        <v>6.2857142857142856</v>
      </c>
      <c r="AJ27" s="982">
        <f t="shared" si="12"/>
        <v>44</v>
      </c>
      <c r="AK27" s="1035" t="s">
        <v>439</v>
      </c>
      <c r="AL27" s="1036" t="s">
        <v>440</v>
      </c>
      <c r="AM27" s="1092" t="s">
        <v>2</v>
      </c>
    </row>
    <row r="28" spans="1:39" ht="12.1" customHeight="1">
      <c r="A28" s="1097">
        <v>45477</v>
      </c>
      <c r="B28" s="163" t="s">
        <v>457</v>
      </c>
      <c r="C28" s="163" t="s">
        <v>111</v>
      </c>
      <c r="D28" s="1024" t="s">
        <v>458</v>
      </c>
      <c r="E28" s="1049" t="s">
        <v>282</v>
      </c>
      <c r="F28" s="1000">
        <v>42084</v>
      </c>
      <c r="G28" s="1000"/>
      <c r="H28" s="1000">
        <v>42088</v>
      </c>
      <c r="I28" s="1000"/>
      <c r="J28" s="541">
        <f t="shared" si="0"/>
        <v>4</v>
      </c>
      <c r="K28" s="1000">
        <v>42088</v>
      </c>
      <c r="L28" s="541">
        <f t="shared" si="1"/>
        <v>0</v>
      </c>
      <c r="M28" s="1000">
        <v>42105</v>
      </c>
      <c r="N28" s="1000"/>
      <c r="O28" s="541">
        <f t="shared" si="2"/>
        <v>17</v>
      </c>
      <c r="P28" s="541">
        <f t="shared" si="3"/>
        <v>17</v>
      </c>
      <c r="Q28" s="1000">
        <v>42116</v>
      </c>
      <c r="R28" s="1000"/>
      <c r="S28" s="541">
        <f t="shared" si="4"/>
        <v>11</v>
      </c>
      <c r="T28" s="542">
        <f t="shared" si="5"/>
        <v>32</v>
      </c>
      <c r="U28" s="542"/>
      <c r="V28" s="541">
        <f t="shared" si="6"/>
        <v>17</v>
      </c>
      <c r="W28" s="543">
        <f t="shared" si="7"/>
        <v>15</v>
      </c>
      <c r="X28" s="1046" t="s">
        <v>473</v>
      </c>
      <c r="Y28" s="1046" t="s">
        <v>51</v>
      </c>
      <c r="Z28" s="1046" t="s">
        <v>29</v>
      </c>
      <c r="AA28" s="1046">
        <v>2017</v>
      </c>
      <c r="AB28" s="1046" t="s">
        <v>30</v>
      </c>
      <c r="AC28" s="1047">
        <v>7</v>
      </c>
      <c r="AD28" s="978">
        <f t="shared" si="8"/>
        <v>4.5714285714285712</v>
      </c>
      <c r="AE28" s="1048">
        <v>23.45</v>
      </c>
      <c r="AF28" s="976">
        <f t="shared" si="9"/>
        <v>107.19999999999999</v>
      </c>
      <c r="AG28" s="1058" t="s">
        <v>128</v>
      </c>
      <c r="AH28" s="976">
        <f t="shared" ref="AH28:AH29" si="14">AF28</f>
        <v>107.19999999999999</v>
      </c>
      <c r="AI28" s="978">
        <f t="shared" si="11"/>
        <v>4.5714285714285712</v>
      </c>
      <c r="AJ28" s="982">
        <f t="shared" si="12"/>
        <v>32</v>
      </c>
      <c r="AK28" s="1106">
        <v>1035.1500000000001</v>
      </c>
      <c r="AL28" s="1074">
        <v>1000</v>
      </c>
      <c r="AM28" s="1075">
        <v>45477</v>
      </c>
    </row>
    <row r="29" spans="1:39" ht="12.1" customHeight="1">
      <c r="A29" s="1097">
        <v>45477</v>
      </c>
      <c r="B29" s="163" t="s">
        <v>457</v>
      </c>
      <c r="C29" s="163" t="s">
        <v>111</v>
      </c>
      <c r="D29" s="1024" t="s">
        <v>459</v>
      </c>
      <c r="E29" s="969" t="s">
        <v>283</v>
      </c>
      <c r="F29" s="1000">
        <v>42116</v>
      </c>
      <c r="G29" s="1000"/>
      <c r="H29" s="1000">
        <v>42128</v>
      </c>
      <c r="I29" s="1000"/>
      <c r="J29" s="541">
        <f t="shared" si="0"/>
        <v>12</v>
      </c>
      <c r="K29" s="1000">
        <v>42128</v>
      </c>
      <c r="L29" s="541">
        <f t="shared" si="1"/>
        <v>0</v>
      </c>
      <c r="M29" s="1000">
        <v>42146</v>
      </c>
      <c r="N29" s="1000"/>
      <c r="O29" s="541">
        <f t="shared" si="2"/>
        <v>18</v>
      </c>
      <c r="P29" s="541">
        <f t="shared" si="3"/>
        <v>18</v>
      </c>
      <c r="Q29" s="1000">
        <v>42149</v>
      </c>
      <c r="R29" s="1000"/>
      <c r="S29" s="541">
        <f t="shared" si="4"/>
        <v>3</v>
      </c>
      <c r="T29" s="542">
        <f t="shared" si="5"/>
        <v>33</v>
      </c>
      <c r="U29" s="542"/>
      <c r="V29" s="541">
        <f t="shared" si="6"/>
        <v>18</v>
      </c>
      <c r="W29" s="543">
        <f t="shared" si="7"/>
        <v>15</v>
      </c>
      <c r="X29" s="1046" t="s">
        <v>473</v>
      </c>
      <c r="Y29" s="1046" t="s">
        <v>51</v>
      </c>
      <c r="Z29" s="1046" t="s">
        <v>29</v>
      </c>
      <c r="AA29" s="1046">
        <v>2017</v>
      </c>
      <c r="AB29" s="1046" t="s">
        <v>30</v>
      </c>
      <c r="AC29" s="1047">
        <v>7</v>
      </c>
      <c r="AD29" s="978">
        <f t="shared" si="8"/>
        <v>4.7142857142857144</v>
      </c>
      <c r="AE29" s="1048">
        <v>23.45</v>
      </c>
      <c r="AF29" s="976">
        <f t="shared" si="9"/>
        <v>110.55</v>
      </c>
      <c r="AG29" s="1058" t="s">
        <v>128</v>
      </c>
      <c r="AH29" s="976">
        <f t="shared" si="14"/>
        <v>110.55</v>
      </c>
      <c r="AI29" s="978">
        <f t="shared" si="11"/>
        <v>4.7142857142857144</v>
      </c>
      <c r="AJ29" s="982">
        <f t="shared" si="12"/>
        <v>33</v>
      </c>
      <c r="AK29" s="1105"/>
      <c r="AL29" s="1104"/>
      <c r="AM29" s="1090"/>
    </row>
    <row r="30" spans="1:39" ht="12.1" customHeight="1">
      <c r="A30" s="1097">
        <v>45478</v>
      </c>
      <c r="B30" s="163" t="s">
        <v>457</v>
      </c>
      <c r="C30" s="163" t="s">
        <v>111</v>
      </c>
      <c r="D30" s="1024" t="s">
        <v>458</v>
      </c>
      <c r="E30" s="969" t="s">
        <v>282</v>
      </c>
      <c r="F30" s="1000">
        <v>42149</v>
      </c>
      <c r="G30" s="1000"/>
      <c r="H30" s="1000">
        <v>42168</v>
      </c>
      <c r="I30" s="1000"/>
      <c r="J30" s="541">
        <f t="shared" si="0"/>
        <v>19</v>
      </c>
      <c r="K30" s="1000">
        <v>42168</v>
      </c>
      <c r="L30" s="541">
        <f t="shared" si="1"/>
        <v>0</v>
      </c>
      <c r="M30" s="1000">
        <v>42168</v>
      </c>
      <c r="N30" s="1000"/>
      <c r="O30" s="541">
        <f t="shared" ref="O30:O93" si="15">M30-K30</f>
        <v>0</v>
      </c>
      <c r="P30" s="541">
        <f t="shared" ref="P30:P93" si="16">M30-H30</f>
        <v>0</v>
      </c>
      <c r="Q30" s="1000">
        <v>42185</v>
      </c>
      <c r="R30" s="1000"/>
      <c r="S30" s="541">
        <f t="shared" si="4"/>
        <v>17</v>
      </c>
      <c r="T30" s="542">
        <f t="shared" ref="T30:T93" si="17">Q30-F30</f>
        <v>36</v>
      </c>
      <c r="U30" s="542"/>
      <c r="V30" s="541">
        <f t="shared" ref="V30:V93" si="18">P30</f>
        <v>0</v>
      </c>
      <c r="W30" s="543">
        <f t="shared" ref="W30:W93" si="19">T30-V30</f>
        <v>36</v>
      </c>
      <c r="X30" s="1046" t="s">
        <v>473</v>
      </c>
      <c r="Y30" s="1046" t="s">
        <v>51</v>
      </c>
      <c r="Z30" s="1046" t="s">
        <v>29</v>
      </c>
      <c r="AA30" s="1046">
        <v>2017</v>
      </c>
      <c r="AB30" s="1046" t="s">
        <v>30</v>
      </c>
      <c r="AC30" s="1047">
        <v>7</v>
      </c>
      <c r="AD30" s="978">
        <f t="shared" si="8"/>
        <v>5.1428571428571432</v>
      </c>
      <c r="AE30" s="1048">
        <v>23.45</v>
      </c>
      <c r="AF30" s="976">
        <f t="shared" si="9"/>
        <v>120.60000000000001</v>
      </c>
      <c r="AG30" s="1058" t="s">
        <v>128</v>
      </c>
      <c r="AH30" s="976">
        <f t="shared" ref="AH30:AH93" si="20">AF30</f>
        <v>120.60000000000001</v>
      </c>
      <c r="AI30" s="978">
        <f t="shared" ref="AI30:AI93" si="21">AD30</f>
        <v>5.1428571428571432</v>
      </c>
      <c r="AJ30" s="982">
        <f t="shared" ref="AJ30:AJ93" si="22">T30</f>
        <v>36</v>
      </c>
      <c r="AK30" s="1103"/>
      <c r="AL30" s="1104"/>
      <c r="AM30" s="1090"/>
    </row>
    <row r="31" spans="1:39" ht="12.1" customHeight="1">
      <c r="A31" s="1097">
        <v>45478</v>
      </c>
      <c r="B31" s="164" t="s">
        <v>457</v>
      </c>
      <c r="C31" s="164" t="s">
        <v>111</v>
      </c>
      <c r="D31" s="1098" t="s">
        <v>459</v>
      </c>
      <c r="E31" s="164" t="s">
        <v>283</v>
      </c>
      <c r="F31" s="1000">
        <v>42185</v>
      </c>
      <c r="G31" s="1000"/>
      <c r="H31" s="1000">
        <v>42199</v>
      </c>
      <c r="I31" s="1000"/>
      <c r="J31" s="541">
        <f t="shared" si="0"/>
        <v>14</v>
      </c>
      <c r="K31" s="1000">
        <v>42199</v>
      </c>
      <c r="L31" s="541">
        <f t="shared" si="1"/>
        <v>0</v>
      </c>
      <c r="M31" s="1000">
        <v>42215</v>
      </c>
      <c r="N31" s="1000"/>
      <c r="O31" s="541">
        <f t="shared" si="15"/>
        <v>16</v>
      </c>
      <c r="P31" s="541">
        <f t="shared" si="16"/>
        <v>16</v>
      </c>
      <c r="Q31" s="1000">
        <v>42217</v>
      </c>
      <c r="R31" s="1000"/>
      <c r="S31" s="541">
        <f t="shared" si="4"/>
        <v>2</v>
      </c>
      <c r="T31" s="542">
        <f t="shared" si="17"/>
        <v>32</v>
      </c>
      <c r="U31" s="542"/>
      <c r="V31" s="541">
        <f t="shared" si="18"/>
        <v>16</v>
      </c>
      <c r="W31" s="543">
        <f t="shared" si="19"/>
        <v>16</v>
      </c>
      <c r="X31" s="1046" t="s">
        <v>473</v>
      </c>
      <c r="Y31" s="1046" t="s">
        <v>51</v>
      </c>
      <c r="Z31" s="1046" t="s">
        <v>29</v>
      </c>
      <c r="AA31" s="1046">
        <v>2017</v>
      </c>
      <c r="AB31" s="1046" t="s">
        <v>30</v>
      </c>
      <c r="AC31" s="1047">
        <v>7</v>
      </c>
      <c r="AD31" s="978">
        <f t="shared" si="8"/>
        <v>4.5714285714285712</v>
      </c>
      <c r="AE31" s="1048">
        <v>23.45</v>
      </c>
      <c r="AF31" s="976">
        <f t="shared" si="9"/>
        <v>107.19999999999999</v>
      </c>
      <c r="AG31" s="1058" t="s">
        <v>128</v>
      </c>
      <c r="AH31" s="976">
        <f t="shared" si="20"/>
        <v>107.19999999999999</v>
      </c>
      <c r="AI31" s="978">
        <f t="shared" si="21"/>
        <v>4.5714285714285712</v>
      </c>
      <c r="AJ31" s="982">
        <f t="shared" si="22"/>
        <v>32</v>
      </c>
      <c r="AK31" s="1035" t="s">
        <v>439</v>
      </c>
      <c r="AL31" s="1036" t="s">
        <v>440</v>
      </c>
      <c r="AM31" s="1092" t="s">
        <v>2</v>
      </c>
    </row>
    <row r="32" spans="1:39" ht="12.1" customHeight="1">
      <c r="A32" s="1097">
        <v>45481</v>
      </c>
      <c r="B32" s="164" t="s">
        <v>457</v>
      </c>
      <c r="C32" s="164" t="s">
        <v>111</v>
      </c>
      <c r="D32" s="1098" t="s">
        <v>458</v>
      </c>
      <c r="E32" s="164" t="s">
        <v>282</v>
      </c>
      <c r="F32" s="1000">
        <v>42217</v>
      </c>
      <c r="G32" s="1000"/>
      <c r="H32" s="1000">
        <v>42221</v>
      </c>
      <c r="I32" s="1000"/>
      <c r="J32" s="541">
        <f t="shared" si="0"/>
        <v>4</v>
      </c>
      <c r="K32" s="1000">
        <v>42221</v>
      </c>
      <c r="L32" s="541">
        <f t="shared" si="1"/>
        <v>0</v>
      </c>
      <c r="M32" s="1000">
        <v>42244</v>
      </c>
      <c r="N32" s="1000"/>
      <c r="O32" s="541">
        <f t="shared" si="15"/>
        <v>23</v>
      </c>
      <c r="P32" s="541">
        <f t="shared" si="16"/>
        <v>23</v>
      </c>
      <c r="Q32" s="1000">
        <v>42259</v>
      </c>
      <c r="R32" s="1000"/>
      <c r="S32" s="541">
        <f t="shared" si="4"/>
        <v>15</v>
      </c>
      <c r="T32" s="542">
        <f t="shared" si="17"/>
        <v>42</v>
      </c>
      <c r="U32" s="542"/>
      <c r="V32" s="541">
        <f t="shared" si="18"/>
        <v>23</v>
      </c>
      <c r="W32" s="543">
        <f t="shared" si="19"/>
        <v>19</v>
      </c>
      <c r="X32" s="1046" t="s">
        <v>473</v>
      </c>
      <c r="Y32" s="1046" t="s">
        <v>51</v>
      </c>
      <c r="Z32" s="1046" t="s">
        <v>29</v>
      </c>
      <c r="AA32" s="1046">
        <v>2017</v>
      </c>
      <c r="AB32" s="1046" t="s">
        <v>30</v>
      </c>
      <c r="AC32" s="1047">
        <v>7</v>
      </c>
      <c r="AD32" s="978">
        <f t="shared" si="8"/>
        <v>6</v>
      </c>
      <c r="AE32" s="1048">
        <v>23.45</v>
      </c>
      <c r="AF32" s="976">
        <f t="shared" si="9"/>
        <v>140.69999999999999</v>
      </c>
      <c r="AG32" s="1058" t="s">
        <v>128</v>
      </c>
      <c r="AH32" s="976">
        <f t="shared" si="20"/>
        <v>140.69999999999999</v>
      </c>
      <c r="AI32" s="978">
        <f t="shared" si="21"/>
        <v>6</v>
      </c>
      <c r="AJ32" s="982">
        <f t="shared" si="22"/>
        <v>42</v>
      </c>
      <c r="AK32" s="1106">
        <v>479.05</v>
      </c>
      <c r="AL32" s="1074">
        <v>500</v>
      </c>
      <c r="AM32" s="1075">
        <v>45477</v>
      </c>
    </row>
    <row r="33" spans="1:39" ht="12.1" customHeight="1">
      <c r="A33" s="1097">
        <v>45481</v>
      </c>
      <c r="B33" s="164" t="s">
        <v>457</v>
      </c>
      <c r="C33" s="164" t="s">
        <v>111</v>
      </c>
      <c r="D33" s="1098" t="s">
        <v>459</v>
      </c>
      <c r="E33" s="164" t="s">
        <v>283</v>
      </c>
      <c r="F33" s="1000">
        <v>42259</v>
      </c>
      <c r="G33" s="1000"/>
      <c r="H33" s="1000">
        <v>42276</v>
      </c>
      <c r="I33" s="1000"/>
      <c r="J33" s="541">
        <f t="shared" si="0"/>
        <v>17</v>
      </c>
      <c r="K33" s="1000">
        <v>42276</v>
      </c>
      <c r="L33" s="541">
        <f t="shared" si="1"/>
        <v>0</v>
      </c>
      <c r="M33" s="1000">
        <v>42301</v>
      </c>
      <c r="N33" s="1000"/>
      <c r="O33" s="541">
        <f t="shared" si="15"/>
        <v>25</v>
      </c>
      <c r="P33" s="541">
        <f t="shared" si="16"/>
        <v>25</v>
      </c>
      <c r="Q33" s="1000">
        <v>42304</v>
      </c>
      <c r="R33" s="1000"/>
      <c r="S33" s="541">
        <f t="shared" si="4"/>
        <v>3</v>
      </c>
      <c r="T33" s="542">
        <f t="shared" si="17"/>
        <v>45</v>
      </c>
      <c r="U33" s="542"/>
      <c r="V33" s="541">
        <f t="shared" si="18"/>
        <v>25</v>
      </c>
      <c r="W33" s="543">
        <f t="shared" si="19"/>
        <v>20</v>
      </c>
      <c r="X33" s="1046" t="s">
        <v>473</v>
      </c>
      <c r="Y33" s="1046" t="s">
        <v>51</v>
      </c>
      <c r="Z33" s="1046" t="s">
        <v>29</v>
      </c>
      <c r="AA33" s="1046">
        <v>2017</v>
      </c>
      <c r="AB33" s="1046" t="s">
        <v>30</v>
      </c>
      <c r="AC33" s="1047">
        <v>7</v>
      </c>
      <c r="AD33" s="978">
        <f t="shared" si="8"/>
        <v>6.4285714285714288</v>
      </c>
      <c r="AE33" s="1048">
        <v>23.45</v>
      </c>
      <c r="AF33" s="976">
        <f t="shared" si="9"/>
        <v>150.75</v>
      </c>
      <c r="AG33" s="1058" t="s">
        <v>128</v>
      </c>
      <c r="AH33" s="976">
        <f t="shared" si="20"/>
        <v>150.75</v>
      </c>
      <c r="AI33" s="978">
        <f t="shared" si="21"/>
        <v>6.4285714285714288</v>
      </c>
      <c r="AJ33" s="982">
        <f t="shared" si="22"/>
        <v>45</v>
      </c>
      <c r="AK33" s="1105"/>
      <c r="AL33" s="1104"/>
      <c r="AM33" s="1090"/>
    </row>
    <row r="34" spans="1:39" ht="12.1" customHeight="1">
      <c r="A34" s="1097">
        <v>45482</v>
      </c>
      <c r="B34" s="164" t="s">
        <v>457</v>
      </c>
      <c r="C34" s="164" t="s">
        <v>111</v>
      </c>
      <c r="D34" s="1098" t="s">
        <v>458</v>
      </c>
      <c r="E34" s="164" t="s">
        <v>282</v>
      </c>
      <c r="F34" s="1000">
        <v>42304</v>
      </c>
      <c r="G34" s="1000"/>
      <c r="H34" s="1000">
        <v>42307</v>
      </c>
      <c r="I34" s="1000"/>
      <c r="J34" s="541">
        <f t="shared" si="0"/>
        <v>3</v>
      </c>
      <c r="K34" s="1000">
        <v>42307</v>
      </c>
      <c r="L34" s="541">
        <f t="shared" si="1"/>
        <v>0</v>
      </c>
      <c r="M34" s="1000">
        <v>42323</v>
      </c>
      <c r="N34" s="1000"/>
      <c r="O34" s="541">
        <f t="shared" si="15"/>
        <v>16</v>
      </c>
      <c r="P34" s="541">
        <f t="shared" si="16"/>
        <v>16</v>
      </c>
      <c r="Q34" s="1000">
        <v>42335</v>
      </c>
      <c r="R34" s="1000"/>
      <c r="S34" s="541">
        <f t="shared" si="4"/>
        <v>12</v>
      </c>
      <c r="T34" s="542">
        <f t="shared" si="17"/>
        <v>31</v>
      </c>
      <c r="U34" s="542"/>
      <c r="V34" s="541">
        <f t="shared" si="18"/>
        <v>16</v>
      </c>
      <c r="W34" s="543">
        <f t="shared" si="19"/>
        <v>15</v>
      </c>
      <c r="X34" s="1046" t="s">
        <v>473</v>
      </c>
      <c r="Y34" s="1046" t="s">
        <v>51</v>
      </c>
      <c r="Z34" s="1046" t="s">
        <v>29</v>
      </c>
      <c r="AA34" s="1046">
        <v>2017</v>
      </c>
      <c r="AB34" s="1046" t="s">
        <v>30</v>
      </c>
      <c r="AC34" s="1047">
        <v>7</v>
      </c>
      <c r="AD34" s="978">
        <f t="shared" si="8"/>
        <v>4.4285714285714288</v>
      </c>
      <c r="AE34" s="1048">
        <v>23.45</v>
      </c>
      <c r="AF34" s="976">
        <f t="shared" si="9"/>
        <v>103.85000000000001</v>
      </c>
      <c r="AG34" s="1058" t="s">
        <v>128</v>
      </c>
      <c r="AH34" s="976">
        <f t="shared" si="20"/>
        <v>103.85000000000001</v>
      </c>
      <c r="AI34" s="978">
        <f t="shared" si="21"/>
        <v>4.4285714285714288</v>
      </c>
      <c r="AJ34" s="982">
        <f t="shared" si="22"/>
        <v>31</v>
      </c>
      <c r="AK34" s="1105"/>
      <c r="AL34" s="1104"/>
      <c r="AM34" s="1090"/>
    </row>
    <row r="35" spans="1:39" ht="12.1" customHeight="1">
      <c r="A35" s="1097">
        <v>45483</v>
      </c>
      <c r="B35" s="164" t="s">
        <v>457</v>
      </c>
      <c r="C35" s="164" t="s">
        <v>111</v>
      </c>
      <c r="D35" s="1098" t="s">
        <v>458</v>
      </c>
      <c r="E35" s="164" t="s">
        <v>282</v>
      </c>
      <c r="F35" s="1000">
        <v>42335</v>
      </c>
      <c r="G35" s="1000"/>
      <c r="H35" s="1000">
        <v>42339</v>
      </c>
      <c r="I35" s="1000"/>
      <c r="J35" s="541">
        <f t="shared" si="0"/>
        <v>4</v>
      </c>
      <c r="K35" s="1000">
        <v>42339</v>
      </c>
      <c r="L35" s="541">
        <f t="shared" si="1"/>
        <v>0</v>
      </c>
      <c r="M35" s="1000">
        <v>42362</v>
      </c>
      <c r="N35" s="1000"/>
      <c r="O35" s="541">
        <f t="shared" si="15"/>
        <v>23</v>
      </c>
      <c r="P35" s="541">
        <f t="shared" si="16"/>
        <v>23</v>
      </c>
      <c r="Q35" s="1000">
        <v>42377</v>
      </c>
      <c r="R35" s="1000"/>
      <c r="S35" s="541">
        <f t="shared" si="4"/>
        <v>15</v>
      </c>
      <c r="T35" s="542">
        <f t="shared" si="17"/>
        <v>42</v>
      </c>
      <c r="U35" s="542"/>
      <c r="V35" s="541">
        <f t="shared" si="18"/>
        <v>23</v>
      </c>
      <c r="W35" s="543">
        <f t="shared" si="19"/>
        <v>19</v>
      </c>
      <c r="X35" s="1046" t="s">
        <v>473</v>
      </c>
      <c r="Y35" s="1046" t="s">
        <v>51</v>
      </c>
      <c r="Z35" s="1046" t="s">
        <v>29</v>
      </c>
      <c r="AA35" s="1046">
        <v>2017</v>
      </c>
      <c r="AB35" s="1046" t="s">
        <v>30</v>
      </c>
      <c r="AC35" s="1047">
        <v>7</v>
      </c>
      <c r="AD35" s="978">
        <f t="shared" si="8"/>
        <v>6</v>
      </c>
      <c r="AE35" s="1048">
        <v>23.45</v>
      </c>
      <c r="AF35" s="976">
        <f t="shared" si="9"/>
        <v>140.69999999999999</v>
      </c>
      <c r="AG35" s="1058" t="s">
        <v>128</v>
      </c>
      <c r="AH35" s="976">
        <f t="shared" si="20"/>
        <v>140.69999999999999</v>
      </c>
      <c r="AI35" s="978">
        <f t="shared" si="21"/>
        <v>6</v>
      </c>
      <c r="AJ35" s="982">
        <f t="shared" si="22"/>
        <v>42</v>
      </c>
      <c r="AK35" s="1105"/>
      <c r="AL35" s="1104"/>
      <c r="AM35" s="1090"/>
    </row>
    <row r="36" spans="1:39" ht="12.1" customHeight="1">
      <c r="A36" s="1097">
        <v>45483</v>
      </c>
      <c r="B36" s="164" t="s">
        <v>457</v>
      </c>
      <c r="C36" s="164" t="s">
        <v>111</v>
      </c>
      <c r="D36" s="1098" t="s">
        <v>459</v>
      </c>
      <c r="E36" s="164" t="s">
        <v>283</v>
      </c>
      <c r="F36" s="1000">
        <v>42377</v>
      </c>
      <c r="G36" s="1000"/>
      <c r="H36" s="1000">
        <v>42394</v>
      </c>
      <c r="I36" s="1000"/>
      <c r="J36" s="541">
        <f t="shared" si="0"/>
        <v>17</v>
      </c>
      <c r="K36" s="1000">
        <v>42394</v>
      </c>
      <c r="L36" s="541">
        <f t="shared" si="1"/>
        <v>0</v>
      </c>
      <c r="M36" s="1000">
        <v>42420</v>
      </c>
      <c r="N36" s="1000"/>
      <c r="O36" s="541">
        <f t="shared" si="15"/>
        <v>26</v>
      </c>
      <c r="P36" s="541">
        <f t="shared" si="16"/>
        <v>26</v>
      </c>
      <c r="Q36" s="1000">
        <v>42423</v>
      </c>
      <c r="R36" s="1000"/>
      <c r="S36" s="541">
        <f t="shared" si="4"/>
        <v>3</v>
      </c>
      <c r="T36" s="542">
        <f t="shared" si="17"/>
        <v>46</v>
      </c>
      <c r="U36" s="542"/>
      <c r="V36" s="541">
        <f t="shared" si="18"/>
        <v>26</v>
      </c>
      <c r="W36" s="543">
        <f t="shared" si="19"/>
        <v>20</v>
      </c>
      <c r="X36" s="1046" t="s">
        <v>473</v>
      </c>
      <c r="Y36" s="1046" t="s">
        <v>51</v>
      </c>
      <c r="Z36" s="1046" t="s">
        <v>29</v>
      </c>
      <c r="AA36" s="1046">
        <v>2017</v>
      </c>
      <c r="AB36" s="1046" t="s">
        <v>30</v>
      </c>
      <c r="AC36" s="1047">
        <v>7</v>
      </c>
      <c r="AD36" s="978">
        <f t="shared" si="8"/>
        <v>6.5714285714285712</v>
      </c>
      <c r="AE36" s="1048">
        <v>23.45</v>
      </c>
      <c r="AF36" s="976">
        <f t="shared" si="9"/>
        <v>154.1</v>
      </c>
      <c r="AG36" s="1058" t="s">
        <v>128</v>
      </c>
      <c r="AH36" s="976">
        <f t="shared" si="20"/>
        <v>154.1</v>
      </c>
      <c r="AI36" s="978">
        <f t="shared" si="21"/>
        <v>6.5714285714285712</v>
      </c>
      <c r="AJ36" s="982">
        <f t="shared" si="22"/>
        <v>46</v>
      </c>
      <c r="AK36" s="1035" t="s">
        <v>439</v>
      </c>
      <c r="AL36" s="1036" t="s">
        <v>440</v>
      </c>
      <c r="AM36" s="1092" t="s">
        <v>2</v>
      </c>
    </row>
    <row r="37" spans="1:39" ht="12.1" customHeight="1">
      <c r="A37" s="1097">
        <v>45484</v>
      </c>
      <c r="B37" s="164" t="s">
        <v>457</v>
      </c>
      <c r="C37" s="164" t="s">
        <v>111</v>
      </c>
      <c r="D37" s="1098" t="s">
        <v>458</v>
      </c>
      <c r="E37" s="164" t="s">
        <v>282</v>
      </c>
      <c r="F37" s="1000">
        <v>42423</v>
      </c>
      <c r="G37" s="1000"/>
      <c r="H37" s="1000">
        <v>42426</v>
      </c>
      <c r="I37" s="1000"/>
      <c r="J37" s="541">
        <f t="shared" si="0"/>
        <v>3</v>
      </c>
      <c r="K37" s="1000">
        <v>42426</v>
      </c>
      <c r="L37" s="541">
        <f t="shared" si="1"/>
        <v>0</v>
      </c>
      <c r="M37" s="1000">
        <v>42441</v>
      </c>
      <c r="N37" s="1000"/>
      <c r="O37" s="541">
        <f t="shared" si="15"/>
        <v>15</v>
      </c>
      <c r="P37" s="541">
        <f t="shared" si="16"/>
        <v>15</v>
      </c>
      <c r="Q37" s="1000">
        <v>42453</v>
      </c>
      <c r="R37" s="1000"/>
      <c r="S37" s="541">
        <f t="shared" si="4"/>
        <v>12</v>
      </c>
      <c r="T37" s="542">
        <f t="shared" si="17"/>
        <v>30</v>
      </c>
      <c r="U37" s="542"/>
      <c r="V37" s="541">
        <f t="shared" si="18"/>
        <v>15</v>
      </c>
      <c r="W37" s="543">
        <f t="shared" si="19"/>
        <v>15</v>
      </c>
      <c r="X37" s="1046" t="s">
        <v>473</v>
      </c>
      <c r="Y37" s="1046" t="s">
        <v>51</v>
      </c>
      <c r="Z37" s="1046" t="s">
        <v>29</v>
      </c>
      <c r="AA37" s="1046">
        <v>2017</v>
      </c>
      <c r="AB37" s="1046" t="s">
        <v>30</v>
      </c>
      <c r="AC37" s="1047">
        <v>7</v>
      </c>
      <c r="AD37" s="978">
        <f t="shared" si="8"/>
        <v>4.2857142857142856</v>
      </c>
      <c r="AE37" s="1048">
        <v>23.45</v>
      </c>
      <c r="AF37" s="976">
        <f t="shared" si="9"/>
        <v>100.5</v>
      </c>
      <c r="AG37" s="1058" t="s">
        <v>128</v>
      </c>
      <c r="AH37" s="976">
        <f t="shared" si="20"/>
        <v>100.5</v>
      </c>
      <c r="AI37" s="978">
        <f t="shared" si="21"/>
        <v>4.2857142857142856</v>
      </c>
      <c r="AJ37" s="982">
        <f t="shared" si="22"/>
        <v>30</v>
      </c>
      <c r="AK37" s="1106">
        <v>649.9</v>
      </c>
      <c r="AL37" s="1074">
        <v>700</v>
      </c>
      <c r="AM37" s="1075">
        <v>45481</v>
      </c>
    </row>
    <row r="38" spans="1:39" ht="12.1" customHeight="1">
      <c r="A38" s="1097">
        <v>45484</v>
      </c>
      <c r="B38" s="164" t="s">
        <v>457</v>
      </c>
      <c r="C38" s="164" t="s">
        <v>111</v>
      </c>
      <c r="D38" s="1098" t="s">
        <v>459</v>
      </c>
      <c r="E38" s="164" t="s">
        <v>283</v>
      </c>
      <c r="F38" s="1000">
        <v>42453</v>
      </c>
      <c r="G38" s="1000"/>
      <c r="H38" s="1000">
        <v>42466</v>
      </c>
      <c r="I38" s="1000"/>
      <c r="J38" s="541">
        <f t="shared" si="0"/>
        <v>13</v>
      </c>
      <c r="K38" s="1000">
        <v>42466</v>
      </c>
      <c r="L38" s="541">
        <f t="shared" si="1"/>
        <v>0</v>
      </c>
      <c r="M38" s="1000">
        <v>42483</v>
      </c>
      <c r="N38" s="1000"/>
      <c r="O38" s="541">
        <f t="shared" si="15"/>
        <v>17</v>
      </c>
      <c r="P38" s="541">
        <f t="shared" si="16"/>
        <v>17</v>
      </c>
      <c r="Q38" s="1000">
        <v>42486</v>
      </c>
      <c r="R38" s="1000"/>
      <c r="S38" s="541">
        <f t="shared" si="4"/>
        <v>3</v>
      </c>
      <c r="T38" s="542">
        <f t="shared" si="17"/>
        <v>33</v>
      </c>
      <c r="U38" s="542"/>
      <c r="V38" s="541">
        <f t="shared" si="18"/>
        <v>17</v>
      </c>
      <c r="W38" s="543">
        <f t="shared" si="19"/>
        <v>16</v>
      </c>
      <c r="X38" s="1046" t="s">
        <v>473</v>
      </c>
      <c r="Y38" s="1046" t="s">
        <v>51</v>
      </c>
      <c r="Z38" s="1046" t="s">
        <v>29</v>
      </c>
      <c r="AA38" s="1046">
        <v>2017</v>
      </c>
      <c r="AB38" s="1046" t="s">
        <v>30</v>
      </c>
      <c r="AC38" s="1047">
        <v>7</v>
      </c>
      <c r="AD38" s="978">
        <f t="shared" si="8"/>
        <v>4.7142857142857144</v>
      </c>
      <c r="AE38" s="1048">
        <v>23.45</v>
      </c>
      <c r="AF38" s="976">
        <f t="shared" si="9"/>
        <v>110.55</v>
      </c>
      <c r="AG38" s="1058" t="s">
        <v>128</v>
      </c>
      <c r="AH38" s="976">
        <f t="shared" si="20"/>
        <v>110.55</v>
      </c>
      <c r="AI38" s="978">
        <f t="shared" si="21"/>
        <v>4.7142857142857144</v>
      </c>
      <c r="AJ38" s="982">
        <f t="shared" si="22"/>
        <v>33</v>
      </c>
      <c r="AK38" s="1105"/>
      <c r="AL38" s="1104"/>
      <c r="AM38" s="1090"/>
    </row>
    <row r="39" spans="1:39" ht="12.1" customHeight="1">
      <c r="A39" s="1097">
        <v>45485</v>
      </c>
      <c r="B39" s="164" t="s">
        <v>457</v>
      </c>
      <c r="C39" s="164" t="s">
        <v>111</v>
      </c>
      <c r="D39" s="1098" t="s">
        <v>458</v>
      </c>
      <c r="E39" s="164" t="s">
        <v>282</v>
      </c>
      <c r="F39" s="1000">
        <v>42486</v>
      </c>
      <c r="G39" s="1000"/>
      <c r="H39" s="1000">
        <v>42489</v>
      </c>
      <c r="I39" s="1000"/>
      <c r="J39" s="541">
        <f t="shared" si="0"/>
        <v>3</v>
      </c>
      <c r="K39" s="1000">
        <v>42489</v>
      </c>
      <c r="L39" s="541">
        <f t="shared" si="1"/>
        <v>0</v>
      </c>
      <c r="M39" s="1000">
        <v>42512</v>
      </c>
      <c r="N39" s="1000"/>
      <c r="O39" s="541">
        <f t="shared" si="15"/>
        <v>23</v>
      </c>
      <c r="P39" s="541">
        <f t="shared" si="16"/>
        <v>23</v>
      </c>
      <c r="Q39" s="1000">
        <v>42546</v>
      </c>
      <c r="R39" s="1000"/>
      <c r="S39" s="541">
        <f t="shared" si="4"/>
        <v>34</v>
      </c>
      <c r="T39" s="542">
        <f t="shared" si="17"/>
        <v>60</v>
      </c>
      <c r="U39" s="542"/>
      <c r="V39" s="541">
        <f t="shared" si="18"/>
        <v>23</v>
      </c>
      <c r="W39" s="543">
        <f t="shared" si="19"/>
        <v>37</v>
      </c>
      <c r="X39" s="1046" t="s">
        <v>473</v>
      </c>
      <c r="Y39" s="1046" t="s">
        <v>51</v>
      </c>
      <c r="Z39" s="1046" t="s">
        <v>29</v>
      </c>
      <c r="AA39" s="1046">
        <v>2017</v>
      </c>
      <c r="AB39" s="1046" t="s">
        <v>30</v>
      </c>
      <c r="AC39" s="1047">
        <v>7</v>
      </c>
      <c r="AD39" s="978">
        <f t="shared" si="8"/>
        <v>8.5714285714285712</v>
      </c>
      <c r="AE39" s="1048">
        <v>23.45</v>
      </c>
      <c r="AF39" s="976">
        <f t="shared" si="9"/>
        <v>201</v>
      </c>
      <c r="AG39" s="1058" t="s">
        <v>128</v>
      </c>
      <c r="AH39" s="976">
        <f t="shared" si="20"/>
        <v>201</v>
      </c>
      <c r="AI39" s="978">
        <f t="shared" si="21"/>
        <v>8.5714285714285712</v>
      </c>
      <c r="AJ39" s="982">
        <f t="shared" si="22"/>
        <v>60</v>
      </c>
      <c r="AK39" s="1105"/>
      <c r="AL39" s="1104"/>
      <c r="AM39" s="1090"/>
    </row>
    <row r="40" spans="1:39" ht="12.1" customHeight="1">
      <c r="A40" s="1097">
        <v>45485</v>
      </c>
      <c r="B40" s="164" t="s">
        <v>457</v>
      </c>
      <c r="C40" s="164" t="s">
        <v>111</v>
      </c>
      <c r="D40" s="1098" t="s">
        <v>459</v>
      </c>
      <c r="E40" s="164" t="s">
        <v>283</v>
      </c>
      <c r="F40" s="1000">
        <v>42546</v>
      </c>
      <c r="G40" s="1000"/>
      <c r="H40" s="1000">
        <v>42561</v>
      </c>
      <c r="I40" s="1000"/>
      <c r="J40" s="541">
        <f t="shared" si="0"/>
        <v>15</v>
      </c>
      <c r="K40" s="1000">
        <v>42561</v>
      </c>
      <c r="L40" s="541">
        <f t="shared" si="1"/>
        <v>0</v>
      </c>
      <c r="M40" s="1000">
        <v>42588</v>
      </c>
      <c r="N40" s="1000"/>
      <c r="O40" s="541">
        <f t="shared" si="15"/>
        <v>27</v>
      </c>
      <c r="P40" s="541">
        <f t="shared" si="16"/>
        <v>27</v>
      </c>
      <c r="Q40" s="1000">
        <v>42591</v>
      </c>
      <c r="R40" s="1000"/>
      <c r="S40" s="541">
        <f t="shared" si="4"/>
        <v>3</v>
      </c>
      <c r="T40" s="542">
        <f t="shared" si="17"/>
        <v>45</v>
      </c>
      <c r="U40" s="542"/>
      <c r="V40" s="541">
        <f t="shared" si="18"/>
        <v>27</v>
      </c>
      <c r="W40" s="543">
        <f t="shared" si="19"/>
        <v>18</v>
      </c>
      <c r="X40" s="1046" t="s">
        <v>473</v>
      </c>
      <c r="Y40" s="1046" t="s">
        <v>51</v>
      </c>
      <c r="Z40" s="1046" t="s">
        <v>29</v>
      </c>
      <c r="AA40" s="1046">
        <v>2017</v>
      </c>
      <c r="AB40" s="1046" t="s">
        <v>30</v>
      </c>
      <c r="AC40" s="1047">
        <v>7</v>
      </c>
      <c r="AD40" s="978">
        <f t="shared" si="8"/>
        <v>6.4285714285714288</v>
      </c>
      <c r="AE40" s="1048">
        <v>23.45</v>
      </c>
      <c r="AF40" s="976">
        <f t="shared" si="9"/>
        <v>150.75</v>
      </c>
      <c r="AG40" s="1058" t="s">
        <v>128</v>
      </c>
      <c r="AH40" s="976">
        <f t="shared" si="20"/>
        <v>150.75</v>
      </c>
      <c r="AI40" s="978">
        <f t="shared" si="21"/>
        <v>6.4285714285714288</v>
      </c>
      <c r="AJ40" s="982">
        <f t="shared" si="22"/>
        <v>45</v>
      </c>
      <c r="AK40" s="1035" t="s">
        <v>439</v>
      </c>
      <c r="AL40" s="1036" t="s">
        <v>440</v>
      </c>
      <c r="AM40" s="1092" t="s">
        <v>2</v>
      </c>
    </row>
    <row r="41" spans="1:39" ht="12.1" customHeight="1">
      <c r="A41" s="1097">
        <v>45488</v>
      </c>
      <c r="B41" s="164" t="s">
        <v>457</v>
      </c>
      <c r="C41" s="164" t="s">
        <v>111</v>
      </c>
      <c r="D41" s="1098" t="s">
        <v>458</v>
      </c>
      <c r="E41" s="164" t="s">
        <v>282</v>
      </c>
      <c r="F41" s="1000">
        <v>42591</v>
      </c>
      <c r="G41" s="1000"/>
      <c r="H41" s="1000">
        <v>42594</v>
      </c>
      <c r="I41" s="1000"/>
      <c r="J41" s="541">
        <f t="shared" si="0"/>
        <v>3</v>
      </c>
      <c r="K41" s="1000">
        <v>42594</v>
      </c>
      <c r="L41" s="541">
        <f t="shared" si="1"/>
        <v>0</v>
      </c>
      <c r="M41" s="1000">
        <v>42617</v>
      </c>
      <c r="N41" s="1000"/>
      <c r="O41" s="541">
        <f t="shared" si="15"/>
        <v>23</v>
      </c>
      <c r="P41" s="541">
        <f t="shared" si="16"/>
        <v>23</v>
      </c>
      <c r="Q41" s="1000">
        <v>42633</v>
      </c>
      <c r="R41" s="1000"/>
      <c r="S41" s="541">
        <f t="shared" si="4"/>
        <v>16</v>
      </c>
      <c r="T41" s="542">
        <f t="shared" si="17"/>
        <v>42</v>
      </c>
      <c r="U41" s="542"/>
      <c r="V41" s="541">
        <f t="shared" si="18"/>
        <v>23</v>
      </c>
      <c r="W41" s="543">
        <f t="shared" si="19"/>
        <v>19</v>
      </c>
      <c r="X41" s="1046" t="s">
        <v>473</v>
      </c>
      <c r="Y41" s="1046" t="s">
        <v>51</v>
      </c>
      <c r="Z41" s="1046" t="s">
        <v>29</v>
      </c>
      <c r="AA41" s="1046">
        <v>2017</v>
      </c>
      <c r="AB41" s="1046" t="s">
        <v>30</v>
      </c>
      <c r="AC41" s="1047">
        <v>7</v>
      </c>
      <c r="AD41" s="978">
        <f t="shared" si="8"/>
        <v>6</v>
      </c>
      <c r="AE41" s="1048">
        <v>23.45</v>
      </c>
      <c r="AF41" s="976">
        <f t="shared" si="9"/>
        <v>140.69999999999999</v>
      </c>
      <c r="AG41" s="1058" t="s">
        <v>128</v>
      </c>
      <c r="AH41" s="976">
        <f t="shared" si="20"/>
        <v>140.69999999999999</v>
      </c>
      <c r="AI41" s="978">
        <f t="shared" si="21"/>
        <v>6</v>
      </c>
      <c r="AJ41" s="982">
        <f t="shared" si="22"/>
        <v>42</v>
      </c>
      <c r="AK41" s="1106">
        <v>703.5</v>
      </c>
      <c r="AL41" s="1074">
        <v>700</v>
      </c>
      <c r="AM41" s="1075">
        <v>45488</v>
      </c>
    </row>
    <row r="42" spans="1:39" ht="12.1" customHeight="1">
      <c r="A42" s="1097">
        <v>45488</v>
      </c>
      <c r="B42" s="164" t="s">
        <v>457</v>
      </c>
      <c r="C42" s="164" t="s">
        <v>111</v>
      </c>
      <c r="D42" s="1098" t="s">
        <v>459</v>
      </c>
      <c r="E42" s="164" t="s">
        <v>283</v>
      </c>
      <c r="F42" s="1000">
        <v>42633</v>
      </c>
      <c r="G42" s="1000"/>
      <c r="H42" s="1000">
        <v>42649</v>
      </c>
      <c r="I42" s="1000"/>
      <c r="J42" s="541">
        <f t="shared" si="0"/>
        <v>16</v>
      </c>
      <c r="K42" s="1000">
        <v>42649</v>
      </c>
      <c r="L42" s="541">
        <f t="shared" si="1"/>
        <v>0</v>
      </c>
      <c r="M42" s="1000">
        <v>42676</v>
      </c>
      <c r="N42" s="1000"/>
      <c r="O42" s="541">
        <f t="shared" si="15"/>
        <v>27</v>
      </c>
      <c r="P42" s="541">
        <f t="shared" si="16"/>
        <v>27</v>
      </c>
      <c r="Q42" s="1000">
        <v>42684</v>
      </c>
      <c r="R42" s="1000"/>
      <c r="S42" s="541">
        <f t="shared" si="4"/>
        <v>8</v>
      </c>
      <c r="T42" s="542">
        <f t="shared" si="17"/>
        <v>51</v>
      </c>
      <c r="U42" s="542"/>
      <c r="V42" s="541">
        <f t="shared" si="18"/>
        <v>27</v>
      </c>
      <c r="W42" s="543">
        <f t="shared" si="19"/>
        <v>24</v>
      </c>
      <c r="X42" s="1046" t="s">
        <v>473</v>
      </c>
      <c r="Y42" s="1046" t="s">
        <v>51</v>
      </c>
      <c r="Z42" s="1046" t="s">
        <v>29</v>
      </c>
      <c r="AA42" s="1046">
        <v>2017</v>
      </c>
      <c r="AB42" s="1046" t="s">
        <v>30</v>
      </c>
      <c r="AC42" s="1047">
        <v>7</v>
      </c>
      <c r="AD42" s="978">
        <f t="shared" si="8"/>
        <v>7.2857142857142856</v>
      </c>
      <c r="AE42" s="1048">
        <v>23.45</v>
      </c>
      <c r="AF42" s="976">
        <f t="shared" si="9"/>
        <v>170.85</v>
      </c>
      <c r="AG42" s="1058" t="s">
        <v>128</v>
      </c>
      <c r="AH42" s="976">
        <f t="shared" si="20"/>
        <v>170.85</v>
      </c>
      <c r="AI42" s="978">
        <f t="shared" si="21"/>
        <v>7.2857142857142856</v>
      </c>
      <c r="AJ42" s="982">
        <f t="shared" si="22"/>
        <v>51</v>
      </c>
      <c r="AK42" s="1105"/>
      <c r="AL42" s="1104"/>
      <c r="AM42" s="1090"/>
    </row>
    <row r="43" spans="1:39" ht="12.1" customHeight="1">
      <c r="A43" s="1097">
        <v>45489</v>
      </c>
      <c r="B43" s="164" t="s">
        <v>457</v>
      </c>
      <c r="C43" s="164" t="s">
        <v>111</v>
      </c>
      <c r="D43" s="1098" t="s">
        <v>458</v>
      </c>
      <c r="E43" s="164" t="s">
        <v>282</v>
      </c>
      <c r="F43" s="1000">
        <v>42684</v>
      </c>
      <c r="G43" s="1000"/>
      <c r="H43" s="1000">
        <v>42687</v>
      </c>
      <c r="I43" s="1000"/>
      <c r="J43" s="541">
        <f t="shared" si="0"/>
        <v>3</v>
      </c>
      <c r="K43" s="1000">
        <v>42687</v>
      </c>
      <c r="L43" s="541">
        <f t="shared" si="1"/>
        <v>0</v>
      </c>
      <c r="M43" s="1000">
        <v>42711</v>
      </c>
      <c r="N43" s="1000"/>
      <c r="O43" s="541">
        <f t="shared" si="15"/>
        <v>24</v>
      </c>
      <c r="P43" s="541">
        <f t="shared" si="16"/>
        <v>24</v>
      </c>
      <c r="Q43" s="1000">
        <v>42725</v>
      </c>
      <c r="R43" s="1000"/>
      <c r="S43" s="541">
        <f t="shared" si="4"/>
        <v>14</v>
      </c>
      <c r="T43" s="542">
        <f t="shared" si="17"/>
        <v>41</v>
      </c>
      <c r="U43" s="542"/>
      <c r="V43" s="541">
        <f t="shared" si="18"/>
        <v>24</v>
      </c>
      <c r="W43" s="543">
        <f t="shared" si="19"/>
        <v>17</v>
      </c>
      <c r="X43" s="1046" t="s">
        <v>473</v>
      </c>
      <c r="Y43" s="1046" t="s">
        <v>51</v>
      </c>
      <c r="Z43" s="1046" t="s">
        <v>29</v>
      </c>
      <c r="AA43" s="1046">
        <v>2017</v>
      </c>
      <c r="AB43" s="1046" t="s">
        <v>30</v>
      </c>
      <c r="AC43" s="1047">
        <v>7</v>
      </c>
      <c r="AD43" s="978">
        <f t="shared" si="8"/>
        <v>5.8571428571428568</v>
      </c>
      <c r="AE43" s="1048">
        <v>23.45</v>
      </c>
      <c r="AF43" s="976">
        <f t="shared" si="9"/>
        <v>137.35</v>
      </c>
      <c r="AG43" s="1058" t="s">
        <v>128</v>
      </c>
      <c r="AH43" s="976">
        <f t="shared" si="20"/>
        <v>137.35</v>
      </c>
      <c r="AI43" s="978">
        <f t="shared" si="21"/>
        <v>5.8571428571428568</v>
      </c>
      <c r="AJ43" s="982">
        <f t="shared" si="22"/>
        <v>41</v>
      </c>
      <c r="AK43" s="1105"/>
      <c r="AL43" s="1104"/>
      <c r="AM43" s="1090"/>
    </row>
    <row r="44" spans="1:39" ht="12.1" customHeight="1">
      <c r="A44" s="1097">
        <v>45489</v>
      </c>
      <c r="B44" s="164" t="s">
        <v>457</v>
      </c>
      <c r="C44" s="164" t="s">
        <v>111</v>
      </c>
      <c r="D44" s="1098" t="s">
        <v>459</v>
      </c>
      <c r="E44" s="164" t="s">
        <v>283</v>
      </c>
      <c r="F44" s="1000">
        <v>42725</v>
      </c>
      <c r="G44" s="1000"/>
      <c r="H44" s="1000">
        <v>42741</v>
      </c>
      <c r="I44" s="1000"/>
      <c r="J44" s="541">
        <f t="shared" si="0"/>
        <v>16</v>
      </c>
      <c r="K44" s="1000">
        <v>42741</v>
      </c>
      <c r="L44" s="541">
        <f t="shared" si="1"/>
        <v>0</v>
      </c>
      <c r="M44" s="1000">
        <v>42768</v>
      </c>
      <c r="N44" s="1000"/>
      <c r="O44" s="541">
        <f t="shared" si="15"/>
        <v>27</v>
      </c>
      <c r="P44" s="541">
        <f t="shared" si="16"/>
        <v>27</v>
      </c>
      <c r="Q44" s="1000">
        <v>42771</v>
      </c>
      <c r="R44" s="1000"/>
      <c r="S44" s="541">
        <f t="shared" si="4"/>
        <v>3</v>
      </c>
      <c r="T44" s="542">
        <f t="shared" si="17"/>
        <v>46</v>
      </c>
      <c r="U44" s="542"/>
      <c r="V44" s="541">
        <f t="shared" si="18"/>
        <v>27</v>
      </c>
      <c r="W44" s="543">
        <f t="shared" si="19"/>
        <v>19</v>
      </c>
      <c r="X44" s="1046" t="s">
        <v>473</v>
      </c>
      <c r="Y44" s="1046" t="s">
        <v>51</v>
      </c>
      <c r="Z44" s="1046" t="s">
        <v>29</v>
      </c>
      <c r="AA44" s="1046">
        <v>2017</v>
      </c>
      <c r="AB44" s="1046" t="s">
        <v>30</v>
      </c>
      <c r="AC44" s="1047">
        <v>7</v>
      </c>
      <c r="AD44" s="978">
        <f t="shared" si="8"/>
        <v>6.5714285714285712</v>
      </c>
      <c r="AE44" s="1048">
        <v>23.45</v>
      </c>
      <c r="AF44" s="976">
        <f t="shared" si="9"/>
        <v>154.1</v>
      </c>
      <c r="AG44" s="1058" t="s">
        <v>128</v>
      </c>
      <c r="AH44" s="976">
        <f t="shared" si="20"/>
        <v>154.1</v>
      </c>
      <c r="AI44" s="978">
        <f t="shared" si="21"/>
        <v>6.5714285714285712</v>
      </c>
      <c r="AJ44" s="982">
        <f t="shared" si="22"/>
        <v>46</v>
      </c>
      <c r="AK44" s="1035" t="s">
        <v>439</v>
      </c>
      <c r="AL44" s="1036" t="s">
        <v>440</v>
      </c>
      <c r="AM44" s="1092" t="s">
        <v>2</v>
      </c>
    </row>
    <row r="45" spans="1:39" ht="12.1" customHeight="1">
      <c r="A45" s="1097">
        <v>45490</v>
      </c>
      <c r="B45" s="164" t="s">
        <v>457</v>
      </c>
      <c r="C45" s="164" t="s">
        <v>111</v>
      </c>
      <c r="D45" s="1098" t="s">
        <v>458</v>
      </c>
      <c r="E45" s="164" t="s">
        <v>282</v>
      </c>
      <c r="F45" s="1000">
        <v>42771</v>
      </c>
      <c r="G45" s="1000"/>
      <c r="H45" s="1000">
        <v>42774</v>
      </c>
      <c r="I45" s="1000"/>
      <c r="J45" s="541">
        <f t="shared" si="0"/>
        <v>3</v>
      </c>
      <c r="K45" s="1000">
        <v>42774</v>
      </c>
      <c r="L45" s="541">
        <f t="shared" si="1"/>
        <v>0</v>
      </c>
      <c r="M45" s="1000">
        <v>42798</v>
      </c>
      <c r="N45" s="1000"/>
      <c r="O45" s="541">
        <f t="shared" si="15"/>
        <v>24</v>
      </c>
      <c r="P45" s="541">
        <f t="shared" si="16"/>
        <v>24</v>
      </c>
      <c r="Q45" s="1000">
        <v>42814</v>
      </c>
      <c r="R45" s="1000"/>
      <c r="S45" s="541">
        <f t="shared" si="4"/>
        <v>16</v>
      </c>
      <c r="T45" s="542">
        <f t="shared" si="17"/>
        <v>43</v>
      </c>
      <c r="U45" s="542"/>
      <c r="V45" s="541">
        <f t="shared" si="18"/>
        <v>24</v>
      </c>
      <c r="W45" s="543">
        <f t="shared" si="19"/>
        <v>19</v>
      </c>
      <c r="X45" s="1046" t="s">
        <v>473</v>
      </c>
      <c r="Y45" s="1046" t="s">
        <v>51</v>
      </c>
      <c r="Z45" s="1046" t="s">
        <v>29</v>
      </c>
      <c r="AA45" s="1046">
        <v>2017</v>
      </c>
      <c r="AB45" s="1046" t="s">
        <v>30</v>
      </c>
      <c r="AC45" s="1047">
        <v>7</v>
      </c>
      <c r="AD45" s="978">
        <f t="shared" si="8"/>
        <v>6.1428571428571432</v>
      </c>
      <c r="AE45" s="1048">
        <v>23.45</v>
      </c>
      <c r="AF45" s="976">
        <f t="shared" si="9"/>
        <v>144.05000000000001</v>
      </c>
      <c r="AG45" s="1058" t="s">
        <v>128</v>
      </c>
      <c r="AH45" s="976">
        <f t="shared" si="20"/>
        <v>144.05000000000001</v>
      </c>
      <c r="AI45" s="978">
        <f t="shared" si="21"/>
        <v>6.1428571428571432</v>
      </c>
      <c r="AJ45" s="982">
        <f t="shared" si="22"/>
        <v>43</v>
      </c>
      <c r="AK45" s="1106">
        <v>606.35</v>
      </c>
      <c r="AL45" s="1074">
        <v>700</v>
      </c>
      <c r="AM45" s="1075">
        <v>45490</v>
      </c>
    </row>
    <row r="46" spans="1:39" ht="12.1" customHeight="1">
      <c r="A46" s="1097">
        <v>45490</v>
      </c>
      <c r="B46" s="164" t="s">
        <v>457</v>
      </c>
      <c r="C46" s="164" t="s">
        <v>111</v>
      </c>
      <c r="D46" s="1098" t="s">
        <v>459</v>
      </c>
      <c r="E46" s="164" t="s">
        <v>283</v>
      </c>
      <c r="F46" s="1000">
        <v>42814</v>
      </c>
      <c r="G46" s="1000"/>
      <c r="H46" s="1000">
        <v>42820</v>
      </c>
      <c r="I46" s="1000"/>
      <c r="J46" s="541">
        <f t="shared" si="0"/>
        <v>6</v>
      </c>
      <c r="K46" s="1000">
        <v>42820</v>
      </c>
      <c r="L46" s="541">
        <f t="shared" si="1"/>
        <v>0</v>
      </c>
      <c r="M46" s="1000">
        <v>42840</v>
      </c>
      <c r="N46" s="1000"/>
      <c r="O46" s="541">
        <f t="shared" si="15"/>
        <v>20</v>
      </c>
      <c r="P46" s="541">
        <f t="shared" si="16"/>
        <v>20</v>
      </c>
      <c r="Q46" s="1000">
        <v>42864</v>
      </c>
      <c r="R46" s="1000"/>
      <c r="S46" s="541">
        <f t="shared" si="4"/>
        <v>24</v>
      </c>
      <c r="T46" s="542">
        <f t="shared" si="17"/>
        <v>50</v>
      </c>
      <c r="U46" s="542"/>
      <c r="V46" s="541">
        <f t="shared" si="18"/>
        <v>20</v>
      </c>
      <c r="W46" s="543">
        <f t="shared" si="19"/>
        <v>30</v>
      </c>
      <c r="X46" s="1046" t="s">
        <v>473</v>
      </c>
      <c r="Y46" s="1046" t="s">
        <v>51</v>
      </c>
      <c r="Z46" s="1046" t="s">
        <v>29</v>
      </c>
      <c r="AA46" s="1046">
        <v>2017</v>
      </c>
      <c r="AB46" s="1046" t="s">
        <v>30</v>
      </c>
      <c r="AC46" s="1047">
        <v>7</v>
      </c>
      <c r="AD46" s="978">
        <f t="shared" si="8"/>
        <v>7.1428571428571432</v>
      </c>
      <c r="AE46" s="1048">
        <v>23.45</v>
      </c>
      <c r="AF46" s="976">
        <f t="shared" si="9"/>
        <v>167.5</v>
      </c>
      <c r="AG46" s="1058" t="s">
        <v>128</v>
      </c>
      <c r="AH46" s="976">
        <f t="shared" si="20"/>
        <v>167.5</v>
      </c>
      <c r="AI46" s="978">
        <f t="shared" si="21"/>
        <v>7.1428571428571432</v>
      </c>
      <c r="AJ46" s="982">
        <f t="shared" si="22"/>
        <v>50</v>
      </c>
      <c r="AK46" s="1105"/>
      <c r="AL46" s="1104"/>
      <c r="AM46" s="1090"/>
    </row>
    <row r="47" spans="1:39" ht="12.1" customHeight="1">
      <c r="A47" s="1097">
        <v>45491</v>
      </c>
      <c r="B47" s="164" t="s">
        <v>457</v>
      </c>
      <c r="C47" s="164" t="s">
        <v>111</v>
      </c>
      <c r="D47" s="1098" t="s">
        <v>458</v>
      </c>
      <c r="E47" s="164" t="s">
        <v>282</v>
      </c>
      <c r="F47" s="1000">
        <v>42864</v>
      </c>
      <c r="G47" s="1000"/>
      <c r="H47" s="1000">
        <v>42867</v>
      </c>
      <c r="I47" s="1000"/>
      <c r="J47" s="541">
        <f t="shared" si="0"/>
        <v>3</v>
      </c>
      <c r="K47" s="1000">
        <v>42867</v>
      </c>
      <c r="L47" s="541">
        <f t="shared" si="1"/>
        <v>0</v>
      </c>
      <c r="M47" s="1000">
        <v>42883</v>
      </c>
      <c r="N47" s="1000"/>
      <c r="O47" s="541">
        <f t="shared" si="15"/>
        <v>16</v>
      </c>
      <c r="P47" s="541">
        <f t="shared" si="16"/>
        <v>16</v>
      </c>
      <c r="Q47" s="1000">
        <v>42895</v>
      </c>
      <c r="R47" s="1000"/>
      <c r="S47" s="541">
        <f t="shared" si="4"/>
        <v>12</v>
      </c>
      <c r="T47" s="542">
        <f t="shared" si="17"/>
        <v>31</v>
      </c>
      <c r="U47" s="542"/>
      <c r="V47" s="541">
        <f t="shared" si="18"/>
        <v>16</v>
      </c>
      <c r="W47" s="543">
        <f t="shared" si="19"/>
        <v>15</v>
      </c>
      <c r="X47" s="1046" t="s">
        <v>473</v>
      </c>
      <c r="Y47" s="1046" t="s">
        <v>51</v>
      </c>
      <c r="Z47" s="1046" t="s">
        <v>29</v>
      </c>
      <c r="AA47" s="1046">
        <v>2017</v>
      </c>
      <c r="AB47" s="1046" t="s">
        <v>30</v>
      </c>
      <c r="AC47" s="1047">
        <v>7</v>
      </c>
      <c r="AD47" s="978">
        <f t="shared" si="8"/>
        <v>4.4285714285714288</v>
      </c>
      <c r="AE47" s="1048">
        <v>23.45</v>
      </c>
      <c r="AF47" s="976">
        <f t="shared" si="9"/>
        <v>103.85000000000001</v>
      </c>
      <c r="AG47" s="1058" t="s">
        <v>128</v>
      </c>
      <c r="AH47" s="976">
        <f t="shared" si="20"/>
        <v>103.85000000000001</v>
      </c>
      <c r="AI47" s="978">
        <f t="shared" si="21"/>
        <v>4.4285714285714288</v>
      </c>
      <c r="AJ47" s="982">
        <f t="shared" si="22"/>
        <v>31</v>
      </c>
      <c r="AK47" s="1105"/>
      <c r="AL47" s="1104"/>
      <c r="AM47" s="1090"/>
    </row>
    <row r="48" spans="1:39" ht="12.1" customHeight="1">
      <c r="A48" s="1097">
        <v>45491</v>
      </c>
      <c r="B48" s="164" t="s">
        <v>457</v>
      </c>
      <c r="C48" s="164" t="s">
        <v>111</v>
      </c>
      <c r="D48" s="1098" t="s">
        <v>459</v>
      </c>
      <c r="E48" s="164" t="s">
        <v>283</v>
      </c>
      <c r="F48" s="1000">
        <v>42895</v>
      </c>
      <c r="G48" s="1000"/>
      <c r="H48" s="1000">
        <v>42908</v>
      </c>
      <c r="I48" s="1000"/>
      <c r="J48" s="541">
        <f t="shared" si="0"/>
        <v>13</v>
      </c>
      <c r="K48" s="1000">
        <v>42908</v>
      </c>
      <c r="L48" s="541">
        <f t="shared" si="1"/>
        <v>0</v>
      </c>
      <c r="M48" s="1000">
        <v>42925</v>
      </c>
      <c r="N48" s="1000"/>
      <c r="O48" s="541">
        <f t="shared" si="15"/>
        <v>17</v>
      </c>
      <c r="P48" s="541">
        <f t="shared" si="16"/>
        <v>17</v>
      </c>
      <c r="Q48" s="1000">
        <v>42929</v>
      </c>
      <c r="R48" s="1000"/>
      <c r="S48" s="541">
        <f t="shared" si="4"/>
        <v>4</v>
      </c>
      <c r="T48" s="542">
        <f t="shared" si="17"/>
        <v>34</v>
      </c>
      <c r="U48" s="542"/>
      <c r="V48" s="541">
        <f t="shared" si="18"/>
        <v>17</v>
      </c>
      <c r="W48" s="543">
        <f t="shared" si="19"/>
        <v>17</v>
      </c>
      <c r="X48" s="1046" t="s">
        <v>473</v>
      </c>
      <c r="Y48" s="1046" t="s">
        <v>51</v>
      </c>
      <c r="Z48" s="1046" t="s">
        <v>29</v>
      </c>
      <c r="AA48" s="1046">
        <v>2017</v>
      </c>
      <c r="AB48" s="1046" t="s">
        <v>30</v>
      </c>
      <c r="AC48" s="1047">
        <v>7</v>
      </c>
      <c r="AD48" s="978">
        <f t="shared" si="8"/>
        <v>4.8571428571428568</v>
      </c>
      <c r="AE48" s="1048">
        <v>23.45</v>
      </c>
      <c r="AF48" s="976">
        <f t="shared" si="9"/>
        <v>113.89999999999999</v>
      </c>
      <c r="AG48" s="1058" t="s">
        <v>128</v>
      </c>
      <c r="AH48" s="976">
        <f t="shared" si="20"/>
        <v>113.89999999999999</v>
      </c>
      <c r="AI48" s="978">
        <f t="shared" si="21"/>
        <v>4.8571428571428568</v>
      </c>
      <c r="AJ48" s="982">
        <f t="shared" si="22"/>
        <v>34</v>
      </c>
      <c r="AK48" s="1105"/>
      <c r="AL48" s="1104"/>
      <c r="AM48" s="1090"/>
    </row>
    <row r="49" spans="1:39" ht="12.1" customHeight="1">
      <c r="A49" s="1097">
        <v>45492</v>
      </c>
      <c r="B49" s="164" t="s">
        <v>457</v>
      </c>
      <c r="C49" s="164" t="s">
        <v>111</v>
      </c>
      <c r="D49" s="1098" t="s">
        <v>458</v>
      </c>
      <c r="E49" s="164" t="s">
        <v>282</v>
      </c>
      <c r="F49" s="1000">
        <v>42929</v>
      </c>
      <c r="G49" s="1000"/>
      <c r="H49" s="1000">
        <v>42932</v>
      </c>
      <c r="I49" s="1000"/>
      <c r="J49" s="541">
        <f t="shared" si="0"/>
        <v>3</v>
      </c>
      <c r="K49" s="1000">
        <v>42932</v>
      </c>
      <c r="L49" s="541">
        <f t="shared" si="1"/>
        <v>0</v>
      </c>
      <c r="M49" s="1000">
        <v>42956</v>
      </c>
      <c r="N49" s="1000"/>
      <c r="O49" s="541">
        <f t="shared" si="15"/>
        <v>24</v>
      </c>
      <c r="P49" s="541">
        <f t="shared" si="16"/>
        <v>24</v>
      </c>
      <c r="Q49" s="1000">
        <v>42997</v>
      </c>
      <c r="R49" s="1000"/>
      <c r="S49" s="541">
        <f t="shared" si="4"/>
        <v>41</v>
      </c>
      <c r="T49" s="542">
        <f t="shared" si="17"/>
        <v>68</v>
      </c>
      <c r="U49" s="542"/>
      <c r="V49" s="541">
        <f t="shared" si="18"/>
        <v>24</v>
      </c>
      <c r="W49" s="543">
        <f t="shared" si="19"/>
        <v>44</v>
      </c>
      <c r="X49" s="1046" t="s">
        <v>473</v>
      </c>
      <c r="Y49" s="1046" t="s">
        <v>51</v>
      </c>
      <c r="Z49" s="1046" t="s">
        <v>29</v>
      </c>
      <c r="AA49" s="1046">
        <v>2017</v>
      </c>
      <c r="AB49" s="1046" t="s">
        <v>30</v>
      </c>
      <c r="AC49" s="1047">
        <v>7</v>
      </c>
      <c r="AD49" s="978">
        <f t="shared" si="8"/>
        <v>9.7142857142857135</v>
      </c>
      <c r="AE49" s="1048">
        <v>23.45</v>
      </c>
      <c r="AF49" s="976">
        <f t="shared" si="9"/>
        <v>227.79999999999998</v>
      </c>
      <c r="AG49" s="1058" t="s">
        <v>128</v>
      </c>
      <c r="AH49" s="976">
        <f t="shared" si="20"/>
        <v>227.79999999999998</v>
      </c>
      <c r="AI49" s="978">
        <f t="shared" si="21"/>
        <v>9.7142857142857135</v>
      </c>
      <c r="AJ49" s="982">
        <f t="shared" si="22"/>
        <v>68</v>
      </c>
      <c r="AK49" s="1105"/>
      <c r="AL49" s="1104"/>
      <c r="AM49" s="1090"/>
    </row>
    <row r="50" spans="1:39" ht="12.1" customHeight="1">
      <c r="A50" s="1097">
        <v>45495</v>
      </c>
      <c r="B50" s="164" t="s">
        <v>457</v>
      </c>
      <c r="C50" s="164" t="s">
        <v>111</v>
      </c>
      <c r="D50" s="1098" t="s">
        <v>459</v>
      </c>
      <c r="E50" s="164" t="s">
        <v>283</v>
      </c>
      <c r="F50" s="1000">
        <v>42997</v>
      </c>
      <c r="G50" s="1000"/>
      <c r="H50" s="1000">
        <v>43017</v>
      </c>
      <c r="I50" s="1000"/>
      <c r="J50" s="541">
        <f t="shared" si="0"/>
        <v>20</v>
      </c>
      <c r="K50" s="1000">
        <v>43017</v>
      </c>
      <c r="L50" s="541">
        <f t="shared" si="1"/>
        <v>0</v>
      </c>
      <c r="M50" s="1000">
        <v>43044</v>
      </c>
      <c r="N50" s="1000"/>
      <c r="O50" s="541">
        <f t="shared" si="15"/>
        <v>27</v>
      </c>
      <c r="P50" s="541">
        <f t="shared" si="16"/>
        <v>27</v>
      </c>
      <c r="Q50" s="1000">
        <v>43050</v>
      </c>
      <c r="R50" s="1000"/>
      <c r="S50" s="541">
        <f t="shared" si="4"/>
        <v>6</v>
      </c>
      <c r="T50" s="542">
        <f t="shared" si="17"/>
        <v>53</v>
      </c>
      <c r="U50" s="542"/>
      <c r="V50" s="541">
        <f t="shared" si="18"/>
        <v>27</v>
      </c>
      <c r="W50" s="543">
        <f t="shared" si="19"/>
        <v>26</v>
      </c>
      <c r="X50" s="1046" t="s">
        <v>473</v>
      </c>
      <c r="Y50" s="1046" t="s">
        <v>51</v>
      </c>
      <c r="Z50" s="1046" t="s">
        <v>29</v>
      </c>
      <c r="AA50" s="1046">
        <v>2017</v>
      </c>
      <c r="AB50" s="1046" t="s">
        <v>30</v>
      </c>
      <c r="AC50" s="1047">
        <v>7</v>
      </c>
      <c r="AD50" s="978">
        <f t="shared" si="8"/>
        <v>7.5714285714285712</v>
      </c>
      <c r="AE50" s="1048">
        <v>23.45</v>
      </c>
      <c r="AF50" s="976">
        <f t="shared" si="9"/>
        <v>177.54999999999998</v>
      </c>
      <c r="AG50" s="1058" t="s">
        <v>128</v>
      </c>
      <c r="AH50" s="976">
        <f t="shared" si="20"/>
        <v>177.54999999999998</v>
      </c>
      <c r="AI50" s="978">
        <f t="shared" si="21"/>
        <v>7.5714285714285712</v>
      </c>
      <c r="AJ50" s="982">
        <f t="shared" si="22"/>
        <v>53</v>
      </c>
      <c r="AK50" s="1035" t="s">
        <v>439</v>
      </c>
      <c r="AL50" s="1036" t="s">
        <v>440</v>
      </c>
      <c r="AM50" s="1092" t="s">
        <v>2</v>
      </c>
    </row>
    <row r="51" spans="1:39" ht="12.1" customHeight="1">
      <c r="A51" s="1097">
        <v>45496</v>
      </c>
      <c r="B51" s="164" t="s">
        <v>457</v>
      </c>
      <c r="C51" s="164" t="s">
        <v>111</v>
      </c>
      <c r="D51" s="1098" t="s">
        <v>458</v>
      </c>
      <c r="E51" s="164" t="s">
        <v>282</v>
      </c>
      <c r="F51" s="1000">
        <v>43050</v>
      </c>
      <c r="G51" s="1000"/>
      <c r="H51" s="1000">
        <v>43054</v>
      </c>
      <c r="I51" s="1000"/>
      <c r="J51" s="541">
        <f t="shared" si="0"/>
        <v>4</v>
      </c>
      <c r="K51" s="1000">
        <v>43054</v>
      </c>
      <c r="L51" s="541">
        <f t="shared" si="1"/>
        <v>0</v>
      </c>
      <c r="M51" s="1000">
        <v>43078</v>
      </c>
      <c r="N51" s="1000"/>
      <c r="O51" s="541">
        <f t="shared" si="15"/>
        <v>24</v>
      </c>
      <c r="P51" s="541">
        <f t="shared" si="16"/>
        <v>24</v>
      </c>
      <c r="Q51" s="1000">
        <v>43095</v>
      </c>
      <c r="R51" s="1000"/>
      <c r="S51" s="541">
        <f t="shared" si="4"/>
        <v>17</v>
      </c>
      <c r="T51" s="542">
        <f t="shared" si="17"/>
        <v>45</v>
      </c>
      <c r="U51" s="542"/>
      <c r="V51" s="541">
        <f t="shared" si="18"/>
        <v>24</v>
      </c>
      <c r="W51" s="543">
        <f t="shared" si="19"/>
        <v>21</v>
      </c>
      <c r="X51" s="1046" t="s">
        <v>473</v>
      </c>
      <c r="Y51" s="1046" t="s">
        <v>51</v>
      </c>
      <c r="Z51" s="1046" t="s">
        <v>29</v>
      </c>
      <c r="AA51" s="1046">
        <v>2017</v>
      </c>
      <c r="AB51" s="1046" t="s">
        <v>30</v>
      </c>
      <c r="AC51" s="1047">
        <v>7</v>
      </c>
      <c r="AD51" s="978">
        <f t="shared" si="8"/>
        <v>6.4285714285714288</v>
      </c>
      <c r="AE51" s="1048">
        <v>23.45</v>
      </c>
      <c r="AF51" s="976">
        <f t="shared" si="9"/>
        <v>150.75</v>
      </c>
      <c r="AG51" s="1058" t="s">
        <v>128</v>
      </c>
      <c r="AH51" s="976">
        <f t="shared" si="20"/>
        <v>150.75</v>
      </c>
      <c r="AI51" s="978">
        <f t="shared" si="21"/>
        <v>6.4285714285714288</v>
      </c>
      <c r="AJ51" s="982">
        <f t="shared" si="22"/>
        <v>45</v>
      </c>
      <c r="AK51" s="1106">
        <v>941.35</v>
      </c>
      <c r="AL51" s="1074">
        <v>1000</v>
      </c>
      <c r="AM51" s="1075">
        <v>45496</v>
      </c>
    </row>
    <row r="52" spans="1:39" ht="12.1" customHeight="1">
      <c r="A52" s="1097">
        <v>45496</v>
      </c>
      <c r="B52" s="164" t="s">
        <v>457</v>
      </c>
      <c r="C52" s="164" t="s">
        <v>111</v>
      </c>
      <c r="D52" s="1098" t="s">
        <v>459</v>
      </c>
      <c r="E52" s="164" t="s">
        <v>283</v>
      </c>
      <c r="F52" s="1000">
        <v>43095</v>
      </c>
      <c r="G52" s="1000"/>
      <c r="H52" s="1000">
        <v>43112</v>
      </c>
      <c r="I52" s="1000"/>
      <c r="J52" s="541">
        <f t="shared" si="0"/>
        <v>17</v>
      </c>
      <c r="K52" s="1000">
        <v>43112</v>
      </c>
      <c r="L52" s="541">
        <f t="shared" si="1"/>
        <v>0</v>
      </c>
      <c r="M52" s="1000">
        <v>43139</v>
      </c>
      <c r="N52" s="1000"/>
      <c r="O52" s="541">
        <f t="shared" si="15"/>
        <v>27</v>
      </c>
      <c r="P52" s="541">
        <f t="shared" si="16"/>
        <v>27</v>
      </c>
      <c r="Q52" s="1000">
        <v>43141</v>
      </c>
      <c r="R52" s="1000"/>
      <c r="S52" s="541">
        <f t="shared" si="4"/>
        <v>2</v>
      </c>
      <c r="T52" s="542">
        <f t="shared" si="17"/>
        <v>46</v>
      </c>
      <c r="U52" s="542"/>
      <c r="V52" s="541">
        <f t="shared" si="18"/>
        <v>27</v>
      </c>
      <c r="W52" s="543">
        <f t="shared" si="19"/>
        <v>19</v>
      </c>
      <c r="X52" s="1046" t="s">
        <v>473</v>
      </c>
      <c r="Y52" s="1046" t="s">
        <v>51</v>
      </c>
      <c r="Z52" s="1046" t="s">
        <v>29</v>
      </c>
      <c r="AA52" s="1046">
        <v>2017</v>
      </c>
      <c r="AB52" s="1046" t="s">
        <v>30</v>
      </c>
      <c r="AC52" s="1047">
        <v>7</v>
      </c>
      <c r="AD52" s="978">
        <f t="shared" si="8"/>
        <v>6.5714285714285712</v>
      </c>
      <c r="AE52" s="1048">
        <v>23.45</v>
      </c>
      <c r="AF52" s="976">
        <f t="shared" si="9"/>
        <v>154.1</v>
      </c>
      <c r="AG52" s="1058" t="s">
        <v>128</v>
      </c>
      <c r="AH52" s="976">
        <f t="shared" si="20"/>
        <v>154.1</v>
      </c>
      <c r="AI52" s="978">
        <f t="shared" si="21"/>
        <v>6.5714285714285712</v>
      </c>
      <c r="AJ52" s="982">
        <f t="shared" si="22"/>
        <v>46</v>
      </c>
      <c r="AK52" s="1105"/>
      <c r="AL52" s="1104"/>
      <c r="AM52" s="1090"/>
    </row>
    <row r="53" spans="1:39" ht="12.1" customHeight="1">
      <c r="A53" s="1097">
        <v>45497</v>
      </c>
      <c r="B53" s="164" t="s">
        <v>457</v>
      </c>
      <c r="C53" s="164" t="s">
        <v>111</v>
      </c>
      <c r="D53" s="1098" t="s">
        <v>458</v>
      </c>
      <c r="E53" s="164" t="s">
        <v>282</v>
      </c>
      <c r="F53" s="1000">
        <v>43141</v>
      </c>
      <c r="G53" s="1000"/>
      <c r="H53" s="1000">
        <v>43144</v>
      </c>
      <c r="I53" s="1000"/>
      <c r="J53" s="541">
        <f t="shared" si="0"/>
        <v>3</v>
      </c>
      <c r="K53" s="1000">
        <v>43144</v>
      </c>
      <c r="L53" s="541">
        <f t="shared" si="1"/>
        <v>0</v>
      </c>
      <c r="M53" s="1000">
        <v>43167</v>
      </c>
      <c r="N53" s="1000"/>
      <c r="O53" s="541">
        <f t="shared" si="15"/>
        <v>23</v>
      </c>
      <c r="P53" s="541">
        <f t="shared" si="16"/>
        <v>23</v>
      </c>
      <c r="Q53" s="1000">
        <v>43184</v>
      </c>
      <c r="R53" s="1000"/>
      <c r="S53" s="541">
        <f t="shared" si="4"/>
        <v>17</v>
      </c>
      <c r="T53" s="542">
        <f t="shared" si="17"/>
        <v>43</v>
      </c>
      <c r="U53" s="542"/>
      <c r="V53" s="541">
        <f t="shared" si="18"/>
        <v>23</v>
      </c>
      <c r="W53" s="543">
        <f t="shared" si="19"/>
        <v>20</v>
      </c>
      <c r="X53" s="1046" t="s">
        <v>473</v>
      </c>
      <c r="Y53" s="1046" t="s">
        <v>51</v>
      </c>
      <c r="Z53" s="1046" t="s">
        <v>29</v>
      </c>
      <c r="AA53" s="1046">
        <v>2017</v>
      </c>
      <c r="AB53" s="1046" t="s">
        <v>30</v>
      </c>
      <c r="AC53" s="1047">
        <v>7</v>
      </c>
      <c r="AD53" s="978">
        <f t="shared" si="8"/>
        <v>6.1428571428571432</v>
      </c>
      <c r="AE53" s="1048">
        <v>23.45</v>
      </c>
      <c r="AF53" s="976">
        <f t="shared" si="9"/>
        <v>144.05000000000001</v>
      </c>
      <c r="AG53" s="1058" t="s">
        <v>128</v>
      </c>
      <c r="AH53" s="976">
        <f t="shared" si="20"/>
        <v>144.05000000000001</v>
      </c>
      <c r="AI53" s="978">
        <f t="shared" si="21"/>
        <v>6.1428571428571432</v>
      </c>
      <c r="AJ53" s="982">
        <f t="shared" si="22"/>
        <v>43</v>
      </c>
      <c r="AK53" s="1105"/>
      <c r="AL53" s="1104"/>
      <c r="AM53" s="1090"/>
    </row>
    <row r="54" spans="1:39" ht="12.1" customHeight="1">
      <c r="A54" s="1097">
        <v>45497</v>
      </c>
      <c r="B54" s="164" t="s">
        <v>457</v>
      </c>
      <c r="C54" s="164" t="s">
        <v>111</v>
      </c>
      <c r="D54" s="1098" t="s">
        <v>459</v>
      </c>
      <c r="E54" s="164" t="s">
        <v>283</v>
      </c>
      <c r="F54" s="1000">
        <v>43184</v>
      </c>
      <c r="G54" s="1000"/>
      <c r="H54" s="1000">
        <v>43201</v>
      </c>
      <c r="I54" s="1000"/>
      <c r="J54" s="541">
        <f t="shared" si="0"/>
        <v>17</v>
      </c>
      <c r="K54" s="1000">
        <v>43201</v>
      </c>
      <c r="L54" s="541">
        <f t="shared" si="1"/>
        <v>0</v>
      </c>
      <c r="M54" s="1000">
        <v>43228</v>
      </c>
      <c r="N54" s="1000"/>
      <c r="O54" s="541">
        <f t="shared" si="15"/>
        <v>27</v>
      </c>
      <c r="P54" s="541">
        <f t="shared" si="16"/>
        <v>27</v>
      </c>
      <c r="Q54" s="1000">
        <v>43230</v>
      </c>
      <c r="R54" s="1000"/>
      <c r="S54" s="541">
        <f t="shared" si="4"/>
        <v>2</v>
      </c>
      <c r="T54" s="542">
        <f t="shared" si="17"/>
        <v>46</v>
      </c>
      <c r="U54" s="542"/>
      <c r="V54" s="541">
        <f t="shared" si="18"/>
        <v>27</v>
      </c>
      <c r="W54" s="543">
        <f t="shared" si="19"/>
        <v>19</v>
      </c>
      <c r="X54" s="1046" t="s">
        <v>473</v>
      </c>
      <c r="Y54" s="1046" t="s">
        <v>51</v>
      </c>
      <c r="Z54" s="1046" t="s">
        <v>29</v>
      </c>
      <c r="AA54" s="1046">
        <v>2017</v>
      </c>
      <c r="AB54" s="1046" t="s">
        <v>30</v>
      </c>
      <c r="AC54" s="1047">
        <v>7</v>
      </c>
      <c r="AD54" s="978">
        <f t="shared" si="8"/>
        <v>6.5714285714285712</v>
      </c>
      <c r="AE54" s="1048">
        <v>23.45</v>
      </c>
      <c r="AF54" s="976">
        <f t="shared" si="9"/>
        <v>154.1</v>
      </c>
      <c r="AG54" s="1058" t="s">
        <v>128</v>
      </c>
      <c r="AH54" s="976">
        <f t="shared" si="20"/>
        <v>154.1</v>
      </c>
      <c r="AI54" s="978">
        <f t="shared" si="21"/>
        <v>6.5714285714285712</v>
      </c>
      <c r="AJ54" s="982">
        <f t="shared" si="22"/>
        <v>46</v>
      </c>
      <c r="AK54" s="1105"/>
      <c r="AL54" s="1104"/>
      <c r="AM54" s="1090"/>
    </row>
    <row r="55" spans="1:39" ht="12.1" customHeight="1">
      <c r="A55" s="1097">
        <v>45498</v>
      </c>
      <c r="B55" s="164" t="s">
        <v>457</v>
      </c>
      <c r="C55" s="164" t="s">
        <v>111</v>
      </c>
      <c r="D55" s="1098" t="s">
        <v>458</v>
      </c>
      <c r="E55" s="164" t="s">
        <v>282</v>
      </c>
      <c r="F55" s="1000">
        <v>43230</v>
      </c>
      <c r="G55" s="1000"/>
      <c r="H55" s="1000">
        <v>43233</v>
      </c>
      <c r="I55" s="1000"/>
      <c r="J55" s="541">
        <f t="shared" si="0"/>
        <v>3</v>
      </c>
      <c r="K55" s="1000">
        <v>43233</v>
      </c>
      <c r="L55" s="541">
        <f t="shared" si="1"/>
        <v>0</v>
      </c>
      <c r="M55" s="1000">
        <v>43248</v>
      </c>
      <c r="N55" s="1000"/>
      <c r="O55" s="541">
        <f t="shared" si="15"/>
        <v>15</v>
      </c>
      <c r="P55" s="541">
        <f t="shared" si="16"/>
        <v>15</v>
      </c>
      <c r="Q55" s="1000">
        <v>43262</v>
      </c>
      <c r="R55" s="1000"/>
      <c r="S55" s="541">
        <f t="shared" si="4"/>
        <v>14</v>
      </c>
      <c r="T55" s="542">
        <f t="shared" si="17"/>
        <v>32</v>
      </c>
      <c r="U55" s="542"/>
      <c r="V55" s="541">
        <f t="shared" si="18"/>
        <v>15</v>
      </c>
      <c r="W55" s="543">
        <f t="shared" si="19"/>
        <v>17</v>
      </c>
      <c r="X55" s="1046" t="s">
        <v>473</v>
      </c>
      <c r="Y55" s="1046" t="s">
        <v>51</v>
      </c>
      <c r="Z55" s="1046" t="s">
        <v>29</v>
      </c>
      <c r="AA55" s="1046">
        <v>2017</v>
      </c>
      <c r="AB55" s="1046" t="s">
        <v>30</v>
      </c>
      <c r="AC55" s="1047">
        <v>7</v>
      </c>
      <c r="AD55" s="978">
        <f t="shared" si="8"/>
        <v>4.5714285714285712</v>
      </c>
      <c r="AE55" s="1048">
        <v>23.45</v>
      </c>
      <c r="AF55" s="976">
        <f t="shared" si="9"/>
        <v>107.19999999999999</v>
      </c>
      <c r="AG55" s="1058" t="s">
        <v>128</v>
      </c>
      <c r="AH55" s="976">
        <f t="shared" si="20"/>
        <v>107.19999999999999</v>
      </c>
      <c r="AI55" s="978">
        <f t="shared" si="21"/>
        <v>4.5714285714285712</v>
      </c>
      <c r="AJ55" s="982">
        <f t="shared" si="22"/>
        <v>32</v>
      </c>
      <c r="AK55" s="1105"/>
      <c r="AL55" s="1104"/>
      <c r="AM55" s="1090"/>
    </row>
    <row r="56" spans="1:39" ht="12.1" customHeight="1">
      <c r="A56" s="1097">
        <v>45498</v>
      </c>
      <c r="B56" s="164" t="s">
        <v>457</v>
      </c>
      <c r="C56" s="164" t="s">
        <v>111</v>
      </c>
      <c r="D56" s="1098" t="s">
        <v>459</v>
      </c>
      <c r="E56" s="164" t="s">
        <v>283</v>
      </c>
      <c r="F56" s="1000">
        <v>43262</v>
      </c>
      <c r="G56" s="1000"/>
      <c r="H56" s="1000">
        <v>43275</v>
      </c>
      <c r="I56" s="1000"/>
      <c r="J56" s="541">
        <f t="shared" si="0"/>
        <v>13</v>
      </c>
      <c r="K56" s="1000">
        <v>43275</v>
      </c>
      <c r="L56" s="541">
        <f t="shared" si="1"/>
        <v>0</v>
      </c>
      <c r="M56" s="1000">
        <v>43292</v>
      </c>
      <c r="N56" s="1000"/>
      <c r="O56" s="541">
        <f t="shared" si="15"/>
        <v>17</v>
      </c>
      <c r="P56" s="541">
        <f t="shared" si="16"/>
        <v>17</v>
      </c>
      <c r="Q56" s="1000">
        <v>43298</v>
      </c>
      <c r="R56" s="1000"/>
      <c r="S56" s="541">
        <f t="shared" si="4"/>
        <v>6</v>
      </c>
      <c r="T56" s="542">
        <f t="shared" si="17"/>
        <v>36</v>
      </c>
      <c r="U56" s="542"/>
      <c r="V56" s="541">
        <f t="shared" si="18"/>
        <v>17</v>
      </c>
      <c r="W56" s="543">
        <f t="shared" si="19"/>
        <v>19</v>
      </c>
      <c r="X56" s="1046" t="s">
        <v>473</v>
      </c>
      <c r="Y56" s="1046" t="s">
        <v>51</v>
      </c>
      <c r="Z56" s="1046" t="s">
        <v>29</v>
      </c>
      <c r="AA56" s="1046">
        <v>2017</v>
      </c>
      <c r="AB56" s="1046" t="s">
        <v>30</v>
      </c>
      <c r="AC56" s="1047">
        <v>7</v>
      </c>
      <c r="AD56" s="978">
        <f t="shared" si="8"/>
        <v>5.1428571428571432</v>
      </c>
      <c r="AE56" s="1048">
        <v>23.45</v>
      </c>
      <c r="AF56" s="976">
        <f t="shared" si="9"/>
        <v>120.60000000000001</v>
      </c>
      <c r="AG56" s="1058" t="s">
        <v>128</v>
      </c>
      <c r="AH56" s="976">
        <f t="shared" si="20"/>
        <v>120.60000000000001</v>
      </c>
      <c r="AI56" s="978">
        <f t="shared" si="21"/>
        <v>5.1428571428571432</v>
      </c>
      <c r="AJ56" s="982">
        <f t="shared" si="22"/>
        <v>36</v>
      </c>
      <c r="AK56" s="1105"/>
      <c r="AL56" s="1104"/>
      <c r="AM56" s="1090"/>
    </row>
    <row r="57" spans="1:39" ht="12.1" customHeight="1">
      <c r="A57" s="1097">
        <v>45499</v>
      </c>
      <c r="B57" s="164" t="s">
        <v>457</v>
      </c>
      <c r="C57" s="164" t="s">
        <v>111</v>
      </c>
      <c r="D57" s="1098" t="s">
        <v>458</v>
      </c>
      <c r="E57" s="164" t="s">
        <v>282</v>
      </c>
      <c r="F57" s="1000">
        <v>43298</v>
      </c>
      <c r="G57" s="1000"/>
      <c r="H57" s="1000">
        <v>43305</v>
      </c>
      <c r="I57" s="1000"/>
      <c r="J57" s="541">
        <f t="shared" si="0"/>
        <v>7</v>
      </c>
      <c r="K57" s="1000">
        <v>43305</v>
      </c>
      <c r="L57" s="541">
        <f t="shared" si="1"/>
        <v>0</v>
      </c>
      <c r="M57" s="1000">
        <v>43325</v>
      </c>
      <c r="N57" s="1000"/>
      <c r="O57" s="541">
        <f t="shared" si="15"/>
        <v>20</v>
      </c>
      <c r="P57" s="541">
        <f t="shared" si="16"/>
        <v>20</v>
      </c>
      <c r="Q57" s="1000">
        <v>43340</v>
      </c>
      <c r="R57" s="1000"/>
      <c r="S57" s="541">
        <f t="shared" si="4"/>
        <v>15</v>
      </c>
      <c r="T57" s="542">
        <f t="shared" si="17"/>
        <v>42</v>
      </c>
      <c r="U57" s="542"/>
      <c r="V57" s="541">
        <f t="shared" si="18"/>
        <v>20</v>
      </c>
      <c r="W57" s="543">
        <f t="shared" si="19"/>
        <v>22</v>
      </c>
      <c r="X57" s="1046" t="s">
        <v>473</v>
      </c>
      <c r="Y57" s="1046" t="s">
        <v>51</v>
      </c>
      <c r="Z57" s="1046" t="s">
        <v>29</v>
      </c>
      <c r="AA57" s="1046">
        <v>2017</v>
      </c>
      <c r="AB57" s="1046" t="s">
        <v>30</v>
      </c>
      <c r="AC57" s="1047">
        <v>7</v>
      </c>
      <c r="AD57" s="978">
        <f t="shared" si="8"/>
        <v>6</v>
      </c>
      <c r="AE57" s="1048">
        <v>23.45</v>
      </c>
      <c r="AF57" s="976">
        <f t="shared" si="9"/>
        <v>140.69999999999999</v>
      </c>
      <c r="AG57" s="1058" t="s">
        <v>128</v>
      </c>
      <c r="AH57" s="976">
        <f t="shared" si="20"/>
        <v>140.69999999999999</v>
      </c>
      <c r="AI57" s="978">
        <f t="shared" si="21"/>
        <v>6</v>
      </c>
      <c r="AJ57" s="982">
        <f t="shared" si="22"/>
        <v>42</v>
      </c>
      <c r="AK57" s="1035" t="s">
        <v>439</v>
      </c>
      <c r="AL57" s="1036" t="s">
        <v>440</v>
      </c>
      <c r="AM57" s="1092" t="s">
        <v>2</v>
      </c>
    </row>
    <row r="58" spans="1:39" ht="12.1" customHeight="1">
      <c r="A58" s="1097">
        <v>45499</v>
      </c>
      <c r="B58" s="164" t="s">
        <v>457</v>
      </c>
      <c r="C58" s="164" t="s">
        <v>111</v>
      </c>
      <c r="D58" s="1098" t="s">
        <v>459</v>
      </c>
      <c r="E58" s="164" t="s">
        <v>283</v>
      </c>
      <c r="F58" s="1000">
        <v>43340</v>
      </c>
      <c r="G58" s="1000"/>
      <c r="H58" s="1000">
        <v>43355</v>
      </c>
      <c r="I58" s="1000"/>
      <c r="J58" s="541">
        <f t="shared" si="0"/>
        <v>15</v>
      </c>
      <c r="K58" s="1000">
        <v>43355</v>
      </c>
      <c r="L58" s="541">
        <f t="shared" si="1"/>
        <v>0</v>
      </c>
      <c r="M58" s="1000">
        <v>43382</v>
      </c>
      <c r="N58" s="1000"/>
      <c r="O58" s="541">
        <f t="shared" si="15"/>
        <v>27</v>
      </c>
      <c r="P58" s="541">
        <f t="shared" si="16"/>
        <v>27</v>
      </c>
      <c r="Q58" s="1000">
        <v>43385</v>
      </c>
      <c r="R58" s="1000"/>
      <c r="S58" s="541">
        <f t="shared" si="4"/>
        <v>3</v>
      </c>
      <c r="T58" s="542">
        <f t="shared" si="17"/>
        <v>45</v>
      </c>
      <c r="U58" s="542"/>
      <c r="V58" s="541">
        <f t="shared" si="18"/>
        <v>27</v>
      </c>
      <c r="W58" s="543">
        <f t="shared" si="19"/>
        <v>18</v>
      </c>
      <c r="X58" s="1046" t="s">
        <v>473</v>
      </c>
      <c r="Y58" s="1046" t="s">
        <v>51</v>
      </c>
      <c r="Z58" s="1046" t="s">
        <v>29</v>
      </c>
      <c r="AA58" s="1046">
        <v>2017</v>
      </c>
      <c r="AB58" s="1046" t="s">
        <v>30</v>
      </c>
      <c r="AC58" s="1047">
        <v>7</v>
      </c>
      <c r="AD58" s="978">
        <f t="shared" si="8"/>
        <v>6.4285714285714288</v>
      </c>
      <c r="AE58" s="1048">
        <v>23.45</v>
      </c>
      <c r="AF58" s="976">
        <f t="shared" si="9"/>
        <v>150.75</v>
      </c>
      <c r="AG58" s="1058" t="s">
        <v>128</v>
      </c>
      <c r="AH58" s="976">
        <f t="shared" si="20"/>
        <v>150.75</v>
      </c>
      <c r="AI58" s="978">
        <f t="shared" si="21"/>
        <v>6.4285714285714288</v>
      </c>
      <c r="AJ58" s="982">
        <f t="shared" si="22"/>
        <v>45</v>
      </c>
      <c r="AK58" s="1106">
        <v>971.5</v>
      </c>
      <c r="AL58" s="1074">
        <v>1000</v>
      </c>
      <c r="AM58" s="1075">
        <v>45499</v>
      </c>
    </row>
    <row r="59" spans="1:39" ht="12.1" customHeight="1">
      <c r="A59" s="1097">
        <v>45502</v>
      </c>
      <c r="B59" s="164" t="s">
        <v>457</v>
      </c>
      <c r="C59" s="164" t="s">
        <v>111</v>
      </c>
      <c r="D59" s="1098" t="s">
        <v>458</v>
      </c>
      <c r="E59" s="164" t="s">
        <v>282</v>
      </c>
      <c r="F59" s="1000">
        <v>43385</v>
      </c>
      <c r="G59" s="1000"/>
      <c r="H59" s="1000">
        <v>43388</v>
      </c>
      <c r="I59" s="1000"/>
      <c r="J59" s="541">
        <f t="shared" si="0"/>
        <v>3</v>
      </c>
      <c r="K59" s="1000">
        <v>43388</v>
      </c>
      <c r="L59" s="541">
        <f t="shared" si="1"/>
        <v>0</v>
      </c>
      <c r="M59" s="1000">
        <v>43412</v>
      </c>
      <c r="N59" s="1000"/>
      <c r="O59" s="541">
        <f t="shared" si="15"/>
        <v>24</v>
      </c>
      <c r="P59" s="541">
        <f t="shared" si="16"/>
        <v>24</v>
      </c>
      <c r="Q59" s="1000">
        <v>43428</v>
      </c>
      <c r="R59" s="1000"/>
      <c r="S59" s="541">
        <f t="shared" si="4"/>
        <v>16</v>
      </c>
      <c r="T59" s="542">
        <f t="shared" si="17"/>
        <v>43</v>
      </c>
      <c r="U59" s="542"/>
      <c r="V59" s="541">
        <f t="shared" si="18"/>
        <v>24</v>
      </c>
      <c r="W59" s="543">
        <f t="shared" si="19"/>
        <v>19</v>
      </c>
      <c r="X59" s="1046" t="s">
        <v>473</v>
      </c>
      <c r="Y59" s="1046" t="s">
        <v>51</v>
      </c>
      <c r="Z59" s="1046" t="s">
        <v>29</v>
      </c>
      <c r="AA59" s="1046">
        <v>2017</v>
      </c>
      <c r="AB59" s="1046" t="s">
        <v>30</v>
      </c>
      <c r="AC59" s="1047">
        <v>7</v>
      </c>
      <c r="AD59" s="978">
        <f t="shared" si="8"/>
        <v>6.1428571428571432</v>
      </c>
      <c r="AE59" s="1048">
        <v>23.45</v>
      </c>
      <c r="AF59" s="976">
        <f t="shared" si="9"/>
        <v>144.05000000000001</v>
      </c>
      <c r="AG59" s="1058" t="s">
        <v>128</v>
      </c>
      <c r="AH59" s="976">
        <f t="shared" si="20"/>
        <v>144.05000000000001</v>
      </c>
      <c r="AI59" s="978">
        <f t="shared" si="21"/>
        <v>6.1428571428571432</v>
      </c>
      <c r="AJ59" s="982">
        <f t="shared" si="22"/>
        <v>43</v>
      </c>
      <c r="AK59" s="1105"/>
      <c r="AL59" s="1104"/>
      <c r="AM59" s="1090"/>
    </row>
    <row r="60" spans="1:39" ht="12.1" customHeight="1">
      <c r="A60" s="1097">
        <v>45502</v>
      </c>
      <c r="B60" s="164" t="s">
        <v>457</v>
      </c>
      <c r="C60" s="164" t="s">
        <v>111</v>
      </c>
      <c r="D60" s="1098" t="s">
        <v>459</v>
      </c>
      <c r="E60" s="164" t="s">
        <v>283</v>
      </c>
      <c r="F60" s="1000">
        <v>43428</v>
      </c>
      <c r="G60" s="1000"/>
      <c r="H60" s="1000">
        <v>43446</v>
      </c>
      <c r="I60" s="1000"/>
      <c r="J60" s="541">
        <f t="shared" si="0"/>
        <v>18</v>
      </c>
      <c r="K60" s="1000">
        <v>43446</v>
      </c>
      <c r="L60" s="541">
        <f t="shared" si="1"/>
        <v>0</v>
      </c>
      <c r="M60" s="1000">
        <v>43473</v>
      </c>
      <c r="N60" s="1000"/>
      <c r="O60" s="541">
        <f t="shared" si="15"/>
        <v>27</v>
      </c>
      <c r="P60" s="541">
        <f t="shared" si="16"/>
        <v>27</v>
      </c>
      <c r="Q60" s="1000">
        <v>43475</v>
      </c>
      <c r="R60" s="1000"/>
      <c r="S60" s="541">
        <f t="shared" si="4"/>
        <v>2</v>
      </c>
      <c r="T60" s="542">
        <f t="shared" si="17"/>
        <v>47</v>
      </c>
      <c r="U60" s="542"/>
      <c r="V60" s="541">
        <f t="shared" si="18"/>
        <v>27</v>
      </c>
      <c r="W60" s="543">
        <f t="shared" si="19"/>
        <v>20</v>
      </c>
      <c r="X60" s="1046" t="s">
        <v>473</v>
      </c>
      <c r="Y60" s="1046" t="s">
        <v>51</v>
      </c>
      <c r="Z60" s="1046" t="s">
        <v>29</v>
      </c>
      <c r="AA60" s="1046">
        <v>2017</v>
      </c>
      <c r="AB60" s="1046" t="s">
        <v>30</v>
      </c>
      <c r="AC60" s="1047">
        <v>7</v>
      </c>
      <c r="AD60" s="978">
        <f t="shared" si="8"/>
        <v>6.7142857142857144</v>
      </c>
      <c r="AE60" s="1048">
        <v>23.45</v>
      </c>
      <c r="AF60" s="976">
        <f t="shared" si="9"/>
        <v>157.44999999999999</v>
      </c>
      <c r="AG60" s="1058" t="s">
        <v>128</v>
      </c>
      <c r="AH60" s="976">
        <f t="shared" si="20"/>
        <v>157.44999999999999</v>
      </c>
      <c r="AI60" s="978">
        <f t="shared" si="21"/>
        <v>6.7142857142857144</v>
      </c>
      <c r="AJ60" s="982">
        <f t="shared" si="22"/>
        <v>47</v>
      </c>
      <c r="AK60" s="1103"/>
      <c r="AL60" s="1104"/>
      <c r="AM60" s="1090"/>
    </row>
    <row r="61" spans="1:39" ht="12.1" customHeight="1">
      <c r="A61" s="1097">
        <v>45503</v>
      </c>
      <c r="B61" s="164" t="s">
        <v>457</v>
      </c>
      <c r="C61" s="164" t="s">
        <v>111</v>
      </c>
      <c r="D61" s="1098" t="s">
        <v>458</v>
      </c>
      <c r="E61" s="164" t="s">
        <v>282</v>
      </c>
      <c r="F61" s="1000">
        <v>43475</v>
      </c>
      <c r="G61" s="1000"/>
      <c r="H61" s="1000">
        <v>43479</v>
      </c>
      <c r="I61" s="1000"/>
      <c r="J61" s="541">
        <f t="shared" si="0"/>
        <v>4</v>
      </c>
      <c r="K61" s="1000">
        <v>43479</v>
      </c>
      <c r="L61" s="541">
        <f t="shared" si="1"/>
        <v>0</v>
      </c>
      <c r="M61" s="1000">
        <v>43502</v>
      </c>
      <c r="N61" s="1000"/>
      <c r="O61" s="541">
        <f t="shared" si="15"/>
        <v>23</v>
      </c>
      <c r="P61" s="541">
        <f t="shared" si="16"/>
        <v>23</v>
      </c>
      <c r="Q61" s="1000">
        <v>43520</v>
      </c>
      <c r="R61" s="1000"/>
      <c r="S61" s="541">
        <f t="shared" si="4"/>
        <v>18</v>
      </c>
      <c r="T61" s="542">
        <f t="shared" si="17"/>
        <v>45</v>
      </c>
      <c r="U61" s="542"/>
      <c r="V61" s="541">
        <f t="shared" si="18"/>
        <v>23</v>
      </c>
      <c r="W61" s="543">
        <f t="shared" si="19"/>
        <v>22</v>
      </c>
      <c r="X61" s="1046" t="s">
        <v>473</v>
      </c>
      <c r="Y61" s="1046" t="s">
        <v>51</v>
      </c>
      <c r="Z61" s="1046" t="s">
        <v>29</v>
      </c>
      <c r="AA61" s="1046">
        <v>2017</v>
      </c>
      <c r="AB61" s="1046" t="s">
        <v>30</v>
      </c>
      <c r="AC61" s="1047">
        <v>7</v>
      </c>
      <c r="AD61" s="978">
        <f t="shared" si="8"/>
        <v>6.4285714285714288</v>
      </c>
      <c r="AE61" s="1048">
        <v>23.45</v>
      </c>
      <c r="AF61" s="976">
        <f t="shared" si="9"/>
        <v>150.75</v>
      </c>
      <c r="AG61" s="1058" t="s">
        <v>128</v>
      </c>
      <c r="AH61" s="976">
        <f t="shared" si="20"/>
        <v>150.75</v>
      </c>
      <c r="AI61" s="978">
        <f t="shared" si="21"/>
        <v>6.4285714285714288</v>
      </c>
      <c r="AJ61" s="982">
        <f t="shared" si="22"/>
        <v>45</v>
      </c>
      <c r="AK61" s="1103"/>
      <c r="AL61" s="1104"/>
      <c r="AM61" s="1090"/>
    </row>
    <row r="62" spans="1:39" ht="12.1" customHeight="1">
      <c r="A62" s="1097">
        <v>45503</v>
      </c>
      <c r="B62" s="164" t="s">
        <v>457</v>
      </c>
      <c r="C62" s="164" t="s">
        <v>111</v>
      </c>
      <c r="D62" s="1098" t="s">
        <v>459</v>
      </c>
      <c r="E62" s="164" t="s">
        <v>283</v>
      </c>
      <c r="F62" s="1000">
        <v>43520</v>
      </c>
      <c r="G62" s="1000"/>
      <c r="H62" s="1000">
        <v>43536</v>
      </c>
      <c r="I62" s="1000"/>
      <c r="J62" s="541">
        <f t="shared" si="0"/>
        <v>16</v>
      </c>
      <c r="K62" s="1000">
        <v>43536</v>
      </c>
      <c r="L62" s="541">
        <f t="shared" si="1"/>
        <v>0</v>
      </c>
      <c r="M62" s="1000">
        <v>43563</v>
      </c>
      <c r="N62" s="1000"/>
      <c r="O62" s="541">
        <f t="shared" si="15"/>
        <v>27</v>
      </c>
      <c r="P62" s="541">
        <f t="shared" si="16"/>
        <v>27</v>
      </c>
      <c r="Q62" s="1000">
        <v>43565</v>
      </c>
      <c r="R62" s="1000"/>
      <c r="S62" s="541">
        <f t="shared" si="4"/>
        <v>2</v>
      </c>
      <c r="T62" s="542">
        <f t="shared" si="17"/>
        <v>45</v>
      </c>
      <c r="U62" s="542"/>
      <c r="V62" s="541">
        <f t="shared" si="18"/>
        <v>27</v>
      </c>
      <c r="W62" s="543">
        <f t="shared" si="19"/>
        <v>18</v>
      </c>
      <c r="X62" s="1046" t="s">
        <v>473</v>
      </c>
      <c r="Y62" s="1046" t="s">
        <v>51</v>
      </c>
      <c r="Z62" s="1046" t="s">
        <v>29</v>
      </c>
      <c r="AA62" s="1046">
        <v>2017</v>
      </c>
      <c r="AB62" s="1046" t="s">
        <v>30</v>
      </c>
      <c r="AC62" s="1047">
        <v>7</v>
      </c>
      <c r="AD62" s="978">
        <f t="shared" si="8"/>
        <v>6.4285714285714288</v>
      </c>
      <c r="AE62" s="1048">
        <v>23.45</v>
      </c>
      <c r="AF62" s="976">
        <f t="shared" si="9"/>
        <v>150.75</v>
      </c>
      <c r="AG62" s="1058" t="s">
        <v>128</v>
      </c>
      <c r="AH62" s="976">
        <f t="shared" si="20"/>
        <v>150.75</v>
      </c>
      <c r="AI62" s="978">
        <f t="shared" si="21"/>
        <v>6.4285714285714288</v>
      </c>
      <c r="AJ62" s="982">
        <f t="shared" si="22"/>
        <v>45</v>
      </c>
      <c r="AK62" s="1035" t="s">
        <v>439</v>
      </c>
      <c r="AL62" s="1036" t="s">
        <v>440</v>
      </c>
      <c r="AM62" s="1092" t="s">
        <v>2</v>
      </c>
    </row>
    <row r="63" spans="1:39" ht="12.1" customHeight="1">
      <c r="A63" s="1097">
        <v>45504</v>
      </c>
      <c r="B63" s="164" t="s">
        <v>457</v>
      </c>
      <c r="C63" s="164" t="s">
        <v>111</v>
      </c>
      <c r="D63" s="1098" t="s">
        <v>458</v>
      </c>
      <c r="E63" s="164" t="s">
        <v>282</v>
      </c>
      <c r="F63" s="1000">
        <v>43565</v>
      </c>
      <c r="G63" s="1000"/>
      <c r="H63" s="1000">
        <v>43569</v>
      </c>
      <c r="I63" s="1000"/>
      <c r="J63" s="541">
        <f t="shared" si="0"/>
        <v>4</v>
      </c>
      <c r="K63" s="1000">
        <v>43569</v>
      </c>
      <c r="L63" s="541">
        <f t="shared" si="1"/>
        <v>0</v>
      </c>
      <c r="M63" s="1000">
        <v>43592</v>
      </c>
      <c r="N63" s="1000"/>
      <c r="O63" s="541">
        <f t="shared" si="15"/>
        <v>23</v>
      </c>
      <c r="P63" s="541">
        <f t="shared" si="16"/>
        <v>23</v>
      </c>
      <c r="Q63" s="1000">
        <v>43607</v>
      </c>
      <c r="R63" s="1000"/>
      <c r="S63" s="541">
        <f t="shared" si="4"/>
        <v>15</v>
      </c>
      <c r="T63" s="542">
        <f t="shared" si="17"/>
        <v>42</v>
      </c>
      <c r="U63" s="542"/>
      <c r="V63" s="541">
        <f t="shared" si="18"/>
        <v>23</v>
      </c>
      <c r="W63" s="543">
        <f t="shared" si="19"/>
        <v>19</v>
      </c>
      <c r="X63" s="1046" t="s">
        <v>473</v>
      </c>
      <c r="Y63" s="1046" t="s">
        <v>51</v>
      </c>
      <c r="Z63" s="1046" t="s">
        <v>29</v>
      </c>
      <c r="AA63" s="1046">
        <v>2017</v>
      </c>
      <c r="AB63" s="1046" t="s">
        <v>30</v>
      </c>
      <c r="AC63" s="1047">
        <v>7</v>
      </c>
      <c r="AD63" s="978">
        <f t="shared" si="8"/>
        <v>6</v>
      </c>
      <c r="AE63" s="1048">
        <v>23.45</v>
      </c>
      <c r="AF63" s="976">
        <f t="shared" si="9"/>
        <v>140.69999999999999</v>
      </c>
      <c r="AG63" s="1058" t="s">
        <v>128</v>
      </c>
      <c r="AH63" s="976">
        <f t="shared" si="20"/>
        <v>140.69999999999999</v>
      </c>
      <c r="AI63" s="978">
        <f t="shared" si="21"/>
        <v>6</v>
      </c>
      <c r="AJ63" s="982">
        <f t="shared" si="22"/>
        <v>42</v>
      </c>
      <c r="AK63" s="1106">
        <v>743.7</v>
      </c>
      <c r="AL63" s="1074">
        <v>700</v>
      </c>
      <c r="AM63" s="1075">
        <v>45504</v>
      </c>
    </row>
    <row r="64" spans="1:39" ht="12.1" customHeight="1">
      <c r="A64" s="1097">
        <v>45504</v>
      </c>
      <c r="B64" s="164" t="s">
        <v>457</v>
      </c>
      <c r="C64" s="164" t="s">
        <v>111</v>
      </c>
      <c r="D64" s="1098" t="s">
        <v>459</v>
      </c>
      <c r="E64" s="164" t="s">
        <v>283</v>
      </c>
      <c r="F64" s="1000">
        <v>43607</v>
      </c>
      <c r="G64" s="1000"/>
      <c r="H64" s="1000">
        <v>43623</v>
      </c>
      <c r="I64" s="1000"/>
      <c r="J64" s="541">
        <f t="shared" si="0"/>
        <v>16</v>
      </c>
      <c r="K64" s="1000">
        <v>43623</v>
      </c>
      <c r="L64" s="541">
        <f t="shared" si="1"/>
        <v>0</v>
      </c>
      <c r="M64" s="1000">
        <v>43650</v>
      </c>
      <c r="N64" s="1000"/>
      <c r="O64" s="541">
        <f t="shared" si="15"/>
        <v>27</v>
      </c>
      <c r="P64" s="541">
        <f t="shared" si="16"/>
        <v>27</v>
      </c>
      <c r="Q64" s="1000">
        <v>43656</v>
      </c>
      <c r="R64" s="1000"/>
      <c r="S64" s="541">
        <f t="shared" si="4"/>
        <v>6</v>
      </c>
      <c r="T64" s="542">
        <f t="shared" si="17"/>
        <v>49</v>
      </c>
      <c r="U64" s="542"/>
      <c r="V64" s="541">
        <f t="shared" si="18"/>
        <v>27</v>
      </c>
      <c r="W64" s="543">
        <f t="shared" si="19"/>
        <v>22</v>
      </c>
      <c r="X64" s="1046" t="s">
        <v>473</v>
      </c>
      <c r="Y64" s="1046" t="s">
        <v>51</v>
      </c>
      <c r="Z64" s="1046" t="s">
        <v>29</v>
      </c>
      <c r="AA64" s="1046">
        <v>2017</v>
      </c>
      <c r="AB64" s="1046" t="s">
        <v>30</v>
      </c>
      <c r="AC64" s="1047">
        <v>7</v>
      </c>
      <c r="AD64" s="978">
        <f t="shared" si="8"/>
        <v>7</v>
      </c>
      <c r="AE64" s="1048">
        <v>23.45</v>
      </c>
      <c r="AF64" s="976">
        <f t="shared" si="9"/>
        <v>164.15</v>
      </c>
      <c r="AG64" s="1058" t="s">
        <v>128</v>
      </c>
      <c r="AH64" s="976">
        <f t="shared" si="20"/>
        <v>164.15</v>
      </c>
      <c r="AI64" s="978">
        <f t="shared" si="21"/>
        <v>7</v>
      </c>
      <c r="AJ64" s="982">
        <f t="shared" si="22"/>
        <v>49</v>
      </c>
      <c r="AK64" s="1105"/>
      <c r="AL64" s="1104"/>
      <c r="AM64" s="1090"/>
    </row>
    <row r="65" spans="1:39" ht="12.1" customHeight="1">
      <c r="A65" s="1097">
        <v>45505</v>
      </c>
      <c r="B65" s="164" t="s">
        <v>457</v>
      </c>
      <c r="C65" s="164" t="s">
        <v>111</v>
      </c>
      <c r="D65" s="1098" t="s">
        <v>458</v>
      </c>
      <c r="E65" s="164" t="s">
        <v>282</v>
      </c>
      <c r="F65" s="1000">
        <v>43656</v>
      </c>
      <c r="G65" s="1000"/>
      <c r="H65" s="1000">
        <v>43660</v>
      </c>
      <c r="I65" s="1000"/>
      <c r="J65" s="541">
        <f t="shared" si="0"/>
        <v>4</v>
      </c>
      <c r="K65" s="1000">
        <v>43660</v>
      </c>
      <c r="L65" s="541">
        <f t="shared" si="1"/>
        <v>0</v>
      </c>
      <c r="M65" s="1000">
        <v>43674</v>
      </c>
      <c r="N65" s="1000"/>
      <c r="O65" s="541">
        <f t="shared" si="15"/>
        <v>14</v>
      </c>
      <c r="P65" s="541">
        <f t="shared" si="16"/>
        <v>14</v>
      </c>
      <c r="Q65" s="1000">
        <v>43687</v>
      </c>
      <c r="R65" s="1000"/>
      <c r="S65" s="541">
        <f t="shared" si="4"/>
        <v>13</v>
      </c>
      <c r="T65" s="542">
        <f t="shared" si="17"/>
        <v>31</v>
      </c>
      <c r="U65" s="542"/>
      <c r="V65" s="541">
        <f t="shared" si="18"/>
        <v>14</v>
      </c>
      <c r="W65" s="543">
        <f t="shared" si="19"/>
        <v>17</v>
      </c>
      <c r="X65" s="1046" t="s">
        <v>473</v>
      </c>
      <c r="Y65" s="1046" t="s">
        <v>51</v>
      </c>
      <c r="Z65" s="1046" t="s">
        <v>29</v>
      </c>
      <c r="AA65" s="1046">
        <v>2017</v>
      </c>
      <c r="AB65" s="1046" t="s">
        <v>30</v>
      </c>
      <c r="AC65" s="1047">
        <v>7</v>
      </c>
      <c r="AD65" s="978">
        <f t="shared" si="8"/>
        <v>4.4285714285714288</v>
      </c>
      <c r="AE65" s="1048">
        <v>23.45</v>
      </c>
      <c r="AF65" s="976">
        <f t="shared" si="9"/>
        <v>103.85000000000001</v>
      </c>
      <c r="AG65" s="1058" t="s">
        <v>128</v>
      </c>
      <c r="AH65" s="976">
        <f t="shared" si="20"/>
        <v>103.85000000000001</v>
      </c>
      <c r="AI65" s="978">
        <f t="shared" si="21"/>
        <v>4.4285714285714288</v>
      </c>
      <c r="AJ65" s="982">
        <f t="shared" si="22"/>
        <v>31</v>
      </c>
      <c r="AK65" s="1105"/>
      <c r="AL65" s="1104"/>
      <c r="AM65" s="1090"/>
    </row>
    <row r="66" spans="1:39" ht="12.1" customHeight="1">
      <c r="A66" s="1097">
        <v>45505</v>
      </c>
      <c r="B66" s="164" t="s">
        <v>457</v>
      </c>
      <c r="C66" s="164" t="s">
        <v>111</v>
      </c>
      <c r="D66" s="1098" t="s">
        <v>459</v>
      </c>
      <c r="E66" s="164" t="s">
        <v>283</v>
      </c>
      <c r="F66" s="1000">
        <v>43687</v>
      </c>
      <c r="G66" s="1000"/>
      <c r="H66" s="1000">
        <v>43702</v>
      </c>
      <c r="I66" s="1000"/>
      <c r="J66" s="541">
        <f t="shared" si="0"/>
        <v>15</v>
      </c>
      <c r="K66" s="1000">
        <v>43702</v>
      </c>
      <c r="L66" s="541">
        <f t="shared" si="1"/>
        <v>0</v>
      </c>
      <c r="M66" s="1000">
        <v>43720</v>
      </c>
      <c r="N66" s="1000"/>
      <c r="O66" s="541">
        <f t="shared" si="15"/>
        <v>18</v>
      </c>
      <c r="P66" s="541">
        <f t="shared" si="16"/>
        <v>18</v>
      </c>
      <c r="Q66" s="1000">
        <v>43722</v>
      </c>
      <c r="R66" s="1000"/>
      <c r="S66" s="541">
        <f t="shared" si="4"/>
        <v>2</v>
      </c>
      <c r="T66" s="542">
        <f t="shared" si="17"/>
        <v>35</v>
      </c>
      <c r="U66" s="542"/>
      <c r="V66" s="541">
        <f t="shared" si="18"/>
        <v>18</v>
      </c>
      <c r="W66" s="543">
        <f t="shared" si="19"/>
        <v>17</v>
      </c>
      <c r="X66" s="1046" t="s">
        <v>473</v>
      </c>
      <c r="Y66" s="1046" t="s">
        <v>51</v>
      </c>
      <c r="Z66" s="1046" t="s">
        <v>29</v>
      </c>
      <c r="AA66" s="1046">
        <v>2017</v>
      </c>
      <c r="AB66" s="1046" t="s">
        <v>30</v>
      </c>
      <c r="AC66" s="1047">
        <v>7</v>
      </c>
      <c r="AD66" s="978">
        <f t="shared" si="8"/>
        <v>5</v>
      </c>
      <c r="AE66" s="1048">
        <v>23.45</v>
      </c>
      <c r="AF66" s="976">
        <f t="shared" si="9"/>
        <v>117.25</v>
      </c>
      <c r="AG66" s="1058" t="s">
        <v>128</v>
      </c>
      <c r="AH66" s="976">
        <f t="shared" si="20"/>
        <v>117.25</v>
      </c>
      <c r="AI66" s="978">
        <f t="shared" si="21"/>
        <v>5</v>
      </c>
      <c r="AJ66" s="982">
        <f t="shared" si="22"/>
        <v>35</v>
      </c>
      <c r="AK66" s="1035" t="s">
        <v>439</v>
      </c>
      <c r="AL66" s="1036" t="s">
        <v>440</v>
      </c>
      <c r="AM66" s="1092" t="s">
        <v>2</v>
      </c>
    </row>
    <row r="67" spans="1:39" ht="12.1" customHeight="1">
      <c r="A67" s="1097">
        <v>45506</v>
      </c>
      <c r="B67" s="164" t="s">
        <v>457</v>
      </c>
      <c r="C67" s="164" t="s">
        <v>111</v>
      </c>
      <c r="D67" s="1098" t="s">
        <v>458</v>
      </c>
      <c r="E67" s="164" t="s">
        <v>282</v>
      </c>
      <c r="F67" s="1000">
        <v>43722</v>
      </c>
      <c r="G67" s="1000"/>
      <c r="H67" s="1000">
        <v>43726</v>
      </c>
      <c r="I67" s="1000"/>
      <c r="J67" s="541">
        <f t="shared" si="0"/>
        <v>4</v>
      </c>
      <c r="K67" s="1000">
        <v>43726</v>
      </c>
      <c r="L67" s="541">
        <f t="shared" si="1"/>
        <v>0</v>
      </c>
      <c r="M67" s="1000">
        <v>43749</v>
      </c>
      <c r="N67" s="1000"/>
      <c r="O67" s="541">
        <f t="shared" si="15"/>
        <v>23</v>
      </c>
      <c r="P67" s="541">
        <f t="shared" si="16"/>
        <v>23</v>
      </c>
      <c r="Q67" s="1000">
        <v>43764</v>
      </c>
      <c r="R67" s="1000"/>
      <c r="S67" s="541">
        <f t="shared" si="4"/>
        <v>15</v>
      </c>
      <c r="T67" s="542">
        <f t="shared" si="17"/>
        <v>42</v>
      </c>
      <c r="U67" s="542"/>
      <c r="V67" s="541">
        <f t="shared" si="18"/>
        <v>23</v>
      </c>
      <c r="W67" s="543">
        <f t="shared" si="19"/>
        <v>19</v>
      </c>
      <c r="X67" s="1046" t="s">
        <v>473</v>
      </c>
      <c r="Y67" s="1046" t="s">
        <v>51</v>
      </c>
      <c r="Z67" s="1046" t="s">
        <v>29</v>
      </c>
      <c r="AA67" s="1046">
        <v>2017</v>
      </c>
      <c r="AB67" s="1046" t="s">
        <v>30</v>
      </c>
      <c r="AC67" s="1047">
        <v>7</v>
      </c>
      <c r="AD67" s="978">
        <f t="shared" si="8"/>
        <v>6</v>
      </c>
      <c r="AE67" s="1048">
        <v>23.45</v>
      </c>
      <c r="AF67" s="976">
        <f t="shared" si="9"/>
        <v>140.69999999999999</v>
      </c>
      <c r="AG67" s="1058" t="s">
        <v>128</v>
      </c>
      <c r="AH67" s="976">
        <f t="shared" si="20"/>
        <v>140.69999999999999</v>
      </c>
      <c r="AI67" s="978">
        <f t="shared" si="21"/>
        <v>6</v>
      </c>
      <c r="AJ67" s="982">
        <f t="shared" si="22"/>
        <v>42</v>
      </c>
      <c r="AK67" s="1106">
        <v>525.95000000000005</v>
      </c>
      <c r="AL67" s="1074">
        <v>600</v>
      </c>
      <c r="AM67" s="1075">
        <v>45509</v>
      </c>
    </row>
    <row r="68" spans="1:39" ht="12.1" customHeight="1">
      <c r="A68" s="1097">
        <v>45506</v>
      </c>
      <c r="B68" s="164" t="s">
        <v>457</v>
      </c>
      <c r="C68" s="164" t="s">
        <v>111</v>
      </c>
      <c r="D68" s="1098" t="s">
        <v>459</v>
      </c>
      <c r="E68" s="164" t="s">
        <v>283</v>
      </c>
      <c r="F68" s="1000">
        <v>43764</v>
      </c>
      <c r="G68" s="1000"/>
      <c r="H68" s="1000">
        <v>43779</v>
      </c>
      <c r="I68" s="1000"/>
      <c r="J68" s="541">
        <f t="shared" si="0"/>
        <v>15</v>
      </c>
      <c r="K68" s="1000">
        <v>43779</v>
      </c>
      <c r="L68" s="541">
        <f t="shared" si="1"/>
        <v>0</v>
      </c>
      <c r="M68" s="1000">
        <v>43806</v>
      </c>
      <c r="N68" s="1000"/>
      <c r="O68" s="541">
        <f t="shared" si="15"/>
        <v>27</v>
      </c>
      <c r="P68" s="541">
        <f t="shared" si="16"/>
        <v>27</v>
      </c>
      <c r="Q68" s="1000">
        <v>43809</v>
      </c>
      <c r="R68" s="1000"/>
      <c r="S68" s="541">
        <f t="shared" si="4"/>
        <v>3</v>
      </c>
      <c r="T68" s="542">
        <f t="shared" si="17"/>
        <v>45</v>
      </c>
      <c r="U68" s="542"/>
      <c r="V68" s="541">
        <f t="shared" si="18"/>
        <v>27</v>
      </c>
      <c r="W68" s="543">
        <f t="shared" si="19"/>
        <v>18</v>
      </c>
      <c r="X68" s="1046" t="s">
        <v>473</v>
      </c>
      <c r="Y68" s="1046" t="s">
        <v>51</v>
      </c>
      <c r="Z68" s="1046" t="s">
        <v>29</v>
      </c>
      <c r="AA68" s="1046">
        <v>2017</v>
      </c>
      <c r="AB68" s="1046" t="s">
        <v>30</v>
      </c>
      <c r="AC68" s="1047">
        <v>7</v>
      </c>
      <c r="AD68" s="978">
        <f t="shared" si="8"/>
        <v>6.4285714285714288</v>
      </c>
      <c r="AE68" s="1048">
        <v>23.45</v>
      </c>
      <c r="AF68" s="976">
        <f t="shared" si="9"/>
        <v>150.75</v>
      </c>
      <c r="AG68" s="1058" t="s">
        <v>128</v>
      </c>
      <c r="AH68" s="976">
        <f t="shared" si="20"/>
        <v>150.75</v>
      </c>
      <c r="AI68" s="978">
        <f t="shared" si="21"/>
        <v>6.4285714285714288</v>
      </c>
      <c r="AJ68" s="982">
        <f t="shared" si="22"/>
        <v>45</v>
      </c>
      <c r="AK68" s="1105"/>
      <c r="AL68" s="1104"/>
      <c r="AM68" s="1090"/>
    </row>
    <row r="69" spans="1:39" ht="12.1" customHeight="1">
      <c r="A69" s="1097">
        <v>45509</v>
      </c>
      <c r="B69" s="164" t="s">
        <v>457</v>
      </c>
      <c r="C69" s="164" t="s">
        <v>111</v>
      </c>
      <c r="D69" s="1098" t="s">
        <v>458</v>
      </c>
      <c r="E69" s="164" t="s">
        <v>282</v>
      </c>
      <c r="F69" s="1000">
        <v>43809</v>
      </c>
      <c r="G69" s="1000"/>
      <c r="H69" s="1000">
        <v>43812</v>
      </c>
      <c r="I69" s="1000"/>
      <c r="J69" s="541">
        <f t="shared" si="0"/>
        <v>3</v>
      </c>
      <c r="K69" s="1000">
        <v>43812</v>
      </c>
      <c r="L69" s="541">
        <f t="shared" si="1"/>
        <v>0</v>
      </c>
      <c r="M69" s="1000">
        <v>43828</v>
      </c>
      <c r="N69" s="1000"/>
      <c r="O69" s="541">
        <f t="shared" si="15"/>
        <v>16</v>
      </c>
      <c r="P69" s="541">
        <f t="shared" si="16"/>
        <v>16</v>
      </c>
      <c r="Q69" s="1000">
        <v>43840</v>
      </c>
      <c r="R69" s="1000"/>
      <c r="S69" s="541">
        <f t="shared" si="4"/>
        <v>12</v>
      </c>
      <c r="T69" s="542">
        <f t="shared" si="17"/>
        <v>31</v>
      </c>
      <c r="U69" s="542"/>
      <c r="V69" s="541">
        <f t="shared" si="18"/>
        <v>16</v>
      </c>
      <c r="W69" s="543">
        <f t="shared" si="19"/>
        <v>15</v>
      </c>
      <c r="X69" s="1046" t="s">
        <v>473</v>
      </c>
      <c r="Y69" s="1046" t="s">
        <v>51</v>
      </c>
      <c r="Z69" s="1046" t="s">
        <v>29</v>
      </c>
      <c r="AA69" s="1046">
        <v>2017</v>
      </c>
      <c r="AB69" s="1046" t="s">
        <v>30</v>
      </c>
      <c r="AC69" s="1047">
        <v>7</v>
      </c>
      <c r="AD69" s="978">
        <f t="shared" si="8"/>
        <v>4.4285714285714288</v>
      </c>
      <c r="AE69" s="1048">
        <v>23.45</v>
      </c>
      <c r="AF69" s="976">
        <f t="shared" si="9"/>
        <v>103.85000000000001</v>
      </c>
      <c r="AG69" s="1058" t="s">
        <v>128</v>
      </c>
      <c r="AH69" s="976">
        <f t="shared" si="20"/>
        <v>103.85000000000001</v>
      </c>
      <c r="AI69" s="978">
        <f t="shared" si="21"/>
        <v>4.4285714285714288</v>
      </c>
      <c r="AJ69" s="982">
        <f t="shared" si="22"/>
        <v>31</v>
      </c>
      <c r="AK69" s="1105"/>
      <c r="AL69" s="1104"/>
      <c r="AM69" s="1090"/>
    </row>
    <row r="70" spans="1:39" ht="12.1" customHeight="1">
      <c r="A70" s="1097">
        <v>45509</v>
      </c>
      <c r="B70" s="164" t="s">
        <v>457</v>
      </c>
      <c r="C70" s="164" t="s">
        <v>111</v>
      </c>
      <c r="D70" s="1098" t="s">
        <v>459</v>
      </c>
      <c r="E70" s="164" t="s">
        <v>283</v>
      </c>
      <c r="F70" s="1000">
        <v>43840</v>
      </c>
      <c r="G70" s="1000"/>
      <c r="H70" s="1000">
        <v>43856</v>
      </c>
      <c r="I70" s="1000"/>
      <c r="J70" s="541">
        <f t="shared" si="0"/>
        <v>16</v>
      </c>
      <c r="K70" s="1000">
        <v>43856</v>
      </c>
      <c r="L70" s="541">
        <f t="shared" si="1"/>
        <v>0</v>
      </c>
      <c r="M70" s="1000">
        <v>43873</v>
      </c>
      <c r="N70" s="1000"/>
      <c r="O70" s="541">
        <f t="shared" si="15"/>
        <v>17</v>
      </c>
      <c r="P70" s="541">
        <f t="shared" si="16"/>
        <v>17</v>
      </c>
      <c r="Q70" s="1000">
        <v>43877</v>
      </c>
      <c r="R70" s="1000"/>
      <c r="S70" s="541">
        <f t="shared" si="4"/>
        <v>4</v>
      </c>
      <c r="T70" s="542">
        <f t="shared" si="17"/>
        <v>37</v>
      </c>
      <c r="U70" s="542"/>
      <c r="V70" s="541">
        <f t="shared" si="18"/>
        <v>17</v>
      </c>
      <c r="W70" s="543">
        <f t="shared" si="19"/>
        <v>20</v>
      </c>
      <c r="X70" s="1046" t="s">
        <v>473</v>
      </c>
      <c r="Y70" s="1046" t="s">
        <v>51</v>
      </c>
      <c r="Z70" s="1046" t="s">
        <v>29</v>
      </c>
      <c r="AA70" s="1046">
        <v>2017</v>
      </c>
      <c r="AB70" s="1046" t="s">
        <v>30</v>
      </c>
      <c r="AC70" s="1047">
        <v>7</v>
      </c>
      <c r="AD70" s="978">
        <f t="shared" si="8"/>
        <v>5.2857142857142856</v>
      </c>
      <c r="AE70" s="1048">
        <v>23.45</v>
      </c>
      <c r="AF70" s="976">
        <f t="shared" si="9"/>
        <v>123.94999999999999</v>
      </c>
      <c r="AG70" s="1058" t="s">
        <v>128</v>
      </c>
      <c r="AH70" s="976">
        <f t="shared" si="20"/>
        <v>123.94999999999999</v>
      </c>
      <c r="AI70" s="978">
        <f t="shared" si="21"/>
        <v>5.2857142857142856</v>
      </c>
      <c r="AJ70" s="982">
        <f t="shared" si="22"/>
        <v>37</v>
      </c>
      <c r="AK70" s="1105"/>
      <c r="AL70" s="1104"/>
      <c r="AM70" s="1090"/>
    </row>
    <row r="71" spans="1:39" ht="12.1" customHeight="1">
      <c r="A71" s="1097">
        <v>45510</v>
      </c>
      <c r="B71" s="164" t="s">
        <v>457</v>
      </c>
      <c r="C71" s="164" t="s">
        <v>111</v>
      </c>
      <c r="D71" s="1098" t="s">
        <v>458</v>
      </c>
      <c r="E71" s="164" t="s">
        <v>282</v>
      </c>
      <c r="F71" s="1000">
        <v>43877</v>
      </c>
      <c r="G71" s="1000"/>
      <c r="H71" s="1000">
        <v>43880</v>
      </c>
      <c r="I71" s="1000"/>
      <c r="J71" s="541">
        <f t="shared" si="0"/>
        <v>3</v>
      </c>
      <c r="K71" s="1000">
        <v>43880</v>
      </c>
      <c r="L71" s="541">
        <f t="shared" si="1"/>
        <v>0</v>
      </c>
      <c r="M71" s="1000">
        <v>43895</v>
      </c>
      <c r="N71" s="1000"/>
      <c r="O71" s="541">
        <f t="shared" si="15"/>
        <v>15</v>
      </c>
      <c r="P71" s="541">
        <f t="shared" si="16"/>
        <v>15</v>
      </c>
      <c r="Q71" s="1000">
        <v>43908</v>
      </c>
      <c r="R71" s="1000"/>
      <c r="S71" s="541">
        <f t="shared" si="4"/>
        <v>13</v>
      </c>
      <c r="T71" s="542">
        <f t="shared" si="17"/>
        <v>31</v>
      </c>
      <c r="U71" s="542"/>
      <c r="V71" s="541">
        <f t="shared" si="18"/>
        <v>15</v>
      </c>
      <c r="W71" s="543">
        <f t="shared" si="19"/>
        <v>16</v>
      </c>
      <c r="X71" s="1046" t="s">
        <v>473</v>
      </c>
      <c r="Y71" s="1046" t="s">
        <v>51</v>
      </c>
      <c r="Z71" s="1046" t="s">
        <v>29</v>
      </c>
      <c r="AA71" s="1046">
        <v>2017</v>
      </c>
      <c r="AB71" s="1046" t="s">
        <v>30</v>
      </c>
      <c r="AC71" s="1047">
        <v>7</v>
      </c>
      <c r="AD71" s="978">
        <f t="shared" si="8"/>
        <v>4.4285714285714288</v>
      </c>
      <c r="AE71" s="1048">
        <v>23.45</v>
      </c>
      <c r="AF71" s="976">
        <f t="shared" si="9"/>
        <v>103.85000000000001</v>
      </c>
      <c r="AG71" s="1058" t="s">
        <v>128</v>
      </c>
      <c r="AH71" s="976">
        <f t="shared" si="20"/>
        <v>103.85000000000001</v>
      </c>
      <c r="AI71" s="978">
        <f t="shared" si="21"/>
        <v>4.4285714285714288</v>
      </c>
      <c r="AJ71" s="982">
        <f t="shared" si="22"/>
        <v>31</v>
      </c>
      <c r="AK71" s="1105"/>
      <c r="AL71" s="1104"/>
      <c r="AM71" s="1090"/>
    </row>
    <row r="72" spans="1:39" ht="12.1" customHeight="1">
      <c r="A72" s="1097">
        <v>45510</v>
      </c>
      <c r="B72" s="164" t="s">
        <v>457</v>
      </c>
      <c r="C72" s="164" t="s">
        <v>111</v>
      </c>
      <c r="D72" s="1098" t="s">
        <v>459</v>
      </c>
      <c r="E72" s="164" t="s">
        <v>283</v>
      </c>
      <c r="F72" s="1000">
        <v>43908</v>
      </c>
      <c r="G72" s="1000"/>
      <c r="H72" s="1000">
        <v>43921</v>
      </c>
      <c r="I72" s="1000"/>
      <c r="J72" s="541">
        <f t="shared" si="0"/>
        <v>13</v>
      </c>
      <c r="K72" s="1000">
        <v>43921</v>
      </c>
      <c r="L72" s="541">
        <f t="shared" si="1"/>
        <v>0</v>
      </c>
      <c r="M72" s="1000">
        <v>43948</v>
      </c>
      <c r="N72" s="1000"/>
      <c r="O72" s="541">
        <f t="shared" si="15"/>
        <v>27</v>
      </c>
      <c r="P72" s="541">
        <f t="shared" si="16"/>
        <v>27</v>
      </c>
      <c r="Q72" s="1000">
        <v>43941</v>
      </c>
      <c r="R72" s="1000"/>
      <c r="S72" s="541">
        <f t="shared" si="4"/>
        <v>-7</v>
      </c>
      <c r="T72" s="542">
        <f t="shared" si="17"/>
        <v>33</v>
      </c>
      <c r="U72" s="542"/>
      <c r="V72" s="541">
        <f t="shared" si="18"/>
        <v>27</v>
      </c>
      <c r="W72" s="543">
        <f t="shared" si="19"/>
        <v>6</v>
      </c>
      <c r="X72" s="1046" t="s">
        <v>473</v>
      </c>
      <c r="Y72" s="1046" t="s">
        <v>51</v>
      </c>
      <c r="Z72" s="1046" t="s">
        <v>29</v>
      </c>
      <c r="AA72" s="1046">
        <v>2017</v>
      </c>
      <c r="AB72" s="1046" t="s">
        <v>30</v>
      </c>
      <c r="AC72" s="1047">
        <v>7</v>
      </c>
      <c r="AD72" s="978">
        <f t="shared" si="8"/>
        <v>4.7142857142857144</v>
      </c>
      <c r="AE72" s="1048">
        <v>23.45</v>
      </c>
      <c r="AF72" s="976">
        <f t="shared" si="9"/>
        <v>110.55</v>
      </c>
      <c r="AG72" s="1058" t="s">
        <v>128</v>
      </c>
      <c r="AH72" s="976">
        <f t="shared" si="20"/>
        <v>110.55</v>
      </c>
      <c r="AI72" s="978">
        <f t="shared" si="21"/>
        <v>4.7142857142857144</v>
      </c>
      <c r="AJ72" s="982">
        <f t="shared" si="22"/>
        <v>33</v>
      </c>
      <c r="AK72" s="1105"/>
      <c r="AL72" s="1104"/>
      <c r="AM72" s="1090"/>
    </row>
    <row r="73" spans="1:39" ht="12.1" customHeight="1">
      <c r="A73" s="1097">
        <v>45511</v>
      </c>
      <c r="B73" s="164" t="s">
        <v>457</v>
      </c>
      <c r="C73" s="164" t="s">
        <v>111</v>
      </c>
      <c r="D73" s="1098" t="s">
        <v>458</v>
      </c>
      <c r="E73" s="164" t="s">
        <v>282</v>
      </c>
      <c r="F73" s="1000">
        <v>43941</v>
      </c>
      <c r="G73" s="1000"/>
      <c r="H73" s="1000">
        <v>43944</v>
      </c>
      <c r="I73" s="1000"/>
      <c r="J73" s="541">
        <f t="shared" ref="J73:J136" si="23">H73-F73</f>
        <v>3</v>
      </c>
      <c r="K73" s="1000">
        <v>43944</v>
      </c>
      <c r="L73" s="541">
        <f t="shared" ref="L73:L136" si="24">K73-H73</f>
        <v>0</v>
      </c>
      <c r="M73" s="1000">
        <v>43960</v>
      </c>
      <c r="N73" s="1000"/>
      <c r="O73" s="541">
        <f t="shared" si="15"/>
        <v>16</v>
      </c>
      <c r="P73" s="541">
        <f t="shared" si="16"/>
        <v>16</v>
      </c>
      <c r="Q73" s="1000">
        <v>43976</v>
      </c>
      <c r="R73" s="1000"/>
      <c r="S73" s="541">
        <f t="shared" ref="S73:S136" si="25">Q73-M73</f>
        <v>16</v>
      </c>
      <c r="T73" s="542">
        <f t="shared" si="17"/>
        <v>35</v>
      </c>
      <c r="U73" s="542"/>
      <c r="V73" s="541">
        <f t="shared" si="18"/>
        <v>16</v>
      </c>
      <c r="W73" s="543">
        <f t="shared" si="19"/>
        <v>19</v>
      </c>
      <c r="X73" s="1046" t="s">
        <v>473</v>
      </c>
      <c r="Y73" s="1046" t="s">
        <v>51</v>
      </c>
      <c r="Z73" s="1046" t="s">
        <v>29</v>
      </c>
      <c r="AA73" s="1046">
        <v>2017</v>
      </c>
      <c r="AB73" s="1046" t="s">
        <v>30</v>
      </c>
      <c r="AC73" s="1047">
        <v>7</v>
      </c>
      <c r="AD73" s="978">
        <f t="shared" ref="AD73:AD136" si="26">T73/AC73</f>
        <v>5</v>
      </c>
      <c r="AE73" s="1048">
        <v>23.45</v>
      </c>
      <c r="AF73" s="976">
        <f t="shared" ref="AF73:AF136" si="27">AD73*AE73</f>
        <v>117.25</v>
      </c>
      <c r="AG73" s="1058" t="s">
        <v>128</v>
      </c>
      <c r="AH73" s="976">
        <f t="shared" si="20"/>
        <v>117.25</v>
      </c>
      <c r="AI73" s="978">
        <f t="shared" si="21"/>
        <v>5</v>
      </c>
      <c r="AJ73" s="982">
        <f t="shared" si="22"/>
        <v>35</v>
      </c>
      <c r="AK73" s="1105"/>
      <c r="AL73" s="1104"/>
      <c r="AM73" s="1090"/>
    </row>
    <row r="74" spans="1:39" ht="12.1" customHeight="1">
      <c r="A74" s="1097">
        <v>45511</v>
      </c>
      <c r="B74" s="164" t="s">
        <v>457</v>
      </c>
      <c r="C74" s="164" t="s">
        <v>111</v>
      </c>
      <c r="D74" s="1098" t="s">
        <v>459</v>
      </c>
      <c r="E74" s="164" t="s">
        <v>283</v>
      </c>
      <c r="F74" s="1000">
        <v>43976</v>
      </c>
      <c r="G74" s="1000"/>
      <c r="H74" s="1000">
        <v>43989</v>
      </c>
      <c r="I74" s="1000"/>
      <c r="J74" s="541">
        <f t="shared" si="23"/>
        <v>13</v>
      </c>
      <c r="K74" s="1000">
        <v>43989</v>
      </c>
      <c r="L74" s="541">
        <f t="shared" si="24"/>
        <v>0</v>
      </c>
      <c r="M74" s="1000">
        <v>44007</v>
      </c>
      <c r="N74" s="1000"/>
      <c r="O74" s="541">
        <f t="shared" si="15"/>
        <v>18</v>
      </c>
      <c r="P74" s="541">
        <f t="shared" si="16"/>
        <v>18</v>
      </c>
      <c r="Q74" s="1000">
        <v>44010</v>
      </c>
      <c r="R74" s="1000"/>
      <c r="S74" s="541">
        <f t="shared" si="25"/>
        <v>3</v>
      </c>
      <c r="T74" s="542">
        <f t="shared" si="17"/>
        <v>34</v>
      </c>
      <c r="U74" s="542"/>
      <c r="V74" s="541">
        <f t="shared" si="18"/>
        <v>18</v>
      </c>
      <c r="W74" s="543">
        <f t="shared" si="19"/>
        <v>16</v>
      </c>
      <c r="X74" s="1046" t="s">
        <v>473</v>
      </c>
      <c r="Y74" s="1046" t="s">
        <v>51</v>
      </c>
      <c r="Z74" s="1046" t="s">
        <v>29</v>
      </c>
      <c r="AA74" s="1046">
        <v>2017</v>
      </c>
      <c r="AB74" s="1046" t="s">
        <v>30</v>
      </c>
      <c r="AC74" s="1047">
        <v>7</v>
      </c>
      <c r="AD74" s="978">
        <f t="shared" si="26"/>
        <v>4.8571428571428568</v>
      </c>
      <c r="AE74" s="1048">
        <v>23.45</v>
      </c>
      <c r="AF74" s="976">
        <f t="shared" si="27"/>
        <v>113.89999999999999</v>
      </c>
      <c r="AG74" s="1058" t="s">
        <v>128</v>
      </c>
      <c r="AH74" s="976">
        <f t="shared" si="20"/>
        <v>113.89999999999999</v>
      </c>
      <c r="AI74" s="978">
        <f t="shared" si="21"/>
        <v>4.8571428571428568</v>
      </c>
      <c r="AJ74" s="982">
        <f t="shared" si="22"/>
        <v>34</v>
      </c>
      <c r="AK74" s="1035" t="s">
        <v>439</v>
      </c>
      <c r="AL74" s="1036" t="s">
        <v>440</v>
      </c>
      <c r="AM74" s="1092" t="s">
        <v>2</v>
      </c>
    </row>
    <row r="75" spans="1:39" ht="12.1" customHeight="1">
      <c r="A75" s="1097">
        <v>45512</v>
      </c>
      <c r="B75" s="164" t="s">
        <v>457</v>
      </c>
      <c r="C75" s="164" t="s">
        <v>111</v>
      </c>
      <c r="D75" s="1098" t="s">
        <v>458</v>
      </c>
      <c r="E75" s="164" t="s">
        <v>282</v>
      </c>
      <c r="F75" s="1000">
        <v>44010</v>
      </c>
      <c r="G75" s="1000"/>
      <c r="H75" s="1000">
        <v>44013</v>
      </c>
      <c r="I75" s="1000"/>
      <c r="J75" s="541">
        <f t="shared" si="23"/>
        <v>3</v>
      </c>
      <c r="K75" s="1000">
        <v>44013</v>
      </c>
      <c r="L75" s="541">
        <f t="shared" si="24"/>
        <v>0</v>
      </c>
      <c r="M75" s="1000">
        <v>44029</v>
      </c>
      <c r="N75" s="1000"/>
      <c r="O75" s="541">
        <f t="shared" si="15"/>
        <v>16</v>
      </c>
      <c r="P75" s="541">
        <f t="shared" si="16"/>
        <v>16</v>
      </c>
      <c r="Q75" s="1000">
        <v>44041</v>
      </c>
      <c r="R75" s="1000"/>
      <c r="S75" s="541">
        <f t="shared" si="25"/>
        <v>12</v>
      </c>
      <c r="T75" s="542">
        <f t="shared" si="17"/>
        <v>31</v>
      </c>
      <c r="U75" s="542"/>
      <c r="V75" s="541">
        <f t="shared" si="18"/>
        <v>16</v>
      </c>
      <c r="W75" s="543">
        <f t="shared" si="19"/>
        <v>15</v>
      </c>
      <c r="X75" s="1046" t="s">
        <v>473</v>
      </c>
      <c r="Y75" s="1046" t="s">
        <v>51</v>
      </c>
      <c r="Z75" s="1046" t="s">
        <v>29</v>
      </c>
      <c r="AA75" s="1046">
        <v>2017</v>
      </c>
      <c r="AB75" s="1046" t="s">
        <v>30</v>
      </c>
      <c r="AC75" s="1047">
        <v>7</v>
      </c>
      <c r="AD75" s="978">
        <f t="shared" si="26"/>
        <v>4.4285714285714288</v>
      </c>
      <c r="AE75" s="1048">
        <v>23.45</v>
      </c>
      <c r="AF75" s="976">
        <f t="shared" si="27"/>
        <v>103.85000000000001</v>
      </c>
      <c r="AG75" s="1058" t="s">
        <v>128</v>
      </c>
      <c r="AH75" s="976">
        <f t="shared" si="20"/>
        <v>103.85000000000001</v>
      </c>
      <c r="AI75" s="978">
        <f t="shared" si="21"/>
        <v>4.4285714285714288</v>
      </c>
      <c r="AJ75" s="982">
        <f t="shared" si="22"/>
        <v>31</v>
      </c>
      <c r="AK75" s="1106">
        <v>927.95</v>
      </c>
      <c r="AL75" s="1074">
        <v>900</v>
      </c>
      <c r="AM75" s="1075">
        <v>45512</v>
      </c>
    </row>
    <row r="76" spans="1:39" ht="12.1" customHeight="1">
      <c r="A76" s="1097">
        <v>45512</v>
      </c>
      <c r="B76" s="164" t="s">
        <v>457</v>
      </c>
      <c r="C76" s="164" t="s">
        <v>111</v>
      </c>
      <c r="D76" s="1098" t="s">
        <v>459</v>
      </c>
      <c r="E76" s="164" t="s">
        <v>283</v>
      </c>
      <c r="F76" s="1000">
        <v>44041</v>
      </c>
      <c r="G76" s="1000"/>
      <c r="H76" s="1000">
        <v>44054</v>
      </c>
      <c r="I76" s="1000"/>
      <c r="J76" s="541">
        <f t="shared" si="23"/>
        <v>13</v>
      </c>
      <c r="K76" s="1000">
        <v>44054</v>
      </c>
      <c r="L76" s="541">
        <f t="shared" si="24"/>
        <v>0</v>
      </c>
      <c r="M76" s="1000">
        <v>44072</v>
      </c>
      <c r="N76" s="1000"/>
      <c r="O76" s="541">
        <f t="shared" si="15"/>
        <v>18</v>
      </c>
      <c r="P76" s="541">
        <f t="shared" si="16"/>
        <v>18</v>
      </c>
      <c r="Q76" s="1000">
        <v>44075</v>
      </c>
      <c r="R76" s="1000"/>
      <c r="S76" s="541">
        <f t="shared" si="25"/>
        <v>3</v>
      </c>
      <c r="T76" s="542">
        <f t="shared" si="17"/>
        <v>34</v>
      </c>
      <c r="U76" s="542"/>
      <c r="V76" s="541">
        <f t="shared" si="18"/>
        <v>18</v>
      </c>
      <c r="W76" s="543">
        <f t="shared" si="19"/>
        <v>16</v>
      </c>
      <c r="X76" s="1046" t="s">
        <v>473</v>
      </c>
      <c r="Y76" s="1046" t="s">
        <v>51</v>
      </c>
      <c r="Z76" s="1046" t="s">
        <v>29</v>
      </c>
      <c r="AA76" s="1046">
        <v>2017</v>
      </c>
      <c r="AB76" s="1046" t="s">
        <v>30</v>
      </c>
      <c r="AC76" s="1047">
        <v>7</v>
      </c>
      <c r="AD76" s="978">
        <f t="shared" si="26"/>
        <v>4.8571428571428568</v>
      </c>
      <c r="AE76" s="1048">
        <v>23.45</v>
      </c>
      <c r="AF76" s="976">
        <f t="shared" si="27"/>
        <v>113.89999999999999</v>
      </c>
      <c r="AG76" s="1058" t="s">
        <v>128</v>
      </c>
      <c r="AH76" s="976">
        <f t="shared" si="20"/>
        <v>113.89999999999999</v>
      </c>
      <c r="AI76" s="978">
        <f t="shared" si="21"/>
        <v>4.8571428571428568</v>
      </c>
      <c r="AJ76" s="982">
        <f t="shared" si="22"/>
        <v>34</v>
      </c>
      <c r="AK76" s="1105"/>
      <c r="AL76" s="1104"/>
      <c r="AM76" s="1090"/>
    </row>
    <row r="77" spans="1:39" ht="12.1" customHeight="1">
      <c r="A77" s="1097">
        <v>45513</v>
      </c>
      <c r="B77" s="164" t="s">
        <v>457</v>
      </c>
      <c r="C77" s="164" t="s">
        <v>111</v>
      </c>
      <c r="D77" s="1098" t="s">
        <v>458</v>
      </c>
      <c r="E77" s="164" t="s">
        <v>282</v>
      </c>
      <c r="F77" s="1000">
        <v>44075</v>
      </c>
      <c r="G77" s="1000"/>
      <c r="H77" s="1000">
        <v>44079</v>
      </c>
      <c r="I77" s="1000"/>
      <c r="J77" s="541">
        <f t="shared" si="23"/>
        <v>4</v>
      </c>
      <c r="K77" s="1000">
        <v>44079</v>
      </c>
      <c r="L77" s="541">
        <f t="shared" si="24"/>
        <v>0</v>
      </c>
      <c r="M77" s="1000">
        <v>44094</v>
      </c>
      <c r="N77" s="1000"/>
      <c r="O77" s="541">
        <f t="shared" si="15"/>
        <v>15</v>
      </c>
      <c r="P77" s="541">
        <f t="shared" si="16"/>
        <v>15</v>
      </c>
      <c r="Q77" s="1000">
        <v>44107</v>
      </c>
      <c r="R77" s="1000"/>
      <c r="S77" s="541">
        <f t="shared" si="25"/>
        <v>13</v>
      </c>
      <c r="T77" s="542">
        <f t="shared" si="17"/>
        <v>32</v>
      </c>
      <c r="U77" s="542"/>
      <c r="V77" s="541">
        <f t="shared" si="18"/>
        <v>15</v>
      </c>
      <c r="W77" s="543">
        <f t="shared" si="19"/>
        <v>17</v>
      </c>
      <c r="X77" s="1046" t="s">
        <v>473</v>
      </c>
      <c r="Y77" s="1046" t="s">
        <v>51</v>
      </c>
      <c r="Z77" s="1046" t="s">
        <v>29</v>
      </c>
      <c r="AA77" s="1046">
        <v>2017</v>
      </c>
      <c r="AB77" s="1046" t="s">
        <v>30</v>
      </c>
      <c r="AC77" s="1047">
        <v>7</v>
      </c>
      <c r="AD77" s="978">
        <f t="shared" si="26"/>
        <v>4.5714285714285712</v>
      </c>
      <c r="AE77" s="1048">
        <v>23.45</v>
      </c>
      <c r="AF77" s="976">
        <f t="shared" si="27"/>
        <v>107.19999999999999</v>
      </c>
      <c r="AG77" s="1058" t="s">
        <v>128</v>
      </c>
      <c r="AH77" s="976">
        <f t="shared" si="20"/>
        <v>107.19999999999999</v>
      </c>
      <c r="AI77" s="978">
        <f t="shared" si="21"/>
        <v>4.5714285714285712</v>
      </c>
      <c r="AJ77" s="982">
        <f t="shared" si="22"/>
        <v>32</v>
      </c>
      <c r="AK77" s="1035" t="s">
        <v>439</v>
      </c>
      <c r="AL77" s="1036" t="s">
        <v>440</v>
      </c>
      <c r="AM77" s="1092" t="s">
        <v>2</v>
      </c>
    </row>
    <row r="78" spans="1:39" ht="12.1" customHeight="1">
      <c r="A78" s="1097">
        <v>45513</v>
      </c>
      <c r="B78" s="164" t="s">
        <v>457</v>
      </c>
      <c r="C78" s="164" t="s">
        <v>111</v>
      </c>
      <c r="D78" s="1098" t="s">
        <v>459</v>
      </c>
      <c r="E78" s="164" t="s">
        <v>283</v>
      </c>
      <c r="F78" s="1000">
        <v>44107</v>
      </c>
      <c r="G78" s="1000"/>
      <c r="H78" s="1000">
        <v>44122</v>
      </c>
      <c r="I78" s="1000"/>
      <c r="J78" s="541">
        <f t="shared" si="23"/>
        <v>15</v>
      </c>
      <c r="K78" s="1000">
        <v>44122</v>
      </c>
      <c r="L78" s="541">
        <f t="shared" si="24"/>
        <v>0</v>
      </c>
      <c r="M78" s="1000">
        <v>44140</v>
      </c>
      <c r="N78" s="1000"/>
      <c r="O78" s="541">
        <f t="shared" si="15"/>
        <v>18</v>
      </c>
      <c r="P78" s="541">
        <f t="shared" si="16"/>
        <v>18</v>
      </c>
      <c r="Q78" s="1000">
        <v>44148</v>
      </c>
      <c r="R78" s="1000"/>
      <c r="S78" s="541">
        <f t="shared" si="25"/>
        <v>8</v>
      </c>
      <c r="T78" s="542">
        <f t="shared" si="17"/>
        <v>41</v>
      </c>
      <c r="U78" s="542"/>
      <c r="V78" s="541">
        <f t="shared" si="18"/>
        <v>18</v>
      </c>
      <c r="W78" s="543">
        <f t="shared" si="19"/>
        <v>23</v>
      </c>
      <c r="X78" s="1046" t="s">
        <v>473</v>
      </c>
      <c r="Y78" s="1046" t="s">
        <v>51</v>
      </c>
      <c r="Z78" s="1046" t="s">
        <v>29</v>
      </c>
      <c r="AA78" s="1046">
        <v>2017</v>
      </c>
      <c r="AB78" s="1046" t="s">
        <v>30</v>
      </c>
      <c r="AC78" s="1047">
        <v>7</v>
      </c>
      <c r="AD78" s="978">
        <f t="shared" si="26"/>
        <v>5.8571428571428568</v>
      </c>
      <c r="AE78" s="1048">
        <v>23.45</v>
      </c>
      <c r="AF78" s="976">
        <f t="shared" si="27"/>
        <v>137.35</v>
      </c>
      <c r="AG78" s="1058" t="s">
        <v>128</v>
      </c>
      <c r="AH78" s="976">
        <f t="shared" si="20"/>
        <v>137.35</v>
      </c>
      <c r="AI78" s="978">
        <f t="shared" si="21"/>
        <v>5.8571428571428568</v>
      </c>
      <c r="AJ78" s="982">
        <f t="shared" si="22"/>
        <v>41</v>
      </c>
      <c r="AK78" s="1106">
        <v>358.45</v>
      </c>
      <c r="AL78" s="1074">
        <v>400</v>
      </c>
      <c r="AM78" s="1075">
        <v>45519</v>
      </c>
    </row>
    <row r="79" spans="1:39" ht="12.1" customHeight="1">
      <c r="A79" s="1097">
        <v>45520</v>
      </c>
      <c r="B79" s="164" t="s">
        <v>457</v>
      </c>
      <c r="C79" s="164" t="s">
        <v>111</v>
      </c>
      <c r="D79" s="1098" t="s">
        <v>279</v>
      </c>
      <c r="E79" s="164" t="s">
        <v>445</v>
      </c>
      <c r="F79" s="1000">
        <v>44148</v>
      </c>
      <c r="G79" s="1000"/>
      <c r="H79" s="1000">
        <v>0</v>
      </c>
      <c r="I79" s="1000"/>
      <c r="J79" s="541">
        <f t="shared" si="23"/>
        <v>-44148</v>
      </c>
      <c r="K79" s="1000">
        <v>0</v>
      </c>
      <c r="L79" s="541">
        <f t="shared" si="24"/>
        <v>0</v>
      </c>
      <c r="M79" s="1000">
        <v>0</v>
      </c>
      <c r="N79" s="1000"/>
      <c r="O79" s="541">
        <f t="shared" si="15"/>
        <v>0</v>
      </c>
      <c r="P79" s="541">
        <f t="shared" si="16"/>
        <v>0</v>
      </c>
      <c r="Q79" s="1000">
        <v>44175</v>
      </c>
      <c r="R79" s="1000"/>
      <c r="S79" s="541">
        <f t="shared" si="25"/>
        <v>44175</v>
      </c>
      <c r="T79" s="542">
        <f t="shared" si="17"/>
        <v>27</v>
      </c>
      <c r="U79" s="542"/>
      <c r="V79" s="541">
        <f t="shared" si="18"/>
        <v>0</v>
      </c>
      <c r="W79" s="543">
        <f t="shared" si="19"/>
        <v>27</v>
      </c>
      <c r="X79" s="1046" t="s">
        <v>473</v>
      </c>
      <c r="Y79" s="1046" t="s">
        <v>51</v>
      </c>
      <c r="Z79" s="1046" t="s">
        <v>29</v>
      </c>
      <c r="AA79" s="1046">
        <v>2017</v>
      </c>
      <c r="AB79" s="1046" t="s">
        <v>30</v>
      </c>
      <c r="AC79" s="1047">
        <v>7</v>
      </c>
      <c r="AD79" s="978">
        <f t="shared" si="26"/>
        <v>3.8571428571428572</v>
      </c>
      <c r="AE79" s="1048">
        <v>23.45</v>
      </c>
      <c r="AF79" s="976">
        <f t="shared" si="27"/>
        <v>90.45</v>
      </c>
      <c r="AG79" s="1058" t="s">
        <v>128</v>
      </c>
      <c r="AH79" s="976">
        <f t="shared" si="20"/>
        <v>90.45</v>
      </c>
      <c r="AI79" s="978">
        <f t="shared" si="21"/>
        <v>3.8571428571428572</v>
      </c>
      <c r="AJ79" s="982">
        <f t="shared" si="22"/>
        <v>27</v>
      </c>
      <c r="AK79" s="1105"/>
      <c r="AL79" s="1104"/>
      <c r="AM79" s="1090"/>
    </row>
    <row r="80" spans="1:39" ht="12.1" customHeight="1">
      <c r="A80" s="1097">
        <v>45523</v>
      </c>
      <c r="B80" s="164" t="s">
        <v>457</v>
      </c>
      <c r="C80" s="164" t="s">
        <v>111</v>
      </c>
      <c r="D80" s="1098" t="s">
        <v>458</v>
      </c>
      <c r="E80" s="164" t="s">
        <v>282</v>
      </c>
      <c r="F80" s="1000">
        <v>44175</v>
      </c>
      <c r="G80" s="1000"/>
      <c r="H80" s="1000">
        <v>44179</v>
      </c>
      <c r="I80" s="1000"/>
      <c r="J80" s="541">
        <f t="shared" si="23"/>
        <v>4</v>
      </c>
      <c r="K80" s="1000">
        <v>44179</v>
      </c>
      <c r="L80" s="541">
        <f t="shared" si="24"/>
        <v>0</v>
      </c>
      <c r="M80" s="1000">
        <v>44189</v>
      </c>
      <c r="N80" s="1000"/>
      <c r="O80" s="541">
        <f t="shared" si="15"/>
        <v>10</v>
      </c>
      <c r="P80" s="541">
        <f t="shared" si="16"/>
        <v>10</v>
      </c>
      <c r="Q80" s="1000">
        <v>44202</v>
      </c>
      <c r="R80" s="1000"/>
      <c r="S80" s="541">
        <f t="shared" si="25"/>
        <v>13</v>
      </c>
      <c r="T80" s="542">
        <f t="shared" si="17"/>
        <v>27</v>
      </c>
      <c r="U80" s="542"/>
      <c r="V80" s="541">
        <f t="shared" si="18"/>
        <v>10</v>
      </c>
      <c r="W80" s="543">
        <f t="shared" si="19"/>
        <v>17</v>
      </c>
      <c r="X80" s="1046" t="s">
        <v>473</v>
      </c>
      <c r="Y80" s="1046" t="s">
        <v>51</v>
      </c>
      <c r="Z80" s="1046" t="s">
        <v>29</v>
      </c>
      <c r="AA80" s="1046">
        <v>2017</v>
      </c>
      <c r="AB80" s="1046" t="s">
        <v>30</v>
      </c>
      <c r="AC80" s="1047">
        <v>7</v>
      </c>
      <c r="AD80" s="978">
        <f t="shared" si="26"/>
        <v>3.8571428571428572</v>
      </c>
      <c r="AE80" s="1048">
        <v>23.45</v>
      </c>
      <c r="AF80" s="976">
        <f t="shared" si="27"/>
        <v>90.45</v>
      </c>
      <c r="AG80" s="1058" t="s">
        <v>128</v>
      </c>
      <c r="AH80" s="976">
        <f t="shared" si="20"/>
        <v>90.45</v>
      </c>
      <c r="AI80" s="978">
        <f t="shared" si="21"/>
        <v>3.8571428571428572</v>
      </c>
      <c r="AJ80" s="982">
        <f t="shared" si="22"/>
        <v>27</v>
      </c>
      <c r="AK80" s="1105"/>
      <c r="AL80" s="1104"/>
      <c r="AM80" s="1090"/>
    </row>
    <row r="81" spans="1:39" ht="12.1" customHeight="1">
      <c r="A81" s="1097">
        <v>45523</v>
      </c>
      <c r="B81" s="164" t="s">
        <v>457</v>
      </c>
      <c r="C81" s="164" t="s">
        <v>111</v>
      </c>
      <c r="D81" s="1098" t="s">
        <v>459</v>
      </c>
      <c r="E81" s="164" t="s">
        <v>283</v>
      </c>
      <c r="F81" s="1000">
        <v>44202</v>
      </c>
      <c r="G81" s="1000"/>
      <c r="H81" s="1000">
        <v>44215</v>
      </c>
      <c r="I81" s="1000"/>
      <c r="J81" s="541">
        <f t="shared" si="23"/>
        <v>13</v>
      </c>
      <c r="K81" s="1000">
        <v>44215</v>
      </c>
      <c r="L81" s="541">
        <f t="shared" si="24"/>
        <v>0</v>
      </c>
      <c r="M81" s="1000">
        <v>44225</v>
      </c>
      <c r="N81" s="1000"/>
      <c r="O81" s="541">
        <f t="shared" si="15"/>
        <v>10</v>
      </c>
      <c r="P81" s="541">
        <f t="shared" si="16"/>
        <v>10</v>
      </c>
      <c r="Q81" s="1000">
        <v>44228</v>
      </c>
      <c r="R81" s="1000"/>
      <c r="S81" s="541">
        <f t="shared" si="25"/>
        <v>3</v>
      </c>
      <c r="T81" s="542">
        <f t="shared" si="17"/>
        <v>26</v>
      </c>
      <c r="U81" s="542"/>
      <c r="V81" s="541">
        <f t="shared" si="18"/>
        <v>10</v>
      </c>
      <c r="W81" s="543">
        <f t="shared" si="19"/>
        <v>16</v>
      </c>
      <c r="X81" s="1046" t="s">
        <v>473</v>
      </c>
      <c r="Y81" s="1046" t="s">
        <v>51</v>
      </c>
      <c r="Z81" s="1046" t="s">
        <v>29</v>
      </c>
      <c r="AA81" s="1046">
        <v>2017</v>
      </c>
      <c r="AB81" s="1046" t="s">
        <v>30</v>
      </c>
      <c r="AC81" s="1047">
        <v>7</v>
      </c>
      <c r="AD81" s="978">
        <f t="shared" si="26"/>
        <v>3.7142857142857144</v>
      </c>
      <c r="AE81" s="1048">
        <v>23.45</v>
      </c>
      <c r="AF81" s="976">
        <f t="shared" si="27"/>
        <v>87.1</v>
      </c>
      <c r="AG81" s="1058" t="s">
        <v>128</v>
      </c>
      <c r="AH81" s="976">
        <f t="shared" si="20"/>
        <v>87.1</v>
      </c>
      <c r="AI81" s="978">
        <f t="shared" si="21"/>
        <v>3.7142857142857144</v>
      </c>
      <c r="AJ81" s="982">
        <f t="shared" si="22"/>
        <v>26</v>
      </c>
      <c r="AK81" s="1105"/>
      <c r="AL81" s="1104"/>
      <c r="AM81" s="1090"/>
    </row>
    <row r="82" spans="1:39" ht="12.1" customHeight="1">
      <c r="A82" s="1097">
        <v>45523</v>
      </c>
      <c r="B82" s="164" t="s">
        <v>457</v>
      </c>
      <c r="C82" s="164" t="s">
        <v>111</v>
      </c>
      <c r="D82" s="1098" t="s">
        <v>459</v>
      </c>
      <c r="E82" s="164" t="s">
        <v>283</v>
      </c>
      <c r="F82" s="1000">
        <v>44228</v>
      </c>
      <c r="G82" s="1000"/>
      <c r="H82" s="1000">
        <v>44242</v>
      </c>
      <c r="I82" s="1000"/>
      <c r="J82" s="541">
        <f t="shared" si="23"/>
        <v>14</v>
      </c>
      <c r="K82" s="1000">
        <v>44242</v>
      </c>
      <c r="L82" s="541">
        <f t="shared" si="24"/>
        <v>0</v>
      </c>
      <c r="M82" s="1000">
        <v>44252</v>
      </c>
      <c r="N82" s="1000"/>
      <c r="O82" s="541">
        <f t="shared" si="15"/>
        <v>10</v>
      </c>
      <c r="P82" s="541">
        <f t="shared" si="16"/>
        <v>10</v>
      </c>
      <c r="Q82" s="1000">
        <v>44254</v>
      </c>
      <c r="R82" s="1000"/>
      <c r="S82" s="541">
        <f t="shared" si="25"/>
        <v>2</v>
      </c>
      <c r="T82" s="542">
        <f t="shared" si="17"/>
        <v>26</v>
      </c>
      <c r="U82" s="542"/>
      <c r="V82" s="541">
        <f t="shared" si="18"/>
        <v>10</v>
      </c>
      <c r="W82" s="543">
        <f t="shared" si="19"/>
        <v>16</v>
      </c>
      <c r="X82" s="1046" t="s">
        <v>473</v>
      </c>
      <c r="Y82" s="1046" t="s">
        <v>51</v>
      </c>
      <c r="Z82" s="1046" t="s">
        <v>29</v>
      </c>
      <c r="AA82" s="1046">
        <v>2017</v>
      </c>
      <c r="AB82" s="1046" t="s">
        <v>30</v>
      </c>
      <c r="AC82" s="1047">
        <v>7</v>
      </c>
      <c r="AD82" s="978">
        <f t="shared" si="26"/>
        <v>3.7142857142857144</v>
      </c>
      <c r="AE82" s="1048">
        <v>23.45</v>
      </c>
      <c r="AF82" s="976">
        <f t="shared" si="27"/>
        <v>87.1</v>
      </c>
      <c r="AG82" s="1058" t="s">
        <v>128</v>
      </c>
      <c r="AH82" s="976">
        <f t="shared" si="20"/>
        <v>87.1</v>
      </c>
      <c r="AI82" s="978">
        <f t="shared" si="21"/>
        <v>3.7142857142857144</v>
      </c>
      <c r="AJ82" s="982">
        <f t="shared" si="22"/>
        <v>26</v>
      </c>
      <c r="AK82" s="1035" t="s">
        <v>439</v>
      </c>
      <c r="AL82" s="1036" t="s">
        <v>440</v>
      </c>
      <c r="AM82" s="1092" t="s">
        <v>2</v>
      </c>
    </row>
    <row r="83" spans="1:39" ht="12.1" customHeight="1">
      <c r="A83" s="1097">
        <v>45524</v>
      </c>
      <c r="B83" s="164" t="s">
        <v>457</v>
      </c>
      <c r="C83" s="164" t="s">
        <v>111</v>
      </c>
      <c r="D83" s="1098" t="s">
        <v>458</v>
      </c>
      <c r="E83" s="164" t="s">
        <v>282</v>
      </c>
      <c r="F83" s="1000">
        <v>44254</v>
      </c>
      <c r="G83" s="1000"/>
      <c r="H83" s="1000">
        <v>44258</v>
      </c>
      <c r="I83" s="1000"/>
      <c r="J83" s="541">
        <f t="shared" si="23"/>
        <v>4</v>
      </c>
      <c r="K83" s="1000">
        <v>44258</v>
      </c>
      <c r="L83" s="541">
        <f t="shared" si="24"/>
        <v>0</v>
      </c>
      <c r="M83" s="1000">
        <v>44268</v>
      </c>
      <c r="N83" s="1000"/>
      <c r="O83" s="541">
        <f t="shared" si="15"/>
        <v>10</v>
      </c>
      <c r="P83" s="541">
        <f t="shared" si="16"/>
        <v>10</v>
      </c>
      <c r="Q83" s="1000">
        <v>44281</v>
      </c>
      <c r="R83" s="1000"/>
      <c r="S83" s="541">
        <f t="shared" si="25"/>
        <v>13</v>
      </c>
      <c r="T83" s="542">
        <f t="shared" si="17"/>
        <v>27</v>
      </c>
      <c r="U83" s="542"/>
      <c r="V83" s="541">
        <f t="shared" si="18"/>
        <v>10</v>
      </c>
      <c r="W83" s="543">
        <f t="shared" si="19"/>
        <v>17</v>
      </c>
      <c r="X83" s="1046" t="s">
        <v>473</v>
      </c>
      <c r="Y83" s="1046" t="s">
        <v>51</v>
      </c>
      <c r="Z83" s="1046" t="s">
        <v>29</v>
      </c>
      <c r="AA83" s="1046">
        <v>2017</v>
      </c>
      <c r="AB83" s="1046" t="s">
        <v>30</v>
      </c>
      <c r="AC83" s="1047">
        <v>7</v>
      </c>
      <c r="AD83" s="978">
        <f t="shared" si="26"/>
        <v>3.8571428571428572</v>
      </c>
      <c r="AE83" s="1048">
        <v>23.45</v>
      </c>
      <c r="AF83" s="976">
        <f t="shared" si="27"/>
        <v>90.45</v>
      </c>
      <c r="AG83" s="1058" t="s">
        <v>128</v>
      </c>
      <c r="AH83" s="976">
        <f t="shared" si="20"/>
        <v>90.45</v>
      </c>
      <c r="AI83" s="978">
        <f t="shared" si="21"/>
        <v>3.8571428571428572</v>
      </c>
      <c r="AJ83" s="982">
        <f t="shared" si="22"/>
        <v>27</v>
      </c>
      <c r="AK83" s="1106">
        <v>445.55</v>
      </c>
      <c r="AL83" s="1074">
        <v>500</v>
      </c>
      <c r="AM83" s="1075">
        <v>45524</v>
      </c>
    </row>
    <row r="84" spans="1:39" ht="12.1" customHeight="1">
      <c r="A84" s="1097">
        <v>45524</v>
      </c>
      <c r="B84" s="164" t="s">
        <v>457</v>
      </c>
      <c r="C84" s="164" t="s">
        <v>111</v>
      </c>
      <c r="D84" s="1098" t="s">
        <v>459</v>
      </c>
      <c r="E84" s="164" t="s">
        <v>283</v>
      </c>
      <c r="F84" s="1000">
        <v>44281</v>
      </c>
      <c r="G84" s="1000"/>
      <c r="H84" s="1000">
        <v>44293</v>
      </c>
      <c r="I84" s="1000"/>
      <c r="J84" s="541">
        <f t="shared" si="23"/>
        <v>12</v>
      </c>
      <c r="K84" s="1000">
        <v>44293</v>
      </c>
      <c r="L84" s="541">
        <f t="shared" si="24"/>
        <v>0</v>
      </c>
      <c r="M84" s="1000">
        <v>44303</v>
      </c>
      <c r="N84" s="1000"/>
      <c r="O84" s="541">
        <f t="shared" si="15"/>
        <v>10</v>
      </c>
      <c r="P84" s="541">
        <f t="shared" si="16"/>
        <v>10</v>
      </c>
      <c r="Q84" s="1000">
        <v>44306</v>
      </c>
      <c r="R84" s="1000"/>
      <c r="S84" s="541">
        <f t="shared" si="25"/>
        <v>3</v>
      </c>
      <c r="T84" s="542">
        <f t="shared" si="17"/>
        <v>25</v>
      </c>
      <c r="U84" s="542"/>
      <c r="V84" s="541">
        <f t="shared" si="18"/>
        <v>10</v>
      </c>
      <c r="W84" s="543">
        <f t="shared" si="19"/>
        <v>15</v>
      </c>
      <c r="X84" s="1046" t="s">
        <v>473</v>
      </c>
      <c r="Y84" s="1046" t="s">
        <v>51</v>
      </c>
      <c r="Z84" s="1046" t="s">
        <v>29</v>
      </c>
      <c r="AA84" s="1046">
        <v>2017</v>
      </c>
      <c r="AB84" s="1046" t="s">
        <v>30</v>
      </c>
      <c r="AC84" s="1047">
        <v>7</v>
      </c>
      <c r="AD84" s="978">
        <f t="shared" si="26"/>
        <v>3.5714285714285716</v>
      </c>
      <c r="AE84" s="1048">
        <v>23.45</v>
      </c>
      <c r="AF84" s="976">
        <f t="shared" si="27"/>
        <v>83.75</v>
      </c>
      <c r="AG84" s="1058" t="s">
        <v>128</v>
      </c>
      <c r="AH84" s="976">
        <f t="shared" si="20"/>
        <v>83.75</v>
      </c>
      <c r="AI84" s="978">
        <f t="shared" si="21"/>
        <v>3.5714285714285716</v>
      </c>
      <c r="AJ84" s="982">
        <f t="shared" si="22"/>
        <v>25</v>
      </c>
      <c r="AK84" s="1105"/>
      <c r="AL84" s="1104"/>
      <c r="AM84" s="1090"/>
    </row>
    <row r="85" spans="1:39" ht="12.1" customHeight="1">
      <c r="A85" s="1097">
        <v>45524</v>
      </c>
      <c r="B85" s="164" t="s">
        <v>457</v>
      </c>
      <c r="C85" s="164" t="s">
        <v>111</v>
      </c>
      <c r="D85" s="1098" t="s">
        <v>459</v>
      </c>
      <c r="E85" s="164" t="s">
        <v>283</v>
      </c>
      <c r="F85" s="1000">
        <v>44306</v>
      </c>
      <c r="G85" s="1000"/>
      <c r="H85" s="1000">
        <v>44320</v>
      </c>
      <c r="I85" s="1000"/>
      <c r="J85" s="541">
        <f t="shared" si="23"/>
        <v>14</v>
      </c>
      <c r="K85" s="1000">
        <v>44320</v>
      </c>
      <c r="L85" s="541">
        <f t="shared" si="24"/>
        <v>0</v>
      </c>
      <c r="M85" s="1000">
        <v>44329</v>
      </c>
      <c r="N85" s="1000"/>
      <c r="O85" s="541">
        <f t="shared" si="15"/>
        <v>9</v>
      </c>
      <c r="P85" s="541">
        <f t="shared" si="16"/>
        <v>9</v>
      </c>
      <c r="Q85" s="1000">
        <v>44332</v>
      </c>
      <c r="R85" s="1000"/>
      <c r="S85" s="541">
        <f t="shared" si="25"/>
        <v>3</v>
      </c>
      <c r="T85" s="542">
        <f t="shared" si="17"/>
        <v>26</v>
      </c>
      <c r="U85" s="542"/>
      <c r="V85" s="541">
        <f t="shared" si="18"/>
        <v>9</v>
      </c>
      <c r="W85" s="543">
        <f t="shared" si="19"/>
        <v>17</v>
      </c>
      <c r="X85" s="1046" t="s">
        <v>473</v>
      </c>
      <c r="Y85" s="1046" t="s">
        <v>51</v>
      </c>
      <c r="Z85" s="1046" t="s">
        <v>29</v>
      </c>
      <c r="AA85" s="1046">
        <v>2017</v>
      </c>
      <c r="AB85" s="1046" t="s">
        <v>30</v>
      </c>
      <c r="AC85" s="1047">
        <v>7</v>
      </c>
      <c r="AD85" s="978">
        <f t="shared" si="26"/>
        <v>3.7142857142857144</v>
      </c>
      <c r="AE85" s="1048">
        <v>23.45</v>
      </c>
      <c r="AF85" s="976">
        <f t="shared" si="27"/>
        <v>87.1</v>
      </c>
      <c r="AG85" s="1058" t="s">
        <v>128</v>
      </c>
      <c r="AH85" s="976">
        <f t="shared" si="20"/>
        <v>87.1</v>
      </c>
      <c r="AI85" s="978">
        <f t="shared" si="21"/>
        <v>3.7142857142857144</v>
      </c>
      <c r="AJ85" s="982">
        <f t="shared" si="22"/>
        <v>26</v>
      </c>
      <c r="AK85" s="1105"/>
      <c r="AL85" s="1104"/>
      <c r="AM85" s="1090"/>
    </row>
    <row r="86" spans="1:39" ht="12.1" customHeight="1">
      <c r="A86" s="1097">
        <v>45525</v>
      </c>
      <c r="B86" s="164" t="s">
        <v>457</v>
      </c>
      <c r="C86" s="164" t="s">
        <v>111</v>
      </c>
      <c r="D86" s="1098" t="s">
        <v>458</v>
      </c>
      <c r="E86" s="164" t="s">
        <v>282</v>
      </c>
      <c r="F86" s="1000">
        <v>44332</v>
      </c>
      <c r="G86" s="1000"/>
      <c r="H86" s="1000">
        <v>44335</v>
      </c>
      <c r="I86" s="1000"/>
      <c r="J86" s="541">
        <f t="shared" si="23"/>
        <v>3</v>
      </c>
      <c r="K86" s="1000">
        <v>44335</v>
      </c>
      <c r="L86" s="541">
        <f t="shared" si="24"/>
        <v>0</v>
      </c>
      <c r="M86" s="1000">
        <v>44346</v>
      </c>
      <c r="N86" s="1000"/>
      <c r="O86" s="541">
        <f t="shared" si="15"/>
        <v>11</v>
      </c>
      <c r="P86" s="541">
        <f t="shared" si="16"/>
        <v>11</v>
      </c>
      <c r="Q86" s="1000">
        <v>44358</v>
      </c>
      <c r="R86" s="1000"/>
      <c r="S86" s="541">
        <f t="shared" si="25"/>
        <v>12</v>
      </c>
      <c r="T86" s="542">
        <f t="shared" si="17"/>
        <v>26</v>
      </c>
      <c r="U86" s="542"/>
      <c r="V86" s="541">
        <f t="shared" si="18"/>
        <v>11</v>
      </c>
      <c r="W86" s="543">
        <f t="shared" si="19"/>
        <v>15</v>
      </c>
      <c r="X86" s="1046" t="s">
        <v>473</v>
      </c>
      <c r="Y86" s="1046" t="s">
        <v>51</v>
      </c>
      <c r="Z86" s="1046" t="s">
        <v>29</v>
      </c>
      <c r="AA86" s="1046">
        <v>2017</v>
      </c>
      <c r="AB86" s="1046" t="s">
        <v>30</v>
      </c>
      <c r="AC86" s="1047">
        <v>7</v>
      </c>
      <c r="AD86" s="978">
        <f t="shared" si="26"/>
        <v>3.7142857142857144</v>
      </c>
      <c r="AE86" s="1048">
        <v>23.45</v>
      </c>
      <c r="AF86" s="976">
        <f t="shared" si="27"/>
        <v>87.1</v>
      </c>
      <c r="AG86" s="1058" t="s">
        <v>128</v>
      </c>
      <c r="AH86" s="976">
        <f t="shared" si="20"/>
        <v>87.1</v>
      </c>
      <c r="AI86" s="978">
        <f t="shared" si="21"/>
        <v>3.7142857142857144</v>
      </c>
      <c r="AJ86" s="982">
        <f t="shared" si="22"/>
        <v>26</v>
      </c>
      <c r="AK86" s="1035" t="s">
        <v>439</v>
      </c>
      <c r="AL86" s="1036" t="s">
        <v>440</v>
      </c>
      <c r="AM86" s="1092" t="s">
        <v>2</v>
      </c>
    </row>
    <row r="87" spans="1:39" ht="12.1" customHeight="1">
      <c r="A87" s="1097">
        <v>45525</v>
      </c>
      <c r="B87" s="164" t="s">
        <v>457</v>
      </c>
      <c r="C87" s="164" t="s">
        <v>111</v>
      </c>
      <c r="D87" s="1098" t="s">
        <v>459</v>
      </c>
      <c r="E87" s="164" t="s">
        <v>283</v>
      </c>
      <c r="F87" s="1000">
        <v>44358</v>
      </c>
      <c r="G87" s="1000"/>
      <c r="H87" s="1000">
        <v>44371</v>
      </c>
      <c r="I87" s="1000"/>
      <c r="J87" s="541">
        <f t="shared" si="23"/>
        <v>13</v>
      </c>
      <c r="K87" s="1000">
        <v>44371</v>
      </c>
      <c r="L87" s="541">
        <f t="shared" si="24"/>
        <v>0</v>
      </c>
      <c r="M87" s="1000">
        <v>44381</v>
      </c>
      <c r="N87" s="1000"/>
      <c r="O87" s="541">
        <f t="shared" si="15"/>
        <v>10</v>
      </c>
      <c r="P87" s="541">
        <f t="shared" si="16"/>
        <v>10</v>
      </c>
      <c r="Q87" s="1000">
        <v>44383</v>
      </c>
      <c r="R87" s="1000"/>
      <c r="S87" s="541">
        <f t="shared" si="25"/>
        <v>2</v>
      </c>
      <c r="T87" s="542">
        <f t="shared" si="17"/>
        <v>25</v>
      </c>
      <c r="U87" s="542"/>
      <c r="V87" s="541">
        <f t="shared" si="18"/>
        <v>10</v>
      </c>
      <c r="W87" s="543">
        <f t="shared" si="19"/>
        <v>15</v>
      </c>
      <c r="X87" s="1046" t="s">
        <v>473</v>
      </c>
      <c r="Y87" s="1046" t="s">
        <v>51</v>
      </c>
      <c r="Z87" s="1046" t="s">
        <v>29</v>
      </c>
      <c r="AA87" s="1046">
        <v>2017</v>
      </c>
      <c r="AB87" s="1046" t="s">
        <v>30</v>
      </c>
      <c r="AC87" s="1047">
        <v>7</v>
      </c>
      <c r="AD87" s="978">
        <f t="shared" si="26"/>
        <v>3.5714285714285716</v>
      </c>
      <c r="AE87" s="1048">
        <v>23.45</v>
      </c>
      <c r="AF87" s="976">
        <f t="shared" si="27"/>
        <v>83.75</v>
      </c>
      <c r="AG87" s="1058" t="s">
        <v>128</v>
      </c>
      <c r="AH87" s="976">
        <f t="shared" si="20"/>
        <v>83.75</v>
      </c>
      <c r="AI87" s="978">
        <f t="shared" si="21"/>
        <v>3.5714285714285716</v>
      </c>
      <c r="AJ87" s="982">
        <f t="shared" si="22"/>
        <v>25</v>
      </c>
      <c r="AK87" s="1106">
        <v>432.15</v>
      </c>
      <c r="AL87" s="1074">
        <v>500</v>
      </c>
      <c r="AM87" s="1075">
        <v>45524</v>
      </c>
    </row>
    <row r="88" spans="1:39" ht="12.1" customHeight="1">
      <c r="A88" s="1097">
        <v>45525</v>
      </c>
      <c r="B88" s="164" t="s">
        <v>457</v>
      </c>
      <c r="C88" s="164" t="s">
        <v>111</v>
      </c>
      <c r="D88" s="1098" t="s">
        <v>459</v>
      </c>
      <c r="E88" s="164" t="s">
        <v>283</v>
      </c>
      <c r="F88" s="1000">
        <v>44383</v>
      </c>
      <c r="G88" s="1000"/>
      <c r="H88" s="1000">
        <v>44399</v>
      </c>
      <c r="I88" s="1000"/>
      <c r="J88" s="541">
        <f t="shared" si="23"/>
        <v>16</v>
      </c>
      <c r="K88" s="1000">
        <v>44399</v>
      </c>
      <c r="L88" s="541">
        <f t="shared" si="24"/>
        <v>0</v>
      </c>
      <c r="M88" s="1000">
        <v>44409</v>
      </c>
      <c r="N88" s="1000"/>
      <c r="O88" s="541">
        <f t="shared" si="15"/>
        <v>10</v>
      </c>
      <c r="P88" s="541">
        <f t="shared" si="16"/>
        <v>10</v>
      </c>
      <c r="Q88" s="1000">
        <v>44411</v>
      </c>
      <c r="R88" s="1000"/>
      <c r="S88" s="541">
        <f t="shared" si="25"/>
        <v>2</v>
      </c>
      <c r="T88" s="542">
        <f t="shared" si="17"/>
        <v>28</v>
      </c>
      <c r="U88" s="542"/>
      <c r="V88" s="541">
        <f t="shared" si="18"/>
        <v>10</v>
      </c>
      <c r="W88" s="543">
        <f t="shared" si="19"/>
        <v>18</v>
      </c>
      <c r="X88" s="1046" t="s">
        <v>473</v>
      </c>
      <c r="Y88" s="1046" t="s">
        <v>51</v>
      </c>
      <c r="Z88" s="1046" t="s">
        <v>29</v>
      </c>
      <c r="AA88" s="1046">
        <v>2017</v>
      </c>
      <c r="AB88" s="1046" t="s">
        <v>30</v>
      </c>
      <c r="AC88" s="1047">
        <v>7</v>
      </c>
      <c r="AD88" s="978">
        <f t="shared" si="26"/>
        <v>4</v>
      </c>
      <c r="AE88" s="1048">
        <v>23.45</v>
      </c>
      <c r="AF88" s="976">
        <f t="shared" si="27"/>
        <v>93.8</v>
      </c>
      <c r="AG88" s="1058" t="s">
        <v>128</v>
      </c>
      <c r="AH88" s="976">
        <f t="shared" si="20"/>
        <v>93.8</v>
      </c>
      <c r="AI88" s="978">
        <f t="shared" si="21"/>
        <v>4</v>
      </c>
      <c r="AJ88" s="982">
        <f t="shared" si="22"/>
        <v>28</v>
      </c>
      <c r="AK88" s="1105"/>
      <c r="AL88" s="1104"/>
      <c r="AM88" s="1090"/>
    </row>
    <row r="89" spans="1:39" ht="12.1" customHeight="1">
      <c r="A89" s="1097">
        <v>45526</v>
      </c>
      <c r="B89" s="164" t="s">
        <v>457</v>
      </c>
      <c r="C89" s="164" t="s">
        <v>111</v>
      </c>
      <c r="D89" s="1098" t="s">
        <v>458</v>
      </c>
      <c r="E89" s="164" t="s">
        <v>282</v>
      </c>
      <c r="F89" s="1000">
        <v>44411</v>
      </c>
      <c r="G89" s="1000"/>
      <c r="H89" s="1000">
        <v>44415</v>
      </c>
      <c r="I89" s="1000"/>
      <c r="J89" s="541">
        <f t="shared" si="23"/>
        <v>4</v>
      </c>
      <c r="K89" s="1000">
        <v>44415</v>
      </c>
      <c r="L89" s="541">
        <f t="shared" si="24"/>
        <v>0</v>
      </c>
      <c r="M89" s="1000">
        <v>44425</v>
      </c>
      <c r="N89" s="1000"/>
      <c r="O89" s="541">
        <f t="shared" si="15"/>
        <v>10</v>
      </c>
      <c r="P89" s="541">
        <f t="shared" si="16"/>
        <v>10</v>
      </c>
      <c r="Q89" s="1000">
        <v>44438</v>
      </c>
      <c r="R89" s="1000"/>
      <c r="S89" s="541">
        <f t="shared" si="25"/>
        <v>13</v>
      </c>
      <c r="T89" s="542">
        <f t="shared" si="17"/>
        <v>27</v>
      </c>
      <c r="U89" s="542"/>
      <c r="V89" s="541">
        <f t="shared" si="18"/>
        <v>10</v>
      </c>
      <c r="W89" s="543">
        <f t="shared" si="19"/>
        <v>17</v>
      </c>
      <c r="X89" s="1046" t="s">
        <v>473</v>
      </c>
      <c r="Y89" s="1046" t="s">
        <v>51</v>
      </c>
      <c r="Z89" s="1046" t="s">
        <v>29</v>
      </c>
      <c r="AA89" s="1046">
        <v>2017</v>
      </c>
      <c r="AB89" s="1046" t="s">
        <v>30</v>
      </c>
      <c r="AC89" s="1047">
        <v>7</v>
      </c>
      <c r="AD89" s="978">
        <f t="shared" si="26"/>
        <v>3.8571428571428572</v>
      </c>
      <c r="AE89" s="1048">
        <v>23.45</v>
      </c>
      <c r="AF89" s="976">
        <f t="shared" si="27"/>
        <v>90.45</v>
      </c>
      <c r="AG89" s="1058" t="s">
        <v>128</v>
      </c>
      <c r="AH89" s="976">
        <f t="shared" si="20"/>
        <v>90.45</v>
      </c>
      <c r="AI89" s="978">
        <f t="shared" si="21"/>
        <v>3.8571428571428572</v>
      </c>
      <c r="AJ89" s="982">
        <f t="shared" si="22"/>
        <v>27</v>
      </c>
      <c r="AK89" s="1105"/>
      <c r="AL89" s="1104"/>
      <c r="AM89" s="1090"/>
    </row>
    <row r="90" spans="1:39" ht="12.1" customHeight="1">
      <c r="A90" s="1097">
        <v>45526</v>
      </c>
      <c r="B90" s="164" t="s">
        <v>457</v>
      </c>
      <c r="C90" s="164" t="s">
        <v>111</v>
      </c>
      <c r="D90" s="1098" t="s">
        <v>459</v>
      </c>
      <c r="E90" s="164" t="s">
        <v>283</v>
      </c>
      <c r="F90" s="1000">
        <v>44438</v>
      </c>
      <c r="G90" s="1000"/>
      <c r="H90" s="1000">
        <v>44450</v>
      </c>
      <c r="I90" s="1000"/>
      <c r="J90" s="541">
        <f t="shared" si="23"/>
        <v>12</v>
      </c>
      <c r="K90" s="1000">
        <v>44450</v>
      </c>
      <c r="L90" s="541">
        <f t="shared" si="24"/>
        <v>0</v>
      </c>
      <c r="M90" s="1000">
        <v>44460</v>
      </c>
      <c r="N90" s="1000"/>
      <c r="O90" s="541">
        <f t="shared" si="15"/>
        <v>10</v>
      </c>
      <c r="P90" s="541">
        <f t="shared" si="16"/>
        <v>10</v>
      </c>
      <c r="Q90" s="1000">
        <v>44463</v>
      </c>
      <c r="R90" s="1000"/>
      <c r="S90" s="541">
        <f t="shared" si="25"/>
        <v>3</v>
      </c>
      <c r="T90" s="542">
        <f t="shared" si="17"/>
        <v>25</v>
      </c>
      <c r="U90" s="542"/>
      <c r="V90" s="541">
        <f t="shared" si="18"/>
        <v>10</v>
      </c>
      <c r="W90" s="543">
        <f t="shared" si="19"/>
        <v>15</v>
      </c>
      <c r="X90" s="1046" t="s">
        <v>473</v>
      </c>
      <c r="Y90" s="1046" t="s">
        <v>51</v>
      </c>
      <c r="Z90" s="1046" t="s">
        <v>29</v>
      </c>
      <c r="AA90" s="1046">
        <v>2017</v>
      </c>
      <c r="AB90" s="1046" t="s">
        <v>30</v>
      </c>
      <c r="AC90" s="1047">
        <v>7</v>
      </c>
      <c r="AD90" s="978">
        <f t="shared" si="26"/>
        <v>3.5714285714285716</v>
      </c>
      <c r="AE90" s="1048">
        <v>23.45</v>
      </c>
      <c r="AF90" s="976">
        <f t="shared" si="27"/>
        <v>83.75</v>
      </c>
      <c r="AG90" s="1058" t="s">
        <v>128</v>
      </c>
      <c r="AH90" s="976">
        <f t="shared" si="20"/>
        <v>83.75</v>
      </c>
      <c r="AI90" s="978">
        <f t="shared" si="21"/>
        <v>3.5714285714285716</v>
      </c>
      <c r="AJ90" s="982">
        <f t="shared" si="22"/>
        <v>25</v>
      </c>
      <c r="AK90" s="1105"/>
      <c r="AL90" s="1104"/>
      <c r="AM90" s="1090"/>
    </row>
    <row r="91" spans="1:39" ht="12.1" customHeight="1">
      <c r="A91" s="1097">
        <v>45526</v>
      </c>
      <c r="B91" s="164" t="s">
        <v>457</v>
      </c>
      <c r="C91" s="164" t="s">
        <v>111</v>
      </c>
      <c r="D91" s="1098" t="s">
        <v>459</v>
      </c>
      <c r="E91" s="164" t="s">
        <v>283</v>
      </c>
      <c r="F91" s="1000">
        <v>44463</v>
      </c>
      <c r="G91" s="1000"/>
      <c r="H91" s="1000">
        <v>44476</v>
      </c>
      <c r="I91" s="1000"/>
      <c r="J91" s="541">
        <f t="shared" si="23"/>
        <v>13</v>
      </c>
      <c r="K91" s="1000">
        <v>44476</v>
      </c>
      <c r="L91" s="541">
        <f t="shared" si="24"/>
        <v>0</v>
      </c>
      <c r="M91" s="1000">
        <v>44486</v>
      </c>
      <c r="N91" s="1000"/>
      <c r="O91" s="541">
        <f t="shared" si="15"/>
        <v>10</v>
      </c>
      <c r="P91" s="541">
        <f t="shared" si="16"/>
        <v>10</v>
      </c>
      <c r="Q91" s="1000">
        <v>44489</v>
      </c>
      <c r="R91" s="1000"/>
      <c r="S91" s="541">
        <f t="shared" si="25"/>
        <v>3</v>
      </c>
      <c r="T91" s="542">
        <f t="shared" si="17"/>
        <v>26</v>
      </c>
      <c r="U91" s="542"/>
      <c r="V91" s="541">
        <f t="shared" si="18"/>
        <v>10</v>
      </c>
      <c r="W91" s="543">
        <f t="shared" si="19"/>
        <v>16</v>
      </c>
      <c r="X91" s="1046" t="s">
        <v>473</v>
      </c>
      <c r="Y91" s="1046" t="s">
        <v>51</v>
      </c>
      <c r="Z91" s="1046" t="s">
        <v>29</v>
      </c>
      <c r="AA91" s="1046">
        <v>2017</v>
      </c>
      <c r="AB91" s="1046" t="s">
        <v>30</v>
      </c>
      <c r="AC91" s="1047">
        <v>7</v>
      </c>
      <c r="AD91" s="978">
        <f t="shared" si="26"/>
        <v>3.7142857142857144</v>
      </c>
      <c r="AE91" s="1048">
        <v>23.45</v>
      </c>
      <c r="AF91" s="976">
        <f t="shared" si="27"/>
        <v>87.1</v>
      </c>
      <c r="AG91" s="1058" t="s">
        <v>128</v>
      </c>
      <c r="AH91" s="976">
        <f t="shared" si="20"/>
        <v>87.1</v>
      </c>
      <c r="AI91" s="978">
        <f t="shared" si="21"/>
        <v>3.7142857142857144</v>
      </c>
      <c r="AJ91" s="982">
        <f t="shared" si="22"/>
        <v>26</v>
      </c>
      <c r="AK91" s="1035" t="s">
        <v>439</v>
      </c>
      <c r="AL91" s="1036" t="s">
        <v>440</v>
      </c>
      <c r="AM91" s="1092" t="s">
        <v>2</v>
      </c>
    </row>
    <row r="92" spans="1:39" ht="12.1" customHeight="1">
      <c r="A92" s="1097">
        <v>45527</v>
      </c>
      <c r="B92" s="164" t="s">
        <v>457</v>
      </c>
      <c r="C92" s="164" t="s">
        <v>111</v>
      </c>
      <c r="D92" s="1098" t="s">
        <v>458</v>
      </c>
      <c r="E92" s="164" t="s">
        <v>282</v>
      </c>
      <c r="F92" s="1000">
        <v>44489</v>
      </c>
      <c r="G92" s="1000"/>
      <c r="H92" s="1000">
        <v>44492</v>
      </c>
      <c r="I92" s="1000"/>
      <c r="J92" s="541">
        <f t="shared" si="23"/>
        <v>3</v>
      </c>
      <c r="K92" s="1000">
        <v>44492</v>
      </c>
      <c r="L92" s="541">
        <f t="shared" si="24"/>
        <v>0</v>
      </c>
      <c r="M92" s="1000">
        <v>44502</v>
      </c>
      <c r="N92" s="1000"/>
      <c r="O92" s="541">
        <f t="shared" si="15"/>
        <v>10</v>
      </c>
      <c r="P92" s="541">
        <f t="shared" si="16"/>
        <v>10</v>
      </c>
      <c r="Q92" s="1000">
        <v>44518</v>
      </c>
      <c r="R92" s="1000"/>
      <c r="S92" s="541">
        <f t="shared" si="25"/>
        <v>16</v>
      </c>
      <c r="T92" s="542">
        <f t="shared" si="17"/>
        <v>29</v>
      </c>
      <c r="U92" s="542"/>
      <c r="V92" s="541">
        <f t="shared" si="18"/>
        <v>10</v>
      </c>
      <c r="W92" s="543">
        <f t="shared" si="19"/>
        <v>19</v>
      </c>
      <c r="X92" s="1046" t="s">
        <v>473</v>
      </c>
      <c r="Y92" s="1046" t="s">
        <v>51</v>
      </c>
      <c r="Z92" s="1046" t="s">
        <v>29</v>
      </c>
      <c r="AA92" s="1046">
        <v>2017</v>
      </c>
      <c r="AB92" s="1046" t="s">
        <v>30</v>
      </c>
      <c r="AC92" s="1047">
        <v>7</v>
      </c>
      <c r="AD92" s="978">
        <f t="shared" si="26"/>
        <v>4.1428571428571432</v>
      </c>
      <c r="AE92" s="1048">
        <v>23.45</v>
      </c>
      <c r="AF92" s="976">
        <f t="shared" si="27"/>
        <v>97.15</v>
      </c>
      <c r="AG92" s="1058" t="s">
        <v>128</v>
      </c>
      <c r="AH92" s="976">
        <f t="shared" si="20"/>
        <v>97.15</v>
      </c>
      <c r="AI92" s="978">
        <f t="shared" si="21"/>
        <v>4.1428571428571432</v>
      </c>
      <c r="AJ92" s="982">
        <f t="shared" si="22"/>
        <v>29</v>
      </c>
      <c r="AK92" s="1106">
        <v>452.25</v>
      </c>
      <c r="AL92" s="1074">
        <v>500</v>
      </c>
      <c r="AM92" s="1075">
        <v>45524</v>
      </c>
    </row>
    <row r="93" spans="1:39" ht="12.1" customHeight="1">
      <c r="A93" s="1097">
        <v>45527</v>
      </c>
      <c r="B93" s="164" t="s">
        <v>457</v>
      </c>
      <c r="C93" s="164" t="s">
        <v>111</v>
      </c>
      <c r="D93" s="1098" t="s">
        <v>459</v>
      </c>
      <c r="E93" s="164" t="s">
        <v>283</v>
      </c>
      <c r="F93" s="1000">
        <v>44518</v>
      </c>
      <c r="G93" s="1000"/>
      <c r="H93" s="1000">
        <v>44532</v>
      </c>
      <c r="I93" s="1000"/>
      <c r="J93" s="541">
        <f t="shared" si="23"/>
        <v>14</v>
      </c>
      <c r="K93" s="1000">
        <v>44532</v>
      </c>
      <c r="L93" s="541">
        <f t="shared" si="24"/>
        <v>0</v>
      </c>
      <c r="M93" s="1000">
        <v>44542</v>
      </c>
      <c r="N93" s="1000"/>
      <c r="O93" s="541">
        <f t="shared" si="15"/>
        <v>10</v>
      </c>
      <c r="P93" s="541">
        <f t="shared" si="16"/>
        <v>10</v>
      </c>
      <c r="Q93" s="1000">
        <v>44545</v>
      </c>
      <c r="R93" s="1000"/>
      <c r="S93" s="541">
        <f t="shared" si="25"/>
        <v>3</v>
      </c>
      <c r="T93" s="542">
        <f t="shared" si="17"/>
        <v>27</v>
      </c>
      <c r="U93" s="542"/>
      <c r="V93" s="541">
        <f t="shared" si="18"/>
        <v>10</v>
      </c>
      <c r="W93" s="543">
        <f t="shared" si="19"/>
        <v>17</v>
      </c>
      <c r="X93" s="1046" t="s">
        <v>473</v>
      </c>
      <c r="Y93" s="1046" t="s">
        <v>51</v>
      </c>
      <c r="Z93" s="1046" t="s">
        <v>29</v>
      </c>
      <c r="AA93" s="1046">
        <v>2017</v>
      </c>
      <c r="AB93" s="1046" t="s">
        <v>30</v>
      </c>
      <c r="AC93" s="1047">
        <v>7</v>
      </c>
      <c r="AD93" s="978">
        <f t="shared" si="26"/>
        <v>3.8571428571428572</v>
      </c>
      <c r="AE93" s="1048">
        <v>23.45</v>
      </c>
      <c r="AF93" s="976">
        <f t="shared" si="27"/>
        <v>90.45</v>
      </c>
      <c r="AG93" s="1058" t="s">
        <v>128</v>
      </c>
      <c r="AH93" s="976">
        <f t="shared" si="20"/>
        <v>90.45</v>
      </c>
      <c r="AI93" s="978">
        <f t="shared" si="21"/>
        <v>3.8571428571428572</v>
      </c>
      <c r="AJ93" s="982">
        <f t="shared" si="22"/>
        <v>27</v>
      </c>
      <c r="AK93" s="1105"/>
      <c r="AL93" s="1104"/>
      <c r="AM93" s="1090"/>
    </row>
    <row r="94" spans="1:39" ht="12.1" customHeight="1">
      <c r="A94" s="1097">
        <v>45527</v>
      </c>
      <c r="B94" s="164" t="s">
        <v>457</v>
      </c>
      <c r="C94" s="164" t="s">
        <v>111</v>
      </c>
      <c r="D94" s="1098" t="s">
        <v>459</v>
      </c>
      <c r="E94" s="164" t="s">
        <v>283</v>
      </c>
      <c r="F94" s="1000">
        <v>44545</v>
      </c>
      <c r="G94" s="1000"/>
      <c r="H94" s="1000">
        <v>44560</v>
      </c>
      <c r="I94" s="1000"/>
      <c r="J94" s="541">
        <f t="shared" si="23"/>
        <v>15</v>
      </c>
      <c r="K94" s="1000">
        <v>44560</v>
      </c>
      <c r="L94" s="541">
        <f t="shared" si="24"/>
        <v>0</v>
      </c>
      <c r="M94" s="1000">
        <v>44570</v>
      </c>
      <c r="N94" s="1000"/>
      <c r="O94" s="541">
        <f t="shared" ref="O94:O157" si="28">M94-K94</f>
        <v>10</v>
      </c>
      <c r="P94" s="541">
        <f t="shared" ref="P94:P157" si="29">M94-H94</f>
        <v>10</v>
      </c>
      <c r="Q94" s="1000">
        <v>44572</v>
      </c>
      <c r="R94" s="1000"/>
      <c r="S94" s="541">
        <f t="shared" si="25"/>
        <v>2</v>
      </c>
      <c r="T94" s="542">
        <f t="shared" ref="T94:T157" si="30">Q94-F94</f>
        <v>27</v>
      </c>
      <c r="U94" s="542"/>
      <c r="V94" s="541">
        <f t="shared" ref="V94:V157" si="31">P94</f>
        <v>10</v>
      </c>
      <c r="W94" s="543">
        <f t="shared" ref="W94:W157" si="32">T94-V94</f>
        <v>17</v>
      </c>
      <c r="X94" s="1046" t="s">
        <v>473</v>
      </c>
      <c r="Y94" s="1046" t="s">
        <v>51</v>
      </c>
      <c r="Z94" s="1046" t="s">
        <v>29</v>
      </c>
      <c r="AA94" s="1046">
        <v>2017</v>
      </c>
      <c r="AB94" s="1046" t="s">
        <v>30</v>
      </c>
      <c r="AC94" s="1047">
        <v>7</v>
      </c>
      <c r="AD94" s="978">
        <f t="shared" si="26"/>
        <v>3.8571428571428572</v>
      </c>
      <c r="AE94" s="1048">
        <v>23.45</v>
      </c>
      <c r="AF94" s="976">
        <f t="shared" si="27"/>
        <v>90.45</v>
      </c>
      <c r="AG94" s="1058" t="s">
        <v>128</v>
      </c>
      <c r="AH94" s="976">
        <f t="shared" ref="AH94:AH157" si="33">AF94</f>
        <v>90.45</v>
      </c>
      <c r="AI94" s="978">
        <f t="shared" ref="AI94:AI157" si="34">AD94</f>
        <v>3.8571428571428572</v>
      </c>
      <c r="AJ94" s="982">
        <f t="shared" ref="AJ94:AJ157" si="35">T94</f>
        <v>27</v>
      </c>
      <c r="AK94" s="1105"/>
      <c r="AL94" s="1104"/>
      <c r="AM94" s="1090"/>
    </row>
    <row r="95" spans="1:39" ht="12.1" customHeight="1">
      <c r="A95" s="1097">
        <v>45530</v>
      </c>
      <c r="B95" s="164" t="s">
        <v>457</v>
      </c>
      <c r="C95" s="164" t="s">
        <v>111</v>
      </c>
      <c r="D95" s="1098" t="s">
        <v>458</v>
      </c>
      <c r="E95" s="164" t="s">
        <v>282</v>
      </c>
      <c r="F95" s="1000">
        <v>44572</v>
      </c>
      <c r="G95" s="1000"/>
      <c r="H95" s="1000">
        <v>44576</v>
      </c>
      <c r="I95" s="1000"/>
      <c r="J95" s="541">
        <f t="shared" si="23"/>
        <v>4</v>
      </c>
      <c r="K95" s="1000">
        <v>44576</v>
      </c>
      <c r="L95" s="541">
        <f t="shared" si="24"/>
        <v>0</v>
      </c>
      <c r="M95" s="1000">
        <v>44594</v>
      </c>
      <c r="N95" s="1000"/>
      <c r="O95" s="541">
        <f t="shared" si="28"/>
        <v>18</v>
      </c>
      <c r="P95" s="541">
        <f t="shared" si="29"/>
        <v>18</v>
      </c>
      <c r="Q95" s="1000">
        <v>44614</v>
      </c>
      <c r="R95" s="1000"/>
      <c r="S95" s="541">
        <f t="shared" si="25"/>
        <v>20</v>
      </c>
      <c r="T95" s="542">
        <f t="shared" si="30"/>
        <v>42</v>
      </c>
      <c r="U95" s="542"/>
      <c r="V95" s="541">
        <f t="shared" si="31"/>
        <v>18</v>
      </c>
      <c r="W95" s="543">
        <f t="shared" si="32"/>
        <v>24</v>
      </c>
      <c r="X95" s="1046" t="s">
        <v>473</v>
      </c>
      <c r="Y95" s="1046" t="s">
        <v>51</v>
      </c>
      <c r="Z95" s="1046" t="s">
        <v>29</v>
      </c>
      <c r="AA95" s="1046">
        <v>2017</v>
      </c>
      <c r="AB95" s="1046" t="s">
        <v>30</v>
      </c>
      <c r="AC95" s="1047">
        <v>7</v>
      </c>
      <c r="AD95" s="978">
        <f t="shared" si="26"/>
        <v>6</v>
      </c>
      <c r="AE95" s="1048">
        <v>23.45</v>
      </c>
      <c r="AF95" s="976">
        <f t="shared" si="27"/>
        <v>140.69999999999999</v>
      </c>
      <c r="AG95" s="1058" t="s">
        <v>128</v>
      </c>
      <c r="AH95" s="976">
        <f t="shared" si="33"/>
        <v>140.69999999999999</v>
      </c>
      <c r="AI95" s="978">
        <f t="shared" si="34"/>
        <v>6</v>
      </c>
      <c r="AJ95" s="982">
        <f t="shared" si="35"/>
        <v>42</v>
      </c>
      <c r="AK95" s="1105"/>
      <c r="AL95" s="1104"/>
      <c r="AM95" s="1090"/>
    </row>
    <row r="96" spans="1:39" ht="12.1" customHeight="1">
      <c r="A96" s="1097">
        <v>45530</v>
      </c>
      <c r="B96" s="164" t="s">
        <v>457</v>
      </c>
      <c r="C96" s="164" t="s">
        <v>111</v>
      </c>
      <c r="D96" s="1098" t="s">
        <v>459</v>
      </c>
      <c r="E96" s="164" t="s">
        <v>283</v>
      </c>
      <c r="F96" s="1000">
        <v>44614</v>
      </c>
      <c r="G96" s="1000"/>
      <c r="H96" s="1000">
        <v>44627</v>
      </c>
      <c r="I96" s="1000"/>
      <c r="J96" s="541">
        <f t="shared" si="23"/>
        <v>13</v>
      </c>
      <c r="K96" s="1000">
        <v>44627</v>
      </c>
      <c r="L96" s="541">
        <f t="shared" si="24"/>
        <v>0</v>
      </c>
      <c r="M96" s="1000">
        <v>44636</v>
      </c>
      <c r="N96" s="1000"/>
      <c r="O96" s="541">
        <f t="shared" si="28"/>
        <v>9</v>
      </c>
      <c r="P96" s="541">
        <f t="shared" si="29"/>
        <v>9</v>
      </c>
      <c r="Q96" s="1000">
        <v>44640</v>
      </c>
      <c r="R96" s="1000"/>
      <c r="S96" s="541">
        <f t="shared" si="25"/>
        <v>4</v>
      </c>
      <c r="T96" s="542">
        <f t="shared" si="30"/>
        <v>26</v>
      </c>
      <c r="U96" s="542"/>
      <c r="V96" s="541">
        <f t="shared" si="31"/>
        <v>9</v>
      </c>
      <c r="W96" s="543">
        <f t="shared" si="32"/>
        <v>17</v>
      </c>
      <c r="X96" s="1046" t="s">
        <v>473</v>
      </c>
      <c r="Y96" s="1046" t="s">
        <v>51</v>
      </c>
      <c r="Z96" s="1046" t="s">
        <v>29</v>
      </c>
      <c r="AA96" s="1046">
        <v>2017</v>
      </c>
      <c r="AB96" s="1046" t="s">
        <v>30</v>
      </c>
      <c r="AC96" s="1047">
        <v>7</v>
      </c>
      <c r="AD96" s="978">
        <f t="shared" si="26"/>
        <v>3.7142857142857144</v>
      </c>
      <c r="AE96" s="1048">
        <v>23.45</v>
      </c>
      <c r="AF96" s="976">
        <f t="shared" si="27"/>
        <v>87.1</v>
      </c>
      <c r="AG96" s="1058" t="s">
        <v>128</v>
      </c>
      <c r="AH96" s="976">
        <f t="shared" si="33"/>
        <v>87.1</v>
      </c>
      <c r="AI96" s="978">
        <f t="shared" si="34"/>
        <v>3.7142857142857144</v>
      </c>
      <c r="AJ96" s="982">
        <f t="shared" si="35"/>
        <v>26</v>
      </c>
      <c r="AK96" s="1105"/>
      <c r="AL96" s="1104"/>
      <c r="AM96" s="1090"/>
    </row>
    <row r="97" spans="1:39" ht="12.1" customHeight="1">
      <c r="A97" s="1097">
        <v>45530</v>
      </c>
      <c r="B97" s="164" t="s">
        <v>457</v>
      </c>
      <c r="C97" s="164" t="s">
        <v>111</v>
      </c>
      <c r="D97" s="1098" t="s">
        <v>459</v>
      </c>
      <c r="E97" s="164" t="s">
        <v>283</v>
      </c>
      <c r="F97" s="1000">
        <v>44640</v>
      </c>
      <c r="G97" s="1000"/>
      <c r="H97" s="1000">
        <v>44567</v>
      </c>
      <c r="I97" s="1000"/>
      <c r="J97" s="541">
        <f t="shared" si="23"/>
        <v>-73</v>
      </c>
      <c r="K97" s="1000">
        <v>44567</v>
      </c>
      <c r="L97" s="541">
        <f t="shared" si="24"/>
        <v>0</v>
      </c>
      <c r="M97" s="1000">
        <v>44675</v>
      </c>
      <c r="N97" s="1000"/>
      <c r="O97" s="541">
        <f t="shared" si="28"/>
        <v>108</v>
      </c>
      <c r="P97" s="541">
        <f t="shared" si="29"/>
        <v>108</v>
      </c>
      <c r="Q97" s="1000">
        <v>44677</v>
      </c>
      <c r="R97" s="1000"/>
      <c r="S97" s="541">
        <f t="shared" si="25"/>
        <v>2</v>
      </c>
      <c r="T97" s="542">
        <f t="shared" si="30"/>
        <v>37</v>
      </c>
      <c r="U97" s="542"/>
      <c r="V97" s="541">
        <f t="shared" si="31"/>
        <v>108</v>
      </c>
      <c r="W97" s="543">
        <f t="shared" si="32"/>
        <v>-71</v>
      </c>
      <c r="X97" s="1046" t="s">
        <v>473</v>
      </c>
      <c r="Y97" s="1046" t="s">
        <v>51</v>
      </c>
      <c r="Z97" s="1046" t="s">
        <v>29</v>
      </c>
      <c r="AA97" s="1046">
        <v>2017</v>
      </c>
      <c r="AB97" s="1046" t="s">
        <v>30</v>
      </c>
      <c r="AC97" s="1047">
        <v>7</v>
      </c>
      <c r="AD97" s="978">
        <f t="shared" si="26"/>
        <v>5.2857142857142856</v>
      </c>
      <c r="AE97" s="1048">
        <v>23.45</v>
      </c>
      <c r="AF97" s="976">
        <f t="shared" si="27"/>
        <v>123.94999999999999</v>
      </c>
      <c r="AG97" s="1058" t="s">
        <v>128</v>
      </c>
      <c r="AH97" s="976">
        <f t="shared" si="33"/>
        <v>123.94999999999999</v>
      </c>
      <c r="AI97" s="978">
        <f t="shared" si="34"/>
        <v>5.2857142857142856</v>
      </c>
      <c r="AJ97" s="982">
        <f t="shared" si="35"/>
        <v>37</v>
      </c>
      <c r="AK97" s="1105"/>
      <c r="AL97" s="1104"/>
      <c r="AM97" s="1090"/>
    </row>
    <row r="98" spans="1:39" ht="12.1" customHeight="1">
      <c r="A98" s="1097">
        <v>45531</v>
      </c>
      <c r="B98" s="164" t="s">
        <v>457</v>
      </c>
      <c r="C98" s="164" t="s">
        <v>111</v>
      </c>
      <c r="D98" s="1098" t="s">
        <v>458</v>
      </c>
      <c r="E98" s="164" t="s">
        <v>282</v>
      </c>
      <c r="F98" s="1000">
        <v>44677</v>
      </c>
      <c r="G98" s="1000"/>
      <c r="H98" s="1000">
        <v>44681</v>
      </c>
      <c r="I98" s="1000"/>
      <c r="J98" s="541">
        <f t="shared" si="23"/>
        <v>4</v>
      </c>
      <c r="K98" s="1000">
        <v>44681</v>
      </c>
      <c r="L98" s="541">
        <f t="shared" si="24"/>
        <v>0</v>
      </c>
      <c r="M98" s="1000">
        <v>44699</v>
      </c>
      <c r="N98" s="1000"/>
      <c r="O98" s="541">
        <f t="shared" si="28"/>
        <v>18</v>
      </c>
      <c r="P98" s="541">
        <f t="shared" si="29"/>
        <v>18</v>
      </c>
      <c r="Q98" s="1000">
        <v>44714</v>
      </c>
      <c r="R98" s="1000"/>
      <c r="S98" s="541">
        <f t="shared" si="25"/>
        <v>15</v>
      </c>
      <c r="T98" s="542">
        <f t="shared" si="30"/>
        <v>37</v>
      </c>
      <c r="U98" s="542"/>
      <c r="V98" s="541">
        <f t="shared" si="31"/>
        <v>18</v>
      </c>
      <c r="W98" s="543">
        <f t="shared" si="32"/>
        <v>19</v>
      </c>
      <c r="X98" s="1046" t="s">
        <v>473</v>
      </c>
      <c r="Y98" s="1046" t="s">
        <v>51</v>
      </c>
      <c r="Z98" s="1046" t="s">
        <v>29</v>
      </c>
      <c r="AA98" s="1046">
        <v>2017</v>
      </c>
      <c r="AB98" s="1046" t="s">
        <v>30</v>
      </c>
      <c r="AC98" s="1047">
        <v>7</v>
      </c>
      <c r="AD98" s="978">
        <f t="shared" si="26"/>
        <v>5.2857142857142856</v>
      </c>
      <c r="AE98" s="1048">
        <v>23.45</v>
      </c>
      <c r="AF98" s="976">
        <f t="shared" si="27"/>
        <v>123.94999999999999</v>
      </c>
      <c r="AG98" s="1058" t="s">
        <v>128</v>
      </c>
      <c r="AH98" s="976">
        <f t="shared" si="33"/>
        <v>123.94999999999999</v>
      </c>
      <c r="AI98" s="978">
        <f t="shared" si="34"/>
        <v>5.2857142857142856</v>
      </c>
      <c r="AJ98" s="982">
        <f t="shared" si="35"/>
        <v>37</v>
      </c>
      <c r="AK98" s="1035" t="s">
        <v>439</v>
      </c>
      <c r="AL98" s="1036" t="s">
        <v>440</v>
      </c>
      <c r="AM98" s="1092" t="s">
        <v>2</v>
      </c>
    </row>
    <row r="99" spans="1:39" ht="12.1" customHeight="1">
      <c r="A99" s="1097">
        <v>45531</v>
      </c>
      <c r="B99" s="164" t="s">
        <v>457</v>
      </c>
      <c r="C99" s="164" t="s">
        <v>111</v>
      </c>
      <c r="D99" s="1098" t="s">
        <v>459</v>
      </c>
      <c r="E99" s="164" t="s">
        <v>283</v>
      </c>
      <c r="F99" s="1000">
        <v>44714</v>
      </c>
      <c r="G99" s="1000"/>
      <c r="H99" s="1000">
        <v>44727</v>
      </c>
      <c r="I99" s="1000"/>
      <c r="J99" s="541">
        <f t="shared" si="23"/>
        <v>13</v>
      </c>
      <c r="K99" s="1000">
        <v>44727</v>
      </c>
      <c r="L99" s="541">
        <f t="shared" si="24"/>
        <v>0</v>
      </c>
      <c r="M99" s="1000">
        <v>44737</v>
      </c>
      <c r="N99" s="1000"/>
      <c r="O99" s="541">
        <f t="shared" si="28"/>
        <v>10</v>
      </c>
      <c r="P99" s="541">
        <f t="shared" si="29"/>
        <v>10</v>
      </c>
      <c r="Q99" s="1000">
        <v>44740</v>
      </c>
      <c r="R99" s="1000"/>
      <c r="S99" s="541">
        <f t="shared" si="25"/>
        <v>3</v>
      </c>
      <c r="T99" s="542">
        <f t="shared" si="30"/>
        <v>26</v>
      </c>
      <c r="U99" s="542"/>
      <c r="V99" s="541">
        <f t="shared" si="31"/>
        <v>10</v>
      </c>
      <c r="W99" s="543">
        <f t="shared" si="32"/>
        <v>16</v>
      </c>
      <c r="X99" s="1046" t="s">
        <v>473</v>
      </c>
      <c r="Y99" s="1046" t="s">
        <v>51</v>
      </c>
      <c r="Z99" s="1046" t="s">
        <v>29</v>
      </c>
      <c r="AA99" s="1046">
        <v>2017</v>
      </c>
      <c r="AB99" s="1046" t="s">
        <v>30</v>
      </c>
      <c r="AC99" s="1047">
        <v>7</v>
      </c>
      <c r="AD99" s="978">
        <f t="shared" si="26"/>
        <v>3.7142857142857144</v>
      </c>
      <c r="AE99" s="1048">
        <v>23.45</v>
      </c>
      <c r="AF99" s="976">
        <f t="shared" si="27"/>
        <v>87.1</v>
      </c>
      <c r="AG99" s="1058" t="s">
        <v>128</v>
      </c>
      <c r="AH99" s="976">
        <f t="shared" si="33"/>
        <v>87.1</v>
      </c>
      <c r="AI99" s="978">
        <f t="shared" si="34"/>
        <v>3.7142857142857144</v>
      </c>
      <c r="AJ99" s="982">
        <f t="shared" si="35"/>
        <v>26</v>
      </c>
      <c r="AK99" s="1106">
        <v>743.7</v>
      </c>
      <c r="AL99" s="1074">
        <v>800</v>
      </c>
      <c r="AM99" s="1075">
        <v>45531</v>
      </c>
    </row>
    <row r="100" spans="1:39" ht="12.1" customHeight="1">
      <c r="A100" s="1097">
        <v>45531</v>
      </c>
      <c r="B100" s="164" t="s">
        <v>457</v>
      </c>
      <c r="C100" s="164" t="s">
        <v>111</v>
      </c>
      <c r="D100" s="1098" t="s">
        <v>459</v>
      </c>
      <c r="E100" s="164" t="s">
        <v>283</v>
      </c>
      <c r="F100" s="1000">
        <v>44740</v>
      </c>
      <c r="G100" s="1000"/>
      <c r="H100" s="1000">
        <v>44756</v>
      </c>
      <c r="I100" s="1000"/>
      <c r="J100" s="541">
        <f t="shared" si="23"/>
        <v>16</v>
      </c>
      <c r="K100" s="1000">
        <v>44756</v>
      </c>
      <c r="L100" s="541">
        <f t="shared" si="24"/>
        <v>0</v>
      </c>
      <c r="M100" s="1000">
        <v>44775</v>
      </c>
      <c r="N100" s="1000"/>
      <c r="O100" s="541">
        <f t="shared" si="28"/>
        <v>19</v>
      </c>
      <c r="P100" s="541">
        <f t="shared" si="29"/>
        <v>19</v>
      </c>
      <c r="Q100" s="1000">
        <v>44781</v>
      </c>
      <c r="R100" s="1000"/>
      <c r="S100" s="541">
        <f t="shared" si="25"/>
        <v>6</v>
      </c>
      <c r="T100" s="542">
        <f t="shared" si="30"/>
        <v>41</v>
      </c>
      <c r="U100" s="542"/>
      <c r="V100" s="541">
        <f t="shared" si="31"/>
        <v>19</v>
      </c>
      <c r="W100" s="543">
        <f t="shared" si="32"/>
        <v>22</v>
      </c>
      <c r="X100" s="1046" t="s">
        <v>473</v>
      </c>
      <c r="Y100" s="1046" t="s">
        <v>51</v>
      </c>
      <c r="Z100" s="1046" t="s">
        <v>29</v>
      </c>
      <c r="AA100" s="1046">
        <v>2017</v>
      </c>
      <c r="AB100" s="1046" t="s">
        <v>30</v>
      </c>
      <c r="AC100" s="1047">
        <v>7</v>
      </c>
      <c r="AD100" s="978">
        <f t="shared" si="26"/>
        <v>5.8571428571428568</v>
      </c>
      <c r="AE100" s="1048">
        <v>23.45</v>
      </c>
      <c r="AF100" s="976">
        <f t="shared" si="27"/>
        <v>137.35</v>
      </c>
      <c r="AG100" s="1058" t="s">
        <v>128</v>
      </c>
      <c r="AH100" s="976">
        <f t="shared" si="33"/>
        <v>137.35</v>
      </c>
      <c r="AI100" s="978">
        <f t="shared" si="34"/>
        <v>5.8571428571428568</v>
      </c>
      <c r="AJ100" s="982">
        <f t="shared" si="35"/>
        <v>41</v>
      </c>
      <c r="AK100" s="1103"/>
      <c r="AL100" s="1104"/>
      <c r="AM100" s="1090"/>
    </row>
    <row r="101" spans="1:39" ht="12.1" customHeight="1">
      <c r="A101" s="1097">
        <v>45532</v>
      </c>
      <c r="B101" s="164" t="s">
        <v>457</v>
      </c>
      <c r="C101" s="164" t="s">
        <v>111</v>
      </c>
      <c r="D101" s="1098" t="s">
        <v>458</v>
      </c>
      <c r="E101" s="164" t="s">
        <v>282</v>
      </c>
      <c r="F101" s="1000">
        <v>44781</v>
      </c>
      <c r="G101" s="1000"/>
      <c r="H101" s="1000">
        <v>44785</v>
      </c>
      <c r="I101" s="1000"/>
      <c r="J101" s="541">
        <f t="shared" si="23"/>
        <v>4</v>
      </c>
      <c r="K101" s="1000">
        <v>44785</v>
      </c>
      <c r="L101" s="541">
        <f t="shared" si="24"/>
        <v>0</v>
      </c>
      <c r="M101" s="1000">
        <v>44803</v>
      </c>
      <c r="N101" s="1000"/>
      <c r="O101" s="541">
        <f t="shared" si="28"/>
        <v>18</v>
      </c>
      <c r="P101" s="541">
        <f t="shared" si="29"/>
        <v>18</v>
      </c>
      <c r="Q101" s="1000">
        <v>44818</v>
      </c>
      <c r="R101" s="1000"/>
      <c r="S101" s="541">
        <f t="shared" si="25"/>
        <v>15</v>
      </c>
      <c r="T101" s="542">
        <f t="shared" si="30"/>
        <v>37</v>
      </c>
      <c r="U101" s="542"/>
      <c r="V101" s="541">
        <f t="shared" si="31"/>
        <v>18</v>
      </c>
      <c r="W101" s="543">
        <f t="shared" si="32"/>
        <v>19</v>
      </c>
      <c r="X101" s="1046" t="s">
        <v>473</v>
      </c>
      <c r="Y101" s="1046" t="s">
        <v>51</v>
      </c>
      <c r="Z101" s="1046" t="s">
        <v>29</v>
      </c>
      <c r="AA101" s="1046">
        <v>2017</v>
      </c>
      <c r="AB101" s="1046" t="s">
        <v>30</v>
      </c>
      <c r="AC101" s="1047">
        <v>7</v>
      </c>
      <c r="AD101" s="978">
        <f t="shared" si="26"/>
        <v>5.2857142857142856</v>
      </c>
      <c r="AE101" s="1048">
        <v>23.45</v>
      </c>
      <c r="AF101" s="976">
        <f t="shared" si="27"/>
        <v>123.94999999999999</v>
      </c>
      <c r="AG101" s="1058" t="s">
        <v>128</v>
      </c>
      <c r="AH101" s="976">
        <f t="shared" si="33"/>
        <v>123.94999999999999</v>
      </c>
      <c r="AI101" s="978">
        <f t="shared" si="34"/>
        <v>5.2857142857142856</v>
      </c>
      <c r="AJ101" s="982">
        <f t="shared" si="35"/>
        <v>37</v>
      </c>
      <c r="AK101" s="1105"/>
      <c r="AL101" s="1104"/>
      <c r="AM101" s="1090"/>
    </row>
    <row r="102" spans="1:39" ht="12.1" customHeight="1">
      <c r="A102" s="1097">
        <v>45532</v>
      </c>
      <c r="B102" s="164" t="s">
        <v>457</v>
      </c>
      <c r="C102" s="164" t="s">
        <v>111</v>
      </c>
      <c r="D102" s="1098" t="s">
        <v>459</v>
      </c>
      <c r="E102" s="164" t="s">
        <v>283</v>
      </c>
      <c r="F102" s="1000">
        <v>44818</v>
      </c>
      <c r="G102" s="1000"/>
      <c r="H102" s="1000">
        <v>44830</v>
      </c>
      <c r="I102" s="1000"/>
      <c r="J102" s="541">
        <f t="shared" si="23"/>
        <v>12</v>
      </c>
      <c r="K102" s="1000">
        <v>44830</v>
      </c>
      <c r="L102" s="541">
        <f t="shared" si="24"/>
        <v>0</v>
      </c>
      <c r="M102" s="1000">
        <v>44840</v>
      </c>
      <c r="N102" s="1000"/>
      <c r="O102" s="541">
        <f t="shared" si="28"/>
        <v>10</v>
      </c>
      <c r="P102" s="541">
        <f t="shared" si="29"/>
        <v>10</v>
      </c>
      <c r="Q102" s="1000">
        <v>44843</v>
      </c>
      <c r="R102" s="1000"/>
      <c r="S102" s="541">
        <f t="shared" si="25"/>
        <v>3</v>
      </c>
      <c r="T102" s="542">
        <f t="shared" si="30"/>
        <v>25</v>
      </c>
      <c r="U102" s="542"/>
      <c r="V102" s="541">
        <f t="shared" si="31"/>
        <v>10</v>
      </c>
      <c r="W102" s="543">
        <f t="shared" si="32"/>
        <v>15</v>
      </c>
      <c r="X102" s="1046" t="s">
        <v>473</v>
      </c>
      <c r="Y102" s="1046" t="s">
        <v>51</v>
      </c>
      <c r="Z102" s="1046" t="s">
        <v>29</v>
      </c>
      <c r="AA102" s="1046">
        <v>2017</v>
      </c>
      <c r="AB102" s="1046" t="s">
        <v>30</v>
      </c>
      <c r="AC102" s="1047">
        <v>7</v>
      </c>
      <c r="AD102" s="978">
        <f t="shared" si="26"/>
        <v>3.5714285714285716</v>
      </c>
      <c r="AE102" s="1048">
        <v>23.45</v>
      </c>
      <c r="AF102" s="976">
        <f t="shared" si="27"/>
        <v>83.75</v>
      </c>
      <c r="AG102" s="1058" t="s">
        <v>128</v>
      </c>
      <c r="AH102" s="976">
        <f t="shared" si="33"/>
        <v>83.75</v>
      </c>
      <c r="AI102" s="978">
        <f t="shared" si="34"/>
        <v>3.5714285714285716</v>
      </c>
      <c r="AJ102" s="982">
        <f t="shared" si="35"/>
        <v>25</v>
      </c>
      <c r="AK102" s="1105"/>
      <c r="AL102" s="1104"/>
      <c r="AM102" s="1090"/>
    </row>
    <row r="103" spans="1:39" ht="12.1" customHeight="1">
      <c r="A103" s="1097">
        <v>45532</v>
      </c>
      <c r="B103" s="164" t="s">
        <v>457</v>
      </c>
      <c r="C103" s="164" t="s">
        <v>111</v>
      </c>
      <c r="D103" s="1098" t="s">
        <v>459</v>
      </c>
      <c r="E103" s="164" t="s">
        <v>283</v>
      </c>
      <c r="F103" s="1000">
        <v>44843</v>
      </c>
      <c r="G103" s="1000"/>
      <c r="H103" s="1000">
        <v>44859</v>
      </c>
      <c r="I103" s="1000"/>
      <c r="J103" s="541">
        <f t="shared" si="23"/>
        <v>16</v>
      </c>
      <c r="K103" s="1000">
        <v>44859</v>
      </c>
      <c r="L103" s="541">
        <f t="shared" si="24"/>
        <v>0</v>
      </c>
      <c r="M103" s="1000">
        <v>44877</v>
      </c>
      <c r="N103" s="1000"/>
      <c r="O103" s="541">
        <f t="shared" si="28"/>
        <v>18</v>
      </c>
      <c r="P103" s="541">
        <f t="shared" si="29"/>
        <v>18</v>
      </c>
      <c r="Q103" s="1000">
        <v>44879</v>
      </c>
      <c r="R103" s="1000"/>
      <c r="S103" s="541">
        <f t="shared" si="25"/>
        <v>2</v>
      </c>
      <c r="T103" s="542">
        <f t="shared" si="30"/>
        <v>36</v>
      </c>
      <c r="U103" s="542"/>
      <c r="V103" s="541">
        <f t="shared" si="31"/>
        <v>18</v>
      </c>
      <c r="W103" s="543">
        <f t="shared" si="32"/>
        <v>18</v>
      </c>
      <c r="X103" s="1046" t="s">
        <v>473</v>
      </c>
      <c r="Y103" s="1046" t="s">
        <v>51</v>
      </c>
      <c r="Z103" s="1046" t="s">
        <v>29</v>
      </c>
      <c r="AA103" s="1046">
        <v>2017</v>
      </c>
      <c r="AB103" s="1046" t="s">
        <v>30</v>
      </c>
      <c r="AC103" s="1047">
        <v>7</v>
      </c>
      <c r="AD103" s="978">
        <f t="shared" si="26"/>
        <v>5.1428571428571432</v>
      </c>
      <c r="AE103" s="1048">
        <v>23.45</v>
      </c>
      <c r="AF103" s="976">
        <f t="shared" si="27"/>
        <v>120.60000000000001</v>
      </c>
      <c r="AG103" s="1058" t="s">
        <v>128</v>
      </c>
      <c r="AH103" s="976">
        <f t="shared" si="33"/>
        <v>120.60000000000001</v>
      </c>
      <c r="AI103" s="978">
        <f t="shared" si="34"/>
        <v>5.1428571428571432</v>
      </c>
      <c r="AJ103" s="982">
        <f t="shared" si="35"/>
        <v>36</v>
      </c>
      <c r="AK103" s="1105"/>
      <c r="AL103" s="1104"/>
      <c r="AM103" s="1090"/>
    </row>
    <row r="104" spans="1:39" ht="12.1" customHeight="1">
      <c r="A104" s="1097">
        <v>45533</v>
      </c>
      <c r="B104" s="164" t="s">
        <v>457</v>
      </c>
      <c r="C104" s="164" t="s">
        <v>111</v>
      </c>
      <c r="D104" s="1098" t="s">
        <v>458</v>
      </c>
      <c r="E104" s="164" t="s">
        <v>282</v>
      </c>
      <c r="F104" s="1000">
        <v>44879</v>
      </c>
      <c r="G104" s="1000"/>
      <c r="H104" s="1000">
        <v>44883</v>
      </c>
      <c r="I104" s="1000"/>
      <c r="J104" s="541">
        <f t="shared" si="23"/>
        <v>4</v>
      </c>
      <c r="K104" s="1000">
        <v>44883</v>
      </c>
      <c r="L104" s="541">
        <f t="shared" si="24"/>
        <v>0</v>
      </c>
      <c r="M104" s="1000">
        <v>44893</v>
      </c>
      <c r="N104" s="1000"/>
      <c r="O104" s="541">
        <f t="shared" si="28"/>
        <v>10</v>
      </c>
      <c r="P104" s="541">
        <f t="shared" si="29"/>
        <v>10</v>
      </c>
      <c r="Q104" s="1000">
        <v>44910</v>
      </c>
      <c r="R104" s="1000"/>
      <c r="S104" s="541">
        <f t="shared" si="25"/>
        <v>17</v>
      </c>
      <c r="T104" s="542">
        <f t="shared" si="30"/>
        <v>31</v>
      </c>
      <c r="U104" s="542"/>
      <c r="V104" s="541">
        <f t="shared" si="31"/>
        <v>10</v>
      </c>
      <c r="W104" s="543">
        <f t="shared" si="32"/>
        <v>21</v>
      </c>
      <c r="X104" s="1046" t="s">
        <v>473</v>
      </c>
      <c r="Y104" s="1046" t="s">
        <v>51</v>
      </c>
      <c r="Z104" s="1046" t="s">
        <v>29</v>
      </c>
      <c r="AA104" s="1046">
        <v>2017</v>
      </c>
      <c r="AB104" s="1046" t="s">
        <v>30</v>
      </c>
      <c r="AC104" s="1047">
        <v>7</v>
      </c>
      <c r="AD104" s="978">
        <f t="shared" si="26"/>
        <v>4.4285714285714288</v>
      </c>
      <c r="AE104" s="1048">
        <v>23.45</v>
      </c>
      <c r="AF104" s="976">
        <f t="shared" si="27"/>
        <v>103.85000000000001</v>
      </c>
      <c r="AG104" s="1058" t="s">
        <v>128</v>
      </c>
      <c r="AH104" s="976">
        <f t="shared" si="33"/>
        <v>103.85000000000001</v>
      </c>
      <c r="AI104" s="978">
        <f t="shared" si="34"/>
        <v>4.4285714285714288</v>
      </c>
      <c r="AJ104" s="982">
        <f t="shared" si="35"/>
        <v>31</v>
      </c>
      <c r="AK104" s="1105"/>
      <c r="AL104" s="1104"/>
      <c r="AM104" s="1090"/>
    </row>
    <row r="105" spans="1:39" ht="12.1" customHeight="1">
      <c r="A105" s="1097">
        <v>45533</v>
      </c>
      <c r="B105" s="164" t="s">
        <v>457</v>
      </c>
      <c r="C105" s="164" t="s">
        <v>111</v>
      </c>
      <c r="D105" s="1098" t="s">
        <v>459</v>
      </c>
      <c r="E105" s="164" t="s">
        <v>283</v>
      </c>
      <c r="F105" s="1000">
        <v>44910</v>
      </c>
      <c r="G105" s="1000"/>
      <c r="H105" s="1000">
        <v>44922</v>
      </c>
      <c r="I105" s="1000"/>
      <c r="J105" s="541">
        <f t="shared" si="23"/>
        <v>12</v>
      </c>
      <c r="K105" s="1000">
        <v>44922</v>
      </c>
      <c r="L105" s="541">
        <f t="shared" si="24"/>
        <v>0</v>
      </c>
      <c r="M105" s="1000">
        <v>44932</v>
      </c>
      <c r="N105" s="1000"/>
      <c r="O105" s="541">
        <f t="shared" si="28"/>
        <v>10</v>
      </c>
      <c r="P105" s="541">
        <f t="shared" si="29"/>
        <v>10</v>
      </c>
      <c r="Q105" s="1000">
        <v>44935</v>
      </c>
      <c r="R105" s="1000"/>
      <c r="S105" s="541">
        <f t="shared" si="25"/>
        <v>3</v>
      </c>
      <c r="T105" s="542">
        <f t="shared" si="30"/>
        <v>25</v>
      </c>
      <c r="U105" s="542"/>
      <c r="V105" s="541">
        <f t="shared" si="31"/>
        <v>10</v>
      </c>
      <c r="W105" s="543">
        <f t="shared" si="32"/>
        <v>15</v>
      </c>
      <c r="X105" s="1046" t="s">
        <v>473</v>
      </c>
      <c r="Y105" s="1046" t="s">
        <v>51</v>
      </c>
      <c r="Z105" s="1046" t="s">
        <v>29</v>
      </c>
      <c r="AA105" s="1046">
        <v>2017</v>
      </c>
      <c r="AB105" s="1046" t="s">
        <v>30</v>
      </c>
      <c r="AC105" s="1047">
        <v>7</v>
      </c>
      <c r="AD105" s="978">
        <f t="shared" si="26"/>
        <v>3.5714285714285716</v>
      </c>
      <c r="AE105" s="1048">
        <v>23.45</v>
      </c>
      <c r="AF105" s="976">
        <f t="shared" si="27"/>
        <v>83.75</v>
      </c>
      <c r="AG105" s="1058" t="s">
        <v>128</v>
      </c>
      <c r="AH105" s="976">
        <f t="shared" si="33"/>
        <v>83.75</v>
      </c>
      <c r="AI105" s="978">
        <f t="shared" si="34"/>
        <v>3.5714285714285716</v>
      </c>
      <c r="AJ105" s="982">
        <f t="shared" si="35"/>
        <v>25</v>
      </c>
      <c r="AK105" s="1105"/>
      <c r="AL105" s="1104"/>
      <c r="AM105" s="1090"/>
    </row>
    <row r="106" spans="1:39" ht="12.1" customHeight="1">
      <c r="A106" s="1097">
        <v>45533</v>
      </c>
      <c r="B106" s="164" t="s">
        <v>457</v>
      </c>
      <c r="C106" s="164" t="s">
        <v>111</v>
      </c>
      <c r="D106" s="1098" t="s">
        <v>459</v>
      </c>
      <c r="E106" s="164" t="s">
        <v>283</v>
      </c>
      <c r="F106" s="1000">
        <v>44935</v>
      </c>
      <c r="G106" s="1000"/>
      <c r="H106" s="1000">
        <v>44962</v>
      </c>
      <c r="I106" s="1000"/>
      <c r="J106" s="541">
        <f t="shared" si="23"/>
        <v>27</v>
      </c>
      <c r="K106" s="1000">
        <v>44962</v>
      </c>
      <c r="L106" s="541">
        <f t="shared" si="24"/>
        <v>0</v>
      </c>
      <c r="M106" s="1000">
        <v>44962</v>
      </c>
      <c r="N106" s="1000"/>
      <c r="O106" s="541">
        <f t="shared" si="28"/>
        <v>0</v>
      </c>
      <c r="P106" s="541">
        <f t="shared" si="29"/>
        <v>0</v>
      </c>
      <c r="Q106" s="1000">
        <v>44965</v>
      </c>
      <c r="R106" s="1000"/>
      <c r="S106" s="541">
        <f t="shared" si="25"/>
        <v>3</v>
      </c>
      <c r="T106" s="542">
        <f t="shared" si="30"/>
        <v>30</v>
      </c>
      <c r="U106" s="542"/>
      <c r="V106" s="541">
        <f t="shared" si="31"/>
        <v>0</v>
      </c>
      <c r="W106" s="543">
        <f t="shared" si="32"/>
        <v>30</v>
      </c>
      <c r="X106" s="1046" t="s">
        <v>473</v>
      </c>
      <c r="Y106" s="1046" t="s">
        <v>51</v>
      </c>
      <c r="Z106" s="1046" t="s">
        <v>29</v>
      </c>
      <c r="AA106" s="1046">
        <v>2017</v>
      </c>
      <c r="AB106" s="1046" t="s">
        <v>30</v>
      </c>
      <c r="AC106" s="1047">
        <v>7</v>
      </c>
      <c r="AD106" s="978">
        <f t="shared" si="26"/>
        <v>4.2857142857142856</v>
      </c>
      <c r="AE106" s="1048">
        <v>23.45</v>
      </c>
      <c r="AF106" s="976">
        <f t="shared" si="27"/>
        <v>100.5</v>
      </c>
      <c r="AG106" s="1058" t="s">
        <v>128</v>
      </c>
      <c r="AH106" s="976">
        <f t="shared" si="33"/>
        <v>100.5</v>
      </c>
      <c r="AI106" s="978">
        <f t="shared" si="34"/>
        <v>4.2857142857142856</v>
      </c>
      <c r="AJ106" s="982">
        <f t="shared" si="35"/>
        <v>30</v>
      </c>
      <c r="AK106" s="1035" t="s">
        <v>439</v>
      </c>
      <c r="AL106" s="1036" t="s">
        <v>440</v>
      </c>
      <c r="AM106" s="1092" t="s">
        <v>2</v>
      </c>
    </row>
    <row r="107" spans="1:39" ht="12.1" customHeight="1">
      <c r="A107" s="1097">
        <v>45534</v>
      </c>
      <c r="B107" s="164" t="s">
        <v>457</v>
      </c>
      <c r="C107" s="164" t="s">
        <v>111</v>
      </c>
      <c r="D107" s="1098" t="s">
        <v>458</v>
      </c>
      <c r="E107" s="164" t="s">
        <v>282</v>
      </c>
      <c r="F107" s="1000">
        <v>44965</v>
      </c>
      <c r="G107" s="1000"/>
      <c r="H107" s="1000">
        <v>44968</v>
      </c>
      <c r="I107" s="1000"/>
      <c r="J107" s="541">
        <f t="shared" si="23"/>
        <v>3</v>
      </c>
      <c r="K107" s="1000">
        <v>44968</v>
      </c>
      <c r="L107" s="541">
        <f t="shared" si="24"/>
        <v>0</v>
      </c>
      <c r="M107" s="1000">
        <v>44986</v>
      </c>
      <c r="N107" s="1000"/>
      <c r="O107" s="541">
        <f t="shared" si="28"/>
        <v>18</v>
      </c>
      <c r="P107" s="541">
        <f t="shared" si="29"/>
        <v>18</v>
      </c>
      <c r="Q107" s="1000">
        <v>45001</v>
      </c>
      <c r="R107" s="1000"/>
      <c r="S107" s="541">
        <f t="shared" si="25"/>
        <v>15</v>
      </c>
      <c r="T107" s="542">
        <f t="shared" si="30"/>
        <v>36</v>
      </c>
      <c r="U107" s="542"/>
      <c r="V107" s="541">
        <f t="shared" si="31"/>
        <v>18</v>
      </c>
      <c r="W107" s="543">
        <f t="shared" si="32"/>
        <v>18</v>
      </c>
      <c r="X107" s="1046" t="s">
        <v>473</v>
      </c>
      <c r="Y107" s="1046" t="s">
        <v>51</v>
      </c>
      <c r="Z107" s="1046" t="s">
        <v>29</v>
      </c>
      <c r="AA107" s="1046">
        <v>2017</v>
      </c>
      <c r="AB107" s="1046" t="s">
        <v>30</v>
      </c>
      <c r="AC107" s="1047">
        <v>7</v>
      </c>
      <c r="AD107" s="978">
        <f t="shared" si="26"/>
        <v>5.1428571428571432</v>
      </c>
      <c r="AE107" s="1048">
        <v>23.45</v>
      </c>
      <c r="AF107" s="976">
        <f t="shared" si="27"/>
        <v>120.60000000000001</v>
      </c>
      <c r="AG107" s="1058" t="s">
        <v>128</v>
      </c>
      <c r="AH107" s="976">
        <f t="shared" si="33"/>
        <v>120.60000000000001</v>
      </c>
      <c r="AI107" s="978">
        <f t="shared" si="34"/>
        <v>5.1428571428571432</v>
      </c>
      <c r="AJ107" s="982">
        <f t="shared" si="35"/>
        <v>36</v>
      </c>
      <c r="AK107" s="1106">
        <v>874.35</v>
      </c>
      <c r="AL107" s="1074">
        <v>1000</v>
      </c>
      <c r="AM107" s="1075">
        <v>45531</v>
      </c>
    </row>
    <row r="108" spans="1:39" ht="12.1" customHeight="1">
      <c r="A108" s="1097">
        <v>45534</v>
      </c>
      <c r="B108" s="164" t="s">
        <v>457</v>
      </c>
      <c r="C108" s="164" t="s">
        <v>111</v>
      </c>
      <c r="D108" s="1098" t="s">
        <v>459</v>
      </c>
      <c r="E108" s="164" t="s">
        <v>283</v>
      </c>
      <c r="F108" s="1000">
        <v>45001</v>
      </c>
      <c r="G108" s="1000"/>
      <c r="H108" s="1000">
        <v>45013</v>
      </c>
      <c r="I108" s="1000"/>
      <c r="J108" s="541">
        <f t="shared" si="23"/>
        <v>12</v>
      </c>
      <c r="K108" s="1000">
        <v>45013</v>
      </c>
      <c r="L108" s="541">
        <f t="shared" si="24"/>
        <v>0</v>
      </c>
      <c r="M108" s="1000">
        <v>45026</v>
      </c>
      <c r="N108" s="1000"/>
      <c r="O108" s="541">
        <f t="shared" si="28"/>
        <v>13</v>
      </c>
      <c r="P108" s="541">
        <f t="shared" si="29"/>
        <v>13</v>
      </c>
      <c r="Q108" s="1000">
        <v>45029</v>
      </c>
      <c r="R108" s="1000"/>
      <c r="S108" s="541">
        <f t="shared" si="25"/>
        <v>3</v>
      </c>
      <c r="T108" s="542">
        <f t="shared" si="30"/>
        <v>28</v>
      </c>
      <c r="U108" s="542"/>
      <c r="V108" s="541">
        <f t="shared" si="31"/>
        <v>13</v>
      </c>
      <c r="W108" s="543">
        <f t="shared" si="32"/>
        <v>15</v>
      </c>
      <c r="X108" s="1046" t="s">
        <v>473</v>
      </c>
      <c r="Y108" s="1046" t="s">
        <v>51</v>
      </c>
      <c r="Z108" s="1046" t="s">
        <v>29</v>
      </c>
      <c r="AA108" s="1046">
        <v>2017</v>
      </c>
      <c r="AB108" s="1046" t="s">
        <v>30</v>
      </c>
      <c r="AC108" s="1047">
        <v>7</v>
      </c>
      <c r="AD108" s="978">
        <f t="shared" si="26"/>
        <v>4</v>
      </c>
      <c r="AE108" s="1048">
        <v>23.45</v>
      </c>
      <c r="AF108" s="976">
        <f t="shared" si="27"/>
        <v>93.8</v>
      </c>
      <c r="AG108" s="1058" t="s">
        <v>128</v>
      </c>
      <c r="AH108" s="976">
        <f t="shared" si="33"/>
        <v>93.8</v>
      </c>
      <c r="AI108" s="978">
        <f t="shared" si="34"/>
        <v>4</v>
      </c>
      <c r="AJ108" s="982">
        <f t="shared" si="35"/>
        <v>28</v>
      </c>
      <c r="AK108" s="1105"/>
      <c r="AL108" s="1104"/>
      <c r="AM108" s="1090"/>
    </row>
    <row r="109" spans="1:39" ht="12.1" customHeight="1">
      <c r="A109" s="1097">
        <v>45534</v>
      </c>
      <c r="B109" s="164" t="s">
        <v>457</v>
      </c>
      <c r="C109" s="164" t="s">
        <v>111</v>
      </c>
      <c r="D109" s="1098" t="s">
        <v>459</v>
      </c>
      <c r="E109" s="164" t="s">
        <v>283</v>
      </c>
      <c r="F109" s="1000">
        <v>45029</v>
      </c>
      <c r="G109" s="1000"/>
      <c r="H109" s="1000">
        <v>45046</v>
      </c>
      <c r="I109" s="1000"/>
      <c r="J109" s="541">
        <f t="shared" si="23"/>
        <v>17</v>
      </c>
      <c r="K109" s="1000">
        <v>45046</v>
      </c>
      <c r="L109" s="541">
        <f t="shared" si="24"/>
        <v>0</v>
      </c>
      <c r="M109" s="1000">
        <v>45064</v>
      </c>
      <c r="N109" s="1000"/>
      <c r="O109" s="541">
        <f t="shared" si="28"/>
        <v>18</v>
      </c>
      <c r="P109" s="541">
        <f t="shared" si="29"/>
        <v>18</v>
      </c>
      <c r="Q109" s="1000">
        <v>45068</v>
      </c>
      <c r="R109" s="1000"/>
      <c r="S109" s="541">
        <f t="shared" si="25"/>
        <v>4</v>
      </c>
      <c r="T109" s="542">
        <f t="shared" si="30"/>
        <v>39</v>
      </c>
      <c r="U109" s="542"/>
      <c r="V109" s="541">
        <f t="shared" si="31"/>
        <v>18</v>
      </c>
      <c r="W109" s="543">
        <f t="shared" si="32"/>
        <v>21</v>
      </c>
      <c r="X109" s="1046" t="s">
        <v>473</v>
      </c>
      <c r="Y109" s="1046" t="s">
        <v>51</v>
      </c>
      <c r="Z109" s="1046" t="s">
        <v>29</v>
      </c>
      <c r="AA109" s="1046">
        <v>2017</v>
      </c>
      <c r="AB109" s="1046" t="s">
        <v>30</v>
      </c>
      <c r="AC109" s="1047">
        <v>7</v>
      </c>
      <c r="AD109" s="978">
        <f t="shared" si="26"/>
        <v>5.5714285714285712</v>
      </c>
      <c r="AE109" s="1048">
        <v>23.45</v>
      </c>
      <c r="AF109" s="976">
        <f t="shared" si="27"/>
        <v>130.64999999999998</v>
      </c>
      <c r="AG109" s="1058" t="s">
        <v>128</v>
      </c>
      <c r="AH109" s="976">
        <f t="shared" si="33"/>
        <v>130.64999999999998</v>
      </c>
      <c r="AI109" s="978">
        <f t="shared" si="34"/>
        <v>5.5714285714285712</v>
      </c>
      <c r="AJ109" s="982">
        <f t="shared" si="35"/>
        <v>39</v>
      </c>
      <c r="AK109" s="1105"/>
      <c r="AL109" s="1104"/>
      <c r="AM109" s="1090"/>
    </row>
    <row r="110" spans="1:39" ht="12.1" customHeight="1">
      <c r="A110" s="1097">
        <v>45537</v>
      </c>
      <c r="B110" s="164" t="s">
        <v>457</v>
      </c>
      <c r="C110" s="164" t="s">
        <v>111</v>
      </c>
      <c r="D110" s="1098" t="s">
        <v>458</v>
      </c>
      <c r="E110" s="164" t="s">
        <v>282</v>
      </c>
      <c r="F110" s="1000">
        <v>45068</v>
      </c>
      <c r="G110" s="1000"/>
      <c r="H110" s="1000">
        <v>45071</v>
      </c>
      <c r="I110" s="1000"/>
      <c r="J110" s="541">
        <f t="shared" si="23"/>
        <v>3</v>
      </c>
      <c r="K110" s="1000">
        <v>45071</v>
      </c>
      <c r="L110" s="541">
        <f t="shared" si="24"/>
        <v>0</v>
      </c>
      <c r="M110" s="1000">
        <v>45091</v>
      </c>
      <c r="N110" s="1000"/>
      <c r="O110" s="541">
        <f t="shared" si="28"/>
        <v>20</v>
      </c>
      <c r="P110" s="541">
        <f t="shared" si="29"/>
        <v>20</v>
      </c>
      <c r="Q110" s="1000">
        <v>45107</v>
      </c>
      <c r="R110" s="1000"/>
      <c r="S110" s="541">
        <f t="shared" si="25"/>
        <v>16</v>
      </c>
      <c r="T110" s="542">
        <f t="shared" si="30"/>
        <v>39</v>
      </c>
      <c r="U110" s="542"/>
      <c r="V110" s="541">
        <f t="shared" si="31"/>
        <v>20</v>
      </c>
      <c r="W110" s="543">
        <f t="shared" si="32"/>
        <v>19</v>
      </c>
      <c r="X110" s="1046" t="s">
        <v>473</v>
      </c>
      <c r="Y110" s="1046" t="s">
        <v>51</v>
      </c>
      <c r="Z110" s="1046" t="s">
        <v>29</v>
      </c>
      <c r="AA110" s="1046">
        <v>2017</v>
      </c>
      <c r="AB110" s="1046" t="s">
        <v>30</v>
      </c>
      <c r="AC110" s="1047">
        <v>7</v>
      </c>
      <c r="AD110" s="978">
        <f t="shared" si="26"/>
        <v>5.5714285714285712</v>
      </c>
      <c r="AE110" s="1048">
        <v>23.45</v>
      </c>
      <c r="AF110" s="976">
        <f t="shared" si="27"/>
        <v>130.64999999999998</v>
      </c>
      <c r="AG110" s="1058" t="s">
        <v>128</v>
      </c>
      <c r="AH110" s="976">
        <f t="shared" si="33"/>
        <v>130.64999999999998</v>
      </c>
      <c r="AI110" s="978">
        <f t="shared" si="34"/>
        <v>5.5714285714285712</v>
      </c>
      <c r="AJ110" s="982">
        <f t="shared" si="35"/>
        <v>39</v>
      </c>
      <c r="AK110" s="1105"/>
      <c r="AL110" s="1104"/>
      <c r="AM110" s="1090"/>
    </row>
    <row r="111" spans="1:39" ht="12.1" customHeight="1">
      <c r="A111" s="1097">
        <v>45537</v>
      </c>
      <c r="B111" s="164" t="s">
        <v>457</v>
      </c>
      <c r="C111" s="164" t="s">
        <v>111</v>
      </c>
      <c r="D111" s="1098" t="s">
        <v>459</v>
      </c>
      <c r="E111" s="164" t="s">
        <v>283</v>
      </c>
      <c r="F111" s="1000">
        <v>45107</v>
      </c>
      <c r="G111" s="1000"/>
      <c r="H111" s="1000">
        <v>45132</v>
      </c>
      <c r="I111" s="1000"/>
      <c r="J111" s="541">
        <f t="shared" si="23"/>
        <v>25</v>
      </c>
      <c r="K111" s="1000">
        <v>45132</v>
      </c>
      <c r="L111" s="541">
        <f t="shared" si="24"/>
        <v>0</v>
      </c>
      <c r="M111" s="1000">
        <v>45151</v>
      </c>
      <c r="N111" s="1000"/>
      <c r="O111" s="541">
        <f t="shared" si="28"/>
        <v>19</v>
      </c>
      <c r="P111" s="541">
        <f t="shared" si="29"/>
        <v>19</v>
      </c>
      <c r="Q111" s="1000">
        <v>45153</v>
      </c>
      <c r="R111" s="1000"/>
      <c r="S111" s="541">
        <f t="shared" si="25"/>
        <v>2</v>
      </c>
      <c r="T111" s="542">
        <f t="shared" si="30"/>
        <v>46</v>
      </c>
      <c r="U111" s="542"/>
      <c r="V111" s="541">
        <f t="shared" si="31"/>
        <v>19</v>
      </c>
      <c r="W111" s="543">
        <f t="shared" si="32"/>
        <v>27</v>
      </c>
      <c r="X111" s="1046" t="s">
        <v>473</v>
      </c>
      <c r="Y111" s="1046" t="s">
        <v>51</v>
      </c>
      <c r="Z111" s="1046" t="s">
        <v>29</v>
      </c>
      <c r="AA111" s="1046">
        <v>2017</v>
      </c>
      <c r="AB111" s="1046" t="s">
        <v>30</v>
      </c>
      <c r="AC111" s="1047">
        <v>7</v>
      </c>
      <c r="AD111" s="978">
        <f t="shared" si="26"/>
        <v>6.5714285714285712</v>
      </c>
      <c r="AE111" s="1048">
        <v>23.45</v>
      </c>
      <c r="AF111" s="976">
        <f t="shared" si="27"/>
        <v>154.1</v>
      </c>
      <c r="AG111" s="1058" t="s">
        <v>128</v>
      </c>
      <c r="AH111" s="976">
        <f t="shared" si="33"/>
        <v>154.1</v>
      </c>
      <c r="AI111" s="978">
        <f t="shared" si="34"/>
        <v>6.5714285714285712</v>
      </c>
      <c r="AJ111" s="982">
        <f t="shared" si="35"/>
        <v>46</v>
      </c>
      <c r="AK111" s="1035" t="s">
        <v>439</v>
      </c>
      <c r="AL111" s="1036" t="s">
        <v>440</v>
      </c>
      <c r="AM111" s="1092" t="s">
        <v>2</v>
      </c>
    </row>
    <row r="112" spans="1:39" ht="12.1" customHeight="1">
      <c r="A112" s="1097">
        <v>45538</v>
      </c>
      <c r="B112" s="164" t="s">
        <v>457</v>
      </c>
      <c r="C112" s="164" t="s">
        <v>111</v>
      </c>
      <c r="D112" s="1098" t="s">
        <v>458</v>
      </c>
      <c r="E112" s="164" t="s">
        <v>282</v>
      </c>
      <c r="F112" s="1000">
        <v>45153</v>
      </c>
      <c r="G112" s="1000"/>
      <c r="H112" s="1000">
        <v>45153</v>
      </c>
      <c r="I112" s="1000"/>
      <c r="J112" s="541">
        <f t="shared" si="23"/>
        <v>0</v>
      </c>
      <c r="K112" s="1000">
        <v>45153</v>
      </c>
      <c r="L112" s="541">
        <f t="shared" si="24"/>
        <v>0</v>
      </c>
      <c r="M112" s="1000">
        <v>45174</v>
      </c>
      <c r="N112" s="1000"/>
      <c r="O112" s="541">
        <f t="shared" si="28"/>
        <v>21</v>
      </c>
      <c r="P112" s="541">
        <f t="shared" si="29"/>
        <v>21</v>
      </c>
      <c r="Q112" s="1000">
        <v>45189</v>
      </c>
      <c r="R112" s="1000"/>
      <c r="S112" s="541">
        <f t="shared" si="25"/>
        <v>15</v>
      </c>
      <c r="T112" s="542">
        <f t="shared" si="30"/>
        <v>36</v>
      </c>
      <c r="U112" s="542"/>
      <c r="V112" s="541">
        <f t="shared" si="31"/>
        <v>21</v>
      </c>
      <c r="W112" s="543">
        <f t="shared" si="32"/>
        <v>15</v>
      </c>
      <c r="X112" s="1046" t="s">
        <v>473</v>
      </c>
      <c r="Y112" s="1046" t="s">
        <v>51</v>
      </c>
      <c r="Z112" s="1046" t="s">
        <v>29</v>
      </c>
      <c r="AA112" s="1046">
        <v>2017</v>
      </c>
      <c r="AB112" s="1046" t="s">
        <v>30</v>
      </c>
      <c r="AC112" s="1047">
        <v>7</v>
      </c>
      <c r="AD112" s="978">
        <f t="shared" si="26"/>
        <v>5.1428571428571432</v>
      </c>
      <c r="AE112" s="1048">
        <v>23.45</v>
      </c>
      <c r="AF112" s="976">
        <f t="shared" si="27"/>
        <v>120.60000000000001</v>
      </c>
      <c r="AG112" s="1058" t="s">
        <v>128</v>
      </c>
      <c r="AH112" s="976">
        <f t="shared" si="33"/>
        <v>120.60000000000001</v>
      </c>
      <c r="AI112" s="978">
        <f t="shared" si="34"/>
        <v>5.1428571428571432</v>
      </c>
      <c r="AJ112" s="982">
        <f t="shared" si="35"/>
        <v>36</v>
      </c>
      <c r="AK112" s="1106">
        <v>629.79999999999995</v>
      </c>
      <c r="AL112" s="1074">
        <v>700</v>
      </c>
      <c r="AM112" s="1075">
        <v>45531</v>
      </c>
    </row>
    <row r="113" spans="1:39" ht="12.1" customHeight="1">
      <c r="A113" s="1097">
        <v>45538</v>
      </c>
      <c r="B113" s="164" t="s">
        <v>457</v>
      </c>
      <c r="C113" s="164" t="s">
        <v>111</v>
      </c>
      <c r="D113" s="1098" t="s">
        <v>459</v>
      </c>
      <c r="E113" s="164" t="s">
        <v>283</v>
      </c>
      <c r="F113" s="1000">
        <v>45189</v>
      </c>
      <c r="G113" s="1000"/>
      <c r="H113" s="1000">
        <v>45205</v>
      </c>
      <c r="I113" s="1000"/>
      <c r="J113" s="541">
        <f t="shared" si="23"/>
        <v>16</v>
      </c>
      <c r="K113" s="1000">
        <v>45205</v>
      </c>
      <c r="L113" s="541">
        <f t="shared" si="24"/>
        <v>0</v>
      </c>
      <c r="M113" s="1000">
        <v>45223</v>
      </c>
      <c r="N113" s="1000"/>
      <c r="O113" s="541">
        <f t="shared" si="28"/>
        <v>18</v>
      </c>
      <c r="P113" s="541">
        <f t="shared" si="29"/>
        <v>18</v>
      </c>
      <c r="Q113" s="1000">
        <v>45225</v>
      </c>
      <c r="R113" s="1000"/>
      <c r="S113" s="541">
        <f t="shared" si="25"/>
        <v>2</v>
      </c>
      <c r="T113" s="542">
        <f t="shared" si="30"/>
        <v>36</v>
      </c>
      <c r="U113" s="542"/>
      <c r="V113" s="541">
        <f t="shared" si="31"/>
        <v>18</v>
      </c>
      <c r="W113" s="543">
        <f t="shared" si="32"/>
        <v>18</v>
      </c>
      <c r="X113" s="1046" t="s">
        <v>473</v>
      </c>
      <c r="Y113" s="1046" t="s">
        <v>51</v>
      </c>
      <c r="Z113" s="1046" t="s">
        <v>29</v>
      </c>
      <c r="AA113" s="1046">
        <v>2017</v>
      </c>
      <c r="AB113" s="1046" t="s">
        <v>30</v>
      </c>
      <c r="AC113" s="1047">
        <v>7</v>
      </c>
      <c r="AD113" s="978">
        <f t="shared" si="26"/>
        <v>5.1428571428571432</v>
      </c>
      <c r="AE113" s="1048">
        <v>23.45</v>
      </c>
      <c r="AF113" s="976">
        <f t="shared" si="27"/>
        <v>120.60000000000001</v>
      </c>
      <c r="AG113" s="1058" t="s">
        <v>128</v>
      </c>
      <c r="AH113" s="976">
        <f t="shared" si="33"/>
        <v>120.60000000000001</v>
      </c>
      <c r="AI113" s="978">
        <f t="shared" si="34"/>
        <v>5.1428571428571432</v>
      </c>
      <c r="AJ113" s="982">
        <f t="shared" si="35"/>
        <v>36</v>
      </c>
      <c r="AK113" s="1105"/>
      <c r="AL113" s="1104"/>
      <c r="AM113" s="1090"/>
    </row>
    <row r="114" spans="1:39" ht="12.1" customHeight="1">
      <c r="A114" s="1097">
        <v>45539</v>
      </c>
      <c r="B114" s="164" t="s">
        <v>457</v>
      </c>
      <c r="C114" s="164" t="s">
        <v>111</v>
      </c>
      <c r="D114" s="1098" t="s">
        <v>458</v>
      </c>
      <c r="E114" s="164" t="s">
        <v>282</v>
      </c>
      <c r="F114" s="1000">
        <v>45225</v>
      </c>
      <c r="G114" s="1000"/>
      <c r="H114" s="1000">
        <v>45229</v>
      </c>
      <c r="I114" s="1000"/>
      <c r="J114" s="541">
        <f t="shared" si="23"/>
        <v>4</v>
      </c>
      <c r="K114" s="1000">
        <v>45229</v>
      </c>
      <c r="L114" s="541">
        <f t="shared" si="24"/>
        <v>0</v>
      </c>
      <c r="M114" s="1000">
        <v>45252</v>
      </c>
      <c r="N114" s="1000"/>
      <c r="O114" s="541">
        <f t="shared" si="28"/>
        <v>23</v>
      </c>
      <c r="P114" s="541">
        <f t="shared" si="29"/>
        <v>23</v>
      </c>
      <c r="Q114" s="1000">
        <v>45267</v>
      </c>
      <c r="R114" s="1000"/>
      <c r="S114" s="541">
        <f t="shared" si="25"/>
        <v>15</v>
      </c>
      <c r="T114" s="542">
        <f t="shared" si="30"/>
        <v>42</v>
      </c>
      <c r="U114" s="542"/>
      <c r="V114" s="541">
        <f t="shared" si="31"/>
        <v>23</v>
      </c>
      <c r="W114" s="543">
        <f t="shared" si="32"/>
        <v>19</v>
      </c>
      <c r="X114" s="1046" t="s">
        <v>473</v>
      </c>
      <c r="Y114" s="1046" t="s">
        <v>51</v>
      </c>
      <c r="Z114" s="1046" t="s">
        <v>29</v>
      </c>
      <c r="AA114" s="1046">
        <v>2017</v>
      </c>
      <c r="AB114" s="1046" t="s">
        <v>30</v>
      </c>
      <c r="AC114" s="1047">
        <v>7</v>
      </c>
      <c r="AD114" s="978">
        <f t="shared" si="26"/>
        <v>6</v>
      </c>
      <c r="AE114" s="1048">
        <v>23.45</v>
      </c>
      <c r="AF114" s="976">
        <f t="shared" si="27"/>
        <v>140.69999999999999</v>
      </c>
      <c r="AG114" s="1058" t="s">
        <v>128</v>
      </c>
      <c r="AH114" s="976">
        <f t="shared" si="33"/>
        <v>140.69999999999999</v>
      </c>
      <c r="AI114" s="978">
        <f t="shared" si="34"/>
        <v>6</v>
      </c>
      <c r="AJ114" s="982">
        <f t="shared" si="35"/>
        <v>42</v>
      </c>
      <c r="AK114" s="1105"/>
      <c r="AL114" s="1104"/>
      <c r="AM114" s="1090"/>
    </row>
    <row r="115" spans="1:39" ht="12.1" customHeight="1">
      <c r="A115" s="1097">
        <v>45539</v>
      </c>
      <c r="B115" s="164" t="s">
        <v>457</v>
      </c>
      <c r="C115" s="164" t="s">
        <v>111</v>
      </c>
      <c r="D115" s="1098" t="s">
        <v>459</v>
      </c>
      <c r="E115" s="164" t="s">
        <v>283</v>
      </c>
      <c r="F115" s="1000">
        <v>45267</v>
      </c>
      <c r="G115" s="1000"/>
      <c r="H115" s="1000">
        <v>45285</v>
      </c>
      <c r="I115" s="1000"/>
      <c r="J115" s="541">
        <f t="shared" si="23"/>
        <v>18</v>
      </c>
      <c r="K115" s="1000">
        <v>45285</v>
      </c>
      <c r="L115" s="541">
        <f t="shared" si="24"/>
        <v>0</v>
      </c>
      <c r="M115" s="1000">
        <v>45303</v>
      </c>
      <c r="N115" s="1000"/>
      <c r="O115" s="541">
        <f t="shared" si="28"/>
        <v>18</v>
      </c>
      <c r="P115" s="541">
        <f t="shared" si="29"/>
        <v>18</v>
      </c>
      <c r="Q115" s="1000">
        <v>45307</v>
      </c>
      <c r="R115" s="1000"/>
      <c r="S115" s="541">
        <f t="shared" si="25"/>
        <v>4</v>
      </c>
      <c r="T115" s="542">
        <f t="shared" si="30"/>
        <v>40</v>
      </c>
      <c r="U115" s="542"/>
      <c r="V115" s="541">
        <f t="shared" si="31"/>
        <v>18</v>
      </c>
      <c r="W115" s="543">
        <f t="shared" si="32"/>
        <v>22</v>
      </c>
      <c r="X115" s="1046" t="s">
        <v>473</v>
      </c>
      <c r="Y115" s="1046" t="s">
        <v>51</v>
      </c>
      <c r="Z115" s="1046" t="s">
        <v>29</v>
      </c>
      <c r="AA115" s="1046">
        <v>2017</v>
      </c>
      <c r="AB115" s="1046" t="s">
        <v>30</v>
      </c>
      <c r="AC115" s="1047">
        <v>7</v>
      </c>
      <c r="AD115" s="978">
        <f t="shared" si="26"/>
        <v>5.7142857142857144</v>
      </c>
      <c r="AE115" s="1048">
        <v>23.45</v>
      </c>
      <c r="AF115" s="976">
        <f t="shared" si="27"/>
        <v>134</v>
      </c>
      <c r="AG115" s="1058" t="s">
        <v>128</v>
      </c>
      <c r="AH115" s="976">
        <f t="shared" si="33"/>
        <v>134</v>
      </c>
      <c r="AI115" s="978">
        <f t="shared" si="34"/>
        <v>5.7142857142857144</v>
      </c>
      <c r="AJ115" s="982">
        <f t="shared" si="35"/>
        <v>40</v>
      </c>
      <c r="AK115" s="1105"/>
      <c r="AL115" s="1104"/>
      <c r="AM115" s="1090"/>
    </row>
    <row r="116" spans="1:39" ht="12.1" customHeight="1">
      <c r="A116" s="1097">
        <v>45540</v>
      </c>
      <c r="B116" s="164" t="s">
        <v>457</v>
      </c>
      <c r="C116" s="164" t="s">
        <v>111</v>
      </c>
      <c r="D116" s="1098" t="s">
        <v>458</v>
      </c>
      <c r="E116" s="164" t="s">
        <v>282</v>
      </c>
      <c r="F116" s="1000">
        <v>45307</v>
      </c>
      <c r="G116" s="1000"/>
      <c r="H116" s="1000">
        <v>45310</v>
      </c>
      <c r="I116" s="1000"/>
      <c r="J116" s="541">
        <f t="shared" si="23"/>
        <v>3</v>
      </c>
      <c r="K116" s="1000">
        <v>45310</v>
      </c>
      <c r="L116" s="541">
        <f t="shared" si="24"/>
        <v>0</v>
      </c>
      <c r="M116" s="1000">
        <v>45320</v>
      </c>
      <c r="N116" s="1000"/>
      <c r="O116" s="541">
        <f t="shared" si="28"/>
        <v>10</v>
      </c>
      <c r="P116" s="541">
        <f t="shared" si="29"/>
        <v>10</v>
      </c>
      <c r="Q116" s="1000">
        <v>45334</v>
      </c>
      <c r="R116" s="1000"/>
      <c r="S116" s="541">
        <f t="shared" si="25"/>
        <v>14</v>
      </c>
      <c r="T116" s="542">
        <f t="shared" si="30"/>
        <v>27</v>
      </c>
      <c r="U116" s="542"/>
      <c r="V116" s="541">
        <f t="shared" si="31"/>
        <v>10</v>
      </c>
      <c r="W116" s="543">
        <f t="shared" si="32"/>
        <v>17</v>
      </c>
      <c r="X116" s="1046" t="s">
        <v>473</v>
      </c>
      <c r="Y116" s="1046" t="s">
        <v>51</v>
      </c>
      <c r="Z116" s="1046" t="s">
        <v>29</v>
      </c>
      <c r="AA116" s="1046">
        <v>2017</v>
      </c>
      <c r="AB116" s="1046" t="s">
        <v>30</v>
      </c>
      <c r="AC116" s="1047">
        <v>7</v>
      </c>
      <c r="AD116" s="978">
        <f t="shared" si="26"/>
        <v>3.8571428571428572</v>
      </c>
      <c r="AE116" s="1048">
        <v>23.45</v>
      </c>
      <c r="AF116" s="976">
        <f t="shared" si="27"/>
        <v>90.45</v>
      </c>
      <c r="AG116" s="1058" t="s">
        <v>128</v>
      </c>
      <c r="AH116" s="976">
        <f t="shared" si="33"/>
        <v>90.45</v>
      </c>
      <c r="AI116" s="978">
        <f t="shared" si="34"/>
        <v>3.8571428571428572</v>
      </c>
      <c r="AJ116" s="982">
        <f t="shared" si="35"/>
        <v>27</v>
      </c>
      <c r="AK116" s="1105"/>
      <c r="AL116" s="1104"/>
      <c r="AM116" s="1090"/>
    </row>
    <row r="117" spans="1:39" ht="12.1" customHeight="1">
      <c r="A117" s="1097">
        <v>45540</v>
      </c>
      <c r="B117" s="164" t="s">
        <v>457</v>
      </c>
      <c r="C117" s="164" t="s">
        <v>111</v>
      </c>
      <c r="D117" s="1098" t="s">
        <v>459</v>
      </c>
      <c r="E117" s="164" t="s">
        <v>283</v>
      </c>
      <c r="F117" s="1000">
        <v>45334</v>
      </c>
      <c r="G117" s="1000"/>
      <c r="H117" s="1000">
        <v>45347</v>
      </c>
      <c r="I117" s="1000"/>
      <c r="J117" s="541">
        <f t="shared" si="23"/>
        <v>13</v>
      </c>
      <c r="K117" s="1000">
        <v>45347</v>
      </c>
      <c r="L117" s="541">
        <f t="shared" si="24"/>
        <v>0</v>
      </c>
      <c r="M117" s="1000">
        <v>45357</v>
      </c>
      <c r="N117" s="1000"/>
      <c r="O117" s="541">
        <f t="shared" si="28"/>
        <v>10</v>
      </c>
      <c r="P117" s="541">
        <f t="shared" si="29"/>
        <v>10</v>
      </c>
      <c r="Q117" s="1000">
        <v>45359</v>
      </c>
      <c r="R117" s="1000"/>
      <c r="S117" s="541">
        <f t="shared" si="25"/>
        <v>2</v>
      </c>
      <c r="T117" s="542">
        <f t="shared" si="30"/>
        <v>25</v>
      </c>
      <c r="U117" s="542"/>
      <c r="V117" s="541">
        <f t="shared" si="31"/>
        <v>10</v>
      </c>
      <c r="W117" s="543">
        <f t="shared" si="32"/>
        <v>15</v>
      </c>
      <c r="X117" s="1046" t="s">
        <v>473</v>
      </c>
      <c r="Y117" s="1046" t="s">
        <v>51</v>
      </c>
      <c r="Z117" s="1046" t="s">
        <v>29</v>
      </c>
      <c r="AA117" s="1046">
        <v>2017</v>
      </c>
      <c r="AB117" s="1046" t="s">
        <v>30</v>
      </c>
      <c r="AC117" s="1047">
        <v>7</v>
      </c>
      <c r="AD117" s="978">
        <f t="shared" si="26"/>
        <v>3.5714285714285716</v>
      </c>
      <c r="AE117" s="1048">
        <v>23.45</v>
      </c>
      <c r="AF117" s="976">
        <f t="shared" si="27"/>
        <v>83.75</v>
      </c>
      <c r="AG117" s="1058" t="s">
        <v>128</v>
      </c>
      <c r="AH117" s="976">
        <f t="shared" si="33"/>
        <v>83.75</v>
      </c>
      <c r="AI117" s="978">
        <f t="shared" si="34"/>
        <v>3.5714285714285716</v>
      </c>
      <c r="AJ117" s="982">
        <f t="shared" si="35"/>
        <v>25</v>
      </c>
      <c r="AK117" s="1035" t="s">
        <v>439</v>
      </c>
      <c r="AL117" s="1036" t="s">
        <v>440</v>
      </c>
      <c r="AM117" s="1092" t="s">
        <v>2</v>
      </c>
    </row>
    <row r="118" spans="1:39" ht="12.1" customHeight="1">
      <c r="A118" s="1097">
        <v>45541</v>
      </c>
      <c r="B118" s="164" t="s">
        <v>457</v>
      </c>
      <c r="C118" s="164" t="s">
        <v>111</v>
      </c>
      <c r="D118" s="1098" t="s">
        <v>458</v>
      </c>
      <c r="E118" s="164" t="s">
        <v>282</v>
      </c>
      <c r="F118" s="1000">
        <v>45359</v>
      </c>
      <c r="G118" s="1000"/>
      <c r="H118" s="1000">
        <v>45363</v>
      </c>
      <c r="I118" s="1000"/>
      <c r="J118" s="541">
        <f t="shared" si="23"/>
        <v>4</v>
      </c>
      <c r="K118" s="1000">
        <v>45363</v>
      </c>
      <c r="L118" s="541">
        <f t="shared" si="24"/>
        <v>0</v>
      </c>
      <c r="M118" s="1000">
        <v>45387</v>
      </c>
      <c r="N118" s="1000"/>
      <c r="O118" s="541">
        <f t="shared" si="28"/>
        <v>24</v>
      </c>
      <c r="P118" s="541">
        <f t="shared" si="29"/>
        <v>24</v>
      </c>
      <c r="Q118" s="1000">
        <v>45402</v>
      </c>
      <c r="R118" s="1000"/>
      <c r="S118" s="541">
        <f t="shared" si="25"/>
        <v>15</v>
      </c>
      <c r="T118" s="542">
        <f t="shared" si="30"/>
        <v>43</v>
      </c>
      <c r="U118" s="542"/>
      <c r="V118" s="541">
        <f t="shared" si="31"/>
        <v>24</v>
      </c>
      <c r="W118" s="543">
        <f t="shared" si="32"/>
        <v>19</v>
      </c>
      <c r="X118" s="1046" t="s">
        <v>473</v>
      </c>
      <c r="Y118" s="1046" t="s">
        <v>51</v>
      </c>
      <c r="Z118" s="1046" t="s">
        <v>29</v>
      </c>
      <c r="AA118" s="1046">
        <v>2017</v>
      </c>
      <c r="AB118" s="1046" t="s">
        <v>30</v>
      </c>
      <c r="AC118" s="1047">
        <v>7</v>
      </c>
      <c r="AD118" s="978">
        <f t="shared" si="26"/>
        <v>6.1428571428571432</v>
      </c>
      <c r="AE118" s="1048">
        <v>23.45</v>
      </c>
      <c r="AF118" s="976">
        <f t="shared" si="27"/>
        <v>144.05000000000001</v>
      </c>
      <c r="AG118" s="1058" t="s">
        <v>128</v>
      </c>
      <c r="AH118" s="976">
        <f t="shared" si="33"/>
        <v>144.05000000000001</v>
      </c>
      <c r="AI118" s="978">
        <f t="shared" si="34"/>
        <v>6.1428571428571432</v>
      </c>
      <c r="AJ118" s="982">
        <f t="shared" si="35"/>
        <v>43</v>
      </c>
      <c r="AK118" s="1106">
        <v>713.55</v>
      </c>
      <c r="AL118" s="1074">
        <v>700</v>
      </c>
      <c r="AM118" s="1075">
        <v>45531</v>
      </c>
    </row>
    <row r="119" spans="1:39" ht="12.1" customHeight="1">
      <c r="A119" s="1097">
        <v>45541</v>
      </c>
      <c r="B119" s="164" t="s">
        <v>457</v>
      </c>
      <c r="C119" s="164" t="s">
        <v>111</v>
      </c>
      <c r="D119" s="1098" t="s">
        <v>459</v>
      </c>
      <c r="E119" s="164" t="s">
        <v>283</v>
      </c>
      <c r="F119" s="1000">
        <v>45402</v>
      </c>
      <c r="G119" s="1000"/>
      <c r="H119" s="1000">
        <v>45417</v>
      </c>
      <c r="I119" s="1000"/>
      <c r="J119" s="541">
        <f t="shared" si="23"/>
        <v>15</v>
      </c>
      <c r="K119" s="1000">
        <v>45417</v>
      </c>
      <c r="L119" s="541">
        <f t="shared" si="24"/>
        <v>0</v>
      </c>
      <c r="M119" s="1000">
        <v>45435</v>
      </c>
      <c r="N119" s="1000"/>
      <c r="O119" s="541">
        <f t="shared" si="28"/>
        <v>18</v>
      </c>
      <c r="P119" s="541">
        <f t="shared" si="29"/>
        <v>18</v>
      </c>
      <c r="Q119" s="1000">
        <v>45438</v>
      </c>
      <c r="R119" s="1000"/>
      <c r="S119" s="541">
        <f t="shared" si="25"/>
        <v>3</v>
      </c>
      <c r="T119" s="542">
        <f t="shared" si="30"/>
        <v>36</v>
      </c>
      <c r="U119" s="542"/>
      <c r="V119" s="541">
        <f t="shared" si="31"/>
        <v>18</v>
      </c>
      <c r="W119" s="543">
        <f t="shared" si="32"/>
        <v>18</v>
      </c>
      <c r="X119" s="1046" t="s">
        <v>473</v>
      </c>
      <c r="Y119" s="1046" t="s">
        <v>51</v>
      </c>
      <c r="Z119" s="1046" t="s">
        <v>29</v>
      </c>
      <c r="AA119" s="1046">
        <v>2017</v>
      </c>
      <c r="AB119" s="1046" t="s">
        <v>30</v>
      </c>
      <c r="AC119" s="1047">
        <v>7</v>
      </c>
      <c r="AD119" s="978">
        <f t="shared" si="26"/>
        <v>5.1428571428571432</v>
      </c>
      <c r="AE119" s="1048">
        <v>23.45</v>
      </c>
      <c r="AF119" s="976">
        <f t="shared" si="27"/>
        <v>120.60000000000001</v>
      </c>
      <c r="AG119" s="1058" t="s">
        <v>128</v>
      </c>
      <c r="AH119" s="976">
        <f t="shared" si="33"/>
        <v>120.60000000000001</v>
      </c>
      <c r="AI119" s="978">
        <f t="shared" si="34"/>
        <v>5.1428571428571432</v>
      </c>
      <c r="AJ119" s="982">
        <f t="shared" si="35"/>
        <v>36</v>
      </c>
      <c r="AK119" s="1105"/>
      <c r="AL119" s="1104"/>
      <c r="AM119" s="1090"/>
    </row>
    <row r="120" spans="1:39" ht="12.1" customHeight="1">
      <c r="A120" s="1097">
        <v>45544</v>
      </c>
      <c r="B120" s="164" t="s">
        <v>457</v>
      </c>
      <c r="C120" s="164" t="s">
        <v>111</v>
      </c>
      <c r="D120" s="1098" t="s">
        <v>458</v>
      </c>
      <c r="E120" s="164" t="s">
        <v>282</v>
      </c>
      <c r="F120" s="1000">
        <v>45438</v>
      </c>
      <c r="G120" s="1000"/>
      <c r="H120" s="1000">
        <v>45441</v>
      </c>
      <c r="I120" s="1000"/>
      <c r="J120" s="541">
        <f t="shared" si="23"/>
        <v>3</v>
      </c>
      <c r="K120" s="1000">
        <v>45441</v>
      </c>
      <c r="L120" s="541">
        <f t="shared" si="24"/>
        <v>0</v>
      </c>
      <c r="M120" s="1000">
        <v>45465</v>
      </c>
      <c r="N120" s="1000"/>
      <c r="O120" s="541">
        <f t="shared" si="28"/>
        <v>24</v>
      </c>
      <c r="P120" s="541">
        <f t="shared" si="29"/>
        <v>24</v>
      </c>
      <c r="Q120" s="1000">
        <v>45480</v>
      </c>
      <c r="R120" s="1000"/>
      <c r="S120" s="541">
        <f t="shared" si="25"/>
        <v>15</v>
      </c>
      <c r="T120" s="542">
        <f t="shared" si="30"/>
        <v>42</v>
      </c>
      <c r="U120" s="542"/>
      <c r="V120" s="541">
        <f t="shared" si="31"/>
        <v>24</v>
      </c>
      <c r="W120" s="543">
        <f t="shared" si="32"/>
        <v>18</v>
      </c>
      <c r="X120" s="1046" t="s">
        <v>473</v>
      </c>
      <c r="Y120" s="1046" t="s">
        <v>51</v>
      </c>
      <c r="Z120" s="1046" t="s">
        <v>29</v>
      </c>
      <c r="AA120" s="1046">
        <v>2017</v>
      </c>
      <c r="AB120" s="1046" t="s">
        <v>30</v>
      </c>
      <c r="AC120" s="1047">
        <v>7</v>
      </c>
      <c r="AD120" s="978">
        <f t="shared" si="26"/>
        <v>6</v>
      </c>
      <c r="AE120" s="1048">
        <v>23.45</v>
      </c>
      <c r="AF120" s="976">
        <f t="shared" si="27"/>
        <v>140.69999999999999</v>
      </c>
      <c r="AG120" s="1058" t="s">
        <v>128</v>
      </c>
      <c r="AH120" s="976">
        <f t="shared" si="33"/>
        <v>140.69999999999999</v>
      </c>
      <c r="AI120" s="978">
        <f t="shared" si="34"/>
        <v>6</v>
      </c>
      <c r="AJ120" s="982">
        <f t="shared" si="35"/>
        <v>42</v>
      </c>
      <c r="AK120" s="1105"/>
      <c r="AL120" s="1104"/>
      <c r="AM120" s="1090"/>
    </row>
    <row r="121" spans="1:39" ht="12.1" customHeight="1">
      <c r="A121" s="1097">
        <v>45544</v>
      </c>
      <c r="B121" s="164" t="s">
        <v>457</v>
      </c>
      <c r="C121" s="164" t="s">
        <v>111</v>
      </c>
      <c r="D121" s="1098" t="s">
        <v>459</v>
      </c>
      <c r="E121" s="164" t="s">
        <v>283</v>
      </c>
      <c r="F121" s="1000">
        <v>45480</v>
      </c>
      <c r="G121" s="1000"/>
      <c r="H121" s="1000">
        <v>45495</v>
      </c>
      <c r="I121" s="1000"/>
      <c r="J121" s="541">
        <f t="shared" si="23"/>
        <v>15</v>
      </c>
      <c r="K121" s="1000">
        <v>45495</v>
      </c>
      <c r="L121" s="541">
        <f t="shared" si="24"/>
        <v>0</v>
      </c>
      <c r="M121" s="1000">
        <v>45513</v>
      </c>
      <c r="N121" s="1000"/>
      <c r="O121" s="541">
        <f t="shared" si="28"/>
        <v>18</v>
      </c>
      <c r="P121" s="541">
        <f t="shared" si="29"/>
        <v>18</v>
      </c>
      <c r="Q121" s="1000">
        <v>45521</v>
      </c>
      <c r="R121" s="1000"/>
      <c r="S121" s="541">
        <f t="shared" si="25"/>
        <v>8</v>
      </c>
      <c r="T121" s="542">
        <f t="shared" si="30"/>
        <v>41</v>
      </c>
      <c r="U121" s="542"/>
      <c r="V121" s="541">
        <f t="shared" si="31"/>
        <v>18</v>
      </c>
      <c r="W121" s="543">
        <f t="shared" si="32"/>
        <v>23</v>
      </c>
      <c r="X121" s="1046" t="s">
        <v>473</v>
      </c>
      <c r="Y121" s="1046" t="s">
        <v>51</v>
      </c>
      <c r="Z121" s="1046" t="s">
        <v>29</v>
      </c>
      <c r="AA121" s="1046">
        <v>2017</v>
      </c>
      <c r="AB121" s="1046" t="s">
        <v>30</v>
      </c>
      <c r="AC121" s="1047">
        <v>7</v>
      </c>
      <c r="AD121" s="978">
        <f t="shared" si="26"/>
        <v>5.8571428571428568</v>
      </c>
      <c r="AE121" s="1048">
        <v>23.45</v>
      </c>
      <c r="AF121" s="976">
        <f t="shared" si="27"/>
        <v>137.35</v>
      </c>
      <c r="AG121" s="1058" t="s">
        <v>128</v>
      </c>
      <c r="AH121" s="976">
        <f t="shared" si="33"/>
        <v>137.35</v>
      </c>
      <c r="AI121" s="978">
        <f t="shared" si="34"/>
        <v>5.8571428571428568</v>
      </c>
      <c r="AJ121" s="982">
        <f t="shared" si="35"/>
        <v>41</v>
      </c>
      <c r="AK121" s="1105"/>
      <c r="AL121" s="1104"/>
      <c r="AM121" s="1090"/>
    </row>
    <row r="122" spans="1:39" ht="12.1" customHeight="1">
      <c r="A122" s="1097">
        <v>45545</v>
      </c>
      <c r="B122" s="164" t="s">
        <v>457</v>
      </c>
      <c r="C122" s="164" t="s">
        <v>111</v>
      </c>
      <c r="D122" s="1098" t="s">
        <v>458</v>
      </c>
      <c r="E122" s="164" t="s">
        <v>282</v>
      </c>
      <c r="F122" s="1000">
        <v>45521</v>
      </c>
      <c r="G122" s="1000"/>
      <c r="H122" s="1000">
        <v>45525</v>
      </c>
      <c r="I122" s="1000"/>
      <c r="J122" s="541">
        <f t="shared" si="23"/>
        <v>4</v>
      </c>
      <c r="K122" s="1000">
        <v>45525</v>
      </c>
      <c r="L122" s="541">
        <f t="shared" si="24"/>
        <v>0</v>
      </c>
      <c r="M122" s="1000">
        <v>45549</v>
      </c>
      <c r="N122" s="1000"/>
      <c r="O122" s="541">
        <f t="shared" si="28"/>
        <v>24</v>
      </c>
      <c r="P122" s="541">
        <f t="shared" si="29"/>
        <v>24</v>
      </c>
      <c r="Q122" s="1000">
        <v>45567</v>
      </c>
      <c r="R122" s="1000"/>
      <c r="S122" s="541">
        <f t="shared" si="25"/>
        <v>18</v>
      </c>
      <c r="T122" s="542">
        <f t="shared" si="30"/>
        <v>46</v>
      </c>
      <c r="U122" s="542"/>
      <c r="V122" s="541">
        <f t="shared" si="31"/>
        <v>24</v>
      </c>
      <c r="W122" s="543">
        <f t="shared" si="32"/>
        <v>22</v>
      </c>
      <c r="X122" s="1046" t="s">
        <v>473</v>
      </c>
      <c r="Y122" s="1046" t="s">
        <v>51</v>
      </c>
      <c r="Z122" s="1046" t="s">
        <v>29</v>
      </c>
      <c r="AA122" s="1046">
        <v>2017</v>
      </c>
      <c r="AB122" s="1046" t="s">
        <v>30</v>
      </c>
      <c r="AC122" s="1047">
        <v>7</v>
      </c>
      <c r="AD122" s="978">
        <f t="shared" si="26"/>
        <v>6.5714285714285712</v>
      </c>
      <c r="AE122" s="1048">
        <v>23.45</v>
      </c>
      <c r="AF122" s="976">
        <f t="shared" si="27"/>
        <v>154.1</v>
      </c>
      <c r="AG122" s="1058" t="s">
        <v>128</v>
      </c>
      <c r="AH122" s="976">
        <f t="shared" si="33"/>
        <v>154.1</v>
      </c>
      <c r="AI122" s="978">
        <f t="shared" si="34"/>
        <v>6.5714285714285712</v>
      </c>
      <c r="AJ122" s="982">
        <f t="shared" si="35"/>
        <v>46</v>
      </c>
      <c r="AK122" s="1105"/>
      <c r="AL122" s="1104"/>
      <c r="AM122" s="1090"/>
    </row>
    <row r="123" spans="1:39" ht="12.1" customHeight="1">
      <c r="A123" s="1097">
        <v>45545</v>
      </c>
      <c r="B123" s="164" t="s">
        <v>457</v>
      </c>
      <c r="C123" s="164" t="s">
        <v>111</v>
      </c>
      <c r="D123" s="1098" t="s">
        <v>459</v>
      </c>
      <c r="E123" s="164" t="s">
        <v>283</v>
      </c>
      <c r="F123" s="1000">
        <v>45567</v>
      </c>
      <c r="G123" s="1000"/>
      <c r="H123" s="1000">
        <v>45584</v>
      </c>
      <c r="I123" s="1000"/>
      <c r="J123" s="541">
        <f t="shared" si="23"/>
        <v>17</v>
      </c>
      <c r="K123" s="1000">
        <v>45584</v>
      </c>
      <c r="L123" s="541">
        <f t="shared" si="24"/>
        <v>0</v>
      </c>
      <c r="M123" s="1000">
        <v>45602</v>
      </c>
      <c r="N123" s="1000"/>
      <c r="O123" s="541">
        <f t="shared" si="28"/>
        <v>18</v>
      </c>
      <c r="P123" s="541">
        <f t="shared" si="29"/>
        <v>18</v>
      </c>
      <c r="Q123" s="1000">
        <v>45604</v>
      </c>
      <c r="R123" s="1000"/>
      <c r="S123" s="541">
        <f t="shared" si="25"/>
        <v>2</v>
      </c>
      <c r="T123" s="542">
        <f t="shared" si="30"/>
        <v>37</v>
      </c>
      <c r="U123" s="542"/>
      <c r="V123" s="541">
        <f t="shared" si="31"/>
        <v>18</v>
      </c>
      <c r="W123" s="543">
        <f t="shared" si="32"/>
        <v>19</v>
      </c>
      <c r="X123" s="1046" t="s">
        <v>473</v>
      </c>
      <c r="Y123" s="1046" t="s">
        <v>51</v>
      </c>
      <c r="Z123" s="1046" t="s">
        <v>29</v>
      </c>
      <c r="AA123" s="1046">
        <v>2017</v>
      </c>
      <c r="AB123" s="1046" t="s">
        <v>30</v>
      </c>
      <c r="AC123" s="1047">
        <v>7</v>
      </c>
      <c r="AD123" s="978">
        <f t="shared" si="26"/>
        <v>5.2857142857142856</v>
      </c>
      <c r="AE123" s="1048">
        <v>23.45</v>
      </c>
      <c r="AF123" s="976">
        <f t="shared" si="27"/>
        <v>123.94999999999999</v>
      </c>
      <c r="AG123" s="1058" t="s">
        <v>128</v>
      </c>
      <c r="AH123" s="976">
        <f t="shared" si="33"/>
        <v>123.94999999999999</v>
      </c>
      <c r="AI123" s="978">
        <f t="shared" si="34"/>
        <v>5.2857142857142856</v>
      </c>
      <c r="AJ123" s="982">
        <f t="shared" si="35"/>
        <v>37</v>
      </c>
      <c r="AK123" s="1105"/>
      <c r="AL123" s="1104"/>
      <c r="AM123" s="1090"/>
    </row>
    <row r="124" spans="1:39" ht="12.1" customHeight="1">
      <c r="A124" s="1097">
        <v>45546</v>
      </c>
      <c r="B124" s="164" t="s">
        <v>457</v>
      </c>
      <c r="C124" s="164" t="s">
        <v>111</v>
      </c>
      <c r="D124" s="1098" t="s">
        <v>458</v>
      </c>
      <c r="E124" s="164" t="s">
        <v>282</v>
      </c>
      <c r="F124" s="1000">
        <v>45604</v>
      </c>
      <c r="G124" s="1000"/>
      <c r="H124" s="1000">
        <v>45608</v>
      </c>
      <c r="I124" s="1000"/>
      <c r="J124" s="541">
        <f t="shared" si="23"/>
        <v>4</v>
      </c>
      <c r="K124" s="1000">
        <v>45608</v>
      </c>
      <c r="L124" s="541">
        <f t="shared" si="24"/>
        <v>0</v>
      </c>
      <c r="M124" s="1000">
        <v>45631</v>
      </c>
      <c r="N124" s="1000"/>
      <c r="O124" s="541">
        <f t="shared" si="28"/>
        <v>23</v>
      </c>
      <c r="P124" s="541">
        <f t="shared" si="29"/>
        <v>23</v>
      </c>
      <c r="Q124" s="1000">
        <v>45650</v>
      </c>
      <c r="R124" s="1000"/>
      <c r="S124" s="541">
        <f t="shared" si="25"/>
        <v>19</v>
      </c>
      <c r="T124" s="542">
        <f t="shared" si="30"/>
        <v>46</v>
      </c>
      <c r="U124" s="542"/>
      <c r="V124" s="541">
        <f t="shared" si="31"/>
        <v>23</v>
      </c>
      <c r="W124" s="543">
        <f t="shared" si="32"/>
        <v>23</v>
      </c>
      <c r="X124" s="1046" t="s">
        <v>473</v>
      </c>
      <c r="Y124" s="1046" t="s">
        <v>51</v>
      </c>
      <c r="Z124" s="1046" t="s">
        <v>29</v>
      </c>
      <c r="AA124" s="1046">
        <v>2017</v>
      </c>
      <c r="AB124" s="1046" t="s">
        <v>30</v>
      </c>
      <c r="AC124" s="1047">
        <v>7</v>
      </c>
      <c r="AD124" s="978">
        <f t="shared" si="26"/>
        <v>6.5714285714285712</v>
      </c>
      <c r="AE124" s="1048">
        <v>23.45</v>
      </c>
      <c r="AF124" s="976">
        <f t="shared" si="27"/>
        <v>154.1</v>
      </c>
      <c r="AG124" s="1058" t="s">
        <v>128</v>
      </c>
      <c r="AH124" s="976">
        <f t="shared" si="33"/>
        <v>154.1</v>
      </c>
      <c r="AI124" s="978">
        <f t="shared" si="34"/>
        <v>6.5714285714285712</v>
      </c>
      <c r="AJ124" s="982">
        <f t="shared" si="35"/>
        <v>46</v>
      </c>
      <c r="AK124" s="1105"/>
      <c r="AL124" s="1104"/>
      <c r="AM124" s="1090"/>
    </row>
    <row r="125" spans="1:39" ht="12.1" customHeight="1">
      <c r="A125" s="1097">
        <v>45546</v>
      </c>
      <c r="B125" s="164" t="s">
        <v>457</v>
      </c>
      <c r="C125" s="164" t="s">
        <v>111</v>
      </c>
      <c r="D125" s="1098" t="s">
        <v>459</v>
      </c>
      <c r="E125" s="164" t="s">
        <v>283</v>
      </c>
      <c r="F125" s="1000">
        <v>45650</v>
      </c>
      <c r="G125" s="1000"/>
      <c r="H125" s="1000">
        <v>45665</v>
      </c>
      <c r="I125" s="1000"/>
      <c r="J125" s="541">
        <f t="shared" si="23"/>
        <v>15</v>
      </c>
      <c r="K125" s="1000">
        <v>45665</v>
      </c>
      <c r="L125" s="541">
        <f t="shared" si="24"/>
        <v>0</v>
      </c>
      <c r="M125" s="1000">
        <v>45683</v>
      </c>
      <c r="N125" s="1000"/>
      <c r="O125" s="541">
        <f t="shared" si="28"/>
        <v>18</v>
      </c>
      <c r="P125" s="541">
        <f t="shared" si="29"/>
        <v>18</v>
      </c>
      <c r="Q125" s="1000">
        <v>45686</v>
      </c>
      <c r="R125" s="1000"/>
      <c r="S125" s="541">
        <f t="shared" si="25"/>
        <v>3</v>
      </c>
      <c r="T125" s="542">
        <f t="shared" si="30"/>
        <v>36</v>
      </c>
      <c r="U125" s="542"/>
      <c r="V125" s="541">
        <f t="shared" si="31"/>
        <v>18</v>
      </c>
      <c r="W125" s="543">
        <f t="shared" si="32"/>
        <v>18</v>
      </c>
      <c r="X125" s="1046" t="s">
        <v>473</v>
      </c>
      <c r="Y125" s="1046" t="s">
        <v>51</v>
      </c>
      <c r="Z125" s="1046" t="s">
        <v>29</v>
      </c>
      <c r="AA125" s="1046">
        <v>2017</v>
      </c>
      <c r="AB125" s="1046" t="s">
        <v>30</v>
      </c>
      <c r="AC125" s="1047">
        <v>7</v>
      </c>
      <c r="AD125" s="978">
        <f t="shared" si="26"/>
        <v>5.1428571428571432</v>
      </c>
      <c r="AE125" s="1048">
        <v>23.45</v>
      </c>
      <c r="AF125" s="976">
        <f t="shared" si="27"/>
        <v>120.60000000000001</v>
      </c>
      <c r="AG125" s="1058" t="s">
        <v>128</v>
      </c>
      <c r="AH125" s="976">
        <f t="shared" si="33"/>
        <v>120.60000000000001</v>
      </c>
      <c r="AI125" s="978">
        <f t="shared" si="34"/>
        <v>5.1428571428571432</v>
      </c>
      <c r="AJ125" s="982">
        <f t="shared" si="35"/>
        <v>36</v>
      </c>
      <c r="AK125" s="1035" t="s">
        <v>439</v>
      </c>
      <c r="AL125" s="1036" t="s">
        <v>440</v>
      </c>
      <c r="AM125" s="1092" t="s">
        <v>2</v>
      </c>
    </row>
    <row r="126" spans="1:39" ht="12.1" customHeight="1">
      <c r="A126" s="1097">
        <v>45547</v>
      </c>
      <c r="B126" s="164" t="s">
        <v>457</v>
      </c>
      <c r="C126" s="164" t="s">
        <v>111</v>
      </c>
      <c r="D126" s="1098" t="s">
        <v>458</v>
      </c>
      <c r="E126" s="164" t="s">
        <v>282</v>
      </c>
      <c r="F126" s="1000">
        <v>45686</v>
      </c>
      <c r="G126" s="1000"/>
      <c r="H126" s="1000">
        <v>45690</v>
      </c>
      <c r="I126" s="1000"/>
      <c r="J126" s="541">
        <f t="shared" si="23"/>
        <v>4</v>
      </c>
      <c r="K126" s="1000">
        <v>45690</v>
      </c>
      <c r="L126" s="541">
        <f t="shared" si="24"/>
        <v>0</v>
      </c>
      <c r="M126" s="1000">
        <v>45700</v>
      </c>
      <c r="N126" s="1000"/>
      <c r="O126" s="541">
        <f t="shared" si="28"/>
        <v>10</v>
      </c>
      <c r="P126" s="541">
        <f t="shared" si="29"/>
        <v>10</v>
      </c>
      <c r="Q126" s="1000">
        <v>45715</v>
      </c>
      <c r="R126" s="1000"/>
      <c r="S126" s="541">
        <f t="shared" si="25"/>
        <v>15</v>
      </c>
      <c r="T126" s="542">
        <f t="shared" si="30"/>
        <v>29</v>
      </c>
      <c r="U126" s="542"/>
      <c r="V126" s="541">
        <f t="shared" si="31"/>
        <v>10</v>
      </c>
      <c r="W126" s="543">
        <f t="shared" si="32"/>
        <v>19</v>
      </c>
      <c r="X126" s="1046" t="s">
        <v>473</v>
      </c>
      <c r="Y126" s="1046" t="s">
        <v>51</v>
      </c>
      <c r="Z126" s="1046" t="s">
        <v>29</v>
      </c>
      <c r="AA126" s="1046">
        <v>2017</v>
      </c>
      <c r="AB126" s="1046" t="s">
        <v>30</v>
      </c>
      <c r="AC126" s="1047">
        <v>7</v>
      </c>
      <c r="AD126" s="978">
        <f t="shared" si="26"/>
        <v>4.1428571428571432</v>
      </c>
      <c r="AE126" s="1048">
        <v>23.45</v>
      </c>
      <c r="AF126" s="976">
        <f t="shared" si="27"/>
        <v>97.15</v>
      </c>
      <c r="AG126" s="1058" t="s">
        <v>128</v>
      </c>
      <c r="AH126" s="976">
        <f t="shared" si="33"/>
        <v>97.15</v>
      </c>
      <c r="AI126" s="978">
        <f t="shared" si="34"/>
        <v>4.1428571428571432</v>
      </c>
      <c r="AJ126" s="982">
        <f t="shared" si="35"/>
        <v>29</v>
      </c>
      <c r="AK126" s="1106">
        <v>1048.55</v>
      </c>
      <c r="AL126" s="1074">
        <v>1000</v>
      </c>
      <c r="AM126" s="1075">
        <v>45531</v>
      </c>
    </row>
    <row r="127" spans="1:39" ht="12.1" customHeight="1">
      <c r="A127" s="1097">
        <v>45547</v>
      </c>
      <c r="B127" s="164" t="s">
        <v>457</v>
      </c>
      <c r="C127" s="164" t="s">
        <v>111</v>
      </c>
      <c r="D127" s="1098" t="s">
        <v>459</v>
      </c>
      <c r="E127" s="164" t="s">
        <v>283</v>
      </c>
      <c r="F127" s="1000">
        <v>45715</v>
      </c>
      <c r="G127" s="1000"/>
      <c r="H127" s="1000">
        <v>45728</v>
      </c>
      <c r="I127" s="1000"/>
      <c r="J127" s="541">
        <f t="shared" si="23"/>
        <v>13</v>
      </c>
      <c r="K127" s="1000">
        <v>45728</v>
      </c>
      <c r="L127" s="541">
        <f t="shared" si="24"/>
        <v>0</v>
      </c>
      <c r="M127" s="1000">
        <v>45738</v>
      </c>
      <c r="N127" s="1000"/>
      <c r="O127" s="541">
        <f t="shared" si="28"/>
        <v>10</v>
      </c>
      <c r="P127" s="541">
        <f t="shared" si="29"/>
        <v>10</v>
      </c>
      <c r="Q127" s="1000">
        <v>45740</v>
      </c>
      <c r="R127" s="1000"/>
      <c r="S127" s="541">
        <f t="shared" si="25"/>
        <v>2</v>
      </c>
      <c r="T127" s="542">
        <f t="shared" si="30"/>
        <v>25</v>
      </c>
      <c r="U127" s="542"/>
      <c r="V127" s="541">
        <f t="shared" si="31"/>
        <v>10</v>
      </c>
      <c r="W127" s="543">
        <f t="shared" si="32"/>
        <v>15</v>
      </c>
      <c r="X127" s="1046" t="s">
        <v>473</v>
      </c>
      <c r="Y127" s="1046" t="s">
        <v>51</v>
      </c>
      <c r="Z127" s="1046" t="s">
        <v>29</v>
      </c>
      <c r="AA127" s="1046">
        <v>2017</v>
      </c>
      <c r="AB127" s="1046" t="s">
        <v>30</v>
      </c>
      <c r="AC127" s="1047">
        <v>7</v>
      </c>
      <c r="AD127" s="978">
        <f t="shared" si="26"/>
        <v>3.5714285714285716</v>
      </c>
      <c r="AE127" s="1048">
        <v>23.45</v>
      </c>
      <c r="AF127" s="976">
        <f t="shared" si="27"/>
        <v>83.75</v>
      </c>
      <c r="AG127" s="1058" t="s">
        <v>128</v>
      </c>
      <c r="AH127" s="976">
        <f t="shared" si="33"/>
        <v>83.75</v>
      </c>
      <c r="AI127" s="978">
        <f t="shared" si="34"/>
        <v>3.5714285714285716</v>
      </c>
      <c r="AJ127" s="982">
        <f t="shared" si="35"/>
        <v>25</v>
      </c>
      <c r="AK127" s="1105"/>
      <c r="AL127" s="1104"/>
      <c r="AM127" s="1090"/>
    </row>
    <row r="128" spans="1:39" ht="12.1" customHeight="1">
      <c r="A128" s="1097">
        <v>45548</v>
      </c>
      <c r="B128" s="164" t="s">
        <v>457</v>
      </c>
      <c r="C128" s="164" t="s">
        <v>111</v>
      </c>
      <c r="D128" s="1098" t="s">
        <v>458</v>
      </c>
      <c r="E128" s="164" t="s">
        <v>282</v>
      </c>
      <c r="F128" s="1000">
        <v>45740</v>
      </c>
      <c r="G128" s="1000"/>
      <c r="H128" s="1000">
        <v>45744</v>
      </c>
      <c r="I128" s="1000"/>
      <c r="J128" s="541">
        <f t="shared" si="23"/>
        <v>4</v>
      </c>
      <c r="K128" s="1000">
        <v>45744</v>
      </c>
      <c r="L128" s="541">
        <f t="shared" si="24"/>
        <v>0</v>
      </c>
      <c r="M128" s="1000">
        <v>45761</v>
      </c>
      <c r="N128" s="1000"/>
      <c r="O128" s="541">
        <f t="shared" si="28"/>
        <v>17</v>
      </c>
      <c r="P128" s="541">
        <f t="shared" si="29"/>
        <v>17</v>
      </c>
      <c r="Q128" s="1000">
        <v>45777</v>
      </c>
      <c r="R128" s="1000"/>
      <c r="S128" s="541">
        <f t="shared" si="25"/>
        <v>16</v>
      </c>
      <c r="T128" s="542">
        <f t="shared" si="30"/>
        <v>37</v>
      </c>
      <c r="U128" s="542"/>
      <c r="V128" s="541">
        <f t="shared" si="31"/>
        <v>17</v>
      </c>
      <c r="W128" s="543">
        <f t="shared" si="32"/>
        <v>20</v>
      </c>
      <c r="X128" s="1046" t="s">
        <v>473</v>
      </c>
      <c r="Y128" s="1046" t="s">
        <v>51</v>
      </c>
      <c r="Z128" s="1046" t="s">
        <v>29</v>
      </c>
      <c r="AA128" s="1046">
        <v>2017</v>
      </c>
      <c r="AB128" s="1046" t="s">
        <v>30</v>
      </c>
      <c r="AC128" s="1047">
        <v>7</v>
      </c>
      <c r="AD128" s="978">
        <f t="shared" si="26"/>
        <v>5.2857142857142856</v>
      </c>
      <c r="AE128" s="1048">
        <v>23.45</v>
      </c>
      <c r="AF128" s="976">
        <f t="shared" si="27"/>
        <v>123.94999999999999</v>
      </c>
      <c r="AG128" s="1058" t="s">
        <v>128</v>
      </c>
      <c r="AH128" s="976">
        <f t="shared" si="33"/>
        <v>123.94999999999999</v>
      </c>
      <c r="AI128" s="978">
        <f t="shared" si="34"/>
        <v>5.2857142857142856</v>
      </c>
      <c r="AJ128" s="982">
        <f t="shared" si="35"/>
        <v>37</v>
      </c>
      <c r="AK128" s="1105"/>
      <c r="AL128" s="1104"/>
      <c r="AM128" s="1090"/>
    </row>
    <row r="129" spans="1:39" ht="12.1" customHeight="1">
      <c r="A129" s="1097">
        <v>45548</v>
      </c>
      <c r="B129" s="164" t="s">
        <v>457</v>
      </c>
      <c r="C129" s="164" t="s">
        <v>111</v>
      </c>
      <c r="D129" s="1098" t="s">
        <v>459</v>
      </c>
      <c r="E129" s="164" t="s">
        <v>283</v>
      </c>
      <c r="F129" s="1000">
        <v>45777</v>
      </c>
      <c r="G129" s="1000"/>
      <c r="H129" s="1000">
        <v>45792</v>
      </c>
      <c r="I129" s="1000"/>
      <c r="J129" s="541">
        <f t="shared" si="23"/>
        <v>15</v>
      </c>
      <c r="K129" s="1000">
        <v>45792</v>
      </c>
      <c r="L129" s="541">
        <f t="shared" si="24"/>
        <v>0</v>
      </c>
      <c r="M129" s="1000">
        <v>45810</v>
      </c>
      <c r="N129" s="1000"/>
      <c r="O129" s="541">
        <f t="shared" si="28"/>
        <v>18</v>
      </c>
      <c r="P129" s="541">
        <f t="shared" si="29"/>
        <v>18</v>
      </c>
      <c r="Q129" s="1000">
        <v>45813</v>
      </c>
      <c r="R129" s="1000"/>
      <c r="S129" s="541">
        <f t="shared" si="25"/>
        <v>3</v>
      </c>
      <c r="T129" s="542">
        <f t="shared" si="30"/>
        <v>36</v>
      </c>
      <c r="U129" s="542"/>
      <c r="V129" s="541">
        <f t="shared" si="31"/>
        <v>18</v>
      </c>
      <c r="W129" s="543">
        <f t="shared" si="32"/>
        <v>18</v>
      </c>
      <c r="X129" s="1046" t="s">
        <v>473</v>
      </c>
      <c r="Y129" s="1046" t="s">
        <v>51</v>
      </c>
      <c r="Z129" s="1046" t="s">
        <v>29</v>
      </c>
      <c r="AA129" s="1046">
        <v>2017</v>
      </c>
      <c r="AB129" s="1046" t="s">
        <v>30</v>
      </c>
      <c r="AC129" s="1047">
        <v>7</v>
      </c>
      <c r="AD129" s="978">
        <f t="shared" si="26"/>
        <v>5.1428571428571432</v>
      </c>
      <c r="AE129" s="1048">
        <v>23.45</v>
      </c>
      <c r="AF129" s="976">
        <f t="shared" si="27"/>
        <v>120.60000000000001</v>
      </c>
      <c r="AG129" s="1058" t="s">
        <v>128</v>
      </c>
      <c r="AH129" s="976">
        <f t="shared" si="33"/>
        <v>120.60000000000001</v>
      </c>
      <c r="AI129" s="978">
        <f t="shared" si="34"/>
        <v>5.1428571428571432</v>
      </c>
      <c r="AJ129" s="982">
        <f t="shared" si="35"/>
        <v>36</v>
      </c>
      <c r="AK129" s="1105"/>
      <c r="AL129" s="1104"/>
      <c r="AM129" s="1090"/>
    </row>
    <row r="130" spans="1:39" ht="12.1" customHeight="1">
      <c r="A130" s="1097">
        <v>45552</v>
      </c>
      <c r="B130" s="164" t="s">
        <v>457</v>
      </c>
      <c r="C130" s="164" t="s">
        <v>111</v>
      </c>
      <c r="D130" s="1098" t="s">
        <v>458</v>
      </c>
      <c r="E130" s="164" t="s">
        <v>282</v>
      </c>
      <c r="F130" s="1000">
        <v>45813</v>
      </c>
      <c r="G130" s="1000"/>
      <c r="H130" s="1000">
        <v>45816</v>
      </c>
      <c r="I130" s="1000"/>
      <c r="J130" s="541">
        <f t="shared" si="23"/>
        <v>3</v>
      </c>
      <c r="K130" s="1000">
        <v>45816</v>
      </c>
      <c r="L130" s="541">
        <f t="shared" si="24"/>
        <v>0</v>
      </c>
      <c r="M130" s="1000">
        <v>45835</v>
      </c>
      <c r="N130" s="1000"/>
      <c r="O130" s="541">
        <f t="shared" si="28"/>
        <v>19</v>
      </c>
      <c r="P130" s="541">
        <f t="shared" si="29"/>
        <v>19</v>
      </c>
      <c r="Q130" s="1000">
        <v>45850</v>
      </c>
      <c r="R130" s="1000"/>
      <c r="S130" s="541">
        <f t="shared" si="25"/>
        <v>15</v>
      </c>
      <c r="T130" s="542">
        <f t="shared" si="30"/>
        <v>37</v>
      </c>
      <c r="U130" s="542"/>
      <c r="V130" s="541">
        <f t="shared" si="31"/>
        <v>19</v>
      </c>
      <c r="W130" s="543">
        <f t="shared" si="32"/>
        <v>18</v>
      </c>
      <c r="X130" s="1046" t="s">
        <v>473</v>
      </c>
      <c r="Y130" s="1046" t="s">
        <v>51</v>
      </c>
      <c r="Z130" s="1046" t="s">
        <v>29</v>
      </c>
      <c r="AA130" s="1046">
        <v>2017</v>
      </c>
      <c r="AB130" s="1046" t="s">
        <v>30</v>
      </c>
      <c r="AC130" s="1047">
        <v>7</v>
      </c>
      <c r="AD130" s="978">
        <f t="shared" si="26"/>
        <v>5.2857142857142856</v>
      </c>
      <c r="AE130" s="1048">
        <v>23.45</v>
      </c>
      <c r="AF130" s="976">
        <f t="shared" si="27"/>
        <v>123.94999999999999</v>
      </c>
      <c r="AG130" s="1058" t="s">
        <v>128</v>
      </c>
      <c r="AH130" s="976">
        <f t="shared" si="33"/>
        <v>123.94999999999999</v>
      </c>
      <c r="AI130" s="978">
        <f t="shared" si="34"/>
        <v>5.2857142857142856</v>
      </c>
      <c r="AJ130" s="982">
        <f t="shared" si="35"/>
        <v>37</v>
      </c>
      <c r="AK130" s="1103"/>
      <c r="AL130" s="1104"/>
      <c r="AM130" s="1090"/>
    </row>
    <row r="131" spans="1:39" ht="12.1" customHeight="1">
      <c r="A131" s="1097">
        <v>45552</v>
      </c>
      <c r="B131" s="164" t="s">
        <v>457</v>
      </c>
      <c r="C131" s="164" t="s">
        <v>111</v>
      </c>
      <c r="D131" s="1098" t="s">
        <v>459</v>
      </c>
      <c r="E131" s="164" t="s">
        <v>283</v>
      </c>
      <c r="F131" s="1000">
        <v>45850</v>
      </c>
      <c r="G131" s="1000"/>
      <c r="H131" s="1000">
        <v>45870</v>
      </c>
      <c r="I131" s="1000"/>
      <c r="J131" s="541">
        <f t="shared" si="23"/>
        <v>20</v>
      </c>
      <c r="K131" s="1000">
        <v>45870</v>
      </c>
      <c r="L131" s="541">
        <f t="shared" si="24"/>
        <v>0</v>
      </c>
      <c r="M131" s="1000">
        <v>45888</v>
      </c>
      <c r="N131" s="1000"/>
      <c r="O131" s="541">
        <f t="shared" si="28"/>
        <v>18</v>
      </c>
      <c r="P131" s="541">
        <f t="shared" si="29"/>
        <v>18</v>
      </c>
      <c r="Q131" s="1000">
        <v>45891</v>
      </c>
      <c r="R131" s="1000"/>
      <c r="S131" s="541">
        <f t="shared" si="25"/>
        <v>3</v>
      </c>
      <c r="T131" s="542">
        <f t="shared" si="30"/>
        <v>41</v>
      </c>
      <c r="U131" s="542"/>
      <c r="V131" s="541">
        <f t="shared" si="31"/>
        <v>18</v>
      </c>
      <c r="W131" s="543">
        <f t="shared" si="32"/>
        <v>23</v>
      </c>
      <c r="X131" s="1046" t="s">
        <v>473</v>
      </c>
      <c r="Y131" s="1099" t="s">
        <v>51</v>
      </c>
      <c r="Z131" s="1099" t="s">
        <v>29</v>
      </c>
      <c r="AA131" s="1099">
        <v>2017</v>
      </c>
      <c r="AB131" s="1046" t="s">
        <v>30</v>
      </c>
      <c r="AC131" s="1047">
        <v>7</v>
      </c>
      <c r="AD131" s="978">
        <f t="shared" si="26"/>
        <v>5.8571428571428568</v>
      </c>
      <c r="AE131" s="1048">
        <v>23.45</v>
      </c>
      <c r="AF131" s="976">
        <f t="shared" si="27"/>
        <v>137.35</v>
      </c>
      <c r="AG131" s="1058" t="s">
        <v>128</v>
      </c>
      <c r="AH131" s="976">
        <f t="shared" si="33"/>
        <v>137.35</v>
      </c>
      <c r="AI131" s="978">
        <f t="shared" si="34"/>
        <v>5.8571428571428568</v>
      </c>
      <c r="AJ131" s="982">
        <f t="shared" si="35"/>
        <v>41</v>
      </c>
      <c r="AK131" s="1103"/>
      <c r="AL131" s="1104"/>
      <c r="AM131" s="1090"/>
    </row>
    <row r="132" spans="1:39" ht="12.1" customHeight="1">
      <c r="A132" s="1097">
        <v>45553</v>
      </c>
      <c r="B132" s="164" t="s">
        <v>457</v>
      </c>
      <c r="C132" s="164" t="s">
        <v>111</v>
      </c>
      <c r="D132" s="1098" t="s">
        <v>458</v>
      </c>
      <c r="E132" s="164" t="s">
        <v>282</v>
      </c>
      <c r="F132" s="1000">
        <v>45891</v>
      </c>
      <c r="G132" s="1000"/>
      <c r="H132" s="1000">
        <v>45895</v>
      </c>
      <c r="I132" s="1000"/>
      <c r="J132" s="541">
        <f t="shared" si="23"/>
        <v>4</v>
      </c>
      <c r="K132" s="1000">
        <v>45895</v>
      </c>
      <c r="L132" s="541">
        <f t="shared" si="24"/>
        <v>0</v>
      </c>
      <c r="M132" s="1000">
        <v>45918</v>
      </c>
      <c r="N132" s="1000"/>
      <c r="O132" s="541">
        <f t="shared" si="28"/>
        <v>23</v>
      </c>
      <c r="P132" s="541">
        <f t="shared" si="29"/>
        <v>23</v>
      </c>
      <c r="Q132" s="1000">
        <v>45933</v>
      </c>
      <c r="R132" s="1000"/>
      <c r="S132" s="541">
        <f t="shared" si="25"/>
        <v>15</v>
      </c>
      <c r="T132" s="542">
        <f t="shared" si="30"/>
        <v>42</v>
      </c>
      <c r="U132" s="542"/>
      <c r="V132" s="541">
        <f t="shared" si="31"/>
        <v>23</v>
      </c>
      <c r="W132" s="543">
        <f t="shared" si="32"/>
        <v>19</v>
      </c>
      <c r="X132" s="1046" t="s">
        <v>473</v>
      </c>
      <c r="Y132" s="1099" t="s">
        <v>51</v>
      </c>
      <c r="Z132" s="1099" t="s">
        <v>29</v>
      </c>
      <c r="AA132" s="1099">
        <v>2017</v>
      </c>
      <c r="AB132" s="1046" t="s">
        <v>30</v>
      </c>
      <c r="AC132" s="1047">
        <v>7</v>
      </c>
      <c r="AD132" s="978">
        <f t="shared" si="26"/>
        <v>6</v>
      </c>
      <c r="AE132" s="1048">
        <v>23.45</v>
      </c>
      <c r="AF132" s="976">
        <f t="shared" si="27"/>
        <v>140.69999999999999</v>
      </c>
      <c r="AG132" s="1058" t="s">
        <v>128</v>
      </c>
      <c r="AH132" s="976">
        <f t="shared" si="33"/>
        <v>140.69999999999999</v>
      </c>
      <c r="AI132" s="978">
        <f t="shared" si="34"/>
        <v>6</v>
      </c>
      <c r="AJ132" s="982">
        <f t="shared" si="35"/>
        <v>42</v>
      </c>
      <c r="AK132" s="1035" t="s">
        <v>439</v>
      </c>
      <c r="AL132" s="1036" t="s">
        <v>440</v>
      </c>
      <c r="AM132" s="1092" t="s">
        <v>2</v>
      </c>
    </row>
    <row r="133" spans="1:39" ht="12.1" customHeight="1">
      <c r="A133" s="1097">
        <v>45553</v>
      </c>
      <c r="B133" s="164" t="s">
        <v>457</v>
      </c>
      <c r="C133" s="164" t="s">
        <v>111</v>
      </c>
      <c r="D133" s="1098" t="s">
        <v>459</v>
      </c>
      <c r="E133" s="164" t="s">
        <v>283</v>
      </c>
      <c r="F133" s="1000">
        <v>45933</v>
      </c>
      <c r="G133" s="1000"/>
      <c r="H133" s="1000">
        <v>45955</v>
      </c>
      <c r="I133" s="1000"/>
      <c r="J133" s="541">
        <f t="shared" si="23"/>
        <v>22</v>
      </c>
      <c r="K133" s="1000">
        <v>45955</v>
      </c>
      <c r="L133" s="541">
        <f t="shared" si="24"/>
        <v>0</v>
      </c>
      <c r="M133" s="1000">
        <v>45974</v>
      </c>
      <c r="N133" s="1000"/>
      <c r="O133" s="541">
        <f t="shared" si="28"/>
        <v>19</v>
      </c>
      <c r="P133" s="541">
        <f t="shared" si="29"/>
        <v>19</v>
      </c>
      <c r="Q133" s="1000">
        <v>45976</v>
      </c>
      <c r="R133" s="1000"/>
      <c r="S133" s="541">
        <f t="shared" si="25"/>
        <v>2</v>
      </c>
      <c r="T133" s="542">
        <f t="shared" si="30"/>
        <v>43</v>
      </c>
      <c r="U133" s="542"/>
      <c r="V133" s="541">
        <f t="shared" si="31"/>
        <v>19</v>
      </c>
      <c r="W133" s="543">
        <f t="shared" si="32"/>
        <v>24</v>
      </c>
      <c r="X133" s="1046" t="s">
        <v>473</v>
      </c>
      <c r="Y133" s="1099" t="s">
        <v>51</v>
      </c>
      <c r="Z133" s="1099" t="s">
        <v>29</v>
      </c>
      <c r="AA133" s="1099">
        <v>2017</v>
      </c>
      <c r="AB133" s="1046" t="s">
        <v>30</v>
      </c>
      <c r="AC133" s="1047">
        <v>7</v>
      </c>
      <c r="AD133" s="978">
        <f t="shared" si="26"/>
        <v>6.1428571428571432</v>
      </c>
      <c r="AE133" s="1048">
        <v>23.45</v>
      </c>
      <c r="AF133" s="976">
        <f t="shared" si="27"/>
        <v>144.05000000000001</v>
      </c>
      <c r="AG133" s="1058" t="s">
        <v>128</v>
      </c>
      <c r="AH133" s="976">
        <f t="shared" si="33"/>
        <v>144.05000000000001</v>
      </c>
      <c r="AI133" s="978">
        <f t="shared" si="34"/>
        <v>6.1428571428571432</v>
      </c>
      <c r="AJ133" s="982">
        <f t="shared" si="35"/>
        <v>43</v>
      </c>
      <c r="AK133" s="1106">
        <v>874.35</v>
      </c>
      <c r="AL133" s="1074">
        <v>1000</v>
      </c>
      <c r="AM133" s="1075">
        <v>45522</v>
      </c>
    </row>
    <row r="134" spans="1:39" ht="12.1" customHeight="1">
      <c r="A134" s="1097">
        <v>45554</v>
      </c>
      <c r="B134" s="164" t="s">
        <v>457</v>
      </c>
      <c r="C134" s="164" t="s">
        <v>111</v>
      </c>
      <c r="D134" s="1098" t="s">
        <v>458</v>
      </c>
      <c r="E134" s="164" t="s">
        <v>282</v>
      </c>
      <c r="F134" s="1000">
        <v>45976</v>
      </c>
      <c r="G134" s="1000"/>
      <c r="H134" s="1000">
        <v>45980</v>
      </c>
      <c r="I134" s="1000"/>
      <c r="J134" s="541">
        <f t="shared" si="23"/>
        <v>4</v>
      </c>
      <c r="K134" s="1000">
        <v>45980</v>
      </c>
      <c r="L134" s="541">
        <f t="shared" si="24"/>
        <v>0</v>
      </c>
      <c r="M134" s="1000">
        <v>45990</v>
      </c>
      <c r="N134" s="1000"/>
      <c r="O134" s="541">
        <f t="shared" si="28"/>
        <v>10</v>
      </c>
      <c r="P134" s="541">
        <f t="shared" si="29"/>
        <v>10</v>
      </c>
      <c r="Q134" s="1000">
        <v>46002</v>
      </c>
      <c r="R134" s="1000"/>
      <c r="S134" s="541">
        <f t="shared" si="25"/>
        <v>12</v>
      </c>
      <c r="T134" s="542">
        <f t="shared" si="30"/>
        <v>26</v>
      </c>
      <c r="U134" s="542"/>
      <c r="V134" s="541">
        <f t="shared" si="31"/>
        <v>10</v>
      </c>
      <c r="W134" s="543">
        <f t="shared" si="32"/>
        <v>16</v>
      </c>
      <c r="X134" s="1046" t="s">
        <v>473</v>
      </c>
      <c r="Y134" s="1099" t="s">
        <v>51</v>
      </c>
      <c r="Z134" s="1099" t="s">
        <v>29</v>
      </c>
      <c r="AA134" s="1099">
        <v>2017</v>
      </c>
      <c r="AB134" s="1046" t="s">
        <v>30</v>
      </c>
      <c r="AC134" s="1047">
        <v>7</v>
      </c>
      <c r="AD134" s="978">
        <f t="shared" si="26"/>
        <v>3.7142857142857144</v>
      </c>
      <c r="AE134" s="1048">
        <v>23.45</v>
      </c>
      <c r="AF134" s="976">
        <f t="shared" si="27"/>
        <v>87.1</v>
      </c>
      <c r="AG134" s="1058" t="s">
        <v>128</v>
      </c>
      <c r="AH134" s="976">
        <f t="shared" si="33"/>
        <v>87.1</v>
      </c>
      <c r="AI134" s="978">
        <f t="shared" si="34"/>
        <v>3.7142857142857144</v>
      </c>
      <c r="AJ134" s="982">
        <f t="shared" si="35"/>
        <v>26</v>
      </c>
      <c r="AK134" s="1105"/>
      <c r="AL134" s="1104"/>
      <c r="AM134" s="1090"/>
    </row>
    <row r="135" spans="1:39" ht="12.1" customHeight="1">
      <c r="A135" s="1097">
        <v>45554</v>
      </c>
      <c r="B135" s="164" t="s">
        <v>457</v>
      </c>
      <c r="C135" s="164" t="s">
        <v>111</v>
      </c>
      <c r="D135" s="1098" t="s">
        <v>459</v>
      </c>
      <c r="E135" s="164" t="s">
        <v>283</v>
      </c>
      <c r="F135" s="1000">
        <v>46002</v>
      </c>
      <c r="G135" s="1000"/>
      <c r="H135" s="1000">
        <v>46018</v>
      </c>
      <c r="I135" s="1000"/>
      <c r="J135" s="541">
        <f t="shared" si="23"/>
        <v>16</v>
      </c>
      <c r="K135" s="1000">
        <v>46018</v>
      </c>
      <c r="L135" s="541">
        <f t="shared" si="24"/>
        <v>0</v>
      </c>
      <c r="M135" s="1000">
        <v>46028</v>
      </c>
      <c r="N135" s="1000"/>
      <c r="O135" s="541">
        <f t="shared" si="28"/>
        <v>10</v>
      </c>
      <c r="P135" s="541">
        <f t="shared" si="29"/>
        <v>10</v>
      </c>
      <c r="Q135" s="1000">
        <v>46031</v>
      </c>
      <c r="R135" s="1000"/>
      <c r="S135" s="541">
        <f t="shared" si="25"/>
        <v>3</v>
      </c>
      <c r="T135" s="542">
        <f t="shared" si="30"/>
        <v>29</v>
      </c>
      <c r="U135" s="542"/>
      <c r="V135" s="541">
        <f t="shared" si="31"/>
        <v>10</v>
      </c>
      <c r="W135" s="543">
        <f t="shared" si="32"/>
        <v>19</v>
      </c>
      <c r="X135" s="1046" t="s">
        <v>473</v>
      </c>
      <c r="Y135" s="1099" t="s">
        <v>51</v>
      </c>
      <c r="Z135" s="1099" t="s">
        <v>29</v>
      </c>
      <c r="AA135" s="1099">
        <v>2017</v>
      </c>
      <c r="AB135" s="1046" t="s">
        <v>30</v>
      </c>
      <c r="AC135" s="1047">
        <v>7</v>
      </c>
      <c r="AD135" s="978">
        <f t="shared" si="26"/>
        <v>4.1428571428571432</v>
      </c>
      <c r="AE135" s="1048">
        <v>23.45</v>
      </c>
      <c r="AF135" s="976">
        <f t="shared" si="27"/>
        <v>97.15</v>
      </c>
      <c r="AG135" s="1058" t="s">
        <v>128</v>
      </c>
      <c r="AH135" s="976">
        <f t="shared" si="33"/>
        <v>97.15</v>
      </c>
      <c r="AI135" s="978">
        <f t="shared" si="34"/>
        <v>4.1428571428571432</v>
      </c>
      <c r="AJ135" s="982">
        <f t="shared" si="35"/>
        <v>29</v>
      </c>
      <c r="AK135" s="1105"/>
      <c r="AL135" s="1104"/>
      <c r="AM135" s="1090"/>
    </row>
    <row r="136" spans="1:39" ht="12.1" customHeight="1">
      <c r="A136" s="1097">
        <v>45555</v>
      </c>
      <c r="B136" s="164" t="s">
        <v>457</v>
      </c>
      <c r="C136" s="164" t="s">
        <v>111</v>
      </c>
      <c r="D136" s="1098" t="s">
        <v>458</v>
      </c>
      <c r="E136" s="164" t="s">
        <v>282</v>
      </c>
      <c r="F136" s="1000">
        <v>46031</v>
      </c>
      <c r="G136" s="1000"/>
      <c r="H136" s="1000">
        <v>46035</v>
      </c>
      <c r="I136" s="1000"/>
      <c r="J136" s="541">
        <f t="shared" si="23"/>
        <v>4</v>
      </c>
      <c r="K136" s="1000">
        <v>46035</v>
      </c>
      <c r="L136" s="541">
        <f t="shared" si="24"/>
        <v>0</v>
      </c>
      <c r="M136" s="1000">
        <v>46053</v>
      </c>
      <c r="N136" s="1000"/>
      <c r="O136" s="541">
        <f t="shared" si="28"/>
        <v>18</v>
      </c>
      <c r="P136" s="541">
        <f t="shared" si="29"/>
        <v>18</v>
      </c>
      <c r="Q136" s="1000">
        <v>46068</v>
      </c>
      <c r="R136" s="1000"/>
      <c r="S136" s="541">
        <f t="shared" si="25"/>
        <v>15</v>
      </c>
      <c r="T136" s="542">
        <f t="shared" si="30"/>
        <v>37</v>
      </c>
      <c r="U136" s="542"/>
      <c r="V136" s="541">
        <f t="shared" si="31"/>
        <v>18</v>
      </c>
      <c r="W136" s="543">
        <f t="shared" si="32"/>
        <v>19</v>
      </c>
      <c r="X136" s="1046" t="s">
        <v>473</v>
      </c>
      <c r="Y136" s="1099" t="s">
        <v>51</v>
      </c>
      <c r="Z136" s="1099" t="s">
        <v>29</v>
      </c>
      <c r="AA136" s="1099">
        <v>2017</v>
      </c>
      <c r="AB136" s="1046" t="s">
        <v>30</v>
      </c>
      <c r="AC136" s="1047">
        <v>7</v>
      </c>
      <c r="AD136" s="978">
        <f t="shared" si="26"/>
        <v>5.2857142857142856</v>
      </c>
      <c r="AE136" s="1048">
        <v>23.45</v>
      </c>
      <c r="AF136" s="976">
        <f t="shared" si="27"/>
        <v>123.94999999999999</v>
      </c>
      <c r="AG136" s="1058" t="s">
        <v>128</v>
      </c>
      <c r="AH136" s="976">
        <f t="shared" si="33"/>
        <v>123.94999999999999</v>
      </c>
      <c r="AI136" s="978">
        <f t="shared" si="34"/>
        <v>5.2857142857142856</v>
      </c>
      <c r="AJ136" s="982">
        <f t="shared" si="35"/>
        <v>37</v>
      </c>
      <c r="AK136" s="1105"/>
      <c r="AL136" s="1104"/>
      <c r="AM136" s="1090"/>
    </row>
    <row r="137" spans="1:39" ht="12.1" customHeight="1">
      <c r="A137" s="1097">
        <v>45555</v>
      </c>
      <c r="B137" s="164" t="s">
        <v>457</v>
      </c>
      <c r="C137" s="164" t="s">
        <v>111</v>
      </c>
      <c r="D137" s="1098" t="s">
        <v>459</v>
      </c>
      <c r="E137" s="164" t="s">
        <v>283</v>
      </c>
      <c r="F137" s="1000">
        <v>46068</v>
      </c>
      <c r="G137" s="1000"/>
      <c r="H137" s="1000">
        <v>46088</v>
      </c>
      <c r="I137" s="1000"/>
      <c r="J137" s="541">
        <f t="shared" ref="J137:J192" si="36">H137-F137</f>
        <v>20</v>
      </c>
      <c r="K137" s="1000">
        <v>46088</v>
      </c>
      <c r="L137" s="541">
        <f t="shared" ref="L137:L192" si="37">K137-H137</f>
        <v>0</v>
      </c>
      <c r="M137" s="1000">
        <v>46107</v>
      </c>
      <c r="N137" s="1000"/>
      <c r="O137" s="541">
        <f t="shared" si="28"/>
        <v>19</v>
      </c>
      <c r="P137" s="541">
        <f t="shared" si="29"/>
        <v>19</v>
      </c>
      <c r="Q137" s="1000">
        <v>46109</v>
      </c>
      <c r="R137" s="1000"/>
      <c r="S137" s="541">
        <f t="shared" ref="S137:S192" si="38">Q137-M137</f>
        <v>2</v>
      </c>
      <c r="T137" s="542">
        <f t="shared" si="30"/>
        <v>41</v>
      </c>
      <c r="U137" s="542"/>
      <c r="V137" s="541">
        <f t="shared" si="31"/>
        <v>19</v>
      </c>
      <c r="W137" s="543">
        <f t="shared" si="32"/>
        <v>22</v>
      </c>
      <c r="X137" s="1046" t="s">
        <v>473</v>
      </c>
      <c r="Y137" s="1099" t="s">
        <v>51</v>
      </c>
      <c r="Z137" s="1099" t="s">
        <v>29</v>
      </c>
      <c r="AA137" s="1099">
        <v>2017</v>
      </c>
      <c r="AB137" s="1046" t="s">
        <v>30</v>
      </c>
      <c r="AC137" s="1047">
        <v>7</v>
      </c>
      <c r="AD137" s="978">
        <f t="shared" ref="AD137:AD192" si="39">T137/AC137</f>
        <v>5.8571428571428568</v>
      </c>
      <c r="AE137" s="1048">
        <v>23.45</v>
      </c>
      <c r="AF137" s="976">
        <f t="shared" ref="AF137:AF192" si="40">AD137*AE137</f>
        <v>137.35</v>
      </c>
      <c r="AG137" s="1058" t="s">
        <v>128</v>
      </c>
      <c r="AH137" s="976">
        <f t="shared" si="33"/>
        <v>137.35</v>
      </c>
      <c r="AI137" s="978">
        <f t="shared" si="34"/>
        <v>5.8571428571428568</v>
      </c>
      <c r="AJ137" s="982">
        <f t="shared" si="35"/>
        <v>41</v>
      </c>
      <c r="AK137" s="1105"/>
      <c r="AL137" s="1104"/>
      <c r="AM137" s="1090"/>
    </row>
    <row r="138" spans="1:39" ht="12.1" customHeight="1">
      <c r="A138" s="1097">
        <v>45558</v>
      </c>
      <c r="B138" s="164" t="s">
        <v>457</v>
      </c>
      <c r="C138" s="164" t="s">
        <v>111</v>
      </c>
      <c r="D138" s="1098" t="s">
        <v>458</v>
      </c>
      <c r="E138" s="164" t="s">
        <v>282</v>
      </c>
      <c r="F138" s="1000">
        <v>46109</v>
      </c>
      <c r="G138" s="1000"/>
      <c r="H138" s="1000">
        <v>46112</v>
      </c>
      <c r="I138" s="1000"/>
      <c r="J138" s="541">
        <f t="shared" si="36"/>
        <v>3</v>
      </c>
      <c r="K138" s="1000">
        <v>46112</v>
      </c>
      <c r="L138" s="541">
        <f t="shared" si="37"/>
        <v>0</v>
      </c>
      <c r="M138" s="1000">
        <v>46136</v>
      </c>
      <c r="N138" s="1000"/>
      <c r="O138" s="541">
        <f t="shared" si="28"/>
        <v>24</v>
      </c>
      <c r="P138" s="541">
        <f t="shared" si="29"/>
        <v>24</v>
      </c>
      <c r="Q138" s="1000">
        <v>46157</v>
      </c>
      <c r="R138" s="1000"/>
      <c r="S138" s="541">
        <f t="shared" si="38"/>
        <v>21</v>
      </c>
      <c r="T138" s="542">
        <f t="shared" si="30"/>
        <v>48</v>
      </c>
      <c r="U138" s="542"/>
      <c r="V138" s="541">
        <f t="shared" si="31"/>
        <v>24</v>
      </c>
      <c r="W138" s="543">
        <f t="shared" si="32"/>
        <v>24</v>
      </c>
      <c r="X138" s="1046" t="s">
        <v>473</v>
      </c>
      <c r="Y138" s="1099" t="s">
        <v>51</v>
      </c>
      <c r="Z138" s="1099" t="s">
        <v>29</v>
      </c>
      <c r="AA138" s="1099">
        <v>2017</v>
      </c>
      <c r="AB138" s="1046" t="s">
        <v>30</v>
      </c>
      <c r="AC138" s="1047">
        <v>7</v>
      </c>
      <c r="AD138" s="978">
        <f t="shared" si="39"/>
        <v>6.8571428571428568</v>
      </c>
      <c r="AE138" s="1048">
        <v>23.45</v>
      </c>
      <c r="AF138" s="976">
        <f t="shared" si="40"/>
        <v>160.79999999999998</v>
      </c>
      <c r="AG138" s="1058" t="s">
        <v>128</v>
      </c>
      <c r="AH138" s="976">
        <f t="shared" si="33"/>
        <v>160.79999999999998</v>
      </c>
      <c r="AI138" s="978">
        <f t="shared" si="34"/>
        <v>6.8571428571428568</v>
      </c>
      <c r="AJ138" s="982">
        <f t="shared" si="35"/>
        <v>48</v>
      </c>
      <c r="AK138" s="1035" t="s">
        <v>439</v>
      </c>
      <c r="AL138" s="1036" t="s">
        <v>440</v>
      </c>
      <c r="AM138" s="1092" t="s">
        <v>2</v>
      </c>
    </row>
    <row r="139" spans="1:39" ht="12.1" customHeight="1">
      <c r="A139" s="1097">
        <v>45558</v>
      </c>
      <c r="B139" s="164" t="s">
        <v>457</v>
      </c>
      <c r="C139" s="164" t="s">
        <v>111</v>
      </c>
      <c r="D139" s="1098" t="s">
        <v>459</v>
      </c>
      <c r="E139" s="164" t="s">
        <v>283</v>
      </c>
      <c r="F139" s="1000">
        <v>46157</v>
      </c>
      <c r="G139" s="1000"/>
      <c r="H139" s="1000">
        <v>46169</v>
      </c>
      <c r="I139" s="1000"/>
      <c r="J139" s="541">
        <f t="shared" si="36"/>
        <v>12</v>
      </c>
      <c r="K139" s="1000">
        <v>46169</v>
      </c>
      <c r="L139" s="541">
        <f t="shared" si="37"/>
        <v>0</v>
      </c>
      <c r="M139" s="1000">
        <v>46180</v>
      </c>
      <c r="N139" s="1000"/>
      <c r="O139" s="541">
        <f t="shared" si="28"/>
        <v>11</v>
      </c>
      <c r="P139" s="541">
        <f t="shared" si="29"/>
        <v>11</v>
      </c>
      <c r="Q139" s="1000">
        <v>46187</v>
      </c>
      <c r="R139" s="1000"/>
      <c r="S139" s="541">
        <f t="shared" si="38"/>
        <v>7</v>
      </c>
      <c r="T139" s="542">
        <f t="shared" si="30"/>
        <v>30</v>
      </c>
      <c r="U139" s="542"/>
      <c r="V139" s="541">
        <f t="shared" si="31"/>
        <v>11</v>
      </c>
      <c r="W139" s="543">
        <f t="shared" si="32"/>
        <v>19</v>
      </c>
      <c r="X139" s="1046" t="s">
        <v>473</v>
      </c>
      <c r="Y139" s="1099" t="s">
        <v>51</v>
      </c>
      <c r="Z139" s="1099" t="s">
        <v>29</v>
      </c>
      <c r="AA139" s="1099">
        <v>2017</v>
      </c>
      <c r="AB139" s="1046" t="s">
        <v>30</v>
      </c>
      <c r="AC139" s="1047">
        <v>7</v>
      </c>
      <c r="AD139" s="978">
        <f t="shared" si="39"/>
        <v>4.2857142857142856</v>
      </c>
      <c r="AE139" s="1048">
        <v>23.45</v>
      </c>
      <c r="AF139" s="976">
        <f t="shared" si="40"/>
        <v>100.5</v>
      </c>
      <c r="AG139" s="1058" t="s">
        <v>128</v>
      </c>
      <c r="AH139" s="976">
        <f t="shared" si="33"/>
        <v>100.5</v>
      </c>
      <c r="AI139" s="978">
        <f t="shared" si="34"/>
        <v>4.2857142857142856</v>
      </c>
      <c r="AJ139" s="982">
        <f t="shared" si="35"/>
        <v>30</v>
      </c>
      <c r="AK139" s="1106">
        <v>706.85</v>
      </c>
      <c r="AL139" s="1074">
        <v>800</v>
      </c>
      <c r="AM139" s="1075">
        <v>45559</v>
      </c>
    </row>
    <row r="140" spans="1:39" ht="12.1" customHeight="1">
      <c r="A140" s="1097">
        <v>45559</v>
      </c>
      <c r="B140" s="164" t="s">
        <v>460</v>
      </c>
      <c r="C140" s="164" t="s">
        <v>111</v>
      </c>
      <c r="D140" s="1098" t="s">
        <v>458</v>
      </c>
      <c r="E140" s="164" t="s">
        <v>282</v>
      </c>
      <c r="F140" s="1000">
        <v>46187</v>
      </c>
      <c r="G140" s="1000"/>
      <c r="H140" s="1000">
        <v>46194</v>
      </c>
      <c r="I140" s="1000"/>
      <c r="J140" s="541">
        <f t="shared" si="36"/>
        <v>7</v>
      </c>
      <c r="K140" s="1000">
        <v>46194</v>
      </c>
      <c r="L140" s="541">
        <f t="shared" si="37"/>
        <v>0</v>
      </c>
      <c r="M140" s="1000">
        <v>46203</v>
      </c>
      <c r="N140" s="1000"/>
      <c r="O140" s="541">
        <f t="shared" si="28"/>
        <v>9</v>
      </c>
      <c r="P140" s="541">
        <f t="shared" si="29"/>
        <v>9</v>
      </c>
      <c r="Q140" s="1000">
        <v>46227</v>
      </c>
      <c r="R140" s="1000"/>
      <c r="S140" s="541">
        <f t="shared" si="38"/>
        <v>24</v>
      </c>
      <c r="T140" s="542">
        <f t="shared" si="30"/>
        <v>40</v>
      </c>
      <c r="U140" s="542"/>
      <c r="V140" s="541">
        <f t="shared" si="31"/>
        <v>9</v>
      </c>
      <c r="W140" s="543">
        <f t="shared" si="32"/>
        <v>31</v>
      </c>
      <c r="X140" s="1046" t="s">
        <v>473</v>
      </c>
      <c r="Y140" s="1099" t="s">
        <v>51</v>
      </c>
      <c r="Z140" s="1099" t="s">
        <v>29</v>
      </c>
      <c r="AA140" s="1099">
        <v>2017</v>
      </c>
      <c r="AB140" s="1046" t="s">
        <v>30</v>
      </c>
      <c r="AC140" s="1047">
        <v>7</v>
      </c>
      <c r="AD140" s="978">
        <f t="shared" si="39"/>
        <v>5.7142857142857144</v>
      </c>
      <c r="AE140" s="1048">
        <v>23.45</v>
      </c>
      <c r="AF140" s="976">
        <f t="shared" si="40"/>
        <v>134</v>
      </c>
      <c r="AG140" s="1058" t="s">
        <v>128</v>
      </c>
      <c r="AH140" s="976">
        <f t="shared" si="33"/>
        <v>134</v>
      </c>
      <c r="AI140" s="978">
        <f t="shared" si="34"/>
        <v>5.7142857142857144</v>
      </c>
      <c r="AJ140" s="982">
        <f t="shared" si="35"/>
        <v>40</v>
      </c>
      <c r="AK140" s="1105"/>
      <c r="AL140" s="1104"/>
      <c r="AM140" s="1090"/>
    </row>
    <row r="141" spans="1:39" ht="12.1" customHeight="1">
      <c r="A141" s="1097">
        <v>45559</v>
      </c>
      <c r="B141" s="164" t="s">
        <v>460</v>
      </c>
      <c r="C141" s="164" t="s">
        <v>111</v>
      </c>
      <c r="D141" s="1098" t="s">
        <v>459</v>
      </c>
      <c r="E141" s="164" t="s">
        <v>283</v>
      </c>
      <c r="F141" s="1000">
        <v>46227</v>
      </c>
      <c r="G141" s="1000"/>
      <c r="H141" s="1000">
        <v>46235</v>
      </c>
      <c r="I141" s="1000"/>
      <c r="J141" s="541">
        <f t="shared" si="36"/>
        <v>8</v>
      </c>
      <c r="K141" s="1000">
        <v>46235</v>
      </c>
      <c r="L141" s="541">
        <f t="shared" si="37"/>
        <v>0</v>
      </c>
      <c r="M141" s="1000">
        <v>46245</v>
      </c>
      <c r="N141" s="1000"/>
      <c r="O141" s="541">
        <f t="shared" si="28"/>
        <v>10</v>
      </c>
      <c r="P141" s="541">
        <f t="shared" si="29"/>
        <v>10</v>
      </c>
      <c r="Q141" s="1000">
        <v>46254</v>
      </c>
      <c r="R141" s="1000"/>
      <c r="S141" s="541">
        <f t="shared" si="38"/>
        <v>9</v>
      </c>
      <c r="T141" s="542">
        <f t="shared" si="30"/>
        <v>27</v>
      </c>
      <c r="U141" s="542"/>
      <c r="V141" s="541">
        <f t="shared" si="31"/>
        <v>10</v>
      </c>
      <c r="W141" s="543">
        <f t="shared" si="32"/>
        <v>17</v>
      </c>
      <c r="X141" s="1046" t="s">
        <v>473</v>
      </c>
      <c r="Y141" s="1099" t="s">
        <v>51</v>
      </c>
      <c r="Z141" s="1099" t="s">
        <v>29</v>
      </c>
      <c r="AA141" s="1099">
        <v>2017</v>
      </c>
      <c r="AB141" s="1046" t="s">
        <v>30</v>
      </c>
      <c r="AC141" s="1047">
        <v>7</v>
      </c>
      <c r="AD141" s="978">
        <f t="shared" si="39"/>
        <v>3.8571428571428572</v>
      </c>
      <c r="AE141" s="1048">
        <v>23.45</v>
      </c>
      <c r="AF141" s="976">
        <f t="shared" si="40"/>
        <v>90.45</v>
      </c>
      <c r="AG141" s="1058" t="s">
        <v>128</v>
      </c>
      <c r="AH141" s="976">
        <f t="shared" si="33"/>
        <v>90.45</v>
      </c>
      <c r="AI141" s="978">
        <f t="shared" si="34"/>
        <v>3.8571428571428572</v>
      </c>
      <c r="AJ141" s="982">
        <f t="shared" si="35"/>
        <v>27</v>
      </c>
      <c r="AK141" s="1105"/>
      <c r="AL141" s="1104"/>
      <c r="AM141" s="1090"/>
    </row>
    <row r="142" spans="1:39" ht="12.1" customHeight="1">
      <c r="A142" s="1097">
        <v>45560</v>
      </c>
      <c r="B142" s="164" t="s">
        <v>460</v>
      </c>
      <c r="C142" s="164" t="s">
        <v>111</v>
      </c>
      <c r="D142" s="1098" t="s">
        <v>458</v>
      </c>
      <c r="E142" s="164" t="s">
        <v>282</v>
      </c>
      <c r="F142" s="1000">
        <v>46254</v>
      </c>
      <c r="G142" s="1000"/>
      <c r="H142" s="1000">
        <v>46261</v>
      </c>
      <c r="I142" s="1000"/>
      <c r="J142" s="541">
        <f t="shared" si="36"/>
        <v>7</v>
      </c>
      <c r="K142" s="1000">
        <v>46261</v>
      </c>
      <c r="L142" s="541">
        <f t="shared" si="37"/>
        <v>0</v>
      </c>
      <c r="M142" s="1000">
        <v>46269</v>
      </c>
      <c r="N142" s="1000"/>
      <c r="O142" s="541">
        <f t="shared" si="28"/>
        <v>8</v>
      </c>
      <c r="P142" s="541">
        <f t="shared" si="29"/>
        <v>8</v>
      </c>
      <c r="Q142" s="1000">
        <v>46281</v>
      </c>
      <c r="R142" s="1000"/>
      <c r="S142" s="541">
        <f t="shared" si="38"/>
        <v>12</v>
      </c>
      <c r="T142" s="542">
        <f t="shared" si="30"/>
        <v>27</v>
      </c>
      <c r="U142" s="542"/>
      <c r="V142" s="541">
        <f t="shared" si="31"/>
        <v>8</v>
      </c>
      <c r="W142" s="543">
        <f t="shared" si="32"/>
        <v>19</v>
      </c>
      <c r="X142" s="1046" t="s">
        <v>473</v>
      </c>
      <c r="Y142" s="1099" t="s">
        <v>51</v>
      </c>
      <c r="Z142" s="1099" t="s">
        <v>29</v>
      </c>
      <c r="AA142" s="1099">
        <v>2017</v>
      </c>
      <c r="AB142" s="1046" t="s">
        <v>30</v>
      </c>
      <c r="AC142" s="1047">
        <v>7</v>
      </c>
      <c r="AD142" s="978">
        <f t="shared" si="39"/>
        <v>3.8571428571428572</v>
      </c>
      <c r="AE142" s="1048">
        <v>23.45</v>
      </c>
      <c r="AF142" s="976">
        <f t="shared" si="40"/>
        <v>90.45</v>
      </c>
      <c r="AG142" s="1058" t="s">
        <v>128</v>
      </c>
      <c r="AH142" s="976">
        <f t="shared" si="33"/>
        <v>90.45</v>
      </c>
      <c r="AI142" s="978">
        <f t="shared" si="34"/>
        <v>3.8571428571428572</v>
      </c>
      <c r="AJ142" s="982">
        <f t="shared" si="35"/>
        <v>27</v>
      </c>
      <c r="AK142" s="1105"/>
      <c r="AL142" s="1104"/>
      <c r="AM142" s="1090"/>
    </row>
    <row r="143" spans="1:39" ht="12.1" customHeight="1">
      <c r="A143" s="1097">
        <v>45560</v>
      </c>
      <c r="B143" s="164" t="s">
        <v>460</v>
      </c>
      <c r="C143" s="164" t="s">
        <v>111</v>
      </c>
      <c r="D143" s="1098" t="s">
        <v>459</v>
      </c>
      <c r="E143" s="164" t="s">
        <v>283</v>
      </c>
      <c r="F143" s="1000">
        <v>46281</v>
      </c>
      <c r="G143" s="1000"/>
      <c r="H143" s="1000">
        <v>46289</v>
      </c>
      <c r="I143" s="1000"/>
      <c r="J143" s="541">
        <f t="shared" si="36"/>
        <v>8</v>
      </c>
      <c r="K143" s="1000">
        <v>46289</v>
      </c>
      <c r="L143" s="541">
        <f t="shared" si="37"/>
        <v>0</v>
      </c>
      <c r="M143" s="1000">
        <v>46300</v>
      </c>
      <c r="N143" s="1000"/>
      <c r="O143" s="541">
        <f t="shared" si="28"/>
        <v>11</v>
      </c>
      <c r="P143" s="541">
        <f t="shared" si="29"/>
        <v>11</v>
      </c>
      <c r="Q143" s="1000">
        <v>46307</v>
      </c>
      <c r="R143" s="1000"/>
      <c r="S143" s="541">
        <f t="shared" si="38"/>
        <v>7</v>
      </c>
      <c r="T143" s="542">
        <f t="shared" si="30"/>
        <v>26</v>
      </c>
      <c r="U143" s="542"/>
      <c r="V143" s="541">
        <f t="shared" si="31"/>
        <v>11</v>
      </c>
      <c r="W143" s="543">
        <f t="shared" si="32"/>
        <v>15</v>
      </c>
      <c r="X143" s="1046" t="s">
        <v>473</v>
      </c>
      <c r="Y143" s="1099" t="s">
        <v>51</v>
      </c>
      <c r="Z143" s="1099" t="s">
        <v>29</v>
      </c>
      <c r="AA143" s="1099">
        <v>2017</v>
      </c>
      <c r="AB143" s="1046" t="s">
        <v>30</v>
      </c>
      <c r="AC143" s="1047">
        <v>7</v>
      </c>
      <c r="AD143" s="978">
        <f t="shared" si="39"/>
        <v>3.7142857142857144</v>
      </c>
      <c r="AE143" s="1048">
        <v>23.45</v>
      </c>
      <c r="AF143" s="976">
        <f t="shared" si="40"/>
        <v>87.1</v>
      </c>
      <c r="AG143" s="1058" t="s">
        <v>128</v>
      </c>
      <c r="AH143" s="976">
        <f t="shared" si="33"/>
        <v>87.1</v>
      </c>
      <c r="AI143" s="978">
        <f t="shared" si="34"/>
        <v>3.7142857142857144</v>
      </c>
      <c r="AJ143" s="982">
        <f t="shared" si="35"/>
        <v>26</v>
      </c>
      <c r="AK143" s="1035" t="s">
        <v>439</v>
      </c>
      <c r="AL143" s="1036" t="s">
        <v>440</v>
      </c>
      <c r="AM143" s="1092" t="s">
        <v>2</v>
      </c>
    </row>
    <row r="144" spans="1:39" ht="12.1" customHeight="1">
      <c r="A144" s="1097">
        <v>45561</v>
      </c>
      <c r="B144" s="164" t="s">
        <v>460</v>
      </c>
      <c r="C144" s="164" t="s">
        <v>111</v>
      </c>
      <c r="D144" s="1098" t="s">
        <v>458</v>
      </c>
      <c r="E144" s="164" t="s">
        <v>282</v>
      </c>
      <c r="F144" s="1000">
        <v>46307</v>
      </c>
      <c r="G144" s="1000"/>
      <c r="H144" s="1000">
        <v>46315</v>
      </c>
      <c r="I144" s="1000"/>
      <c r="J144" s="541">
        <f t="shared" si="36"/>
        <v>8</v>
      </c>
      <c r="K144" s="1000">
        <v>46315</v>
      </c>
      <c r="L144" s="541">
        <f t="shared" si="37"/>
        <v>0</v>
      </c>
      <c r="M144" s="1000">
        <v>46322</v>
      </c>
      <c r="N144" s="1000"/>
      <c r="O144" s="541">
        <f t="shared" si="28"/>
        <v>7</v>
      </c>
      <c r="P144" s="541">
        <f t="shared" si="29"/>
        <v>7</v>
      </c>
      <c r="Q144" s="1000">
        <v>46344</v>
      </c>
      <c r="R144" s="1000"/>
      <c r="S144" s="541">
        <f t="shared" si="38"/>
        <v>22</v>
      </c>
      <c r="T144" s="542">
        <f t="shared" si="30"/>
        <v>37</v>
      </c>
      <c r="U144" s="542"/>
      <c r="V144" s="541">
        <f t="shared" si="31"/>
        <v>7</v>
      </c>
      <c r="W144" s="543">
        <f t="shared" si="32"/>
        <v>30</v>
      </c>
      <c r="X144" s="1046" t="s">
        <v>473</v>
      </c>
      <c r="Y144" s="1099" t="s">
        <v>51</v>
      </c>
      <c r="Z144" s="1099" t="s">
        <v>29</v>
      </c>
      <c r="AA144" s="1099">
        <v>2017</v>
      </c>
      <c r="AB144" s="1046" t="s">
        <v>30</v>
      </c>
      <c r="AC144" s="1047">
        <v>7</v>
      </c>
      <c r="AD144" s="978">
        <f t="shared" si="39"/>
        <v>5.2857142857142856</v>
      </c>
      <c r="AE144" s="1048">
        <v>23.45</v>
      </c>
      <c r="AF144" s="976">
        <f t="shared" si="40"/>
        <v>123.94999999999999</v>
      </c>
      <c r="AG144" s="1058" t="s">
        <v>128</v>
      </c>
      <c r="AH144" s="976">
        <f t="shared" si="33"/>
        <v>123.94999999999999</v>
      </c>
      <c r="AI144" s="978">
        <f t="shared" si="34"/>
        <v>5.2857142857142856</v>
      </c>
      <c r="AJ144" s="982">
        <f t="shared" si="35"/>
        <v>37</v>
      </c>
      <c r="AK144" s="1106">
        <v>626.45000000000005</v>
      </c>
      <c r="AL144" s="1074">
        <v>600</v>
      </c>
      <c r="AM144" s="1075">
        <v>45561</v>
      </c>
    </row>
    <row r="145" spans="1:39" ht="12.1" customHeight="1">
      <c r="A145" s="1097">
        <v>45561</v>
      </c>
      <c r="B145" s="164" t="s">
        <v>460</v>
      </c>
      <c r="C145" s="164" t="s">
        <v>111</v>
      </c>
      <c r="D145" s="1098" t="s">
        <v>459</v>
      </c>
      <c r="E145" s="164" t="s">
        <v>283</v>
      </c>
      <c r="F145" s="1000">
        <v>46344</v>
      </c>
      <c r="G145" s="1000"/>
      <c r="H145" s="1000">
        <v>46352</v>
      </c>
      <c r="I145" s="1000"/>
      <c r="J145" s="541">
        <f t="shared" si="36"/>
        <v>8</v>
      </c>
      <c r="K145" s="1000">
        <v>46352</v>
      </c>
      <c r="L145" s="541">
        <f t="shared" si="37"/>
        <v>0</v>
      </c>
      <c r="M145" s="1000">
        <v>46365</v>
      </c>
      <c r="N145" s="1000"/>
      <c r="O145" s="541">
        <f t="shared" si="28"/>
        <v>13</v>
      </c>
      <c r="P145" s="541">
        <f t="shared" si="29"/>
        <v>13</v>
      </c>
      <c r="Q145" s="1000">
        <v>46372</v>
      </c>
      <c r="R145" s="1000"/>
      <c r="S145" s="541">
        <f t="shared" si="38"/>
        <v>7</v>
      </c>
      <c r="T145" s="542">
        <f t="shared" si="30"/>
        <v>28</v>
      </c>
      <c r="U145" s="542"/>
      <c r="V145" s="541">
        <f t="shared" si="31"/>
        <v>13</v>
      </c>
      <c r="W145" s="543">
        <f t="shared" si="32"/>
        <v>15</v>
      </c>
      <c r="X145" s="1046" t="s">
        <v>473</v>
      </c>
      <c r="Y145" s="1099" t="s">
        <v>51</v>
      </c>
      <c r="Z145" s="1099" t="s">
        <v>29</v>
      </c>
      <c r="AA145" s="1099">
        <v>2017</v>
      </c>
      <c r="AB145" s="1046" t="s">
        <v>30</v>
      </c>
      <c r="AC145" s="1047">
        <v>7</v>
      </c>
      <c r="AD145" s="978">
        <f t="shared" si="39"/>
        <v>4</v>
      </c>
      <c r="AE145" s="1048">
        <v>23.45</v>
      </c>
      <c r="AF145" s="976">
        <f t="shared" si="40"/>
        <v>93.8</v>
      </c>
      <c r="AG145" s="1058" t="s">
        <v>128</v>
      </c>
      <c r="AH145" s="976">
        <f t="shared" si="33"/>
        <v>93.8</v>
      </c>
      <c r="AI145" s="978">
        <f t="shared" si="34"/>
        <v>4</v>
      </c>
      <c r="AJ145" s="982">
        <f t="shared" si="35"/>
        <v>28</v>
      </c>
      <c r="AK145" s="1105"/>
      <c r="AL145" s="1104"/>
      <c r="AM145" s="1090"/>
    </row>
    <row r="146" spans="1:39" ht="12.1" customHeight="1">
      <c r="A146" s="1097">
        <v>45562</v>
      </c>
      <c r="B146" s="164" t="s">
        <v>460</v>
      </c>
      <c r="C146" s="164" t="s">
        <v>111</v>
      </c>
      <c r="D146" s="1098" t="s">
        <v>458</v>
      </c>
      <c r="E146" s="164" t="s">
        <v>282</v>
      </c>
      <c r="F146" s="1000">
        <v>46372</v>
      </c>
      <c r="G146" s="1000"/>
      <c r="H146" s="1000">
        <v>46379</v>
      </c>
      <c r="I146" s="1000"/>
      <c r="J146" s="541">
        <f t="shared" si="36"/>
        <v>7</v>
      </c>
      <c r="K146" s="1000">
        <v>46379</v>
      </c>
      <c r="L146" s="541">
        <f t="shared" si="37"/>
        <v>0</v>
      </c>
      <c r="M146" s="1000">
        <v>46387</v>
      </c>
      <c r="N146" s="1000"/>
      <c r="O146" s="541">
        <f t="shared" si="28"/>
        <v>8</v>
      </c>
      <c r="P146" s="541">
        <f t="shared" si="29"/>
        <v>8</v>
      </c>
      <c r="Q146" s="1000">
        <v>46399</v>
      </c>
      <c r="R146" s="1000"/>
      <c r="S146" s="541">
        <f t="shared" si="38"/>
        <v>12</v>
      </c>
      <c r="T146" s="542">
        <f t="shared" si="30"/>
        <v>27</v>
      </c>
      <c r="U146" s="542"/>
      <c r="V146" s="541">
        <f t="shared" si="31"/>
        <v>8</v>
      </c>
      <c r="W146" s="543">
        <f t="shared" si="32"/>
        <v>19</v>
      </c>
      <c r="X146" s="1046" t="s">
        <v>473</v>
      </c>
      <c r="Y146" s="1099" t="s">
        <v>51</v>
      </c>
      <c r="Z146" s="1099" t="s">
        <v>29</v>
      </c>
      <c r="AA146" s="1099">
        <v>2017</v>
      </c>
      <c r="AB146" s="1046" t="s">
        <v>30</v>
      </c>
      <c r="AC146" s="1047">
        <v>7</v>
      </c>
      <c r="AD146" s="978">
        <f t="shared" si="39"/>
        <v>3.8571428571428572</v>
      </c>
      <c r="AE146" s="1048">
        <v>23.45</v>
      </c>
      <c r="AF146" s="976">
        <f t="shared" si="40"/>
        <v>90.45</v>
      </c>
      <c r="AG146" s="1058" t="s">
        <v>128</v>
      </c>
      <c r="AH146" s="976">
        <f t="shared" si="33"/>
        <v>90.45</v>
      </c>
      <c r="AI146" s="978">
        <f t="shared" si="34"/>
        <v>3.8571428571428572</v>
      </c>
      <c r="AJ146" s="982">
        <f t="shared" si="35"/>
        <v>27</v>
      </c>
      <c r="AK146" s="1105"/>
      <c r="AL146" s="1104"/>
      <c r="AM146" s="1090"/>
    </row>
    <row r="147" spans="1:39" ht="12.1" customHeight="1">
      <c r="A147" s="1097">
        <v>45562</v>
      </c>
      <c r="B147" s="164" t="s">
        <v>460</v>
      </c>
      <c r="C147" s="164" t="s">
        <v>111</v>
      </c>
      <c r="D147" s="1098" t="s">
        <v>459</v>
      </c>
      <c r="E147" s="164" t="s">
        <v>283</v>
      </c>
      <c r="F147" s="1000">
        <v>46399</v>
      </c>
      <c r="G147" s="1000"/>
      <c r="H147" s="1000">
        <v>46417</v>
      </c>
      <c r="I147" s="1000"/>
      <c r="J147" s="541">
        <f t="shared" si="36"/>
        <v>18</v>
      </c>
      <c r="K147" s="1000">
        <v>46417</v>
      </c>
      <c r="L147" s="541">
        <f t="shared" si="37"/>
        <v>0</v>
      </c>
      <c r="M147" s="1000">
        <v>46427</v>
      </c>
      <c r="N147" s="1000"/>
      <c r="O147" s="541">
        <f t="shared" si="28"/>
        <v>10</v>
      </c>
      <c r="P147" s="541">
        <f t="shared" si="29"/>
        <v>10</v>
      </c>
      <c r="Q147" s="1000">
        <v>46436</v>
      </c>
      <c r="R147" s="1000"/>
      <c r="S147" s="541">
        <f t="shared" si="38"/>
        <v>9</v>
      </c>
      <c r="T147" s="542">
        <f t="shared" si="30"/>
        <v>37</v>
      </c>
      <c r="U147" s="542"/>
      <c r="V147" s="541">
        <f t="shared" si="31"/>
        <v>10</v>
      </c>
      <c r="W147" s="543">
        <f t="shared" si="32"/>
        <v>27</v>
      </c>
      <c r="X147" s="1046" t="s">
        <v>473</v>
      </c>
      <c r="Y147" s="1099" t="s">
        <v>51</v>
      </c>
      <c r="Z147" s="1099" t="s">
        <v>29</v>
      </c>
      <c r="AA147" s="1099">
        <v>2017</v>
      </c>
      <c r="AB147" s="1046" t="s">
        <v>30</v>
      </c>
      <c r="AC147" s="1047">
        <v>7</v>
      </c>
      <c r="AD147" s="978">
        <f t="shared" si="39"/>
        <v>5.2857142857142856</v>
      </c>
      <c r="AE147" s="1048">
        <v>23.45</v>
      </c>
      <c r="AF147" s="976">
        <f t="shared" si="40"/>
        <v>123.94999999999999</v>
      </c>
      <c r="AG147" s="1058" t="s">
        <v>128</v>
      </c>
      <c r="AH147" s="976">
        <f t="shared" si="33"/>
        <v>123.94999999999999</v>
      </c>
      <c r="AI147" s="978">
        <f t="shared" si="34"/>
        <v>5.2857142857142856</v>
      </c>
      <c r="AJ147" s="982">
        <f t="shared" si="35"/>
        <v>37</v>
      </c>
      <c r="AK147" s="1035" t="s">
        <v>439</v>
      </c>
      <c r="AL147" s="1036" t="s">
        <v>440</v>
      </c>
      <c r="AM147" s="1092" t="s">
        <v>2</v>
      </c>
    </row>
    <row r="148" spans="1:39" ht="12.1" customHeight="1">
      <c r="A148" s="1097">
        <v>45565</v>
      </c>
      <c r="B148" s="164" t="s">
        <v>460</v>
      </c>
      <c r="C148" s="164" t="s">
        <v>111</v>
      </c>
      <c r="D148" s="1098" t="s">
        <v>458</v>
      </c>
      <c r="E148" s="164" t="s">
        <v>282</v>
      </c>
      <c r="F148" s="1000">
        <v>46436</v>
      </c>
      <c r="G148" s="1000"/>
      <c r="H148" s="1000">
        <v>46443</v>
      </c>
      <c r="I148" s="1000"/>
      <c r="J148" s="541">
        <f t="shared" si="36"/>
        <v>7</v>
      </c>
      <c r="K148" s="1000">
        <v>46443</v>
      </c>
      <c r="L148" s="541">
        <f t="shared" si="37"/>
        <v>0</v>
      </c>
      <c r="M148" s="1000">
        <v>46452</v>
      </c>
      <c r="N148" s="1000"/>
      <c r="O148" s="541">
        <f t="shared" si="28"/>
        <v>9</v>
      </c>
      <c r="P148" s="541">
        <f t="shared" si="29"/>
        <v>9</v>
      </c>
      <c r="Q148" s="1000">
        <v>46473</v>
      </c>
      <c r="R148" s="1000"/>
      <c r="S148" s="541">
        <f t="shared" si="38"/>
        <v>21</v>
      </c>
      <c r="T148" s="542">
        <f t="shared" si="30"/>
        <v>37</v>
      </c>
      <c r="U148" s="542"/>
      <c r="V148" s="541">
        <f t="shared" si="31"/>
        <v>9</v>
      </c>
      <c r="W148" s="543">
        <f t="shared" si="32"/>
        <v>28</v>
      </c>
      <c r="X148" s="1046" t="s">
        <v>473</v>
      </c>
      <c r="Y148" s="1099" t="s">
        <v>51</v>
      </c>
      <c r="Z148" s="1099" t="s">
        <v>29</v>
      </c>
      <c r="AA148" s="1099">
        <v>2017</v>
      </c>
      <c r="AB148" s="1046" t="s">
        <v>30</v>
      </c>
      <c r="AC148" s="1047">
        <v>7</v>
      </c>
      <c r="AD148" s="978">
        <f t="shared" si="39"/>
        <v>5.2857142857142856</v>
      </c>
      <c r="AE148" s="1048">
        <v>23.45</v>
      </c>
      <c r="AF148" s="976">
        <f t="shared" si="40"/>
        <v>123.94999999999999</v>
      </c>
      <c r="AG148" s="1058" t="s">
        <v>128</v>
      </c>
      <c r="AH148" s="976">
        <f t="shared" si="33"/>
        <v>123.94999999999999</v>
      </c>
      <c r="AI148" s="978">
        <f t="shared" si="34"/>
        <v>5.2857142857142856</v>
      </c>
      <c r="AJ148" s="982">
        <f t="shared" si="35"/>
        <v>37</v>
      </c>
      <c r="AK148" s="1106">
        <v>432.15</v>
      </c>
      <c r="AL148" s="1074">
        <v>500</v>
      </c>
      <c r="AM148" s="1075">
        <v>45565</v>
      </c>
    </row>
    <row r="149" spans="1:39" ht="12.1" customHeight="1">
      <c r="A149" s="1097">
        <v>45565</v>
      </c>
      <c r="B149" s="164" t="s">
        <v>460</v>
      </c>
      <c r="C149" s="164" t="s">
        <v>111</v>
      </c>
      <c r="D149" s="1098" t="s">
        <v>459</v>
      </c>
      <c r="E149" s="164" t="s">
        <v>283</v>
      </c>
      <c r="F149" s="1000">
        <v>46473</v>
      </c>
      <c r="G149" s="1000"/>
      <c r="H149" s="1000">
        <v>46482</v>
      </c>
      <c r="I149" s="1000"/>
      <c r="J149" s="541">
        <f t="shared" si="36"/>
        <v>9</v>
      </c>
      <c r="K149" s="1000">
        <v>46482</v>
      </c>
      <c r="L149" s="541">
        <f t="shared" si="37"/>
        <v>0</v>
      </c>
      <c r="M149" s="1000">
        <v>46492</v>
      </c>
      <c r="N149" s="1000"/>
      <c r="O149" s="541">
        <f t="shared" si="28"/>
        <v>10</v>
      </c>
      <c r="P149" s="541">
        <f t="shared" si="29"/>
        <v>10</v>
      </c>
      <c r="Q149" s="1000">
        <v>46497</v>
      </c>
      <c r="R149" s="1000"/>
      <c r="S149" s="541">
        <f t="shared" si="38"/>
        <v>5</v>
      </c>
      <c r="T149" s="542">
        <f t="shared" si="30"/>
        <v>24</v>
      </c>
      <c r="U149" s="542"/>
      <c r="V149" s="541">
        <f t="shared" si="31"/>
        <v>10</v>
      </c>
      <c r="W149" s="543">
        <f t="shared" si="32"/>
        <v>14</v>
      </c>
      <c r="X149" s="1046" t="s">
        <v>473</v>
      </c>
      <c r="Y149" s="1099" t="s">
        <v>51</v>
      </c>
      <c r="Z149" s="1099" t="s">
        <v>29</v>
      </c>
      <c r="AA149" s="1099">
        <v>2017</v>
      </c>
      <c r="AB149" s="1046" t="s">
        <v>30</v>
      </c>
      <c r="AC149" s="1047">
        <v>7</v>
      </c>
      <c r="AD149" s="978">
        <f t="shared" si="39"/>
        <v>3.4285714285714284</v>
      </c>
      <c r="AE149" s="1048">
        <v>23.45</v>
      </c>
      <c r="AF149" s="976">
        <f t="shared" si="40"/>
        <v>80.399999999999991</v>
      </c>
      <c r="AG149" s="1058" t="s">
        <v>128</v>
      </c>
      <c r="AH149" s="976">
        <f t="shared" si="33"/>
        <v>80.399999999999991</v>
      </c>
      <c r="AI149" s="978">
        <f t="shared" si="34"/>
        <v>3.4285714285714284</v>
      </c>
      <c r="AJ149" s="982">
        <f t="shared" si="35"/>
        <v>24</v>
      </c>
      <c r="AK149" s="1105"/>
      <c r="AL149" s="1104"/>
      <c r="AM149" s="1090"/>
    </row>
    <row r="150" spans="1:39" ht="12.1" customHeight="1">
      <c r="A150" s="1097">
        <v>45567</v>
      </c>
      <c r="B150" s="164" t="s">
        <v>460</v>
      </c>
      <c r="C150" s="164" t="s">
        <v>111</v>
      </c>
      <c r="D150" s="1098" t="s">
        <v>458</v>
      </c>
      <c r="E150" s="164" t="s">
        <v>282</v>
      </c>
      <c r="F150" s="1000">
        <v>46497</v>
      </c>
      <c r="G150" s="1000"/>
      <c r="H150" s="1000">
        <v>46504</v>
      </c>
      <c r="I150" s="1000"/>
      <c r="J150" s="541">
        <f t="shared" si="36"/>
        <v>7</v>
      </c>
      <c r="K150" s="1000">
        <v>46504</v>
      </c>
      <c r="L150" s="541">
        <f t="shared" si="37"/>
        <v>0</v>
      </c>
      <c r="M150" s="1000">
        <v>46511</v>
      </c>
      <c r="N150" s="1000"/>
      <c r="O150" s="541">
        <f t="shared" si="28"/>
        <v>7</v>
      </c>
      <c r="P150" s="541">
        <f t="shared" si="29"/>
        <v>7</v>
      </c>
      <c r="Q150" s="1000">
        <v>46528</v>
      </c>
      <c r="R150" s="1000"/>
      <c r="S150" s="541">
        <f t="shared" si="38"/>
        <v>17</v>
      </c>
      <c r="T150" s="542">
        <f t="shared" si="30"/>
        <v>31</v>
      </c>
      <c r="U150" s="542"/>
      <c r="V150" s="541">
        <f t="shared" si="31"/>
        <v>7</v>
      </c>
      <c r="W150" s="543">
        <f t="shared" si="32"/>
        <v>24</v>
      </c>
      <c r="X150" s="1046" t="s">
        <v>473</v>
      </c>
      <c r="Y150" s="1099" t="s">
        <v>51</v>
      </c>
      <c r="Z150" s="1099" t="s">
        <v>29</v>
      </c>
      <c r="AA150" s="1099">
        <v>2017</v>
      </c>
      <c r="AB150" s="1046" t="s">
        <v>30</v>
      </c>
      <c r="AC150" s="1047">
        <v>7</v>
      </c>
      <c r="AD150" s="978">
        <f t="shared" si="39"/>
        <v>4.4285714285714288</v>
      </c>
      <c r="AE150" s="1048">
        <v>23.45</v>
      </c>
      <c r="AF150" s="976">
        <f t="shared" si="40"/>
        <v>103.85000000000001</v>
      </c>
      <c r="AG150" s="1058" t="s">
        <v>128</v>
      </c>
      <c r="AH150" s="976">
        <f t="shared" si="33"/>
        <v>103.85000000000001</v>
      </c>
      <c r="AI150" s="978">
        <f t="shared" si="34"/>
        <v>4.4285714285714288</v>
      </c>
      <c r="AJ150" s="982">
        <f t="shared" si="35"/>
        <v>31</v>
      </c>
      <c r="AK150" s="1105"/>
      <c r="AL150" s="1104"/>
      <c r="AM150" s="1090"/>
    </row>
    <row r="151" spans="1:39" ht="12.1" customHeight="1">
      <c r="A151" s="1097">
        <v>45567</v>
      </c>
      <c r="B151" s="164" t="s">
        <v>460</v>
      </c>
      <c r="C151" s="164" t="s">
        <v>111</v>
      </c>
      <c r="D151" s="1098" t="s">
        <v>459</v>
      </c>
      <c r="E151" s="164" t="s">
        <v>283</v>
      </c>
      <c r="F151" s="1000">
        <v>46528</v>
      </c>
      <c r="G151" s="1000"/>
      <c r="H151" s="1000">
        <v>46541</v>
      </c>
      <c r="I151" s="1000"/>
      <c r="J151" s="541">
        <f t="shared" si="36"/>
        <v>13</v>
      </c>
      <c r="K151" s="1000">
        <v>46541</v>
      </c>
      <c r="L151" s="541">
        <f t="shared" si="37"/>
        <v>0</v>
      </c>
      <c r="M151" s="1000">
        <v>46550</v>
      </c>
      <c r="N151" s="1000"/>
      <c r="O151" s="541">
        <f t="shared" si="28"/>
        <v>9</v>
      </c>
      <c r="P151" s="541">
        <f t="shared" si="29"/>
        <v>9</v>
      </c>
      <c r="Q151" s="1000">
        <v>46557</v>
      </c>
      <c r="R151" s="1000"/>
      <c r="S151" s="541">
        <f t="shared" si="38"/>
        <v>7</v>
      </c>
      <c r="T151" s="542">
        <f t="shared" si="30"/>
        <v>29</v>
      </c>
      <c r="U151" s="542"/>
      <c r="V151" s="541">
        <f t="shared" si="31"/>
        <v>9</v>
      </c>
      <c r="W151" s="543">
        <f t="shared" si="32"/>
        <v>20</v>
      </c>
      <c r="X151" s="1046" t="s">
        <v>473</v>
      </c>
      <c r="Y151" s="1099" t="s">
        <v>51</v>
      </c>
      <c r="Z151" s="1099" t="s">
        <v>29</v>
      </c>
      <c r="AA151" s="1099">
        <v>2017</v>
      </c>
      <c r="AB151" s="1046" t="s">
        <v>30</v>
      </c>
      <c r="AC151" s="1047">
        <v>7</v>
      </c>
      <c r="AD151" s="978">
        <f t="shared" si="39"/>
        <v>4.1428571428571432</v>
      </c>
      <c r="AE151" s="1048">
        <v>23.45</v>
      </c>
      <c r="AF151" s="976">
        <f t="shared" si="40"/>
        <v>97.15</v>
      </c>
      <c r="AG151" s="1058" t="s">
        <v>128</v>
      </c>
      <c r="AH151" s="976">
        <f t="shared" si="33"/>
        <v>97.15</v>
      </c>
      <c r="AI151" s="978">
        <f t="shared" si="34"/>
        <v>4.1428571428571432</v>
      </c>
      <c r="AJ151" s="982">
        <f t="shared" si="35"/>
        <v>29</v>
      </c>
      <c r="AK151" s="1035" t="s">
        <v>439</v>
      </c>
      <c r="AL151" s="1036" t="s">
        <v>440</v>
      </c>
      <c r="AM151" s="1092" t="s">
        <v>2</v>
      </c>
    </row>
    <row r="152" spans="1:39" ht="12.1" customHeight="1">
      <c r="A152" s="1097">
        <v>45568</v>
      </c>
      <c r="B152" s="164" t="s">
        <v>460</v>
      </c>
      <c r="C152" s="164" t="s">
        <v>111</v>
      </c>
      <c r="D152" s="1098" t="s">
        <v>458</v>
      </c>
      <c r="E152" s="164" t="s">
        <v>282</v>
      </c>
      <c r="F152" s="1000">
        <v>46557</v>
      </c>
      <c r="G152" s="1000"/>
      <c r="H152" s="1000">
        <v>46564</v>
      </c>
      <c r="I152" s="1000"/>
      <c r="J152" s="541">
        <f t="shared" si="36"/>
        <v>7</v>
      </c>
      <c r="K152" s="1000">
        <v>46564</v>
      </c>
      <c r="L152" s="541">
        <f t="shared" si="37"/>
        <v>0</v>
      </c>
      <c r="M152" s="1000">
        <v>46572</v>
      </c>
      <c r="N152" s="1000"/>
      <c r="O152" s="541">
        <f t="shared" si="28"/>
        <v>8</v>
      </c>
      <c r="P152" s="541">
        <f t="shared" si="29"/>
        <v>8</v>
      </c>
      <c r="Q152" s="1000">
        <v>46589</v>
      </c>
      <c r="R152" s="1000"/>
      <c r="S152" s="541">
        <f t="shared" si="38"/>
        <v>17</v>
      </c>
      <c r="T152" s="542">
        <f t="shared" si="30"/>
        <v>32</v>
      </c>
      <c r="U152" s="542"/>
      <c r="V152" s="541">
        <f t="shared" si="31"/>
        <v>8</v>
      </c>
      <c r="W152" s="543">
        <f t="shared" si="32"/>
        <v>24</v>
      </c>
      <c r="X152" s="1046" t="s">
        <v>473</v>
      </c>
      <c r="Y152" s="1099" t="s">
        <v>51</v>
      </c>
      <c r="Z152" s="1099" t="s">
        <v>29</v>
      </c>
      <c r="AA152" s="1099">
        <v>2017</v>
      </c>
      <c r="AB152" s="1046" t="s">
        <v>30</v>
      </c>
      <c r="AC152" s="1047">
        <v>7</v>
      </c>
      <c r="AD152" s="978">
        <f t="shared" si="39"/>
        <v>4.5714285714285712</v>
      </c>
      <c r="AE152" s="1048">
        <v>23.45</v>
      </c>
      <c r="AF152" s="976">
        <f t="shared" si="40"/>
        <v>107.19999999999999</v>
      </c>
      <c r="AG152" s="1058" t="s">
        <v>128</v>
      </c>
      <c r="AH152" s="976">
        <f t="shared" si="33"/>
        <v>107.19999999999999</v>
      </c>
      <c r="AI152" s="978">
        <f t="shared" si="34"/>
        <v>4.5714285714285712</v>
      </c>
      <c r="AJ152" s="982">
        <f t="shared" si="35"/>
        <v>32</v>
      </c>
      <c r="AK152" s="1106">
        <v>388.6</v>
      </c>
      <c r="AL152" s="1074">
        <v>400</v>
      </c>
      <c r="AM152" s="1075">
        <v>45568</v>
      </c>
    </row>
    <row r="153" spans="1:39" ht="12.1" customHeight="1">
      <c r="A153" s="1097">
        <v>45568</v>
      </c>
      <c r="B153" s="164" t="s">
        <v>460</v>
      </c>
      <c r="C153" s="164" t="s">
        <v>111</v>
      </c>
      <c r="D153" s="1098" t="s">
        <v>459</v>
      </c>
      <c r="E153" s="164" t="s">
        <v>283</v>
      </c>
      <c r="F153" s="1000">
        <v>46589</v>
      </c>
      <c r="G153" s="1000"/>
      <c r="H153" s="1000">
        <v>46601</v>
      </c>
      <c r="I153" s="1000"/>
      <c r="J153" s="541">
        <f t="shared" si="36"/>
        <v>12</v>
      </c>
      <c r="K153" s="1000">
        <v>46601</v>
      </c>
      <c r="L153" s="541">
        <f t="shared" si="37"/>
        <v>0</v>
      </c>
      <c r="M153" s="1000">
        <v>46610</v>
      </c>
      <c r="N153" s="1000"/>
      <c r="O153" s="541">
        <f t="shared" si="28"/>
        <v>9</v>
      </c>
      <c r="P153" s="541">
        <f t="shared" si="29"/>
        <v>9</v>
      </c>
      <c r="Q153" s="1000">
        <v>46617</v>
      </c>
      <c r="R153" s="1000"/>
      <c r="S153" s="541">
        <f t="shared" si="38"/>
        <v>7</v>
      </c>
      <c r="T153" s="542">
        <f t="shared" si="30"/>
        <v>28</v>
      </c>
      <c r="U153" s="542"/>
      <c r="V153" s="541">
        <f t="shared" si="31"/>
        <v>9</v>
      </c>
      <c r="W153" s="543">
        <f t="shared" si="32"/>
        <v>19</v>
      </c>
      <c r="X153" s="1046" t="s">
        <v>473</v>
      </c>
      <c r="Y153" s="1099" t="s">
        <v>51</v>
      </c>
      <c r="Z153" s="1099" t="s">
        <v>29</v>
      </c>
      <c r="AA153" s="1099">
        <v>2017</v>
      </c>
      <c r="AB153" s="1046" t="s">
        <v>30</v>
      </c>
      <c r="AC153" s="1047">
        <v>7</v>
      </c>
      <c r="AD153" s="978">
        <f t="shared" si="39"/>
        <v>4</v>
      </c>
      <c r="AE153" s="1048">
        <v>23.45</v>
      </c>
      <c r="AF153" s="976">
        <f t="shared" si="40"/>
        <v>93.8</v>
      </c>
      <c r="AG153" s="1058" t="s">
        <v>128</v>
      </c>
      <c r="AH153" s="976">
        <f t="shared" si="33"/>
        <v>93.8</v>
      </c>
      <c r="AI153" s="978">
        <f t="shared" si="34"/>
        <v>4</v>
      </c>
      <c r="AJ153" s="982">
        <f t="shared" si="35"/>
        <v>28</v>
      </c>
      <c r="AK153" s="1105"/>
      <c r="AL153" s="1104"/>
      <c r="AM153" s="1090"/>
    </row>
    <row r="154" spans="1:39" ht="12.1" customHeight="1">
      <c r="A154" s="1097">
        <v>45569</v>
      </c>
      <c r="B154" s="164" t="s">
        <v>460</v>
      </c>
      <c r="C154" s="164" t="s">
        <v>111</v>
      </c>
      <c r="D154" s="1098" t="s">
        <v>458</v>
      </c>
      <c r="E154" s="164" t="s">
        <v>282</v>
      </c>
      <c r="F154" s="1000">
        <v>46617</v>
      </c>
      <c r="G154" s="1000"/>
      <c r="H154" s="1000">
        <v>46625</v>
      </c>
      <c r="I154" s="1000"/>
      <c r="J154" s="541">
        <f t="shared" si="36"/>
        <v>8</v>
      </c>
      <c r="K154" s="1000">
        <v>46625</v>
      </c>
      <c r="L154" s="541">
        <f t="shared" si="37"/>
        <v>0</v>
      </c>
      <c r="M154" s="1000">
        <v>46632</v>
      </c>
      <c r="N154" s="1000"/>
      <c r="O154" s="541">
        <f t="shared" si="28"/>
        <v>7</v>
      </c>
      <c r="P154" s="541">
        <f t="shared" si="29"/>
        <v>7</v>
      </c>
      <c r="Q154" s="1000">
        <v>46651</v>
      </c>
      <c r="R154" s="1000"/>
      <c r="S154" s="541">
        <f t="shared" si="38"/>
        <v>19</v>
      </c>
      <c r="T154" s="542">
        <f t="shared" si="30"/>
        <v>34</v>
      </c>
      <c r="U154" s="542"/>
      <c r="V154" s="541">
        <f t="shared" si="31"/>
        <v>7</v>
      </c>
      <c r="W154" s="543">
        <f t="shared" si="32"/>
        <v>27</v>
      </c>
      <c r="X154" s="1046" t="s">
        <v>473</v>
      </c>
      <c r="Y154" s="1099" t="s">
        <v>51</v>
      </c>
      <c r="Z154" s="1099" t="s">
        <v>29</v>
      </c>
      <c r="AA154" s="1099">
        <v>2017</v>
      </c>
      <c r="AB154" s="1046" t="s">
        <v>30</v>
      </c>
      <c r="AC154" s="1047">
        <v>7</v>
      </c>
      <c r="AD154" s="978">
        <f t="shared" si="39"/>
        <v>4.8571428571428568</v>
      </c>
      <c r="AE154" s="1048">
        <v>23.45</v>
      </c>
      <c r="AF154" s="976">
        <f t="shared" si="40"/>
        <v>113.89999999999999</v>
      </c>
      <c r="AG154" s="1058" t="s">
        <v>128</v>
      </c>
      <c r="AH154" s="976">
        <f t="shared" si="33"/>
        <v>113.89999999999999</v>
      </c>
      <c r="AI154" s="978">
        <f t="shared" si="34"/>
        <v>4.8571428571428568</v>
      </c>
      <c r="AJ154" s="982">
        <f t="shared" si="35"/>
        <v>34</v>
      </c>
      <c r="AK154" s="1105"/>
      <c r="AL154" s="1104"/>
      <c r="AM154" s="1090"/>
    </row>
    <row r="155" spans="1:39" ht="12.1" customHeight="1">
      <c r="A155" s="1097">
        <v>45569</v>
      </c>
      <c r="B155" s="164" t="s">
        <v>460</v>
      </c>
      <c r="C155" s="164" t="s">
        <v>111</v>
      </c>
      <c r="D155" s="1098" t="s">
        <v>459</v>
      </c>
      <c r="E155" s="164" t="s">
        <v>283</v>
      </c>
      <c r="F155" s="1000">
        <v>46651</v>
      </c>
      <c r="G155" s="1000"/>
      <c r="H155" s="1000">
        <v>46669</v>
      </c>
      <c r="I155" s="1000"/>
      <c r="J155" s="541">
        <f t="shared" si="36"/>
        <v>18</v>
      </c>
      <c r="K155" s="1000">
        <v>46669</v>
      </c>
      <c r="L155" s="541">
        <f t="shared" si="37"/>
        <v>0</v>
      </c>
      <c r="M155" s="1000">
        <v>46677</v>
      </c>
      <c r="N155" s="1000"/>
      <c r="O155" s="541">
        <f t="shared" si="28"/>
        <v>8</v>
      </c>
      <c r="P155" s="541">
        <f t="shared" si="29"/>
        <v>8</v>
      </c>
      <c r="Q155" s="1000">
        <v>46685</v>
      </c>
      <c r="R155" s="1000"/>
      <c r="S155" s="541">
        <f t="shared" si="38"/>
        <v>8</v>
      </c>
      <c r="T155" s="542">
        <f t="shared" si="30"/>
        <v>34</v>
      </c>
      <c r="U155" s="542"/>
      <c r="V155" s="541">
        <f t="shared" si="31"/>
        <v>8</v>
      </c>
      <c r="W155" s="543">
        <f t="shared" si="32"/>
        <v>26</v>
      </c>
      <c r="X155" s="1046" t="s">
        <v>473</v>
      </c>
      <c r="Y155" s="1099" t="s">
        <v>51</v>
      </c>
      <c r="Z155" s="1099" t="s">
        <v>29</v>
      </c>
      <c r="AA155" s="1099">
        <v>2017</v>
      </c>
      <c r="AB155" s="1046" t="s">
        <v>30</v>
      </c>
      <c r="AC155" s="1047">
        <v>7</v>
      </c>
      <c r="AD155" s="978">
        <f t="shared" si="39"/>
        <v>4.8571428571428568</v>
      </c>
      <c r="AE155" s="1048">
        <v>23.45</v>
      </c>
      <c r="AF155" s="976">
        <f t="shared" si="40"/>
        <v>113.89999999999999</v>
      </c>
      <c r="AG155" s="1058" t="s">
        <v>128</v>
      </c>
      <c r="AH155" s="976">
        <f t="shared" si="33"/>
        <v>113.89999999999999</v>
      </c>
      <c r="AI155" s="978">
        <f t="shared" si="34"/>
        <v>4.8571428571428568</v>
      </c>
      <c r="AJ155" s="982">
        <f t="shared" si="35"/>
        <v>34</v>
      </c>
      <c r="AK155" s="1035" t="s">
        <v>439</v>
      </c>
      <c r="AL155" s="1036" t="s">
        <v>440</v>
      </c>
      <c r="AM155" s="1092" t="s">
        <v>2</v>
      </c>
    </row>
    <row r="156" spans="1:39" ht="12.1" customHeight="1">
      <c r="A156" s="1097">
        <v>45572</v>
      </c>
      <c r="B156" s="164" t="s">
        <v>460</v>
      </c>
      <c r="C156" s="164" t="s">
        <v>111</v>
      </c>
      <c r="D156" s="1098" t="s">
        <v>458</v>
      </c>
      <c r="E156" s="164" t="s">
        <v>282</v>
      </c>
      <c r="F156" s="1000">
        <v>46685</v>
      </c>
      <c r="G156" s="1000"/>
      <c r="H156" s="1000">
        <v>46693</v>
      </c>
      <c r="I156" s="1000"/>
      <c r="J156" s="541">
        <f t="shared" si="36"/>
        <v>8</v>
      </c>
      <c r="K156" s="1000">
        <v>46693</v>
      </c>
      <c r="L156" s="541">
        <f t="shared" si="37"/>
        <v>0</v>
      </c>
      <c r="M156" s="1000">
        <v>46700</v>
      </c>
      <c r="N156" s="1000"/>
      <c r="O156" s="541">
        <f t="shared" si="28"/>
        <v>7</v>
      </c>
      <c r="P156" s="541">
        <f t="shared" si="29"/>
        <v>7</v>
      </c>
      <c r="Q156" s="1000">
        <v>46717</v>
      </c>
      <c r="R156" s="1000"/>
      <c r="S156" s="541">
        <f t="shared" si="38"/>
        <v>17</v>
      </c>
      <c r="T156" s="542">
        <f t="shared" si="30"/>
        <v>32</v>
      </c>
      <c r="U156" s="542"/>
      <c r="V156" s="541">
        <f t="shared" si="31"/>
        <v>7</v>
      </c>
      <c r="W156" s="543">
        <f t="shared" si="32"/>
        <v>25</v>
      </c>
      <c r="X156" s="1046" t="s">
        <v>473</v>
      </c>
      <c r="Y156" s="1099" t="s">
        <v>51</v>
      </c>
      <c r="Z156" s="1099" t="s">
        <v>29</v>
      </c>
      <c r="AA156" s="1099">
        <v>2017</v>
      </c>
      <c r="AB156" s="1046" t="s">
        <v>30</v>
      </c>
      <c r="AC156" s="1047">
        <v>7</v>
      </c>
      <c r="AD156" s="978">
        <f t="shared" si="39"/>
        <v>4.5714285714285712</v>
      </c>
      <c r="AE156" s="1048">
        <v>23.45</v>
      </c>
      <c r="AF156" s="976">
        <f t="shared" si="40"/>
        <v>107.19999999999999</v>
      </c>
      <c r="AG156" s="1058" t="s">
        <v>128</v>
      </c>
      <c r="AH156" s="976">
        <f t="shared" si="33"/>
        <v>107.19999999999999</v>
      </c>
      <c r="AI156" s="978">
        <f t="shared" si="34"/>
        <v>4.5714285714285712</v>
      </c>
      <c r="AJ156" s="982">
        <f t="shared" si="35"/>
        <v>32</v>
      </c>
      <c r="AK156" s="1106">
        <v>428.8</v>
      </c>
      <c r="AL156" s="1074">
        <v>400</v>
      </c>
      <c r="AM156" s="1075">
        <v>45572</v>
      </c>
    </row>
    <row r="157" spans="1:39" ht="12.1" customHeight="1">
      <c r="A157" s="1097">
        <v>45572</v>
      </c>
      <c r="B157" s="164" t="s">
        <v>460</v>
      </c>
      <c r="C157" s="164" t="s">
        <v>111</v>
      </c>
      <c r="D157" s="1098" t="s">
        <v>459</v>
      </c>
      <c r="E157" s="164" t="s">
        <v>283</v>
      </c>
      <c r="F157" s="1000">
        <v>46717</v>
      </c>
      <c r="G157" s="1000"/>
      <c r="H157" s="1000">
        <v>46730</v>
      </c>
      <c r="I157" s="1000"/>
      <c r="J157" s="541">
        <f t="shared" si="36"/>
        <v>13</v>
      </c>
      <c r="K157" s="1000">
        <v>46730</v>
      </c>
      <c r="L157" s="541">
        <f t="shared" si="37"/>
        <v>0</v>
      </c>
      <c r="M157" s="1000">
        <v>46738</v>
      </c>
      <c r="N157" s="1000"/>
      <c r="O157" s="541">
        <f t="shared" si="28"/>
        <v>8</v>
      </c>
      <c r="P157" s="541">
        <f t="shared" si="29"/>
        <v>8</v>
      </c>
      <c r="Q157" s="1000">
        <v>46746</v>
      </c>
      <c r="R157" s="1000"/>
      <c r="S157" s="541">
        <f t="shared" si="38"/>
        <v>8</v>
      </c>
      <c r="T157" s="542">
        <f t="shared" si="30"/>
        <v>29</v>
      </c>
      <c r="U157" s="542"/>
      <c r="V157" s="541">
        <f t="shared" si="31"/>
        <v>8</v>
      </c>
      <c r="W157" s="543">
        <f t="shared" si="32"/>
        <v>21</v>
      </c>
      <c r="X157" s="1046" t="s">
        <v>473</v>
      </c>
      <c r="Y157" s="1099" t="s">
        <v>51</v>
      </c>
      <c r="Z157" s="1099" t="s">
        <v>29</v>
      </c>
      <c r="AA157" s="1099">
        <v>2017</v>
      </c>
      <c r="AB157" s="1046" t="s">
        <v>30</v>
      </c>
      <c r="AC157" s="1047">
        <v>7</v>
      </c>
      <c r="AD157" s="978">
        <f t="shared" si="39"/>
        <v>4.1428571428571432</v>
      </c>
      <c r="AE157" s="1048">
        <v>23.45</v>
      </c>
      <c r="AF157" s="976">
        <f t="shared" si="40"/>
        <v>97.15</v>
      </c>
      <c r="AG157" s="1058" t="s">
        <v>128</v>
      </c>
      <c r="AH157" s="976">
        <f t="shared" si="33"/>
        <v>97.15</v>
      </c>
      <c r="AI157" s="978">
        <f t="shared" si="34"/>
        <v>4.1428571428571432</v>
      </c>
      <c r="AJ157" s="982">
        <f t="shared" si="35"/>
        <v>29</v>
      </c>
      <c r="AK157" s="1105"/>
      <c r="AL157" s="1104"/>
      <c r="AM157" s="1090"/>
    </row>
    <row r="158" spans="1:39" ht="12.1" customHeight="1">
      <c r="A158" s="1097">
        <v>45573</v>
      </c>
      <c r="B158" s="164" t="s">
        <v>460</v>
      </c>
      <c r="C158" s="164" t="s">
        <v>111</v>
      </c>
      <c r="D158" s="1098" t="s">
        <v>458</v>
      </c>
      <c r="E158" s="164" t="s">
        <v>282</v>
      </c>
      <c r="F158" s="1000">
        <v>46746</v>
      </c>
      <c r="G158" s="1000"/>
      <c r="H158" s="1000">
        <v>46753</v>
      </c>
      <c r="I158" s="1000"/>
      <c r="J158" s="541">
        <f t="shared" si="36"/>
        <v>7</v>
      </c>
      <c r="K158" s="1000">
        <v>46753</v>
      </c>
      <c r="L158" s="541">
        <f t="shared" si="37"/>
        <v>0</v>
      </c>
      <c r="M158" s="1000">
        <v>46761</v>
      </c>
      <c r="N158" s="1000"/>
      <c r="O158" s="541">
        <f t="shared" ref="O158:O192" si="41">M158-K158</f>
        <v>8</v>
      </c>
      <c r="P158" s="541">
        <f t="shared" ref="P158:P192" si="42">M158-H158</f>
        <v>8</v>
      </c>
      <c r="Q158" s="1000">
        <v>46778</v>
      </c>
      <c r="R158" s="1000"/>
      <c r="S158" s="541">
        <f t="shared" si="38"/>
        <v>17</v>
      </c>
      <c r="T158" s="542">
        <f t="shared" ref="T158:T192" si="43">Q158-F158</f>
        <v>32</v>
      </c>
      <c r="U158" s="542"/>
      <c r="V158" s="541">
        <f t="shared" ref="V158:V192" si="44">P158</f>
        <v>8</v>
      </c>
      <c r="W158" s="543">
        <f t="shared" ref="W158:W192" si="45">T158-V158</f>
        <v>24</v>
      </c>
      <c r="X158" s="1046" t="s">
        <v>473</v>
      </c>
      <c r="Y158" s="1099" t="s">
        <v>51</v>
      </c>
      <c r="Z158" s="1099" t="s">
        <v>29</v>
      </c>
      <c r="AA158" s="1099">
        <v>2017</v>
      </c>
      <c r="AB158" s="1046" t="s">
        <v>30</v>
      </c>
      <c r="AC158" s="1047">
        <v>7</v>
      </c>
      <c r="AD158" s="978">
        <f t="shared" si="39"/>
        <v>4.5714285714285712</v>
      </c>
      <c r="AE158" s="1048">
        <v>23.45</v>
      </c>
      <c r="AF158" s="976">
        <f t="shared" si="40"/>
        <v>107.19999999999999</v>
      </c>
      <c r="AG158" s="1058" t="s">
        <v>128</v>
      </c>
      <c r="AH158" s="976">
        <f t="shared" ref="AH158:AH192" si="46">AF158</f>
        <v>107.19999999999999</v>
      </c>
      <c r="AI158" s="978">
        <f t="shared" ref="AI158:AI192" si="47">AD158</f>
        <v>4.5714285714285712</v>
      </c>
      <c r="AJ158" s="982">
        <f t="shared" ref="AJ158:AJ192" si="48">T158</f>
        <v>32</v>
      </c>
      <c r="AK158" s="1105"/>
      <c r="AL158" s="1104"/>
      <c r="AM158" s="1090"/>
    </row>
    <row r="159" spans="1:39" ht="12.1" customHeight="1">
      <c r="A159" s="1097">
        <v>45573</v>
      </c>
      <c r="B159" s="164" t="s">
        <v>460</v>
      </c>
      <c r="C159" s="164" t="s">
        <v>111</v>
      </c>
      <c r="D159" s="1098" t="s">
        <v>461</v>
      </c>
      <c r="E159" s="164" t="s">
        <v>283</v>
      </c>
      <c r="F159" s="1000">
        <v>46778</v>
      </c>
      <c r="G159" s="1000"/>
      <c r="H159" s="1000">
        <v>46790</v>
      </c>
      <c r="I159" s="1000"/>
      <c r="J159" s="541">
        <f t="shared" si="36"/>
        <v>12</v>
      </c>
      <c r="K159" s="1000">
        <v>46790</v>
      </c>
      <c r="L159" s="541">
        <f t="shared" si="37"/>
        <v>0</v>
      </c>
      <c r="M159" s="1000">
        <v>46799</v>
      </c>
      <c r="N159" s="1000"/>
      <c r="O159" s="541">
        <f t="shared" si="41"/>
        <v>9</v>
      </c>
      <c r="P159" s="541">
        <f t="shared" si="42"/>
        <v>9</v>
      </c>
      <c r="Q159" s="1000">
        <v>46806</v>
      </c>
      <c r="R159" s="1000"/>
      <c r="S159" s="541">
        <f t="shared" si="38"/>
        <v>7</v>
      </c>
      <c r="T159" s="542">
        <f t="shared" si="43"/>
        <v>28</v>
      </c>
      <c r="U159" s="542"/>
      <c r="V159" s="541">
        <f t="shared" si="44"/>
        <v>9</v>
      </c>
      <c r="W159" s="543">
        <f t="shared" si="45"/>
        <v>19</v>
      </c>
      <c r="X159" s="1046" t="s">
        <v>473</v>
      </c>
      <c r="Y159" s="1099" t="s">
        <v>51</v>
      </c>
      <c r="Z159" s="1099" t="s">
        <v>29</v>
      </c>
      <c r="AA159" s="1099">
        <v>2017</v>
      </c>
      <c r="AB159" s="1046" t="s">
        <v>30</v>
      </c>
      <c r="AC159" s="1047">
        <v>7</v>
      </c>
      <c r="AD159" s="978">
        <f t="shared" si="39"/>
        <v>4</v>
      </c>
      <c r="AE159" s="1048">
        <v>23.45</v>
      </c>
      <c r="AF159" s="976">
        <f t="shared" si="40"/>
        <v>93.8</v>
      </c>
      <c r="AG159" s="1058" t="s">
        <v>128</v>
      </c>
      <c r="AH159" s="976">
        <f t="shared" si="46"/>
        <v>93.8</v>
      </c>
      <c r="AI159" s="978">
        <f t="shared" si="47"/>
        <v>4</v>
      </c>
      <c r="AJ159" s="982">
        <f t="shared" si="48"/>
        <v>28</v>
      </c>
      <c r="AK159" s="1035" t="s">
        <v>439</v>
      </c>
      <c r="AL159" s="1036" t="s">
        <v>440</v>
      </c>
      <c r="AM159" s="1092" t="s">
        <v>2</v>
      </c>
    </row>
    <row r="160" spans="1:39" ht="12.1" customHeight="1">
      <c r="A160" s="1097">
        <v>45574</v>
      </c>
      <c r="B160" s="164" t="s">
        <v>460</v>
      </c>
      <c r="C160" s="164" t="s">
        <v>111</v>
      </c>
      <c r="D160" s="1098" t="s">
        <v>462</v>
      </c>
      <c r="E160" s="164" t="s">
        <v>282</v>
      </c>
      <c r="F160" s="1000">
        <v>46806</v>
      </c>
      <c r="G160" s="1000"/>
      <c r="H160" s="1000">
        <v>46814</v>
      </c>
      <c r="I160" s="1000"/>
      <c r="J160" s="541">
        <f t="shared" si="36"/>
        <v>8</v>
      </c>
      <c r="K160" s="1000">
        <v>46814</v>
      </c>
      <c r="L160" s="541">
        <f t="shared" si="37"/>
        <v>0</v>
      </c>
      <c r="M160" s="1000">
        <v>46820</v>
      </c>
      <c r="N160" s="1000"/>
      <c r="O160" s="541">
        <f t="shared" si="41"/>
        <v>6</v>
      </c>
      <c r="P160" s="541">
        <f t="shared" si="42"/>
        <v>6</v>
      </c>
      <c r="Q160" s="1000">
        <v>46837</v>
      </c>
      <c r="R160" s="1000"/>
      <c r="S160" s="541">
        <f t="shared" si="38"/>
        <v>17</v>
      </c>
      <c r="T160" s="542">
        <f t="shared" si="43"/>
        <v>31</v>
      </c>
      <c r="U160" s="542"/>
      <c r="V160" s="541">
        <f t="shared" si="44"/>
        <v>6</v>
      </c>
      <c r="W160" s="543">
        <f t="shared" si="45"/>
        <v>25</v>
      </c>
      <c r="X160" s="1046" t="s">
        <v>473</v>
      </c>
      <c r="Y160" s="1099" t="s">
        <v>51</v>
      </c>
      <c r="Z160" s="1099" t="s">
        <v>29</v>
      </c>
      <c r="AA160" s="1099">
        <v>2017</v>
      </c>
      <c r="AB160" s="1046" t="s">
        <v>30</v>
      </c>
      <c r="AC160" s="1047">
        <v>7</v>
      </c>
      <c r="AD160" s="978">
        <f t="shared" si="39"/>
        <v>4.4285714285714288</v>
      </c>
      <c r="AE160" s="1048">
        <v>23.45</v>
      </c>
      <c r="AF160" s="976">
        <f t="shared" si="40"/>
        <v>103.85000000000001</v>
      </c>
      <c r="AG160" s="1058" t="s">
        <v>128</v>
      </c>
      <c r="AH160" s="976">
        <f t="shared" si="46"/>
        <v>103.85000000000001</v>
      </c>
      <c r="AI160" s="978">
        <f t="shared" si="47"/>
        <v>4.4285714285714288</v>
      </c>
      <c r="AJ160" s="982">
        <f t="shared" si="48"/>
        <v>31</v>
      </c>
      <c r="AK160" s="1106">
        <v>402</v>
      </c>
      <c r="AL160" s="1074">
        <v>400</v>
      </c>
      <c r="AM160" s="1075">
        <v>45574</v>
      </c>
    </row>
    <row r="161" spans="1:39" ht="12.1" customHeight="1">
      <c r="A161" s="1097">
        <v>45574</v>
      </c>
      <c r="B161" s="164" t="s">
        <v>460</v>
      </c>
      <c r="C161" s="164" t="s">
        <v>111</v>
      </c>
      <c r="D161" s="1098" t="s">
        <v>461</v>
      </c>
      <c r="E161" s="164" t="s">
        <v>283</v>
      </c>
      <c r="F161" s="1000">
        <v>46837</v>
      </c>
      <c r="G161" s="1000"/>
      <c r="H161" s="1000">
        <v>46850</v>
      </c>
      <c r="I161" s="1000"/>
      <c r="J161" s="541">
        <f t="shared" si="36"/>
        <v>13</v>
      </c>
      <c r="K161" s="1000">
        <v>46850</v>
      </c>
      <c r="L161" s="541">
        <f t="shared" si="37"/>
        <v>0</v>
      </c>
      <c r="M161" s="1000">
        <v>46858</v>
      </c>
      <c r="N161" s="1000"/>
      <c r="O161" s="541">
        <f t="shared" si="41"/>
        <v>8</v>
      </c>
      <c r="P161" s="541">
        <f t="shared" si="42"/>
        <v>8</v>
      </c>
      <c r="Q161" s="1000">
        <v>46866</v>
      </c>
      <c r="R161" s="1000"/>
      <c r="S161" s="541">
        <f t="shared" si="38"/>
        <v>8</v>
      </c>
      <c r="T161" s="542">
        <f t="shared" si="43"/>
        <v>29</v>
      </c>
      <c r="U161" s="542"/>
      <c r="V161" s="541">
        <f t="shared" si="44"/>
        <v>8</v>
      </c>
      <c r="W161" s="543">
        <f t="shared" si="45"/>
        <v>21</v>
      </c>
      <c r="X161" s="1046" t="s">
        <v>473</v>
      </c>
      <c r="Y161" s="1099" t="s">
        <v>51</v>
      </c>
      <c r="Z161" s="1099" t="s">
        <v>29</v>
      </c>
      <c r="AA161" s="1099">
        <v>2017</v>
      </c>
      <c r="AB161" s="1046" t="s">
        <v>30</v>
      </c>
      <c r="AC161" s="1047">
        <v>7</v>
      </c>
      <c r="AD161" s="978">
        <f t="shared" si="39"/>
        <v>4.1428571428571432</v>
      </c>
      <c r="AE161" s="1048">
        <v>23.45</v>
      </c>
      <c r="AF161" s="976">
        <f t="shared" si="40"/>
        <v>97.15</v>
      </c>
      <c r="AG161" s="1058" t="s">
        <v>128</v>
      </c>
      <c r="AH161" s="976">
        <f t="shared" si="46"/>
        <v>97.15</v>
      </c>
      <c r="AI161" s="978">
        <f t="shared" si="47"/>
        <v>4.1428571428571432</v>
      </c>
      <c r="AJ161" s="982">
        <f t="shared" si="48"/>
        <v>29</v>
      </c>
      <c r="AK161" s="1105"/>
      <c r="AL161" s="1104"/>
      <c r="AM161" s="1090"/>
    </row>
    <row r="162" spans="1:39" ht="12.1" customHeight="1">
      <c r="A162" s="1097">
        <v>45575</v>
      </c>
      <c r="B162" s="164" t="s">
        <v>460</v>
      </c>
      <c r="C162" s="164" t="s">
        <v>111</v>
      </c>
      <c r="D162" s="1098" t="s">
        <v>462</v>
      </c>
      <c r="E162" s="164" t="s">
        <v>282</v>
      </c>
      <c r="F162" s="1000">
        <v>46866</v>
      </c>
      <c r="G162" s="1000"/>
      <c r="H162" s="1000">
        <v>46874</v>
      </c>
      <c r="I162" s="1000"/>
      <c r="J162" s="541">
        <f t="shared" si="36"/>
        <v>8</v>
      </c>
      <c r="K162" s="1000">
        <v>46874</v>
      </c>
      <c r="L162" s="541">
        <f t="shared" si="37"/>
        <v>0</v>
      </c>
      <c r="M162" s="1000">
        <v>46880</v>
      </c>
      <c r="N162" s="1000"/>
      <c r="O162" s="541">
        <f t="shared" si="41"/>
        <v>6</v>
      </c>
      <c r="P162" s="541">
        <f t="shared" si="42"/>
        <v>6</v>
      </c>
      <c r="Q162" s="1000">
        <v>46897</v>
      </c>
      <c r="R162" s="1000"/>
      <c r="S162" s="541">
        <f t="shared" si="38"/>
        <v>17</v>
      </c>
      <c r="T162" s="542">
        <f t="shared" si="43"/>
        <v>31</v>
      </c>
      <c r="U162" s="542"/>
      <c r="V162" s="541">
        <f t="shared" si="44"/>
        <v>6</v>
      </c>
      <c r="W162" s="543">
        <f t="shared" si="45"/>
        <v>25</v>
      </c>
      <c r="X162" s="1046" t="s">
        <v>473</v>
      </c>
      <c r="Y162" s="1099" t="s">
        <v>51</v>
      </c>
      <c r="Z162" s="1099" t="s">
        <v>29</v>
      </c>
      <c r="AA162" s="1099">
        <v>2017</v>
      </c>
      <c r="AB162" s="1046" t="s">
        <v>30</v>
      </c>
      <c r="AC162" s="1047">
        <v>7</v>
      </c>
      <c r="AD162" s="978">
        <f t="shared" si="39"/>
        <v>4.4285714285714288</v>
      </c>
      <c r="AE162" s="1048">
        <v>23.45</v>
      </c>
      <c r="AF162" s="976">
        <f t="shared" si="40"/>
        <v>103.85000000000001</v>
      </c>
      <c r="AG162" s="1058" t="s">
        <v>128</v>
      </c>
      <c r="AH162" s="976">
        <f t="shared" si="46"/>
        <v>103.85000000000001</v>
      </c>
      <c r="AI162" s="978">
        <f t="shared" si="47"/>
        <v>4.4285714285714288</v>
      </c>
      <c r="AJ162" s="982">
        <f t="shared" si="48"/>
        <v>31</v>
      </c>
      <c r="AK162" s="1105"/>
      <c r="AL162" s="1104"/>
      <c r="AM162" s="1090"/>
    </row>
    <row r="163" spans="1:39" ht="12.1" customHeight="1">
      <c r="A163" s="1097">
        <v>45575</v>
      </c>
      <c r="B163" s="164" t="s">
        <v>460</v>
      </c>
      <c r="C163" s="164" t="s">
        <v>111</v>
      </c>
      <c r="D163" s="1098" t="s">
        <v>461</v>
      </c>
      <c r="E163" s="164" t="s">
        <v>283</v>
      </c>
      <c r="F163" s="1000">
        <v>46897</v>
      </c>
      <c r="G163" s="1000"/>
      <c r="H163" s="1000">
        <v>46910</v>
      </c>
      <c r="I163" s="1000"/>
      <c r="J163" s="541">
        <f t="shared" si="36"/>
        <v>13</v>
      </c>
      <c r="K163" s="1000">
        <v>46910</v>
      </c>
      <c r="L163" s="541">
        <f t="shared" si="37"/>
        <v>0</v>
      </c>
      <c r="M163" s="1000">
        <v>46918</v>
      </c>
      <c r="N163" s="1000"/>
      <c r="O163" s="541">
        <f t="shared" si="41"/>
        <v>8</v>
      </c>
      <c r="P163" s="541">
        <f t="shared" si="42"/>
        <v>8</v>
      </c>
      <c r="Q163" s="1000">
        <v>46925</v>
      </c>
      <c r="R163" s="1000"/>
      <c r="S163" s="541">
        <f t="shared" si="38"/>
        <v>7</v>
      </c>
      <c r="T163" s="542">
        <f t="shared" si="43"/>
        <v>28</v>
      </c>
      <c r="U163" s="542"/>
      <c r="V163" s="541">
        <f t="shared" si="44"/>
        <v>8</v>
      </c>
      <c r="W163" s="543">
        <f t="shared" si="45"/>
        <v>20</v>
      </c>
      <c r="X163" s="1046" t="s">
        <v>473</v>
      </c>
      <c r="Y163" s="1099" t="s">
        <v>51</v>
      </c>
      <c r="Z163" s="1099" t="s">
        <v>29</v>
      </c>
      <c r="AA163" s="1099">
        <v>2017</v>
      </c>
      <c r="AB163" s="1046" t="s">
        <v>30</v>
      </c>
      <c r="AC163" s="1047">
        <v>7</v>
      </c>
      <c r="AD163" s="978">
        <f t="shared" si="39"/>
        <v>4</v>
      </c>
      <c r="AE163" s="1048">
        <v>23.45</v>
      </c>
      <c r="AF163" s="976">
        <f t="shared" si="40"/>
        <v>93.8</v>
      </c>
      <c r="AG163" s="1058" t="s">
        <v>128</v>
      </c>
      <c r="AH163" s="976">
        <f t="shared" si="46"/>
        <v>93.8</v>
      </c>
      <c r="AI163" s="978">
        <f t="shared" si="47"/>
        <v>4</v>
      </c>
      <c r="AJ163" s="982">
        <f t="shared" si="48"/>
        <v>28</v>
      </c>
      <c r="AK163" s="1035" t="s">
        <v>439</v>
      </c>
      <c r="AL163" s="1036" t="s">
        <v>440</v>
      </c>
      <c r="AM163" s="1092" t="s">
        <v>2</v>
      </c>
    </row>
    <row r="164" spans="1:39" ht="12.1" customHeight="1">
      <c r="A164" s="1097">
        <v>45576</v>
      </c>
      <c r="B164" s="164" t="s">
        <v>460</v>
      </c>
      <c r="C164" s="164" t="s">
        <v>111</v>
      </c>
      <c r="D164" s="1098" t="s">
        <v>462</v>
      </c>
      <c r="E164" s="164" t="s">
        <v>282</v>
      </c>
      <c r="F164" s="1000">
        <v>46925</v>
      </c>
      <c r="G164" s="1000"/>
      <c r="H164" s="1000">
        <v>46933</v>
      </c>
      <c r="I164" s="1000"/>
      <c r="J164" s="541">
        <f t="shared" si="36"/>
        <v>8</v>
      </c>
      <c r="K164" s="1000">
        <v>46933</v>
      </c>
      <c r="L164" s="541">
        <f t="shared" si="37"/>
        <v>0</v>
      </c>
      <c r="M164" s="1000">
        <v>46940</v>
      </c>
      <c r="N164" s="1000"/>
      <c r="O164" s="541">
        <f t="shared" si="41"/>
        <v>7</v>
      </c>
      <c r="P164" s="541">
        <f t="shared" si="42"/>
        <v>7</v>
      </c>
      <c r="Q164" s="1000">
        <v>46957</v>
      </c>
      <c r="R164" s="1000"/>
      <c r="S164" s="541">
        <f t="shared" si="38"/>
        <v>17</v>
      </c>
      <c r="T164" s="542">
        <f t="shared" si="43"/>
        <v>32</v>
      </c>
      <c r="U164" s="542"/>
      <c r="V164" s="541">
        <f t="shared" si="44"/>
        <v>7</v>
      </c>
      <c r="W164" s="543">
        <f t="shared" si="45"/>
        <v>25</v>
      </c>
      <c r="X164" s="1046" t="s">
        <v>473</v>
      </c>
      <c r="Y164" s="1099" t="s">
        <v>51</v>
      </c>
      <c r="Z164" s="1099" t="s">
        <v>29</v>
      </c>
      <c r="AA164" s="1099">
        <v>2017</v>
      </c>
      <c r="AB164" s="1046" t="s">
        <v>30</v>
      </c>
      <c r="AC164" s="1047">
        <v>7</v>
      </c>
      <c r="AD164" s="978">
        <f t="shared" si="39"/>
        <v>4.5714285714285712</v>
      </c>
      <c r="AE164" s="1048">
        <v>23.45</v>
      </c>
      <c r="AF164" s="976">
        <f t="shared" si="40"/>
        <v>107.19999999999999</v>
      </c>
      <c r="AG164" s="1058" t="s">
        <v>128</v>
      </c>
      <c r="AH164" s="976">
        <f t="shared" si="46"/>
        <v>107.19999999999999</v>
      </c>
      <c r="AI164" s="978">
        <f t="shared" si="47"/>
        <v>4.5714285714285712</v>
      </c>
      <c r="AJ164" s="982">
        <f t="shared" si="48"/>
        <v>32</v>
      </c>
      <c r="AK164" s="1106">
        <v>402</v>
      </c>
      <c r="AL164" s="1074">
        <v>400</v>
      </c>
      <c r="AM164" s="1075">
        <v>45576</v>
      </c>
    </row>
    <row r="165" spans="1:39" ht="12.1" customHeight="1">
      <c r="A165" s="1097">
        <v>45576</v>
      </c>
      <c r="B165" s="164" t="s">
        <v>460</v>
      </c>
      <c r="C165" s="164" t="s">
        <v>111</v>
      </c>
      <c r="D165" s="1098" t="s">
        <v>461</v>
      </c>
      <c r="E165" s="164" t="s">
        <v>283</v>
      </c>
      <c r="F165" s="1000">
        <v>46957</v>
      </c>
      <c r="G165" s="1000"/>
      <c r="H165" s="1000">
        <v>46969</v>
      </c>
      <c r="I165" s="1000"/>
      <c r="J165" s="541">
        <f t="shared" si="36"/>
        <v>12</v>
      </c>
      <c r="K165" s="1000">
        <v>46969</v>
      </c>
      <c r="L165" s="541">
        <f t="shared" si="37"/>
        <v>0</v>
      </c>
      <c r="M165" s="1000">
        <v>46978</v>
      </c>
      <c r="N165" s="1000"/>
      <c r="O165" s="541">
        <f t="shared" si="41"/>
        <v>9</v>
      </c>
      <c r="P165" s="541">
        <f t="shared" si="42"/>
        <v>9</v>
      </c>
      <c r="Q165" s="1000">
        <v>46985</v>
      </c>
      <c r="R165" s="1000"/>
      <c r="S165" s="541">
        <f t="shared" si="38"/>
        <v>7</v>
      </c>
      <c r="T165" s="542">
        <f t="shared" si="43"/>
        <v>28</v>
      </c>
      <c r="U165" s="542"/>
      <c r="V165" s="541">
        <f t="shared" si="44"/>
        <v>9</v>
      </c>
      <c r="W165" s="543">
        <f t="shared" si="45"/>
        <v>19</v>
      </c>
      <c r="X165" s="1046" t="s">
        <v>473</v>
      </c>
      <c r="Y165" s="1099" t="s">
        <v>51</v>
      </c>
      <c r="Z165" s="1099" t="s">
        <v>29</v>
      </c>
      <c r="AA165" s="1099">
        <v>2017</v>
      </c>
      <c r="AB165" s="1046" t="s">
        <v>30</v>
      </c>
      <c r="AC165" s="1047">
        <v>7</v>
      </c>
      <c r="AD165" s="978">
        <f t="shared" si="39"/>
        <v>4</v>
      </c>
      <c r="AE165" s="1048">
        <v>23.45</v>
      </c>
      <c r="AF165" s="976">
        <f t="shared" si="40"/>
        <v>93.8</v>
      </c>
      <c r="AG165" s="1058" t="s">
        <v>128</v>
      </c>
      <c r="AH165" s="976">
        <f t="shared" si="46"/>
        <v>93.8</v>
      </c>
      <c r="AI165" s="978">
        <f t="shared" si="47"/>
        <v>4</v>
      </c>
      <c r="AJ165" s="982">
        <f t="shared" si="48"/>
        <v>28</v>
      </c>
      <c r="AK165" s="1105"/>
      <c r="AL165" s="1104"/>
      <c r="AM165" s="1090"/>
    </row>
    <row r="166" spans="1:39" ht="12.1" customHeight="1">
      <c r="A166" s="1097">
        <v>45579</v>
      </c>
      <c r="B166" s="164" t="s">
        <v>460</v>
      </c>
      <c r="C166" s="164" t="s">
        <v>111</v>
      </c>
      <c r="D166" s="1098" t="s">
        <v>462</v>
      </c>
      <c r="E166" s="164" t="s">
        <v>282</v>
      </c>
      <c r="F166" s="1000">
        <v>46985</v>
      </c>
      <c r="G166" s="1000"/>
      <c r="H166" s="1000">
        <v>46993</v>
      </c>
      <c r="I166" s="1000"/>
      <c r="J166" s="541">
        <f t="shared" si="36"/>
        <v>8</v>
      </c>
      <c r="K166" s="1000">
        <v>46993</v>
      </c>
      <c r="L166" s="541">
        <f t="shared" si="37"/>
        <v>0</v>
      </c>
      <c r="M166" s="1000">
        <v>46999</v>
      </c>
      <c r="N166" s="1000"/>
      <c r="O166" s="541">
        <f t="shared" si="41"/>
        <v>6</v>
      </c>
      <c r="P166" s="541">
        <f t="shared" si="42"/>
        <v>6</v>
      </c>
      <c r="Q166" s="1000">
        <v>47016</v>
      </c>
      <c r="R166" s="1000"/>
      <c r="S166" s="541">
        <f t="shared" si="38"/>
        <v>17</v>
      </c>
      <c r="T166" s="542">
        <f t="shared" si="43"/>
        <v>31</v>
      </c>
      <c r="U166" s="542"/>
      <c r="V166" s="541">
        <f t="shared" si="44"/>
        <v>6</v>
      </c>
      <c r="W166" s="543">
        <f t="shared" si="45"/>
        <v>25</v>
      </c>
      <c r="X166" s="1046" t="s">
        <v>473</v>
      </c>
      <c r="Y166" s="1099" t="s">
        <v>51</v>
      </c>
      <c r="Z166" s="1099" t="s">
        <v>29</v>
      </c>
      <c r="AA166" s="1099">
        <v>2017</v>
      </c>
      <c r="AB166" s="1046" t="s">
        <v>30</v>
      </c>
      <c r="AC166" s="1047">
        <v>7</v>
      </c>
      <c r="AD166" s="978">
        <f t="shared" si="39"/>
        <v>4.4285714285714288</v>
      </c>
      <c r="AE166" s="1048">
        <v>23.45</v>
      </c>
      <c r="AF166" s="976">
        <f t="shared" si="40"/>
        <v>103.85000000000001</v>
      </c>
      <c r="AG166" s="1058" t="s">
        <v>128</v>
      </c>
      <c r="AH166" s="976">
        <f t="shared" si="46"/>
        <v>103.85000000000001</v>
      </c>
      <c r="AI166" s="978">
        <f t="shared" si="47"/>
        <v>4.4285714285714288</v>
      </c>
      <c r="AJ166" s="982">
        <f t="shared" si="48"/>
        <v>31</v>
      </c>
      <c r="AK166" s="1105"/>
      <c r="AL166" s="1104"/>
      <c r="AM166" s="1090"/>
    </row>
    <row r="167" spans="1:39" ht="12.1" customHeight="1">
      <c r="A167" s="1097">
        <v>45579</v>
      </c>
      <c r="B167" s="164" t="s">
        <v>460</v>
      </c>
      <c r="C167" s="164" t="s">
        <v>111</v>
      </c>
      <c r="D167" s="1098" t="s">
        <v>461</v>
      </c>
      <c r="E167" s="164" t="s">
        <v>283</v>
      </c>
      <c r="F167" s="1000">
        <v>47016</v>
      </c>
      <c r="G167" s="1000"/>
      <c r="H167" s="1000">
        <v>47029</v>
      </c>
      <c r="I167" s="1000"/>
      <c r="J167" s="541">
        <f t="shared" si="36"/>
        <v>13</v>
      </c>
      <c r="K167" s="1000">
        <v>47029</v>
      </c>
      <c r="L167" s="541">
        <f t="shared" si="37"/>
        <v>0</v>
      </c>
      <c r="M167" s="1000">
        <v>47037</v>
      </c>
      <c r="N167" s="1000"/>
      <c r="O167" s="541">
        <f t="shared" si="41"/>
        <v>8</v>
      </c>
      <c r="P167" s="541">
        <f t="shared" si="42"/>
        <v>8</v>
      </c>
      <c r="Q167" s="1000">
        <v>47045</v>
      </c>
      <c r="R167" s="1000"/>
      <c r="S167" s="541">
        <f t="shared" si="38"/>
        <v>8</v>
      </c>
      <c r="T167" s="542">
        <f t="shared" si="43"/>
        <v>29</v>
      </c>
      <c r="U167" s="542"/>
      <c r="V167" s="541">
        <f t="shared" si="44"/>
        <v>8</v>
      </c>
      <c r="W167" s="543">
        <f t="shared" si="45"/>
        <v>21</v>
      </c>
      <c r="X167" s="1046" t="s">
        <v>473</v>
      </c>
      <c r="Y167" s="1099" t="s">
        <v>51</v>
      </c>
      <c r="Z167" s="1099" t="s">
        <v>29</v>
      </c>
      <c r="AA167" s="1099">
        <v>2017</v>
      </c>
      <c r="AB167" s="1046" t="s">
        <v>30</v>
      </c>
      <c r="AC167" s="1047">
        <v>7</v>
      </c>
      <c r="AD167" s="978">
        <f t="shared" si="39"/>
        <v>4.1428571428571432</v>
      </c>
      <c r="AE167" s="1048">
        <v>23.45</v>
      </c>
      <c r="AF167" s="976">
        <f t="shared" si="40"/>
        <v>97.15</v>
      </c>
      <c r="AG167" s="1058" t="s">
        <v>128</v>
      </c>
      <c r="AH167" s="976">
        <f t="shared" si="46"/>
        <v>97.15</v>
      </c>
      <c r="AI167" s="978">
        <f t="shared" si="47"/>
        <v>4.1428571428571432</v>
      </c>
      <c r="AJ167" s="982">
        <f t="shared" si="48"/>
        <v>29</v>
      </c>
      <c r="AK167" s="1035" t="s">
        <v>439</v>
      </c>
      <c r="AL167" s="1036" t="s">
        <v>440</v>
      </c>
      <c r="AM167" s="1092" t="s">
        <v>2</v>
      </c>
    </row>
    <row r="168" spans="1:39" ht="12.1" customHeight="1">
      <c r="A168" s="1097">
        <v>45580</v>
      </c>
      <c r="B168" s="164" t="s">
        <v>460</v>
      </c>
      <c r="C168" s="164" t="s">
        <v>111</v>
      </c>
      <c r="D168" s="1098" t="s">
        <v>462</v>
      </c>
      <c r="E168" s="164" t="s">
        <v>282</v>
      </c>
      <c r="F168" s="1000">
        <v>47045</v>
      </c>
      <c r="G168" s="1000"/>
      <c r="H168" s="1000">
        <v>47053</v>
      </c>
      <c r="I168" s="1000"/>
      <c r="J168" s="541">
        <f t="shared" si="36"/>
        <v>8</v>
      </c>
      <c r="K168" s="1000">
        <v>47053</v>
      </c>
      <c r="L168" s="541">
        <f t="shared" si="37"/>
        <v>0</v>
      </c>
      <c r="M168" s="1000">
        <v>47059</v>
      </c>
      <c r="N168" s="1000"/>
      <c r="O168" s="541">
        <f t="shared" si="41"/>
        <v>6</v>
      </c>
      <c r="P168" s="541">
        <f t="shared" si="42"/>
        <v>6</v>
      </c>
      <c r="Q168" s="1000">
        <v>47076</v>
      </c>
      <c r="R168" s="1000"/>
      <c r="S168" s="541">
        <f t="shared" si="38"/>
        <v>17</v>
      </c>
      <c r="T168" s="542">
        <f t="shared" si="43"/>
        <v>31</v>
      </c>
      <c r="U168" s="542"/>
      <c r="V168" s="541">
        <f t="shared" si="44"/>
        <v>6</v>
      </c>
      <c r="W168" s="543">
        <f t="shared" si="45"/>
        <v>25</v>
      </c>
      <c r="X168" s="1046" t="s">
        <v>473</v>
      </c>
      <c r="Y168" s="1099" t="s">
        <v>51</v>
      </c>
      <c r="Z168" s="1099" t="s">
        <v>29</v>
      </c>
      <c r="AA168" s="1099">
        <v>2017</v>
      </c>
      <c r="AB168" s="1046" t="s">
        <v>30</v>
      </c>
      <c r="AC168" s="1047">
        <v>7</v>
      </c>
      <c r="AD168" s="978">
        <f t="shared" si="39"/>
        <v>4.4285714285714288</v>
      </c>
      <c r="AE168" s="1048">
        <v>23.45</v>
      </c>
      <c r="AF168" s="976">
        <f t="shared" si="40"/>
        <v>103.85000000000001</v>
      </c>
      <c r="AG168" s="1058" t="s">
        <v>128</v>
      </c>
      <c r="AH168" s="976">
        <f t="shared" si="46"/>
        <v>103.85000000000001</v>
      </c>
      <c r="AI168" s="978">
        <f t="shared" si="47"/>
        <v>4.4285714285714288</v>
      </c>
      <c r="AJ168" s="982">
        <f t="shared" si="48"/>
        <v>31</v>
      </c>
      <c r="AK168" s="1106">
        <v>398.65</v>
      </c>
      <c r="AL168" s="1074">
        <v>400</v>
      </c>
      <c r="AM168" s="1075">
        <v>45580</v>
      </c>
    </row>
    <row r="169" spans="1:39" ht="12.1" customHeight="1">
      <c r="A169" s="1097">
        <v>45580</v>
      </c>
      <c r="B169" s="164" t="s">
        <v>460</v>
      </c>
      <c r="C169" s="164" t="s">
        <v>111</v>
      </c>
      <c r="D169" s="1098" t="s">
        <v>461</v>
      </c>
      <c r="E169" s="164" t="s">
        <v>283</v>
      </c>
      <c r="F169" s="1000">
        <v>47076</v>
      </c>
      <c r="G169" s="1000"/>
      <c r="H169" s="1000">
        <v>47088</v>
      </c>
      <c r="I169" s="1000"/>
      <c r="J169" s="541">
        <f t="shared" si="36"/>
        <v>12</v>
      </c>
      <c r="K169" s="1000">
        <v>47088</v>
      </c>
      <c r="L169" s="541">
        <f t="shared" si="37"/>
        <v>0</v>
      </c>
      <c r="M169" s="1000">
        <v>47097</v>
      </c>
      <c r="N169" s="1000"/>
      <c r="O169" s="541">
        <f t="shared" si="41"/>
        <v>9</v>
      </c>
      <c r="P169" s="541">
        <f t="shared" si="42"/>
        <v>9</v>
      </c>
      <c r="Q169" s="1000">
        <v>47104</v>
      </c>
      <c r="R169" s="1000"/>
      <c r="S169" s="541">
        <f t="shared" si="38"/>
        <v>7</v>
      </c>
      <c r="T169" s="542">
        <f t="shared" si="43"/>
        <v>28</v>
      </c>
      <c r="U169" s="542"/>
      <c r="V169" s="541">
        <f t="shared" si="44"/>
        <v>9</v>
      </c>
      <c r="W169" s="543">
        <f t="shared" si="45"/>
        <v>19</v>
      </c>
      <c r="X169" s="1046" t="s">
        <v>473</v>
      </c>
      <c r="Y169" s="1099" t="s">
        <v>51</v>
      </c>
      <c r="Z169" s="1099" t="s">
        <v>29</v>
      </c>
      <c r="AA169" s="1099">
        <v>2017</v>
      </c>
      <c r="AB169" s="1046" t="s">
        <v>30</v>
      </c>
      <c r="AC169" s="1047">
        <v>7</v>
      </c>
      <c r="AD169" s="978">
        <f t="shared" si="39"/>
        <v>4</v>
      </c>
      <c r="AE169" s="1048">
        <v>23.45</v>
      </c>
      <c r="AF169" s="976">
        <f t="shared" si="40"/>
        <v>93.8</v>
      </c>
      <c r="AG169" s="1058" t="s">
        <v>128</v>
      </c>
      <c r="AH169" s="976">
        <f t="shared" si="46"/>
        <v>93.8</v>
      </c>
      <c r="AI169" s="978">
        <f t="shared" si="47"/>
        <v>4</v>
      </c>
      <c r="AJ169" s="982">
        <f t="shared" si="48"/>
        <v>28</v>
      </c>
      <c r="AK169" s="1105"/>
      <c r="AL169" s="1104"/>
      <c r="AM169" s="1090"/>
    </row>
    <row r="170" spans="1:39" ht="12.1" customHeight="1">
      <c r="A170" s="1097">
        <v>45581</v>
      </c>
      <c r="B170" s="164" t="s">
        <v>460</v>
      </c>
      <c r="C170" s="164" t="s">
        <v>111</v>
      </c>
      <c r="D170" s="1098" t="s">
        <v>462</v>
      </c>
      <c r="E170" s="164" t="s">
        <v>282</v>
      </c>
      <c r="F170" s="1000">
        <v>47104</v>
      </c>
      <c r="G170" s="1000"/>
      <c r="H170" s="1000">
        <v>47112</v>
      </c>
      <c r="I170" s="1000"/>
      <c r="J170" s="541">
        <f t="shared" si="36"/>
        <v>8</v>
      </c>
      <c r="K170" s="1000">
        <v>47112</v>
      </c>
      <c r="L170" s="541">
        <f t="shared" si="37"/>
        <v>0</v>
      </c>
      <c r="M170" s="1000">
        <v>47118</v>
      </c>
      <c r="N170" s="1000"/>
      <c r="O170" s="541">
        <f t="shared" si="41"/>
        <v>6</v>
      </c>
      <c r="P170" s="541">
        <f t="shared" si="42"/>
        <v>6</v>
      </c>
      <c r="Q170" s="1000">
        <v>47135</v>
      </c>
      <c r="R170" s="1000"/>
      <c r="S170" s="541">
        <f t="shared" si="38"/>
        <v>17</v>
      </c>
      <c r="T170" s="542">
        <f t="shared" si="43"/>
        <v>31</v>
      </c>
      <c r="U170" s="542"/>
      <c r="V170" s="541">
        <f t="shared" si="44"/>
        <v>6</v>
      </c>
      <c r="W170" s="543">
        <f t="shared" si="45"/>
        <v>25</v>
      </c>
      <c r="X170" s="1046" t="s">
        <v>473</v>
      </c>
      <c r="Y170" s="1099" t="s">
        <v>51</v>
      </c>
      <c r="Z170" s="1099" t="s">
        <v>29</v>
      </c>
      <c r="AA170" s="1099">
        <v>2017</v>
      </c>
      <c r="AB170" s="1046" t="s">
        <v>30</v>
      </c>
      <c r="AC170" s="1047">
        <v>7</v>
      </c>
      <c r="AD170" s="978">
        <f t="shared" si="39"/>
        <v>4.4285714285714288</v>
      </c>
      <c r="AE170" s="1048">
        <v>23.45</v>
      </c>
      <c r="AF170" s="976">
        <f t="shared" si="40"/>
        <v>103.85000000000001</v>
      </c>
      <c r="AG170" s="1058" t="s">
        <v>128</v>
      </c>
      <c r="AH170" s="976">
        <f t="shared" si="46"/>
        <v>103.85000000000001</v>
      </c>
      <c r="AI170" s="978">
        <f t="shared" si="47"/>
        <v>4.4285714285714288</v>
      </c>
      <c r="AJ170" s="982">
        <f t="shared" si="48"/>
        <v>31</v>
      </c>
      <c r="AK170" s="1105"/>
      <c r="AL170" s="1104"/>
      <c r="AM170" s="1090"/>
    </row>
    <row r="171" spans="1:39" ht="12.1" customHeight="1">
      <c r="A171" s="1097">
        <v>45581</v>
      </c>
      <c r="B171" s="164" t="s">
        <v>460</v>
      </c>
      <c r="C171" s="164" t="s">
        <v>111</v>
      </c>
      <c r="D171" s="1098" t="s">
        <v>461</v>
      </c>
      <c r="E171" s="164" t="s">
        <v>283</v>
      </c>
      <c r="F171" s="1000">
        <v>47135</v>
      </c>
      <c r="G171" s="1000"/>
      <c r="H171" s="1000">
        <v>47148</v>
      </c>
      <c r="I171" s="1000"/>
      <c r="J171" s="541">
        <f t="shared" si="36"/>
        <v>13</v>
      </c>
      <c r="K171" s="1000">
        <v>47148</v>
      </c>
      <c r="L171" s="541">
        <f t="shared" si="37"/>
        <v>0</v>
      </c>
      <c r="M171" s="1000">
        <v>47156</v>
      </c>
      <c r="N171" s="1000"/>
      <c r="O171" s="541">
        <f t="shared" si="41"/>
        <v>8</v>
      </c>
      <c r="P171" s="541">
        <f t="shared" si="42"/>
        <v>8</v>
      </c>
      <c r="Q171" s="1000">
        <v>47164</v>
      </c>
      <c r="R171" s="1000"/>
      <c r="S171" s="541">
        <f t="shared" si="38"/>
        <v>8</v>
      </c>
      <c r="T171" s="542">
        <f t="shared" si="43"/>
        <v>29</v>
      </c>
      <c r="U171" s="542"/>
      <c r="V171" s="541">
        <f t="shared" si="44"/>
        <v>8</v>
      </c>
      <c r="W171" s="543">
        <f t="shared" si="45"/>
        <v>21</v>
      </c>
      <c r="X171" s="1046" t="s">
        <v>473</v>
      </c>
      <c r="Y171" s="1099" t="s">
        <v>51</v>
      </c>
      <c r="Z171" s="1099" t="s">
        <v>29</v>
      </c>
      <c r="AA171" s="1099">
        <v>2017</v>
      </c>
      <c r="AB171" s="1046" t="s">
        <v>30</v>
      </c>
      <c r="AC171" s="1047">
        <v>7</v>
      </c>
      <c r="AD171" s="978">
        <f t="shared" si="39"/>
        <v>4.1428571428571432</v>
      </c>
      <c r="AE171" s="1048">
        <v>23.45</v>
      </c>
      <c r="AF171" s="976">
        <f t="shared" si="40"/>
        <v>97.15</v>
      </c>
      <c r="AG171" s="1058" t="s">
        <v>128</v>
      </c>
      <c r="AH171" s="976">
        <f t="shared" si="46"/>
        <v>97.15</v>
      </c>
      <c r="AI171" s="978">
        <f t="shared" si="47"/>
        <v>4.1428571428571432</v>
      </c>
      <c r="AJ171" s="982">
        <f t="shared" si="48"/>
        <v>29</v>
      </c>
      <c r="AK171" s="1035" t="s">
        <v>439</v>
      </c>
      <c r="AL171" s="1036" t="s">
        <v>440</v>
      </c>
      <c r="AM171" s="1092" t="s">
        <v>2</v>
      </c>
    </row>
    <row r="172" spans="1:39" ht="12.1" customHeight="1">
      <c r="A172" s="1097">
        <v>45582</v>
      </c>
      <c r="B172" s="164" t="s">
        <v>460</v>
      </c>
      <c r="C172" s="164" t="s">
        <v>111</v>
      </c>
      <c r="D172" s="1098" t="s">
        <v>462</v>
      </c>
      <c r="E172" s="164" t="s">
        <v>282</v>
      </c>
      <c r="F172" s="1000">
        <v>47164</v>
      </c>
      <c r="G172" s="1000"/>
      <c r="H172" s="1000">
        <v>47172</v>
      </c>
      <c r="I172" s="1000"/>
      <c r="J172" s="541">
        <f t="shared" si="36"/>
        <v>8</v>
      </c>
      <c r="K172" s="1000">
        <v>47172</v>
      </c>
      <c r="L172" s="541">
        <f t="shared" si="37"/>
        <v>0</v>
      </c>
      <c r="M172" s="1000">
        <v>47178</v>
      </c>
      <c r="N172" s="1000"/>
      <c r="O172" s="541">
        <f t="shared" si="41"/>
        <v>6</v>
      </c>
      <c r="P172" s="541">
        <f t="shared" si="42"/>
        <v>6</v>
      </c>
      <c r="Q172" s="1000">
        <v>47195</v>
      </c>
      <c r="R172" s="1000"/>
      <c r="S172" s="541">
        <f t="shared" si="38"/>
        <v>17</v>
      </c>
      <c r="T172" s="542">
        <f t="shared" si="43"/>
        <v>31</v>
      </c>
      <c r="U172" s="542"/>
      <c r="V172" s="541">
        <f t="shared" si="44"/>
        <v>6</v>
      </c>
      <c r="W172" s="543">
        <f t="shared" si="45"/>
        <v>25</v>
      </c>
      <c r="X172" s="1046" t="s">
        <v>473</v>
      </c>
      <c r="Y172" s="1099" t="s">
        <v>51</v>
      </c>
      <c r="Z172" s="1099" t="s">
        <v>29</v>
      </c>
      <c r="AA172" s="1099">
        <v>2017</v>
      </c>
      <c r="AB172" s="1046" t="s">
        <v>30</v>
      </c>
      <c r="AC172" s="1047">
        <v>7</v>
      </c>
      <c r="AD172" s="978">
        <f t="shared" si="39"/>
        <v>4.4285714285714288</v>
      </c>
      <c r="AE172" s="1048">
        <v>23.45</v>
      </c>
      <c r="AF172" s="976">
        <f t="shared" si="40"/>
        <v>103.85000000000001</v>
      </c>
      <c r="AG172" s="1058" t="s">
        <v>128</v>
      </c>
      <c r="AH172" s="976">
        <f t="shared" si="46"/>
        <v>103.85000000000001</v>
      </c>
      <c r="AI172" s="978">
        <f t="shared" si="47"/>
        <v>4.4285714285714288</v>
      </c>
      <c r="AJ172" s="982">
        <f t="shared" si="48"/>
        <v>31</v>
      </c>
      <c r="AK172" s="1106">
        <v>398.65</v>
      </c>
      <c r="AL172" s="1074">
        <v>400</v>
      </c>
      <c r="AM172" s="1075">
        <v>45582</v>
      </c>
    </row>
    <row r="173" spans="1:39" ht="12.1" customHeight="1">
      <c r="A173" s="1097">
        <v>45582</v>
      </c>
      <c r="B173" s="164" t="s">
        <v>460</v>
      </c>
      <c r="C173" s="164" t="s">
        <v>111</v>
      </c>
      <c r="D173" s="1098" t="s">
        <v>461</v>
      </c>
      <c r="E173" s="164" t="s">
        <v>283</v>
      </c>
      <c r="F173" s="1000">
        <v>47195</v>
      </c>
      <c r="G173" s="1000"/>
      <c r="H173" s="1000">
        <v>47208</v>
      </c>
      <c r="I173" s="1000"/>
      <c r="J173" s="541">
        <f t="shared" si="36"/>
        <v>13</v>
      </c>
      <c r="K173" s="1000">
        <v>47208</v>
      </c>
      <c r="L173" s="541">
        <f t="shared" si="37"/>
        <v>0</v>
      </c>
      <c r="M173" s="1000">
        <v>47216</v>
      </c>
      <c r="N173" s="1000"/>
      <c r="O173" s="541">
        <f t="shared" si="41"/>
        <v>8</v>
      </c>
      <c r="P173" s="541">
        <f t="shared" si="42"/>
        <v>8</v>
      </c>
      <c r="Q173" s="1000">
        <v>47255</v>
      </c>
      <c r="R173" s="1000"/>
      <c r="S173" s="541">
        <f t="shared" si="38"/>
        <v>39</v>
      </c>
      <c r="T173" s="542">
        <f t="shared" si="43"/>
        <v>60</v>
      </c>
      <c r="U173" s="542"/>
      <c r="V173" s="541">
        <f t="shared" si="44"/>
        <v>8</v>
      </c>
      <c r="W173" s="543">
        <f t="shared" si="45"/>
        <v>52</v>
      </c>
      <c r="X173" s="1046" t="s">
        <v>473</v>
      </c>
      <c r="Y173" s="1099" t="s">
        <v>51</v>
      </c>
      <c r="Z173" s="1099" t="s">
        <v>29</v>
      </c>
      <c r="AA173" s="1099">
        <v>2017</v>
      </c>
      <c r="AB173" s="1046" t="s">
        <v>30</v>
      </c>
      <c r="AC173" s="1047">
        <v>7</v>
      </c>
      <c r="AD173" s="978">
        <f t="shared" si="39"/>
        <v>8.5714285714285712</v>
      </c>
      <c r="AE173" s="1048">
        <v>23.45</v>
      </c>
      <c r="AF173" s="976">
        <f t="shared" si="40"/>
        <v>201</v>
      </c>
      <c r="AG173" s="1058" t="s">
        <v>128</v>
      </c>
      <c r="AH173" s="976">
        <f t="shared" si="46"/>
        <v>201</v>
      </c>
      <c r="AI173" s="978">
        <f t="shared" si="47"/>
        <v>8.5714285714285712</v>
      </c>
      <c r="AJ173" s="982">
        <f t="shared" si="48"/>
        <v>60</v>
      </c>
      <c r="AK173" s="1105"/>
      <c r="AL173" s="1104"/>
      <c r="AM173" s="1090"/>
    </row>
    <row r="174" spans="1:39" ht="12.1" customHeight="1">
      <c r="A174" s="1097">
        <v>45583</v>
      </c>
      <c r="B174" s="164" t="s">
        <v>460</v>
      </c>
      <c r="C174" s="164" t="s">
        <v>111</v>
      </c>
      <c r="D174" s="1098" t="s">
        <v>462</v>
      </c>
      <c r="E174" s="164" t="s">
        <v>282</v>
      </c>
      <c r="F174" s="1000">
        <v>47225</v>
      </c>
      <c r="G174" s="1000"/>
      <c r="H174" s="1000">
        <v>47231</v>
      </c>
      <c r="I174" s="1000"/>
      <c r="J174" s="541">
        <f t="shared" si="36"/>
        <v>6</v>
      </c>
      <c r="K174" s="1000">
        <v>47231</v>
      </c>
      <c r="L174" s="541">
        <f t="shared" si="37"/>
        <v>0</v>
      </c>
      <c r="M174" s="1000">
        <v>47237</v>
      </c>
      <c r="N174" s="1000"/>
      <c r="O174" s="541">
        <f t="shared" si="41"/>
        <v>6</v>
      </c>
      <c r="P174" s="541">
        <f t="shared" si="42"/>
        <v>6</v>
      </c>
      <c r="Q174" s="1000">
        <v>47255</v>
      </c>
      <c r="R174" s="1000"/>
      <c r="S174" s="541">
        <f t="shared" si="38"/>
        <v>18</v>
      </c>
      <c r="T174" s="542">
        <f t="shared" si="43"/>
        <v>30</v>
      </c>
      <c r="U174" s="542"/>
      <c r="V174" s="541">
        <f t="shared" si="44"/>
        <v>6</v>
      </c>
      <c r="W174" s="543">
        <f t="shared" si="45"/>
        <v>24</v>
      </c>
      <c r="X174" s="1046" t="s">
        <v>473</v>
      </c>
      <c r="Y174" s="1099" t="s">
        <v>51</v>
      </c>
      <c r="Z174" s="1099" t="s">
        <v>29</v>
      </c>
      <c r="AA174" s="1099">
        <v>2017</v>
      </c>
      <c r="AB174" s="1046" t="s">
        <v>30</v>
      </c>
      <c r="AC174" s="1047">
        <v>7</v>
      </c>
      <c r="AD174" s="978">
        <f t="shared" si="39"/>
        <v>4.2857142857142856</v>
      </c>
      <c r="AE174" s="1048">
        <v>23.45</v>
      </c>
      <c r="AF174" s="976">
        <f t="shared" si="40"/>
        <v>100.5</v>
      </c>
      <c r="AG174" s="1058" t="s">
        <v>128</v>
      </c>
      <c r="AH174" s="976">
        <f t="shared" si="46"/>
        <v>100.5</v>
      </c>
      <c r="AI174" s="978">
        <f t="shared" si="47"/>
        <v>4.2857142857142856</v>
      </c>
      <c r="AJ174" s="982">
        <f t="shared" si="48"/>
        <v>30</v>
      </c>
      <c r="AK174" s="1105"/>
      <c r="AL174" s="1104"/>
      <c r="AM174" s="1090"/>
    </row>
    <row r="175" spans="1:39" ht="12.1" customHeight="1">
      <c r="A175" s="1097">
        <v>45583</v>
      </c>
      <c r="B175" s="164" t="s">
        <v>460</v>
      </c>
      <c r="C175" s="164" t="s">
        <v>111</v>
      </c>
      <c r="D175" s="1098" t="s">
        <v>461</v>
      </c>
      <c r="E175" s="164" t="s">
        <v>283</v>
      </c>
      <c r="F175" s="1000">
        <v>47255</v>
      </c>
      <c r="G175" s="1000"/>
      <c r="H175" s="1000">
        <v>47270</v>
      </c>
      <c r="I175" s="1000"/>
      <c r="J175" s="541">
        <f t="shared" si="36"/>
        <v>15</v>
      </c>
      <c r="K175" s="1000">
        <v>47270</v>
      </c>
      <c r="L175" s="541">
        <f t="shared" si="37"/>
        <v>0</v>
      </c>
      <c r="M175" s="1000">
        <v>47279</v>
      </c>
      <c r="N175" s="1000"/>
      <c r="O175" s="541">
        <f t="shared" si="41"/>
        <v>9</v>
      </c>
      <c r="P175" s="541">
        <f t="shared" si="42"/>
        <v>9</v>
      </c>
      <c r="Q175" s="1000">
        <v>47286</v>
      </c>
      <c r="R175" s="1000"/>
      <c r="S175" s="541">
        <f t="shared" si="38"/>
        <v>7</v>
      </c>
      <c r="T175" s="542">
        <f t="shared" si="43"/>
        <v>31</v>
      </c>
      <c r="U175" s="542"/>
      <c r="V175" s="541">
        <f t="shared" si="44"/>
        <v>9</v>
      </c>
      <c r="W175" s="543">
        <f t="shared" si="45"/>
        <v>22</v>
      </c>
      <c r="X175" s="1046" t="s">
        <v>473</v>
      </c>
      <c r="Y175" s="1099" t="s">
        <v>51</v>
      </c>
      <c r="Z175" s="1099" t="s">
        <v>29</v>
      </c>
      <c r="AA175" s="1099">
        <v>2017</v>
      </c>
      <c r="AB175" s="1046" t="s">
        <v>30</v>
      </c>
      <c r="AC175" s="1047">
        <v>7</v>
      </c>
      <c r="AD175" s="978">
        <f t="shared" si="39"/>
        <v>4.4285714285714288</v>
      </c>
      <c r="AE175" s="1048">
        <v>23.45</v>
      </c>
      <c r="AF175" s="976">
        <f t="shared" si="40"/>
        <v>103.85000000000001</v>
      </c>
      <c r="AG175" s="1058" t="s">
        <v>128</v>
      </c>
      <c r="AH175" s="976">
        <f t="shared" si="46"/>
        <v>103.85000000000001</v>
      </c>
      <c r="AI175" s="978">
        <f t="shared" si="47"/>
        <v>4.4285714285714288</v>
      </c>
      <c r="AJ175" s="982">
        <f t="shared" si="48"/>
        <v>31</v>
      </c>
      <c r="AK175" s="1035" t="s">
        <v>439</v>
      </c>
      <c r="AL175" s="1036" t="s">
        <v>440</v>
      </c>
      <c r="AM175" s="1092" t="s">
        <v>2</v>
      </c>
    </row>
    <row r="176" spans="1:39" ht="12.1" customHeight="1">
      <c r="A176" s="1097">
        <v>45586</v>
      </c>
      <c r="B176" s="164" t="s">
        <v>460</v>
      </c>
      <c r="C176" s="164" t="s">
        <v>111</v>
      </c>
      <c r="D176" s="1098" t="s">
        <v>462</v>
      </c>
      <c r="E176" s="164" t="s">
        <v>282</v>
      </c>
      <c r="F176" s="1000">
        <v>47286</v>
      </c>
      <c r="G176" s="1000"/>
      <c r="H176" s="1000">
        <v>47294</v>
      </c>
      <c r="I176" s="1000"/>
      <c r="J176" s="541">
        <f t="shared" si="36"/>
        <v>8</v>
      </c>
      <c r="K176" s="1000">
        <v>47294</v>
      </c>
      <c r="L176" s="541">
        <f t="shared" si="37"/>
        <v>0</v>
      </c>
      <c r="M176" s="1000">
        <v>47300</v>
      </c>
      <c r="N176" s="1000"/>
      <c r="O176" s="541">
        <f t="shared" si="41"/>
        <v>6</v>
      </c>
      <c r="P176" s="541">
        <f t="shared" si="42"/>
        <v>6</v>
      </c>
      <c r="Q176" s="1000">
        <v>47317</v>
      </c>
      <c r="R176" s="1000"/>
      <c r="S176" s="541">
        <f t="shared" si="38"/>
        <v>17</v>
      </c>
      <c r="T176" s="542">
        <f t="shared" si="43"/>
        <v>31</v>
      </c>
      <c r="U176" s="542"/>
      <c r="V176" s="541">
        <f t="shared" si="44"/>
        <v>6</v>
      </c>
      <c r="W176" s="543">
        <f t="shared" si="45"/>
        <v>25</v>
      </c>
      <c r="X176" s="1046" t="s">
        <v>473</v>
      </c>
      <c r="Y176" s="1099" t="s">
        <v>51</v>
      </c>
      <c r="Z176" s="1099" t="s">
        <v>29</v>
      </c>
      <c r="AA176" s="1099">
        <v>2017</v>
      </c>
      <c r="AB176" s="1046" t="s">
        <v>30</v>
      </c>
      <c r="AC176" s="1047">
        <v>7</v>
      </c>
      <c r="AD176" s="978">
        <f t="shared" si="39"/>
        <v>4.4285714285714288</v>
      </c>
      <c r="AE176" s="1048">
        <v>23.45</v>
      </c>
      <c r="AF176" s="976">
        <f t="shared" si="40"/>
        <v>103.85000000000001</v>
      </c>
      <c r="AG176" s="1058" t="s">
        <v>128</v>
      </c>
      <c r="AH176" s="976">
        <f t="shared" si="46"/>
        <v>103.85000000000001</v>
      </c>
      <c r="AI176" s="978">
        <f t="shared" si="47"/>
        <v>4.4285714285714288</v>
      </c>
      <c r="AJ176" s="982">
        <f t="shared" si="48"/>
        <v>31</v>
      </c>
      <c r="AK176" s="1106">
        <v>509.2</v>
      </c>
      <c r="AL176" s="1074">
        <v>500</v>
      </c>
      <c r="AM176" s="1075">
        <v>45586</v>
      </c>
    </row>
    <row r="177" spans="1:39" ht="12.1" customHeight="1">
      <c r="A177" s="1097">
        <v>45586</v>
      </c>
      <c r="B177" s="164" t="s">
        <v>460</v>
      </c>
      <c r="C177" s="164" t="s">
        <v>111</v>
      </c>
      <c r="D177" s="1098" t="s">
        <v>461</v>
      </c>
      <c r="E177" s="164" t="s">
        <v>283</v>
      </c>
      <c r="F177" s="1000">
        <v>47317</v>
      </c>
      <c r="G177" s="1000"/>
      <c r="H177" s="1000">
        <v>47330</v>
      </c>
      <c r="I177" s="1000"/>
      <c r="J177" s="541">
        <f t="shared" si="36"/>
        <v>13</v>
      </c>
      <c r="K177" s="1000">
        <v>47330</v>
      </c>
      <c r="L177" s="541">
        <f t="shared" si="37"/>
        <v>0</v>
      </c>
      <c r="M177" s="1000">
        <v>47338</v>
      </c>
      <c r="N177" s="1000"/>
      <c r="O177" s="541">
        <f t="shared" si="41"/>
        <v>8</v>
      </c>
      <c r="P177" s="541">
        <f t="shared" si="42"/>
        <v>8</v>
      </c>
      <c r="Q177" s="1000">
        <v>47346</v>
      </c>
      <c r="R177" s="1000"/>
      <c r="S177" s="541">
        <f t="shared" si="38"/>
        <v>8</v>
      </c>
      <c r="T177" s="542">
        <f t="shared" si="43"/>
        <v>29</v>
      </c>
      <c r="U177" s="542"/>
      <c r="V177" s="541">
        <f t="shared" si="44"/>
        <v>8</v>
      </c>
      <c r="W177" s="543">
        <f t="shared" si="45"/>
        <v>21</v>
      </c>
      <c r="X177" s="1046" t="s">
        <v>473</v>
      </c>
      <c r="Y177" s="1099" t="s">
        <v>51</v>
      </c>
      <c r="Z177" s="1099" t="s">
        <v>29</v>
      </c>
      <c r="AA177" s="1099">
        <v>2017</v>
      </c>
      <c r="AB177" s="1046" t="s">
        <v>30</v>
      </c>
      <c r="AC177" s="1047">
        <v>7</v>
      </c>
      <c r="AD177" s="978">
        <f t="shared" si="39"/>
        <v>4.1428571428571432</v>
      </c>
      <c r="AE177" s="1048">
        <v>23.45</v>
      </c>
      <c r="AF177" s="976">
        <f t="shared" si="40"/>
        <v>97.15</v>
      </c>
      <c r="AG177" s="1058" t="s">
        <v>128</v>
      </c>
      <c r="AH177" s="976">
        <f t="shared" si="46"/>
        <v>97.15</v>
      </c>
      <c r="AI177" s="978">
        <f t="shared" si="47"/>
        <v>4.1428571428571432</v>
      </c>
      <c r="AJ177" s="982">
        <f t="shared" si="48"/>
        <v>29</v>
      </c>
      <c r="AK177" s="1105"/>
      <c r="AL177" s="1104"/>
      <c r="AM177" s="1090"/>
    </row>
    <row r="178" spans="1:39" ht="12.1" customHeight="1">
      <c r="A178" s="1097">
        <v>45587</v>
      </c>
      <c r="B178" s="164" t="s">
        <v>460</v>
      </c>
      <c r="C178" s="164" t="s">
        <v>111</v>
      </c>
      <c r="D178" s="1098" t="s">
        <v>462</v>
      </c>
      <c r="E178" s="164" t="s">
        <v>282</v>
      </c>
      <c r="F178" s="1000">
        <v>47346</v>
      </c>
      <c r="G178" s="1000"/>
      <c r="H178" s="1000">
        <v>47354</v>
      </c>
      <c r="I178" s="1000"/>
      <c r="J178" s="541">
        <f t="shared" si="36"/>
        <v>8</v>
      </c>
      <c r="K178" s="1000">
        <v>47354</v>
      </c>
      <c r="L178" s="541">
        <f t="shared" si="37"/>
        <v>0</v>
      </c>
      <c r="M178" s="1000">
        <v>47360</v>
      </c>
      <c r="N178" s="1000"/>
      <c r="O178" s="541">
        <f t="shared" si="41"/>
        <v>6</v>
      </c>
      <c r="P178" s="541">
        <f t="shared" si="42"/>
        <v>6</v>
      </c>
      <c r="Q178" s="1000">
        <v>47377</v>
      </c>
      <c r="R178" s="1000"/>
      <c r="S178" s="541">
        <f t="shared" si="38"/>
        <v>17</v>
      </c>
      <c r="T178" s="542">
        <f t="shared" si="43"/>
        <v>31</v>
      </c>
      <c r="U178" s="542"/>
      <c r="V178" s="541">
        <f t="shared" si="44"/>
        <v>6</v>
      </c>
      <c r="W178" s="543">
        <f t="shared" si="45"/>
        <v>25</v>
      </c>
      <c r="X178" s="1046" t="s">
        <v>473</v>
      </c>
      <c r="Y178" s="1099" t="s">
        <v>51</v>
      </c>
      <c r="Z178" s="1099" t="s">
        <v>29</v>
      </c>
      <c r="AA178" s="1099">
        <v>2017</v>
      </c>
      <c r="AB178" s="1046" t="s">
        <v>30</v>
      </c>
      <c r="AC178" s="1047">
        <v>7</v>
      </c>
      <c r="AD178" s="978">
        <f t="shared" si="39"/>
        <v>4.4285714285714288</v>
      </c>
      <c r="AE178" s="1048">
        <v>23.45</v>
      </c>
      <c r="AF178" s="976">
        <f t="shared" si="40"/>
        <v>103.85000000000001</v>
      </c>
      <c r="AG178" s="1058" t="s">
        <v>128</v>
      </c>
      <c r="AH178" s="976">
        <f t="shared" si="46"/>
        <v>103.85000000000001</v>
      </c>
      <c r="AI178" s="978">
        <f t="shared" si="47"/>
        <v>4.4285714285714288</v>
      </c>
      <c r="AJ178" s="982">
        <f t="shared" si="48"/>
        <v>31</v>
      </c>
      <c r="AK178" s="1105"/>
      <c r="AL178" s="1104"/>
      <c r="AM178" s="1090"/>
    </row>
    <row r="179" spans="1:39" ht="12.1" customHeight="1">
      <c r="A179" s="1097">
        <v>45587</v>
      </c>
      <c r="B179" s="164" t="s">
        <v>460</v>
      </c>
      <c r="C179" s="164" t="s">
        <v>111</v>
      </c>
      <c r="D179" s="1098" t="s">
        <v>461</v>
      </c>
      <c r="E179" s="164" t="s">
        <v>283</v>
      </c>
      <c r="F179" s="1000">
        <v>47377</v>
      </c>
      <c r="G179" s="1000"/>
      <c r="H179" s="1000">
        <v>47390</v>
      </c>
      <c r="I179" s="1000"/>
      <c r="J179" s="541">
        <f t="shared" si="36"/>
        <v>13</v>
      </c>
      <c r="K179" s="1000">
        <v>47390</v>
      </c>
      <c r="L179" s="541">
        <f t="shared" si="37"/>
        <v>0</v>
      </c>
      <c r="M179" s="1000">
        <v>47398</v>
      </c>
      <c r="N179" s="1000"/>
      <c r="O179" s="541">
        <f t="shared" si="41"/>
        <v>8</v>
      </c>
      <c r="P179" s="541">
        <f t="shared" si="42"/>
        <v>8</v>
      </c>
      <c r="Q179" s="1000">
        <v>47406</v>
      </c>
      <c r="R179" s="1000"/>
      <c r="S179" s="541">
        <f t="shared" si="38"/>
        <v>8</v>
      </c>
      <c r="T179" s="542">
        <f t="shared" si="43"/>
        <v>29</v>
      </c>
      <c r="U179" s="542"/>
      <c r="V179" s="541">
        <f t="shared" si="44"/>
        <v>8</v>
      </c>
      <c r="W179" s="543">
        <f t="shared" si="45"/>
        <v>21</v>
      </c>
      <c r="X179" s="1046" t="s">
        <v>473</v>
      </c>
      <c r="Y179" s="1099" t="s">
        <v>51</v>
      </c>
      <c r="Z179" s="1099" t="s">
        <v>29</v>
      </c>
      <c r="AA179" s="1099">
        <v>2017</v>
      </c>
      <c r="AB179" s="1046" t="s">
        <v>30</v>
      </c>
      <c r="AC179" s="1047">
        <v>7</v>
      </c>
      <c r="AD179" s="978">
        <f t="shared" si="39"/>
        <v>4.1428571428571432</v>
      </c>
      <c r="AE179" s="1048">
        <v>23.45</v>
      </c>
      <c r="AF179" s="976">
        <f t="shared" si="40"/>
        <v>97.15</v>
      </c>
      <c r="AG179" s="1058" t="s">
        <v>128</v>
      </c>
      <c r="AH179" s="976">
        <f t="shared" si="46"/>
        <v>97.15</v>
      </c>
      <c r="AI179" s="978">
        <f t="shared" si="47"/>
        <v>4.1428571428571432</v>
      </c>
      <c r="AJ179" s="982">
        <f t="shared" si="48"/>
        <v>29</v>
      </c>
      <c r="AK179" s="1035" t="s">
        <v>439</v>
      </c>
      <c r="AL179" s="1036" t="s">
        <v>440</v>
      </c>
      <c r="AM179" s="1092" t="s">
        <v>2</v>
      </c>
    </row>
    <row r="180" spans="1:39" ht="12.1" customHeight="1">
      <c r="A180" s="1097">
        <v>45588</v>
      </c>
      <c r="B180" s="164" t="s">
        <v>460</v>
      </c>
      <c r="C180" s="164" t="s">
        <v>111</v>
      </c>
      <c r="D180" s="1098" t="s">
        <v>462</v>
      </c>
      <c r="E180" s="164" t="s">
        <v>282</v>
      </c>
      <c r="F180" s="1000">
        <v>47406</v>
      </c>
      <c r="G180" s="1000"/>
      <c r="H180" s="1000">
        <v>47414</v>
      </c>
      <c r="I180" s="1000"/>
      <c r="J180" s="541">
        <f t="shared" si="36"/>
        <v>8</v>
      </c>
      <c r="K180" s="1000">
        <v>47414</v>
      </c>
      <c r="L180" s="541">
        <f t="shared" si="37"/>
        <v>0</v>
      </c>
      <c r="M180" s="1000">
        <v>47420</v>
      </c>
      <c r="N180" s="1000"/>
      <c r="O180" s="541">
        <f t="shared" si="41"/>
        <v>6</v>
      </c>
      <c r="P180" s="541">
        <f t="shared" si="42"/>
        <v>6</v>
      </c>
      <c r="Q180" s="1000">
        <v>47437</v>
      </c>
      <c r="R180" s="1000"/>
      <c r="S180" s="541">
        <f t="shared" si="38"/>
        <v>17</v>
      </c>
      <c r="T180" s="542">
        <f t="shared" si="43"/>
        <v>31</v>
      </c>
      <c r="U180" s="542"/>
      <c r="V180" s="541">
        <f t="shared" si="44"/>
        <v>6</v>
      </c>
      <c r="W180" s="543">
        <f t="shared" si="45"/>
        <v>25</v>
      </c>
      <c r="X180" s="1046" t="s">
        <v>473</v>
      </c>
      <c r="Y180" s="1099" t="s">
        <v>51</v>
      </c>
      <c r="Z180" s="1099" t="s">
        <v>29</v>
      </c>
      <c r="AA180" s="1099">
        <v>2017</v>
      </c>
      <c r="AB180" s="1046" t="s">
        <v>30</v>
      </c>
      <c r="AC180" s="1047">
        <v>7</v>
      </c>
      <c r="AD180" s="978">
        <f t="shared" si="39"/>
        <v>4.4285714285714288</v>
      </c>
      <c r="AE180" s="1048">
        <v>23.45</v>
      </c>
      <c r="AF180" s="976">
        <f t="shared" si="40"/>
        <v>103.85000000000001</v>
      </c>
      <c r="AG180" s="1058" t="s">
        <v>128</v>
      </c>
      <c r="AH180" s="976">
        <f t="shared" si="46"/>
        <v>103.85000000000001</v>
      </c>
      <c r="AI180" s="978">
        <f t="shared" si="47"/>
        <v>4.4285714285714288</v>
      </c>
      <c r="AJ180" s="982">
        <f t="shared" si="48"/>
        <v>31</v>
      </c>
      <c r="AK180" s="1106">
        <v>402</v>
      </c>
      <c r="AL180" s="1074">
        <v>400</v>
      </c>
      <c r="AM180" s="1075">
        <v>45586</v>
      </c>
    </row>
    <row r="181" spans="1:39" ht="12.1" customHeight="1">
      <c r="A181" s="1097">
        <v>45588</v>
      </c>
      <c r="B181" s="164" t="s">
        <v>460</v>
      </c>
      <c r="C181" s="164" t="s">
        <v>111</v>
      </c>
      <c r="D181" s="1098" t="s">
        <v>461</v>
      </c>
      <c r="E181" s="164" t="s">
        <v>283</v>
      </c>
      <c r="F181" s="1000">
        <v>47437</v>
      </c>
      <c r="G181" s="1000"/>
      <c r="H181" s="1000">
        <v>47449</v>
      </c>
      <c r="I181" s="1000"/>
      <c r="J181" s="541">
        <f t="shared" si="36"/>
        <v>12</v>
      </c>
      <c r="K181" s="1000">
        <v>47449</v>
      </c>
      <c r="L181" s="541">
        <f t="shared" si="37"/>
        <v>0</v>
      </c>
      <c r="M181" s="1000">
        <v>47462</v>
      </c>
      <c r="N181" s="1000"/>
      <c r="O181" s="541">
        <f t="shared" si="41"/>
        <v>13</v>
      </c>
      <c r="P181" s="541">
        <f t="shared" si="42"/>
        <v>13</v>
      </c>
      <c r="Q181" s="1000">
        <v>47465</v>
      </c>
      <c r="R181" s="1000"/>
      <c r="S181" s="541">
        <f t="shared" si="38"/>
        <v>3</v>
      </c>
      <c r="T181" s="542">
        <f t="shared" si="43"/>
        <v>28</v>
      </c>
      <c r="U181" s="542"/>
      <c r="V181" s="541">
        <f t="shared" si="44"/>
        <v>13</v>
      </c>
      <c r="W181" s="543">
        <f t="shared" si="45"/>
        <v>15</v>
      </c>
      <c r="X181" s="1046" t="s">
        <v>473</v>
      </c>
      <c r="Y181" s="1099" t="s">
        <v>51</v>
      </c>
      <c r="Z181" s="1099" t="s">
        <v>29</v>
      </c>
      <c r="AA181" s="1099">
        <v>2017</v>
      </c>
      <c r="AB181" s="1046" t="s">
        <v>30</v>
      </c>
      <c r="AC181" s="1047">
        <v>7</v>
      </c>
      <c r="AD181" s="978">
        <f t="shared" si="39"/>
        <v>4</v>
      </c>
      <c r="AE181" s="1048">
        <v>23.45</v>
      </c>
      <c r="AF181" s="976">
        <f t="shared" si="40"/>
        <v>93.8</v>
      </c>
      <c r="AG181" s="1058" t="s">
        <v>128</v>
      </c>
      <c r="AH181" s="976">
        <f t="shared" si="46"/>
        <v>93.8</v>
      </c>
      <c r="AI181" s="978">
        <f t="shared" si="47"/>
        <v>4</v>
      </c>
      <c r="AJ181" s="982">
        <f t="shared" si="48"/>
        <v>28</v>
      </c>
      <c r="AK181" s="1105"/>
      <c r="AL181" s="1104"/>
      <c r="AM181" s="1090"/>
    </row>
    <row r="182" spans="1:39" ht="12.1" customHeight="1">
      <c r="A182" s="1097">
        <v>45589</v>
      </c>
      <c r="B182" s="164" t="s">
        <v>460</v>
      </c>
      <c r="C182" s="164" t="s">
        <v>111</v>
      </c>
      <c r="D182" s="1098" t="s">
        <v>462</v>
      </c>
      <c r="E182" s="164" t="s">
        <v>282</v>
      </c>
      <c r="F182" s="1000">
        <v>47465</v>
      </c>
      <c r="G182" s="1000"/>
      <c r="H182" s="1000">
        <v>47470</v>
      </c>
      <c r="I182" s="1000"/>
      <c r="J182" s="541">
        <f t="shared" si="36"/>
        <v>5</v>
      </c>
      <c r="K182" s="1000">
        <v>47470</v>
      </c>
      <c r="L182" s="541">
        <f t="shared" si="37"/>
        <v>0</v>
      </c>
      <c r="M182" s="1000">
        <v>47480</v>
      </c>
      <c r="N182" s="1000"/>
      <c r="O182" s="541">
        <f t="shared" si="41"/>
        <v>10</v>
      </c>
      <c r="P182" s="541">
        <f t="shared" si="42"/>
        <v>10</v>
      </c>
      <c r="Q182" s="1000">
        <v>47497</v>
      </c>
      <c r="R182" s="1000"/>
      <c r="S182" s="541">
        <f t="shared" si="38"/>
        <v>17</v>
      </c>
      <c r="T182" s="542">
        <f t="shared" si="43"/>
        <v>32</v>
      </c>
      <c r="U182" s="542"/>
      <c r="V182" s="541">
        <f t="shared" si="44"/>
        <v>10</v>
      </c>
      <c r="W182" s="543">
        <f t="shared" si="45"/>
        <v>22</v>
      </c>
      <c r="X182" s="1046" t="s">
        <v>473</v>
      </c>
      <c r="Y182" s="1099" t="s">
        <v>51</v>
      </c>
      <c r="Z182" s="1099" t="s">
        <v>29</v>
      </c>
      <c r="AA182" s="1099">
        <v>2017</v>
      </c>
      <c r="AB182" s="1046" t="s">
        <v>30</v>
      </c>
      <c r="AC182" s="1047">
        <v>7</v>
      </c>
      <c r="AD182" s="978">
        <f t="shared" si="39"/>
        <v>4.5714285714285712</v>
      </c>
      <c r="AE182" s="1048">
        <v>23.45</v>
      </c>
      <c r="AF182" s="976">
        <f t="shared" si="40"/>
        <v>107.19999999999999</v>
      </c>
      <c r="AG182" s="1058" t="s">
        <v>128</v>
      </c>
      <c r="AH182" s="976">
        <f t="shared" si="46"/>
        <v>107.19999999999999</v>
      </c>
      <c r="AI182" s="978">
        <f t="shared" si="47"/>
        <v>4.5714285714285712</v>
      </c>
      <c r="AJ182" s="982">
        <f t="shared" si="48"/>
        <v>32</v>
      </c>
      <c r="AK182" s="1105"/>
      <c r="AL182" s="1104"/>
      <c r="AM182" s="1090"/>
    </row>
    <row r="183" spans="1:39" ht="12.1" customHeight="1">
      <c r="A183" s="1097">
        <v>45589</v>
      </c>
      <c r="B183" s="164" t="s">
        <v>460</v>
      </c>
      <c r="C183" s="164" t="s">
        <v>111</v>
      </c>
      <c r="D183" s="1098" t="s">
        <v>461</v>
      </c>
      <c r="E183" s="164" t="s">
        <v>283</v>
      </c>
      <c r="F183" s="1000">
        <v>47497</v>
      </c>
      <c r="G183" s="1000"/>
      <c r="H183" s="1000">
        <v>47509</v>
      </c>
      <c r="I183" s="1000"/>
      <c r="J183" s="541">
        <f t="shared" si="36"/>
        <v>12</v>
      </c>
      <c r="K183" s="1000">
        <v>47509</v>
      </c>
      <c r="L183" s="541">
        <f t="shared" si="37"/>
        <v>0</v>
      </c>
      <c r="M183" s="1000">
        <v>47521</v>
      </c>
      <c r="N183" s="1000"/>
      <c r="O183" s="541">
        <f t="shared" si="41"/>
        <v>12</v>
      </c>
      <c r="P183" s="541">
        <f t="shared" si="42"/>
        <v>12</v>
      </c>
      <c r="Q183" s="1000">
        <v>47521</v>
      </c>
      <c r="R183" s="1000"/>
      <c r="S183" s="541">
        <f t="shared" si="38"/>
        <v>0</v>
      </c>
      <c r="T183" s="542">
        <f t="shared" si="43"/>
        <v>24</v>
      </c>
      <c r="U183" s="542"/>
      <c r="V183" s="541">
        <f t="shared" si="44"/>
        <v>12</v>
      </c>
      <c r="W183" s="543">
        <f t="shared" si="45"/>
        <v>12</v>
      </c>
      <c r="X183" s="1046" t="s">
        <v>473</v>
      </c>
      <c r="Y183" s="1099" t="s">
        <v>51</v>
      </c>
      <c r="Z183" s="1099" t="s">
        <v>29</v>
      </c>
      <c r="AA183" s="1099">
        <v>2017</v>
      </c>
      <c r="AB183" s="1046" t="s">
        <v>30</v>
      </c>
      <c r="AC183" s="1047">
        <v>7</v>
      </c>
      <c r="AD183" s="978">
        <f t="shared" si="39"/>
        <v>3.4285714285714284</v>
      </c>
      <c r="AE183" s="1048">
        <v>23.45</v>
      </c>
      <c r="AF183" s="976">
        <f t="shared" si="40"/>
        <v>80.399999999999991</v>
      </c>
      <c r="AG183" s="1058" t="s">
        <v>128</v>
      </c>
      <c r="AH183" s="976">
        <f t="shared" si="46"/>
        <v>80.399999999999991</v>
      </c>
      <c r="AI183" s="978">
        <f t="shared" si="47"/>
        <v>3.4285714285714284</v>
      </c>
      <c r="AJ183" s="982">
        <f t="shared" si="48"/>
        <v>24</v>
      </c>
      <c r="AK183" s="1035" t="s">
        <v>439</v>
      </c>
      <c r="AL183" s="1036" t="s">
        <v>440</v>
      </c>
      <c r="AM183" s="1092" t="s">
        <v>2</v>
      </c>
    </row>
    <row r="184" spans="1:39" ht="12.1" customHeight="1">
      <c r="A184" s="1097">
        <v>45590</v>
      </c>
      <c r="B184" s="164" t="s">
        <v>460</v>
      </c>
      <c r="C184" s="164" t="s">
        <v>111</v>
      </c>
      <c r="D184" s="1098" t="s">
        <v>462</v>
      </c>
      <c r="E184" s="164" t="s">
        <v>282</v>
      </c>
      <c r="F184" s="1000">
        <v>47521</v>
      </c>
      <c r="G184" s="1000"/>
      <c r="H184" s="1000">
        <v>47529</v>
      </c>
      <c r="I184" s="1000"/>
      <c r="J184" s="541">
        <f t="shared" si="36"/>
        <v>8</v>
      </c>
      <c r="K184" s="1000">
        <v>47529</v>
      </c>
      <c r="L184" s="541">
        <f t="shared" si="37"/>
        <v>0</v>
      </c>
      <c r="M184" s="1000">
        <v>47539</v>
      </c>
      <c r="N184" s="1000"/>
      <c r="O184" s="541">
        <f t="shared" si="41"/>
        <v>10</v>
      </c>
      <c r="P184" s="541">
        <f t="shared" si="42"/>
        <v>10</v>
      </c>
      <c r="Q184" s="1000">
        <v>47556</v>
      </c>
      <c r="R184" s="1000"/>
      <c r="S184" s="541">
        <f t="shared" si="38"/>
        <v>17</v>
      </c>
      <c r="T184" s="542">
        <f t="shared" si="43"/>
        <v>35</v>
      </c>
      <c r="U184" s="542"/>
      <c r="V184" s="541">
        <f t="shared" si="44"/>
        <v>10</v>
      </c>
      <c r="W184" s="543">
        <f t="shared" si="45"/>
        <v>25</v>
      </c>
      <c r="X184" s="1046" t="s">
        <v>473</v>
      </c>
      <c r="Y184" s="1099" t="s">
        <v>51</v>
      </c>
      <c r="Z184" s="1099" t="s">
        <v>29</v>
      </c>
      <c r="AA184" s="1099">
        <v>2017</v>
      </c>
      <c r="AB184" s="1046" t="s">
        <v>30</v>
      </c>
      <c r="AC184" s="1047">
        <v>7</v>
      </c>
      <c r="AD184" s="978">
        <f t="shared" si="39"/>
        <v>5</v>
      </c>
      <c r="AE184" s="1048">
        <v>23.45</v>
      </c>
      <c r="AF184" s="976">
        <f t="shared" si="40"/>
        <v>117.25</v>
      </c>
      <c r="AG184" s="1058" t="s">
        <v>128</v>
      </c>
      <c r="AH184" s="976">
        <f t="shared" si="46"/>
        <v>117.25</v>
      </c>
      <c r="AI184" s="978">
        <f t="shared" si="47"/>
        <v>5</v>
      </c>
      <c r="AJ184" s="982">
        <f t="shared" si="48"/>
        <v>35</v>
      </c>
      <c r="AK184" s="1106">
        <v>398.65</v>
      </c>
      <c r="AL184" s="1074">
        <v>400</v>
      </c>
      <c r="AM184" s="1075">
        <v>45590</v>
      </c>
    </row>
    <row r="185" spans="1:39" ht="12.1" customHeight="1">
      <c r="A185" s="1097">
        <v>45590</v>
      </c>
      <c r="B185" s="164" t="s">
        <v>460</v>
      </c>
      <c r="C185" s="164" t="s">
        <v>111</v>
      </c>
      <c r="D185" s="1098" t="s">
        <v>461</v>
      </c>
      <c r="E185" s="164" t="s">
        <v>283</v>
      </c>
      <c r="F185" s="1000">
        <v>47556</v>
      </c>
      <c r="G185" s="1000"/>
      <c r="H185" s="1000">
        <v>47569</v>
      </c>
      <c r="I185" s="1000"/>
      <c r="J185" s="541">
        <f t="shared" si="36"/>
        <v>13</v>
      </c>
      <c r="K185" s="1000">
        <v>47569</v>
      </c>
      <c r="L185" s="541">
        <f t="shared" si="37"/>
        <v>0</v>
      </c>
      <c r="M185" s="1000">
        <v>47586</v>
      </c>
      <c r="N185" s="1000"/>
      <c r="O185" s="541">
        <f t="shared" si="41"/>
        <v>17</v>
      </c>
      <c r="P185" s="541">
        <f t="shared" si="42"/>
        <v>17</v>
      </c>
      <c r="Q185" s="1000">
        <v>47587</v>
      </c>
      <c r="R185" s="1000"/>
      <c r="S185" s="541">
        <f t="shared" si="38"/>
        <v>1</v>
      </c>
      <c r="T185" s="542">
        <f t="shared" si="43"/>
        <v>31</v>
      </c>
      <c r="U185" s="542"/>
      <c r="V185" s="541">
        <f t="shared" si="44"/>
        <v>17</v>
      </c>
      <c r="W185" s="543">
        <f t="shared" si="45"/>
        <v>14</v>
      </c>
      <c r="X185" s="1046" t="s">
        <v>473</v>
      </c>
      <c r="Y185" s="1099" t="s">
        <v>51</v>
      </c>
      <c r="Z185" s="1099" t="s">
        <v>29</v>
      </c>
      <c r="AA185" s="1099">
        <v>2017</v>
      </c>
      <c r="AB185" s="1046" t="s">
        <v>30</v>
      </c>
      <c r="AC185" s="1047">
        <v>7</v>
      </c>
      <c r="AD185" s="978">
        <f t="shared" si="39"/>
        <v>4.4285714285714288</v>
      </c>
      <c r="AE185" s="1048">
        <v>23.45</v>
      </c>
      <c r="AF185" s="976">
        <f t="shared" si="40"/>
        <v>103.85000000000001</v>
      </c>
      <c r="AG185" s="1058" t="s">
        <v>128</v>
      </c>
      <c r="AH185" s="976">
        <f t="shared" si="46"/>
        <v>103.85000000000001</v>
      </c>
      <c r="AI185" s="978">
        <f t="shared" si="47"/>
        <v>4.4285714285714288</v>
      </c>
      <c r="AJ185" s="982">
        <f t="shared" si="48"/>
        <v>31</v>
      </c>
      <c r="AK185" s="1105"/>
      <c r="AL185" s="1104"/>
      <c r="AM185" s="1090"/>
    </row>
    <row r="186" spans="1:39" ht="12.1" customHeight="1">
      <c r="A186" s="1097">
        <v>45593</v>
      </c>
      <c r="B186" s="164" t="s">
        <v>460</v>
      </c>
      <c r="C186" s="164" t="s">
        <v>111</v>
      </c>
      <c r="D186" s="1098" t="s">
        <v>462</v>
      </c>
      <c r="E186" s="164" t="s">
        <v>282</v>
      </c>
      <c r="F186" s="1000">
        <v>47587</v>
      </c>
      <c r="G186" s="1000"/>
      <c r="H186" s="1000">
        <v>47594</v>
      </c>
      <c r="I186" s="1000"/>
      <c r="J186" s="541">
        <f t="shared" si="36"/>
        <v>7</v>
      </c>
      <c r="K186" s="1000">
        <v>47594</v>
      </c>
      <c r="L186" s="541">
        <f t="shared" si="37"/>
        <v>0</v>
      </c>
      <c r="M186" s="1000">
        <v>47603</v>
      </c>
      <c r="N186" s="1000"/>
      <c r="O186" s="541">
        <f t="shared" si="41"/>
        <v>9</v>
      </c>
      <c r="P186" s="541">
        <f t="shared" si="42"/>
        <v>9</v>
      </c>
      <c r="Q186" s="1000">
        <v>47622</v>
      </c>
      <c r="R186" s="1000"/>
      <c r="S186" s="541">
        <f t="shared" si="38"/>
        <v>19</v>
      </c>
      <c r="T186" s="542">
        <f t="shared" si="43"/>
        <v>35</v>
      </c>
      <c r="U186" s="542"/>
      <c r="V186" s="541">
        <f t="shared" si="44"/>
        <v>9</v>
      </c>
      <c r="W186" s="543">
        <f t="shared" si="45"/>
        <v>26</v>
      </c>
      <c r="X186" s="1046" t="s">
        <v>473</v>
      </c>
      <c r="Y186" s="1099" t="s">
        <v>51</v>
      </c>
      <c r="Z186" s="1099" t="s">
        <v>29</v>
      </c>
      <c r="AA186" s="1099">
        <v>2017</v>
      </c>
      <c r="AB186" s="1046" t="s">
        <v>30</v>
      </c>
      <c r="AC186" s="1047">
        <v>7</v>
      </c>
      <c r="AD186" s="978">
        <f t="shared" si="39"/>
        <v>5</v>
      </c>
      <c r="AE186" s="1048">
        <v>23.45</v>
      </c>
      <c r="AF186" s="976">
        <f t="shared" si="40"/>
        <v>117.25</v>
      </c>
      <c r="AG186" s="1058" t="s">
        <v>128</v>
      </c>
      <c r="AH186" s="976">
        <f t="shared" si="46"/>
        <v>117.25</v>
      </c>
      <c r="AI186" s="978">
        <f t="shared" si="47"/>
        <v>5</v>
      </c>
      <c r="AJ186" s="982">
        <f t="shared" si="48"/>
        <v>35</v>
      </c>
      <c r="AK186" s="1105"/>
      <c r="AL186" s="1104"/>
      <c r="AM186" s="1090"/>
    </row>
    <row r="187" spans="1:39" ht="12.1" customHeight="1">
      <c r="A187" s="1097">
        <v>45593</v>
      </c>
      <c r="B187" s="164" t="s">
        <v>460</v>
      </c>
      <c r="C187" s="164" t="s">
        <v>111</v>
      </c>
      <c r="D187" s="1098" t="s">
        <v>461</v>
      </c>
      <c r="E187" s="164" t="s">
        <v>283</v>
      </c>
      <c r="F187" s="1000">
        <v>47622</v>
      </c>
      <c r="G187" s="1000"/>
      <c r="H187" s="1000">
        <v>47634</v>
      </c>
      <c r="I187" s="1000"/>
      <c r="J187" s="541">
        <f t="shared" si="36"/>
        <v>12</v>
      </c>
      <c r="K187" s="1000">
        <v>47634</v>
      </c>
      <c r="L187" s="541">
        <f t="shared" si="37"/>
        <v>0</v>
      </c>
      <c r="M187" s="1000">
        <v>47616</v>
      </c>
      <c r="N187" s="1000"/>
      <c r="O187" s="541">
        <f t="shared" si="41"/>
        <v>-18</v>
      </c>
      <c r="P187" s="541">
        <f t="shared" si="42"/>
        <v>-18</v>
      </c>
      <c r="Q187" s="1000">
        <v>47650</v>
      </c>
      <c r="R187" s="1000"/>
      <c r="S187" s="541">
        <f t="shared" si="38"/>
        <v>34</v>
      </c>
      <c r="T187" s="542">
        <f t="shared" si="43"/>
        <v>28</v>
      </c>
      <c r="U187" s="542"/>
      <c r="V187" s="541">
        <f t="shared" si="44"/>
        <v>-18</v>
      </c>
      <c r="W187" s="543">
        <f t="shared" si="45"/>
        <v>46</v>
      </c>
      <c r="X187" s="1046" t="s">
        <v>473</v>
      </c>
      <c r="Y187" s="1099" t="s">
        <v>51</v>
      </c>
      <c r="Z187" s="1099" t="s">
        <v>29</v>
      </c>
      <c r="AA187" s="1099">
        <v>2017</v>
      </c>
      <c r="AB187" s="1046" t="s">
        <v>30</v>
      </c>
      <c r="AC187" s="1047">
        <v>7</v>
      </c>
      <c r="AD187" s="978">
        <f t="shared" si="39"/>
        <v>4</v>
      </c>
      <c r="AE187" s="1048">
        <v>23.45</v>
      </c>
      <c r="AF187" s="976">
        <f t="shared" si="40"/>
        <v>93.8</v>
      </c>
      <c r="AG187" s="1058" t="s">
        <v>128</v>
      </c>
      <c r="AH187" s="976">
        <f t="shared" si="46"/>
        <v>93.8</v>
      </c>
      <c r="AI187" s="978">
        <f t="shared" si="47"/>
        <v>4</v>
      </c>
      <c r="AJ187" s="982">
        <f t="shared" si="48"/>
        <v>28</v>
      </c>
      <c r="AK187" s="1035" t="s">
        <v>439</v>
      </c>
      <c r="AL187" s="1036" t="s">
        <v>440</v>
      </c>
      <c r="AM187" s="1092" t="s">
        <v>2</v>
      </c>
    </row>
    <row r="188" spans="1:39" ht="12.1" customHeight="1">
      <c r="A188" s="1097">
        <v>45594</v>
      </c>
      <c r="B188" s="164" t="s">
        <v>460</v>
      </c>
      <c r="C188" s="164" t="s">
        <v>111</v>
      </c>
      <c r="D188" s="1098" t="s">
        <v>462</v>
      </c>
      <c r="E188" s="164" t="s">
        <v>282</v>
      </c>
      <c r="F188" s="1000">
        <v>47650</v>
      </c>
      <c r="G188" s="1000"/>
      <c r="H188" s="1000">
        <v>47654</v>
      </c>
      <c r="I188" s="1000"/>
      <c r="J188" s="541">
        <f t="shared" si="36"/>
        <v>4</v>
      </c>
      <c r="K188" s="1000">
        <v>47654</v>
      </c>
      <c r="L188" s="541">
        <f t="shared" si="37"/>
        <v>0</v>
      </c>
      <c r="M188" s="1000">
        <v>47665</v>
      </c>
      <c r="N188" s="1000"/>
      <c r="O188" s="541">
        <f t="shared" si="41"/>
        <v>11</v>
      </c>
      <c r="P188" s="541">
        <f t="shared" si="42"/>
        <v>11</v>
      </c>
      <c r="Q188" s="1000">
        <v>47676</v>
      </c>
      <c r="R188" s="1000"/>
      <c r="S188" s="541">
        <f t="shared" si="38"/>
        <v>11</v>
      </c>
      <c r="T188" s="542">
        <f t="shared" si="43"/>
        <v>26</v>
      </c>
      <c r="U188" s="542"/>
      <c r="V188" s="541">
        <f t="shared" si="44"/>
        <v>11</v>
      </c>
      <c r="W188" s="543">
        <f t="shared" si="45"/>
        <v>15</v>
      </c>
      <c r="X188" s="1046" t="s">
        <v>473</v>
      </c>
      <c r="Y188" s="1099" t="s">
        <v>51</v>
      </c>
      <c r="Z188" s="1099" t="s">
        <v>29</v>
      </c>
      <c r="AA188" s="1099">
        <v>2017</v>
      </c>
      <c r="AB188" s="1046" t="s">
        <v>30</v>
      </c>
      <c r="AC188" s="1047">
        <v>7</v>
      </c>
      <c r="AD188" s="978">
        <f t="shared" si="39"/>
        <v>3.7142857142857144</v>
      </c>
      <c r="AE188" s="1048">
        <v>23.45</v>
      </c>
      <c r="AF188" s="976">
        <f t="shared" si="40"/>
        <v>87.1</v>
      </c>
      <c r="AG188" s="1058" t="s">
        <v>128</v>
      </c>
      <c r="AH188" s="976">
        <f t="shared" si="46"/>
        <v>87.1</v>
      </c>
      <c r="AI188" s="978">
        <f t="shared" si="47"/>
        <v>3.7142857142857144</v>
      </c>
      <c r="AJ188" s="982">
        <f t="shared" si="48"/>
        <v>26</v>
      </c>
      <c r="AK188" s="1106">
        <v>402</v>
      </c>
      <c r="AL188" s="1074">
        <v>400</v>
      </c>
      <c r="AM188" s="1075">
        <v>45594</v>
      </c>
    </row>
    <row r="189" spans="1:39" ht="12.1" customHeight="1">
      <c r="A189" s="1097">
        <v>45594</v>
      </c>
      <c r="B189" s="164" t="s">
        <v>460</v>
      </c>
      <c r="C189" s="164" t="s">
        <v>111</v>
      </c>
      <c r="D189" s="1098" t="s">
        <v>461</v>
      </c>
      <c r="E189" s="164" t="s">
        <v>283</v>
      </c>
      <c r="F189" s="1000">
        <v>47676</v>
      </c>
      <c r="G189" s="1000"/>
      <c r="H189" s="1000">
        <v>47694</v>
      </c>
      <c r="I189" s="1000"/>
      <c r="J189" s="541">
        <f t="shared" si="36"/>
        <v>18</v>
      </c>
      <c r="K189" s="1000">
        <v>47694</v>
      </c>
      <c r="L189" s="541">
        <f t="shared" si="37"/>
        <v>0</v>
      </c>
      <c r="M189" s="1000">
        <v>47706</v>
      </c>
      <c r="N189" s="1000"/>
      <c r="O189" s="541">
        <f t="shared" si="41"/>
        <v>12</v>
      </c>
      <c r="P189" s="541">
        <f t="shared" si="42"/>
        <v>12</v>
      </c>
      <c r="Q189" s="1000">
        <v>47710</v>
      </c>
      <c r="R189" s="1000"/>
      <c r="S189" s="541">
        <f t="shared" si="38"/>
        <v>4</v>
      </c>
      <c r="T189" s="542">
        <f t="shared" si="43"/>
        <v>34</v>
      </c>
      <c r="U189" s="542"/>
      <c r="V189" s="541">
        <f t="shared" si="44"/>
        <v>12</v>
      </c>
      <c r="W189" s="543">
        <f t="shared" si="45"/>
        <v>22</v>
      </c>
      <c r="X189" s="1046" t="s">
        <v>473</v>
      </c>
      <c r="Y189" s="1099" t="s">
        <v>51</v>
      </c>
      <c r="Z189" s="1099" t="s">
        <v>29</v>
      </c>
      <c r="AA189" s="1099">
        <v>2017</v>
      </c>
      <c r="AB189" s="1046" t="s">
        <v>30</v>
      </c>
      <c r="AC189" s="1047">
        <v>7</v>
      </c>
      <c r="AD189" s="978">
        <f t="shared" si="39"/>
        <v>4.8571428571428568</v>
      </c>
      <c r="AE189" s="1048">
        <v>23.45</v>
      </c>
      <c r="AF189" s="976">
        <f t="shared" si="40"/>
        <v>113.89999999999999</v>
      </c>
      <c r="AG189" s="1058" t="s">
        <v>128</v>
      </c>
      <c r="AH189" s="976">
        <f t="shared" si="46"/>
        <v>113.89999999999999</v>
      </c>
      <c r="AI189" s="978">
        <f t="shared" si="47"/>
        <v>4.8571428571428568</v>
      </c>
      <c r="AJ189" s="982">
        <f t="shared" si="48"/>
        <v>34</v>
      </c>
      <c r="AK189" s="1105"/>
      <c r="AL189" s="1104"/>
      <c r="AM189" s="1090"/>
    </row>
    <row r="190" spans="1:39" ht="12.1" customHeight="1">
      <c r="A190" s="1097">
        <v>45595</v>
      </c>
      <c r="B190" s="164" t="s">
        <v>460</v>
      </c>
      <c r="C190" s="164" t="s">
        <v>111</v>
      </c>
      <c r="D190" s="1098" t="s">
        <v>462</v>
      </c>
      <c r="E190" s="164" t="s">
        <v>282</v>
      </c>
      <c r="F190" s="1000">
        <v>47710</v>
      </c>
      <c r="G190" s="1000"/>
      <c r="H190" s="1000">
        <v>47714</v>
      </c>
      <c r="I190" s="1000"/>
      <c r="J190" s="541">
        <f t="shared" si="36"/>
        <v>4</v>
      </c>
      <c r="K190" s="1000">
        <v>47714</v>
      </c>
      <c r="L190" s="541">
        <f t="shared" si="37"/>
        <v>0</v>
      </c>
      <c r="M190" s="1000">
        <v>47725</v>
      </c>
      <c r="N190" s="1000"/>
      <c r="O190" s="541">
        <f t="shared" si="41"/>
        <v>11</v>
      </c>
      <c r="P190" s="541">
        <f t="shared" si="42"/>
        <v>11</v>
      </c>
      <c r="Q190" s="1000">
        <v>47742</v>
      </c>
      <c r="R190" s="1000"/>
      <c r="S190" s="541">
        <f t="shared" si="38"/>
        <v>17</v>
      </c>
      <c r="T190" s="542">
        <f t="shared" si="43"/>
        <v>32</v>
      </c>
      <c r="U190" s="542"/>
      <c r="V190" s="541">
        <f t="shared" si="44"/>
        <v>11</v>
      </c>
      <c r="W190" s="543">
        <f t="shared" si="45"/>
        <v>21</v>
      </c>
      <c r="X190" s="1046" t="s">
        <v>473</v>
      </c>
      <c r="Y190" s="1099" t="s">
        <v>51</v>
      </c>
      <c r="Z190" s="1099" t="s">
        <v>29</v>
      </c>
      <c r="AA190" s="1099">
        <v>2017</v>
      </c>
      <c r="AB190" s="1046" t="s">
        <v>30</v>
      </c>
      <c r="AC190" s="1047">
        <v>7</v>
      </c>
      <c r="AD190" s="978">
        <f t="shared" si="39"/>
        <v>4.5714285714285712</v>
      </c>
      <c r="AE190" s="1048">
        <v>23.45</v>
      </c>
      <c r="AF190" s="976">
        <f t="shared" si="40"/>
        <v>107.19999999999999</v>
      </c>
      <c r="AG190" s="1058" t="s">
        <v>128</v>
      </c>
      <c r="AH190" s="976">
        <f t="shared" si="46"/>
        <v>107.19999999999999</v>
      </c>
      <c r="AI190" s="978">
        <f t="shared" si="47"/>
        <v>4.5714285714285712</v>
      </c>
      <c r="AJ190" s="982">
        <f t="shared" si="48"/>
        <v>32</v>
      </c>
      <c r="AK190" s="1105"/>
      <c r="AL190" s="1104"/>
      <c r="AM190" s="1090"/>
    </row>
    <row r="191" spans="1:39" ht="12.1" customHeight="1">
      <c r="A191" s="1097">
        <v>45595</v>
      </c>
      <c r="B191" s="164" t="s">
        <v>460</v>
      </c>
      <c r="C191" s="164" t="s">
        <v>111</v>
      </c>
      <c r="D191" s="1098" t="s">
        <v>461</v>
      </c>
      <c r="E191" s="164" t="s">
        <v>283</v>
      </c>
      <c r="F191" s="1000">
        <v>47742</v>
      </c>
      <c r="G191" s="1000"/>
      <c r="H191" s="1000">
        <v>47754</v>
      </c>
      <c r="I191" s="1000"/>
      <c r="J191" s="541">
        <f t="shared" si="36"/>
        <v>12</v>
      </c>
      <c r="K191" s="1000">
        <v>47754</v>
      </c>
      <c r="L191" s="541">
        <f t="shared" si="37"/>
        <v>0</v>
      </c>
      <c r="M191" s="1000">
        <v>47766</v>
      </c>
      <c r="N191" s="1000"/>
      <c r="O191" s="541">
        <f t="shared" si="41"/>
        <v>12</v>
      </c>
      <c r="P191" s="541">
        <f t="shared" si="42"/>
        <v>12</v>
      </c>
      <c r="Q191" s="1000">
        <v>47770</v>
      </c>
      <c r="R191" s="1000"/>
      <c r="S191" s="541">
        <f t="shared" si="38"/>
        <v>4</v>
      </c>
      <c r="T191" s="542">
        <f t="shared" si="43"/>
        <v>28</v>
      </c>
      <c r="U191" s="542"/>
      <c r="V191" s="541">
        <f t="shared" si="44"/>
        <v>12</v>
      </c>
      <c r="W191" s="543">
        <f t="shared" si="45"/>
        <v>16</v>
      </c>
      <c r="X191" s="1046" t="s">
        <v>473</v>
      </c>
      <c r="Y191" s="1099" t="s">
        <v>51</v>
      </c>
      <c r="Z191" s="1099" t="s">
        <v>29</v>
      </c>
      <c r="AA191" s="1099">
        <v>2017</v>
      </c>
      <c r="AB191" s="1046" t="s">
        <v>30</v>
      </c>
      <c r="AC191" s="1047">
        <v>7</v>
      </c>
      <c r="AD191" s="978">
        <f t="shared" si="39"/>
        <v>4</v>
      </c>
      <c r="AE191" s="1048">
        <v>23.45</v>
      </c>
      <c r="AF191" s="976">
        <f t="shared" si="40"/>
        <v>93.8</v>
      </c>
      <c r="AG191" s="1058" t="s">
        <v>128</v>
      </c>
      <c r="AH191" s="976">
        <f t="shared" si="46"/>
        <v>93.8</v>
      </c>
      <c r="AI191" s="978">
        <f t="shared" si="47"/>
        <v>4</v>
      </c>
      <c r="AJ191" s="982">
        <f t="shared" si="48"/>
        <v>28</v>
      </c>
      <c r="AK191" s="1035" t="s">
        <v>439</v>
      </c>
      <c r="AL191" s="1036" t="s">
        <v>440</v>
      </c>
      <c r="AM191" s="1092" t="s">
        <v>2</v>
      </c>
    </row>
    <row r="192" spans="1:39" ht="12.1" customHeight="1">
      <c r="A192" s="1097">
        <v>45596</v>
      </c>
      <c r="B192" s="164" t="s">
        <v>460</v>
      </c>
      <c r="C192" s="164" t="s">
        <v>111</v>
      </c>
      <c r="D192" s="1098" t="s">
        <v>462</v>
      </c>
      <c r="E192" s="164" t="s">
        <v>282</v>
      </c>
      <c r="F192" s="1000">
        <v>47770</v>
      </c>
      <c r="G192" s="1000"/>
      <c r="H192" s="1000">
        <v>47778</v>
      </c>
      <c r="I192" s="1000"/>
      <c r="J192" s="541">
        <f t="shared" si="36"/>
        <v>8</v>
      </c>
      <c r="K192" s="1000">
        <v>47778</v>
      </c>
      <c r="L192" s="541">
        <f t="shared" si="37"/>
        <v>0</v>
      </c>
      <c r="M192" s="1000">
        <v>47786</v>
      </c>
      <c r="N192" s="1000"/>
      <c r="O192" s="541">
        <f t="shared" si="41"/>
        <v>8</v>
      </c>
      <c r="P192" s="541">
        <f t="shared" si="42"/>
        <v>8</v>
      </c>
      <c r="Q192" s="1000">
        <v>47804</v>
      </c>
      <c r="R192" s="1000"/>
      <c r="S192" s="541">
        <f t="shared" si="38"/>
        <v>18</v>
      </c>
      <c r="T192" s="542">
        <f t="shared" si="43"/>
        <v>34</v>
      </c>
      <c r="U192" s="542"/>
      <c r="V192" s="541">
        <f t="shared" si="44"/>
        <v>8</v>
      </c>
      <c r="W192" s="543">
        <f t="shared" si="45"/>
        <v>26</v>
      </c>
      <c r="X192" s="1046" t="s">
        <v>473</v>
      </c>
      <c r="Y192" s="1099" t="s">
        <v>51</v>
      </c>
      <c r="Z192" s="1099" t="s">
        <v>29</v>
      </c>
      <c r="AA192" s="1099">
        <v>2017</v>
      </c>
      <c r="AB192" s="1046" t="s">
        <v>30</v>
      </c>
      <c r="AC192" s="1047">
        <v>7</v>
      </c>
      <c r="AD192" s="978">
        <f t="shared" si="39"/>
        <v>4.8571428571428568</v>
      </c>
      <c r="AE192" s="1048">
        <v>23.45</v>
      </c>
      <c r="AF192" s="976">
        <f t="shared" si="40"/>
        <v>113.89999999999999</v>
      </c>
      <c r="AG192" s="1058" t="s">
        <v>128</v>
      </c>
      <c r="AH192" s="976">
        <f t="shared" si="46"/>
        <v>113.89999999999999</v>
      </c>
      <c r="AI192" s="978">
        <f t="shared" si="47"/>
        <v>4.8571428571428568</v>
      </c>
      <c r="AJ192" s="982">
        <f t="shared" si="48"/>
        <v>34</v>
      </c>
      <c r="AK192" s="1106">
        <v>623.1</v>
      </c>
      <c r="AL192" s="1074">
        <v>600</v>
      </c>
      <c r="AM192" s="1075">
        <v>45596</v>
      </c>
    </row>
    <row r="193" spans="1:39" ht="12.1" customHeight="1">
      <c r="A193" s="1097">
        <v>45596</v>
      </c>
      <c r="B193" s="164" t="s">
        <v>460</v>
      </c>
      <c r="C193" s="164" t="s">
        <v>111</v>
      </c>
      <c r="D193" s="1098" t="s">
        <v>461</v>
      </c>
      <c r="E193" s="164" t="s">
        <v>283</v>
      </c>
      <c r="F193" s="1000">
        <v>47804</v>
      </c>
      <c r="G193" s="1000"/>
      <c r="H193" s="1000">
        <v>47820</v>
      </c>
      <c r="I193" s="1000"/>
      <c r="J193" s="541">
        <f t="shared" ref="J193:J194" si="49">H193-F193</f>
        <v>16</v>
      </c>
      <c r="K193" s="1000">
        <v>47820</v>
      </c>
      <c r="L193" s="541">
        <f t="shared" ref="L193:L194" si="50">K193-H193</f>
        <v>0</v>
      </c>
      <c r="M193" s="1000">
        <v>47825</v>
      </c>
      <c r="N193" s="1000"/>
      <c r="O193" s="541">
        <f t="shared" ref="O193:O194" si="51">M193-K193</f>
        <v>5</v>
      </c>
      <c r="P193" s="541">
        <f t="shared" ref="P193:P194" si="52">M193-H193</f>
        <v>5</v>
      </c>
      <c r="Q193" s="1000">
        <v>47835</v>
      </c>
      <c r="R193" s="1000"/>
      <c r="S193" s="541">
        <f t="shared" ref="S193:S194" si="53">Q193-M193</f>
        <v>10</v>
      </c>
      <c r="T193" s="542">
        <f t="shared" ref="T193:T194" si="54">Q193-F193</f>
        <v>31</v>
      </c>
      <c r="U193" s="542"/>
      <c r="V193" s="541">
        <f t="shared" ref="V193:V194" si="55">P193</f>
        <v>5</v>
      </c>
      <c r="W193" s="543">
        <f t="shared" ref="W193:W194" si="56">T193-V193</f>
        <v>26</v>
      </c>
      <c r="X193" s="1046" t="s">
        <v>473</v>
      </c>
      <c r="Y193" s="1099" t="s">
        <v>51</v>
      </c>
      <c r="Z193" s="1099" t="s">
        <v>29</v>
      </c>
      <c r="AA193" s="1099">
        <v>2017</v>
      </c>
      <c r="AB193" s="1046" t="s">
        <v>30</v>
      </c>
      <c r="AC193" s="1047">
        <v>7</v>
      </c>
      <c r="AD193" s="978">
        <f t="shared" ref="AD193:AD194" si="57">T193/AC193</f>
        <v>4.4285714285714288</v>
      </c>
      <c r="AE193" s="1048">
        <v>23.45</v>
      </c>
      <c r="AF193" s="976">
        <f t="shared" ref="AF193:AF194" si="58">AD193*AE193</f>
        <v>103.85000000000001</v>
      </c>
      <c r="AG193" s="1058" t="s">
        <v>128</v>
      </c>
      <c r="AH193" s="976">
        <f t="shared" ref="AH193:AH194" si="59">AF193</f>
        <v>103.85000000000001</v>
      </c>
      <c r="AI193" s="978">
        <f t="shared" ref="AI193:AI194" si="60">AD193</f>
        <v>4.4285714285714288</v>
      </c>
      <c r="AJ193" s="982">
        <f t="shared" ref="AJ193:AJ194" si="61">T193</f>
        <v>31</v>
      </c>
      <c r="AK193" s="1035" t="s">
        <v>439</v>
      </c>
      <c r="AL193" s="1036" t="s">
        <v>440</v>
      </c>
      <c r="AM193" s="1092" t="s">
        <v>2</v>
      </c>
    </row>
    <row r="194" spans="1:39" ht="12.1" customHeight="1">
      <c r="A194" s="1097">
        <v>45600</v>
      </c>
      <c r="B194" s="164" t="s">
        <v>460</v>
      </c>
      <c r="C194" s="164" t="s">
        <v>111</v>
      </c>
      <c r="D194" s="1098" t="s">
        <v>462</v>
      </c>
      <c r="E194" s="164" t="s">
        <v>282</v>
      </c>
      <c r="F194" s="1000">
        <v>47835</v>
      </c>
      <c r="G194" s="1000"/>
      <c r="H194" s="1000">
        <v>47837</v>
      </c>
      <c r="I194" s="1000"/>
      <c r="J194" s="541">
        <f t="shared" si="49"/>
        <v>2</v>
      </c>
      <c r="K194" s="1000">
        <v>47837</v>
      </c>
      <c r="L194" s="541">
        <f t="shared" si="50"/>
        <v>0</v>
      </c>
      <c r="M194" s="1000">
        <v>47847</v>
      </c>
      <c r="N194" s="1000"/>
      <c r="O194" s="541">
        <f t="shared" si="51"/>
        <v>10</v>
      </c>
      <c r="P194" s="541">
        <f t="shared" si="52"/>
        <v>10</v>
      </c>
      <c r="Q194" s="1000">
        <v>47864</v>
      </c>
      <c r="R194" s="1000"/>
      <c r="S194" s="541">
        <f t="shared" si="53"/>
        <v>17</v>
      </c>
      <c r="T194" s="542">
        <f t="shared" si="54"/>
        <v>29</v>
      </c>
      <c r="U194" s="542"/>
      <c r="V194" s="541">
        <f t="shared" si="55"/>
        <v>10</v>
      </c>
      <c r="W194" s="543">
        <f t="shared" si="56"/>
        <v>19</v>
      </c>
      <c r="X194" s="1046" t="s">
        <v>473</v>
      </c>
      <c r="Y194" s="1099" t="s">
        <v>51</v>
      </c>
      <c r="Z194" s="1099" t="s">
        <v>29</v>
      </c>
      <c r="AA194" s="1099">
        <v>2017</v>
      </c>
      <c r="AB194" s="1046" t="s">
        <v>30</v>
      </c>
      <c r="AC194" s="1047">
        <v>7</v>
      </c>
      <c r="AD194" s="978">
        <f t="shared" si="57"/>
        <v>4.1428571428571432</v>
      </c>
      <c r="AE194" s="1048">
        <v>23.45</v>
      </c>
      <c r="AF194" s="976">
        <f t="shared" si="58"/>
        <v>97.15</v>
      </c>
      <c r="AG194" s="1058" t="s">
        <v>128</v>
      </c>
      <c r="AH194" s="976">
        <f t="shared" si="59"/>
        <v>97.15</v>
      </c>
      <c r="AI194" s="978">
        <f t="shared" si="60"/>
        <v>4.1428571428571432</v>
      </c>
      <c r="AJ194" s="982">
        <f t="shared" si="61"/>
        <v>29</v>
      </c>
      <c r="AK194" s="1106">
        <f>SUM(AH193:AH194)</f>
        <v>201</v>
      </c>
      <c r="AL194" s="1074">
        <v>500</v>
      </c>
      <c r="AM194" s="1075">
        <v>45600</v>
      </c>
    </row>
    <row r="195" spans="1:39" ht="12.1" customHeight="1">
      <c r="A195" s="1097">
        <v>45600</v>
      </c>
      <c r="B195" s="164" t="s">
        <v>460</v>
      </c>
      <c r="C195" s="164" t="s">
        <v>111</v>
      </c>
      <c r="D195" s="1098" t="s">
        <v>461</v>
      </c>
      <c r="E195" s="164" t="s">
        <v>283</v>
      </c>
      <c r="F195" s="1000">
        <v>47864</v>
      </c>
      <c r="G195" s="1000"/>
      <c r="H195" s="1000">
        <v>47864</v>
      </c>
      <c r="I195" s="1000"/>
      <c r="J195" s="541">
        <f t="shared" ref="J195:J196" si="62">H195-F195</f>
        <v>0</v>
      </c>
      <c r="K195" s="1000">
        <v>47877</v>
      </c>
      <c r="L195" s="541">
        <f t="shared" ref="L195:L196" si="63">K195-H195</f>
        <v>13</v>
      </c>
      <c r="M195" s="1000">
        <v>47888</v>
      </c>
      <c r="N195" s="1000"/>
      <c r="O195" s="541">
        <f t="shared" ref="O195:O196" si="64">M195-K195</f>
        <v>11</v>
      </c>
      <c r="P195" s="541">
        <f t="shared" ref="P195:P196" si="65">M195-H195</f>
        <v>24</v>
      </c>
      <c r="Q195" s="1000">
        <v>47892</v>
      </c>
      <c r="R195" s="1000"/>
      <c r="S195" s="541">
        <f t="shared" ref="S195:S196" si="66">Q195-M195</f>
        <v>4</v>
      </c>
      <c r="T195" s="542">
        <f t="shared" ref="T195:T196" si="67">Q195-F195</f>
        <v>28</v>
      </c>
      <c r="U195" s="542"/>
      <c r="V195" s="541">
        <f t="shared" ref="V195:V196" si="68">P195</f>
        <v>24</v>
      </c>
      <c r="W195" s="543">
        <f t="shared" ref="W195:W196" si="69">T195-V195</f>
        <v>4</v>
      </c>
      <c r="X195" s="1046" t="s">
        <v>473</v>
      </c>
      <c r="Y195" s="1099" t="s">
        <v>51</v>
      </c>
      <c r="Z195" s="1099" t="s">
        <v>29</v>
      </c>
      <c r="AA195" s="1099">
        <v>2017</v>
      </c>
      <c r="AB195" s="1046" t="s">
        <v>30</v>
      </c>
      <c r="AC195" s="1047">
        <v>7</v>
      </c>
      <c r="AD195" s="978">
        <f t="shared" ref="AD195:AD196" si="70">T195/AC195</f>
        <v>4</v>
      </c>
      <c r="AE195" s="1048">
        <v>23.45</v>
      </c>
      <c r="AF195" s="976">
        <f t="shared" ref="AF195:AF196" si="71">AD195*AE195</f>
        <v>93.8</v>
      </c>
      <c r="AG195" s="1058" t="s">
        <v>128</v>
      </c>
      <c r="AH195" s="976">
        <f t="shared" ref="AH195:AH196" si="72">AF195</f>
        <v>93.8</v>
      </c>
      <c r="AI195" s="978">
        <f t="shared" ref="AI195:AI196" si="73">AD195</f>
        <v>4</v>
      </c>
      <c r="AJ195" s="978">
        <f t="shared" ref="AJ195:AJ196" si="74">T195</f>
        <v>28</v>
      </c>
      <c r="AK195" s="1089"/>
      <c r="AL195" s="1089"/>
      <c r="AM195" s="1093"/>
    </row>
    <row r="196" spans="1:39" ht="12.1" customHeight="1">
      <c r="A196" s="1097">
        <v>45601</v>
      </c>
      <c r="B196" s="164" t="s">
        <v>460</v>
      </c>
      <c r="C196" s="164" t="s">
        <v>111</v>
      </c>
      <c r="D196" s="1098" t="s">
        <v>462</v>
      </c>
      <c r="E196" s="164" t="s">
        <v>282</v>
      </c>
      <c r="F196" s="1000">
        <v>47892</v>
      </c>
      <c r="G196" s="1000"/>
      <c r="H196" s="1000">
        <v>47897</v>
      </c>
      <c r="I196" s="1000"/>
      <c r="J196" s="541">
        <f t="shared" si="62"/>
        <v>5</v>
      </c>
      <c r="K196" s="1000">
        <v>47897</v>
      </c>
      <c r="L196" s="541">
        <f t="shared" si="63"/>
        <v>0</v>
      </c>
      <c r="M196" s="1000">
        <v>47907</v>
      </c>
      <c r="N196" s="1000"/>
      <c r="O196" s="541">
        <f t="shared" si="64"/>
        <v>10</v>
      </c>
      <c r="P196" s="541">
        <f t="shared" si="65"/>
        <v>10</v>
      </c>
      <c r="Q196" s="1000">
        <v>47924</v>
      </c>
      <c r="R196" s="1000"/>
      <c r="S196" s="541">
        <f t="shared" si="66"/>
        <v>17</v>
      </c>
      <c r="T196" s="542">
        <f t="shared" si="67"/>
        <v>32</v>
      </c>
      <c r="U196" s="542"/>
      <c r="V196" s="541">
        <f t="shared" si="68"/>
        <v>10</v>
      </c>
      <c r="W196" s="543">
        <f t="shared" si="69"/>
        <v>22</v>
      </c>
      <c r="X196" s="1046" t="s">
        <v>473</v>
      </c>
      <c r="Y196" s="1099" t="s">
        <v>51</v>
      </c>
      <c r="Z196" s="1099" t="s">
        <v>29</v>
      </c>
      <c r="AA196" s="1099">
        <v>2017</v>
      </c>
      <c r="AB196" s="1046" t="s">
        <v>30</v>
      </c>
      <c r="AC196" s="1047">
        <v>7</v>
      </c>
      <c r="AD196" s="978">
        <f t="shared" si="70"/>
        <v>4.5714285714285712</v>
      </c>
      <c r="AE196" s="1048">
        <v>23.45</v>
      </c>
      <c r="AF196" s="976">
        <f t="shared" si="71"/>
        <v>107.19999999999999</v>
      </c>
      <c r="AG196" s="1058" t="s">
        <v>128</v>
      </c>
      <c r="AH196" s="976">
        <f t="shared" si="72"/>
        <v>107.19999999999999</v>
      </c>
      <c r="AI196" s="978">
        <f t="shared" si="73"/>
        <v>4.5714285714285712</v>
      </c>
      <c r="AJ196" s="978">
        <f t="shared" si="74"/>
        <v>32</v>
      </c>
      <c r="AK196" s="1089"/>
      <c r="AL196" s="1089"/>
      <c r="AM196" s="1090"/>
    </row>
    <row r="197" spans="1:39" ht="12.1" customHeight="1">
      <c r="A197" s="1097">
        <v>45601</v>
      </c>
      <c r="B197" s="164" t="s">
        <v>460</v>
      </c>
      <c r="C197" s="164" t="s">
        <v>111</v>
      </c>
      <c r="D197" s="1098" t="s">
        <v>461</v>
      </c>
      <c r="E197" s="164" t="s">
        <v>283</v>
      </c>
      <c r="F197" s="1000">
        <v>47924</v>
      </c>
      <c r="G197" s="1000"/>
      <c r="H197" s="1000">
        <v>47936</v>
      </c>
      <c r="I197" s="1000"/>
      <c r="J197" s="541">
        <f t="shared" ref="J197:J198" si="75">H197-F197</f>
        <v>12</v>
      </c>
      <c r="K197" s="1000">
        <v>47936</v>
      </c>
      <c r="L197" s="541">
        <f t="shared" ref="L197:L198" si="76">K197-H197</f>
        <v>0</v>
      </c>
      <c r="M197" s="1000">
        <v>47948</v>
      </c>
      <c r="N197" s="1000"/>
      <c r="O197" s="541">
        <f t="shared" ref="O197:O198" si="77">M197-K197</f>
        <v>12</v>
      </c>
      <c r="P197" s="541">
        <f t="shared" ref="P197:P198" si="78">M197-H197</f>
        <v>12</v>
      </c>
      <c r="Q197" s="1000">
        <v>47952</v>
      </c>
      <c r="R197" s="1000"/>
      <c r="S197" s="541">
        <f t="shared" ref="S197:S198" si="79">Q197-M197</f>
        <v>4</v>
      </c>
      <c r="T197" s="542">
        <f t="shared" ref="T197:T198" si="80">Q197-F197</f>
        <v>28</v>
      </c>
      <c r="U197" s="542"/>
      <c r="V197" s="541">
        <f t="shared" ref="V197:V198" si="81">P197</f>
        <v>12</v>
      </c>
      <c r="W197" s="543">
        <f t="shared" ref="W197:W198" si="82">T197-V197</f>
        <v>16</v>
      </c>
      <c r="X197" s="1046" t="s">
        <v>473</v>
      </c>
      <c r="Y197" s="1099" t="s">
        <v>51</v>
      </c>
      <c r="Z197" s="1099" t="s">
        <v>29</v>
      </c>
      <c r="AA197" s="1099">
        <v>2017</v>
      </c>
      <c r="AB197" s="1046" t="s">
        <v>30</v>
      </c>
      <c r="AC197" s="1047">
        <v>7</v>
      </c>
      <c r="AD197" s="978">
        <f t="shared" ref="AD197" si="83">T197/AC197</f>
        <v>4</v>
      </c>
      <c r="AE197" s="1048">
        <v>23.45</v>
      </c>
      <c r="AF197" s="976">
        <f t="shared" ref="AF197" si="84">AD197*AE197</f>
        <v>93.8</v>
      </c>
      <c r="AG197" s="1058" t="s">
        <v>128</v>
      </c>
      <c r="AH197" s="976">
        <f t="shared" ref="AH197" si="85">AF197</f>
        <v>93.8</v>
      </c>
      <c r="AI197" s="978">
        <f t="shared" ref="AI197" si="86">AD197</f>
        <v>4</v>
      </c>
      <c r="AJ197" s="978">
        <f t="shared" ref="AJ197" si="87">T197</f>
        <v>28</v>
      </c>
      <c r="AK197" s="1035" t="s">
        <v>439</v>
      </c>
      <c r="AL197" s="1036" t="s">
        <v>440</v>
      </c>
      <c r="AM197" s="1092" t="s">
        <v>2</v>
      </c>
    </row>
    <row r="198" spans="1:39" ht="12.1" customHeight="1">
      <c r="A198" s="1097">
        <v>45602</v>
      </c>
      <c r="B198" s="164" t="s">
        <v>460</v>
      </c>
      <c r="C198" s="164" t="s">
        <v>111</v>
      </c>
      <c r="D198" s="1098" t="s">
        <v>462</v>
      </c>
      <c r="E198" s="164" t="s">
        <v>282</v>
      </c>
      <c r="F198" s="1000">
        <v>47952</v>
      </c>
      <c r="G198" s="1000"/>
      <c r="H198" s="1000">
        <v>47957</v>
      </c>
      <c r="I198" s="1000"/>
      <c r="J198" s="541">
        <f t="shared" si="75"/>
        <v>5</v>
      </c>
      <c r="K198" s="1000">
        <v>47957</v>
      </c>
      <c r="L198" s="541">
        <f t="shared" si="76"/>
        <v>0</v>
      </c>
      <c r="M198" s="1000">
        <v>47967</v>
      </c>
      <c r="N198" s="1000"/>
      <c r="O198" s="541">
        <f t="shared" si="77"/>
        <v>10</v>
      </c>
      <c r="P198" s="541">
        <f t="shared" si="78"/>
        <v>10</v>
      </c>
      <c r="Q198" s="1000">
        <v>47984</v>
      </c>
      <c r="R198" s="1000"/>
      <c r="S198" s="541">
        <f t="shared" si="79"/>
        <v>17</v>
      </c>
      <c r="T198" s="542">
        <f t="shared" si="80"/>
        <v>32</v>
      </c>
      <c r="U198" s="542"/>
      <c r="V198" s="541">
        <f t="shared" si="81"/>
        <v>10</v>
      </c>
      <c r="W198" s="543">
        <f t="shared" si="82"/>
        <v>22</v>
      </c>
      <c r="X198" s="1046" t="s">
        <v>473</v>
      </c>
      <c r="Y198" s="1099" t="s">
        <v>51</v>
      </c>
      <c r="Z198" s="1099" t="s">
        <v>29</v>
      </c>
      <c r="AA198" s="1099">
        <v>2017</v>
      </c>
      <c r="AB198" s="1046" t="s">
        <v>30</v>
      </c>
      <c r="AC198" s="1047">
        <v>7</v>
      </c>
      <c r="AD198" s="978">
        <f t="shared" ref="AD198" si="88">T198/AC198</f>
        <v>4.5714285714285712</v>
      </c>
      <c r="AE198" s="1048">
        <v>23.45</v>
      </c>
      <c r="AF198" s="976">
        <f t="shared" ref="AF198" si="89">AD198*AE198</f>
        <v>107.19999999999999</v>
      </c>
      <c r="AG198" s="1058" t="s">
        <v>128</v>
      </c>
      <c r="AH198" s="976">
        <f t="shared" ref="AH198" si="90">AF198</f>
        <v>107.19999999999999</v>
      </c>
      <c r="AI198" s="978">
        <f t="shared" ref="AI198" si="91">AD198</f>
        <v>4.5714285714285712</v>
      </c>
      <c r="AJ198" s="978">
        <f t="shared" ref="AJ198" si="92">T198</f>
        <v>32</v>
      </c>
      <c r="AK198" s="1106">
        <f>SUM(AH195:AH198)</f>
        <v>402</v>
      </c>
      <c r="AL198" s="1074">
        <v>500</v>
      </c>
      <c r="AM198" s="1075">
        <v>45600</v>
      </c>
    </row>
    <row r="199" spans="1:39" ht="12.1" customHeight="1">
      <c r="A199" s="1097">
        <v>45602</v>
      </c>
      <c r="B199" s="164" t="s">
        <v>460</v>
      </c>
      <c r="C199" s="164" t="s">
        <v>111</v>
      </c>
      <c r="D199" s="1098" t="s">
        <v>461</v>
      </c>
      <c r="E199" s="164" t="s">
        <v>283</v>
      </c>
      <c r="F199" s="1000">
        <v>47984</v>
      </c>
      <c r="G199" s="1000"/>
      <c r="H199" s="1000">
        <v>47996</v>
      </c>
      <c r="I199" s="1000"/>
      <c r="J199" s="541">
        <f t="shared" ref="J199" si="93">H199-F199</f>
        <v>12</v>
      </c>
      <c r="K199" s="1000">
        <v>47996</v>
      </c>
      <c r="L199" s="541">
        <f t="shared" ref="L199" si="94">K199-H199</f>
        <v>0</v>
      </c>
      <c r="M199" s="1000">
        <v>48008</v>
      </c>
      <c r="N199" s="1000"/>
      <c r="O199" s="541">
        <f t="shared" ref="O199" si="95">M199-K199</f>
        <v>12</v>
      </c>
      <c r="P199" s="541">
        <f t="shared" ref="P199" si="96">M199-H199</f>
        <v>12</v>
      </c>
      <c r="Q199" s="1000">
        <v>48012</v>
      </c>
      <c r="R199" s="1000"/>
      <c r="S199" s="541">
        <f t="shared" ref="S199" si="97">Q199-M199</f>
        <v>4</v>
      </c>
      <c r="T199" s="542">
        <f t="shared" ref="T199" si="98">Q199-F199</f>
        <v>28</v>
      </c>
      <c r="U199" s="542"/>
      <c r="V199" s="541">
        <f t="shared" ref="V199" si="99">P199</f>
        <v>12</v>
      </c>
      <c r="W199" s="543">
        <f t="shared" ref="W199" si="100">T199-V199</f>
        <v>16</v>
      </c>
      <c r="X199" s="1046" t="s">
        <v>473</v>
      </c>
      <c r="Y199" s="1099" t="s">
        <v>51</v>
      </c>
      <c r="Z199" s="1099" t="s">
        <v>29</v>
      </c>
      <c r="AA199" s="1099">
        <v>2017</v>
      </c>
      <c r="AB199" s="1046" t="s">
        <v>30</v>
      </c>
      <c r="AC199" s="1047">
        <v>7</v>
      </c>
      <c r="AD199" s="978">
        <f t="shared" ref="AD199" si="101">T199/AC199</f>
        <v>4</v>
      </c>
      <c r="AE199" s="1048">
        <v>23.45</v>
      </c>
      <c r="AF199" s="976">
        <f t="shared" ref="AF199" si="102">AD199*AE199</f>
        <v>93.8</v>
      </c>
      <c r="AG199" s="1058" t="s">
        <v>128</v>
      </c>
      <c r="AH199" s="976">
        <f t="shared" ref="AH199" si="103">AF199</f>
        <v>93.8</v>
      </c>
      <c r="AI199" s="978">
        <f t="shared" ref="AI199" si="104">AD199</f>
        <v>4</v>
      </c>
      <c r="AJ199" s="978">
        <f t="shared" ref="AJ199" si="105">T199</f>
        <v>28</v>
      </c>
      <c r="AK199" s="1035" t="s">
        <v>439</v>
      </c>
      <c r="AL199" s="1036" t="s">
        <v>440</v>
      </c>
      <c r="AM199" s="1092" t="s">
        <v>2</v>
      </c>
    </row>
    <row r="200" spans="1:39" ht="12.1" customHeight="1">
      <c r="A200" s="1097">
        <v>45603</v>
      </c>
      <c r="B200" s="164" t="s">
        <v>460</v>
      </c>
      <c r="C200" s="164" t="s">
        <v>111</v>
      </c>
      <c r="D200" s="1098" t="s">
        <v>462</v>
      </c>
      <c r="E200" s="164" t="s">
        <v>282</v>
      </c>
      <c r="F200" s="1000">
        <v>48012</v>
      </c>
      <c r="G200" s="1000"/>
      <c r="H200" s="1000">
        <v>48017</v>
      </c>
      <c r="I200" s="1000"/>
      <c r="J200" s="541">
        <f t="shared" ref="J200" si="106">H200-F200</f>
        <v>5</v>
      </c>
      <c r="K200" s="1000">
        <v>48017</v>
      </c>
      <c r="L200" s="541">
        <f t="shared" ref="L200" si="107">K200-H200</f>
        <v>0</v>
      </c>
      <c r="M200" s="1000">
        <v>48027</v>
      </c>
      <c r="N200" s="1000"/>
      <c r="O200" s="541">
        <f t="shared" ref="O200" si="108">M200-K200</f>
        <v>10</v>
      </c>
      <c r="P200" s="541">
        <f t="shared" ref="P200" si="109">M200-H200</f>
        <v>10</v>
      </c>
      <c r="Q200" s="1000">
        <v>48043</v>
      </c>
      <c r="R200" s="1000"/>
      <c r="S200" s="541">
        <f t="shared" ref="S200" si="110">Q200-M200</f>
        <v>16</v>
      </c>
      <c r="T200" s="542">
        <f t="shared" ref="T200" si="111">Q200-F200</f>
        <v>31</v>
      </c>
      <c r="U200" s="542"/>
      <c r="V200" s="541">
        <f t="shared" ref="V200" si="112">P200</f>
        <v>10</v>
      </c>
      <c r="W200" s="543">
        <f t="shared" ref="W200" si="113">T200-V200</f>
        <v>21</v>
      </c>
      <c r="X200" s="1046" t="s">
        <v>473</v>
      </c>
      <c r="Y200" s="1099" t="s">
        <v>51</v>
      </c>
      <c r="Z200" s="1099" t="s">
        <v>29</v>
      </c>
      <c r="AA200" s="1099">
        <v>2017</v>
      </c>
      <c r="AB200" s="1046" t="s">
        <v>30</v>
      </c>
      <c r="AC200" s="1047">
        <v>7</v>
      </c>
      <c r="AD200" s="978">
        <f t="shared" ref="AD200" si="114">T200/AC200</f>
        <v>4.4285714285714288</v>
      </c>
      <c r="AE200" s="1048">
        <v>23.45</v>
      </c>
      <c r="AF200" s="976">
        <f t="shared" ref="AF200" si="115">AD200*AE200</f>
        <v>103.85000000000001</v>
      </c>
      <c r="AG200" s="1058" t="s">
        <v>128</v>
      </c>
      <c r="AH200" s="976">
        <f t="shared" ref="AH200" si="116">AF200</f>
        <v>103.85000000000001</v>
      </c>
      <c r="AI200" s="978">
        <f t="shared" ref="AI200" si="117">AD200</f>
        <v>4.4285714285714288</v>
      </c>
      <c r="AJ200" s="978">
        <f t="shared" ref="AJ200" si="118">T200</f>
        <v>31</v>
      </c>
      <c r="AK200" s="1106">
        <f>SUM(AH199:AH200)</f>
        <v>197.65</v>
      </c>
      <c r="AL200" s="1074">
        <v>600</v>
      </c>
      <c r="AM200" s="1075">
        <v>45603</v>
      </c>
    </row>
    <row r="201" spans="1:39" ht="12.1" customHeight="1">
      <c r="A201" s="1097">
        <v>45603</v>
      </c>
      <c r="B201" s="164" t="s">
        <v>460</v>
      </c>
      <c r="C201" s="164" t="s">
        <v>111</v>
      </c>
      <c r="D201" s="1098" t="s">
        <v>461</v>
      </c>
      <c r="E201" s="164" t="s">
        <v>283</v>
      </c>
      <c r="F201" s="1000">
        <v>48043</v>
      </c>
      <c r="G201" s="1000"/>
      <c r="H201" s="1000">
        <v>48056</v>
      </c>
      <c r="I201" s="1000"/>
      <c r="J201" s="541">
        <f t="shared" ref="J201" si="119">H201-F201</f>
        <v>13</v>
      </c>
      <c r="K201" s="1000">
        <v>48056</v>
      </c>
      <c r="L201" s="541">
        <f t="shared" ref="L201" si="120">K201-H201</f>
        <v>0</v>
      </c>
      <c r="M201" s="1000">
        <v>48068</v>
      </c>
      <c r="N201" s="1000"/>
      <c r="O201" s="541">
        <f t="shared" ref="O201" si="121">M201-K201</f>
        <v>12</v>
      </c>
      <c r="P201" s="541">
        <f t="shared" ref="P201" si="122">M201-H201</f>
        <v>12</v>
      </c>
      <c r="Q201" s="1000">
        <v>48072</v>
      </c>
      <c r="R201" s="1000"/>
      <c r="S201" s="541">
        <f t="shared" ref="S201" si="123">Q201-M201</f>
        <v>4</v>
      </c>
      <c r="T201" s="542">
        <f t="shared" ref="T201" si="124">Q201-F201</f>
        <v>29</v>
      </c>
      <c r="U201" s="542"/>
      <c r="V201" s="541">
        <f t="shared" ref="V201" si="125">P201</f>
        <v>12</v>
      </c>
      <c r="W201" s="543">
        <f t="shared" ref="W201" si="126">T201-V201</f>
        <v>17</v>
      </c>
      <c r="X201" s="1046" t="s">
        <v>473</v>
      </c>
      <c r="Y201" s="1099" t="s">
        <v>51</v>
      </c>
      <c r="Z201" s="1099" t="s">
        <v>29</v>
      </c>
      <c r="AA201" s="1099">
        <v>2017</v>
      </c>
      <c r="AB201" s="1046" t="s">
        <v>30</v>
      </c>
      <c r="AC201" s="1047">
        <v>7</v>
      </c>
      <c r="AD201" s="978">
        <f t="shared" ref="AD201" si="127">T201/AC201</f>
        <v>4.1428571428571432</v>
      </c>
      <c r="AE201" s="1048">
        <v>23.45</v>
      </c>
      <c r="AF201" s="976">
        <f t="shared" ref="AF201" si="128">AD201*AE201</f>
        <v>97.15</v>
      </c>
      <c r="AG201" s="1058" t="s">
        <v>128</v>
      </c>
      <c r="AH201" s="976">
        <f t="shared" ref="AH201" si="129">AF201</f>
        <v>97.15</v>
      </c>
      <c r="AI201" s="978">
        <f t="shared" ref="AI201" si="130">AD201</f>
        <v>4.1428571428571432</v>
      </c>
      <c r="AJ201" s="978">
        <f t="shared" ref="AJ201" si="131">T201</f>
        <v>29</v>
      </c>
      <c r="AK201" s="1089"/>
      <c r="AL201" s="1089"/>
      <c r="AM201" s="1090"/>
    </row>
    <row r="202" spans="1:39" ht="12.1" customHeight="1">
      <c r="A202" s="1097">
        <v>45604</v>
      </c>
      <c r="B202" s="164" t="s">
        <v>460</v>
      </c>
      <c r="C202" s="164" t="s">
        <v>111</v>
      </c>
      <c r="D202" s="1098" t="s">
        <v>462</v>
      </c>
      <c r="E202" s="164" t="s">
        <v>282</v>
      </c>
      <c r="F202" s="1000">
        <v>48072</v>
      </c>
      <c r="G202" s="1000"/>
      <c r="H202" s="1000">
        <v>48076</v>
      </c>
      <c r="I202" s="1000"/>
      <c r="J202" s="541">
        <f t="shared" ref="J202" si="132">H202-F202</f>
        <v>4</v>
      </c>
      <c r="K202" s="1000">
        <v>48076</v>
      </c>
      <c r="L202" s="541">
        <f t="shared" ref="L202" si="133">K202-H202</f>
        <v>0</v>
      </c>
      <c r="M202" s="1000">
        <v>48086</v>
      </c>
      <c r="N202" s="1000"/>
      <c r="O202" s="541">
        <f t="shared" ref="O202" si="134">M202-K202</f>
        <v>10</v>
      </c>
      <c r="P202" s="541">
        <f t="shared" ref="P202" si="135">M202-H202</f>
        <v>10</v>
      </c>
      <c r="Q202" s="1000">
        <v>48103</v>
      </c>
      <c r="R202" s="1000"/>
      <c r="S202" s="541">
        <f t="shared" ref="S202" si="136">Q202-M202</f>
        <v>17</v>
      </c>
      <c r="T202" s="542">
        <f t="shared" ref="T202" si="137">Q202-F202</f>
        <v>31</v>
      </c>
      <c r="U202" s="542"/>
      <c r="V202" s="541">
        <f t="shared" ref="V202" si="138">P202</f>
        <v>10</v>
      </c>
      <c r="W202" s="543">
        <f t="shared" ref="W202" si="139">T202-V202</f>
        <v>21</v>
      </c>
      <c r="X202" s="1046" t="s">
        <v>473</v>
      </c>
      <c r="Y202" s="1099" t="s">
        <v>51</v>
      </c>
      <c r="Z202" s="1099" t="s">
        <v>29</v>
      </c>
      <c r="AA202" s="1099">
        <v>2017</v>
      </c>
      <c r="AB202" s="1046" t="s">
        <v>30</v>
      </c>
      <c r="AC202" s="1047">
        <v>7</v>
      </c>
      <c r="AD202" s="978">
        <f t="shared" ref="AD202" si="140">T202/AC202</f>
        <v>4.4285714285714288</v>
      </c>
      <c r="AE202" s="1048">
        <v>23.45</v>
      </c>
      <c r="AF202" s="976">
        <f t="shared" ref="AF202" si="141">AD202*AE202</f>
        <v>103.85000000000001</v>
      </c>
      <c r="AG202" s="1058" t="s">
        <v>128</v>
      </c>
      <c r="AH202" s="976">
        <f t="shared" ref="AH202" si="142">AF202</f>
        <v>103.85000000000001</v>
      </c>
      <c r="AI202" s="978">
        <f t="shared" ref="AI202" si="143">AD202</f>
        <v>4.4285714285714288</v>
      </c>
      <c r="AJ202" s="978">
        <f t="shared" ref="AJ202" si="144">T202</f>
        <v>31</v>
      </c>
      <c r="AK202" s="1091"/>
      <c r="AL202" s="1091"/>
      <c r="AM202" s="1092"/>
    </row>
    <row r="203" spans="1:39" ht="12.1" customHeight="1">
      <c r="A203" s="1097">
        <v>45604</v>
      </c>
      <c r="B203" s="164" t="s">
        <v>460</v>
      </c>
      <c r="C203" s="164" t="s">
        <v>582</v>
      </c>
      <c r="D203" s="1098" t="s">
        <v>485</v>
      </c>
      <c r="E203" s="164" t="s">
        <v>282</v>
      </c>
      <c r="F203" s="1000">
        <v>48103</v>
      </c>
      <c r="G203" s="1000"/>
      <c r="H203" s="1000">
        <v>48130</v>
      </c>
      <c r="I203" s="1000"/>
      <c r="J203" s="541">
        <f t="shared" ref="J203" si="145">H203-F203</f>
        <v>27</v>
      </c>
      <c r="K203" s="1000">
        <v>48130</v>
      </c>
      <c r="L203" s="541">
        <f t="shared" ref="L203" si="146">K203-H203</f>
        <v>0</v>
      </c>
      <c r="M203" s="1000">
        <v>48146</v>
      </c>
      <c r="N203" s="1000"/>
      <c r="O203" s="541">
        <f t="shared" ref="O203" si="147">M203-K203</f>
        <v>16</v>
      </c>
      <c r="P203" s="541">
        <f t="shared" ref="P203" si="148">M203-H203</f>
        <v>16</v>
      </c>
      <c r="Q203" s="1000">
        <v>48167</v>
      </c>
      <c r="R203" s="1000"/>
      <c r="S203" s="541">
        <f t="shared" ref="S203" si="149">Q203-M203</f>
        <v>21</v>
      </c>
      <c r="T203" s="542">
        <f t="shared" ref="T203" si="150">Q203-F203</f>
        <v>64</v>
      </c>
      <c r="U203" s="542"/>
      <c r="V203" s="541">
        <f t="shared" ref="V203" si="151">P203</f>
        <v>16</v>
      </c>
      <c r="W203" s="543">
        <f t="shared" ref="W203" si="152">T203-V203</f>
        <v>48</v>
      </c>
      <c r="X203" s="1046" t="s">
        <v>473</v>
      </c>
      <c r="Y203" s="1099" t="s">
        <v>51</v>
      </c>
      <c r="Z203" s="1099" t="s">
        <v>29</v>
      </c>
      <c r="AA203" s="1099">
        <v>2017</v>
      </c>
      <c r="AB203" s="1046" t="s">
        <v>30</v>
      </c>
      <c r="AC203" s="1047">
        <v>7</v>
      </c>
      <c r="AD203" s="978">
        <f t="shared" ref="AD203" si="153">T203/AC203</f>
        <v>9.1428571428571423</v>
      </c>
      <c r="AE203" s="1048">
        <v>23.45</v>
      </c>
      <c r="AF203" s="976">
        <f t="shared" ref="AF203" si="154">AD203*AE203</f>
        <v>214.39999999999998</v>
      </c>
      <c r="AG203" s="1058" t="s">
        <v>128</v>
      </c>
      <c r="AH203" s="976">
        <f t="shared" ref="AH203" si="155">AF203</f>
        <v>214.39999999999998</v>
      </c>
      <c r="AI203" s="978">
        <f t="shared" ref="AI203" si="156">AD203</f>
        <v>9.1428571428571423</v>
      </c>
      <c r="AJ203" s="978">
        <f t="shared" ref="AJ203" si="157">T203</f>
        <v>64</v>
      </c>
      <c r="AK203" s="1089"/>
      <c r="AL203" s="1089"/>
      <c r="AM203" s="1093"/>
    </row>
    <row r="204" spans="1:39" ht="12.1" customHeight="1">
      <c r="A204" s="1097">
        <v>45604</v>
      </c>
      <c r="B204" s="164" t="s">
        <v>460</v>
      </c>
      <c r="C204" s="164" t="s">
        <v>111</v>
      </c>
      <c r="D204" s="1098" t="s">
        <v>461</v>
      </c>
      <c r="E204" s="164" t="s">
        <v>283</v>
      </c>
      <c r="F204" s="1000">
        <v>48167</v>
      </c>
      <c r="G204" s="1000"/>
      <c r="H204" s="1000">
        <v>48180</v>
      </c>
      <c r="I204" s="1000"/>
      <c r="J204" s="541">
        <f t="shared" ref="J204" si="158">H204-F204</f>
        <v>13</v>
      </c>
      <c r="K204" s="1000">
        <v>48180</v>
      </c>
      <c r="L204" s="541">
        <f t="shared" ref="L204" si="159">K204-H204</f>
        <v>0</v>
      </c>
      <c r="M204" s="1000">
        <v>48192</v>
      </c>
      <c r="N204" s="1000"/>
      <c r="O204" s="541">
        <f t="shared" ref="O204" si="160">M204-K204</f>
        <v>12</v>
      </c>
      <c r="P204" s="541">
        <f t="shared" ref="P204" si="161">M204-H204</f>
        <v>12</v>
      </c>
      <c r="Q204" s="1000">
        <v>48196</v>
      </c>
      <c r="R204" s="1000"/>
      <c r="S204" s="541">
        <f t="shared" ref="S204" si="162">Q204-M204</f>
        <v>4</v>
      </c>
      <c r="T204" s="542">
        <f t="shared" ref="T204" si="163">Q204-F204</f>
        <v>29</v>
      </c>
      <c r="U204" s="542"/>
      <c r="V204" s="541">
        <f t="shared" ref="V204" si="164">P204</f>
        <v>12</v>
      </c>
      <c r="W204" s="543">
        <f t="shared" ref="W204" si="165">T204-V204</f>
        <v>17</v>
      </c>
      <c r="X204" s="1046" t="s">
        <v>473</v>
      </c>
      <c r="Y204" s="1099" t="s">
        <v>51</v>
      </c>
      <c r="Z204" s="1099" t="s">
        <v>29</v>
      </c>
      <c r="AA204" s="1099">
        <v>2017</v>
      </c>
      <c r="AB204" s="1046" t="s">
        <v>30</v>
      </c>
      <c r="AC204" s="1047">
        <v>7</v>
      </c>
      <c r="AD204" s="978">
        <f t="shared" ref="AD204" si="166">T204/AC204</f>
        <v>4.1428571428571432</v>
      </c>
      <c r="AE204" s="1048">
        <v>23.45</v>
      </c>
      <c r="AF204" s="976">
        <f t="shared" ref="AF204" si="167">AD204*AE204</f>
        <v>97.15</v>
      </c>
      <c r="AG204" s="1058" t="s">
        <v>128</v>
      </c>
      <c r="AH204" s="976">
        <f t="shared" ref="AH204" si="168">AF204</f>
        <v>97.15</v>
      </c>
      <c r="AI204" s="978">
        <f t="shared" ref="AI204" si="169">AD204</f>
        <v>4.1428571428571432</v>
      </c>
      <c r="AJ204" s="978">
        <f t="shared" ref="AJ204" si="170">T204</f>
        <v>29</v>
      </c>
      <c r="AK204" s="1035" t="s">
        <v>439</v>
      </c>
      <c r="AL204" s="1036" t="s">
        <v>440</v>
      </c>
      <c r="AM204" s="1092" t="s">
        <v>2</v>
      </c>
    </row>
    <row r="205" spans="1:39" ht="12.1" customHeight="1">
      <c r="A205" s="1097">
        <v>45607</v>
      </c>
      <c r="B205" s="164" t="s">
        <v>460</v>
      </c>
      <c r="C205" s="164" t="s">
        <v>111</v>
      </c>
      <c r="D205" s="1098" t="s">
        <v>462</v>
      </c>
      <c r="E205" s="164" t="s">
        <v>282</v>
      </c>
      <c r="F205" s="1000">
        <v>48196</v>
      </c>
      <c r="G205" s="1000"/>
      <c r="H205" s="1000">
        <v>48200</v>
      </c>
      <c r="I205" s="1000"/>
      <c r="J205" s="541">
        <f t="shared" ref="J205" si="171">H205-F205</f>
        <v>4</v>
      </c>
      <c r="K205" s="1000">
        <v>48200</v>
      </c>
      <c r="L205" s="541">
        <f t="shared" ref="L205" si="172">K205-H205</f>
        <v>0</v>
      </c>
      <c r="M205" s="1000">
        <v>48210</v>
      </c>
      <c r="N205" s="1000"/>
      <c r="O205" s="541">
        <f t="shared" ref="O205" si="173">M205-K205</f>
        <v>10</v>
      </c>
      <c r="P205" s="541">
        <f t="shared" ref="P205" si="174">M205-H205</f>
        <v>10</v>
      </c>
      <c r="Q205" s="1000">
        <v>48227</v>
      </c>
      <c r="R205" s="1000"/>
      <c r="S205" s="541">
        <f t="shared" ref="S205" si="175">Q205-M205</f>
        <v>17</v>
      </c>
      <c r="T205" s="542">
        <f t="shared" ref="T205" si="176">Q205-F205</f>
        <v>31</v>
      </c>
      <c r="U205" s="542"/>
      <c r="V205" s="541">
        <f t="shared" ref="V205" si="177">P205</f>
        <v>10</v>
      </c>
      <c r="W205" s="543">
        <f t="shared" ref="W205" si="178">T205-V205</f>
        <v>21</v>
      </c>
      <c r="X205" s="1046" t="s">
        <v>473</v>
      </c>
      <c r="Y205" s="1099" t="s">
        <v>51</v>
      </c>
      <c r="Z205" s="1099" t="s">
        <v>29</v>
      </c>
      <c r="AA205" s="1099">
        <v>2017</v>
      </c>
      <c r="AB205" s="1046" t="s">
        <v>30</v>
      </c>
      <c r="AC205" s="1047">
        <v>7</v>
      </c>
      <c r="AD205" s="978">
        <f t="shared" ref="AD205" si="179">T205/AC205</f>
        <v>4.4285714285714288</v>
      </c>
      <c r="AE205" s="1048">
        <v>23.45</v>
      </c>
      <c r="AF205" s="976">
        <f t="shared" ref="AF205" si="180">AD205*AE205</f>
        <v>103.85000000000001</v>
      </c>
      <c r="AG205" s="1058" t="s">
        <v>128</v>
      </c>
      <c r="AH205" s="976">
        <f t="shared" ref="AH205" si="181">AF205</f>
        <v>103.85000000000001</v>
      </c>
      <c r="AI205" s="978">
        <f t="shared" ref="AI205" si="182">AD205</f>
        <v>4.4285714285714288</v>
      </c>
      <c r="AJ205" s="978">
        <f t="shared" ref="AJ205" si="183">T205</f>
        <v>31</v>
      </c>
      <c r="AK205" s="1106">
        <f>SUM(AH201:AH205)</f>
        <v>616.4</v>
      </c>
      <c r="AL205" s="1074">
        <v>700</v>
      </c>
      <c r="AM205" s="1075">
        <v>45607</v>
      </c>
    </row>
    <row r="206" spans="1:39" ht="12.1" customHeight="1">
      <c r="A206" s="1097">
        <v>45607</v>
      </c>
      <c r="B206" s="164" t="s">
        <v>460</v>
      </c>
      <c r="C206" s="164" t="s">
        <v>111</v>
      </c>
      <c r="D206" s="1098" t="s">
        <v>485</v>
      </c>
      <c r="E206" s="164" t="s">
        <v>282</v>
      </c>
      <c r="F206" s="1000">
        <v>48227</v>
      </c>
      <c r="G206" s="1000"/>
      <c r="H206" s="1000">
        <v>48227</v>
      </c>
      <c r="I206" s="1000"/>
      <c r="J206" s="541">
        <f t="shared" ref="J206" si="184">H206-F206</f>
        <v>0</v>
      </c>
      <c r="K206" s="1000">
        <v>48243</v>
      </c>
      <c r="L206" s="541">
        <f t="shared" ref="L206" si="185">K206-H206</f>
        <v>16</v>
      </c>
      <c r="M206" s="1000">
        <v>48243</v>
      </c>
      <c r="N206" s="1000"/>
      <c r="O206" s="541">
        <f t="shared" ref="O206" si="186">M206-K206</f>
        <v>0</v>
      </c>
      <c r="P206" s="541">
        <f t="shared" ref="P206" si="187">M206-H206</f>
        <v>16</v>
      </c>
      <c r="Q206" s="1000">
        <v>48275</v>
      </c>
      <c r="R206" s="1000"/>
      <c r="S206" s="541">
        <f t="shared" ref="S206" si="188">Q206-M206</f>
        <v>32</v>
      </c>
      <c r="T206" s="542">
        <f t="shared" ref="T206" si="189">Q206-F206</f>
        <v>48</v>
      </c>
      <c r="U206" s="542"/>
      <c r="V206" s="541">
        <f t="shared" ref="V206" si="190">P206</f>
        <v>16</v>
      </c>
      <c r="W206" s="543">
        <f t="shared" ref="W206" si="191">T206-V206</f>
        <v>32</v>
      </c>
      <c r="X206" s="1046" t="s">
        <v>473</v>
      </c>
      <c r="Y206" s="1099" t="s">
        <v>51</v>
      </c>
      <c r="Z206" s="1099" t="s">
        <v>29</v>
      </c>
      <c r="AA206" s="1099">
        <v>2017</v>
      </c>
      <c r="AB206" s="1046" t="s">
        <v>30</v>
      </c>
      <c r="AC206" s="1047">
        <v>7</v>
      </c>
      <c r="AD206" s="978">
        <f t="shared" ref="AD206" si="192">T206/AC206</f>
        <v>6.8571428571428568</v>
      </c>
      <c r="AE206" s="1048">
        <v>23.45</v>
      </c>
      <c r="AF206" s="976">
        <f t="shared" ref="AF206" si="193">AD206*AE206</f>
        <v>160.79999999999998</v>
      </c>
      <c r="AG206" s="1058" t="s">
        <v>128</v>
      </c>
      <c r="AH206" s="976">
        <f t="shared" ref="AH206" si="194">AF206</f>
        <v>160.79999999999998</v>
      </c>
      <c r="AI206" s="978">
        <f t="shared" ref="AI206" si="195">AD206</f>
        <v>6.8571428571428568</v>
      </c>
      <c r="AJ206" s="978">
        <f t="shared" ref="AJ206" si="196">T206</f>
        <v>48</v>
      </c>
      <c r="AK206" s="1091"/>
      <c r="AL206" s="1091"/>
      <c r="AM206" s="1092"/>
    </row>
    <row r="207" spans="1:39" ht="12.1" customHeight="1">
      <c r="A207" s="1097">
        <v>45607</v>
      </c>
      <c r="B207" s="164" t="s">
        <v>460</v>
      </c>
      <c r="C207" s="164" t="s">
        <v>111</v>
      </c>
      <c r="D207" s="1098" t="s">
        <v>461</v>
      </c>
      <c r="E207" s="164" t="s">
        <v>283</v>
      </c>
      <c r="F207" s="1000">
        <v>48275</v>
      </c>
      <c r="G207" s="1000"/>
      <c r="H207" s="1000">
        <v>48283</v>
      </c>
      <c r="I207" s="1000"/>
      <c r="J207" s="541">
        <f t="shared" ref="J207" si="197">H207-F207</f>
        <v>8</v>
      </c>
      <c r="K207" s="1000">
        <v>48283</v>
      </c>
      <c r="L207" s="541">
        <f t="shared" ref="L207" si="198">K207-H207</f>
        <v>0</v>
      </c>
      <c r="M207" s="1000">
        <v>48295</v>
      </c>
      <c r="N207" s="1000"/>
      <c r="O207" s="541">
        <f t="shared" ref="O207" si="199">M207-K207</f>
        <v>12</v>
      </c>
      <c r="P207" s="541">
        <f t="shared" ref="P207" si="200">M207-H207</f>
        <v>12</v>
      </c>
      <c r="Q207" s="1000">
        <v>48299</v>
      </c>
      <c r="R207" s="1000"/>
      <c r="S207" s="541">
        <f t="shared" ref="S207" si="201">Q207-M207</f>
        <v>4</v>
      </c>
      <c r="T207" s="542">
        <f t="shared" ref="T207" si="202">Q207-F207</f>
        <v>24</v>
      </c>
      <c r="U207" s="542"/>
      <c r="V207" s="541">
        <f t="shared" ref="V207" si="203">P207</f>
        <v>12</v>
      </c>
      <c r="W207" s="543">
        <f t="shared" ref="W207" si="204">T207-V207</f>
        <v>12</v>
      </c>
      <c r="X207" s="1046" t="s">
        <v>473</v>
      </c>
      <c r="Y207" s="1099" t="s">
        <v>51</v>
      </c>
      <c r="Z207" s="1099" t="s">
        <v>29</v>
      </c>
      <c r="AA207" s="1099">
        <v>2017</v>
      </c>
      <c r="AB207" s="1046" t="s">
        <v>30</v>
      </c>
      <c r="AC207" s="1047">
        <v>7</v>
      </c>
      <c r="AD207" s="978">
        <f t="shared" ref="AD207" si="205">T207/AC207</f>
        <v>3.4285714285714284</v>
      </c>
      <c r="AE207" s="1048">
        <v>23.45</v>
      </c>
      <c r="AF207" s="976">
        <f t="shared" ref="AF207" si="206">AD207*AE207</f>
        <v>80.399999999999991</v>
      </c>
      <c r="AG207" s="1058" t="s">
        <v>128</v>
      </c>
      <c r="AH207" s="976">
        <f t="shared" ref="AH207" si="207">AF207</f>
        <v>80.399999999999991</v>
      </c>
      <c r="AI207" s="978">
        <f t="shared" ref="AI207" si="208">AD207</f>
        <v>3.4285714285714284</v>
      </c>
      <c r="AJ207" s="978">
        <f t="shared" ref="AJ207" si="209">T207</f>
        <v>24</v>
      </c>
      <c r="AK207" s="1089"/>
      <c r="AL207" s="1089"/>
      <c r="AM207" s="1093"/>
    </row>
    <row r="208" spans="1:39" ht="12.1" customHeight="1">
      <c r="A208" s="1097">
        <v>45608</v>
      </c>
      <c r="B208" s="164" t="s">
        <v>460</v>
      </c>
      <c r="C208" s="164" t="s">
        <v>111</v>
      </c>
      <c r="D208" s="1098" t="s">
        <v>462</v>
      </c>
      <c r="E208" s="164" t="s">
        <v>282</v>
      </c>
      <c r="F208" s="1000">
        <v>48299</v>
      </c>
      <c r="G208" s="1000"/>
      <c r="H208" s="1000">
        <v>48303</v>
      </c>
      <c r="I208" s="1000"/>
      <c r="J208" s="541">
        <f t="shared" ref="J208" si="210">H208-F208</f>
        <v>4</v>
      </c>
      <c r="K208" s="1000">
        <v>48303</v>
      </c>
      <c r="L208" s="541">
        <f t="shared" ref="L208" si="211">K208-H208</f>
        <v>0</v>
      </c>
      <c r="M208" s="1000">
        <v>48313</v>
      </c>
      <c r="N208" s="1000"/>
      <c r="O208" s="541">
        <f t="shared" ref="O208" si="212">M208-K208</f>
        <v>10</v>
      </c>
      <c r="P208" s="541">
        <f t="shared" ref="P208" si="213">M208-H208</f>
        <v>10</v>
      </c>
      <c r="Q208" s="1000">
        <v>48330</v>
      </c>
      <c r="R208" s="1000"/>
      <c r="S208" s="541">
        <f t="shared" ref="S208" si="214">Q208-M208</f>
        <v>17</v>
      </c>
      <c r="T208" s="542">
        <f t="shared" ref="T208" si="215">Q208-F208</f>
        <v>31</v>
      </c>
      <c r="U208" s="542"/>
      <c r="V208" s="541">
        <f t="shared" ref="V208" si="216">P208</f>
        <v>10</v>
      </c>
      <c r="W208" s="543">
        <f t="shared" ref="W208" si="217">T208-V208</f>
        <v>21</v>
      </c>
      <c r="X208" s="1046" t="s">
        <v>473</v>
      </c>
      <c r="Y208" s="1099" t="s">
        <v>51</v>
      </c>
      <c r="Z208" s="1099" t="s">
        <v>29</v>
      </c>
      <c r="AA208" s="1099">
        <v>2017</v>
      </c>
      <c r="AB208" s="1046" t="s">
        <v>30</v>
      </c>
      <c r="AC208" s="1047">
        <v>7</v>
      </c>
      <c r="AD208" s="978">
        <f t="shared" ref="AD208" si="218">T208/AC208</f>
        <v>4.4285714285714288</v>
      </c>
      <c r="AE208" s="1048">
        <v>23.45</v>
      </c>
      <c r="AF208" s="976">
        <f t="shared" ref="AF208" si="219">AD208*AE208</f>
        <v>103.85000000000001</v>
      </c>
      <c r="AG208" s="1058" t="s">
        <v>128</v>
      </c>
      <c r="AH208" s="976">
        <f t="shared" ref="AH208" si="220">AF208</f>
        <v>103.85000000000001</v>
      </c>
      <c r="AI208" s="978">
        <f t="shared" ref="AI208" si="221">AD208</f>
        <v>4.4285714285714288</v>
      </c>
      <c r="AJ208" s="978">
        <f t="shared" ref="AJ208" si="222">T208</f>
        <v>31</v>
      </c>
      <c r="AK208" s="1089"/>
      <c r="AL208" s="1089"/>
      <c r="AM208" s="1090"/>
    </row>
    <row r="209" spans="1:39" ht="12.1" customHeight="1">
      <c r="A209" s="1097">
        <v>45608</v>
      </c>
      <c r="B209" s="164" t="s">
        <v>460</v>
      </c>
      <c r="C209" s="164" t="s">
        <v>111</v>
      </c>
      <c r="D209" s="1098" t="s">
        <v>461</v>
      </c>
      <c r="E209" s="164" t="s">
        <v>283</v>
      </c>
      <c r="F209" s="1000">
        <v>48330</v>
      </c>
      <c r="G209" s="1000"/>
      <c r="H209" s="1000">
        <v>48334</v>
      </c>
      <c r="I209" s="1000"/>
      <c r="J209" s="541">
        <f t="shared" ref="J209" si="223">H209-F209</f>
        <v>4</v>
      </c>
      <c r="K209" s="1000">
        <v>48334</v>
      </c>
      <c r="L209" s="541">
        <f t="shared" ref="L209" si="224">K209-H209</f>
        <v>0</v>
      </c>
      <c r="M209" s="1000">
        <v>48355</v>
      </c>
      <c r="N209" s="1000"/>
      <c r="O209" s="541">
        <f t="shared" ref="O209" si="225">M209-K209</f>
        <v>21</v>
      </c>
      <c r="P209" s="541">
        <f t="shared" ref="P209" si="226">M209-H209</f>
        <v>21</v>
      </c>
      <c r="Q209" s="1000">
        <v>48359</v>
      </c>
      <c r="R209" s="1000"/>
      <c r="S209" s="541">
        <f t="shared" ref="S209" si="227">Q209-M209</f>
        <v>4</v>
      </c>
      <c r="T209" s="542">
        <f t="shared" ref="T209" si="228">Q209-F209</f>
        <v>29</v>
      </c>
      <c r="U209" s="542"/>
      <c r="V209" s="541">
        <f t="shared" ref="V209" si="229">P209</f>
        <v>21</v>
      </c>
      <c r="W209" s="543">
        <f t="shared" ref="W209" si="230">T209-V209</f>
        <v>8</v>
      </c>
      <c r="X209" s="1046" t="s">
        <v>473</v>
      </c>
      <c r="Y209" s="1099" t="s">
        <v>51</v>
      </c>
      <c r="Z209" s="1099" t="s">
        <v>29</v>
      </c>
      <c r="AA209" s="1099">
        <v>2017</v>
      </c>
      <c r="AB209" s="1046" t="s">
        <v>30</v>
      </c>
      <c r="AC209" s="1047">
        <v>7</v>
      </c>
      <c r="AD209" s="978">
        <f t="shared" ref="AD209" si="231">T209/AC209</f>
        <v>4.1428571428571432</v>
      </c>
      <c r="AE209" s="1048">
        <v>23.45</v>
      </c>
      <c r="AF209" s="976">
        <f t="shared" ref="AF209" si="232">AD209*AE209</f>
        <v>97.15</v>
      </c>
      <c r="AG209" s="1058" t="s">
        <v>128</v>
      </c>
      <c r="AH209" s="976">
        <f t="shared" ref="AH209" si="233">AF209</f>
        <v>97.15</v>
      </c>
      <c r="AI209" s="978">
        <f t="shared" ref="AI209" si="234">AD209</f>
        <v>4.1428571428571432</v>
      </c>
      <c r="AJ209" s="978">
        <f t="shared" ref="AJ209" si="235">T209</f>
        <v>29</v>
      </c>
      <c r="AK209" s="1089"/>
      <c r="AL209" s="1089"/>
      <c r="AM209" s="1090"/>
    </row>
    <row r="210" spans="1:39" ht="12.1" customHeight="1">
      <c r="A210" s="1097">
        <v>45609</v>
      </c>
      <c r="B210" s="164" t="s">
        <v>460</v>
      </c>
      <c r="C210" s="164" t="s">
        <v>111</v>
      </c>
      <c r="D210" s="1098" t="s">
        <v>462</v>
      </c>
      <c r="E210" s="164" t="s">
        <v>282</v>
      </c>
      <c r="F210" s="1000">
        <v>48359</v>
      </c>
      <c r="G210" s="1000"/>
      <c r="H210" s="1000">
        <v>48363</v>
      </c>
      <c r="I210" s="1000"/>
      <c r="J210" s="541">
        <f t="shared" ref="J210" si="236">H210-F210</f>
        <v>4</v>
      </c>
      <c r="K210" s="1000">
        <v>48363</v>
      </c>
      <c r="L210" s="541">
        <f t="shared" ref="L210" si="237">K210-H210</f>
        <v>0</v>
      </c>
      <c r="M210" s="1000">
        <v>48370</v>
      </c>
      <c r="N210" s="1000"/>
      <c r="O210" s="541">
        <f t="shared" ref="O210" si="238">M210-K210</f>
        <v>7</v>
      </c>
      <c r="P210" s="541">
        <f t="shared" ref="P210" si="239">M210-H210</f>
        <v>7</v>
      </c>
      <c r="Q210" s="1000">
        <v>48391</v>
      </c>
      <c r="R210" s="1000"/>
      <c r="S210" s="541">
        <f t="shared" ref="S210" si="240">Q210-M210</f>
        <v>21</v>
      </c>
      <c r="T210" s="542">
        <f t="shared" ref="T210" si="241">Q210-F210</f>
        <v>32</v>
      </c>
      <c r="U210" s="542"/>
      <c r="V210" s="541">
        <f t="shared" ref="V210" si="242">P210</f>
        <v>7</v>
      </c>
      <c r="W210" s="543">
        <f t="shared" ref="W210" si="243">T210-V210</f>
        <v>25</v>
      </c>
      <c r="X210" s="1046" t="s">
        <v>473</v>
      </c>
      <c r="Y210" s="1099" t="s">
        <v>51</v>
      </c>
      <c r="Z210" s="1099" t="s">
        <v>29</v>
      </c>
      <c r="AA210" s="1099">
        <v>2017</v>
      </c>
      <c r="AB210" s="1046" t="s">
        <v>30</v>
      </c>
      <c r="AC210" s="1047">
        <v>7</v>
      </c>
      <c r="AD210" s="978">
        <f t="shared" ref="AD210" si="244">T210/AC210</f>
        <v>4.5714285714285712</v>
      </c>
      <c r="AE210" s="1048">
        <v>23.45</v>
      </c>
      <c r="AF210" s="976">
        <f t="shared" ref="AF210" si="245">AD210*AE210</f>
        <v>107.19999999999999</v>
      </c>
      <c r="AG210" s="1058" t="s">
        <v>128</v>
      </c>
      <c r="AH210" s="976">
        <f t="shared" ref="AH210" si="246">AF210</f>
        <v>107.19999999999999</v>
      </c>
      <c r="AI210" s="978">
        <f t="shared" ref="AI210" si="247">AD210</f>
        <v>4.5714285714285712</v>
      </c>
      <c r="AJ210" s="978">
        <f t="shared" ref="AJ210" si="248">T210</f>
        <v>32</v>
      </c>
      <c r="AK210" s="1035" t="s">
        <v>439</v>
      </c>
      <c r="AL210" s="1036" t="s">
        <v>440</v>
      </c>
      <c r="AM210" s="1092" t="s">
        <v>2</v>
      </c>
    </row>
    <row r="211" spans="1:39" ht="12.1" customHeight="1">
      <c r="A211" s="1097">
        <v>45609</v>
      </c>
      <c r="B211" s="164" t="s">
        <v>460</v>
      </c>
      <c r="C211" s="164" t="s">
        <v>111</v>
      </c>
      <c r="D211" s="1098" t="s">
        <v>485</v>
      </c>
      <c r="E211" s="164" t="s">
        <v>282</v>
      </c>
      <c r="F211" s="1000">
        <v>48391</v>
      </c>
      <c r="G211" s="1000"/>
      <c r="H211" s="1000">
        <v>48391</v>
      </c>
      <c r="I211" s="1000"/>
      <c r="J211" s="541">
        <f t="shared" ref="J211" si="249">H211-F211</f>
        <v>0</v>
      </c>
      <c r="K211" s="1000">
        <v>48421</v>
      </c>
      <c r="L211" s="541">
        <f t="shared" ref="L211" si="250">K211-H211</f>
        <v>30</v>
      </c>
      <c r="M211" s="1000">
        <v>48421</v>
      </c>
      <c r="N211" s="1000"/>
      <c r="O211" s="541">
        <f t="shared" ref="O211" si="251">M211-K211</f>
        <v>0</v>
      </c>
      <c r="P211" s="541">
        <f t="shared" ref="P211" si="252">M211-H211</f>
        <v>30</v>
      </c>
      <c r="Q211" s="1000">
        <v>48450</v>
      </c>
      <c r="R211" s="1000"/>
      <c r="S211" s="541">
        <f t="shared" ref="S211" si="253">Q211-M211</f>
        <v>29</v>
      </c>
      <c r="T211" s="542">
        <f t="shared" ref="T211" si="254">Q211-F211</f>
        <v>59</v>
      </c>
      <c r="U211" s="542"/>
      <c r="V211" s="541">
        <f t="shared" ref="V211" si="255">P211</f>
        <v>30</v>
      </c>
      <c r="W211" s="543">
        <f t="shared" ref="W211" si="256">T211-V211</f>
        <v>29</v>
      </c>
      <c r="X211" s="1046" t="s">
        <v>473</v>
      </c>
      <c r="Y211" s="1099" t="s">
        <v>51</v>
      </c>
      <c r="Z211" s="1099" t="s">
        <v>29</v>
      </c>
      <c r="AA211" s="1099">
        <v>2017</v>
      </c>
      <c r="AB211" s="1046" t="s">
        <v>30</v>
      </c>
      <c r="AC211" s="1047">
        <v>7</v>
      </c>
      <c r="AD211" s="978">
        <f t="shared" ref="AD211" si="257">T211/AC211</f>
        <v>8.4285714285714288</v>
      </c>
      <c r="AE211" s="1048">
        <v>23.45</v>
      </c>
      <c r="AF211" s="976">
        <f t="shared" ref="AF211" si="258">AD211*AE211</f>
        <v>197.65</v>
      </c>
      <c r="AG211" s="1058" t="s">
        <v>128</v>
      </c>
      <c r="AH211" s="976">
        <f t="shared" ref="AH211" si="259">AF211</f>
        <v>197.65</v>
      </c>
      <c r="AI211" s="978">
        <f t="shared" ref="AI211" si="260">AD211</f>
        <v>8.4285714285714288</v>
      </c>
      <c r="AJ211" s="978">
        <f t="shared" ref="AJ211" si="261">T211</f>
        <v>59</v>
      </c>
      <c r="AK211" s="1106">
        <f>SUM(AH206:AH211)</f>
        <v>747.05000000000007</v>
      </c>
      <c r="AL211" s="1074">
        <v>800</v>
      </c>
      <c r="AM211" s="1075">
        <v>45609</v>
      </c>
    </row>
    <row r="212" spans="1:39" ht="12.1" customHeight="1">
      <c r="A212" s="1097">
        <v>45609</v>
      </c>
      <c r="B212" s="164" t="s">
        <v>460</v>
      </c>
      <c r="C212" s="164" t="s">
        <v>111</v>
      </c>
      <c r="D212" s="1098" t="s">
        <v>461</v>
      </c>
      <c r="E212" s="164" t="s">
        <v>283</v>
      </c>
      <c r="F212" s="1000">
        <v>48450</v>
      </c>
      <c r="G212" s="1000"/>
      <c r="H212" s="1000">
        <v>48458</v>
      </c>
      <c r="I212" s="1000"/>
      <c r="J212" s="541">
        <f t="shared" ref="J212" si="262">H212-F212</f>
        <v>8</v>
      </c>
      <c r="K212" s="1000">
        <v>48458</v>
      </c>
      <c r="L212" s="541">
        <f t="shared" ref="L212" si="263">K212-H212</f>
        <v>0</v>
      </c>
      <c r="M212" s="1000">
        <v>48470</v>
      </c>
      <c r="N212" s="1000"/>
      <c r="O212" s="541">
        <f t="shared" ref="O212" si="264">M212-K212</f>
        <v>12</v>
      </c>
      <c r="P212" s="541">
        <f t="shared" ref="P212" si="265">M212-H212</f>
        <v>12</v>
      </c>
      <c r="Q212" s="1000">
        <v>48474</v>
      </c>
      <c r="R212" s="1000"/>
      <c r="S212" s="541">
        <f t="shared" ref="S212" si="266">Q212-M212</f>
        <v>4</v>
      </c>
      <c r="T212" s="542">
        <f t="shared" ref="T212" si="267">Q212-F212</f>
        <v>24</v>
      </c>
      <c r="U212" s="542"/>
      <c r="V212" s="541">
        <f t="shared" ref="V212" si="268">P212</f>
        <v>12</v>
      </c>
      <c r="W212" s="543">
        <f t="shared" ref="W212" si="269">T212-V212</f>
        <v>12</v>
      </c>
      <c r="X212" s="1046" t="s">
        <v>473</v>
      </c>
      <c r="Y212" s="1099" t="s">
        <v>51</v>
      </c>
      <c r="Z212" s="1099" t="s">
        <v>29</v>
      </c>
      <c r="AA212" s="1099">
        <v>2017</v>
      </c>
      <c r="AB212" s="1046" t="s">
        <v>30</v>
      </c>
      <c r="AC212" s="1047">
        <v>7</v>
      </c>
      <c r="AD212" s="978">
        <f t="shared" ref="AD212" si="270">T212/AC212</f>
        <v>3.4285714285714284</v>
      </c>
      <c r="AE212" s="1048">
        <v>23.45</v>
      </c>
      <c r="AF212" s="976">
        <f t="shared" ref="AF212" si="271">AD212*AE212</f>
        <v>80.399999999999991</v>
      </c>
      <c r="AG212" s="1058" t="s">
        <v>128</v>
      </c>
      <c r="AH212" s="976">
        <f t="shared" ref="AH212" si="272">AF212</f>
        <v>80.399999999999991</v>
      </c>
      <c r="AI212" s="978">
        <f t="shared" ref="AI212" si="273">AD212</f>
        <v>3.4285714285714284</v>
      </c>
      <c r="AJ212" s="978">
        <f t="shared" ref="AJ212" si="274">T212</f>
        <v>24</v>
      </c>
      <c r="AK212" s="1089"/>
      <c r="AL212" s="1089"/>
      <c r="AM212" s="1090"/>
    </row>
    <row r="213" spans="1:39" ht="12.1" customHeight="1">
      <c r="A213" s="1097">
        <v>45610</v>
      </c>
      <c r="B213" s="164" t="s">
        <v>460</v>
      </c>
      <c r="C213" s="164" t="s">
        <v>111</v>
      </c>
      <c r="D213" s="1098" t="s">
        <v>462</v>
      </c>
      <c r="E213" s="164" t="s">
        <v>282</v>
      </c>
      <c r="F213" s="1000">
        <v>48474</v>
      </c>
      <c r="G213" s="1000"/>
      <c r="H213" s="1000">
        <v>48478</v>
      </c>
      <c r="I213" s="1000"/>
      <c r="J213" s="541">
        <f t="shared" ref="J213" si="275">H213-F213</f>
        <v>4</v>
      </c>
      <c r="K213" s="1000">
        <v>48478</v>
      </c>
      <c r="L213" s="541">
        <f t="shared" ref="L213" si="276">K213-H213</f>
        <v>0</v>
      </c>
      <c r="M213" s="1000">
        <v>48488</v>
      </c>
      <c r="N213" s="1000"/>
      <c r="O213" s="541">
        <f t="shared" ref="O213" si="277">M213-K213</f>
        <v>10</v>
      </c>
      <c r="P213" s="541">
        <f t="shared" ref="P213" si="278">M213-H213</f>
        <v>10</v>
      </c>
      <c r="Q213" s="1000">
        <v>48505</v>
      </c>
      <c r="R213" s="1000"/>
      <c r="S213" s="541">
        <f t="shared" ref="S213" si="279">Q213-M213</f>
        <v>17</v>
      </c>
      <c r="T213" s="542">
        <f t="shared" ref="T213" si="280">Q213-F213</f>
        <v>31</v>
      </c>
      <c r="U213" s="542"/>
      <c r="V213" s="541">
        <f t="shared" ref="V213" si="281">P213</f>
        <v>10</v>
      </c>
      <c r="W213" s="543">
        <f t="shared" ref="W213" si="282">T213-V213</f>
        <v>21</v>
      </c>
      <c r="X213" s="1046" t="s">
        <v>473</v>
      </c>
      <c r="Y213" s="1099" t="s">
        <v>51</v>
      </c>
      <c r="Z213" s="1099" t="s">
        <v>29</v>
      </c>
      <c r="AA213" s="1099">
        <v>2017</v>
      </c>
      <c r="AB213" s="1046" t="s">
        <v>30</v>
      </c>
      <c r="AC213" s="1047">
        <v>7</v>
      </c>
      <c r="AD213" s="978">
        <f t="shared" ref="AD213" si="283">T213/AC213</f>
        <v>4.4285714285714288</v>
      </c>
      <c r="AE213" s="1048">
        <v>23.45</v>
      </c>
      <c r="AF213" s="976">
        <f t="shared" ref="AF213" si="284">AD213*AE213</f>
        <v>103.85000000000001</v>
      </c>
      <c r="AG213" s="1058" t="s">
        <v>128</v>
      </c>
      <c r="AH213" s="976">
        <f t="shared" ref="AH213" si="285">AF213</f>
        <v>103.85000000000001</v>
      </c>
      <c r="AI213" s="978">
        <f t="shared" ref="AI213" si="286">AD213</f>
        <v>4.4285714285714288</v>
      </c>
      <c r="AJ213" s="978">
        <f t="shared" ref="AJ213" si="287">T213</f>
        <v>31</v>
      </c>
      <c r="AK213" s="1089"/>
      <c r="AL213" s="1089"/>
      <c r="AM213" s="1090"/>
    </row>
    <row r="214" spans="1:39" ht="12.1" customHeight="1">
      <c r="A214" s="1097">
        <v>45610</v>
      </c>
      <c r="B214" s="164" t="s">
        <v>460</v>
      </c>
      <c r="C214" s="164" t="s">
        <v>111</v>
      </c>
      <c r="D214" s="1098" t="s">
        <v>461</v>
      </c>
      <c r="E214" s="164" t="s">
        <v>283</v>
      </c>
      <c r="F214" s="1000">
        <v>48505</v>
      </c>
      <c r="G214" s="1000"/>
      <c r="H214" s="1000">
        <v>48526</v>
      </c>
      <c r="I214" s="1000"/>
      <c r="J214" s="541">
        <f t="shared" ref="J214:J215" si="288">H214-F214</f>
        <v>21</v>
      </c>
      <c r="K214" s="1000">
        <v>48526</v>
      </c>
      <c r="L214" s="541">
        <f t="shared" ref="L214:L215" si="289">K214-H214</f>
        <v>0</v>
      </c>
      <c r="M214" s="1000">
        <v>48537</v>
      </c>
      <c r="N214" s="1000"/>
      <c r="O214" s="541">
        <f t="shared" ref="O214:O215" si="290">M214-K214</f>
        <v>11</v>
      </c>
      <c r="P214" s="541">
        <f t="shared" ref="P214:P215" si="291">M214-H214</f>
        <v>11</v>
      </c>
      <c r="Q214" s="1000">
        <v>48541</v>
      </c>
      <c r="R214" s="1000"/>
      <c r="S214" s="541">
        <f t="shared" ref="S214:S215" si="292">Q214-M214</f>
        <v>4</v>
      </c>
      <c r="T214" s="542">
        <f t="shared" ref="T214:T215" si="293">Q214-F214</f>
        <v>36</v>
      </c>
      <c r="U214" s="542"/>
      <c r="V214" s="541">
        <f t="shared" ref="V214:V215" si="294">P214</f>
        <v>11</v>
      </c>
      <c r="W214" s="543">
        <f t="shared" ref="W214:W215" si="295">T214-V214</f>
        <v>25</v>
      </c>
      <c r="X214" s="1046" t="s">
        <v>473</v>
      </c>
      <c r="Y214" s="1099" t="s">
        <v>51</v>
      </c>
      <c r="Z214" s="1099" t="s">
        <v>29</v>
      </c>
      <c r="AA214" s="1099">
        <v>2017</v>
      </c>
      <c r="AB214" s="1046" t="s">
        <v>30</v>
      </c>
      <c r="AC214" s="1047">
        <v>7</v>
      </c>
      <c r="AD214" s="978">
        <f t="shared" ref="AD214" si="296">T214/AC214</f>
        <v>5.1428571428571432</v>
      </c>
      <c r="AE214" s="1048">
        <v>23.45</v>
      </c>
      <c r="AF214" s="976">
        <f t="shared" ref="AF214" si="297">AD214*AE214</f>
        <v>120.60000000000001</v>
      </c>
      <c r="AG214" s="1058" t="s">
        <v>128</v>
      </c>
      <c r="AH214" s="976">
        <f t="shared" ref="AH214" si="298">AF214</f>
        <v>120.60000000000001</v>
      </c>
      <c r="AI214" s="978">
        <f t="shared" ref="AI214" si="299">AD214</f>
        <v>5.1428571428571432</v>
      </c>
      <c r="AJ214" s="978">
        <f t="shared" ref="AJ214" si="300">T214</f>
        <v>36</v>
      </c>
      <c r="AK214" s="1035" t="s">
        <v>439</v>
      </c>
      <c r="AL214" s="1036" t="s">
        <v>440</v>
      </c>
      <c r="AM214" s="1092" t="s">
        <v>2</v>
      </c>
    </row>
    <row r="215" spans="1:39" ht="12.1" customHeight="1">
      <c r="A215" s="1097">
        <v>45611</v>
      </c>
      <c r="B215" s="164" t="s">
        <v>460</v>
      </c>
      <c r="C215" s="164" t="s">
        <v>111</v>
      </c>
      <c r="D215" s="1098" t="s">
        <v>462</v>
      </c>
      <c r="E215" s="164" t="s">
        <v>282</v>
      </c>
      <c r="F215" s="1000">
        <v>48541</v>
      </c>
      <c r="G215" s="1000"/>
      <c r="H215" s="1000">
        <v>48546</v>
      </c>
      <c r="I215" s="1000"/>
      <c r="J215" s="541">
        <f t="shared" si="288"/>
        <v>5</v>
      </c>
      <c r="K215" s="1000">
        <v>48546</v>
      </c>
      <c r="L215" s="541">
        <f t="shared" si="289"/>
        <v>0</v>
      </c>
      <c r="M215" s="1000">
        <v>48556</v>
      </c>
      <c r="N215" s="1000"/>
      <c r="O215" s="541">
        <f t="shared" si="290"/>
        <v>10</v>
      </c>
      <c r="P215" s="541">
        <f t="shared" si="291"/>
        <v>10</v>
      </c>
      <c r="Q215" s="1000">
        <v>48556</v>
      </c>
      <c r="R215" s="1000"/>
      <c r="S215" s="541">
        <f t="shared" si="292"/>
        <v>0</v>
      </c>
      <c r="T215" s="542">
        <f t="shared" si="293"/>
        <v>15</v>
      </c>
      <c r="U215" s="542"/>
      <c r="V215" s="541">
        <f t="shared" si="294"/>
        <v>10</v>
      </c>
      <c r="W215" s="543">
        <f t="shared" si="295"/>
        <v>5</v>
      </c>
      <c r="X215" s="1046" t="s">
        <v>473</v>
      </c>
      <c r="Y215" s="1099" t="s">
        <v>51</v>
      </c>
      <c r="Z215" s="1099" t="s">
        <v>29</v>
      </c>
      <c r="AA215" s="1099">
        <v>2017</v>
      </c>
      <c r="AB215" s="1046" t="s">
        <v>30</v>
      </c>
      <c r="AC215" s="1047">
        <v>7</v>
      </c>
      <c r="AD215" s="978">
        <f t="shared" ref="AD215" si="301">T215/AC215</f>
        <v>2.1428571428571428</v>
      </c>
      <c r="AE215" s="1048">
        <v>23.45</v>
      </c>
      <c r="AF215" s="976">
        <f t="shared" ref="AF215" si="302">AD215*AE215</f>
        <v>50.25</v>
      </c>
      <c r="AG215" s="1058" t="s">
        <v>128</v>
      </c>
      <c r="AH215" s="976">
        <f t="shared" ref="AH215" si="303">AF215</f>
        <v>50.25</v>
      </c>
      <c r="AI215" s="978">
        <f t="shared" ref="AI215" si="304">AD215</f>
        <v>2.1428571428571428</v>
      </c>
      <c r="AJ215" s="978">
        <f t="shared" ref="AJ215" si="305">T215</f>
        <v>15</v>
      </c>
      <c r="AK215" s="1106">
        <f>SUM(AH212:AH215)</f>
        <v>355.1</v>
      </c>
      <c r="AL215" s="1074">
        <v>600</v>
      </c>
      <c r="AM215" s="1075">
        <v>45611</v>
      </c>
    </row>
    <row r="216" spans="1:39" ht="12.1" customHeight="1">
      <c r="A216" s="1097">
        <v>45611</v>
      </c>
      <c r="B216" s="164" t="s">
        <v>460</v>
      </c>
      <c r="C216" s="164" t="s">
        <v>111</v>
      </c>
      <c r="D216" s="1098" t="s">
        <v>485</v>
      </c>
      <c r="E216" s="164" t="s">
        <v>282</v>
      </c>
      <c r="F216" s="1000">
        <v>48556</v>
      </c>
      <c r="G216" s="1000"/>
      <c r="H216" s="1000">
        <v>48556</v>
      </c>
      <c r="I216" s="1000"/>
      <c r="J216" s="541">
        <f t="shared" ref="J216" si="306">H216-F216</f>
        <v>0</v>
      </c>
      <c r="K216" s="1000">
        <v>48562</v>
      </c>
      <c r="L216" s="541">
        <f t="shared" ref="L216" si="307">K216-H216</f>
        <v>6</v>
      </c>
      <c r="M216" s="1000">
        <v>48562</v>
      </c>
      <c r="N216" s="1000"/>
      <c r="O216" s="541">
        <f t="shared" ref="O216" si="308">M216-K216</f>
        <v>0</v>
      </c>
      <c r="P216" s="541">
        <f t="shared" ref="P216" si="309">M216-H216</f>
        <v>6</v>
      </c>
      <c r="Q216" s="1000">
        <v>48596</v>
      </c>
      <c r="R216" s="1000"/>
      <c r="S216" s="541">
        <f t="shared" ref="S216" si="310">Q216-M216</f>
        <v>34</v>
      </c>
      <c r="T216" s="542">
        <f t="shared" ref="T216" si="311">Q216-F216</f>
        <v>40</v>
      </c>
      <c r="U216" s="542"/>
      <c r="V216" s="541">
        <f t="shared" ref="V216" si="312">P216</f>
        <v>6</v>
      </c>
      <c r="W216" s="543">
        <f t="shared" ref="W216" si="313">T216-V216</f>
        <v>34</v>
      </c>
      <c r="X216" s="1046" t="s">
        <v>473</v>
      </c>
      <c r="Y216" s="1099" t="s">
        <v>51</v>
      </c>
      <c r="Z216" s="1099" t="s">
        <v>29</v>
      </c>
      <c r="AA216" s="1099">
        <v>2017</v>
      </c>
      <c r="AB216" s="1046" t="s">
        <v>30</v>
      </c>
      <c r="AC216" s="1047">
        <v>7</v>
      </c>
      <c r="AD216" s="978">
        <f t="shared" ref="AD216" si="314">T216/AC216</f>
        <v>5.7142857142857144</v>
      </c>
      <c r="AE216" s="1048">
        <v>23.45</v>
      </c>
      <c r="AF216" s="976">
        <f t="shared" ref="AF216" si="315">AD216*AE216</f>
        <v>134</v>
      </c>
      <c r="AG216" s="1058" t="s">
        <v>128</v>
      </c>
      <c r="AH216" s="976">
        <f t="shared" ref="AH216" si="316">AF216</f>
        <v>134</v>
      </c>
      <c r="AI216" s="978">
        <f t="shared" ref="AI216" si="317">AD216</f>
        <v>5.7142857142857144</v>
      </c>
      <c r="AJ216" s="978">
        <f t="shared" ref="AJ216" si="318">T216</f>
        <v>40</v>
      </c>
      <c r="AK216" s="1089"/>
      <c r="AL216" s="1089"/>
      <c r="AM216" s="1090"/>
    </row>
    <row r="217" spans="1:39" ht="12.1" customHeight="1">
      <c r="A217" s="1097">
        <v>45611</v>
      </c>
      <c r="B217" s="164" t="s">
        <v>460</v>
      </c>
      <c r="C217" s="164" t="s">
        <v>111</v>
      </c>
      <c r="D217" s="1098" t="s">
        <v>461</v>
      </c>
      <c r="E217" s="164" t="s">
        <v>283</v>
      </c>
      <c r="F217" s="1000">
        <v>48596</v>
      </c>
      <c r="G217" s="1000"/>
      <c r="H217" s="1000">
        <v>48596</v>
      </c>
      <c r="I217" s="1000"/>
      <c r="J217" s="541">
        <f t="shared" ref="J217" si="319">H217-F217</f>
        <v>0</v>
      </c>
      <c r="K217" s="1000">
        <v>48602</v>
      </c>
      <c r="L217" s="541">
        <f t="shared" ref="L217" si="320">K217-H217</f>
        <v>6</v>
      </c>
      <c r="M217" s="1000">
        <v>48611</v>
      </c>
      <c r="N217" s="1000"/>
      <c r="O217" s="541">
        <f t="shared" ref="O217" si="321">M217-K217</f>
        <v>9</v>
      </c>
      <c r="P217" s="541">
        <f t="shared" ref="P217" si="322">M217-H217</f>
        <v>15</v>
      </c>
      <c r="Q217" s="1000">
        <v>48618</v>
      </c>
      <c r="R217" s="1000"/>
      <c r="S217" s="541">
        <f t="shared" ref="S217" si="323">Q217-M217</f>
        <v>7</v>
      </c>
      <c r="T217" s="542">
        <f t="shared" ref="T217" si="324">Q217-F217</f>
        <v>22</v>
      </c>
      <c r="U217" s="542"/>
      <c r="V217" s="541">
        <f t="shared" ref="V217" si="325">P217</f>
        <v>15</v>
      </c>
      <c r="W217" s="543">
        <f t="shared" ref="W217" si="326">T217-V217</f>
        <v>7</v>
      </c>
      <c r="X217" s="1046" t="s">
        <v>473</v>
      </c>
      <c r="Y217" s="1099" t="s">
        <v>51</v>
      </c>
      <c r="Z217" s="1099" t="s">
        <v>29</v>
      </c>
      <c r="AA217" s="1099">
        <v>2017</v>
      </c>
      <c r="AB217" s="1046" t="s">
        <v>30</v>
      </c>
      <c r="AC217" s="1047">
        <v>7</v>
      </c>
      <c r="AD217" s="978">
        <f t="shared" ref="AD217" si="327">T217/AC217</f>
        <v>3.1428571428571428</v>
      </c>
      <c r="AE217" s="1048">
        <v>23.45</v>
      </c>
      <c r="AF217" s="976">
        <f t="shared" ref="AF217" si="328">AD217*AE217</f>
        <v>73.7</v>
      </c>
      <c r="AG217" s="1058" t="s">
        <v>128</v>
      </c>
      <c r="AH217" s="976">
        <f t="shared" ref="AH217" si="329">AF217</f>
        <v>73.7</v>
      </c>
      <c r="AI217" s="978">
        <f t="shared" ref="AI217" si="330">AD217</f>
        <v>3.1428571428571428</v>
      </c>
      <c r="AJ217" s="978">
        <f t="shared" ref="AJ217" si="331">T217</f>
        <v>22</v>
      </c>
      <c r="AK217" s="1089"/>
      <c r="AL217" s="1089"/>
      <c r="AM217" s="1090"/>
    </row>
    <row r="218" spans="1:39" ht="12.1" customHeight="1">
      <c r="A218" s="1097">
        <v>45615</v>
      </c>
      <c r="B218" s="164" t="s">
        <v>460</v>
      </c>
      <c r="C218" s="164" t="s">
        <v>111</v>
      </c>
      <c r="D218" s="1098" t="s">
        <v>462</v>
      </c>
      <c r="E218" s="164" t="s">
        <v>282</v>
      </c>
      <c r="F218" s="1000">
        <v>48618</v>
      </c>
      <c r="G218" s="1000"/>
      <c r="H218" s="1000">
        <v>48625</v>
      </c>
      <c r="I218" s="1000"/>
      <c r="J218" s="541">
        <f t="shared" ref="J218" si="332">H218-F218</f>
        <v>7</v>
      </c>
      <c r="K218" s="1000">
        <v>48625</v>
      </c>
      <c r="L218" s="541">
        <f t="shared" ref="L218" si="333">K218-H218</f>
        <v>0</v>
      </c>
      <c r="M218" s="1000">
        <v>48635</v>
      </c>
      <c r="N218" s="1000"/>
      <c r="O218" s="541">
        <f t="shared" ref="O218" si="334">M218-K218</f>
        <v>10</v>
      </c>
      <c r="P218" s="541">
        <f t="shared" ref="P218" si="335">M218-H218</f>
        <v>10</v>
      </c>
      <c r="Q218" s="1000">
        <v>48651</v>
      </c>
      <c r="R218" s="1000"/>
      <c r="S218" s="541">
        <f t="shared" ref="S218" si="336">Q218-M218</f>
        <v>16</v>
      </c>
      <c r="T218" s="542">
        <f t="shared" ref="T218" si="337">Q218-F218</f>
        <v>33</v>
      </c>
      <c r="U218" s="542"/>
      <c r="V218" s="541">
        <f t="shared" ref="V218" si="338">P218</f>
        <v>10</v>
      </c>
      <c r="W218" s="543">
        <f t="shared" ref="W218" si="339">T218-V218</f>
        <v>23</v>
      </c>
      <c r="X218" s="1046" t="s">
        <v>473</v>
      </c>
      <c r="Y218" s="1099" t="s">
        <v>51</v>
      </c>
      <c r="Z218" s="1099" t="s">
        <v>29</v>
      </c>
      <c r="AA218" s="1099">
        <v>2017</v>
      </c>
      <c r="AB218" s="1046" t="s">
        <v>30</v>
      </c>
      <c r="AC218" s="1047">
        <v>7</v>
      </c>
      <c r="AD218" s="978">
        <f t="shared" ref="AD218" si="340">T218/AC218</f>
        <v>4.7142857142857144</v>
      </c>
      <c r="AE218" s="1048">
        <v>23.45</v>
      </c>
      <c r="AF218" s="976">
        <f t="shared" ref="AF218" si="341">AD218*AE218</f>
        <v>110.55</v>
      </c>
      <c r="AG218" s="1058" t="s">
        <v>128</v>
      </c>
      <c r="AH218" s="976">
        <f t="shared" ref="AH218" si="342">AF218</f>
        <v>110.55</v>
      </c>
      <c r="AI218" s="978">
        <f t="shared" ref="AI218" si="343">AD218</f>
        <v>4.7142857142857144</v>
      </c>
      <c r="AJ218" s="978">
        <f t="shared" ref="AJ218" si="344">T218</f>
        <v>33</v>
      </c>
      <c r="AK218" s="1035" t="s">
        <v>439</v>
      </c>
      <c r="AL218" s="1036" t="s">
        <v>440</v>
      </c>
      <c r="AM218" s="1092" t="s">
        <v>2</v>
      </c>
    </row>
    <row r="219" spans="1:39" ht="12.1" customHeight="1">
      <c r="A219" s="1097">
        <v>45615</v>
      </c>
      <c r="B219" s="164" t="s">
        <v>460</v>
      </c>
      <c r="C219" s="164" t="s">
        <v>111</v>
      </c>
      <c r="D219" s="1098" t="s">
        <v>485</v>
      </c>
      <c r="E219" s="164" t="s">
        <v>282</v>
      </c>
      <c r="F219" s="1000">
        <v>48651</v>
      </c>
      <c r="G219" s="1000"/>
      <c r="H219" s="1000">
        <v>48651</v>
      </c>
      <c r="I219" s="1000"/>
      <c r="J219" s="541">
        <f t="shared" ref="J219" si="345">H219-F219</f>
        <v>0</v>
      </c>
      <c r="K219" s="1000">
        <v>48651</v>
      </c>
      <c r="L219" s="541">
        <f t="shared" ref="L219" si="346">K219-H219</f>
        <v>0</v>
      </c>
      <c r="M219" s="1000">
        <v>48682</v>
      </c>
      <c r="N219" s="1000"/>
      <c r="O219" s="541">
        <f t="shared" ref="O219" si="347">M219-K219</f>
        <v>31</v>
      </c>
      <c r="P219" s="541">
        <f t="shared" ref="P219" si="348">M219-H219</f>
        <v>31</v>
      </c>
      <c r="Q219" s="1000">
        <v>48710</v>
      </c>
      <c r="R219" s="1000"/>
      <c r="S219" s="541">
        <f t="shared" ref="S219" si="349">Q219-M219</f>
        <v>28</v>
      </c>
      <c r="T219" s="542">
        <f t="shared" ref="T219" si="350">Q219-F219</f>
        <v>59</v>
      </c>
      <c r="U219" s="542"/>
      <c r="V219" s="541">
        <f t="shared" ref="V219" si="351">P219</f>
        <v>31</v>
      </c>
      <c r="W219" s="543">
        <f t="shared" ref="W219" si="352">T219-V219</f>
        <v>28</v>
      </c>
      <c r="X219" s="1046" t="s">
        <v>473</v>
      </c>
      <c r="Y219" s="1099" t="s">
        <v>51</v>
      </c>
      <c r="Z219" s="1099" t="s">
        <v>29</v>
      </c>
      <c r="AA219" s="1099">
        <v>2017</v>
      </c>
      <c r="AB219" s="1046" t="s">
        <v>30</v>
      </c>
      <c r="AC219" s="1047">
        <v>7</v>
      </c>
      <c r="AD219" s="978">
        <f t="shared" ref="AD219" si="353">T219/AC219</f>
        <v>8.4285714285714288</v>
      </c>
      <c r="AE219" s="1048">
        <v>23.45</v>
      </c>
      <c r="AF219" s="976">
        <f t="shared" ref="AF219" si="354">AD219*AE219</f>
        <v>197.65</v>
      </c>
      <c r="AG219" s="1058" t="s">
        <v>128</v>
      </c>
      <c r="AH219" s="976">
        <f t="shared" ref="AH219" si="355">AF219</f>
        <v>197.65</v>
      </c>
      <c r="AI219" s="978">
        <f t="shared" ref="AI219" si="356">AD219</f>
        <v>8.4285714285714288</v>
      </c>
      <c r="AJ219" s="978">
        <f t="shared" ref="AJ219" si="357">T219</f>
        <v>59</v>
      </c>
      <c r="AK219" s="1106">
        <f>SUM(AH216:AH219)</f>
        <v>515.9</v>
      </c>
      <c r="AL219" s="1074">
        <v>500</v>
      </c>
      <c r="AM219" s="1075">
        <v>45615</v>
      </c>
    </row>
    <row r="220" spans="1:39" ht="12.1" customHeight="1">
      <c r="A220" s="1097">
        <v>45615</v>
      </c>
      <c r="B220" s="164" t="s">
        <v>460</v>
      </c>
      <c r="C220" s="164" t="s">
        <v>111</v>
      </c>
      <c r="D220" s="1098" t="s">
        <v>461</v>
      </c>
      <c r="E220" s="164" t="s">
        <v>283</v>
      </c>
      <c r="F220" s="1000">
        <v>48710</v>
      </c>
      <c r="G220" s="1000"/>
      <c r="H220" s="1000">
        <v>48722</v>
      </c>
      <c r="I220" s="1000"/>
      <c r="J220" s="541">
        <f t="shared" ref="J220" si="358">H220-F220</f>
        <v>12</v>
      </c>
      <c r="K220" s="1000">
        <v>48722</v>
      </c>
      <c r="L220" s="541">
        <f t="shared" ref="L220" si="359">K220-H220</f>
        <v>0</v>
      </c>
      <c r="M220" s="1000">
        <v>48731</v>
      </c>
      <c r="N220" s="1000"/>
      <c r="O220" s="541">
        <f t="shared" ref="O220" si="360">M220-K220</f>
        <v>9</v>
      </c>
      <c r="P220" s="541">
        <f t="shared" ref="P220" si="361">M220-H220</f>
        <v>9</v>
      </c>
      <c r="Q220" s="1000">
        <v>48742</v>
      </c>
      <c r="R220" s="1000"/>
      <c r="S220" s="541">
        <f t="shared" ref="S220" si="362">Q220-M220</f>
        <v>11</v>
      </c>
      <c r="T220" s="542">
        <f t="shared" ref="T220" si="363">Q220-F220</f>
        <v>32</v>
      </c>
      <c r="U220" s="542"/>
      <c r="V220" s="541">
        <f t="shared" ref="V220" si="364">P220</f>
        <v>9</v>
      </c>
      <c r="W220" s="543">
        <f t="shared" ref="W220" si="365">T220-V220</f>
        <v>23</v>
      </c>
      <c r="X220" s="1046" t="s">
        <v>473</v>
      </c>
      <c r="Y220" s="1099" t="s">
        <v>51</v>
      </c>
      <c r="Z220" s="1099" t="s">
        <v>29</v>
      </c>
      <c r="AA220" s="1099">
        <v>2017</v>
      </c>
      <c r="AB220" s="1046" t="s">
        <v>30</v>
      </c>
      <c r="AC220" s="1047">
        <v>7</v>
      </c>
      <c r="AD220" s="978">
        <f t="shared" ref="AD220" si="366">T220/AC220</f>
        <v>4.5714285714285712</v>
      </c>
      <c r="AE220" s="1048">
        <v>23.45</v>
      </c>
      <c r="AF220" s="976">
        <f t="shared" ref="AF220" si="367">AD220*AE220</f>
        <v>107.19999999999999</v>
      </c>
      <c r="AG220" s="1058" t="s">
        <v>128</v>
      </c>
      <c r="AH220" s="976">
        <f t="shared" ref="AH220" si="368">AF220</f>
        <v>107.19999999999999</v>
      </c>
      <c r="AI220" s="978">
        <f t="shared" ref="AI220" si="369">AD220</f>
        <v>4.5714285714285712</v>
      </c>
      <c r="AJ220" s="978">
        <f t="shared" ref="AJ220" si="370">T220</f>
        <v>32</v>
      </c>
      <c r="AK220" s="1089"/>
      <c r="AL220" s="1089"/>
      <c r="AM220" s="1090"/>
    </row>
    <row r="221" spans="1:39" ht="12.1" customHeight="1">
      <c r="A221" s="1097">
        <v>45616</v>
      </c>
      <c r="B221" s="164" t="s">
        <v>442</v>
      </c>
      <c r="C221" s="164" t="s">
        <v>111</v>
      </c>
      <c r="D221" s="1098" t="s">
        <v>462</v>
      </c>
      <c r="E221" s="164" t="s">
        <v>282</v>
      </c>
      <c r="F221" s="1000">
        <v>48742</v>
      </c>
      <c r="G221" s="1000"/>
      <c r="H221" s="1000">
        <v>48752</v>
      </c>
      <c r="I221" s="1000"/>
      <c r="J221" s="541">
        <f t="shared" ref="J221" si="371">H221-F221</f>
        <v>10</v>
      </c>
      <c r="K221" s="1000">
        <v>48752</v>
      </c>
      <c r="L221" s="541">
        <f t="shared" ref="L221" si="372">K221-H221</f>
        <v>0</v>
      </c>
      <c r="M221" s="1000">
        <v>48758</v>
      </c>
      <c r="N221" s="1000"/>
      <c r="O221" s="541">
        <f t="shared" ref="O221" si="373">M221-K221</f>
        <v>6</v>
      </c>
      <c r="P221" s="541">
        <f t="shared" ref="P221" si="374">M221-H221</f>
        <v>6</v>
      </c>
      <c r="Q221" s="1000">
        <v>48775</v>
      </c>
      <c r="R221" s="1000"/>
      <c r="S221" s="541">
        <f t="shared" ref="S221" si="375">Q221-M221</f>
        <v>17</v>
      </c>
      <c r="T221" s="542">
        <f t="shared" ref="T221" si="376">Q221-F221</f>
        <v>33</v>
      </c>
      <c r="U221" s="542"/>
      <c r="V221" s="541">
        <f t="shared" ref="V221" si="377">P221</f>
        <v>6</v>
      </c>
      <c r="W221" s="543">
        <f t="shared" ref="W221" si="378">T221-V221</f>
        <v>27</v>
      </c>
      <c r="X221" s="1046" t="s">
        <v>473</v>
      </c>
      <c r="Y221" s="1099" t="s">
        <v>51</v>
      </c>
      <c r="Z221" s="1099" t="s">
        <v>29</v>
      </c>
      <c r="AA221" s="1099">
        <v>2017</v>
      </c>
      <c r="AB221" s="1046" t="s">
        <v>30</v>
      </c>
      <c r="AC221" s="1047">
        <v>7</v>
      </c>
      <c r="AD221" s="978">
        <f t="shared" ref="AD221" si="379">T221/AC221</f>
        <v>4.7142857142857144</v>
      </c>
      <c r="AE221" s="1048">
        <v>23.45</v>
      </c>
      <c r="AF221" s="976">
        <f t="shared" ref="AF221" si="380">AD221*AE221</f>
        <v>110.55</v>
      </c>
      <c r="AG221" s="1058" t="s">
        <v>128</v>
      </c>
      <c r="AH221" s="976">
        <f t="shared" ref="AH221" si="381">AF221</f>
        <v>110.55</v>
      </c>
      <c r="AI221" s="978">
        <f t="shared" ref="AI221" si="382">AD221</f>
        <v>4.7142857142857144</v>
      </c>
      <c r="AJ221" s="978">
        <f t="shared" ref="AJ221" si="383">T221</f>
        <v>33</v>
      </c>
      <c r="AK221" s="1035" t="s">
        <v>439</v>
      </c>
      <c r="AL221" s="1036" t="s">
        <v>440</v>
      </c>
      <c r="AM221" s="1092" t="s">
        <v>2</v>
      </c>
    </row>
    <row r="222" spans="1:39" ht="12.1" customHeight="1">
      <c r="A222" s="1097">
        <v>45616</v>
      </c>
      <c r="B222" s="164" t="s">
        <v>442</v>
      </c>
      <c r="C222" s="164" t="s">
        <v>111</v>
      </c>
      <c r="D222" s="1098" t="s">
        <v>461</v>
      </c>
      <c r="E222" s="164" t="s">
        <v>283</v>
      </c>
      <c r="F222" s="1000">
        <v>48775</v>
      </c>
      <c r="G222" s="1000"/>
      <c r="H222" s="1000">
        <v>48781</v>
      </c>
      <c r="I222" s="1000"/>
      <c r="J222" s="541">
        <f t="shared" ref="J222" si="384">H222-F222</f>
        <v>6</v>
      </c>
      <c r="K222" s="1000">
        <v>48790</v>
      </c>
      <c r="L222" s="541">
        <f t="shared" ref="L222" si="385">K222-H222</f>
        <v>9</v>
      </c>
      <c r="M222" s="1000">
        <v>48798</v>
      </c>
      <c r="N222" s="1000"/>
      <c r="O222" s="541">
        <f t="shared" ref="O222" si="386">M222-K222</f>
        <v>8</v>
      </c>
      <c r="P222" s="541">
        <f t="shared" ref="P222" si="387">M222-H222</f>
        <v>17</v>
      </c>
      <c r="Q222" s="1000">
        <v>48802</v>
      </c>
      <c r="R222" s="1000"/>
      <c r="S222" s="541">
        <f t="shared" ref="S222" si="388">Q222-M222</f>
        <v>4</v>
      </c>
      <c r="T222" s="542">
        <f t="shared" ref="T222" si="389">Q222-F222</f>
        <v>27</v>
      </c>
      <c r="U222" s="542"/>
      <c r="V222" s="541">
        <f t="shared" ref="V222" si="390">P222</f>
        <v>17</v>
      </c>
      <c r="W222" s="543">
        <f t="shared" ref="W222" si="391">T222-V222</f>
        <v>10</v>
      </c>
      <c r="X222" s="1046" t="s">
        <v>473</v>
      </c>
      <c r="Y222" s="1099" t="s">
        <v>51</v>
      </c>
      <c r="Z222" s="1099" t="s">
        <v>29</v>
      </c>
      <c r="AA222" s="1099">
        <v>2017</v>
      </c>
      <c r="AB222" s="1046" t="s">
        <v>30</v>
      </c>
      <c r="AC222" s="1047">
        <v>7</v>
      </c>
      <c r="AD222" s="978">
        <f t="shared" ref="AD222" si="392">T222/AC222</f>
        <v>3.8571428571428572</v>
      </c>
      <c r="AE222" s="1048">
        <v>23.45</v>
      </c>
      <c r="AF222" s="976">
        <f t="shared" ref="AF222" si="393">AD222*AE222</f>
        <v>90.45</v>
      </c>
      <c r="AG222" s="1058" t="s">
        <v>128</v>
      </c>
      <c r="AH222" s="976">
        <f t="shared" ref="AH222" si="394">AF222</f>
        <v>90.45</v>
      </c>
      <c r="AI222" s="978">
        <f t="shared" ref="AI222" si="395">AD222</f>
        <v>3.8571428571428572</v>
      </c>
      <c r="AJ222" s="978">
        <f t="shared" ref="AJ222" si="396">T222</f>
        <v>27</v>
      </c>
      <c r="AK222" s="1106">
        <f>SUM(AH220:AH222)</f>
        <v>308.2</v>
      </c>
      <c r="AL222" s="1074">
        <v>500</v>
      </c>
      <c r="AM222" s="1075">
        <v>45617</v>
      </c>
    </row>
    <row r="223" spans="1:39" ht="12.1" customHeight="1">
      <c r="A223" s="1097">
        <v>45617</v>
      </c>
      <c r="B223" s="164" t="s">
        <v>442</v>
      </c>
      <c r="C223" s="164" t="s">
        <v>111</v>
      </c>
      <c r="D223" s="1098" t="s">
        <v>462</v>
      </c>
      <c r="E223" s="164" t="s">
        <v>282</v>
      </c>
      <c r="F223" s="1000">
        <v>48802</v>
      </c>
      <c r="G223" s="1000"/>
      <c r="H223" s="1000">
        <v>48805</v>
      </c>
      <c r="I223" s="1000"/>
      <c r="J223" s="541">
        <f t="shared" ref="J223" si="397">H223-F223</f>
        <v>3</v>
      </c>
      <c r="K223" s="1000">
        <v>48805</v>
      </c>
      <c r="L223" s="541">
        <f t="shared" ref="L223" si="398">K223-H223</f>
        <v>0</v>
      </c>
      <c r="M223" s="1000">
        <v>48811</v>
      </c>
      <c r="N223" s="1000"/>
      <c r="O223" s="541">
        <f t="shared" ref="O223" si="399">M223-K223</f>
        <v>6</v>
      </c>
      <c r="P223" s="541">
        <f t="shared" ref="P223" si="400">M223-H223</f>
        <v>6</v>
      </c>
      <c r="Q223" s="1000">
        <v>48845</v>
      </c>
      <c r="R223" s="1000"/>
      <c r="S223" s="541">
        <f t="shared" ref="S223" si="401">Q223-M223</f>
        <v>34</v>
      </c>
      <c r="T223" s="542">
        <f t="shared" ref="T223" si="402">Q223-F223</f>
        <v>43</v>
      </c>
      <c r="U223" s="542"/>
      <c r="V223" s="541">
        <f t="shared" ref="V223" si="403">P223</f>
        <v>6</v>
      </c>
      <c r="W223" s="543">
        <f t="shared" ref="W223" si="404">T223-V223</f>
        <v>37</v>
      </c>
      <c r="X223" s="1046" t="s">
        <v>473</v>
      </c>
      <c r="Y223" s="1099" t="s">
        <v>51</v>
      </c>
      <c r="Z223" s="1099" t="s">
        <v>29</v>
      </c>
      <c r="AA223" s="1099">
        <v>2017</v>
      </c>
      <c r="AB223" s="1046" t="s">
        <v>30</v>
      </c>
      <c r="AC223" s="1047">
        <v>7</v>
      </c>
      <c r="AD223" s="978">
        <f t="shared" ref="AD223" si="405">T223/AC223</f>
        <v>6.1428571428571432</v>
      </c>
      <c r="AE223" s="1048">
        <v>23.45</v>
      </c>
      <c r="AF223" s="976">
        <f t="shared" ref="AF223" si="406">AD223*AE223</f>
        <v>144.05000000000001</v>
      </c>
      <c r="AG223" s="1058" t="s">
        <v>128</v>
      </c>
      <c r="AH223" s="976">
        <f t="shared" ref="AH223" si="407">AF223</f>
        <v>144.05000000000001</v>
      </c>
      <c r="AI223" s="978">
        <f t="shared" ref="AI223" si="408">AD223</f>
        <v>6.1428571428571432</v>
      </c>
      <c r="AJ223" s="978">
        <f t="shared" ref="AJ223" si="409">T223</f>
        <v>43</v>
      </c>
      <c r="AK223" s="1089"/>
      <c r="AL223" s="1089"/>
      <c r="AM223" s="1093"/>
    </row>
    <row r="224" spans="1:39">
      <c r="A224" s="1097">
        <v>45617</v>
      </c>
      <c r="B224" s="164" t="s">
        <v>442</v>
      </c>
      <c r="C224" s="164" t="s">
        <v>111</v>
      </c>
      <c r="D224" s="1098" t="s">
        <v>461</v>
      </c>
      <c r="E224" s="164" t="s">
        <v>283</v>
      </c>
      <c r="F224" s="1000">
        <v>48845</v>
      </c>
      <c r="G224" s="1000"/>
      <c r="H224" s="1000">
        <v>48855</v>
      </c>
      <c r="I224" s="1000"/>
      <c r="J224" s="541">
        <f t="shared" ref="J224" si="410">H224-F224</f>
        <v>10</v>
      </c>
      <c r="K224" s="1000">
        <v>48855</v>
      </c>
      <c r="L224" s="541">
        <f t="shared" ref="L224" si="411">K224-H224</f>
        <v>0</v>
      </c>
      <c r="M224" s="1000">
        <v>48862</v>
      </c>
      <c r="N224" s="1000"/>
      <c r="O224" s="541">
        <f t="shared" ref="O224" si="412">M224-K224</f>
        <v>7</v>
      </c>
      <c r="P224" s="541">
        <f t="shared" ref="P224" si="413">M224-H224</f>
        <v>7</v>
      </c>
      <c r="Q224" s="1000">
        <v>48866</v>
      </c>
      <c r="R224" s="1000"/>
      <c r="S224" s="541">
        <f t="shared" ref="S224" si="414">Q224-M224</f>
        <v>4</v>
      </c>
      <c r="T224" s="542">
        <f t="shared" ref="T224" si="415">Q224-F224</f>
        <v>21</v>
      </c>
      <c r="U224" s="542"/>
      <c r="V224" s="541">
        <f t="shared" ref="V224" si="416">P224</f>
        <v>7</v>
      </c>
      <c r="W224" s="543">
        <f t="shared" ref="W224" si="417">T224-V224</f>
        <v>14</v>
      </c>
      <c r="X224" s="1046" t="s">
        <v>473</v>
      </c>
      <c r="Y224" s="1099" t="s">
        <v>51</v>
      </c>
      <c r="Z224" s="1099" t="s">
        <v>29</v>
      </c>
      <c r="AA224" s="1099">
        <v>2017</v>
      </c>
      <c r="AB224" s="1046" t="s">
        <v>30</v>
      </c>
      <c r="AC224" s="1047">
        <v>7</v>
      </c>
      <c r="AD224" s="978">
        <f t="shared" ref="AD224" si="418">T224/AC224</f>
        <v>3</v>
      </c>
      <c r="AE224" s="1048">
        <v>23.45</v>
      </c>
      <c r="AF224" s="976">
        <f t="shared" ref="AF224" si="419">AD224*AE224</f>
        <v>70.349999999999994</v>
      </c>
      <c r="AG224" s="1058" t="s">
        <v>128</v>
      </c>
      <c r="AH224" s="976">
        <f t="shared" ref="AH224" si="420">AF224</f>
        <v>70.349999999999994</v>
      </c>
      <c r="AI224" s="978">
        <f t="shared" ref="AI224" si="421">AD224</f>
        <v>3</v>
      </c>
      <c r="AJ224" s="978">
        <f t="shared" ref="AJ224" si="422">T224</f>
        <v>21</v>
      </c>
    </row>
    <row r="225" spans="1:39">
      <c r="A225" s="1097">
        <v>45618</v>
      </c>
      <c r="B225" s="164" t="s">
        <v>442</v>
      </c>
      <c r="C225" s="164" t="s">
        <v>111</v>
      </c>
      <c r="D225" s="1098" t="s">
        <v>462</v>
      </c>
      <c r="E225" s="164" t="s">
        <v>282</v>
      </c>
      <c r="F225" s="1000">
        <v>48866</v>
      </c>
      <c r="G225" s="1000"/>
      <c r="H225" s="1000">
        <v>48869</v>
      </c>
      <c r="I225" s="1000"/>
      <c r="J225" s="541">
        <f t="shared" ref="J225" si="423">H225-F225</f>
        <v>3</v>
      </c>
      <c r="K225" s="1000">
        <v>48869</v>
      </c>
      <c r="L225" s="541">
        <f t="shared" ref="L225" si="424">K225-H225</f>
        <v>0</v>
      </c>
      <c r="M225" s="1000">
        <v>48875</v>
      </c>
      <c r="N225" s="1000"/>
      <c r="O225" s="541">
        <f t="shared" ref="O225" si="425">M225-K225</f>
        <v>6</v>
      </c>
      <c r="P225" s="541">
        <f t="shared" ref="P225" si="426">M225-H225</f>
        <v>6</v>
      </c>
      <c r="Q225" s="1000">
        <v>48915</v>
      </c>
      <c r="R225" s="1000"/>
      <c r="S225" s="541">
        <f t="shared" ref="S225" si="427">Q225-M225</f>
        <v>40</v>
      </c>
      <c r="T225" s="542">
        <f t="shared" ref="T225" si="428">Q225-F225</f>
        <v>49</v>
      </c>
      <c r="U225" s="542"/>
      <c r="V225" s="541">
        <f t="shared" ref="V225" si="429">P225</f>
        <v>6</v>
      </c>
      <c r="W225" s="543">
        <f t="shared" ref="W225" si="430">T225-V225</f>
        <v>43</v>
      </c>
      <c r="X225" s="1046" t="s">
        <v>473</v>
      </c>
      <c r="Y225" s="1099" t="s">
        <v>51</v>
      </c>
      <c r="Z225" s="1099" t="s">
        <v>29</v>
      </c>
      <c r="AA225" s="1099">
        <v>2017</v>
      </c>
      <c r="AB225" s="1046" t="s">
        <v>30</v>
      </c>
      <c r="AC225" s="1047">
        <v>7</v>
      </c>
      <c r="AD225" s="978">
        <f t="shared" ref="AD225" si="431">T225/AC225</f>
        <v>7</v>
      </c>
      <c r="AE225" s="1048">
        <v>23.45</v>
      </c>
      <c r="AF225" s="976">
        <f t="shared" ref="AF225" si="432">AD225*AE225</f>
        <v>164.15</v>
      </c>
      <c r="AG225" s="1058" t="s">
        <v>128</v>
      </c>
      <c r="AH225" s="976">
        <f t="shared" ref="AH225" si="433">AF225</f>
        <v>164.15</v>
      </c>
      <c r="AI225" s="978">
        <f t="shared" ref="AI225" si="434">AD225</f>
        <v>7</v>
      </c>
      <c r="AJ225" s="978">
        <f t="shared" ref="AJ225" si="435">T225</f>
        <v>49</v>
      </c>
    </row>
    <row r="226" spans="1:39">
      <c r="A226" s="1097">
        <v>45618</v>
      </c>
      <c r="B226" s="164" t="s">
        <v>442</v>
      </c>
      <c r="C226" s="164" t="s">
        <v>111</v>
      </c>
      <c r="D226" s="1098" t="s">
        <v>461</v>
      </c>
      <c r="E226" s="164" t="s">
        <v>283</v>
      </c>
      <c r="F226" s="1000">
        <v>48915</v>
      </c>
      <c r="G226" s="1000"/>
      <c r="H226" s="1000">
        <v>48923</v>
      </c>
      <c r="I226" s="1000"/>
      <c r="J226" s="541">
        <f t="shared" ref="J226" si="436">H226-F226</f>
        <v>8</v>
      </c>
      <c r="K226" s="1000">
        <v>48923</v>
      </c>
      <c r="L226" s="541">
        <f t="shared" ref="L226" si="437">K226-H226</f>
        <v>0</v>
      </c>
      <c r="M226" s="1000">
        <v>48929</v>
      </c>
      <c r="N226" s="1000"/>
      <c r="O226" s="541">
        <f t="shared" ref="O226" si="438">M226-K226</f>
        <v>6</v>
      </c>
      <c r="P226" s="541">
        <f t="shared" ref="P226" si="439">M226-H226</f>
        <v>6</v>
      </c>
      <c r="Q226" s="1000">
        <v>48945</v>
      </c>
      <c r="R226" s="1000"/>
      <c r="S226" s="541">
        <f t="shared" ref="S226" si="440">Q226-M226</f>
        <v>16</v>
      </c>
      <c r="T226" s="542">
        <f t="shared" ref="T226" si="441">Q226-F226</f>
        <v>30</v>
      </c>
      <c r="U226" s="542"/>
      <c r="V226" s="541">
        <f t="shared" ref="V226" si="442">P226</f>
        <v>6</v>
      </c>
      <c r="W226" s="543">
        <f t="shared" ref="W226" si="443">T226-V226</f>
        <v>24</v>
      </c>
      <c r="X226" s="1046" t="s">
        <v>473</v>
      </c>
      <c r="Y226" s="1099" t="s">
        <v>51</v>
      </c>
      <c r="Z226" s="1099" t="s">
        <v>29</v>
      </c>
      <c r="AA226" s="1099">
        <v>2017</v>
      </c>
      <c r="AB226" s="1046" t="s">
        <v>30</v>
      </c>
      <c r="AC226" s="1047">
        <v>7</v>
      </c>
      <c r="AD226" s="978">
        <f t="shared" ref="AD226" si="444">T226/AC226</f>
        <v>4.2857142857142856</v>
      </c>
      <c r="AE226" s="1048">
        <v>23.45</v>
      </c>
      <c r="AF226" s="976">
        <f t="shared" ref="AF226" si="445">AD226*AE226</f>
        <v>100.5</v>
      </c>
      <c r="AG226" s="1058" t="s">
        <v>128</v>
      </c>
      <c r="AH226" s="976">
        <f t="shared" ref="AH226" si="446">AF226</f>
        <v>100.5</v>
      </c>
      <c r="AI226" s="978">
        <f t="shared" ref="AI226" si="447">AD226</f>
        <v>4.2857142857142856</v>
      </c>
      <c r="AJ226" s="978">
        <f t="shared" ref="AJ226" si="448">T226</f>
        <v>30</v>
      </c>
    </row>
    <row r="227" spans="1:39" ht="12.1" customHeight="1">
      <c r="A227" s="1097">
        <v>45621</v>
      </c>
      <c r="B227" s="164" t="s">
        <v>442</v>
      </c>
      <c r="C227" s="164" t="s">
        <v>111</v>
      </c>
      <c r="D227" s="1098" t="s">
        <v>462</v>
      </c>
      <c r="E227" s="164" t="s">
        <v>282</v>
      </c>
      <c r="F227" s="1000">
        <v>48945</v>
      </c>
      <c r="G227" s="1000"/>
      <c r="H227" s="1000">
        <v>48948</v>
      </c>
      <c r="I227" s="1000"/>
      <c r="J227" s="541">
        <f t="shared" ref="J227" si="449">H227-F227</f>
        <v>3</v>
      </c>
      <c r="K227" s="1000">
        <v>48948</v>
      </c>
      <c r="L227" s="541">
        <f t="shared" ref="L227" si="450">K227-H227</f>
        <v>0</v>
      </c>
      <c r="M227" s="1000">
        <v>48954</v>
      </c>
      <c r="N227" s="1000"/>
      <c r="O227" s="541">
        <f t="shared" ref="O227" si="451">M227-K227</f>
        <v>6</v>
      </c>
      <c r="P227" s="541">
        <f t="shared" ref="P227" si="452">M227-H227</f>
        <v>6</v>
      </c>
      <c r="Q227" s="1000">
        <v>48958</v>
      </c>
      <c r="R227" s="1000"/>
      <c r="S227" s="541">
        <f t="shared" ref="S227" si="453">Q227-M227</f>
        <v>4</v>
      </c>
      <c r="T227" s="542">
        <f t="shared" ref="T227" si="454">Q227-F227</f>
        <v>13</v>
      </c>
      <c r="U227" s="542"/>
      <c r="V227" s="541">
        <f t="shared" ref="V227" si="455">P227</f>
        <v>6</v>
      </c>
      <c r="W227" s="543">
        <f t="shared" ref="W227" si="456">T227-V227</f>
        <v>7</v>
      </c>
      <c r="X227" s="1046" t="s">
        <v>473</v>
      </c>
      <c r="Y227" s="1099" t="s">
        <v>51</v>
      </c>
      <c r="Z227" s="1099" t="s">
        <v>29</v>
      </c>
      <c r="AA227" s="1099">
        <v>2017</v>
      </c>
      <c r="AB227" s="1046" t="s">
        <v>30</v>
      </c>
      <c r="AC227" s="1047">
        <v>7</v>
      </c>
      <c r="AD227" s="978">
        <f t="shared" ref="AD227" si="457">T227/AC227</f>
        <v>1.8571428571428572</v>
      </c>
      <c r="AE227" s="1048">
        <v>23.45</v>
      </c>
      <c r="AF227" s="976">
        <f t="shared" ref="AF227" si="458">AD227*AE227</f>
        <v>43.55</v>
      </c>
      <c r="AG227" s="1058" t="s">
        <v>128</v>
      </c>
      <c r="AH227" s="976">
        <f t="shared" ref="AH227" si="459">AF227</f>
        <v>43.55</v>
      </c>
      <c r="AI227" s="978">
        <f t="shared" ref="AI227" si="460">AD227</f>
        <v>1.8571428571428572</v>
      </c>
      <c r="AJ227" s="978">
        <f t="shared" ref="AJ227" si="461">T227</f>
        <v>13</v>
      </c>
      <c r="AK227" s="158"/>
      <c r="AL227" s="158"/>
      <c r="AM227" s="158"/>
    </row>
    <row r="228" spans="1:39" ht="12.1" customHeight="1">
      <c r="A228" s="1097">
        <v>45621</v>
      </c>
      <c r="B228" s="164" t="s">
        <v>442</v>
      </c>
      <c r="C228" s="164" t="s">
        <v>111</v>
      </c>
      <c r="D228" s="1098" t="s">
        <v>461</v>
      </c>
      <c r="E228" s="164" t="s">
        <v>283</v>
      </c>
      <c r="F228" s="1000">
        <v>48958</v>
      </c>
      <c r="G228" s="1000"/>
      <c r="H228" s="1000">
        <v>48961</v>
      </c>
      <c r="I228" s="1000"/>
      <c r="J228" s="541">
        <f t="shared" ref="J228" si="462">H228-F228</f>
        <v>3</v>
      </c>
      <c r="K228" s="1000">
        <v>48961</v>
      </c>
      <c r="L228" s="541">
        <f t="shared" ref="L228" si="463">K228-H228</f>
        <v>0</v>
      </c>
      <c r="M228" s="1000">
        <v>48968</v>
      </c>
      <c r="N228" s="1000"/>
      <c r="O228" s="541">
        <f t="shared" ref="O228" si="464">M228-K228</f>
        <v>7</v>
      </c>
      <c r="P228" s="541">
        <f t="shared" ref="P228" si="465">M228-H228</f>
        <v>7</v>
      </c>
      <c r="Q228" s="1000">
        <v>48973</v>
      </c>
      <c r="R228" s="1000"/>
      <c r="S228" s="541">
        <f t="shared" ref="S228" si="466">Q228-M228</f>
        <v>5</v>
      </c>
      <c r="T228" s="542">
        <f t="shared" ref="T228" si="467">Q228-F228</f>
        <v>15</v>
      </c>
      <c r="U228" s="542"/>
      <c r="V228" s="541">
        <f t="shared" ref="V228" si="468">P228</f>
        <v>7</v>
      </c>
      <c r="W228" s="543">
        <f t="shared" ref="W228" si="469">T228-V228</f>
        <v>8</v>
      </c>
      <c r="X228" s="1046" t="s">
        <v>473</v>
      </c>
      <c r="Y228" s="1099" t="s">
        <v>51</v>
      </c>
      <c r="Z228" s="1099" t="s">
        <v>29</v>
      </c>
      <c r="AA228" s="1099">
        <v>2017</v>
      </c>
      <c r="AB228" s="1046" t="s">
        <v>30</v>
      </c>
      <c r="AC228" s="1047">
        <v>7</v>
      </c>
      <c r="AD228" s="978">
        <f t="shared" ref="AD228" si="470">T228/AC228</f>
        <v>2.1428571428571428</v>
      </c>
      <c r="AE228" s="1048">
        <v>23.45</v>
      </c>
      <c r="AF228" s="976">
        <f t="shared" ref="AF228" si="471">AD228*AE228</f>
        <v>50.25</v>
      </c>
      <c r="AG228" s="1058" t="s">
        <v>128</v>
      </c>
      <c r="AH228" s="976">
        <f t="shared" ref="AH228" si="472">AF228</f>
        <v>50.25</v>
      </c>
      <c r="AI228" s="978">
        <f t="shared" ref="AI228" si="473">AD228</f>
        <v>2.1428571428571428</v>
      </c>
      <c r="AJ228" s="978">
        <f t="shared" ref="AJ228" si="474">T228</f>
        <v>15</v>
      </c>
      <c r="AK228" s="1035" t="s">
        <v>439</v>
      </c>
      <c r="AL228" s="1036" t="s">
        <v>440</v>
      </c>
      <c r="AM228" s="1092" t="s">
        <v>2</v>
      </c>
    </row>
    <row r="229" spans="1:39">
      <c r="A229" s="1097">
        <v>45622</v>
      </c>
      <c r="B229" s="164" t="s">
        <v>442</v>
      </c>
      <c r="C229" s="164" t="s">
        <v>111</v>
      </c>
      <c r="D229" s="1098" t="s">
        <v>462</v>
      </c>
      <c r="E229" s="164" t="s">
        <v>282</v>
      </c>
      <c r="F229" s="1000">
        <v>48973</v>
      </c>
      <c r="G229" s="1000"/>
      <c r="H229" s="1000">
        <v>48976</v>
      </c>
      <c r="I229" s="1000"/>
      <c r="J229" s="541">
        <f t="shared" ref="J229" si="475">H229-F229</f>
        <v>3</v>
      </c>
      <c r="K229" s="1000">
        <v>48976</v>
      </c>
      <c r="L229" s="541">
        <f t="shared" ref="L229" si="476">K229-H229</f>
        <v>0</v>
      </c>
      <c r="M229" s="1000">
        <v>48982</v>
      </c>
      <c r="N229" s="1000"/>
      <c r="O229" s="541">
        <f t="shared" ref="O229" si="477">M229-K229</f>
        <v>6</v>
      </c>
      <c r="P229" s="541">
        <f t="shared" ref="P229" si="478">M229-H229</f>
        <v>6</v>
      </c>
      <c r="Q229" s="1000">
        <v>49000</v>
      </c>
      <c r="R229" s="1000"/>
      <c r="S229" s="541">
        <f t="shared" ref="S229" si="479">Q229-M229</f>
        <v>18</v>
      </c>
      <c r="T229" s="542">
        <f t="shared" ref="T229" si="480">Q229-F229</f>
        <v>27</v>
      </c>
      <c r="U229" s="542"/>
      <c r="V229" s="541">
        <f t="shared" ref="V229" si="481">P229</f>
        <v>6</v>
      </c>
      <c r="W229" s="543">
        <f t="shared" ref="W229" si="482">T229-V229</f>
        <v>21</v>
      </c>
      <c r="X229" s="1046" t="s">
        <v>473</v>
      </c>
      <c r="Y229" s="1099" t="s">
        <v>51</v>
      </c>
      <c r="Z229" s="1099" t="s">
        <v>29</v>
      </c>
      <c r="AA229" s="1099">
        <v>2017</v>
      </c>
      <c r="AB229" s="1046" t="s">
        <v>30</v>
      </c>
      <c r="AC229" s="1047">
        <v>7</v>
      </c>
      <c r="AD229" s="978">
        <f t="shared" ref="AD229" si="483">T229/AC229</f>
        <v>3.8571428571428572</v>
      </c>
      <c r="AE229" s="1048">
        <v>23.45</v>
      </c>
      <c r="AF229" s="976">
        <f t="shared" ref="AF229" si="484">AD229*AE229</f>
        <v>90.45</v>
      </c>
      <c r="AG229" s="1058" t="s">
        <v>128</v>
      </c>
      <c r="AH229" s="976">
        <f t="shared" ref="AH229" si="485">AF229</f>
        <v>90.45</v>
      </c>
      <c r="AI229" s="978">
        <f t="shared" ref="AI229" si="486">AD229</f>
        <v>3.8571428571428572</v>
      </c>
      <c r="AJ229" s="978">
        <f t="shared" ref="AJ229" si="487">T229</f>
        <v>27</v>
      </c>
      <c r="AK229" s="1106">
        <f>SUM(AH223:AH229)</f>
        <v>663.30000000000007</v>
      </c>
      <c r="AL229" s="1074">
        <v>800</v>
      </c>
      <c r="AM229" s="1075">
        <v>45623</v>
      </c>
    </row>
    <row r="230" spans="1:39">
      <c r="A230" s="1097">
        <v>45622</v>
      </c>
      <c r="B230" s="164" t="s">
        <v>442</v>
      </c>
      <c r="C230" s="164" t="s">
        <v>111</v>
      </c>
      <c r="D230" s="1098" t="s">
        <v>461</v>
      </c>
      <c r="E230" s="164" t="s">
        <v>283</v>
      </c>
      <c r="F230" s="1000">
        <v>49000</v>
      </c>
      <c r="G230" s="1000"/>
      <c r="H230" s="1000">
        <v>49004</v>
      </c>
      <c r="I230" s="1000"/>
      <c r="J230" s="541">
        <f t="shared" ref="J230" si="488">H230-F230</f>
        <v>4</v>
      </c>
      <c r="K230" s="1000">
        <v>49004</v>
      </c>
      <c r="L230" s="541">
        <f t="shared" ref="L230" si="489">K230-H230</f>
        <v>0</v>
      </c>
      <c r="M230" s="1000">
        <v>49010</v>
      </c>
      <c r="N230" s="1000"/>
      <c r="O230" s="541">
        <f t="shared" ref="O230" si="490">M230-K230</f>
        <v>6</v>
      </c>
      <c r="P230" s="541">
        <f t="shared" ref="P230" si="491">M230-H230</f>
        <v>6</v>
      </c>
      <c r="Q230" s="1000">
        <v>49016</v>
      </c>
      <c r="R230" s="1000"/>
      <c r="S230" s="541">
        <f t="shared" ref="S230" si="492">Q230-M230</f>
        <v>6</v>
      </c>
      <c r="T230" s="542">
        <f t="shared" ref="T230" si="493">Q230-F230</f>
        <v>16</v>
      </c>
      <c r="U230" s="542"/>
      <c r="V230" s="541">
        <f t="shared" ref="V230" si="494">P230</f>
        <v>6</v>
      </c>
      <c r="W230" s="543">
        <f t="shared" ref="W230" si="495">T230-V230</f>
        <v>10</v>
      </c>
      <c r="X230" s="1046" t="s">
        <v>473</v>
      </c>
      <c r="Y230" s="1099" t="s">
        <v>51</v>
      </c>
      <c r="Z230" s="1099" t="s">
        <v>29</v>
      </c>
      <c r="AA230" s="1099">
        <v>2017</v>
      </c>
      <c r="AB230" s="1046" t="s">
        <v>30</v>
      </c>
      <c r="AC230" s="1047">
        <v>7</v>
      </c>
      <c r="AD230" s="978">
        <f t="shared" ref="AD230" si="496">T230/AC230</f>
        <v>2.2857142857142856</v>
      </c>
      <c r="AE230" s="1048">
        <v>23.45</v>
      </c>
      <c r="AF230" s="976">
        <f t="shared" ref="AF230" si="497">AD230*AE230</f>
        <v>53.599999999999994</v>
      </c>
      <c r="AG230" s="1058" t="s">
        <v>128</v>
      </c>
      <c r="AH230" s="976">
        <f t="shared" ref="AH230" si="498">AF230</f>
        <v>53.599999999999994</v>
      </c>
      <c r="AI230" s="978">
        <f t="shared" ref="AI230" si="499">AD230</f>
        <v>2.2857142857142856</v>
      </c>
      <c r="AJ230" s="978">
        <f t="shared" ref="AJ230" si="500">T230</f>
        <v>16</v>
      </c>
      <c r="AK230" s="1071"/>
      <c r="AL230" s="1071"/>
      <c r="AM230" s="1072"/>
    </row>
    <row r="231" spans="1:39">
      <c r="A231" s="1097">
        <v>45623</v>
      </c>
      <c r="B231" s="164" t="s">
        <v>442</v>
      </c>
      <c r="C231" s="164" t="s">
        <v>111</v>
      </c>
      <c r="D231" s="1098" t="s">
        <v>462</v>
      </c>
      <c r="E231" s="164" t="s">
        <v>282</v>
      </c>
      <c r="F231" s="1000">
        <v>49016</v>
      </c>
      <c r="G231" s="1000"/>
      <c r="H231" s="1000">
        <v>49033</v>
      </c>
      <c r="I231" s="1000"/>
      <c r="J231" s="541">
        <f t="shared" ref="J231" si="501">H231-F231</f>
        <v>17</v>
      </c>
      <c r="K231" s="1000">
        <v>49037</v>
      </c>
      <c r="L231" s="541">
        <f t="shared" ref="L231" si="502">K231-H231</f>
        <v>4</v>
      </c>
      <c r="M231" s="1000">
        <v>49052</v>
      </c>
      <c r="N231" s="1000"/>
      <c r="O231" s="541">
        <f t="shared" ref="O231" si="503">M231-K231</f>
        <v>15</v>
      </c>
      <c r="P231" s="541">
        <f t="shared" ref="P231" si="504">M231-H231</f>
        <v>19</v>
      </c>
      <c r="Q231" s="1000">
        <v>49091</v>
      </c>
      <c r="R231" s="1000"/>
      <c r="S231" s="541">
        <f t="shared" ref="S231" si="505">Q231-M231</f>
        <v>39</v>
      </c>
      <c r="T231" s="542">
        <f t="shared" ref="T231" si="506">Q231-F231</f>
        <v>75</v>
      </c>
      <c r="U231" s="542"/>
      <c r="V231" s="541">
        <f t="shared" ref="V231" si="507">P231</f>
        <v>19</v>
      </c>
      <c r="W231" s="543">
        <f t="shared" ref="W231" si="508">T231-V231</f>
        <v>56</v>
      </c>
      <c r="X231" s="1046" t="s">
        <v>473</v>
      </c>
      <c r="Y231" s="1099" t="s">
        <v>51</v>
      </c>
      <c r="Z231" s="1099" t="s">
        <v>29</v>
      </c>
      <c r="AA231" s="1099">
        <v>2017</v>
      </c>
      <c r="AB231" s="1046" t="s">
        <v>30</v>
      </c>
      <c r="AC231" s="1047">
        <v>7</v>
      </c>
      <c r="AD231" s="978">
        <f t="shared" ref="AD231" si="509">T231/AC231</f>
        <v>10.714285714285714</v>
      </c>
      <c r="AE231" s="1048">
        <v>23.45</v>
      </c>
      <c r="AF231" s="976">
        <f t="shared" ref="AF231" si="510">AD231*AE231</f>
        <v>251.24999999999997</v>
      </c>
      <c r="AG231" s="1058" t="s">
        <v>128</v>
      </c>
      <c r="AH231" s="976">
        <f t="shared" ref="AH231" si="511">AF231</f>
        <v>251.24999999999997</v>
      </c>
      <c r="AI231" s="978">
        <f t="shared" ref="AI231" si="512">AD231</f>
        <v>10.714285714285714</v>
      </c>
      <c r="AJ231" s="978">
        <f t="shared" ref="AJ231" si="513">T231</f>
        <v>75</v>
      </c>
    </row>
    <row r="232" spans="1:39">
      <c r="A232" s="1097">
        <v>45623</v>
      </c>
      <c r="B232" s="164" t="s">
        <v>442</v>
      </c>
      <c r="C232" s="164" t="s">
        <v>111</v>
      </c>
      <c r="D232" s="1098" t="s">
        <v>461</v>
      </c>
      <c r="E232" s="164" t="s">
        <v>283</v>
      </c>
      <c r="F232" s="1000">
        <v>49091</v>
      </c>
      <c r="G232" s="1000"/>
      <c r="H232" s="1000">
        <v>49100</v>
      </c>
      <c r="I232" s="1000"/>
      <c r="J232" s="541">
        <f t="shared" ref="J232" si="514">H232-F232</f>
        <v>9</v>
      </c>
      <c r="K232" s="1000">
        <v>49108</v>
      </c>
      <c r="L232" s="541">
        <f t="shared" ref="L232" si="515">K232-H232</f>
        <v>8</v>
      </c>
      <c r="M232" s="1000">
        <v>49108</v>
      </c>
      <c r="N232" s="1000"/>
      <c r="O232" s="541">
        <f t="shared" ref="O232" si="516">M232-K232</f>
        <v>0</v>
      </c>
      <c r="P232" s="541">
        <f t="shared" ref="P232" si="517">M232-H232</f>
        <v>8</v>
      </c>
      <c r="Q232" s="1000">
        <v>49111</v>
      </c>
      <c r="R232" s="1000"/>
      <c r="S232" s="541">
        <f t="shared" ref="S232" si="518">Q232-M232</f>
        <v>3</v>
      </c>
      <c r="T232" s="542">
        <f t="shared" ref="T232" si="519">Q232-F232</f>
        <v>20</v>
      </c>
      <c r="U232" s="542"/>
      <c r="V232" s="541">
        <f t="shared" ref="V232" si="520">P232</f>
        <v>8</v>
      </c>
      <c r="W232" s="543">
        <f t="shared" ref="W232" si="521">T232-V232</f>
        <v>12</v>
      </c>
      <c r="X232" s="1046" t="s">
        <v>473</v>
      </c>
      <c r="Y232" s="1099" t="s">
        <v>51</v>
      </c>
      <c r="Z232" s="1099" t="s">
        <v>29</v>
      </c>
      <c r="AA232" s="1099">
        <v>2017</v>
      </c>
      <c r="AB232" s="1046" t="s">
        <v>30</v>
      </c>
      <c r="AC232" s="1047">
        <v>7</v>
      </c>
      <c r="AD232" s="978">
        <f t="shared" ref="AD232" si="522">T232/AC232</f>
        <v>2.8571428571428572</v>
      </c>
      <c r="AE232" s="1048">
        <v>23.45</v>
      </c>
      <c r="AF232" s="976">
        <f t="shared" ref="AF232" si="523">AD232*AE232</f>
        <v>67</v>
      </c>
      <c r="AG232" s="1058" t="s">
        <v>128</v>
      </c>
      <c r="AH232" s="976">
        <f t="shared" ref="AH232" si="524">AF232</f>
        <v>67</v>
      </c>
      <c r="AI232" s="978">
        <f t="shared" ref="AI232" si="525">AD232</f>
        <v>2.8571428571428572</v>
      </c>
      <c r="AJ232" s="978">
        <f t="shared" ref="AJ232" si="526">T232</f>
        <v>20</v>
      </c>
    </row>
    <row r="233" spans="1:39">
      <c r="A233" s="1097">
        <v>45624</v>
      </c>
      <c r="B233" s="164" t="s">
        <v>442</v>
      </c>
      <c r="C233" s="164" t="s">
        <v>111</v>
      </c>
      <c r="D233" s="1098" t="s">
        <v>462</v>
      </c>
      <c r="E233" s="164" t="s">
        <v>282</v>
      </c>
      <c r="F233" s="1000">
        <v>49111</v>
      </c>
      <c r="G233" s="1000"/>
      <c r="H233" s="1000">
        <v>49114</v>
      </c>
      <c r="I233" s="1000"/>
      <c r="J233" s="541">
        <f t="shared" ref="J233" si="527">H233-F233</f>
        <v>3</v>
      </c>
      <c r="K233" s="1000">
        <v>49114</v>
      </c>
      <c r="L233" s="541">
        <f t="shared" ref="L233" si="528">K233-H233</f>
        <v>0</v>
      </c>
      <c r="M233" s="1000">
        <v>49120</v>
      </c>
      <c r="N233" s="1000"/>
      <c r="O233" s="541">
        <f t="shared" ref="O233" si="529">M233-K233</f>
        <v>6</v>
      </c>
      <c r="P233" s="541">
        <f t="shared" ref="P233" si="530">M233-H233</f>
        <v>6</v>
      </c>
      <c r="Q233" s="1000">
        <v>49129</v>
      </c>
      <c r="R233" s="1000"/>
      <c r="S233" s="541">
        <f t="shared" ref="S233" si="531">Q233-M233</f>
        <v>9</v>
      </c>
      <c r="T233" s="542">
        <f t="shared" ref="T233" si="532">Q233-F233</f>
        <v>18</v>
      </c>
      <c r="U233" s="542"/>
      <c r="V233" s="541">
        <f t="shared" ref="V233" si="533">P233</f>
        <v>6</v>
      </c>
      <c r="W233" s="543">
        <f t="shared" ref="W233" si="534">T233-V233</f>
        <v>12</v>
      </c>
      <c r="X233" s="1046" t="s">
        <v>473</v>
      </c>
      <c r="Y233" s="1099" t="s">
        <v>51</v>
      </c>
      <c r="Z233" s="1099" t="s">
        <v>29</v>
      </c>
      <c r="AA233" s="1099">
        <v>2017</v>
      </c>
      <c r="AB233" s="1046" t="s">
        <v>30</v>
      </c>
      <c r="AC233" s="1047">
        <v>7</v>
      </c>
      <c r="AD233" s="978">
        <f t="shared" ref="AD233" si="535">T233/AC233</f>
        <v>2.5714285714285716</v>
      </c>
      <c r="AE233" s="1048">
        <v>23.45</v>
      </c>
      <c r="AF233" s="976">
        <f t="shared" ref="AF233" si="536">AD233*AE233</f>
        <v>60.300000000000004</v>
      </c>
      <c r="AG233" s="1058" t="s">
        <v>128</v>
      </c>
      <c r="AH233" s="976">
        <f t="shared" ref="AH233" si="537">AF233</f>
        <v>60.300000000000004</v>
      </c>
      <c r="AI233" s="978">
        <f t="shared" ref="AI233" si="538">AD233</f>
        <v>2.5714285714285716</v>
      </c>
      <c r="AJ233" s="978">
        <f t="shared" ref="AJ233" si="539">T233</f>
        <v>18</v>
      </c>
    </row>
    <row r="234" spans="1:39">
      <c r="A234" s="1097">
        <v>45624</v>
      </c>
      <c r="B234" s="164" t="s">
        <v>442</v>
      </c>
      <c r="C234" s="164" t="s">
        <v>111</v>
      </c>
      <c r="D234" s="1098" t="s">
        <v>485</v>
      </c>
      <c r="E234" s="164" t="s">
        <v>282</v>
      </c>
      <c r="F234" s="1000">
        <v>49129</v>
      </c>
      <c r="G234" s="1000"/>
      <c r="H234" s="1000">
        <v>49129</v>
      </c>
      <c r="I234" s="1000"/>
      <c r="J234" s="541">
        <f t="shared" ref="J234" si="540">H234-F234</f>
        <v>0</v>
      </c>
      <c r="K234" s="1000">
        <v>49129</v>
      </c>
      <c r="L234" s="541">
        <f t="shared" ref="L234" si="541">K234-H234</f>
        <v>0</v>
      </c>
      <c r="M234" s="1000">
        <v>49152</v>
      </c>
      <c r="N234" s="1000"/>
      <c r="O234" s="541">
        <f t="shared" ref="O234" si="542">M234-K234</f>
        <v>23</v>
      </c>
      <c r="P234" s="541">
        <f t="shared" ref="P234" si="543">M234-H234</f>
        <v>23</v>
      </c>
      <c r="Q234" s="1000">
        <v>49176</v>
      </c>
      <c r="R234" s="1000"/>
      <c r="S234" s="541">
        <f t="shared" ref="S234" si="544">Q234-M234</f>
        <v>24</v>
      </c>
      <c r="T234" s="542">
        <f t="shared" ref="T234" si="545">Q234-F234</f>
        <v>47</v>
      </c>
      <c r="U234" s="542"/>
      <c r="V234" s="541">
        <f t="shared" ref="V234" si="546">P234</f>
        <v>23</v>
      </c>
      <c r="W234" s="543">
        <f t="shared" ref="W234" si="547">T234-V234</f>
        <v>24</v>
      </c>
      <c r="X234" s="1046" t="s">
        <v>473</v>
      </c>
      <c r="Y234" s="1099" t="s">
        <v>51</v>
      </c>
      <c r="Z234" s="1099" t="s">
        <v>29</v>
      </c>
      <c r="AA234" s="1099">
        <v>2017</v>
      </c>
      <c r="AB234" s="1046" t="s">
        <v>30</v>
      </c>
      <c r="AC234" s="1047">
        <v>7</v>
      </c>
      <c r="AD234" s="978">
        <f t="shared" ref="AD234" si="548">T234/AC234</f>
        <v>6.7142857142857144</v>
      </c>
      <c r="AE234" s="1048">
        <v>23.45</v>
      </c>
      <c r="AF234" s="976">
        <f t="shared" ref="AF234" si="549">AD234*AE234</f>
        <v>157.44999999999999</v>
      </c>
      <c r="AG234" s="1058" t="s">
        <v>128</v>
      </c>
      <c r="AH234" s="976">
        <f t="shared" ref="AH234" si="550">AF234</f>
        <v>157.44999999999999</v>
      </c>
      <c r="AI234" s="978">
        <f t="shared" ref="AI234" si="551">AD234</f>
        <v>6.7142857142857144</v>
      </c>
      <c r="AJ234" s="978">
        <f t="shared" ref="AJ234" si="552">T234</f>
        <v>47</v>
      </c>
      <c r="AK234" s="1035" t="s">
        <v>439</v>
      </c>
      <c r="AL234" s="1036" t="s">
        <v>440</v>
      </c>
      <c r="AM234" s="1092" t="s">
        <v>2</v>
      </c>
    </row>
    <row r="235" spans="1:39">
      <c r="A235" s="1097">
        <v>45624</v>
      </c>
      <c r="B235" s="164" t="s">
        <v>442</v>
      </c>
      <c r="C235" s="164" t="s">
        <v>111</v>
      </c>
      <c r="D235" s="1098" t="s">
        <v>461</v>
      </c>
      <c r="E235" s="164" t="s">
        <v>283</v>
      </c>
      <c r="F235" s="1000">
        <v>49176</v>
      </c>
      <c r="G235" s="1000"/>
      <c r="H235" s="1000">
        <v>49185</v>
      </c>
      <c r="I235" s="1000"/>
      <c r="J235" s="541">
        <f t="shared" ref="J235" si="553">H235-F235</f>
        <v>9</v>
      </c>
      <c r="K235" s="1000">
        <v>49185</v>
      </c>
      <c r="L235" s="541">
        <f t="shared" ref="L235" si="554">K235-H235</f>
        <v>0</v>
      </c>
      <c r="M235" s="1000">
        <v>49193</v>
      </c>
      <c r="N235" s="1000"/>
      <c r="O235" s="541">
        <f t="shared" ref="O235" si="555">M235-K235</f>
        <v>8</v>
      </c>
      <c r="P235" s="541">
        <f t="shared" ref="P235" si="556">M235-H235</f>
        <v>8</v>
      </c>
      <c r="Q235" s="1000">
        <v>49196</v>
      </c>
      <c r="R235" s="1000"/>
      <c r="S235" s="541">
        <f t="shared" ref="S235" si="557">Q235-M235</f>
        <v>3</v>
      </c>
      <c r="T235" s="542">
        <f t="shared" ref="T235" si="558">Q235-F235</f>
        <v>20</v>
      </c>
      <c r="U235" s="542"/>
      <c r="V235" s="541">
        <f t="shared" ref="V235" si="559">P235</f>
        <v>8</v>
      </c>
      <c r="W235" s="543">
        <f t="shared" ref="W235" si="560">T235-V235</f>
        <v>12</v>
      </c>
      <c r="X235" s="1046" t="s">
        <v>473</v>
      </c>
      <c r="Y235" s="1099" t="s">
        <v>51</v>
      </c>
      <c r="Z235" s="1099" t="s">
        <v>29</v>
      </c>
      <c r="AA235" s="1099">
        <v>2017</v>
      </c>
      <c r="AB235" s="1046" t="s">
        <v>30</v>
      </c>
      <c r="AC235" s="1047">
        <v>7</v>
      </c>
      <c r="AD235" s="978">
        <f t="shared" ref="AD235" si="561">T235/AC235</f>
        <v>2.8571428571428572</v>
      </c>
      <c r="AE235" s="1048">
        <v>23.45</v>
      </c>
      <c r="AF235" s="976">
        <f t="shared" ref="AF235" si="562">AD235*AE235</f>
        <v>67</v>
      </c>
      <c r="AG235" s="1058" t="s">
        <v>128</v>
      </c>
      <c r="AH235" s="976">
        <f t="shared" ref="AH235" si="563">AF235</f>
        <v>67</v>
      </c>
      <c r="AI235" s="978">
        <f t="shared" ref="AI235" si="564">AD235</f>
        <v>2.8571428571428572</v>
      </c>
      <c r="AJ235" s="978">
        <f t="shared" ref="AJ235" si="565">T235</f>
        <v>20</v>
      </c>
      <c r="AK235" s="1106">
        <f>SUM(AH229:AH235)</f>
        <v>747.05</v>
      </c>
      <c r="AL235" s="1074">
        <v>800</v>
      </c>
      <c r="AM235" s="1075">
        <v>45625</v>
      </c>
    </row>
    <row r="236" spans="1:39">
      <c r="A236" s="1097">
        <v>45625</v>
      </c>
      <c r="B236" s="164" t="s">
        <v>442</v>
      </c>
      <c r="C236" s="164" t="s">
        <v>111</v>
      </c>
      <c r="D236" s="1098" t="s">
        <v>462</v>
      </c>
      <c r="E236" s="164" t="s">
        <v>282</v>
      </c>
      <c r="F236" s="1000">
        <v>49196</v>
      </c>
      <c r="G236" s="1000"/>
      <c r="H236" s="1000">
        <v>49200</v>
      </c>
      <c r="I236" s="1000"/>
      <c r="J236" s="541">
        <f t="shared" ref="J236" si="566">H236-F236</f>
        <v>4</v>
      </c>
      <c r="K236" s="1000">
        <v>49200</v>
      </c>
      <c r="L236" s="541">
        <f t="shared" ref="L236" si="567">K236-H236</f>
        <v>0</v>
      </c>
      <c r="M236" s="1000">
        <v>49208</v>
      </c>
      <c r="N236" s="1000"/>
      <c r="O236" s="541">
        <f t="shared" ref="O236" si="568">M236-K236</f>
        <v>8</v>
      </c>
      <c r="P236" s="541">
        <f t="shared" ref="P236" si="569">M236-H236</f>
        <v>8</v>
      </c>
      <c r="Q236" s="1000">
        <v>49230</v>
      </c>
      <c r="R236" s="1000"/>
      <c r="S236" s="541">
        <f t="shared" ref="S236" si="570">Q236-M236</f>
        <v>22</v>
      </c>
      <c r="T236" s="542">
        <f t="shared" ref="T236" si="571">Q236-F236</f>
        <v>34</v>
      </c>
      <c r="U236" s="542"/>
      <c r="V236" s="541">
        <f t="shared" ref="V236" si="572">P236</f>
        <v>8</v>
      </c>
      <c r="W236" s="543">
        <f t="shared" ref="W236" si="573">T236-V236</f>
        <v>26</v>
      </c>
      <c r="X236" s="1046" t="s">
        <v>473</v>
      </c>
      <c r="Y236" s="1099" t="s">
        <v>51</v>
      </c>
      <c r="Z236" s="1099" t="s">
        <v>29</v>
      </c>
      <c r="AA236" s="1099">
        <v>2017</v>
      </c>
      <c r="AB236" s="1046" t="s">
        <v>30</v>
      </c>
      <c r="AC236" s="1047">
        <v>7</v>
      </c>
      <c r="AD236" s="978">
        <f t="shared" ref="AD236" si="574">T236/AC236</f>
        <v>4.8571428571428568</v>
      </c>
      <c r="AE236" s="1048">
        <v>23.45</v>
      </c>
      <c r="AF236" s="976">
        <f t="shared" ref="AF236" si="575">AD236*AE236</f>
        <v>113.89999999999999</v>
      </c>
      <c r="AG236" s="1058" t="s">
        <v>128</v>
      </c>
      <c r="AH236" s="976">
        <f t="shared" ref="AH236" si="576">AF236</f>
        <v>113.89999999999999</v>
      </c>
      <c r="AI236" s="978">
        <f t="shared" ref="AI236" si="577">AD236</f>
        <v>4.8571428571428568</v>
      </c>
      <c r="AJ236" s="978">
        <f t="shared" ref="AJ236" si="578">T236</f>
        <v>34</v>
      </c>
    </row>
    <row r="237" spans="1:39">
      <c r="A237" s="1097">
        <v>45625</v>
      </c>
      <c r="B237" s="164" t="s">
        <v>442</v>
      </c>
      <c r="C237" s="164" t="s">
        <v>111</v>
      </c>
      <c r="D237" s="1098" t="s">
        <v>588</v>
      </c>
      <c r="E237" s="164" t="s">
        <v>282</v>
      </c>
      <c r="F237" s="1000">
        <v>49230</v>
      </c>
      <c r="G237" s="1000"/>
      <c r="H237" s="1000">
        <v>49234</v>
      </c>
      <c r="I237" s="1000"/>
      <c r="J237" s="541">
        <f t="shared" ref="J237" si="579">H237-F237</f>
        <v>4</v>
      </c>
      <c r="K237" s="1000">
        <v>49234</v>
      </c>
      <c r="L237" s="541">
        <f t="shared" ref="L237" si="580">K237-H237</f>
        <v>0</v>
      </c>
      <c r="M237" s="1000">
        <v>49243</v>
      </c>
      <c r="N237" s="1000"/>
      <c r="O237" s="541">
        <f t="shared" ref="O237" si="581">M237-K237</f>
        <v>9</v>
      </c>
      <c r="P237" s="541">
        <f t="shared" ref="P237" si="582">M237-H237</f>
        <v>9</v>
      </c>
      <c r="Q237" s="1000">
        <v>49268</v>
      </c>
      <c r="R237" s="1000"/>
      <c r="S237" s="541">
        <f t="shared" ref="S237" si="583">Q237-M237</f>
        <v>25</v>
      </c>
      <c r="T237" s="542">
        <f t="shared" ref="T237" si="584">Q237-F237</f>
        <v>38</v>
      </c>
      <c r="U237" s="542"/>
      <c r="V237" s="541">
        <f t="shared" ref="V237" si="585">P237</f>
        <v>9</v>
      </c>
      <c r="W237" s="543">
        <f t="shared" ref="W237" si="586">T237-V237</f>
        <v>29</v>
      </c>
      <c r="X237" s="1046" t="s">
        <v>473</v>
      </c>
      <c r="Y237" s="1099" t="s">
        <v>51</v>
      </c>
      <c r="Z237" s="1099" t="s">
        <v>29</v>
      </c>
      <c r="AA237" s="1099">
        <v>2017</v>
      </c>
      <c r="AB237" s="1046" t="s">
        <v>30</v>
      </c>
      <c r="AC237" s="1047">
        <v>7</v>
      </c>
      <c r="AD237" s="978">
        <f t="shared" ref="AD237" si="587">T237/AC237</f>
        <v>5.4285714285714288</v>
      </c>
      <c r="AE237" s="1048">
        <v>23.45</v>
      </c>
      <c r="AF237" s="976">
        <f t="shared" ref="AF237" si="588">AD237*AE237</f>
        <v>127.3</v>
      </c>
      <c r="AG237" s="1058" t="s">
        <v>128</v>
      </c>
      <c r="AH237" s="976">
        <f t="shared" ref="AH237" si="589">AF237</f>
        <v>127.3</v>
      </c>
      <c r="AI237" s="978">
        <f t="shared" ref="AI237" si="590">AD237</f>
        <v>5.4285714285714288</v>
      </c>
      <c r="AJ237" s="978">
        <f t="shared" ref="AJ237" si="591">T237</f>
        <v>38</v>
      </c>
    </row>
    <row r="238" spans="1:39">
      <c r="A238" s="1097">
        <v>45625</v>
      </c>
      <c r="B238" s="164" t="s">
        <v>442</v>
      </c>
      <c r="C238" s="164" t="s">
        <v>111</v>
      </c>
      <c r="D238" s="1098" t="s">
        <v>461</v>
      </c>
      <c r="E238" s="164" t="s">
        <v>283</v>
      </c>
      <c r="F238" s="1000">
        <v>49268</v>
      </c>
      <c r="G238" s="1000"/>
      <c r="H238" s="1000">
        <v>49268</v>
      </c>
      <c r="I238" s="1000"/>
      <c r="J238" s="541">
        <f t="shared" ref="J238:J239" si="592">H238-F238</f>
        <v>0</v>
      </c>
      <c r="K238" s="1000">
        <v>49268</v>
      </c>
      <c r="L238" s="541">
        <f t="shared" ref="L238:L239" si="593">K238-H238</f>
        <v>0</v>
      </c>
      <c r="M238" s="1000">
        <v>49275</v>
      </c>
      <c r="N238" s="1000"/>
      <c r="O238" s="541">
        <f t="shared" ref="O238:O239" si="594">M238-K238</f>
        <v>7</v>
      </c>
      <c r="P238" s="541">
        <f t="shared" ref="P238:P239" si="595">M238-H238</f>
        <v>7</v>
      </c>
      <c r="Q238" s="1000">
        <v>49275</v>
      </c>
      <c r="R238" s="1000"/>
      <c r="S238" s="541">
        <f t="shared" ref="S238:S239" si="596">Q238-M238</f>
        <v>0</v>
      </c>
      <c r="T238" s="542">
        <f t="shared" ref="T238:T239" si="597">Q238-F238</f>
        <v>7</v>
      </c>
      <c r="U238" s="542"/>
      <c r="V238" s="541">
        <f t="shared" ref="V238:V239" si="598">P238</f>
        <v>7</v>
      </c>
      <c r="W238" s="543">
        <f t="shared" ref="W238:W239" si="599">T238-V238</f>
        <v>0</v>
      </c>
      <c r="X238" s="1046" t="s">
        <v>473</v>
      </c>
      <c r="Y238" s="1099" t="s">
        <v>51</v>
      </c>
      <c r="Z238" s="1099" t="s">
        <v>29</v>
      </c>
      <c r="AA238" s="1099">
        <v>2017</v>
      </c>
      <c r="AB238" s="1046" t="s">
        <v>30</v>
      </c>
      <c r="AC238" s="1047">
        <v>7</v>
      </c>
      <c r="AD238" s="978">
        <f t="shared" ref="AD238:AD239" si="600">T238/AC238</f>
        <v>1</v>
      </c>
      <c r="AE238" s="1048">
        <v>23.45</v>
      </c>
      <c r="AF238" s="976">
        <f t="shared" ref="AF238:AF239" si="601">AD238*AE238</f>
        <v>23.45</v>
      </c>
      <c r="AG238" s="1058" t="s">
        <v>128</v>
      </c>
      <c r="AH238" s="976">
        <f t="shared" ref="AH238:AH239" si="602">AF238</f>
        <v>23.45</v>
      </c>
      <c r="AI238" s="978">
        <f t="shared" ref="AI238:AI239" si="603">AD238</f>
        <v>1</v>
      </c>
      <c r="AJ238" s="978">
        <f t="shared" ref="AJ238:AJ239" si="604">T238</f>
        <v>7</v>
      </c>
    </row>
    <row r="239" spans="1:39">
      <c r="A239" s="1097">
        <v>45628</v>
      </c>
      <c r="B239" s="164" t="s">
        <v>442</v>
      </c>
      <c r="C239" s="164" t="s">
        <v>111</v>
      </c>
      <c r="D239" s="1098" t="s">
        <v>462</v>
      </c>
      <c r="E239" s="164" t="s">
        <v>282</v>
      </c>
      <c r="F239" s="1000">
        <v>49275</v>
      </c>
      <c r="G239" s="1000"/>
      <c r="H239" s="1000">
        <v>49277</v>
      </c>
      <c r="I239" s="1000"/>
      <c r="J239" s="541">
        <f t="shared" si="592"/>
        <v>2</v>
      </c>
      <c r="K239" s="1000">
        <v>49277</v>
      </c>
      <c r="L239" s="541">
        <f t="shared" si="593"/>
        <v>0</v>
      </c>
      <c r="M239" s="1000">
        <v>49284</v>
      </c>
      <c r="N239" s="1000"/>
      <c r="O239" s="541">
        <f t="shared" si="594"/>
        <v>7</v>
      </c>
      <c r="P239" s="541">
        <f t="shared" si="595"/>
        <v>7</v>
      </c>
      <c r="Q239" s="1000">
        <v>49292</v>
      </c>
      <c r="R239" s="1000"/>
      <c r="S239" s="541">
        <f t="shared" si="596"/>
        <v>8</v>
      </c>
      <c r="T239" s="542">
        <f t="shared" si="597"/>
        <v>17</v>
      </c>
      <c r="U239" s="542"/>
      <c r="V239" s="541">
        <f t="shared" si="598"/>
        <v>7</v>
      </c>
      <c r="W239" s="543">
        <f t="shared" si="599"/>
        <v>10</v>
      </c>
      <c r="X239" s="1046" t="s">
        <v>473</v>
      </c>
      <c r="Y239" s="1099" t="s">
        <v>51</v>
      </c>
      <c r="Z239" s="1099" t="s">
        <v>29</v>
      </c>
      <c r="AA239" s="1099">
        <v>2017</v>
      </c>
      <c r="AB239" s="1046" t="s">
        <v>30</v>
      </c>
      <c r="AC239" s="1047">
        <v>7</v>
      </c>
      <c r="AD239" s="978">
        <f t="shared" si="600"/>
        <v>2.4285714285714284</v>
      </c>
      <c r="AE239" s="1048">
        <v>23.45</v>
      </c>
      <c r="AF239" s="976">
        <f t="shared" si="601"/>
        <v>56.949999999999996</v>
      </c>
      <c r="AG239" s="1058" t="s">
        <v>128</v>
      </c>
      <c r="AH239" s="976">
        <f t="shared" si="602"/>
        <v>56.949999999999996</v>
      </c>
      <c r="AI239" s="978">
        <f t="shared" si="603"/>
        <v>2.4285714285714284</v>
      </c>
      <c r="AJ239" s="978">
        <f t="shared" si="604"/>
        <v>17</v>
      </c>
    </row>
    <row r="240" spans="1:39">
      <c r="A240" s="1097">
        <v>45628</v>
      </c>
      <c r="B240" s="164" t="s">
        <v>442</v>
      </c>
      <c r="C240" s="164" t="s">
        <v>111</v>
      </c>
      <c r="D240" s="1098" t="s">
        <v>485</v>
      </c>
      <c r="E240" s="164" t="s">
        <v>282</v>
      </c>
      <c r="F240" s="1000">
        <v>49292</v>
      </c>
      <c r="G240" s="1000"/>
      <c r="H240" s="1000">
        <v>49292</v>
      </c>
      <c r="I240" s="1000"/>
      <c r="J240" s="541">
        <f t="shared" ref="J240" si="605">H240-F240</f>
        <v>0</v>
      </c>
      <c r="K240" s="1000">
        <v>49292</v>
      </c>
      <c r="L240" s="541">
        <f t="shared" ref="L240" si="606">K240-H240</f>
        <v>0</v>
      </c>
      <c r="M240" s="1000">
        <v>49316</v>
      </c>
      <c r="N240" s="1000"/>
      <c r="O240" s="541">
        <f t="shared" ref="O240" si="607">M240-K240</f>
        <v>24</v>
      </c>
      <c r="P240" s="541">
        <f t="shared" ref="P240" si="608">M240-H240</f>
        <v>24</v>
      </c>
      <c r="Q240" s="1000">
        <v>49316</v>
      </c>
      <c r="R240" s="1000"/>
      <c r="S240" s="541">
        <f t="shared" ref="S240" si="609">Q240-M240</f>
        <v>0</v>
      </c>
      <c r="T240" s="542">
        <f t="shared" ref="T240" si="610">Q240-F240</f>
        <v>24</v>
      </c>
      <c r="U240" s="542"/>
      <c r="V240" s="541">
        <f t="shared" ref="V240" si="611">P240</f>
        <v>24</v>
      </c>
      <c r="W240" s="543">
        <f t="shared" ref="W240" si="612">T240-V240</f>
        <v>0</v>
      </c>
      <c r="X240" s="1046" t="s">
        <v>473</v>
      </c>
      <c r="Y240" s="1099" t="s">
        <v>51</v>
      </c>
      <c r="Z240" s="1099" t="s">
        <v>29</v>
      </c>
      <c r="AA240" s="1099">
        <v>2017</v>
      </c>
      <c r="AB240" s="1046" t="s">
        <v>30</v>
      </c>
      <c r="AC240" s="1047">
        <v>7</v>
      </c>
      <c r="AD240" s="978">
        <f t="shared" ref="AD240" si="613">T240/AC240</f>
        <v>3.4285714285714284</v>
      </c>
      <c r="AE240" s="1048">
        <v>23.45</v>
      </c>
      <c r="AF240" s="976">
        <f t="shared" ref="AF240" si="614">AD240*AE240</f>
        <v>80.399999999999991</v>
      </c>
      <c r="AG240" s="1058" t="s">
        <v>128</v>
      </c>
      <c r="AH240" s="976">
        <f t="shared" ref="AH240" si="615">AF240</f>
        <v>80.399999999999991</v>
      </c>
      <c r="AI240" s="978">
        <f t="shared" ref="AI240" si="616">AD240</f>
        <v>3.4285714285714284</v>
      </c>
      <c r="AJ240" s="978">
        <f t="shared" ref="AJ240" si="617">T240</f>
        <v>24</v>
      </c>
      <c r="AK240" s="1100"/>
    </row>
    <row r="241" spans="1:39">
      <c r="A241" s="1097">
        <v>45628</v>
      </c>
      <c r="B241" s="164" t="s">
        <v>442</v>
      </c>
      <c r="C241" s="164" t="s">
        <v>111</v>
      </c>
      <c r="D241" s="1098" t="s">
        <v>461</v>
      </c>
      <c r="E241" s="164" t="s">
        <v>283</v>
      </c>
      <c r="F241" s="1000">
        <v>49316</v>
      </c>
      <c r="G241" s="1000"/>
      <c r="H241" s="1000">
        <v>49325</v>
      </c>
      <c r="I241" s="1000"/>
      <c r="J241" s="541">
        <f t="shared" ref="J241" si="618">H241-F241</f>
        <v>9</v>
      </c>
      <c r="K241" s="1000">
        <v>49325</v>
      </c>
      <c r="L241" s="541">
        <f t="shared" ref="L241" si="619">K241-H241</f>
        <v>0</v>
      </c>
      <c r="M241" s="1000">
        <v>49333</v>
      </c>
      <c r="N241" s="1000"/>
      <c r="O241" s="541">
        <f t="shared" ref="O241" si="620">M241-K241</f>
        <v>8</v>
      </c>
      <c r="P241" s="541">
        <f t="shared" ref="P241" si="621">M241-H241</f>
        <v>8</v>
      </c>
      <c r="Q241" s="1000">
        <v>49337</v>
      </c>
      <c r="R241" s="1000"/>
      <c r="S241" s="541">
        <f t="shared" ref="S241" si="622">Q241-M241</f>
        <v>4</v>
      </c>
      <c r="T241" s="542">
        <f t="shared" ref="T241" si="623">Q241-F241</f>
        <v>21</v>
      </c>
      <c r="U241" s="542"/>
      <c r="V241" s="541">
        <f t="shared" ref="V241" si="624">P241</f>
        <v>8</v>
      </c>
      <c r="W241" s="543">
        <f t="shared" ref="W241" si="625">T241-V241</f>
        <v>13</v>
      </c>
      <c r="X241" s="1046" t="s">
        <v>473</v>
      </c>
      <c r="Y241" s="1099" t="s">
        <v>51</v>
      </c>
      <c r="Z241" s="1099" t="s">
        <v>29</v>
      </c>
      <c r="AA241" s="1099">
        <v>2017</v>
      </c>
      <c r="AB241" s="1046" t="s">
        <v>30</v>
      </c>
      <c r="AC241" s="1047">
        <v>7</v>
      </c>
      <c r="AD241" s="978">
        <f t="shared" ref="AD241" si="626">T241/AC241</f>
        <v>3</v>
      </c>
      <c r="AE241" s="1048">
        <v>23.45</v>
      </c>
      <c r="AF241" s="976">
        <f t="shared" ref="AF241" si="627">AD241*AE241</f>
        <v>70.349999999999994</v>
      </c>
      <c r="AG241" s="1058" t="s">
        <v>128</v>
      </c>
      <c r="AH241" s="976">
        <f t="shared" ref="AH241" si="628">AF241</f>
        <v>70.349999999999994</v>
      </c>
      <c r="AI241" s="978">
        <f t="shared" ref="AI241" si="629">AD241</f>
        <v>3</v>
      </c>
      <c r="AJ241" s="978">
        <f t="shared" ref="AJ241" si="630">T241</f>
        <v>21</v>
      </c>
    </row>
    <row r="242" spans="1:39">
      <c r="A242" s="1097">
        <v>45629</v>
      </c>
      <c r="B242" s="164" t="s">
        <v>442</v>
      </c>
      <c r="C242" s="164" t="s">
        <v>111</v>
      </c>
      <c r="D242" s="1098" t="s">
        <v>462</v>
      </c>
      <c r="E242" s="164" t="s">
        <v>282</v>
      </c>
      <c r="F242" s="1000">
        <v>49337</v>
      </c>
      <c r="G242" s="1000"/>
      <c r="H242" s="1000">
        <v>49340</v>
      </c>
      <c r="I242" s="1000"/>
      <c r="J242" s="541">
        <f t="shared" ref="J242" si="631">H242-F242</f>
        <v>3</v>
      </c>
      <c r="K242" s="1000">
        <v>49340</v>
      </c>
      <c r="L242" s="541">
        <f t="shared" ref="L242" si="632">K242-H242</f>
        <v>0</v>
      </c>
      <c r="M242" s="1000">
        <v>49346</v>
      </c>
      <c r="N242" s="1000"/>
      <c r="O242" s="541">
        <f t="shared" ref="O242" si="633">M242-K242</f>
        <v>6</v>
      </c>
      <c r="P242" s="541">
        <f t="shared" ref="P242" si="634">M242-H242</f>
        <v>6</v>
      </c>
      <c r="Q242" s="1000">
        <v>49354</v>
      </c>
      <c r="R242" s="1000"/>
      <c r="S242" s="541">
        <f t="shared" ref="S242" si="635">Q242-M242</f>
        <v>8</v>
      </c>
      <c r="T242" s="542">
        <f t="shared" ref="T242" si="636">Q242-F242</f>
        <v>17</v>
      </c>
      <c r="U242" s="542"/>
      <c r="V242" s="541">
        <f t="shared" ref="V242" si="637">P242</f>
        <v>6</v>
      </c>
      <c r="W242" s="543">
        <f t="shared" ref="W242" si="638">T242-V242</f>
        <v>11</v>
      </c>
      <c r="X242" s="1046" t="s">
        <v>473</v>
      </c>
      <c r="Y242" s="1099" t="s">
        <v>51</v>
      </c>
      <c r="Z242" s="1099" t="s">
        <v>29</v>
      </c>
      <c r="AA242" s="1099">
        <v>2017</v>
      </c>
      <c r="AB242" s="1046" t="s">
        <v>30</v>
      </c>
      <c r="AC242" s="1047">
        <v>7</v>
      </c>
      <c r="AD242" s="978">
        <f t="shared" ref="AD242" si="639">T242/AC242</f>
        <v>2.4285714285714284</v>
      </c>
      <c r="AE242" s="1048">
        <v>23.45</v>
      </c>
      <c r="AF242" s="976">
        <f t="shared" ref="AF242" si="640">AD242*AE242</f>
        <v>56.949999999999996</v>
      </c>
      <c r="AG242" s="1058" t="s">
        <v>128</v>
      </c>
      <c r="AH242" s="976">
        <f t="shared" ref="AH242" si="641">AF242</f>
        <v>56.949999999999996</v>
      </c>
      <c r="AI242" s="978">
        <f t="shared" ref="AI242" si="642">AD242</f>
        <v>2.4285714285714284</v>
      </c>
      <c r="AJ242" s="978">
        <f t="shared" ref="AJ242" si="643">T242</f>
        <v>17</v>
      </c>
    </row>
    <row r="243" spans="1:39">
      <c r="A243" s="1097">
        <v>45629</v>
      </c>
      <c r="B243" s="164" t="s">
        <v>442</v>
      </c>
      <c r="C243" s="164" t="s">
        <v>111</v>
      </c>
      <c r="D243" s="1098" t="s">
        <v>485</v>
      </c>
      <c r="E243" s="164" t="s">
        <v>282</v>
      </c>
      <c r="F243" s="1000">
        <v>49354</v>
      </c>
      <c r="G243" s="1000"/>
      <c r="H243" s="1000">
        <v>49354</v>
      </c>
      <c r="I243" s="1000"/>
      <c r="J243" s="541">
        <f t="shared" ref="J243" si="644">H243-F243</f>
        <v>0</v>
      </c>
      <c r="K243" s="1000">
        <v>49354</v>
      </c>
      <c r="L243" s="541">
        <f t="shared" ref="L243" si="645">K243-H243</f>
        <v>0</v>
      </c>
      <c r="M243" s="1000">
        <v>49391</v>
      </c>
      <c r="N243" s="1000"/>
      <c r="O243" s="541">
        <f t="shared" ref="O243" si="646">M243-K243</f>
        <v>37</v>
      </c>
      <c r="P243" s="541">
        <f t="shared" ref="P243" si="647">M243-H243</f>
        <v>37</v>
      </c>
      <c r="Q243" s="1000">
        <v>49391</v>
      </c>
      <c r="R243" s="1000"/>
      <c r="S243" s="541">
        <f t="shared" ref="S243" si="648">Q243-M243</f>
        <v>0</v>
      </c>
      <c r="T243" s="542">
        <f t="shared" ref="T243" si="649">Q243-F243</f>
        <v>37</v>
      </c>
      <c r="U243" s="542"/>
      <c r="V243" s="541">
        <f t="shared" ref="V243" si="650">P243</f>
        <v>37</v>
      </c>
      <c r="W243" s="543">
        <f t="shared" ref="W243" si="651">T243-V243</f>
        <v>0</v>
      </c>
      <c r="X243" s="1046" t="s">
        <v>473</v>
      </c>
      <c r="Y243" s="1099" t="s">
        <v>51</v>
      </c>
      <c r="Z243" s="1099" t="s">
        <v>29</v>
      </c>
      <c r="AA243" s="1099">
        <v>2017</v>
      </c>
      <c r="AB243" s="1046" t="s">
        <v>30</v>
      </c>
      <c r="AC243" s="1047">
        <v>7</v>
      </c>
      <c r="AD243" s="978">
        <f t="shared" ref="AD243" si="652">T243/AC243</f>
        <v>5.2857142857142856</v>
      </c>
      <c r="AE243" s="1048">
        <v>23.45</v>
      </c>
      <c r="AF243" s="976">
        <f t="shared" ref="AF243" si="653">AD243*AE243</f>
        <v>123.94999999999999</v>
      </c>
      <c r="AG243" s="1058" t="s">
        <v>128</v>
      </c>
      <c r="AH243" s="976">
        <f t="shared" ref="AH243" si="654">AF243</f>
        <v>123.94999999999999</v>
      </c>
      <c r="AI243" s="978">
        <f t="shared" ref="AI243" si="655">AD243</f>
        <v>5.2857142857142856</v>
      </c>
      <c r="AJ243" s="978">
        <f t="shared" ref="AJ243" si="656">T243</f>
        <v>37</v>
      </c>
    </row>
    <row r="244" spans="1:39">
      <c r="A244" s="1097">
        <v>45629</v>
      </c>
      <c r="B244" s="164" t="s">
        <v>442</v>
      </c>
      <c r="C244" s="164" t="s">
        <v>111</v>
      </c>
      <c r="D244" s="1098" t="s">
        <v>461</v>
      </c>
      <c r="E244" s="164" t="s">
        <v>283</v>
      </c>
      <c r="F244" s="1000">
        <v>49391</v>
      </c>
      <c r="G244" s="1000"/>
      <c r="H244" s="1000">
        <v>49400</v>
      </c>
      <c r="I244" s="1000"/>
      <c r="J244" s="541">
        <f t="shared" ref="J244" si="657">H244-F244</f>
        <v>9</v>
      </c>
      <c r="K244" s="1000">
        <v>49400</v>
      </c>
      <c r="L244" s="541">
        <f t="shared" ref="L244" si="658">K244-H244</f>
        <v>0</v>
      </c>
      <c r="M244" s="1000">
        <v>49408</v>
      </c>
      <c r="N244" s="1000"/>
      <c r="O244" s="541">
        <f t="shared" ref="O244" si="659">M244-K244</f>
        <v>8</v>
      </c>
      <c r="P244" s="541">
        <f t="shared" ref="P244" si="660">M244-H244</f>
        <v>8</v>
      </c>
      <c r="Q244" s="1000">
        <v>49412</v>
      </c>
      <c r="R244" s="1000"/>
      <c r="S244" s="541">
        <f t="shared" ref="S244" si="661">Q244-M244</f>
        <v>4</v>
      </c>
      <c r="T244" s="542">
        <f t="shared" ref="T244" si="662">Q244-F244</f>
        <v>21</v>
      </c>
      <c r="U244" s="542"/>
      <c r="V244" s="541">
        <f t="shared" ref="V244" si="663">P244</f>
        <v>8</v>
      </c>
      <c r="W244" s="543">
        <f t="shared" ref="W244" si="664">T244-V244</f>
        <v>13</v>
      </c>
      <c r="X244" s="1046" t="s">
        <v>473</v>
      </c>
      <c r="Y244" s="1099" t="s">
        <v>51</v>
      </c>
      <c r="Z244" s="1099" t="s">
        <v>29</v>
      </c>
      <c r="AA244" s="1099">
        <v>2017</v>
      </c>
      <c r="AB244" s="1046" t="s">
        <v>30</v>
      </c>
      <c r="AC244" s="1047">
        <v>7</v>
      </c>
      <c r="AD244" s="978">
        <f t="shared" ref="AD244" si="665">T244/AC244</f>
        <v>3</v>
      </c>
      <c r="AE244" s="1048">
        <v>23.45</v>
      </c>
      <c r="AF244" s="976">
        <f t="shared" ref="AF244" si="666">AD244*AE244</f>
        <v>70.349999999999994</v>
      </c>
      <c r="AG244" s="1058" t="s">
        <v>128</v>
      </c>
      <c r="AH244" s="976">
        <f t="shared" ref="AH244" si="667">AF244</f>
        <v>70.349999999999994</v>
      </c>
      <c r="AI244" s="978">
        <f t="shared" ref="AI244" si="668">AD244</f>
        <v>3</v>
      </c>
      <c r="AJ244" s="978">
        <f t="shared" ref="AJ244" si="669">T244</f>
        <v>21</v>
      </c>
    </row>
    <row r="245" spans="1:39">
      <c r="A245" s="1097">
        <v>45630</v>
      </c>
      <c r="B245" s="164" t="s">
        <v>442</v>
      </c>
      <c r="C245" s="164" t="s">
        <v>111</v>
      </c>
      <c r="D245" s="1098" t="s">
        <v>462</v>
      </c>
      <c r="E245" s="164" t="s">
        <v>282</v>
      </c>
      <c r="F245" s="1000">
        <v>49412</v>
      </c>
      <c r="G245" s="1000"/>
      <c r="H245" s="1000">
        <v>49414</v>
      </c>
      <c r="I245" s="1000"/>
      <c r="J245" s="541">
        <f t="shared" ref="J245" si="670">H245-F245</f>
        <v>2</v>
      </c>
      <c r="K245" s="1000">
        <v>49414</v>
      </c>
      <c r="L245" s="541">
        <f t="shared" ref="L245" si="671">K245-H245</f>
        <v>0</v>
      </c>
      <c r="M245" s="1000">
        <v>49421</v>
      </c>
      <c r="N245" s="1000"/>
      <c r="O245" s="541">
        <f t="shared" ref="O245" si="672">M245-K245</f>
        <v>7</v>
      </c>
      <c r="P245" s="541">
        <f t="shared" ref="P245" si="673">M245-H245</f>
        <v>7</v>
      </c>
      <c r="Q245" s="1000">
        <v>49429</v>
      </c>
      <c r="R245" s="1000"/>
      <c r="S245" s="541">
        <f t="shared" ref="S245" si="674">Q245-M245</f>
        <v>8</v>
      </c>
      <c r="T245" s="542">
        <f t="shared" ref="T245" si="675">Q245-F245</f>
        <v>17</v>
      </c>
      <c r="U245" s="542"/>
      <c r="V245" s="541">
        <f t="shared" ref="V245" si="676">P245</f>
        <v>7</v>
      </c>
      <c r="W245" s="543">
        <f t="shared" ref="W245" si="677">T245-V245</f>
        <v>10</v>
      </c>
      <c r="X245" s="1046" t="s">
        <v>473</v>
      </c>
      <c r="Y245" s="1099" t="s">
        <v>51</v>
      </c>
      <c r="Z245" s="1099" t="s">
        <v>29</v>
      </c>
      <c r="AA245" s="1099">
        <v>2017</v>
      </c>
      <c r="AB245" s="1046" t="s">
        <v>30</v>
      </c>
      <c r="AC245" s="1047">
        <v>7</v>
      </c>
      <c r="AD245" s="978">
        <f t="shared" ref="AD245" si="678">T245/AC245</f>
        <v>2.4285714285714284</v>
      </c>
      <c r="AE245" s="1048">
        <v>23.45</v>
      </c>
      <c r="AF245" s="976">
        <f t="shared" ref="AF245" si="679">AD245*AE245</f>
        <v>56.949999999999996</v>
      </c>
      <c r="AG245" s="1058" t="s">
        <v>128</v>
      </c>
      <c r="AH245" s="976">
        <f t="shared" ref="AH245" si="680">AF245</f>
        <v>56.949999999999996</v>
      </c>
      <c r="AI245" s="978">
        <f t="shared" ref="AI245" si="681">AD245</f>
        <v>2.4285714285714284</v>
      </c>
      <c r="AJ245" s="978">
        <f t="shared" ref="AJ245" si="682">T245</f>
        <v>17</v>
      </c>
    </row>
    <row r="246" spans="1:39">
      <c r="A246" s="1097">
        <v>45630</v>
      </c>
      <c r="B246" s="164" t="s">
        <v>442</v>
      </c>
      <c r="C246" s="164" t="s">
        <v>111</v>
      </c>
      <c r="D246" s="1098" t="s">
        <v>485</v>
      </c>
      <c r="E246" s="164" t="s">
        <v>282</v>
      </c>
      <c r="F246" s="1000">
        <v>49429</v>
      </c>
      <c r="G246" s="1000"/>
      <c r="H246" s="1000">
        <v>49445</v>
      </c>
      <c r="I246" s="1000"/>
      <c r="J246" s="541">
        <f t="shared" ref="J246" si="683">H246-F246</f>
        <v>16</v>
      </c>
      <c r="K246" s="1000">
        <v>49445</v>
      </c>
      <c r="L246" s="541">
        <f t="shared" ref="L246" si="684">K246-H246</f>
        <v>0</v>
      </c>
      <c r="M246" s="1000">
        <v>49465</v>
      </c>
      <c r="N246" s="1000"/>
      <c r="O246" s="541">
        <f t="shared" ref="O246" si="685">M246-K246</f>
        <v>20</v>
      </c>
      <c r="P246" s="541">
        <f t="shared" ref="P246" si="686">M246-H246</f>
        <v>20</v>
      </c>
      <c r="Q246" s="1000">
        <v>49465</v>
      </c>
      <c r="R246" s="1000"/>
      <c r="S246" s="541">
        <f t="shared" ref="S246" si="687">Q246-M246</f>
        <v>0</v>
      </c>
      <c r="T246" s="542">
        <f t="shared" ref="T246" si="688">Q246-F246</f>
        <v>36</v>
      </c>
      <c r="U246" s="542"/>
      <c r="V246" s="541">
        <f t="shared" ref="V246" si="689">P246</f>
        <v>20</v>
      </c>
      <c r="W246" s="543">
        <f t="shared" ref="W246" si="690">T246-V246</f>
        <v>16</v>
      </c>
      <c r="X246" s="1046" t="s">
        <v>473</v>
      </c>
      <c r="Y246" s="1099" t="s">
        <v>51</v>
      </c>
      <c r="Z246" s="1099" t="s">
        <v>29</v>
      </c>
      <c r="AA246" s="1099">
        <v>2017</v>
      </c>
      <c r="AB246" s="1046" t="s">
        <v>30</v>
      </c>
      <c r="AC246" s="1047">
        <v>7</v>
      </c>
      <c r="AD246" s="978">
        <f t="shared" ref="AD246" si="691">T246/AC246</f>
        <v>5.1428571428571432</v>
      </c>
      <c r="AE246" s="1048">
        <v>23.45</v>
      </c>
      <c r="AF246" s="976">
        <f t="shared" ref="AF246" si="692">AD246*AE246</f>
        <v>120.60000000000001</v>
      </c>
      <c r="AG246" s="1058" t="s">
        <v>128</v>
      </c>
      <c r="AH246" s="976">
        <f t="shared" ref="AH246" si="693">AF246</f>
        <v>120.60000000000001</v>
      </c>
      <c r="AI246" s="978">
        <f t="shared" ref="AI246" si="694">AD246</f>
        <v>5.1428571428571432</v>
      </c>
      <c r="AJ246" s="978">
        <f t="shared" ref="AJ246" si="695">T246</f>
        <v>36</v>
      </c>
      <c r="AK246" s="1035" t="s">
        <v>439</v>
      </c>
      <c r="AL246" s="1036" t="s">
        <v>440</v>
      </c>
      <c r="AM246" s="1092" t="s">
        <v>2</v>
      </c>
    </row>
    <row r="247" spans="1:39">
      <c r="A247" s="1097">
        <v>45630</v>
      </c>
      <c r="B247" s="164" t="s">
        <v>442</v>
      </c>
      <c r="C247" s="164" t="s">
        <v>111</v>
      </c>
      <c r="D247" s="1098" t="s">
        <v>461</v>
      </c>
      <c r="E247" s="164" t="s">
        <v>283</v>
      </c>
      <c r="F247" s="1000">
        <v>49465</v>
      </c>
      <c r="G247" s="1000"/>
      <c r="H247" s="1000">
        <v>49474</v>
      </c>
      <c r="I247" s="1000"/>
      <c r="J247" s="541">
        <f t="shared" ref="J247:J248" si="696">H247-F247</f>
        <v>9</v>
      </c>
      <c r="K247" s="1000">
        <v>49474</v>
      </c>
      <c r="L247" s="541">
        <f t="shared" ref="L247:L248" si="697">K247-H247</f>
        <v>0</v>
      </c>
      <c r="M247" s="1000">
        <v>49483</v>
      </c>
      <c r="N247" s="1000"/>
      <c r="O247" s="541">
        <f t="shared" ref="O247:O248" si="698">M247-K247</f>
        <v>9</v>
      </c>
      <c r="P247" s="541">
        <f t="shared" ref="P247:P248" si="699">M247-H247</f>
        <v>9</v>
      </c>
      <c r="Q247" s="1000">
        <v>49486</v>
      </c>
      <c r="R247" s="1000"/>
      <c r="S247" s="541">
        <f t="shared" ref="S247:S248" si="700">Q247-M247</f>
        <v>3</v>
      </c>
      <c r="T247" s="542">
        <f t="shared" ref="T247:T248" si="701">Q247-F247</f>
        <v>21</v>
      </c>
      <c r="U247" s="542"/>
      <c r="V247" s="541">
        <f t="shared" ref="V247:V248" si="702">P247</f>
        <v>9</v>
      </c>
      <c r="W247" s="543">
        <f t="shared" ref="W247:W248" si="703">T247-V247</f>
        <v>12</v>
      </c>
      <c r="X247" s="1046" t="s">
        <v>473</v>
      </c>
      <c r="Y247" s="1099" t="s">
        <v>51</v>
      </c>
      <c r="Z247" s="1099" t="s">
        <v>29</v>
      </c>
      <c r="AA247" s="1099">
        <v>2017</v>
      </c>
      <c r="AB247" s="1046" t="s">
        <v>30</v>
      </c>
      <c r="AC247" s="1047">
        <v>7</v>
      </c>
      <c r="AD247" s="978">
        <f t="shared" ref="AD247:AD248" si="704">T247/AC247</f>
        <v>3</v>
      </c>
      <c r="AE247" s="1048">
        <v>23.45</v>
      </c>
      <c r="AF247" s="976">
        <f t="shared" ref="AF247:AF248" si="705">AD247*AE247</f>
        <v>70.349999999999994</v>
      </c>
      <c r="AG247" s="1058" t="s">
        <v>128</v>
      </c>
      <c r="AH247" s="976">
        <f t="shared" ref="AH247:AH248" si="706">AF247</f>
        <v>70.349999999999994</v>
      </c>
      <c r="AI247" s="978">
        <f t="shared" ref="AI247:AI248" si="707">AD247</f>
        <v>3</v>
      </c>
      <c r="AJ247" s="978">
        <f t="shared" ref="AJ247:AJ248" si="708">T247</f>
        <v>21</v>
      </c>
      <c r="AK247" s="1106">
        <f>SUM(AH241:AH247)</f>
        <v>569.5</v>
      </c>
      <c r="AL247" s="1074">
        <v>700</v>
      </c>
      <c r="AM247" s="1075">
        <v>45631</v>
      </c>
    </row>
    <row r="248" spans="1:39">
      <c r="A248" s="1097">
        <v>45631</v>
      </c>
      <c r="B248" s="164" t="s">
        <v>442</v>
      </c>
      <c r="C248" s="164" t="s">
        <v>111</v>
      </c>
      <c r="D248" s="1098" t="s">
        <v>462</v>
      </c>
      <c r="E248" s="164" t="s">
        <v>282</v>
      </c>
      <c r="F248" s="1000">
        <v>49486</v>
      </c>
      <c r="G248" s="1000"/>
      <c r="H248" s="1000">
        <v>49488</v>
      </c>
      <c r="I248" s="1000"/>
      <c r="J248" s="541">
        <f t="shared" si="696"/>
        <v>2</v>
      </c>
      <c r="K248" s="1000">
        <v>49488</v>
      </c>
      <c r="L248" s="541">
        <f t="shared" si="697"/>
        <v>0</v>
      </c>
      <c r="M248" s="1000">
        <v>49495</v>
      </c>
      <c r="N248" s="1000"/>
      <c r="O248" s="541">
        <f t="shared" si="698"/>
        <v>7</v>
      </c>
      <c r="P248" s="541">
        <f t="shared" si="699"/>
        <v>7</v>
      </c>
      <c r="Q248" s="1000">
        <v>49547</v>
      </c>
      <c r="R248" s="1000"/>
      <c r="S248" s="541">
        <f t="shared" si="700"/>
        <v>52</v>
      </c>
      <c r="T248" s="542">
        <f t="shared" si="701"/>
        <v>61</v>
      </c>
      <c r="U248" s="542"/>
      <c r="V248" s="541">
        <f t="shared" si="702"/>
        <v>7</v>
      </c>
      <c r="W248" s="543">
        <f t="shared" si="703"/>
        <v>54</v>
      </c>
      <c r="X248" s="1046" t="s">
        <v>473</v>
      </c>
      <c r="Y248" s="1099" t="s">
        <v>51</v>
      </c>
      <c r="Z248" s="1099" t="s">
        <v>29</v>
      </c>
      <c r="AA248" s="1099">
        <v>2017</v>
      </c>
      <c r="AB248" s="1046" t="s">
        <v>30</v>
      </c>
      <c r="AC248" s="1047">
        <v>7</v>
      </c>
      <c r="AD248" s="978">
        <f t="shared" si="704"/>
        <v>8.7142857142857135</v>
      </c>
      <c r="AE248" s="1048">
        <v>23.45</v>
      </c>
      <c r="AF248" s="976">
        <f t="shared" si="705"/>
        <v>204.34999999999997</v>
      </c>
      <c r="AG248" s="1058" t="s">
        <v>128</v>
      </c>
      <c r="AH248" s="976">
        <f t="shared" si="706"/>
        <v>204.34999999999997</v>
      </c>
      <c r="AI248" s="978">
        <f t="shared" si="707"/>
        <v>8.7142857142857135</v>
      </c>
      <c r="AJ248" s="978">
        <f t="shared" si="708"/>
        <v>61</v>
      </c>
    </row>
    <row r="249" spans="1:39">
      <c r="A249" s="1097">
        <v>45631</v>
      </c>
      <c r="B249" s="164" t="s">
        <v>442</v>
      </c>
      <c r="C249" s="164" t="s">
        <v>111</v>
      </c>
      <c r="D249" s="1098" t="s">
        <v>485</v>
      </c>
      <c r="E249" s="164" t="s">
        <v>282</v>
      </c>
      <c r="F249" s="1000">
        <v>49547</v>
      </c>
      <c r="G249" s="1000"/>
      <c r="H249" s="1000">
        <v>49547</v>
      </c>
      <c r="I249" s="1000"/>
      <c r="J249" s="541">
        <f t="shared" ref="J249" si="709">H249-F249</f>
        <v>0</v>
      </c>
      <c r="K249" s="1000">
        <v>49547</v>
      </c>
      <c r="L249" s="541">
        <f t="shared" ref="L249" si="710">K249-H249</f>
        <v>0</v>
      </c>
      <c r="M249" s="1000">
        <v>49562</v>
      </c>
      <c r="N249" s="1000"/>
      <c r="O249" s="541">
        <f t="shared" ref="O249" si="711">M249-K249</f>
        <v>15</v>
      </c>
      <c r="P249" s="541">
        <f t="shared" ref="P249" si="712">M249-H249</f>
        <v>15</v>
      </c>
      <c r="Q249" s="1000">
        <v>49562</v>
      </c>
      <c r="R249" s="1000"/>
      <c r="S249" s="541">
        <f t="shared" ref="S249" si="713">Q249-M249</f>
        <v>0</v>
      </c>
      <c r="T249" s="542">
        <f t="shared" ref="T249" si="714">Q249-F249</f>
        <v>15</v>
      </c>
      <c r="U249" s="542"/>
      <c r="V249" s="541">
        <f t="shared" ref="V249" si="715">P249</f>
        <v>15</v>
      </c>
      <c r="W249" s="543">
        <f t="shared" ref="W249" si="716">T249-V249</f>
        <v>0</v>
      </c>
      <c r="X249" s="1046" t="s">
        <v>473</v>
      </c>
      <c r="Y249" s="1099" t="s">
        <v>51</v>
      </c>
      <c r="Z249" s="1099" t="s">
        <v>29</v>
      </c>
      <c r="AA249" s="1099">
        <v>2017</v>
      </c>
      <c r="AB249" s="1046" t="s">
        <v>30</v>
      </c>
      <c r="AC249" s="1047">
        <v>7</v>
      </c>
      <c r="AD249" s="978">
        <f t="shared" ref="AD249" si="717">T249/AC249</f>
        <v>2.1428571428571428</v>
      </c>
      <c r="AE249" s="1048">
        <v>23.45</v>
      </c>
      <c r="AF249" s="976">
        <f t="shared" ref="AF249" si="718">AD249*AE249</f>
        <v>50.25</v>
      </c>
      <c r="AG249" s="1058" t="s">
        <v>128</v>
      </c>
      <c r="AH249" s="976">
        <f t="shared" ref="AH249" si="719">AF249</f>
        <v>50.25</v>
      </c>
      <c r="AI249" s="978">
        <f t="shared" ref="AI249" si="720">AD249</f>
        <v>2.1428571428571428</v>
      </c>
      <c r="AJ249" s="978">
        <f t="shared" ref="AJ249" si="721">T249</f>
        <v>15</v>
      </c>
      <c r="AK249" s="1035" t="s">
        <v>439</v>
      </c>
      <c r="AL249" s="1036" t="s">
        <v>440</v>
      </c>
      <c r="AM249" s="1092" t="s">
        <v>2</v>
      </c>
    </row>
    <row r="250" spans="1:39">
      <c r="A250" s="1097">
        <v>45631</v>
      </c>
      <c r="B250" s="164" t="s">
        <v>442</v>
      </c>
      <c r="C250" s="164" t="s">
        <v>111</v>
      </c>
      <c r="D250" s="1098" t="s">
        <v>461</v>
      </c>
      <c r="E250" s="164" t="s">
        <v>283</v>
      </c>
      <c r="F250" s="1000">
        <v>49562</v>
      </c>
      <c r="G250" s="1000"/>
      <c r="H250" s="1000">
        <v>49571</v>
      </c>
      <c r="I250" s="1000"/>
      <c r="J250" s="541">
        <f t="shared" ref="J250" si="722">H250-F250</f>
        <v>9</v>
      </c>
      <c r="K250" s="1000">
        <v>49571</v>
      </c>
      <c r="L250" s="541">
        <f t="shared" ref="L250" si="723">K250-H250</f>
        <v>0</v>
      </c>
      <c r="M250" s="1000">
        <v>49579</v>
      </c>
      <c r="N250" s="1000"/>
      <c r="O250" s="541">
        <f t="shared" ref="O250" si="724">M250-K250</f>
        <v>8</v>
      </c>
      <c r="P250" s="541">
        <f t="shared" ref="P250" si="725">M250-H250</f>
        <v>8</v>
      </c>
      <c r="Q250" s="1000">
        <v>49582</v>
      </c>
      <c r="R250" s="1000"/>
      <c r="S250" s="541">
        <f t="shared" ref="S250" si="726">Q250-M250</f>
        <v>3</v>
      </c>
      <c r="T250" s="542">
        <f t="shared" ref="T250" si="727">Q250-F250</f>
        <v>20</v>
      </c>
      <c r="U250" s="542"/>
      <c r="V250" s="541">
        <f t="shared" ref="V250" si="728">P250</f>
        <v>8</v>
      </c>
      <c r="W250" s="543">
        <f t="shared" ref="W250" si="729">T250-V250</f>
        <v>12</v>
      </c>
      <c r="X250" s="1046" t="s">
        <v>473</v>
      </c>
      <c r="Y250" s="1099" t="s">
        <v>51</v>
      </c>
      <c r="Z250" s="1099" t="s">
        <v>29</v>
      </c>
      <c r="AA250" s="1099">
        <v>2017</v>
      </c>
      <c r="AB250" s="1046" t="s">
        <v>30</v>
      </c>
      <c r="AC250" s="1047">
        <v>7</v>
      </c>
      <c r="AD250" s="978">
        <f t="shared" ref="AD250" si="730">T250/AC250</f>
        <v>2.8571428571428572</v>
      </c>
      <c r="AE250" s="1048">
        <v>23.45</v>
      </c>
      <c r="AF250" s="976">
        <f t="shared" ref="AF250" si="731">AD250*AE250</f>
        <v>67</v>
      </c>
      <c r="AG250" s="1058" t="s">
        <v>128</v>
      </c>
      <c r="AH250" s="976">
        <f t="shared" ref="AH250" si="732">AF250</f>
        <v>67</v>
      </c>
      <c r="AI250" s="978">
        <f t="shared" ref="AI250" si="733">AD250</f>
        <v>2.8571428571428572</v>
      </c>
      <c r="AJ250" s="978">
        <f t="shared" ref="AJ250" si="734">T250</f>
        <v>20</v>
      </c>
      <c r="AK250" s="1106">
        <f>SUM(AH248:AH250)</f>
        <v>321.59999999999997</v>
      </c>
      <c r="AL250" s="1074">
        <v>1000</v>
      </c>
      <c r="AM250" s="1075">
        <v>45632</v>
      </c>
    </row>
    <row r="251" spans="1:39">
      <c r="A251" s="1097">
        <v>45632</v>
      </c>
      <c r="B251" s="164" t="s">
        <v>442</v>
      </c>
      <c r="C251" s="164" t="s">
        <v>111</v>
      </c>
      <c r="D251" s="1098" t="s">
        <v>462</v>
      </c>
      <c r="E251" s="164" t="s">
        <v>282</v>
      </c>
      <c r="F251" s="1000">
        <v>49582</v>
      </c>
      <c r="G251" s="1000"/>
      <c r="H251" s="1000">
        <v>49585</v>
      </c>
      <c r="I251" s="1000"/>
      <c r="J251" s="541">
        <f t="shared" ref="J251" si="735">H251-F251</f>
        <v>3</v>
      </c>
      <c r="K251" s="1000">
        <v>49585</v>
      </c>
      <c r="L251" s="541">
        <f t="shared" ref="L251" si="736">K251-H251</f>
        <v>0</v>
      </c>
      <c r="M251" s="1000">
        <v>49591</v>
      </c>
      <c r="N251" s="1000"/>
      <c r="O251" s="541">
        <f t="shared" ref="O251" si="737">M251-K251</f>
        <v>6</v>
      </c>
      <c r="P251" s="541">
        <f t="shared" ref="P251" si="738">M251-H251</f>
        <v>6</v>
      </c>
      <c r="Q251" s="1000">
        <v>49600</v>
      </c>
      <c r="R251" s="1000"/>
      <c r="S251" s="541">
        <f t="shared" ref="S251" si="739">Q251-M251</f>
        <v>9</v>
      </c>
      <c r="T251" s="542">
        <f t="shared" ref="T251" si="740">Q251-F251</f>
        <v>18</v>
      </c>
      <c r="U251" s="542"/>
      <c r="V251" s="541">
        <f t="shared" ref="V251" si="741">P251</f>
        <v>6</v>
      </c>
      <c r="W251" s="543">
        <f t="shared" ref="W251" si="742">T251-V251</f>
        <v>12</v>
      </c>
      <c r="X251" s="1046" t="s">
        <v>473</v>
      </c>
      <c r="Y251" s="1099" t="s">
        <v>51</v>
      </c>
      <c r="Z251" s="1099" t="s">
        <v>29</v>
      </c>
      <c r="AA251" s="1099">
        <v>2017</v>
      </c>
      <c r="AB251" s="1046" t="s">
        <v>30</v>
      </c>
      <c r="AC251" s="1047">
        <v>7</v>
      </c>
      <c r="AD251" s="978">
        <f t="shared" ref="AD251" si="743">T251/AC251</f>
        <v>2.5714285714285716</v>
      </c>
      <c r="AE251" s="1048">
        <v>23.45</v>
      </c>
      <c r="AF251" s="976">
        <f t="shared" ref="AF251" si="744">AD251*AE251</f>
        <v>60.300000000000004</v>
      </c>
      <c r="AG251" s="1058" t="s">
        <v>128</v>
      </c>
      <c r="AH251" s="976">
        <f t="shared" ref="AH251" si="745">AF251</f>
        <v>60.300000000000004</v>
      </c>
      <c r="AI251" s="978">
        <f t="shared" ref="AI251" si="746">AD251</f>
        <v>2.5714285714285716</v>
      </c>
      <c r="AJ251" s="978">
        <f t="shared" ref="AJ251" si="747">T251</f>
        <v>18</v>
      </c>
    </row>
    <row r="252" spans="1:39">
      <c r="A252" s="1097">
        <v>45632</v>
      </c>
      <c r="B252" s="164" t="s">
        <v>442</v>
      </c>
      <c r="C252" s="164" t="s">
        <v>111</v>
      </c>
      <c r="D252" s="1098" t="s">
        <v>461</v>
      </c>
      <c r="E252" s="164" t="s">
        <v>283</v>
      </c>
      <c r="F252" s="1000">
        <v>49600</v>
      </c>
      <c r="G252" s="1000"/>
      <c r="H252" s="1000">
        <v>49631</v>
      </c>
      <c r="I252" s="1000"/>
      <c r="J252" s="541">
        <f t="shared" ref="J252" si="748">H252-F252</f>
        <v>31</v>
      </c>
      <c r="K252" s="1000">
        <v>49631</v>
      </c>
      <c r="L252" s="541">
        <f t="shared" ref="L252" si="749">K252-H252</f>
        <v>0</v>
      </c>
      <c r="M252" s="1000">
        <v>49670</v>
      </c>
      <c r="N252" s="1000"/>
      <c r="O252" s="541">
        <f t="shared" ref="O252" si="750">M252-K252</f>
        <v>39</v>
      </c>
      <c r="P252" s="541">
        <f t="shared" ref="P252" si="751">M252-H252</f>
        <v>39</v>
      </c>
      <c r="Q252" s="1000">
        <v>49696</v>
      </c>
      <c r="R252" s="1000"/>
      <c r="S252" s="541">
        <f t="shared" ref="S252" si="752">Q252-M252</f>
        <v>26</v>
      </c>
      <c r="T252" s="542">
        <f t="shared" ref="T252" si="753">Q252-F252</f>
        <v>96</v>
      </c>
      <c r="U252" s="542"/>
      <c r="V252" s="541">
        <f t="shared" ref="V252" si="754">P252</f>
        <v>39</v>
      </c>
      <c r="W252" s="543">
        <f t="shared" ref="W252" si="755">T252-V252</f>
        <v>57</v>
      </c>
      <c r="X252" s="1046" t="s">
        <v>473</v>
      </c>
      <c r="Y252" s="1099" t="s">
        <v>51</v>
      </c>
      <c r="Z252" s="1099" t="s">
        <v>29</v>
      </c>
      <c r="AA252" s="1099">
        <v>2017</v>
      </c>
      <c r="AB252" s="1046" t="s">
        <v>30</v>
      </c>
      <c r="AC252" s="1047">
        <v>7</v>
      </c>
      <c r="AD252" s="978">
        <f t="shared" ref="AD252" si="756">T252/AC252</f>
        <v>13.714285714285714</v>
      </c>
      <c r="AE252" s="1048">
        <v>23.45</v>
      </c>
      <c r="AF252" s="976">
        <f t="shared" ref="AF252" si="757">AD252*AE252</f>
        <v>321.59999999999997</v>
      </c>
      <c r="AG252" s="1058" t="s">
        <v>128</v>
      </c>
      <c r="AH252" s="976">
        <f t="shared" ref="AH252" si="758">AF252</f>
        <v>321.59999999999997</v>
      </c>
      <c r="AI252" s="978">
        <f t="shared" ref="AI252" si="759">AD252</f>
        <v>13.714285714285714</v>
      </c>
      <c r="AJ252" s="978">
        <f t="shared" ref="AJ252" si="760">T252</f>
        <v>96</v>
      </c>
    </row>
    <row r="253" spans="1:39">
      <c r="A253" s="1097">
        <v>45633</v>
      </c>
      <c r="B253" s="164" t="s">
        <v>442</v>
      </c>
      <c r="C253" s="164" t="s">
        <v>111</v>
      </c>
      <c r="D253" s="1098" t="s">
        <v>595</v>
      </c>
      <c r="E253" s="164" t="s">
        <v>282</v>
      </c>
      <c r="F253" s="1000">
        <v>49696</v>
      </c>
      <c r="G253" s="1000"/>
      <c r="H253" s="1000">
        <v>49704</v>
      </c>
      <c r="I253" s="1000"/>
      <c r="J253" s="541">
        <f t="shared" ref="J253" si="761">H253-F253</f>
        <v>8</v>
      </c>
      <c r="K253" s="1000">
        <v>49704</v>
      </c>
      <c r="L253" s="541">
        <f t="shared" ref="L253" si="762">K253-H253</f>
        <v>0</v>
      </c>
      <c r="M253" s="1000">
        <v>49771</v>
      </c>
      <c r="N253" s="1000"/>
      <c r="O253" s="541">
        <f t="shared" ref="O253" si="763">M253-K253</f>
        <v>67</v>
      </c>
      <c r="P253" s="541">
        <f t="shared" ref="P253" si="764">M253-H253</f>
        <v>67</v>
      </c>
      <c r="Q253" s="1000">
        <v>49850</v>
      </c>
      <c r="R253" s="1000"/>
      <c r="S253" s="541">
        <f t="shared" ref="S253" si="765">Q253-M253</f>
        <v>79</v>
      </c>
      <c r="T253" s="542">
        <f t="shared" ref="T253" si="766">Q253-F253</f>
        <v>154</v>
      </c>
      <c r="U253" s="542"/>
      <c r="V253" s="541">
        <f t="shared" ref="V253" si="767">P253</f>
        <v>67</v>
      </c>
      <c r="W253" s="543">
        <f t="shared" ref="W253" si="768">T253-V253</f>
        <v>87</v>
      </c>
      <c r="X253" s="1046" t="s">
        <v>473</v>
      </c>
      <c r="Y253" s="1099" t="s">
        <v>51</v>
      </c>
      <c r="Z253" s="1099" t="s">
        <v>29</v>
      </c>
      <c r="AA253" s="1099">
        <v>2017</v>
      </c>
      <c r="AB253" s="1046" t="s">
        <v>30</v>
      </c>
      <c r="AC253" s="1047">
        <v>7</v>
      </c>
      <c r="AD253" s="978">
        <f t="shared" ref="AD253" si="769">T253/AC253</f>
        <v>22</v>
      </c>
      <c r="AE253" s="1048">
        <v>23.45</v>
      </c>
      <c r="AF253" s="976">
        <f t="shared" ref="AF253" si="770">AD253*AE253</f>
        <v>515.9</v>
      </c>
      <c r="AG253" s="1058" t="s">
        <v>128</v>
      </c>
      <c r="AH253" s="976">
        <f t="shared" ref="AH253" si="771">AF253</f>
        <v>515.9</v>
      </c>
      <c r="AI253" s="978">
        <f t="shared" ref="AI253" si="772">AD253</f>
        <v>22</v>
      </c>
      <c r="AJ253" s="978">
        <f t="shared" ref="AJ253" si="773">T253</f>
        <v>154</v>
      </c>
      <c r="AK253" s="1035" t="s">
        <v>439</v>
      </c>
      <c r="AL253" s="1036" t="s">
        <v>440</v>
      </c>
      <c r="AM253" s="1092" t="s">
        <v>2</v>
      </c>
    </row>
    <row r="254" spans="1:39">
      <c r="A254" s="1097">
        <v>45635</v>
      </c>
      <c r="B254" s="164" t="s">
        <v>442</v>
      </c>
      <c r="C254" s="164" t="s">
        <v>111</v>
      </c>
      <c r="D254" s="1098" t="s">
        <v>462</v>
      </c>
      <c r="E254" s="164" t="s">
        <v>282</v>
      </c>
      <c r="F254" s="1000">
        <v>49850</v>
      </c>
      <c r="G254" s="1000"/>
      <c r="H254" s="1000">
        <v>49853</v>
      </c>
      <c r="I254" s="1000"/>
      <c r="J254" s="541">
        <f t="shared" ref="J254" si="774">H254-F254</f>
        <v>3</v>
      </c>
      <c r="K254" s="1000">
        <v>49853</v>
      </c>
      <c r="L254" s="541">
        <f t="shared" ref="L254" si="775">K254-H254</f>
        <v>0</v>
      </c>
      <c r="M254" s="1000">
        <v>49860</v>
      </c>
      <c r="N254" s="1000"/>
      <c r="O254" s="541">
        <f t="shared" ref="O254" si="776">M254-K254</f>
        <v>7</v>
      </c>
      <c r="P254" s="541">
        <f t="shared" ref="P254" si="777">M254-H254</f>
        <v>7</v>
      </c>
      <c r="Q254" s="1000">
        <v>49867</v>
      </c>
      <c r="R254" s="1000"/>
      <c r="S254" s="541">
        <f t="shared" ref="S254" si="778">Q254-M254</f>
        <v>7</v>
      </c>
      <c r="T254" s="542">
        <f t="shared" ref="T254" si="779">Q254-F254</f>
        <v>17</v>
      </c>
      <c r="U254" s="542"/>
      <c r="V254" s="541">
        <f t="shared" ref="V254" si="780">P254</f>
        <v>7</v>
      </c>
      <c r="W254" s="543">
        <f t="shared" ref="W254" si="781">T254-V254</f>
        <v>10</v>
      </c>
      <c r="X254" s="1046" t="s">
        <v>473</v>
      </c>
      <c r="Y254" s="1099" t="s">
        <v>51</v>
      </c>
      <c r="Z254" s="1099" t="s">
        <v>29</v>
      </c>
      <c r="AA254" s="1099">
        <v>2017</v>
      </c>
      <c r="AB254" s="1046" t="s">
        <v>30</v>
      </c>
      <c r="AC254" s="1047">
        <v>7</v>
      </c>
      <c r="AD254" s="978">
        <f t="shared" ref="AD254" si="782">T254/AC254</f>
        <v>2.4285714285714284</v>
      </c>
      <c r="AE254" s="1048">
        <v>23.45</v>
      </c>
      <c r="AF254" s="976">
        <f t="shared" ref="AF254" si="783">AD254*AE254</f>
        <v>56.949999999999996</v>
      </c>
      <c r="AG254" s="1058" t="s">
        <v>128</v>
      </c>
      <c r="AH254" s="976">
        <f t="shared" ref="AH254" si="784">AF254</f>
        <v>56.949999999999996</v>
      </c>
      <c r="AI254" s="978">
        <f t="shared" ref="AI254" si="785">AD254</f>
        <v>2.4285714285714284</v>
      </c>
      <c r="AJ254" s="978">
        <f t="shared" ref="AJ254" si="786">T254</f>
        <v>17</v>
      </c>
      <c r="AK254" s="1106">
        <f>SUM(AH251:AH254)</f>
        <v>954.75</v>
      </c>
      <c r="AL254" s="1074">
        <v>1000</v>
      </c>
      <c r="AM254" s="1075">
        <v>45635</v>
      </c>
    </row>
    <row r="255" spans="1:39">
      <c r="A255" s="1097">
        <v>45635</v>
      </c>
      <c r="B255" s="164" t="s">
        <v>442</v>
      </c>
      <c r="C255" s="164" t="s">
        <v>111</v>
      </c>
      <c r="D255" s="1098" t="s">
        <v>461</v>
      </c>
      <c r="E255" s="164" t="s">
        <v>283</v>
      </c>
      <c r="F255" s="1000">
        <v>49867</v>
      </c>
      <c r="G255" s="1000"/>
      <c r="H255" s="1000">
        <v>49932</v>
      </c>
      <c r="I255" s="1000"/>
      <c r="J255" s="541">
        <f t="shared" ref="J255" si="787">H255-F255</f>
        <v>65</v>
      </c>
      <c r="K255" s="1000">
        <v>49932</v>
      </c>
      <c r="L255" s="541">
        <f t="shared" ref="L255" si="788">K255-H255</f>
        <v>0</v>
      </c>
      <c r="M255" s="1000">
        <v>49941</v>
      </c>
      <c r="N255" s="1000"/>
      <c r="O255" s="541">
        <f t="shared" ref="O255" si="789">M255-K255</f>
        <v>9</v>
      </c>
      <c r="P255" s="541">
        <f t="shared" ref="P255" si="790">M255-H255</f>
        <v>9</v>
      </c>
      <c r="Q255" s="1000">
        <v>49953</v>
      </c>
      <c r="R255" s="1000"/>
      <c r="S255" s="541">
        <f t="shared" ref="S255" si="791">Q255-M255</f>
        <v>12</v>
      </c>
      <c r="T255" s="542">
        <f t="shared" ref="T255" si="792">Q255-F255</f>
        <v>86</v>
      </c>
      <c r="U255" s="542"/>
      <c r="V255" s="541">
        <f t="shared" ref="V255" si="793">P255</f>
        <v>9</v>
      </c>
      <c r="W255" s="543">
        <f t="shared" ref="W255" si="794">T255-V255</f>
        <v>77</v>
      </c>
      <c r="X255" s="1046" t="s">
        <v>473</v>
      </c>
      <c r="Y255" s="1099" t="s">
        <v>51</v>
      </c>
      <c r="Z255" s="1099" t="s">
        <v>29</v>
      </c>
      <c r="AA255" s="1099">
        <v>2017</v>
      </c>
      <c r="AB255" s="1046" t="s">
        <v>30</v>
      </c>
      <c r="AC255" s="1047">
        <v>7</v>
      </c>
      <c r="AD255" s="978">
        <f t="shared" ref="AD255" si="795">T255/AC255</f>
        <v>12.285714285714286</v>
      </c>
      <c r="AE255" s="1048">
        <v>23.45</v>
      </c>
      <c r="AF255" s="976">
        <f t="shared" ref="AF255" si="796">AD255*AE255</f>
        <v>288.10000000000002</v>
      </c>
      <c r="AG255" s="1058" t="s">
        <v>128</v>
      </c>
      <c r="AH255" s="976">
        <f t="shared" ref="AH255" si="797">AF255</f>
        <v>288.10000000000002</v>
      </c>
      <c r="AI255" s="978">
        <f t="shared" ref="AI255" si="798">AD255</f>
        <v>12.285714285714286</v>
      </c>
      <c r="AJ255" s="978">
        <f t="shared" ref="AJ255" si="799">T255</f>
        <v>86</v>
      </c>
    </row>
    <row r="256" spans="1:39">
      <c r="A256" s="1097">
        <v>45636</v>
      </c>
      <c r="B256" s="164" t="s">
        <v>442</v>
      </c>
      <c r="C256" s="164" t="s">
        <v>111</v>
      </c>
      <c r="D256" s="1098" t="s">
        <v>462</v>
      </c>
      <c r="E256" s="164" t="s">
        <v>282</v>
      </c>
      <c r="F256" s="1000">
        <v>49953</v>
      </c>
      <c r="G256" s="1000"/>
      <c r="H256" s="1000">
        <v>49959</v>
      </c>
      <c r="I256" s="1000"/>
      <c r="J256" s="541">
        <f t="shared" ref="J256" si="800">H256-F256</f>
        <v>6</v>
      </c>
      <c r="K256" s="1000">
        <v>49959</v>
      </c>
      <c r="L256" s="541">
        <f t="shared" ref="L256" si="801">K256-H256</f>
        <v>0</v>
      </c>
      <c r="M256" s="1000">
        <v>49965</v>
      </c>
      <c r="N256" s="1000"/>
      <c r="O256" s="541">
        <f t="shared" ref="O256" si="802">M256-K256</f>
        <v>6</v>
      </c>
      <c r="P256" s="541">
        <f t="shared" ref="P256" si="803">M256-H256</f>
        <v>6</v>
      </c>
      <c r="Q256" s="1000">
        <v>49975</v>
      </c>
      <c r="R256" s="1000"/>
      <c r="S256" s="541">
        <f t="shared" ref="S256" si="804">Q256-M256</f>
        <v>10</v>
      </c>
      <c r="T256" s="542">
        <f t="shared" ref="T256" si="805">Q256-F256</f>
        <v>22</v>
      </c>
      <c r="U256" s="542"/>
      <c r="V256" s="541">
        <f t="shared" ref="V256" si="806">P256</f>
        <v>6</v>
      </c>
      <c r="W256" s="543">
        <f t="shared" ref="W256" si="807">T256-V256</f>
        <v>16</v>
      </c>
      <c r="X256" s="1046" t="s">
        <v>473</v>
      </c>
      <c r="Y256" s="1099" t="s">
        <v>51</v>
      </c>
      <c r="Z256" s="1099" t="s">
        <v>29</v>
      </c>
      <c r="AA256" s="1099">
        <v>2017</v>
      </c>
      <c r="AB256" s="1046" t="s">
        <v>30</v>
      </c>
      <c r="AC256" s="1047">
        <v>7</v>
      </c>
      <c r="AD256" s="978">
        <f t="shared" ref="AD256" si="808">T256/AC256</f>
        <v>3.1428571428571428</v>
      </c>
      <c r="AE256" s="1048">
        <v>23.45</v>
      </c>
      <c r="AF256" s="976">
        <f t="shared" ref="AF256" si="809">AD256*AE256</f>
        <v>73.7</v>
      </c>
      <c r="AG256" s="1058" t="s">
        <v>128</v>
      </c>
      <c r="AH256" s="976">
        <f t="shared" ref="AH256" si="810">AF256</f>
        <v>73.7</v>
      </c>
      <c r="AI256" s="978">
        <f t="shared" ref="AI256" si="811">AD256</f>
        <v>3.1428571428571428</v>
      </c>
      <c r="AJ256" s="978">
        <f t="shared" ref="AJ256" si="812">T256</f>
        <v>22</v>
      </c>
      <c r="AK256" s="1035" t="s">
        <v>439</v>
      </c>
      <c r="AL256" s="1036" t="s">
        <v>440</v>
      </c>
      <c r="AM256" s="1092" t="s">
        <v>2</v>
      </c>
    </row>
    <row r="257" spans="1:39">
      <c r="A257" s="1097">
        <v>45636</v>
      </c>
      <c r="B257" s="164" t="s">
        <v>442</v>
      </c>
      <c r="C257" s="164" t="s">
        <v>111</v>
      </c>
      <c r="D257" s="1098" t="s">
        <v>485</v>
      </c>
      <c r="E257" s="164" t="s">
        <v>282</v>
      </c>
      <c r="F257" s="1000">
        <v>49975</v>
      </c>
      <c r="G257" s="1000"/>
      <c r="H257" s="1000">
        <v>49975</v>
      </c>
      <c r="I257" s="1000"/>
      <c r="J257" s="541">
        <f t="shared" ref="J257" si="813">H257-F257</f>
        <v>0</v>
      </c>
      <c r="K257" s="1000">
        <v>49975</v>
      </c>
      <c r="L257" s="541">
        <f t="shared" ref="L257" si="814">K257-H257</f>
        <v>0</v>
      </c>
      <c r="M257" s="1000">
        <v>50020</v>
      </c>
      <c r="N257" s="1000"/>
      <c r="O257" s="541">
        <f t="shared" ref="O257" si="815">M257-K257</f>
        <v>45</v>
      </c>
      <c r="P257" s="541">
        <f t="shared" ref="P257" si="816">M257-H257</f>
        <v>45</v>
      </c>
      <c r="Q257" s="1000">
        <v>50020</v>
      </c>
      <c r="R257" s="1000"/>
      <c r="S257" s="541">
        <f t="shared" ref="S257" si="817">Q257-M257</f>
        <v>0</v>
      </c>
      <c r="T257" s="542">
        <f t="shared" ref="T257" si="818">Q257-F257</f>
        <v>45</v>
      </c>
      <c r="U257" s="542"/>
      <c r="V257" s="541">
        <f t="shared" ref="V257" si="819">P257</f>
        <v>45</v>
      </c>
      <c r="W257" s="543">
        <f t="shared" ref="W257" si="820">T257-V257</f>
        <v>0</v>
      </c>
      <c r="X257" s="1046" t="s">
        <v>473</v>
      </c>
      <c r="Y257" s="1099" t="s">
        <v>51</v>
      </c>
      <c r="Z257" s="1099" t="s">
        <v>29</v>
      </c>
      <c r="AA257" s="1099">
        <v>2017</v>
      </c>
      <c r="AB257" s="1046" t="s">
        <v>30</v>
      </c>
      <c r="AC257" s="1047">
        <v>7</v>
      </c>
      <c r="AD257" s="978">
        <f t="shared" ref="AD257" si="821">T257/AC257</f>
        <v>6.4285714285714288</v>
      </c>
      <c r="AE257" s="1048">
        <v>23.45</v>
      </c>
      <c r="AF257" s="976">
        <f t="shared" ref="AF257" si="822">AD257*AE257</f>
        <v>150.75</v>
      </c>
      <c r="AG257" s="1058" t="s">
        <v>128</v>
      </c>
      <c r="AH257" s="976">
        <f t="shared" ref="AH257" si="823">AF257</f>
        <v>150.75</v>
      </c>
      <c r="AI257" s="978">
        <f t="shared" ref="AI257" si="824">AD257</f>
        <v>6.4285714285714288</v>
      </c>
      <c r="AJ257" s="978">
        <f t="shared" ref="AJ257" si="825">T257</f>
        <v>45</v>
      </c>
      <c r="AK257" s="1106">
        <f>SUM(AH255:AH257)</f>
        <v>512.54999999999995</v>
      </c>
      <c r="AL257" s="1074">
        <v>700</v>
      </c>
      <c r="AM257" s="1075">
        <v>45637</v>
      </c>
    </row>
    <row r="258" spans="1:39">
      <c r="A258" s="1097">
        <v>45636</v>
      </c>
      <c r="B258" s="164" t="s">
        <v>442</v>
      </c>
      <c r="C258" s="164" t="s">
        <v>111</v>
      </c>
      <c r="D258" s="1098" t="s">
        <v>461</v>
      </c>
      <c r="E258" s="164" t="s">
        <v>283</v>
      </c>
      <c r="F258" s="1000">
        <v>50020</v>
      </c>
      <c r="G258" s="1000"/>
      <c r="H258" s="1000">
        <v>50029</v>
      </c>
      <c r="I258" s="1000"/>
      <c r="J258" s="541">
        <f t="shared" ref="J258" si="826">H258-F258</f>
        <v>9</v>
      </c>
      <c r="K258" s="1000">
        <v>50029</v>
      </c>
      <c r="L258" s="541">
        <f t="shared" ref="L258" si="827">K258-H258</f>
        <v>0</v>
      </c>
      <c r="M258" s="1000">
        <v>50037</v>
      </c>
      <c r="N258" s="1000"/>
      <c r="O258" s="541">
        <f t="shared" ref="O258" si="828">M258-K258</f>
        <v>8</v>
      </c>
      <c r="P258" s="541">
        <f t="shared" ref="P258" si="829">M258-H258</f>
        <v>8</v>
      </c>
      <c r="Q258" s="1000">
        <v>50041</v>
      </c>
      <c r="R258" s="1000"/>
      <c r="S258" s="541">
        <f t="shared" ref="S258" si="830">Q258-M258</f>
        <v>4</v>
      </c>
      <c r="T258" s="542">
        <f t="shared" ref="T258" si="831">Q258-F258</f>
        <v>21</v>
      </c>
      <c r="U258" s="542"/>
      <c r="V258" s="541">
        <f t="shared" ref="V258" si="832">P258</f>
        <v>8</v>
      </c>
      <c r="W258" s="543">
        <f t="shared" ref="W258" si="833">T258-V258</f>
        <v>13</v>
      </c>
      <c r="X258" s="1046" t="s">
        <v>473</v>
      </c>
      <c r="Y258" s="1099" t="s">
        <v>51</v>
      </c>
      <c r="Z258" s="1099" t="s">
        <v>29</v>
      </c>
      <c r="AA258" s="1099">
        <v>2017</v>
      </c>
      <c r="AB258" s="1046" t="s">
        <v>30</v>
      </c>
      <c r="AC258" s="1047">
        <v>7</v>
      </c>
      <c r="AD258" s="978">
        <f t="shared" ref="AD258" si="834">T258/AC258</f>
        <v>3</v>
      </c>
      <c r="AE258" s="1048">
        <v>23.45</v>
      </c>
      <c r="AF258" s="976">
        <f t="shared" ref="AF258" si="835">AD258*AE258</f>
        <v>70.349999999999994</v>
      </c>
      <c r="AG258" s="1058" t="s">
        <v>128</v>
      </c>
      <c r="AH258" s="976">
        <f t="shared" ref="AH258" si="836">AF258</f>
        <v>70.349999999999994</v>
      </c>
      <c r="AI258" s="978">
        <f t="shared" ref="AI258" si="837">AD258</f>
        <v>3</v>
      </c>
      <c r="AJ258" s="978">
        <f t="shared" ref="AJ258" si="838">T258</f>
        <v>21</v>
      </c>
    </row>
    <row r="259" spans="1:39">
      <c r="A259" s="1097">
        <v>45637</v>
      </c>
      <c r="B259" s="164" t="s">
        <v>442</v>
      </c>
      <c r="C259" s="164" t="s">
        <v>111</v>
      </c>
      <c r="D259" s="1098" t="s">
        <v>462</v>
      </c>
      <c r="E259" s="164" t="s">
        <v>282</v>
      </c>
      <c r="F259" s="1000">
        <v>50041</v>
      </c>
      <c r="G259" s="1000"/>
      <c r="H259" s="1000">
        <v>50053</v>
      </c>
      <c r="I259" s="1000"/>
      <c r="J259" s="541">
        <f t="shared" ref="J259" si="839">H259-F259</f>
        <v>12</v>
      </c>
      <c r="K259" s="1000">
        <v>50053</v>
      </c>
      <c r="L259" s="541">
        <f t="shared" ref="L259" si="840">K259-H259</f>
        <v>0</v>
      </c>
      <c r="M259" s="1000">
        <v>50061</v>
      </c>
      <c r="N259" s="1000"/>
      <c r="O259" s="541">
        <f t="shared" ref="O259" si="841">M259-K259</f>
        <v>8</v>
      </c>
      <c r="P259" s="541">
        <f t="shared" ref="P259" si="842">M259-H259</f>
        <v>8</v>
      </c>
      <c r="Q259" s="1000">
        <v>50103</v>
      </c>
      <c r="R259" s="1000"/>
      <c r="S259" s="541">
        <f t="shared" ref="S259" si="843">Q259-M259</f>
        <v>42</v>
      </c>
      <c r="T259" s="542">
        <f t="shared" ref="T259" si="844">Q259-F259</f>
        <v>62</v>
      </c>
      <c r="U259" s="542"/>
      <c r="V259" s="541">
        <f t="shared" ref="V259" si="845">P259</f>
        <v>8</v>
      </c>
      <c r="W259" s="543">
        <f t="shared" ref="W259" si="846">T259-V259</f>
        <v>54</v>
      </c>
      <c r="X259" s="1046" t="s">
        <v>473</v>
      </c>
      <c r="Y259" s="1099" t="s">
        <v>51</v>
      </c>
      <c r="Z259" s="1099" t="s">
        <v>29</v>
      </c>
      <c r="AA259" s="1099">
        <v>2017</v>
      </c>
      <c r="AB259" s="1046" t="s">
        <v>30</v>
      </c>
      <c r="AC259" s="1047">
        <v>7</v>
      </c>
      <c r="AD259" s="978">
        <f t="shared" ref="AD259" si="847">T259/AC259</f>
        <v>8.8571428571428577</v>
      </c>
      <c r="AE259" s="1048">
        <v>23.45</v>
      </c>
      <c r="AF259" s="976">
        <f t="shared" ref="AF259" si="848">AD259*AE259</f>
        <v>207.70000000000002</v>
      </c>
      <c r="AG259" s="1058" t="s">
        <v>128</v>
      </c>
      <c r="AH259" s="976">
        <f t="shared" ref="AH259" si="849">AF259</f>
        <v>207.70000000000002</v>
      </c>
      <c r="AI259" s="978">
        <f t="shared" ref="AI259" si="850">AD259</f>
        <v>8.8571428571428577</v>
      </c>
      <c r="AJ259" s="978">
        <f t="shared" ref="AJ259" si="851">T259</f>
        <v>62</v>
      </c>
    </row>
    <row r="260" spans="1:39">
      <c r="A260" s="1097">
        <v>45637</v>
      </c>
      <c r="B260" s="164" t="s">
        <v>442</v>
      </c>
      <c r="C260" s="164" t="s">
        <v>111</v>
      </c>
      <c r="D260" s="1098" t="s">
        <v>461</v>
      </c>
      <c r="E260" s="164" t="s">
        <v>283</v>
      </c>
      <c r="F260" s="1000">
        <v>50103</v>
      </c>
      <c r="G260" s="1000"/>
      <c r="H260" s="1000">
        <v>50112</v>
      </c>
      <c r="I260" s="1000"/>
      <c r="J260" s="541">
        <f t="shared" ref="J260" si="852">H260-F260</f>
        <v>9</v>
      </c>
      <c r="K260" s="1000">
        <v>50112</v>
      </c>
      <c r="L260" s="541">
        <f t="shared" ref="L260" si="853">K260-H260</f>
        <v>0</v>
      </c>
      <c r="M260" s="1000">
        <v>50120</v>
      </c>
      <c r="N260" s="1000"/>
      <c r="O260" s="541">
        <f t="shared" ref="O260" si="854">M260-K260</f>
        <v>8</v>
      </c>
      <c r="P260" s="541">
        <f t="shared" ref="P260" si="855">M260-H260</f>
        <v>8</v>
      </c>
      <c r="Q260" s="1000">
        <v>50157</v>
      </c>
      <c r="R260" s="1000"/>
      <c r="S260" s="541">
        <f t="shared" ref="S260" si="856">Q260-M260</f>
        <v>37</v>
      </c>
      <c r="T260" s="542">
        <f t="shared" ref="T260" si="857">Q260-F260</f>
        <v>54</v>
      </c>
      <c r="U260" s="542"/>
      <c r="V260" s="541">
        <f t="shared" ref="V260" si="858">P260</f>
        <v>8</v>
      </c>
      <c r="W260" s="543">
        <f t="shared" ref="W260" si="859">T260-V260</f>
        <v>46</v>
      </c>
      <c r="X260" s="1046" t="s">
        <v>473</v>
      </c>
      <c r="Y260" s="1099" t="s">
        <v>51</v>
      </c>
      <c r="Z260" s="1099" t="s">
        <v>29</v>
      </c>
      <c r="AA260" s="1099">
        <v>2017</v>
      </c>
      <c r="AB260" s="1046" t="s">
        <v>30</v>
      </c>
      <c r="AC260" s="1047">
        <v>7</v>
      </c>
      <c r="AD260" s="978">
        <f t="shared" ref="AD260" si="860">T260/AC260</f>
        <v>7.7142857142857144</v>
      </c>
      <c r="AE260" s="1048">
        <v>23.45</v>
      </c>
      <c r="AF260" s="976">
        <f t="shared" ref="AF260" si="861">AD260*AE260</f>
        <v>180.9</v>
      </c>
      <c r="AG260" s="1058" t="s">
        <v>128</v>
      </c>
      <c r="AH260" s="976">
        <f t="shared" ref="AH260" si="862">AF260</f>
        <v>180.9</v>
      </c>
      <c r="AI260" s="978">
        <f t="shared" ref="AI260" si="863">AD260</f>
        <v>7.7142857142857144</v>
      </c>
      <c r="AJ260" s="978">
        <f t="shared" ref="AJ260" si="864">T260</f>
        <v>54</v>
      </c>
    </row>
    <row r="261" spans="1:39">
      <c r="A261" s="1097">
        <v>45639</v>
      </c>
      <c r="B261" s="164" t="s">
        <v>442</v>
      </c>
      <c r="C261" s="164" t="s">
        <v>111</v>
      </c>
      <c r="D261" s="1098" t="s">
        <v>462</v>
      </c>
      <c r="E261" s="164" t="s">
        <v>282</v>
      </c>
      <c r="F261" s="1000">
        <v>50157</v>
      </c>
      <c r="G261" s="1000"/>
      <c r="H261" s="1000">
        <v>50164</v>
      </c>
      <c r="I261" s="1000"/>
      <c r="J261" s="541">
        <f t="shared" ref="J261" si="865">H261-F261</f>
        <v>7</v>
      </c>
      <c r="K261" s="1000">
        <v>50164</v>
      </c>
      <c r="L261" s="541">
        <f t="shared" ref="L261" si="866">K261-H261</f>
        <v>0</v>
      </c>
      <c r="M261" s="1000">
        <v>50170</v>
      </c>
      <c r="N261" s="1000"/>
      <c r="O261" s="541">
        <f t="shared" ref="O261" si="867">M261-K261</f>
        <v>6</v>
      </c>
      <c r="P261" s="541">
        <f t="shared" ref="P261" si="868">M261-H261</f>
        <v>6</v>
      </c>
      <c r="Q261" s="1000">
        <v>50179</v>
      </c>
      <c r="R261" s="1000"/>
      <c r="S261" s="541">
        <f t="shared" ref="S261" si="869">Q261-M261</f>
        <v>9</v>
      </c>
      <c r="T261" s="542">
        <f t="shared" ref="T261" si="870">Q261-F261</f>
        <v>22</v>
      </c>
      <c r="U261" s="542"/>
      <c r="V261" s="541">
        <f t="shared" ref="V261" si="871">P261</f>
        <v>6</v>
      </c>
      <c r="W261" s="543">
        <f t="shared" ref="W261" si="872">T261-V261</f>
        <v>16</v>
      </c>
      <c r="X261" s="1046" t="s">
        <v>473</v>
      </c>
      <c r="Y261" s="1099" t="s">
        <v>51</v>
      </c>
      <c r="Z261" s="1099" t="s">
        <v>29</v>
      </c>
      <c r="AA261" s="1099">
        <v>2017</v>
      </c>
      <c r="AB261" s="1046" t="s">
        <v>30</v>
      </c>
      <c r="AC261" s="1047">
        <v>7</v>
      </c>
      <c r="AD261" s="978">
        <f t="shared" ref="AD261" si="873">T261/AC261</f>
        <v>3.1428571428571428</v>
      </c>
      <c r="AE261" s="1048">
        <v>23.45</v>
      </c>
      <c r="AF261" s="976">
        <f t="shared" ref="AF261" si="874">AD261*AE261</f>
        <v>73.7</v>
      </c>
      <c r="AG261" s="1058" t="s">
        <v>128</v>
      </c>
      <c r="AH261" s="976">
        <f t="shared" ref="AH261" si="875">AF261</f>
        <v>73.7</v>
      </c>
      <c r="AI261" s="978">
        <f t="shared" ref="AI261" si="876">AD261</f>
        <v>3.1428571428571428</v>
      </c>
      <c r="AJ261" s="978">
        <f t="shared" ref="AJ261" si="877">T261</f>
        <v>22</v>
      </c>
    </row>
    <row r="262" spans="1:39">
      <c r="A262" s="1097">
        <v>45639</v>
      </c>
      <c r="B262" s="164" t="s">
        <v>442</v>
      </c>
      <c r="C262" s="164" t="s">
        <v>111</v>
      </c>
      <c r="D262" s="1098" t="s">
        <v>485</v>
      </c>
      <c r="E262" s="164" t="s">
        <v>282</v>
      </c>
      <c r="F262" s="1000">
        <v>50179</v>
      </c>
      <c r="G262" s="1000"/>
      <c r="H262" s="1000">
        <v>50192</v>
      </c>
      <c r="I262" s="1000"/>
      <c r="J262" s="541">
        <f t="shared" ref="J262" si="878">H262-F262</f>
        <v>13</v>
      </c>
      <c r="K262" s="1000">
        <v>50192</v>
      </c>
      <c r="L262" s="541">
        <f t="shared" ref="L262" si="879">K262-H262</f>
        <v>0</v>
      </c>
      <c r="M262" s="1000">
        <v>50216</v>
      </c>
      <c r="N262" s="1000"/>
      <c r="O262" s="541">
        <f t="shared" ref="O262" si="880">M262-K262</f>
        <v>24</v>
      </c>
      <c r="P262" s="541">
        <f t="shared" ref="P262" si="881">M262-H262</f>
        <v>24</v>
      </c>
      <c r="Q262" s="1000">
        <v>50216</v>
      </c>
      <c r="R262" s="1000"/>
      <c r="S262" s="541">
        <f t="shared" ref="S262" si="882">Q262-M262</f>
        <v>0</v>
      </c>
      <c r="T262" s="542">
        <f t="shared" ref="T262" si="883">Q262-F262</f>
        <v>37</v>
      </c>
      <c r="U262" s="542"/>
      <c r="V262" s="541">
        <f t="shared" ref="V262" si="884">P262</f>
        <v>24</v>
      </c>
      <c r="W262" s="543">
        <f t="shared" ref="W262" si="885">T262-V262</f>
        <v>13</v>
      </c>
      <c r="X262" s="1046" t="s">
        <v>473</v>
      </c>
      <c r="Y262" s="1099" t="s">
        <v>51</v>
      </c>
      <c r="Z262" s="1099" t="s">
        <v>29</v>
      </c>
      <c r="AA262" s="1099">
        <v>2017</v>
      </c>
      <c r="AB262" s="1046" t="s">
        <v>30</v>
      </c>
      <c r="AC262" s="1047">
        <v>7</v>
      </c>
      <c r="AD262" s="978">
        <f t="shared" ref="AD262" si="886">T262/AC262</f>
        <v>5.2857142857142856</v>
      </c>
      <c r="AE262" s="1048">
        <v>23.45</v>
      </c>
      <c r="AF262" s="976">
        <f t="shared" ref="AF262" si="887">AD262*AE262</f>
        <v>123.94999999999999</v>
      </c>
      <c r="AG262" s="1058" t="s">
        <v>128</v>
      </c>
      <c r="AH262" s="976">
        <f t="shared" ref="AH262" si="888">AF262</f>
        <v>123.94999999999999</v>
      </c>
      <c r="AI262" s="978">
        <f t="shared" ref="AI262" si="889">AD262</f>
        <v>5.2857142857142856</v>
      </c>
      <c r="AJ262" s="978">
        <f t="shared" ref="AJ262" si="890">T262</f>
        <v>37</v>
      </c>
    </row>
    <row r="263" spans="1:39">
      <c r="A263" s="1097">
        <v>45639</v>
      </c>
      <c r="B263" s="164" t="s">
        <v>442</v>
      </c>
      <c r="C263" s="164" t="s">
        <v>111</v>
      </c>
      <c r="D263" s="1098" t="s">
        <v>461</v>
      </c>
      <c r="E263" s="164" t="s">
        <v>283</v>
      </c>
      <c r="F263" s="1000">
        <v>50216</v>
      </c>
      <c r="G263" s="1000"/>
      <c r="H263" s="1000">
        <v>50225</v>
      </c>
      <c r="I263" s="1000"/>
      <c r="J263" s="541">
        <f t="shared" ref="J263" si="891">H263-F263</f>
        <v>9</v>
      </c>
      <c r="K263" s="1000">
        <v>50225</v>
      </c>
      <c r="L263" s="541">
        <f t="shared" ref="L263" si="892">K263-H263</f>
        <v>0</v>
      </c>
      <c r="M263" s="1000">
        <v>50233</v>
      </c>
      <c r="N263" s="1000"/>
      <c r="O263" s="541">
        <f t="shared" ref="O263" si="893">M263-K263</f>
        <v>8</v>
      </c>
      <c r="P263" s="541">
        <f t="shared" ref="P263" si="894">M263-H263</f>
        <v>8</v>
      </c>
      <c r="Q263" s="1000">
        <v>50243</v>
      </c>
      <c r="R263" s="1000"/>
      <c r="S263" s="541">
        <f t="shared" ref="S263" si="895">Q263-M263</f>
        <v>10</v>
      </c>
      <c r="T263" s="542">
        <f t="shared" ref="T263" si="896">Q263-F263</f>
        <v>27</v>
      </c>
      <c r="U263" s="542"/>
      <c r="V263" s="541">
        <f t="shared" ref="V263" si="897">P263</f>
        <v>8</v>
      </c>
      <c r="W263" s="543">
        <f t="shared" ref="W263" si="898">T263-V263</f>
        <v>19</v>
      </c>
      <c r="X263" s="1046" t="s">
        <v>473</v>
      </c>
      <c r="Y263" s="1099" t="s">
        <v>51</v>
      </c>
      <c r="Z263" s="1099" t="s">
        <v>29</v>
      </c>
      <c r="AA263" s="1099">
        <v>2017</v>
      </c>
      <c r="AB263" s="1046" t="s">
        <v>30</v>
      </c>
      <c r="AC263" s="1047">
        <v>7</v>
      </c>
      <c r="AD263" s="978">
        <f t="shared" ref="AD263" si="899">T263/AC263</f>
        <v>3.8571428571428572</v>
      </c>
      <c r="AE263" s="1048">
        <v>23.45</v>
      </c>
      <c r="AF263" s="976">
        <f t="shared" ref="AF263" si="900">AD263*AE263</f>
        <v>90.45</v>
      </c>
      <c r="AG263" s="1058" t="s">
        <v>128</v>
      </c>
      <c r="AH263" s="976">
        <f t="shared" ref="AH263" si="901">AF263</f>
        <v>90.45</v>
      </c>
      <c r="AI263" s="978">
        <f t="shared" ref="AI263" si="902">AD263</f>
        <v>3.8571428571428572</v>
      </c>
      <c r="AJ263" s="978">
        <f t="shared" ref="AJ263" si="903">T263</f>
        <v>27</v>
      </c>
    </row>
    <row r="264" spans="1:39">
      <c r="A264" s="1097">
        <v>45640</v>
      </c>
      <c r="B264" s="164" t="s">
        <v>442</v>
      </c>
      <c r="C264" s="164" t="s">
        <v>111</v>
      </c>
      <c r="D264" s="1098" t="s">
        <v>597</v>
      </c>
      <c r="E264" s="164" t="s">
        <v>282</v>
      </c>
      <c r="F264" s="1000">
        <v>50243</v>
      </c>
      <c r="G264" s="1000"/>
      <c r="H264" s="1000">
        <v>50243</v>
      </c>
      <c r="I264" s="1000"/>
      <c r="J264" s="541">
        <f t="shared" ref="J264" si="904">H264-F264</f>
        <v>0</v>
      </c>
      <c r="K264" s="1000">
        <v>50243</v>
      </c>
      <c r="L264" s="541">
        <f t="shared" ref="L264" si="905">K264-H264</f>
        <v>0</v>
      </c>
      <c r="M264" s="1000">
        <v>50266</v>
      </c>
      <c r="N264" s="1000"/>
      <c r="O264" s="541">
        <f t="shared" ref="O264" si="906">M264-K264</f>
        <v>23</v>
      </c>
      <c r="P264" s="541">
        <f t="shared" ref="P264" si="907">M264-H264</f>
        <v>23</v>
      </c>
      <c r="Q264" s="1000">
        <v>50274</v>
      </c>
      <c r="R264" s="1000"/>
      <c r="S264" s="541">
        <f t="shared" ref="S264" si="908">Q264-M264</f>
        <v>8</v>
      </c>
      <c r="T264" s="542">
        <f t="shared" ref="T264" si="909">Q264-F264</f>
        <v>31</v>
      </c>
      <c r="U264" s="542"/>
      <c r="V264" s="541">
        <f t="shared" ref="V264" si="910">P264</f>
        <v>23</v>
      </c>
      <c r="W264" s="543">
        <f t="shared" ref="W264" si="911">T264-V264</f>
        <v>8</v>
      </c>
      <c r="X264" s="1046" t="s">
        <v>473</v>
      </c>
      <c r="Y264" s="1099" t="s">
        <v>51</v>
      </c>
      <c r="Z264" s="1099" t="s">
        <v>29</v>
      </c>
      <c r="AA264" s="1099">
        <v>2017</v>
      </c>
      <c r="AB264" s="1046" t="s">
        <v>30</v>
      </c>
      <c r="AC264" s="1047">
        <v>7</v>
      </c>
      <c r="AD264" s="978">
        <f t="shared" ref="AD264" si="912">T264/AC264</f>
        <v>4.4285714285714288</v>
      </c>
      <c r="AE264" s="1048">
        <v>23.45</v>
      </c>
      <c r="AF264" s="976">
        <f t="shared" ref="AF264" si="913">AD264*AE264</f>
        <v>103.85000000000001</v>
      </c>
      <c r="AG264" s="1058" t="s">
        <v>128</v>
      </c>
      <c r="AH264" s="976">
        <f t="shared" ref="AH264" si="914">AF264</f>
        <v>103.85000000000001</v>
      </c>
      <c r="AI264" s="978">
        <f t="shared" ref="AI264" si="915">AD264</f>
        <v>4.4285714285714288</v>
      </c>
      <c r="AJ264" s="978">
        <f t="shared" ref="AJ264" si="916">T264</f>
        <v>31</v>
      </c>
      <c r="AK264" s="1035" t="s">
        <v>439</v>
      </c>
      <c r="AL264" s="1036" t="s">
        <v>440</v>
      </c>
      <c r="AM264" s="1092" t="s">
        <v>2</v>
      </c>
    </row>
    <row r="265" spans="1:39">
      <c r="A265" s="1097">
        <v>45642</v>
      </c>
      <c r="B265" s="164" t="s">
        <v>442</v>
      </c>
      <c r="C265" s="164" t="s">
        <v>111</v>
      </c>
      <c r="D265" s="1098" t="s">
        <v>462</v>
      </c>
      <c r="E265" s="164" t="s">
        <v>282</v>
      </c>
      <c r="F265" s="1000">
        <v>50274</v>
      </c>
      <c r="G265" s="1000"/>
      <c r="H265" s="1000">
        <v>50277</v>
      </c>
      <c r="I265" s="1000"/>
      <c r="J265" s="541">
        <f t="shared" ref="J265" si="917">H265-F265</f>
        <v>3</v>
      </c>
      <c r="K265" s="1000">
        <v>50277</v>
      </c>
      <c r="L265" s="541">
        <f t="shared" ref="L265" si="918">K265-H265</f>
        <v>0</v>
      </c>
      <c r="M265" s="1000">
        <v>50285</v>
      </c>
      <c r="N265" s="1000"/>
      <c r="O265" s="541">
        <f t="shared" ref="O265" si="919">M265-K265</f>
        <v>8</v>
      </c>
      <c r="P265" s="541">
        <f t="shared" ref="P265" si="920">M265-H265</f>
        <v>8</v>
      </c>
      <c r="Q265" s="1000">
        <v>50292</v>
      </c>
      <c r="R265" s="1000"/>
      <c r="S265" s="541">
        <f t="shared" ref="S265" si="921">Q265-M265</f>
        <v>7</v>
      </c>
      <c r="T265" s="542">
        <f t="shared" ref="T265" si="922">Q265-F265</f>
        <v>18</v>
      </c>
      <c r="U265" s="542"/>
      <c r="V265" s="541">
        <f t="shared" ref="V265" si="923">P265</f>
        <v>8</v>
      </c>
      <c r="W265" s="543">
        <f t="shared" ref="W265" si="924">T265-V265</f>
        <v>10</v>
      </c>
      <c r="X265" s="1046" t="s">
        <v>473</v>
      </c>
      <c r="Y265" s="1099" t="s">
        <v>51</v>
      </c>
      <c r="Z265" s="1099" t="s">
        <v>29</v>
      </c>
      <c r="AA265" s="1099">
        <v>2017</v>
      </c>
      <c r="AB265" s="1046" t="s">
        <v>30</v>
      </c>
      <c r="AC265" s="1047">
        <v>7</v>
      </c>
      <c r="AD265" s="978">
        <f t="shared" ref="AD265" si="925">T265/AC265</f>
        <v>2.5714285714285716</v>
      </c>
      <c r="AE265" s="1048">
        <v>23.45</v>
      </c>
      <c r="AF265" s="976">
        <f t="shared" ref="AF265" si="926">AD265*AE265</f>
        <v>60.300000000000004</v>
      </c>
      <c r="AG265" s="1058" t="s">
        <v>128</v>
      </c>
      <c r="AH265" s="976">
        <f t="shared" ref="AH265" si="927">AF265</f>
        <v>60.300000000000004</v>
      </c>
      <c r="AI265" s="978">
        <f t="shared" ref="AI265" si="928">AD265</f>
        <v>2.5714285714285716</v>
      </c>
      <c r="AJ265" s="978">
        <f t="shared" ref="AJ265" si="929">T265</f>
        <v>18</v>
      </c>
      <c r="AK265" s="1106">
        <f>SUM(AH258:AH265)</f>
        <v>911.20000000000016</v>
      </c>
      <c r="AL265" s="1074">
        <v>1000</v>
      </c>
      <c r="AM265" s="1075">
        <v>45642</v>
      </c>
    </row>
    <row r="266" spans="1:39">
      <c r="A266" s="1097">
        <v>45642</v>
      </c>
      <c r="B266" s="164" t="s">
        <v>442</v>
      </c>
      <c r="C266" s="164" t="s">
        <v>111</v>
      </c>
      <c r="D266" s="1098" t="s">
        <v>485</v>
      </c>
      <c r="E266" s="164" t="s">
        <v>282</v>
      </c>
      <c r="F266" s="1000">
        <v>50292</v>
      </c>
      <c r="G266" s="1000"/>
      <c r="H266" s="1000">
        <v>50319</v>
      </c>
      <c r="I266" s="1000"/>
      <c r="J266" s="541">
        <f t="shared" ref="J266" si="930">H266-F266</f>
        <v>27</v>
      </c>
      <c r="K266" s="1000">
        <v>50319</v>
      </c>
      <c r="L266" s="541">
        <f t="shared" ref="L266" si="931">K266-H266</f>
        <v>0</v>
      </c>
      <c r="M266" s="1000">
        <v>50335</v>
      </c>
      <c r="N266" s="1000"/>
      <c r="O266" s="541">
        <f t="shared" ref="O266" si="932">M266-K266</f>
        <v>16</v>
      </c>
      <c r="P266" s="541">
        <f t="shared" ref="P266" si="933">M266-H266</f>
        <v>16</v>
      </c>
      <c r="Q266" s="1000">
        <v>50335</v>
      </c>
      <c r="R266" s="1000"/>
      <c r="S266" s="541">
        <f t="shared" ref="S266" si="934">Q266-M266</f>
        <v>0</v>
      </c>
      <c r="T266" s="542">
        <f t="shared" ref="T266" si="935">Q266-F266</f>
        <v>43</v>
      </c>
      <c r="U266" s="542"/>
      <c r="V266" s="541">
        <f t="shared" ref="V266" si="936">P266</f>
        <v>16</v>
      </c>
      <c r="W266" s="543">
        <f t="shared" ref="W266" si="937">T266-V266</f>
        <v>27</v>
      </c>
      <c r="X266" s="1046" t="s">
        <v>473</v>
      </c>
      <c r="Y266" s="1099" t="s">
        <v>51</v>
      </c>
      <c r="Z266" s="1099" t="s">
        <v>29</v>
      </c>
      <c r="AA266" s="1099">
        <v>2017</v>
      </c>
      <c r="AB266" s="1046" t="s">
        <v>30</v>
      </c>
      <c r="AC266" s="1047">
        <v>7</v>
      </c>
      <c r="AD266" s="978">
        <f t="shared" ref="AD266" si="938">T266/AC266</f>
        <v>6.1428571428571432</v>
      </c>
      <c r="AE266" s="1048">
        <v>23.45</v>
      </c>
      <c r="AF266" s="976">
        <f t="shared" ref="AF266" si="939">AD266*AE266</f>
        <v>144.05000000000001</v>
      </c>
      <c r="AG266" s="1058" t="s">
        <v>128</v>
      </c>
      <c r="AH266" s="976">
        <f t="shared" ref="AH266" si="940">AF266</f>
        <v>144.05000000000001</v>
      </c>
      <c r="AI266" s="978">
        <f t="shared" ref="AI266" si="941">AD266</f>
        <v>6.1428571428571432</v>
      </c>
      <c r="AJ266" s="978">
        <f t="shared" ref="AJ266" si="942">T266</f>
        <v>43</v>
      </c>
    </row>
    <row r="267" spans="1:39">
      <c r="A267" s="1097">
        <v>45642</v>
      </c>
      <c r="B267" s="164" t="s">
        <v>442</v>
      </c>
      <c r="C267" s="164" t="s">
        <v>111</v>
      </c>
      <c r="D267" s="1098" t="s">
        <v>461</v>
      </c>
      <c r="E267" s="164" t="s">
        <v>283</v>
      </c>
      <c r="F267" s="1000">
        <v>50335</v>
      </c>
      <c r="G267" s="1000"/>
      <c r="H267" s="1000">
        <v>50344</v>
      </c>
      <c r="I267" s="1000"/>
      <c r="J267" s="541">
        <f t="shared" ref="J267" si="943">H267-F267</f>
        <v>9</v>
      </c>
      <c r="K267" s="1000">
        <v>50344</v>
      </c>
      <c r="L267" s="541">
        <f t="shared" ref="L267" si="944">K267-H267</f>
        <v>0</v>
      </c>
      <c r="M267" s="1000">
        <v>50352</v>
      </c>
      <c r="N267" s="1000"/>
      <c r="O267" s="541">
        <f t="shared" ref="O267" si="945">M267-K267</f>
        <v>8</v>
      </c>
      <c r="P267" s="541">
        <f t="shared" ref="P267" si="946">M267-H267</f>
        <v>8</v>
      </c>
      <c r="Q267" s="1000">
        <v>50355</v>
      </c>
      <c r="R267" s="1000"/>
      <c r="S267" s="541">
        <f t="shared" ref="S267" si="947">Q267-M267</f>
        <v>3</v>
      </c>
      <c r="T267" s="542">
        <f t="shared" ref="T267" si="948">Q267-F267</f>
        <v>20</v>
      </c>
      <c r="U267" s="542"/>
      <c r="V267" s="541">
        <f t="shared" ref="V267" si="949">P267</f>
        <v>8</v>
      </c>
      <c r="W267" s="543">
        <f t="shared" ref="W267" si="950">T267-V267</f>
        <v>12</v>
      </c>
      <c r="X267" s="1046" t="s">
        <v>473</v>
      </c>
      <c r="Y267" s="1099" t="s">
        <v>51</v>
      </c>
      <c r="Z267" s="1099" t="s">
        <v>29</v>
      </c>
      <c r="AA267" s="1099">
        <v>2017</v>
      </c>
      <c r="AB267" s="1046" t="s">
        <v>30</v>
      </c>
      <c r="AC267" s="1047">
        <v>7</v>
      </c>
      <c r="AD267" s="978">
        <f t="shared" ref="AD267" si="951">T267/AC267</f>
        <v>2.8571428571428572</v>
      </c>
      <c r="AE267" s="1048">
        <v>23.45</v>
      </c>
      <c r="AF267" s="976">
        <f t="shared" ref="AF267" si="952">AD267*AE267</f>
        <v>67</v>
      </c>
      <c r="AG267" s="1058" t="s">
        <v>128</v>
      </c>
      <c r="AH267" s="976">
        <f t="shared" ref="AH267" si="953">AF267</f>
        <v>67</v>
      </c>
      <c r="AI267" s="978">
        <f t="shared" ref="AI267" si="954">AD267</f>
        <v>2.8571428571428572</v>
      </c>
      <c r="AJ267" s="978">
        <f t="shared" ref="AJ267" si="955">T267</f>
        <v>20</v>
      </c>
    </row>
    <row r="268" spans="1:39">
      <c r="A268" s="1097">
        <v>45643</v>
      </c>
      <c r="B268" s="164" t="s">
        <v>442</v>
      </c>
      <c r="C268" s="164" t="s">
        <v>111</v>
      </c>
      <c r="D268" s="1098" t="s">
        <v>599</v>
      </c>
      <c r="E268" s="164" t="s">
        <v>282</v>
      </c>
      <c r="F268" s="1000">
        <v>50355</v>
      </c>
      <c r="G268" s="1000"/>
      <c r="H268" s="1000">
        <v>50370</v>
      </c>
      <c r="I268" s="1000"/>
      <c r="J268" s="541">
        <f t="shared" ref="J268" si="956">H268-F268</f>
        <v>15</v>
      </c>
      <c r="K268" s="1000">
        <v>50450</v>
      </c>
      <c r="L268" s="541">
        <f t="shared" ref="L268" si="957">K268-H268</f>
        <v>80</v>
      </c>
      <c r="M268" s="1000">
        <v>50535</v>
      </c>
      <c r="N268" s="1000"/>
      <c r="O268" s="541">
        <f t="shared" ref="O268" si="958">M268-K268</f>
        <v>85</v>
      </c>
      <c r="P268" s="541">
        <f t="shared" ref="P268" si="959">M268-H268</f>
        <v>165</v>
      </c>
      <c r="Q268" s="1000">
        <v>50552</v>
      </c>
      <c r="R268" s="1000"/>
      <c r="S268" s="541">
        <f t="shared" ref="S268" si="960">Q268-M268</f>
        <v>17</v>
      </c>
      <c r="T268" s="542">
        <f t="shared" ref="T268" si="961">Q268-F268</f>
        <v>197</v>
      </c>
      <c r="U268" s="542"/>
      <c r="V268" s="541">
        <f t="shared" ref="V268" si="962">P268</f>
        <v>165</v>
      </c>
      <c r="W268" s="543">
        <f t="shared" ref="W268" si="963">T268-V268</f>
        <v>32</v>
      </c>
      <c r="X268" s="1046" t="s">
        <v>473</v>
      </c>
      <c r="Y268" s="1099" t="s">
        <v>51</v>
      </c>
      <c r="Z268" s="1099" t="s">
        <v>29</v>
      </c>
      <c r="AA268" s="1099">
        <v>2017</v>
      </c>
      <c r="AB268" s="1046" t="s">
        <v>30</v>
      </c>
      <c r="AC268" s="1047">
        <v>7</v>
      </c>
      <c r="AD268" s="978">
        <f t="shared" ref="AD268" si="964">T268/AC268</f>
        <v>28.142857142857142</v>
      </c>
      <c r="AE268" s="1048">
        <v>23.45</v>
      </c>
      <c r="AF268" s="976">
        <f t="shared" ref="AF268" si="965">AD268*AE268</f>
        <v>659.94999999999993</v>
      </c>
      <c r="AG268" s="1058" t="s">
        <v>128</v>
      </c>
      <c r="AH268" s="976">
        <f t="shared" ref="AH268" si="966">AF268</f>
        <v>659.94999999999993</v>
      </c>
      <c r="AI268" s="978">
        <f t="shared" ref="AI268" si="967">AD268</f>
        <v>28.142857142857142</v>
      </c>
      <c r="AJ268" s="978">
        <f t="shared" ref="AJ268" si="968">T268</f>
        <v>197</v>
      </c>
      <c r="AK268" s="1035" t="s">
        <v>439</v>
      </c>
      <c r="AL268" s="1036" t="s">
        <v>440</v>
      </c>
      <c r="AM268" s="1092" t="s">
        <v>2</v>
      </c>
    </row>
    <row r="269" spans="1:39">
      <c r="A269" s="1097">
        <v>45644</v>
      </c>
      <c r="B269" s="164" t="s">
        <v>442</v>
      </c>
      <c r="C269" s="164" t="s">
        <v>111</v>
      </c>
      <c r="D269" s="1098" t="s">
        <v>462</v>
      </c>
      <c r="E269" s="164" t="s">
        <v>282</v>
      </c>
      <c r="F269" s="1000">
        <v>50552</v>
      </c>
      <c r="G269" s="1000"/>
      <c r="H269" s="1000">
        <v>50555</v>
      </c>
      <c r="I269" s="1000"/>
      <c r="J269" s="541">
        <f t="shared" ref="J269" si="969">H269-F269</f>
        <v>3</v>
      </c>
      <c r="K269" s="1000">
        <v>50555</v>
      </c>
      <c r="L269" s="541">
        <f t="shared" ref="L269" si="970">K269-H269</f>
        <v>0</v>
      </c>
      <c r="M269" s="1000">
        <v>50561</v>
      </c>
      <c r="N269" s="1000"/>
      <c r="O269" s="541">
        <f t="shared" ref="O269" si="971">M269-K269</f>
        <v>6</v>
      </c>
      <c r="P269" s="541">
        <f t="shared" ref="P269" si="972">M269-H269</f>
        <v>6</v>
      </c>
      <c r="Q269" s="1000">
        <v>50579</v>
      </c>
      <c r="R269" s="1000"/>
      <c r="S269" s="541">
        <f t="shared" ref="S269" si="973">Q269-M269</f>
        <v>18</v>
      </c>
      <c r="T269" s="542">
        <f t="shared" ref="T269" si="974">Q269-F269</f>
        <v>27</v>
      </c>
      <c r="U269" s="542"/>
      <c r="V269" s="541">
        <f t="shared" ref="V269" si="975">P269</f>
        <v>6</v>
      </c>
      <c r="W269" s="543">
        <f t="shared" ref="W269" si="976">T269-V269</f>
        <v>21</v>
      </c>
      <c r="X269" s="1046" t="s">
        <v>473</v>
      </c>
      <c r="Y269" s="1099" t="s">
        <v>51</v>
      </c>
      <c r="Z269" s="1099" t="s">
        <v>29</v>
      </c>
      <c r="AA269" s="1099">
        <v>2017</v>
      </c>
      <c r="AB269" s="1046" t="s">
        <v>30</v>
      </c>
      <c r="AC269" s="1047">
        <v>7</v>
      </c>
      <c r="AD269" s="978">
        <f t="shared" ref="AD269" si="977">T269/AC269</f>
        <v>3.8571428571428572</v>
      </c>
      <c r="AE269" s="1048">
        <v>23.45</v>
      </c>
      <c r="AF269" s="976">
        <f t="shared" ref="AF269" si="978">AD269*AE269</f>
        <v>90.45</v>
      </c>
      <c r="AG269" s="1058" t="s">
        <v>128</v>
      </c>
      <c r="AH269" s="976">
        <f t="shared" ref="AH269" si="979">AF269</f>
        <v>90.45</v>
      </c>
      <c r="AI269" s="978">
        <f t="shared" ref="AI269" si="980">AD269</f>
        <v>3.8571428571428572</v>
      </c>
      <c r="AJ269" s="978">
        <f t="shared" ref="AJ269" si="981">T269</f>
        <v>27</v>
      </c>
      <c r="AK269" s="1106">
        <f>SUM(AH266:AH269)</f>
        <v>961.45</v>
      </c>
      <c r="AL269" s="1074">
        <v>1000</v>
      </c>
      <c r="AM269" s="1075">
        <v>45644</v>
      </c>
    </row>
    <row r="270" spans="1:39">
      <c r="A270" s="1097">
        <v>45644</v>
      </c>
      <c r="B270" s="164" t="s">
        <v>442</v>
      </c>
      <c r="C270" s="164" t="s">
        <v>111</v>
      </c>
      <c r="D270" s="1098" t="s">
        <v>461</v>
      </c>
      <c r="E270" s="164" t="s">
        <v>283</v>
      </c>
      <c r="F270" s="1000">
        <v>50579</v>
      </c>
      <c r="G270" s="1000"/>
      <c r="H270" s="1000">
        <v>50585</v>
      </c>
      <c r="I270" s="1000"/>
      <c r="J270" s="541">
        <f t="shared" ref="J270" si="982">H270-F270</f>
        <v>6</v>
      </c>
      <c r="K270" s="1000">
        <v>50598</v>
      </c>
      <c r="L270" s="541">
        <f t="shared" ref="L270" si="983">K270-H270</f>
        <v>13</v>
      </c>
      <c r="M270" s="1000">
        <v>50609</v>
      </c>
      <c r="N270" s="1000"/>
      <c r="O270" s="541">
        <f t="shared" ref="O270" si="984">M270-K270</f>
        <v>11</v>
      </c>
      <c r="P270" s="541">
        <f t="shared" ref="P270" si="985">M270-H270</f>
        <v>24</v>
      </c>
      <c r="Q270" s="1000">
        <v>50609</v>
      </c>
      <c r="R270" s="1000"/>
      <c r="S270" s="541">
        <f t="shared" ref="S270" si="986">Q270-M270</f>
        <v>0</v>
      </c>
      <c r="T270" s="542">
        <f t="shared" ref="T270" si="987">Q270-F270</f>
        <v>30</v>
      </c>
      <c r="U270" s="542"/>
      <c r="V270" s="541">
        <f t="shared" ref="V270" si="988">P270</f>
        <v>24</v>
      </c>
      <c r="W270" s="543">
        <f t="shared" ref="W270" si="989">T270-V270</f>
        <v>6</v>
      </c>
      <c r="X270" s="1046" t="s">
        <v>473</v>
      </c>
      <c r="Y270" s="1099" t="s">
        <v>51</v>
      </c>
      <c r="Z270" s="1099" t="s">
        <v>29</v>
      </c>
      <c r="AA270" s="1099">
        <v>2017</v>
      </c>
      <c r="AB270" s="1046" t="s">
        <v>30</v>
      </c>
      <c r="AC270" s="1047">
        <v>8</v>
      </c>
      <c r="AD270" s="978">
        <f t="shared" ref="AD270" si="990">T270/AC270</f>
        <v>3.75</v>
      </c>
      <c r="AE270" s="1048">
        <v>23.45</v>
      </c>
      <c r="AF270" s="976">
        <f t="shared" ref="AF270" si="991">AD270*AE270</f>
        <v>87.9375</v>
      </c>
      <c r="AG270" s="1058" t="s">
        <v>128</v>
      </c>
      <c r="AH270" s="976">
        <f t="shared" ref="AH270" si="992">AF270</f>
        <v>87.9375</v>
      </c>
      <c r="AI270" s="978">
        <f t="shared" ref="AI270" si="993">AD270</f>
        <v>3.75</v>
      </c>
      <c r="AJ270" s="978">
        <f t="shared" ref="AJ270" si="994">T270</f>
        <v>30</v>
      </c>
    </row>
    <row r="271" spans="1:39">
      <c r="A271" s="1097">
        <v>45645</v>
      </c>
      <c r="B271" s="164" t="s">
        <v>442</v>
      </c>
      <c r="C271" s="164" t="s">
        <v>111</v>
      </c>
      <c r="D271" s="1098" t="s">
        <v>462</v>
      </c>
      <c r="E271" s="164" t="s">
        <v>282</v>
      </c>
      <c r="F271" s="1000">
        <v>50609</v>
      </c>
      <c r="G271" s="1000"/>
      <c r="H271" s="1000">
        <v>50612</v>
      </c>
      <c r="I271" s="1000"/>
      <c r="J271" s="541">
        <f t="shared" ref="J271" si="995">H271-F271</f>
        <v>3</v>
      </c>
      <c r="K271" s="1000">
        <v>50618</v>
      </c>
      <c r="L271" s="541">
        <f t="shared" ref="L271" si="996">K271-H271</f>
        <v>6</v>
      </c>
      <c r="M271" s="1000">
        <v>50627</v>
      </c>
      <c r="N271" s="1000"/>
      <c r="O271" s="541">
        <f t="shared" ref="O271" si="997">M271-K271</f>
        <v>9</v>
      </c>
      <c r="P271" s="541">
        <f t="shared" ref="P271" si="998">M271-H271</f>
        <v>15</v>
      </c>
      <c r="Q271" s="1000">
        <v>50627</v>
      </c>
      <c r="R271" s="1000"/>
      <c r="S271" s="541">
        <f t="shared" ref="S271" si="999">Q271-M271</f>
        <v>0</v>
      </c>
      <c r="T271" s="542">
        <f t="shared" ref="T271" si="1000">Q271-F271</f>
        <v>18</v>
      </c>
      <c r="U271" s="542"/>
      <c r="V271" s="541">
        <f t="shared" ref="V271" si="1001">P271</f>
        <v>15</v>
      </c>
      <c r="W271" s="543">
        <f t="shared" ref="W271" si="1002">T271-V271</f>
        <v>3</v>
      </c>
      <c r="X271" s="1046" t="s">
        <v>473</v>
      </c>
      <c r="Y271" s="1099" t="s">
        <v>51</v>
      </c>
      <c r="Z271" s="1099" t="s">
        <v>29</v>
      </c>
      <c r="AA271" s="1099">
        <v>2017</v>
      </c>
      <c r="AB271" s="1046" t="s">
        <v>30</v>
      </c>
      <c r="AC271" s="1047">
        <v>8</v>
      </c>
      <c r="AD271" s="978">
        <f t="shared" ref="AD271" si="1003">T271/AC271</f>
        <v>2.25</v>
      </c>
      <c r="AE271" s="1048">
        <v>23.45</v>
      </c>
      <c r="AF271" s="976">
        <f t="shared" ref="AF271" si="1004">AD271*AE271</f>
        <v>52.762499999999996</v>
      </c>
      <c r="AG271" s="1058" t="s">
        <v>128</v>
      </c>
      <c r="AH271" s="976">
        <f t="shared" ref="AH271" si="1005">AF271</f>
        <v>52.762499999999996</v>
      </c>
      <c r="AI271" s="978">
        <f t="shared" ref="AI271" si="1006">AD271</f>
        <v>2.25</v>
      </c>
      <c r="AJ271" s="978">
        <f t="shared" ref="AJ271" si="1007">T271</f>
        <v>18</v>
      </c>
    </row>
    <row r="272" spans="1:39">
      <c r="A272" s="1097">
        <v>45645</v>
      </c>
      <c r="B272" s="164" t="s">
        <v>442</v>
      </c>
      <c r="C272" s="164" t="s">
        <v>111</v>
      </c>
      <c r="D272" s="1098" t="s">
        <v>485</v>
      </c>
      <c r="E272" s="164" t="s">
        <v>282</v>
      </c>
      <c r="F272" s="1000">
        <v>50627</v>
      </c>
      <c r="G272" s="1000"/>
      <c r="H272" s="1000">
        <v>50640</v>
      </c>
      <c r="I272" s="1000"/>
      <c r="J272" s="541">
        <f t="shared" ref="J272" si="1008">H272-F272</f>
        <v>13</v>
      </c>
      <c r="K272" s="1000">
        <v>50640</v>
      </c>
      <c r="L272" s="541">
        <f t="shared" ref="L272" si="1009">K272-H272</f>
        <v>0</v>
      </c>
      <c r="M272" s="1000">
        <v>50672</v>
      </c>
      <c r="N272" s="1000"/>
      <c r="O272" s="541">
        <f t="shared" ref="O272" si="1010">M272-K272</f>
        <v>32</v>
      </c>
      <c r="P272" s="541">
        <f t="shared" ref="P272" si="1011">M272-H272</f>
        <v>32</v>
      </c>
      <c r="Q272" s="1000">
        <v>50672</v>
      </c>
      <c r="R272" s="1000"/>
      <c r="S272" s="541">
        <f t="shared" ref="S272" si="1012">Q272-M272</f>
        <v>0</v>
      </c>
      <c r="T272" s="542">
        <f t="shared" ref="T272" si="1013">Q272-F272</f>
        <v>45</v>
      </c>
      <c r="U272" s="542"/>
      <c r="V272" s="541">
        <f t="shared" ref="V272" si="1014">P272</f>
        <v>32</v>
      </c>
      <c r="W272" s="543">
        <f t="shared" ref="W272" si="1015">T272-V272</f>
        <v>13</v>
      </c>
      <c r="X272" s="1046" t="s">
        <v>473</v>
      </c>
      <c r="Y272" s="1099" t="s">
        <v>51</v>
      </c>
      <c r="Z272" s="1099" t="s">
        <v>29</v>
      </c>
      <c r="AA272" s="1099">
        <v>2017</v>
      </c>
      <c r="AB272" s="1046" t="s">
        <v>30</v>
      </c>
      <c r="AC272" s="1047">
        <v>8</v>
      </c>
      <c r="AD272" s="978">
        <f t="shared" ref="AD272" si="1016">T272/AC272</f>
        <v>5.625</v>
      </c>
      <c r="AE272" s="1048">
        <v>23.45</v>
      </c>
      <c r="AF272" s="976">
        <f t="shared" ref="AF272" si="1017">AD272*AE272</f>
        <v>131.90625</v>
      </c>
      <c r="AG272" s="1058" t="s">
        <v>128</v>
      </c>
      <c r="AH272" s="976">
        <f t="shared" ref="AH272" si="1018">AF272</f>
        <v>131.90625</v>
      </c>
      <c r="AI272" s="978">
        <f t="shared" ref="AI272" si="1019">AD272</f>
        <v>5.625</v>
      </c>
      <c r="AJ272" s="978">
        <f t="shared" ref="AJ272" si="1020">T272</f>
        <v>45</v>
      </c>
    </row>
    <row r="273" spans="1:39">
      <c r="A273" s="1097">
        <v>45645</v>
      </c>
      <c r="B273" s="164" t="s">
        <v>442</v>
      </c>
      <c r="C273" s="164" t="s">
        <v>111</v>
      </c>
      <c r="D273" s="1098" t="s">
        <v>461</v>
      </c>
      <c r="E273" s="164" t="s">
        <v>283</v>
      </c>
      <c r="F273" s="1000">
        <v>50672</v>
      </c>
      <c r="G273" s="1000"/>
      <c r="H273" s="1000">
        <v>50682</v>
      </c>
      <c r="I273" s="1000"/>
      <c r="J273" s="541">
        <f t="shared" ref="J273" si="1021">H273-F273</f>
        <v>10</v>
      </c>
      <c r="K273" s="1000">
        <v>50682</v>
      </c>
      <c r="L273" s="541">
        <f t="shared" ref="L273" si="1022">K273-H273</f>
        <v>0</v>
      </c>
      <c r="M273" s="1000">
        <v>50690</v>
      </c>
      <c r="N273" s="1000"/>
      <c r="O273" s="541">
        <f t="shared" ref="O273" si="1023">M273-K273</f>
        <v>8</v>
      </c>
      <c r="P273" s="541">
        <f t="shared" ref="P273" si="1024">M273-H273</f>
        <v>8</v>
      </c>
      <c r="Q273" s="1000">
        <v>50693</v>
      </c>
      <c r="R273" s="1000"/>
      <c r="S273" s="541">
        <f t="shared" ref="S273" si="1025">Q273-M273</f>
        <v>3</v>
      </c>
      <c r="T273" s="542">
        <f t="shared" ref="T273" si="1026">Q273-F273</f>
        <v>21</v>
      </c>
      <c r="U273" s="542"/>
      <c r="V273" s="541">
        <f t="shared" ref="V273" si="1027">P273</f>
        <v>8</v>
      </c>
      <c r="W273" s="543">
        <f t="shared" ref="W273" si="1028">T273-V273</f>
        <v>13</v>
      </c>
      <c r="X273" s="1046" t="s">
        <v>473</v>
      </c>
      <c r="Y273" s="1099" t="s">
        <v>51</v>
      </c>
      <c r="Z273" s="1099" t="s">
        <v>29</v>
      </c>
      <c r="AA273" s="1099">
        <v>2017</v>
      </c>
      <c r="AB273" s="1046" t="s">
        <v>30</v>
      </c>
      <c r="AC273" s="1047">
        <v>8</v>
      </c>
      <c r="AD273" s="978">
        <f t="shared" ref="AD273" si="1029">T273/AC273</f>
        <v>2.625</v>
      </c>
      <c r="AE273" s="1048">
        <v>23.45</v>
      </c>
      <c r="AF273" s="976">
        <f t="shared" ref="AF273" si="1030">AD273*AE273</f>
        <v>61.556249999999999</v>
      </c>
      <c r="AG273" s="1058" t="s">
        <v>128</v>
      </c>
      <c r="AH273" s="976">
        <f t="shared" ref="AH273" si="1031">AF273</f>
        <v>61.556249999999999</v>
      </c>
      <c r="AI273" s="978">
        <f t="shared" ref="AI273" si="1032">AD273</f>
        <v>2.625</v>
      </c>
      <c r="AJ273" s="978">
        <f t="shared" ref="AJ273" si="1033">T273</f>
        <v>21</v>
      </c>
    </row>
    <row r="274" spans="1:39">
      <c r="A274" s="1097">
        <v>45646</v>
      </c>
      <c r="B274" s="164" t="s">
        <v>442</v>
      </c>
      <c r="C274" s="164" t="s">
        <v>111</v>
      </c>
      <c r="D274" s="1098" t="s">
        <v>462</v>
      </c>
      <c r="E274" s="164" t="s">
        <v>282</v>
      </c>
      <c r="F274" s="1000">
        <v>50693</v>
      </c>
      <c r="G274" s="1000"/>
      <c r="H274" s="1000">
        <v>50695</v>
      </c>
      <c r="I274" s="1000"/>
      <c r="J274" s="541">
        <f t="shared" ref="J274" si="1034">H274-F274</f>
        <v>2</v>
      </c>
      <c r="K274" s="1000">
        <v>50695</v>
      </c>
      <c r="L274" s="541">
        <f t="shared" ref="L274" si="1035">K274-H274</f>
        <v>0</v>
      </c>
      <c r="M274" s="1000">
        <v>50702</v>
      </c>
      <c r="N274" s="1000"/>
      <c r="O274" s="541">
        <f t="shared" ref="O274" si="1036">M274-K274</f>
        <v>7</v>
      </c>
      <c r="P274" s="541">
        <f t="shared" ref="P274" si="1037">M274-H274</f>
        <v>7</v>
      </c>
      <c r="Q274" s="1000">
        <v>50710</v>
      </c>
      <c r="R274" s="1000"/>
      <c r="S274" s="541">
        <f t="shared" ref="S274" si="1038">Q274-M274</f>
        <v>8</v>
      </c>
      <c r="T274" s="542">
        <f t="shared" ref="T274" si="1039">Q274-F274</f>
        <v>17</v>
      </c>
      <c r="U274" s="542"/>
      <c r="V274" s="541">
        <f t="shared" ref="V274" si="1040">P274</f>
        <v>7</v>
      </c>
      <c r="W274" s="543">
        <f t="shared" ref="W274" si="1041">T274-V274</f>
        <v>10</v>
      </c>
      <c r="X274" s="1046" t="s">
        <v>473</v>
      </c>
      <c r="Y274" s="1099" t="s">
        <v>51</v>
      </c>
      <c r="Z274" s="1099" t="s">
        <v>29</v>
      </c>
      <c r="AA274" s="1099">
        <v>2017</v>
      </c>
      <c r="AB274" s="1046" t="s">
        <v>30</v>
      </c>
      <c r="AC274" s="1047">
        <v>8</v>
      </c>
      <c r="AD274" s="978">
        <f t="shared" ref="AD274" si="1042">T274/AC274</f>
        <v>2.125</v>
      </c>
      <c r="AE274" s="1048">
        <v>23.45</v>
      </c>
      <c r="AF274" s="976">
        <f t="shared" ref="AF274" si="1043">AD274*AE274</f>
        <v>49.831249999999997</v>
      </c>
      <c r="AG274" s="1058" t="s">
        <v>128</v>
      </c>
      <c r="AH274" s="976">
        <f t="shared" ref="AH274" si="1044">AF274</f>
        <v>49.831249999999997</v>
      </c>
      <c r="AI274" s="978">
        <f t="shared" ref="AI274" si="1045">AD274</f>
        <v>2.125</v>
      </c>
      <c r="AJ274" s="978">
        <f t="shared" ref="AJ274" si="1046">T274</f>
        <v>17</v>
      </c>
    </row>
    <row r="275" spans="1:39">
      <c r="A275" s="1097">
        <v>45646</v>
      </c>
      <c r="B275" s="164" t="s">
        <v>442</v>
      </c>
      <c r="C275" s="164" t="s">
        <v>111</v>
      </c>
      <c r="D275" s="1098" t="s">
        <v>485</v>
      </c>
      <c r="E275" s="164" t="s">
        <v>282</v>
      </c>
      <c r="F275" s="1000">
        <v>50710</v>
      </c>
      <c r="G275" s="1000"/>
      <c r="H275" s="1000">
        <v>50710</v>
      </c>
      <c r="I275" s="1000"/>
      <c r="J275" s="541">
        <f t="shared" ref="J275" si="1047">H275-F275</f>
        <v>0</v>
      </c>
      <c r="K275" s="1000">
        <v>50710</v>
      </c>
      <c r="L275" s="541">
        <f t="shared" ref="L275" si="1048">K275-H275</f>
        <v>0</v>
      </c>
      <c r="M275" s="1000">
        <v>50724</v>
      </c>
      <c r="N275" s="1000"/>
      <c r="O275" s="541">
        <f t="shared" ref="O275" si="1049">M275-K275</f>
        <v>14</v>
      </c>
      <c r="P275" s="541">
        <f t="shared" ref="P275" si="1050">M275-H275</f>
        <v>14</v>
      </c>
      <c r="Q275" s="1000">
        <v>50724</v>
      </c>
      <c r="R275" s="1000"/>
      <c r="S275" s="541">
        <f t="shared" ref="S275" si="1051">Q275-M275</f>
        <v>0</v>
      </c>
      <c r="T275" s="542">
        <f t="shared" ref="T275" si="1052">Q275-F275</f>
        <v>14</v>
      </c>
      <c r="U275" s="542"/>
      <c r="V275" s="541">
        <f t="shared" ref="V275" si="1053">P275</f>
        <v>14</v>
      </c>
      <c r="W275" s="543">
        <f t="shared" ref="W275" si="1054">T275-V275</f>
        <v>0</v>
      </c>
      <c r="X275" s="1046" t="s">
        <v>473</v>
      </c>
      <c r="Y275" s="1099" t="s">
        <v>51</v>
      </c>
      <c r="Z275" s="1099" t="s">
        <v>29</v>
      </c>
      <c r="AA275" s="1099">
        <v>2017</v>
      </c>
      <c r="AB275" s="1046" t="s">
        <v>30</v>
      </c>
      <c r="AC275" s="1047">
        <v>8</v>
      </c>
      <c r="AD275" s="978">
        <f t="shared" ref="AD275" si="1055">T275/AC275</f>
        <v>1.75</v>
      </c>
      <c r="AE275" s="1048">
        <v>23.45</v>
      </c>
      <c r="AF275" s="976">
        <f t="shared" ref="AF275" si="1056">AD275*AE275</f>
        <v>41.037500000000001</v>
      </c>
      <c r="AG275" s="1058" t="s">
        <v>128</v>
      </c>
      <c r="AH275" s="976">
        <f t="shared" ref="AH275" si="1057">AF275</f>
        <v>41.037500000000001</v>
      </c>
      <c r="AI275" s="978">
        <f t="shared" ref="AI275" si="1058">AD275</f>
        <v>1.75</v>
      </c>
      <c r="AJ275" s="978">
        <f t="shared" ref="AJ275" si="1059">T275</f>
        <v>14</v>
      </c>
    </row>
    <row r="276" spans="1:39">
      <c r="A276" s="1097">
        <v>45646</v>
      </c>
      <c r="B276" s="164" t="s">
        <v>442</v>
      </c>
      <c r="C276" s="164" t="s">
        <v>111</v>
      </c>
      <c r="D276" s="1098" t="s">
        <v>461</v>
      </c>
      <c r="E276" s="164" t="s">
        <v>283</v>
      </c>
      <c r="F276" s="1000">
        <v>50724</v>
      </c>
      <c r="G276" s="1000"/>
      <c r="H276" s="1000">
        <v>50759</v>
      </c>
      <c r="I276" s="1000"/>
      <c r="J276" s="541">
        <f t="shared" ref="J276" si="1060">H276-F276</f>
        <v>35</v>
      </c>
      <c r="K276" s="1000">
        <v>50759</v>
      </c>
      <c r="L276" s="541">
        <f t="shared" ref="L276" si="1061">K276-H276</f>
        <v>0</v>
      </c>
      <c r="M276" s="1000">
        <v>50768</v>
      </c>
      <c r="N276" s="1000"/>
      <c r="O276" s="541">
        <f t="shared" ref="O276" si="1062">M276-K276</f>
        <v>9</v>
      </c>
      <c r="P276" s="541">
        <f t="shared" ref="P276" si="1063">M276-H276</f>
        <v>9</v>
      </c>
      <c r="Q276" s="1000">
        <v>50778</v>
      </c>
      <c r="R276" s="1000"/>
      <c r="S276" s="541">
        <f t="shared" ref="S276" si="1064">Q276-M276</f>
        <v>10</v>
      </c>
      <c r="T276" s="542">
        <f t="shared" ref="T276" si="1065">Q276-F276</f>
        <v>54</v>
      </c>
      <c r="U276" s="542"/>
      <c r="V276" s="541">
        <f t="shared" ref="V276" si="1066">P276</f>
        <v>9</v>
      </c>
      <c r="W276" s="543">
        <f t="shared" ref="W276" si="1067">T276-V276</f>
        <v>45</v>
      </c>
      <c r="X276" s="1046" t="s">
        <v>473</v>
      </c>
      <c r="Y276" s="1099" t="s">
        <v>51</v>
      </c>
      <c r="Z276" s="1099" t="s">
        <v>29</v>
      </c>
      <c r="AA276" s="1099">
        <v>2017</v>
      </c>
      <c r="AB276" s="1046" t="s">
        <v>30</v>
      </c>
      <c r="AC276" s="1047">
        <v>8</v>
      </c>
      <c r="AD276" s="978">
        <f t="shared" ref="AD276" si="1068">T276/AC276</f>
        <v>6.75</v>
      </c>
      <c r="AE276" s="1048">
        <v>23.45</v>
      </c>
      <c r="AF276" s="976">
        <f t="shared" ref="AF276" si="1069">AD276*AE276</f>
        <v>158.28749999999999</v>
      </c>
      <c r="AG276" s="1058" t="s">
        <v>128</v>
      </c>
      <c r="AH276" s="976">
        <f t="shared" ref="AH276" si="1070">AF276</f>
        <v>158.28749999999999</v>
      </c>
      <c r="AI276" s="978">
        <f t="shared" ref="AI276" si="1071">AD276</f>
        <v>6.75</v>
      </c>
      <c r="AJ276" s="978">
        <f t="shared" ref="AJ276" si="1072">T276</f>
        <v>54</v>
      </c>
    </row>
    <row r="277" spans="1:39">
      <c r="A277" s="1097">
        <v>45647</v>
      </c>
      <c r="B277" s="164" t="s">
        <v>442</v>
      </c>
      <c r="C277" s="164" t="s">
        <v>111</v>
      </c>
      <c r="D277" s="1098" t="s">
        <v>597</v>
      </c>
      <c r="E277" s="164" t="s">
        <v>282</v>
      </c>
      <c r="F277" s="1000">
        <v>50778</v>
      </c>
      <c r="G277" s="1000"/>
      <c r="H277" s="1000">
        <v>50787</v>
      </c>
      <c r="I277" s="1000"/>
      <c r="J277" s="541">
        <f t="shared" ref="J277" si="1073">H277-F277</f>
        <v>9</v>
      </c>
      <c r="K277" s="1000">
        <v>50787</v>
      </c>
      <c r="L277" s="541">
        <f t="shared" ref="L277" si="1074">K277-H277</f>
        <v>0</v>
      </c>
      <c r="M277" s="1000">
        <v>50796</v>
      </c>
      <c r="N277" s="1000"/>
      <c r="O277" s="541">
        <f t="shared" ref="O277" si="1075">M277-K277</f>
        <v>9</v>
      </c>
      <c r="P277" s="541">
        <f t="shared" ref="P277" si="1076">M277-H277</f>
        <v>9</v>
      </c>
      <c r="Q277" s="1000">
        <v>50808</v>
      </c>
      <c r="R277" s="1000"/>
      <c r="S277" s="541">
        <f t="shared" ref="S277" si="1077">Q277-M277</f>
        <v>12</v>
      </c>
      <c r="T277" s="542">
        <f t="shared" ref="T277" si="1078">Q277-F277</f>
        <v>30</v>
      </c>
      <c r="U277" s="542"/>
      <c r="V277" s="541">
        <f t="shared" ref="V277" si="1079">P277</f>
        <v>9</v>
      </c>
      <c r="W277" s="543">
        <f t="shared" ref="W277" si="1080">T277-V277</f>
        <v>21</v>
      </c>
      <c r="X277" s="1046" t="s">
        <v>473</v>
      </c>
      <c r="Y277" s="1099" t="s">
        <v>51</v>
      </c>
      <c r="Z277" s="1099" t="s">
        <v>29</v>
      </c>
      <c r="AA277" s="1099">
        <v>2017</v>
      </c>
      <c r="AB277" s="1046" t="s">
        <v>30</v>
      </c>
      <c r="AC277" s="1047">
        <v>8</v>
      </c>
      <c r="AD277" s="978">
        <f t="shared" ref="AD277" si="1081">T277/AC277</f>
        <v>3.75</v>
      </c>
      <c r="AE277" s="1048">
        <v>23.45</v>
      </c>
      <c r="AF277" s="976">
        <f t="shared" ref="AF277" si="1082">AD277*AE277</f>
        <v>87.9375</v>
      </c>
      <c r="AG277" s="1058" t="s">
        <v>128</v>
      </c>
      <c r="AH277" s="976">
        <f t="shared" ref="AH277" si="1083">AF277</f>
        <v>87.9375</v>
      </c>
      <c r="AI277" s="978">
        <f t="shared" ref="AI277" si="1084">AD277</f>
        <v>3.75</v>
      </c>
      <c r="AJ277" s="978">
        <f t="shared" ref="AJ277" si="1085">T277</f>
        <v>30</v>
      </c>
    </row>
    <row r="278" spans="1:39">
      <c r="A278" s="1097">
        <v>45661</v>
      </c>
      <c r="B278" s="164" t="s">
        <v>442</v>
      </c>
      <c r="C278" s="164" t="s">
        <v>111</v>
      </c>
      <c r="D278" s="1098" t="s">
        <v>606</v>
      </c>
      <c r="E278" s="164" t="s">
        <v>282</v>
      </c>
      <c r="F278" s="1000">
        <v>50808</v>
      </c>
      <c r="G278" s="1000"/>
      <c r="H278" s="1000">
        <v>50808</v>
      </c>
      <c r="I278" s="1000"/>
      <c r="J278" s="541">
        <f t="shared" ref="J278" si="1086">H278-F278</f>
        <v>0</v>
      </c>
      <c r="K278" s="1000">
        <v>50808</v>
      </c>
      <c r="L278" s="541">
        <f t="shared" ref="L278" si="1087">K278-H278</f>
        <v>0</v>
      </c>
      <c r="M278" s="1000">
        <v>50823</v>
      </c>
      <c r="N278" s="1000"/>
      <c r="O278" s="541">
        <f t="shared" ref="O278" si="1088">M278-K278</f>
        <v>15</v>
      </c>
      <c r="P278" s="541">
        <f t="shared" ref="P278" si="1089">M278-H278</f>
        <v>15</v>
      </c>
      <c r="Q278" s="1000">
        <v>50823</v>
      </c>
      <c r="R278" s="1000"/>
      <c r="S278" s="541">
        <f t="shared" ref="S278" si="1090">Q278-M278</f>
        <v>0</v>
      </c>
      <c r="T278" s="542">
        <f t="shared" ref="T278" si="1091">Q278-F278</f>
        <v>15</v>
      </c>
      <c r="U278" s="542"/>
      <c r="V278" s="541">
        <f t="shared" ref="V278" si="1092">P278</f>
        <v>15</v>
      </c>
      <c r="W278" s="543">
        <f t="shared" ref="W278" si="1093">T278-V278</f>
        <v>0</v>
      </c>
      <c r="X278" s="1046" t="s">
        <v>473</v>
      </c>
      <c r="Y278" s="1099" t="s">
        <v>51</v>
      </c>
      <c r="Z278" s="1099" t="s">
        <v>29</v>
      </c>
      <c r="AA278" s="1099">
        <v>2017</v>
      </c>
      <c r="AB278" s="1046" t="s">
        <v>30</v>
      </c>
      <c r="AC278" s="1047">
        <v>8</v>
      </c>
      <c r="AD278" s="978">
        <f t="shared" ref="AD278" si="1094">T278/AC278</f>
        <v>1.875</v>
      </c>
      <c r="AE278" s="1048">
        <v>23.45</v>
      </c>
      <c r="AF278" s="976">
        <f t="shared" ref="AF278" si="1095">AD278*AE278</f>
        <v>43.96875</v>
      </c>
      <c r="AG278" s="1058" t="s">
        <v>128</v>
      </c>
      <c r="AH278" s="976">
        <f t="shared" ref="AH278" si="1096">AF278</f>
        <v>43.96875</v>
      </c>
      <c r="AI278" s="978">
        <f t="shared" ref="AI278" si="1097">AD278</f>
        <v>1.875</v>
      </c>
      <c r="AJ278" s="978">
        <f t="shared" ref="AJ278" si="1098">T278</f>
        <v>15</v>
      </c>
    </row>
    <row r="279" spans="1:39">
      <c r="A279" s="1097">
        <v>45663</v>
      </c>
      <c r="B279" s="164" t="s">
        <v>442</v>
      </c>
      <c r="C279" s="164" t="s">
        <v>111</v>
      </c>
      <c r="D279" s="1098" t="s">
        <v>462</v>
      </c>
      <c r="E279" s="164" t="s">
        <v>282</v>
      </c>
      <c r="F279" s="1000">
        <v>50823</v>
      </c>
      <c r="G279" s="1000"/>
      <c r="H279" s="1000">
        <v>50830</v>
      </c>
      <c r="I279" s="1000"/>
      <c r="J279" s="541">
        <f t="shared" ref="J279" si="1099">H279-F279</f>
        <v>7</v>
      </c>
      <c r="K279" s="1000">
        <v>50830</v>
      </c>
      <c r="L279" s="541">
        <f t="shared" ref="L279" si="1100">K279-H279</f>
        <v>0</v>
      </c>
      <c r="M279" s="1000">
        <v>50838</v>
      </c>
      <c r="N279" s="1000"/>
      <c r="O279" s="541">
        <f t="shared" ref="O279" si="1101">M279-K279</f>
        <v>8</v>
      </c>
      <c r="P279" s="541">
        <f t="shared" ref="P279" si="1102">M279-H279</f>
        <v>8</v>
      </c>
      <c r="Q279" s="1000">
        <v>50846</v>
      </c>
      <c r="R279" s="1000"/>
      <c r="S279" s="541">
        <f t="shared" ref="S279" si="1103">Q279-M279</f>
        <v>8</v>
      </c>
      <c r="T279" s="542">
        <f t="shared" ref="T279" si="1104">Q279-F279</f>
        <v>23</v>
      </c>
      <c r="U279" s="542"/>
      <c r="V279" s="541">
        <f t="shared" ref="V279" si="1105">P279</f>
        <v>8</v>
      </c>
      <c r="W279" s="543">
        <f t="shared" ref="W279" si="1106">T279-V279</f>
        <v>15</v>
      </c>
      <c r="X279" s="1046" t="s">
        <v>473</v>
      </c>
      <c r="Y279" s="1099" t="s">
        <v>51</v>
      </c>
      <c r="Z279" s="1099" t="s">
        <v>29</v>
      </c>
      <c r="AA279" s="1099">
        <v>2017</v>
      </c>
      <c r="AB279" s="1046" t="s">
        <v>30</v>
      </c>
      <c r="AC279" s="1047">
        <v>8</v>
      </c>
      <c r="AD279" s="978">
        <f t="shared" ref="AD279" si="1107">T279/AC279</f>
        <v>2.875</v>
      </c>
      <c r="AE279" s="1048">
        <v>23.45</v>
      </c>
      <c r="AF279" s="976">
        <f t="shared" ref="AF279" si="1108">AD279*AE279</f>
        <v>67.418750000000003</v>
      </c>
      <c r="AG279" s="1058" t="s">
        <v>128</v>
      </c>
      <c r="AH279" s="976">
        <f t="shared" ref="AH279" si="1109">AF279</f>
        <v>67.418750000000003</v>
      </c>
      <c r="AI279" s="978">
        <f t="shared" ref="AI279" si="1110">AD279</f>
        <v>2.875</v>
      </c>
      <c r="AJ279" s="978">
        <f t="shared" ref="AJ279" si="1111">T279</f>
        <v>23</v>
      </c>
    </row>
    <row r="280" spans="1:39">
      <c r="A280" s="1097">
        <v>45663</v>
      </c>
      <c r="B280" s="164" t="s">
        <v>442</v>
      </c>
      <c r="C280" s="164" t="s">
        <v>111</v>
      </c>
      <c r="D280" s="1098" t="s">
        <v>485</v>
      </c>
      <c r="E280" s="164" t="s">
        <v>282</v>
      </c>
      <c r="F280" s="1000">
        <v>50846</v>
      </c>
      <c r="G280" s="1000"/>
      <c r="H280" s="1000">
        <v>50876</v>
      </c>
      <c r="I280" s="1000"/>
      <c r="J280" s="541">
        <f t="shared" ref="J280" si="1112">H280-F280</f>
        <v>30</v>
      </c>
      <c r="K280" s="1000">
        <v>50876</v>
      </c>
      <c r="L280" s="541">
        <f t="shared" ref="L280" si="1113">K280-H280</f>
        <v>0</v>
      </c>
      <c r="M280" s="1000">
        <v>50898</v>
      </c>
      <c r="N280" s="1000"/>
      <c r="O280" s="541">
        <f t="shared" ref="O280" si="1114">M280-K280</f>
        <v>22</v>
      </c>
      <c r="P280" s="541">
        <f t="shared" ref="P280" si="1115">M280-H280</f>
        <v>22</v>
      </c>
      <c r="Q280" s="1000">
        <v>50898</v>
      </c>
      <c r="R280" s="1000"/>
      <c r="S280" s="541">
        <f t="shared" ref="S280" si="1116">Q280-M280</f>
        <v>0</v>
      </c>
      <c r="T280" s="542">
        <f t="shared" ref="T280" si="1117">Q280-F280</f>
        <v>52</v>
      </c>
      <c r="U280" s="542"/>
      <c r="V280" s="541">
        <f t="shared" ref="V280" si="1118">P280</f>
        <v>22</v>
      </c>
      <c r="W280" s="543">
        <f t="shared" ref="W280" si="1119">T280-V280</f>
        <v>30</v>
      </c>
      <c r="X280" s="1046" t="s">
        <v>473</v>
      </c>
      <c r="Y280" s="1099" t="s">
        <v>51</v>
      </c>
      <c r="Z280" s="1099" t="s">
        <v>29</v>
      </c>
      <c r="AA280" s="1099">
        <v>2017</v>
      </c>
      <c r="AB280" s="1046" t="s">
        <v>30</v>
      </c>
      <c r="AC280" s="1047">
        <v>8</v>
      </c>
      <c r="AD280" s="978">
        <f t="shared" ref="AD280" si="1120">T280/AC280</f>
        <v>6.5</v>
      </c>
      <c r="AE280" s="1048">
        <v>23.45</v>
      </c>
      <c r="AF280" s="976">
        <f t="shared" ref="AF280" si="1121">AD280*AE280</f>
        <v>152.42499999999998</v>
      </c>
      <c r="AG280" s="1058" t="s">
        <v>128</v>
      </c>
      <c r="AH280" s="976">
        <f t="shared" ref="AH280" si="1122">AF280</f>
        <v>152.42499999999998</v>
      </c>
      <c r="AI280" s="978">
        <f t="shared" ref="AI280" si="1123">AD280</f>
        <v>6.5</v>
      </c>
      <c r="AJ280" s="978">
        <f t="shared" ref="AJ280" si="1124">T280</f>
        <v>52</v>
      </c>
    </row>
    <row r="281" spans="1:39">
      <c r="A281" s="1097">
        <v>45663</v>
      </c>
      <c r="B281" s="164" t="s">
        <v>442</v>
      </c>
      <c r="C281" s="164" t="s">
        <v>111</v>
      </c>
      <c r="D281" s="1098" t="s">
        <v>461</v>
      </c>
      <c r="E281" s="164" t="s">
        <v>283</v>
      </c>
      <c r="F281" s="1000">
        <v>50898</v>
      </c>
      <c r="G281" s="1000"/>
      <c r="H281" s="1000">
        <v>50913</v>
      </c>
      <c r="I281" s="1000"/>
      <c r="J281" s="541">
        <f t="shared" ref="J281" si="1125">H281-F281</f>
        <v>15</v>
      </c>
      <c r="K281" s="1000">
        <v>50913</v>
      </c>
      <c r="L281" s="541">
        <f t="shared" ref="L281" si="1126">K281-H281</f>
        <v>0</v>
      </c>
      <c r="M281" s="1000">
        <v>50921</v>
      </c>
      <c r="N281" s="1000"/>
      <c r="O281" s="541">
        <f t="shared" ref="O281" si="1127">M281-K281</f>
        <v>8</v>
      </c>
      <c r="P281" s="541">
        <f t="shared" ref="P281" si="1128">M281-H281</f>
        <v>8</v>
      </c>
      <c r="Q281" s="1000">
        <v>50924</v>
      </c>
      <c r="R281" s="1000"/>
      <c r="S281" s="541">
        <f t="shared" ref="S281" si="1129">Q281-M281</f>
        <v>3</v>
      </c>
      <c r="T281" s="542">
        <f t="shared" ref="T281" si="1130">Q281-F281</f>
        <v>26</v>
      </c>
      <c r="U281" s="542"/>
      <c r="V281" s="541">
        <f t="shared" ref="V281" si="1131">P281</f>
        <v>8</v>
      </c>
      <c r="W281" s="543">
        <f t="shared" ref="W281" si="1132">T281-V281</f>
        <v>18</v>
      </c>
      <c r="X281" s="1046" t="s">
        <v>473</v>
      </c>
      <c r="Y281" s="1099" t="s">
        <v>51</v>
      </c>
      <c r="Z281" s="1099" t="s">
        <v>29</v>
      </c>
      <c r="AA281" s="1099">
        <v>2017</v>
      </c>
      <c r="AB281" s="1046" t="s">
        <v>30</v>
      </c>
      <c r="AC281" s="1047">
        <v>8</v>
      </c>
      <c r="AD281" s="978">
        <f t="shared" ref="AD281" si="1133">T281/AC281</f>
        <v>3.25</v>
      </c>
      <c r="AE281" s="1048">
        <v>23.45</v>
      </c>
      <c r="AF281" s="976">
        <f t="shared" ref="AF281" si="1134">AD281*AE281</f>
        <v>76.212499999999991</v>
      </c>
      <c r="AG281" s="1058" t="s">
        <v>128</v>
      </c>
      <c r="AH281" s="976">
        <f t="shared" ref="AH281" si="1135">AF281</f>
        <v>76.212499999999991</v>
      </c>
      <c r="AI281" s="978">
        <f t="shared" ref="AI281" si="1136">AD281</f>
        <v>3.25</v>
      </c>
      <c r="AJ281" s="978">
        <f t="shared" ref="AJ281" si="1137">T281</f>
        <v>26</v>
      </c>
      <c r="AK281" s="1035" t="s">
        <v>439</v>
      </c>
      <c r="AL281" s="1036" t="s">
        <v>440</v>
      </c>
      <c r="AM281" s="1092" t="s">
        <v>2</v>
      </c>
    </row>
    <row r="282" spans="1:39">
      <c r="A282" s="1097">
        <v>45664</v>
      </c>
      <c r="B282" s="164" t="s">
        <v>442</v>
      </c>
      <c r="C282" s="164" t="s">
        <v>111</v>
      </c>
      <c r="D282" s="1098" t="s">
        <v>462</v>
      </c>
      <c r="E282" s="164" t="s">
        <v>282</v>
      </c>
      <c r="F282" s="1000">
        <v>50924</v>
      </c>
      <c r="G282" s="1000"/>
      <c r="H282" s="1000">
        <v>50927</v>
      </c>
      <c r="I282" s="1000"/>
      <c r="J282" s="541">
        <f t="shared" ref="J282" si="1138">H282-F282</f>
        <v>3</v>
      </c>
      <c r="K282" s="1000">
        <v>50927</v>
      </c>
      <c r="L282" s="541">
        <f t="shared" ref="L282" si="1139">K282-H282</f>
        <v>0</v>
      </c>
      <c r="M282" s="1000">
        <v>50933</v>
      </c>
      <c r="N282" s="1000"/>
      <c r="O282" s="541">
        <f t="shared" ref="O282" si="1140">M282-K282</f>
        <v>6</v>
      </c>
      <c r="P282" s="541">
        <f t="shared" ref="P282" si="1141">M282-H282</f>
        <v>6</v>
      </c>
      <c r="Q282" s="1000">
        <v>50942</v>
      </c>
      <c r="R282" s="1000"/>
      <c r="S282" s="541">
        <f t="shared" ref="S282" si="1142">Q282-M282</f>
        <v>9</v>
      </c>
      <c r="T282" s="542">
        <f t="shared" ref="T282" si="1143">Q282-F282</f>
        <v>18</v>
      </c>
      <c r="U282" s="542"/>
      <c r="V282" s="541">
        <f t="shared" ref="V282" si="1144">P282</f>
        <v>6</v>
      </c>
      <c r="W282" s="543">
        <f t="shared" ref="W282" si="1145">T282-V282</f>
        <v>12</v>
      </c>
      <c r="X282" s="1046" t="s">
        <v>473</v>
      </c>
      <c r="Y282" s="1099" t="s">
        <v>51</v>
      </c>
      <c r="Z282" s="1099" t="s">
        <v>29</v>
      </c>
      <c r="AA282" s="1099">
        <v>2017</v>
      </c>
      <c r="AB282" s="1046" t="s">
        <v>30</v>
      </c>
      <c r="AC282" s="1047">
        <v>8</v>
      </c>
      <c r="AD282" s="978">
        <f t="shared" ref="AD282" si="1146">T282/AC282</f>
        <v>2.25</v>
      </c>
      <c r="AE282" s="1048">
        <v>23.45</v>
      </c>
      <c r="AF282" s="976">
        <f t="shared" ref="AF282" si="1147">AD282*AE282</f>
        <v>52.762499999999996</v>
      </c>
      <c r="AG282" s="1058" t="s">
        <v>128</v>
      </c>
      <c r="AH282" s="976">
        <f t="shared" ref="AH282" si="1148">AF282</f>
        <v>52.762499999999996</v>
      </c>
      <c r="AI282" s="978">
        <f t="shared" ref="AI282" si="1149">AD282</f>
        <v>2.25</v>
      </c>
      <c r="AJ282" s="978">
        <f t="shared" ref="AJ282" si="1150">T282</f>
        <v>18</v>
      </c>
      <c r="AK282" s="1106">
        <f>SUM(AH270:AH282)</f>
        <v>1064.04375</v>
      </c>
      <c r="AL282" s="1074">
        <v>1000</v>
      </c>
      <c r="AM282" s="1075">
        <v>45664</v>
      </c>
    </row>
    <row r="283" spans="1:39">
      <c r="A283" s="1097">
        <v>45664</v>
      </c>
      <c r="B283" s="164" t="s">
        <v>442</v>
      </c>
      <c r="C283" s="164" t="s">
        <v>111</v>
      </c>
      <c r="D283" s="1098" t="s">
        <v>485</v>
      </c>
      <c r="E283" s="164" t="s">
        <v>282</v>
      </c>
      <c r="F283" s="1000">
        <v>50942</v>
      </c>
      <c r="G283" s="1000"/>
      <c r="H283" s="1000">
        <v>50949</v>
      </c>
      <c r="I283" s="1000"/>
      <c r="J283" s="541">
        <f t="shared" ref="J283" si="1151">H283-F283</f>
        <v>7</v>
      </c>
      <c r="K283" s="1000">
        <v>50949</v>
      </c>
      <c r="L283" s="541">
        <f t="shared" ref="L283" si="1152">K283-H283</f>
        <v>0</v>
      </c>
      <c r="M283" s="1000">
        <v>50964</v>
      </c>
      <c r="N283" s="1000"/>
      <c r="O283" s="541">
        <f t="shared" ref="O283" si="1153">M283-K283</f>
        <v>15</v>
      </c>
      <c r="P283" s="541">
        <f t="shared" ref="P283" si="1154">M283-H283</f>
        <v>15</v>
      </c>
      <c r="Q283" s="1000">
        <v>50964</v>
      </c>
      <c r="R283" s="1000"/>
      <c r="S283" s="541">
        <f t="shared" ref="S283" si="1155">Q283-M283</f>
        <v>0</v>
      </c>
      <c r="T283" s="542">
        <f t="shared" ref="T283" si="1156">Q283-F283</f>
        <v>22</v>
      </c>
      <c r="U283" s="542"/>
      <c r="V283" s="541">
        <f t="shared" ref="V283" si="1157">P283</f>
        <v>15</v>
      </c>
      <c r="W283" s="543">
        <f t="shared" ref="W283" si="1158">T283-V283</f>
        <v>7</v>
      </c>
      <c r="X283" s="1046" t="s">
        <v>473</v>
      </c>
      <c r="Y283" s="1099" t="s">
        <v>51</v>
      </c>
      <c r="Z283" s="1099" t="s">
        <v>29</v>
      </c>
      <c r="AA283" s="1099">
        <v>2017</v>
      </c>
      <c r="AB283" s="1046" t="s">
        <v>30</v>
      </c>
      <c r="AC283" s="1047">
        <v>8</v>
      </c>
      <c r="AD283" s="978">
        <f t="shared" ref="AD283" si="1159">T283/AC283</f>
        <v>2.75</v>
      </c>
      <c r="AE283" s="1048">
        <v>23.45</v>
      </c>
      <c r="AF283" s="976">
        <f t="shared" ref="AF283" si="1160">AD283*AE283</f>
        <v>64.487499999999997</v>
      </c>
      <c r="AG283" s="1058" t="s">
        <v>128</v>
      </c>
      <c r="AH283" s="976">
        <f t="shared" ref="AH283" si="1161">AF283</f>
        <v>64.487499999999997</v>
      </c>
      <c r="AI283" s="978">
        <f t="shared" ref="AI283" si="1162">AD283</f>
        <v>2.75</v>
      </c>
      <c r="AJ283" s="978">
        <f t="shared" ref="AJ283" si="1163">T283</f>
        <v>22</v>
      </c>
    </row>
    <row r="284" spans="1:39">
      <c r="A284" s="1097">
        <v>45664</v>
      </c>
      <c r="B284" s="164" t="s">
        <v>442</v>
      </c>
      <c r="C284" s="164" t="s">
        <v>111</v>
      </c>
      <c r="D284" s="1098" t="s">
        <v>461</v>
      </c>
      <c r="E284" s="164" t="s">
        <v>283</v>
      </c>
      <c r="F284" s="1000">
        <v>50964</v>
      </c>
      <c r="G284" s="1000"/>
      <c r="H284" s="1000">
        <v>50974</v>
      </c>
      <c r="I284" s="1000"/>
      <c r="J284" s="541">
        <f t="shared" ref="J284" si="1164">H284-F284</f>
        <v>10</v>
      </c>
      <c r="K284" s="1000">
        <v>50974</v>
      </c>
      <c r="L284" s="541">
        <f t="shared" ref="L284" si="1165">K284-H284</f>
        <v>0</v>
      </c>
      <c r="M284" s="1000">
        <v>50982</v>
      </c>
      <c r="N284" s="1000"/>
      <c r="O284" s="541">
        <f t="shared" ref="O284" si="1166">M284-K284</f>
        <v>8</v>
      </c>
      <c r="P284" s="541">
        <f t="shared" ref="P284" si="1167">M284-H284</f>
        <v>8</v>
      </c>
      <c r="Q284" s="1000">
        <v>50985</v>
      </c>
      <c r="R284" s="1000"/>
      <c r="S284" s="541">
        <f t="shared" ref="S284" si="1168">Q284-M284</f>
        <v>3</v>
      </c>
      <c r="T284" s="542">
        <f t="shared" ref="T284" si="1169">Q284-F284</f>
        <v>21</v>
      </c>
      <c r="U284" s="542"/>
      <c r="V284" s="541">
        <f t="shared" ref="V284" si="1170">P284</f>
        <v>8</v>
      </c>
      <c r="W284" s="543">
        <f t="shared" ref="W284" si="1171">T284-V284</f>
        <v>13</v>
      </c>
      <c r="X284" s="1046" t="s">
        <v>473</v>
      </c>
      <c r="Y284" s="1099" t="s">
        <v>51</v>
      </c>
      <c r="Z284" s="1099" t="s">
        <v>29</v>
      </c>
      <c r="AA284" s="1099">
        <v>2017</v>
      </c>
      <c r="AB284" s="1046" t="s">
        <v>30</v>
      </c>
      <c r="AC284" s="1047">
        <v>8</v>
      </c>
      <c r="AD284" s="978">
        <f t="shared" ref="AD284" si="1172">T284/AC284</f>
        <v>2.625</v>
      </c>
      <c r="AE284" s="1048">
        <v>23.45</v>
      </c>
      <c r="AF284" s="976">
        <f t="shared" ref="AF284" si="1173">AD284*AE284</f>
        <v>61.556249999999999</v>
      </c>
      <c r="AG284" s="1058" t="s">
        <v>128</v>
      </c>
      <c r="AH284" s="976">
        <f t="shared" ref="AH284" si="1174">AF284</f>
        <v>61.556249999999999</v>
      </c>
      <c r="AI284" s="978">
        <f t="shared" ref="AI284" si="1175">AD284</f>
        <v>2.625</v>
      </c>
      <c r="AJ284" s="978">
        <f t="shared" ref="AJ284" si="1176">T284</f>
        <v>21</v>
      </c>
    </row>
    <row r="285" spans="1:39">
      <c r="A285" s="1097">
        <v>45665</v>
      </c>
      <c r="B285" s="164" t="s">
        <v>442</v>
      </c>
      <c r="C285" s="164" t="s">
        <v>111</v>
      </c>
      <c r="D285" s="1098" t="s">
        <v>462</v>
      </c>
      <c r="E285" s="164" t="s">
        <v>282</v>
      </c>
      <c r="F285" s="1000">
        <v>50985</v>
      </c>
      <c r="G285" s="1000"/>
      <c r="H285" s="1000">
        <v>50988</v>
      </c>
      <c r="I285" s="1000"/>
      <c r="J285" s="541">
        <f t="shared" ref="J285" si="1177">H285-F285</f>
        <v>3</v>
      </c>
      <c r="K285" s="1000">
        <v>50988</v>
      </c>
      <c r="L285" s="541">
        <f t="shared" ref="L285" si="1178">K285-H285</f>
        <v>0</v>
      </c>
      <c r="M285" s="1000">
        <v>50994</v>
      </c>
      <c r="N285" s="1000"/>
      <c r="O285" s="541">
        <f t="shared" ref="O285" si="1179">M285-K285</f>
        <v>6</v>
      </c>
      <c r="P285" s="541">
        <f t="shared" ref="P285" si="1180">M285-H285</f>
        <v>6</v>
      </c>
      <c r="Q285" s="1000">
        <v>51002</v>
      </c>
      <c r="R285" s="1000"/>
      <c r="S285" s="541">
        <f t="shared" ref="S285" si="1181">Q285-M285</f>
        <v>8</v>
      </c>
      <c r="T285" s="542">
        <f t="shared" ref="T285" si="1182">Q285-F285</f>
        <v>17</v>
      </c>
      <c r="U285" s="542"/>
      <c r="V285" s="541">
        <f t="shared" ref="V285" si="1183">P285</f>
        <v>6</v>
      </c>
      <c r="W285" s="543">
        <f t="shared" ref="W285" si="1184">T285-V285</f>
        <v>11</v>
      </c>
      <c r="X285" s="1046" t="s">
        <v>473</v>
      </c>
      <c r="Y285" s="1099" t="s">
        <v>51</v>
      </c>
      <c r="Z285" s="1099" t="s">
        <v>29</v>
      </c>
      <c r="AA285" s="1099">
        <v>2017</v>
      </c>
      <c r="AB285" s="1046" t="s">
        <v>30</v>
      </c>
      <c r="AC285" s="1047">
        <v>8</v>
      </c>
      <c r="AD285" s="978">
        <f t="shared" ref="AD285" si="1185">T285/AC285</f>
        <v>2.125</v>
      </c>
      <c r="AE285" s="1048">
        <v>23.45</v>
      </c>
      <c r="AF285" s="976">
        <f t="shared" ref="AF285" si="1186">AD285*AE285</f>
        <v>49.831249999999997</v>
      </c>
      <c r="AG285" s="1058" t="s">
        <v>128</v>
      </c>
      <c r="AH285" s="976">
        <f t="shared" ref="AH285" si="1187">AF285</f>
        <v>49.831249999999997</v>
      </c>
      <c r="AI285" s="978">
        <f t="shared" ref="AI285" si="1188">AD285</f>
        <v>2.125</v>
      </c>
      <c r="AJ285" s="978">
        <f t="shared" ref="AJ285" si="1189">T285</f>
        <v>17</v>
      </c>
    </row>
    <row r="286" spans="1:39">
      <c r="A286" s="1097">
        <v>45665</v>
      </c>
      <c r="B286" s="164" t="s">
        <v>442</v>
      </c>
      <c r="C286" s="164" t="s">
        <v>111</v>
      </c>
      <c r="D286" s="1098" t="s">
        <v>485</v>
      </c>
      <c r="E286" s="164" t="s">
        <v>282</v>
      </c>
      <c r="F286" s="1000">
        <v>51002</v>
      </c>
      <c r="G286" s="1000"/>
      <c r="H286" s="1000">
        <v>51011</v>
      </c>
      <c r="I286" s="1000"/>
      <c r="J286" s="541">
        <f t="shared" ref="J286" si="1190">H286-F286</f>
        <v>9</v>
      </c>
      <c r="K286" s="1000">
        <v>51011</v>
      </c>
      <c r="L286" s="541">
        <f t="shared" ref="L286" si="1191">K286-H286</f>
        <v>0</v>
      </c>
      <c r="M286" s="1000">
        <v>51024</v>
      </c>
      <c r="N286" s="1000"/>
      <c r="O286" s="541">
        <f t="shared" ref="O286" si="1192">M286-K286</f>
        <v>13</v>
      </c>
      <c r="P286" s="541">
        <f t="shared" ref="P286" si="1193">M286-H286</f>
        <v>13</v>
      </c>
      <c r="Q286" s="1000">
        <v>51024</v>
      </c>
      <c r="R286" s="1000"/>
      <c r="S286" s="541">
        <f t="shared" ref="S286" si="1194">Q286-M286</f>
        <v>0</v>
      </c>
      <c r="T286" s="542">
        <f t="shared" ref="T286" si="1195">Q286-F286</f>
        <v>22</v>
      </c>
      <c r="U286" s="542"/>
      <c r="V286" s="541">
        <f t="shared" ref="V286" si="1196">P286</f>
        <v>13</v>
      </c>
      <c r="W286" s="543">
        <f t="shared" ref="W286" si="1197">T286-V286</f>
        <v>9</v>
      </c>
      <c r="X286" s="1046" t="s">
        <v>473</v>
      </c>
      <c r="Y286" s="1099" t="s">
        <v>51</v>
      </c>
      <c r="Z286" s="1099" t="s">
        <v>29</v>
      </c>
      <c r="AA286" s="1099">
        <v>2017</v>
      </c>
      <c r="AB286" s="1046" t="s">
        <v>30</v>
      </c>
      <c r="AC286" s="1047">
        <v>8</v>
      </c>
      <c r="AD286" s="978">
        <f t="shared" ref="AD286" si="1198">T286/AC286</f>
        <v>2.75</v>
      </c>
      <c r="AE286" s="1048">
        <v>23.45</v>
      </c>
      <c r="AF286" s="976">
        <f t="shared" ref="AF286" si="1199">AD286*AE286</f>
        <v>64.487499999999997</v>
      </c>
      <c r="AG286" s="1058" t="s">
        <v>128</v>
      </c>
      <c r="AH286" s="976">
        <f t="shared" ref="AH286" si="1200">AF286</f>
        <v>64.487499999999997</v>
      </c>
      <c r="AI286" s="978">
        <f t="shared" ref="AI286" si="1201">AD286</f>
        <v>2.75</v>
      </c>
      <c r="AJ286" s="978">
        <f t="shared" ref="AJ286" si="1202">T286</f>
        <v>22</v>
      </c>
    </row>
    <row r="287" spans="1:39">
      <c r="A287" s="1097">
        <v>45665</v>
      </c>
      <c r="B287" s="164" t="s">
        <v>442</v>
      </c>
      <c r="C287" s="164" t="s">
        <v>111</v>
      </c>
      <c r="D287" s="1098" t="s">
        <v>461</v>
      </c>
      <c r="E287" s="164" t="s">
        <v>283</v>
      </c>
      <c r="F287" s="1000">
        <v>51024</v>
      </c>
      <c r="G287" s="1000"/>
      <c r="H287" s="1000">
        <v>51036</v>
      </c>
      <c r="I287" s="1000"/>
      <c r="J287" s="541">
        <f t="shared" ref="J287" si="1203">H287-F287</f>
        <v>12</v>
      </c>
      <c r="K287" s="1000">
        <v>51036</v>
      </c>
      <c r="L287" s="541">
        <f t="shared" ref="L287" si="1204">K287-H287</f>
        <v>0</v>
      </c>
      <c r="M287" s="1000">
        <v>51045</v>
      </c>
      <c r="N287" s="1000"/>
      <c r="O287" s="541">
        <f t="shared" ref="O287" si="1205">M287-K287</f>
        <v>9</v>
      </c>
      <c r="P287" s="541">
        <f t="shared" ref="P287" si="1206">M287-H287</f>
        <v>9</v>
      </c>
      <c r="Q287" s="1000">
        <v>51049</v>
      </c>
      <c r="R287" s="1000"/>
      <c r="S287" s="541">
        <f t="shared" ref="S287" si="1207">Q287-M287</f>
        <v>4</v>
      </c>
      <c r="T287" s="542">
        <f t="shared" ref="T287" si="1208">Q287-F287</f>
        <v>25</v>
      </c>
      <c r="U287" s="542"/>
      <c r="V287" s="541">
        <f t="shared" ref="V287" si="1209">P287</f>
        <v>9</v>
      </c>
      <c r="W287" s="543">
        <f t="shared" ref="W287" si="1210">T287-V287</f>
        <v>16</v>
      </c>
      <c r="X287" s="1046" t="s">
        <v>473</v>
      </c>
      <c r="Y287" s="1099" t="s">
        <v>51</v>
      </c>
      <c r="Z287" s="1099" t="s">
        <v>29</v>
      </c>
      <c r="AA287" s="1099">
        <v>2017</v>
      </c>
      <c r="AB287" s="1046" t="s">
        <v>30</v>
      </c>
      <c r="AC287" s="1047">
        <v>8</v>
      </c>
      <c r="AD287" s="978">
        <f t="shared" ref="AD287" si="1211">T287/AC287</f>
        <v>3.125</v>
      </c>
      <c r="AE287" s="1048">
        <v>23.45</v>
      </c>
      <c r="AF287" s="976">
        <f t="shared" ref="AF287" si="1212">AD287*AE287</f>
        <v>73.28125</v>
      </c>
      <c r="AG287" s="1058" t="s">
        <v>128</v>
      </c>
      <c r="AH287" s="976">
        <f t="shared" ref="AH287" si="1213">AF287</f>
        <v>73.28125</v>
      </c>
      <c r="AI287" s="978">
        <f t="shared" ref="AI287" si="1214">AD287</f>
        <v>3.125</v>
      </c>
      <c r="AJ287" s="978">
        <f t="shared" ref="AJ287" si="1215">T287</f>
        <v>25</v>
      </c>
      <c r="AK287" s="1035" t="s">
        <v>439</v>
      </c>
      <c r="AL287" s="1036" t="s">
        <v>440</v>
      </c>
      <c r="AM287" s="1092" t="s">
        <v>2</v>
      </c>
    </row>
    <row r="288" spans="1:39">
      <c r="A288" s="1097">
        <v>45300</v>
      </c>
      <c r="B288" s="164" t="s">
        <v>442</v>
      </c>
      <c r="C288" s="164" t="s">
        <v>111</v>
      </c>
      <c r="D288" s="1098" t="s">
        <v>462</v>
      </c>
      <c r="E288" s="164" t="s">
        <v>282</v>
      </c>
      <c r="F288" s="1000">
        <v>51049</v>
      </c>
      <c r="G288" s="1000"/>
      <c r="H288" s="1000">
        <v>51051</v>
      </c>
      <c r="I288" s="1000"/>
      <c r="J288" s="541">
        <f t="shared" ref="J288" si="1216">H288-F288</f>
        <v>2</v>
      </c>
      <c r="K288" s="1000">
        <v>51051</v>
      </c>
      <c r="L288" s="541">
        <f t="shared" ref="L288" si="1217">K288-H288</f>
        <v>0</v>
      </c>
      <c r="M288" s="1000">
        <v>51058</v>
      </c>
      <c r="N288" s="1000"/>
      <c r="O288" s="541">
        <f t="shared" ref="O288" si="1218">M288-K288</f>
        <v>7</v>
      </c>
      <c r="P288" s="541">
        <f t="shared" ref="P288" si="1219">M288-H288</f>
        <v>7</v>
      </c>
      <c r="Q288" s="1000">
        <v>51066</v>
      </c>
      <c r="R288" s="1000"/>
      <c r="S288" s="541">
        <f t="shared" ref="S288" si="1220">Q288-M288</f>
        <v>8</v>
      </c>
      <c r="T288" s="542">
        <f t="shared" ref="T288" si="1221">Q288-F288</f>
        <v>17</v>
      </c>
      <c r="U288" s="542"/>
      <c r="V288" s="541">
        <f t="shared" ref="V288" si="1222">P288</f>
        <v>7</v>
      </c>
      <c r="W288" s="543">
        <f t="shared" ref="W288" si="1223">T288-V288</f>
        <v>10</v>
      </c>
      <c r="X288" s="1046" t="s">
        <v>473</v>
      </c>
      <c r="Y288" s="1099" t="s">
        <v>51</v>
      </c>
      <c r="Z288" s="1099" t="s">
        <v>29</v>
      </c>
      <c r="AA288" s="1099">
        <v>2017</v>
      </c>
      <c r="AB288" s="1046" t="s">
        <v>30</v>
      </c>
      <c r="AC288" s="1047">
        <v>8</v>
      </c>
      <c r="AD288" s="978">
        <f t="shared" ref="AD288" si="1224">T288/AC288</f>
        <v>2.125</v>
      </c>
      <c r="AE288" s="1048">
        <v>23.45</v>
      </c>
      <c r="AF288" s="976">
        <f t="shared" ref="AF288" si="1225">AD288*AE288</f>
        <v>49.831249999999997</v>
      </c>
      <c r="AG288" s="1058" t="s">
        <v>128</v>
      </c>
      <c r="AH288" s="976">
        <f t="shared" ref="AH288" si="1226">AF288</f>
        <v>49.831249999999997</v>
      </c>
      <c r="AI288" s="978">
        <f t="shared" ref="AI288" si="1227">AD288</f>
        <v>2.125</v>
      </c>
      <c r="AJ288" s="978">
        <f t="shared" ref="AJ288" si="1228">T288</f>
        <v>17</v>
      </c>
      <c r="AK288" s="1106">
        <f>SUM(AH283:AH288)</f>
        <v>363.47500000000002</v>
      </c>
      <c r="AL288" s="1074">
        <v>800</v>
      </c>
      <c r="AM288" s="1075">
        <v>45666</v>
      </c>
    </row>
    <row r="289" spans="1:39">
      <c r="A289" s="1097">
        <v>45300</v>
      </c>
      <c r="B289" s="164" t="s">
        <v>442</v>
      </c>
      <c r="C289" s="164" t="s">
        <v>111</v>
      </c>
      <c r="D289" s="1098" t="s">
        <v>485</v>
      </c>
      <c r="E289" s="164" t="s">
        <v>282</v>
      </c>
      <c r="F289" s="1000">
        <v>51066</v>
      </c>
      <c r="G289" s="1000"/>
      <c r="H289" s="1000">
        <v>51066</v>
      </c>
      <c r="I289" s="1000"/>
      <c r="J289" s="541">
        <f t="shared" ref="J289" si="1229">H289-F289</f>
        <v>0</v>
      </c>
      <c r="K289" s="1000">
        <v>51085</v>
      </c>
      <c r="L289" s="541">
        <f t="shared" ref="L289" si="1230">K289-H289</f>
        <v>19</v>
      </c>
      <c r="M289" s="1000">
        <v>51099</v>
      </c>
      <c r="N289" s="1000"/>
      <c r="O289" s="541">
        <f t="shared" ref="O289" si="1231">M289-K289</f>
        <v>14</v>
      </c>
      <c r="P289" s="541">
        <f t="shared" ref="P289" si="1232">M289-H289</f>
        <v>33</v>
      </c>
      <c r="Q289" s="1000">
        <v>51099</v>
      </c>
      <c r="R289" s="1000"/>
      <c r="S289" s="541">
        <f t="shared" ref="S289" si="1233">Q289-M289</f>
        <v>0</v>
      </c>
      <c r="T289" s="542">
        <f t="shared" ref="T289" si="1234">Q289-F289</f>
        <v>33</v>
      </c>
      <c r="U289" s="542"/>
      <c r="V289" s="541">
        <f t="shared" ref="V289" si="1235">P289</f>
        <v>33</v>
      </c>
      <c r="W289" s="543">
        <f t="shared" ref="W289" si="1236">T289-V289</f>
        <v>0</v>
      </c>
      <c r="X289" s="1046" t="s">
        <v>473</v>
      </c>
      <c r="Y289" s="1099" t="s">
        <v>51</v>
      </c>
      <c r="Z289" s="1099" t="s">
        <v>29</v>
      </c>
      <c r="AA289" s="1099">
        <v>2017</v>
      </c>
      <c r="AB289" s="1046" t="s">
        <v>30</v>
      </c>
      <c r="AC289" s="1047">
        <v>8</v>
      </c>
      <c r="AD289" s="978">
        <f t="shared" ref="AD289" si="1237">T289/AC289</f>
        <v>4.125</v>
      </c>
      <c r="AE289" s="1048">
        <v>23.45</v>
      </c>
      <c r="AF289" s="976">
        <f t="shared" ref="AF289" si="1238">AD289*AE289</f>
        <v>96.731250000000003</v>
      </c>
      <c r="AG289" s="1058" t="s">
        <v>128</v>
      </c>
      <c r="AH289" s="976">
        <f t="shared" ref="AH289" si="1239">AF289</f>
        <v>96.731250000000003</v>
      </c>
      <c r="AI289" s="978">
        <f t="shared" ref="AI289" si="1240">AD289</f>
        <v>4.125</v>
      </c>
      <c r="AJ289" s="978">
        <f t="shared" ref="AJ289" si="1241">T289</f>
        <v>33</v>
      </c>
    </row>
    <row r="290" spans="1:39">
      <c r="A290" s="1097">
        <v>45300</v>
      </c>
      <c r="B290" s="164" t="s">
        <v>442</v>
      </c>
      <c r="C290" s="164" t="s">
        <v>111</v>
      </c>
      <c r="D290" s="1098" t="s">
        <v>461</v>
      </c>
      <c r="E290" s="164" t="s">
        <v>283</v>
      </c>
      <c r="F290" s="1000">
        <v>51099</v>
      </c>
      <c r="G290" s="1000"/>
      <c r="H290" s="1000">
        <v>51110</v>
      </c>
      <c r="I290" s="1000"/>
      <c r="J290" s="541">
        <f t="shared" ref="J290" si="1242">H290-F290</f>
        <v>11</v>
      </c>
      <c r="K290" s="1000">
        <v>51110</v>
      </c>
      <c r="L290" s="541">
        <f t="shared" ref="L290" si="1243">K290-H290</f>
        <v>0</v>
      </c>
      <c r="M290" s="1000">
        <v>51119</v>
      </c>
      <c r="N290" s="1000"/>
      <c r="O290" s="541">
        <f t="shared" ref="O290" si="1244">M290-K290</f>
        <v>9</v>
      </c>
      <c r="P290" s="541">
        <f t="shared" ref="P290" si="1245">M290-H290</f>
        <v>9</v>
      </c>
      <c r="Q290" s="1000">
        <v>51123</v>
      </c>
      <c r="R290" s="1000"/>
      <c r="S290" s="541">
        <f t="shared" ref="S290" si="1246">Q290-M290</f>
        <v>4</v>
      </c>
      <c r="T290" s="542">
        <f t="shared" ref="T290" si="1247">Q290-F290</f>
        <v>24</v>
      </c>
      <c r="U290" s="542"/>
      <c r="V290" s="541">
        <f t="shared" ref="V290" si="1248">P290</f>
        <v>9</v>
      </c>
      <c r="W290" s="543">
        <f t="shared" ref="W290" si="1249">T290-V290</f>
        <v>15</v>
      </c>
      <c r="X290" s="1046" t="s">
        <v>473</v>
      </c>
      <c r="Y290" s="1099" t="s">
        <v>51</v>
      </c>
      <c r="Z290" s="1099" t="s">
        <v>29</v>
      </c>
      <c r="AA290" s="1099">
        <v>2017</v>
      </c>
      <c r="AB290" s="1046" t="s">
        <v>30</v>
      </c>
      <c r="AC290" s="1047">
        <v>8</v>
      </c>
      <c r="AD290" s="978">
        <f t="shared" ref="AD290" si="1250">T290/AC290</f>
        <v>3</v>
      </c>
      <c r="AE290" s="1048">
        <v>23.45</v>
      </c>
      <c r="AF290" s="976">
        <f t="shared" ref="AF290" si="1251">AD290*AE290</f>
        <v>70.349999999999994</v>
      </c>
      <c r="AG290" s="1058" t="s">
        <v>128</v>
      </c>
      <c r="AH290" s="976">
        <f t="shared" ref="AH290" si="1252">AF290</f>
        <v>70.349999999999994</v>
      </c>
      <c r="AI290" s="978">
        <f t="shared" ref="AI290" si="1253">AD290</f>
        <v>3</v>
      </c>
      <c r="AJ290" s="978">
        <f t="shared" ref="AJ290" si="1254">T290</f>
        <v>24</v>
      </c>
    </row>
    <row r="291" spans="1:39">
      <c r="A291" s="1097">
        <v>45667</v>
      </c>
      <c r="B291" s="164" t="s">
        <v>442</v>
      </c>
      <c r="C291" s="164" t="s">
        <v>111</v>
      </c>
      <c r="D291" s="1098" t="s">
        <v>462</v>
      </c>
      <c r="E291" s="164" t="s">
        <v>282</v>
      </c>
      <c r="F291" s="1000">
        <v>51123</v>
      </c>
      <c r="G291" s="1000"/>
      <c r="H291" s="1000">
        <v>51126</v>
      </c>
      <c r="I291" s="1000"/>
      <c r="J291" s="541">
        <f t="shared" ref="J291" si="1255">H291-F291</f>
        <v>3</v>
      </c>
      <c r="K291" s="1000">
        <v>51126</v>
      </c>
      <c r="L291" s="541">
        <f t="shared" ref="L291" si="1256">K291-H291</f>
        <v>0</v>
      </c>
      <c r="M291" s="1000">
        <v>51135</v>
      </c>
      <c r="N291" s="1000"/>
      <c r="O291" s="541">
        <f t="shared" ref="O291" si="1257">M291-K291</f>
        <v>9</v>
      </c>
      <c r="P291" s="541">
        <f t="shared" ref="P291" si="1258">M291-H291</f>
        <v>9</v>
      </c>
      <c r="Q291" s="1000">
        <v>51144</v>
      </c>
      <c r="R291" s="1000"/>
      <c r="S291" s="541">
        <f t="shared" ref="S291" si="1259">Q291-M291</f>
        <v>9</v>
      </c>
      <c r="T291" s="542">
        <f t="shared" ref="T291" si="1260">Q291-F291</f>
        <v>21</v>
      </c>
      <c r="U291" s="542"/>
      <c r="V291" s="541">
        <f t="shared" ref="V291" si="1261">P291</f>
        <v>9</v>
      </c>
      <c r="W291" s="543">
        <f t="shared" ref="W291" si="1262">T291-V291</f>
        <v>12</v>
      </c>
      <c r="X291" s="1046" t="s">
        <v>473</v>
      </c>
      <c r="Y291" s="1099" t="s">
        <v>51</v>
      </c>
      <c r="Z291" s="1099" t="s">
        <v>29</v>
      </c>
      <c r="AA291" s="1099">
        <v>2017</v>
      </c>
      <c r="AB291" s="1046" t="s">
        <v>30</v>
      </c>
      <c r="AC291" s="1047">
        <v>8</v>
      </c>
      <c r="AD291" s="978">
        <f t="shared" ref="AD291" si="1263">T291/AC291</f>
        <v>2.625</v>
      </c>
      <c r="AE291" s="1048">
        <v>23.45</v>
      </c>
      <c r="AF291" s="976">
        <f t="shared" ref="AF291" si="1264">AD291*AE291</f>
        <v>61.556249999999999</v>
      </c>
      <c r="AG291" s="1058" t="s">
        <v>128</v>
      </c>
      <c r="AH291" s="976">
        <f t="shared" ref="AH291" si="1265">AF291</f>
        <v>61.556249999999999</v>
      </c>
      <c r="AI291" s="978">
        <f t="shared" ref="AI291" si="1266">AD291</f>
        <v>2.625</v>
      </c>
      <c r="AJ291" s="978">
        <f t="shared" ref="AJ291" si="1267">T291</f>
        <v>21</v>
      </c>
    </row>
    <row r="292" spans="1:39">
      <c r="A292" s="1097">
        <v>45667</v>
      </c>
      <c r="B292" s="164" t="s">
        <v>442</v>
      </c>
      <c r="C292" s="164" t="s">
        <v>111</v>
      </c>
      <c r="D292" s="1098" t="s">
        <v>485</v>
      </c>
      <c r="E292" s="164" t="s">
        <v>282</v>
      </c>
      <c r="F292" s="1000">
        <v>51144</v>
      </c>
      <c r="G292" s="1000"/>
      <c r="H292" s="1000">
        <v>51154</v>
      </c>
      <c r="I292" s="1000"/>
      <c r="J292" s="541">
        <f t="shared" ref="J292" si="1268">H292-F292</f>
        <v>10</v>
      </c>
      <c r="K292" s="1000">
        <v>51154</v>
      </c>
      <c r="L292" s="541">
        <f t="shared" ref="L292" si="1269">K292-H292</f>
        <v>0</v>
      </c>
      <c r="M292" s="1000">
        <v>51180</v>
      </c>
      <c r="N292" s="1000"/>
      <c r="O292" s="541">
        <f t="shared" ref="O292" si="1270">M292-K292</f>
        <v>26</v>
      </c>
      <c r="P292" s="541">
        <f t="shared" ref="P292" si="1271">M292-H292</f>
        <v>26</v>
      </c>
      <c r="Q292" s="1000">
        <v>51188</v>
      </c>
      <c r="R292" s="1000"/>
      <c r="S292" s="541">
        <f t="shared" ref="S292" si="1272">Q292-M292</f>
        <v>8</v>
      </c>
      <c r="T292" s="542">
        <f t="shared" ref="T292" si="1273">Q292-F292</f>
        <v>44</v>
      </c>
      <c r="U292" s="542"/>
      <c r="V292" s="541">
        <f t="shared" ref="V292" si="1274">P292</f>
        <v>26</v>
      </c>
      <c r="W292" s="543">
        <f t="shared" ref="W292" si="1275">T292-V292</f>
        <v>18</v>
      </c>
      <c r="X292" s="1046" t="s">
        <v>473</v>
      </c>
      <c r="Y292" s="1099" t="s">
        <v>51</v>
      </c>
      <c r="Z292" s="1099" t="s">
        <v>29</v>
      </c>
      <c r="AA292" s="1099">
        <v>2017</v>
      </c>
      <c r="AB292" s="1046" t="s">
        <v>30</v>
      </c>
      <c r="AC292" s="1047">
        <v>8</v>
      </c>
      <c r="AD292" s="978">
        <f t="shared" ref="AD292" si="1276">T292/AC292</f>
        <v>5.5</v>
      </c>
      <c r="AE292" s="1048">
        <v>23.45</v>
      </c>
      <c r="AF292" s="976">
        <f t="shared" ref="AF292" si="1277">AD292*AE292</f>
        <v>128.97499999999999</v>
      </c>
      <c r="AG292" s="1058" t="s">
        <v>128</v>
      </c>
      <c r="AH292" s="976">
        <f t="shared" ref="AH292" si="1278">AF292</f>
        <v>128.97499999999999</v>
      </c>
      <c r="AI292" s="978">
        <f t="shared" ref="AI292" si="1279">AD292</f>
        <v>5.5</v>
      </c>
      <c r="AJ292" s="978">
        <f t="shared" ref="AJ292" si="1280">T292</f>
        <v>44</v>
      </c>
    </row>
    <row r="293" spans="1:39">
      <c r="A293" s="1097">
        <v>45667</v>
      </c>
      <c r="B293" s="164" t="s">
        <v>442</v>
      </c>
      <c r="C293" s="164" t="s">
        <v>111</v>
      </c>
      <c r="D293" s="1098" t="s">
        <v>461</v>
      </c>
      <c r="E293" s="164" t="s">
        <v>283</v>
      </c>
      <c r="F293" s="1000">
        <v>51188</v>
      </c>
      <c r="G293" s="1000"/>
      <c r="H293" s="1000">
        <v>51197</v>
      </c>
      <c r="I293" s="1000"/>
      <c r="J293" s="541">
        <f t="shared" ref="J293" si="1281">H293-F293</f>
        <v>9</v>
      </c>
      <c r="K293" s="1000">
        <v>51197</v>
      </c>
      <c r="L293" s="541">
        <f t="shared" ref="L293" si="1282">K293-H293</f>
        <v>0</v>
      </c>
      <c r="M293" s="1000">
        <v>51205</v>
      </c>
      <c r="N293" s="1000"/>
      <c r="O293" s="541">
        <f t="shared" ref="O293" si="1283">M293-K293</f>
        <v>8</v>
      </c>
      <c r="P293" s="541">
        <f t="shared" ref="P293" si="1284">M293-H293</f>
        <v>8</v>
      </c>
      <c r="Q293" s="1000">
        <v>51208</v>
      </c>
      <c r="R293" s="1000"/>
      <c r="S293" s="541">
        <f t="shared" ref="S293" si="1285">Q293-M293</f>
        <v>3</v>
      </c>
      <c r="T293" s="542">
        <f t="shared" ref="T293" si="1286">Q293-F293</f>
        <v>20</v>
      </c>
      <c r="U293" s="542"/>
      <c r="V293" s="541">
        <f t="shared" ref="V293" si="1287">P293</f>
        <v>8</v>
      </c>
      <c r="W293" s="543">
        <f t="shared" ref="W293" si="1288">T293-V293</f>
        <v>12</v>
      </c>
      <c r="X293" s="1046" t="s">
        <v>473</v>
      </c>
      <c r="Y293" s="1099" t="s">
        <v>51</v>
      </c>
      <c r="Z293" s="1099" t="s">
        <v>29</v>
      </c>
      <c r="AA293" s="1099">
        <v>2017</v>
      </c>
      <c r="AB293" s="1046" t="s">
        <v>30</v>
      </c>
      <c r="AC293" s="1047">
        <v>8</v>
      </c>
      <c r="AD293" s="978">
        <f t="shared" ref="AD293" si="1289">T293/AC293</f>
        <v>2.5</v>
      </c>
      <c r="AE293" s="1048">
        <v>23.45</v>
      </c>
      <c r="AF293" s="976">
        <f t="shared" ref="AF293" si="1290">AD293*AE293</f>
        <v>58.625</v>
      </c>
      <c r="AG293" s="1058" t="s">
        <v>128</v>
      </c>
      <c r="AH293" s="976">
        <f t="shared" ref="AH293" si="1291">AF293</f>
        <v>58.625</v>
      </c>
      <c r="AI293" s="978">
        <f t="shared" ref="AI293" si="1292">AD293</f>
        <v>2.5</v>
      </c>
      <c r="AJ293" s="978">
        <f t="shared" ref="AJ293" si="1293">T293</f>
        <v>20</v>
      </c>
    </row>
    <row r="294" spans="1:39">
      <c r="A294" s="1097">
        <v>45670</v>
      </c>
      <c r="B294" s="164" t="s">
        <v>442</v>
      </c>
      <c r="C294" s="164" t="s">
        <v>111</v>
      </c>
      <c r="D294" s="1098" t="s">
        <v>462</v>
      </c>
      <c r="E294" s="164" t="s">
        <v>282</v>
      </c>
      <c r="F294" s="1000">
        <v>51208</v>
      </c>
      <c r="G294" s="1000"/>
      <c r="H294" s="1000">
        <v>51211</v>
      </c>
      <c r="I294" s="1000"/>
      <c r="J294" s="541">
        <f t="shared" ref="J294" si="1294">H294-F294</f>
        <v>3</v>
      </c>
      <c r="K294" s="1000">
        <v>51211</v>
      </c>
      <c r="L294" s="541">
        <f t="shared" ref="L294" si="1295">K294-H294</f>
        <v>0</v>
      </c>
      <c r="M294" s="1000">
        <v>51217</v>
      </c>
      <c r="N294" s="1000"/>
      <c r="O294" s="541">
        <f t="shared" ref="O294" si="1296">M294-K294</f>
        <v>6</v>
      </c>
      <c r="P294" s="541">
        <f t="shared" ref="P294" si="1297">M294-H294</f>
        <v>6</v>
      </c>
      <c r="Q294" s="1000">
        <v>51225</v>
      </c>
      <c r="R294" s="1000"/>
      <c r="S294" s="541">
        <f t="shared" ref="S294" si="1298">Q294-M294</f>
        <v>8</v>
      </c>
      <c r="T294" s="542">
        <f t="shared" ref="T294" si="1299">Q294-F294</f>
        <v>17</v>
      </c>
      <c r="U294" s="542"/>
      <c r="V294" s="541">
        <f t="shared" ref="V294" si="1300">P294</f>
        <v>6</v>
      </c>
      <c r="W294" s="543">
        <f t="shared" ref="W294" si="1301">T294-V294</f>
        <v>11</v>
      </c>
      <c r="X294" s="1046" t="s">
        <v>473</v>
      </c>
      <c r="Y294" s="1099" t="s">
        <v>51</v>
      </c>
      <c r="Z294" s="1099" t="s">
        <v>29</v>
      </c>
      <c r="AA294" s="1099">
        <v>2017</v>
      </c>
      <c r="AB294" s="1046" t="s">
        <v>30</v>
      </c>
      <c r="AC294" s="1047">
        <v>8</v>
      </c>
      <c r="AD294" s="978">
        <f t="shared" ref="AD294" si="1302">T294/AC294</f>
        <v>2.125</v>
      </c>
      <c r="AE294" s="1048">
        <v>23.45</v>
      </c>
      <c r="AF294" s="976">
        <f t="shared" ref="AF294" si="1303">AD294*AE294</f>
        <v>49.831249999999997</v>
      </c>
      <c r="AG294" s="1058" t="s">
        <v>128</v>
      </c>
      <c r="AH294" s="976">
        <f t="shared" ref="AH294" si="1304">AF294</f>
        <v>49.831249999999997</v>
      </c>
      <c r="AI294" s="978">
        <f t="shared" ref="AI294" si="1305">AD294</f>
        <v>2.125</v>
      </c>
      <c r="AJ294" s="978">
        <f t="shared" ref="AJ294" si="1306">T294</f>
        <v>17</v>
      </c>
    </row>
    <row r="295" spans="1:39">
      <c r="A295" s="1097">
        <v>45670</v>
      </c>
      <c r="B295" s="164" t="s">
        <v>442</v>
      </c>
      <c r="C295" s="164" t="s">
        <v>111</v>
      </c>
      <c r="D295" s="1098" t="s">
        <v>485</v>
      </c>
      <c r="E295" s="164" t="s">
        <v>282</v>
      </c>
      <c r="F295" s="1000">
        <v>51225</v>
      </c>
      <c r="G295" s="1000"/>
      <c r="H295" s="1000">
        <v>51225</v>
      </c>
      <c r="I295" s="1000"/>
      <c r="J295" s="541">
        <f t="shared" ref="J295" si="1307">H295-F295</f>
        <v>0</v>
      </c>
      <c r="K295" s="1000">
        <v>51248</v>
      </c>
      <c r="L295" s="541">
        <f t="shared" ref="L295" si="1308">K295-H295</f>
        <v>23</v>
      </c>
      <c r="M295" s="1000">
        <v>51248</v>
      </c>
      <c r="N295" s="1000"/>
      <c r="O295" s="541">
        <f t="shared" ref="O295" si="1309">M295-K295</f>
        <v>0</v>
      </c>
      <c r="P295" s="541">
        <f t="shared" ref="P295" si="1310">M295-H295</f>
        <v>23</v>
      </c>
      <c r="Q295" s="1000">
        <v>51261</v>
      </c>
      <c r="R295" s="1000"/>
      <c r="S295" s="541">
        <f t="shared" ref="S295" si="1311">Q295-M295</f>
        <v>13</v>
      </c>
      <c r="T295" s="542">
        <f t="shared" ref="T295" si="1312">Q295-F295</f>
        <v>36</v>
      </c>
      <c r="U295" s="542"/>
      <c r="V295" s="541">
        <f t="shared" ref="V295" si="1313">P295</f>
        <v>23</v>
      </c>
      <c r="W295" s="543">
        <f t="shared" ref="W295" si="1314">T295-V295</f>
        <v>13</v>
      </c>
      <c r="X295" s="1046" t="s">
        <v>473</v>
      </c>
      <c r="Y295" s="1099" t="s">
        <v>51</v>
      </c>
      <c r="Z295" s="1099" t="s">
        <v>29</v>
      </c>
      <c r="AA295" s="1099">
        <v>2017</v>
      </c>
      <c r="AB295" s="1046" t="s">
        <v>30</v>
      </c>
      <c r="AC295" s="1047">
        <v>8</v>
      </c>
      <c r="AD295" s="978">
        <f t="shared" ref="AD295" si="1315">T295/AC295</f>
        <v>4.5</v>
      </c>
      <c r="AE295" s="1048">
        <v>23.45</v>
      </c>
      <c r="AF295" s="976">
        <f t="shared" ref="AF295" si="1316">AD295*AE295</f>
        <v>105.52499999999999</v>
      </c>
      <c r="AG295" s="1058" t="s">
        <v>128</v>
      </c>
      <c r="AH295" s="976">
        <f t="shared" ref="AH295" si="1317">AF295</f>
        <v>105.52499999999999</v>
      </c>
      <c r="AI295" s="978">
        <f t="shared" ref="AI295" si="1318">AD295</f>
        <v>4.5</v>
      </c>
      <c r="AJ295" s="978">
        <f t="shared" ref="AJ295" si="1319">T295</f>
        <v>36</v>
      </c>
    </row>
    <row r="296" spans="1:39">
      <c r="A296" s="1097">
        <v>45670</v>
      </c>
      <c r="B296" s="164" t="s">
        <v>442</v>
      </c>
      <c r="C296" s="164" t="s">
        <v>111</v>
      </c>
      <c r="D296" s="1098" t="s">
        <v>461</v>
      </c>
      <c r="E296" s="164" t="s">
        <v>283</v>
      </c>
      <c r="F296" s="1000">
        <v>51261</v>
      </c>
      <c r="G296" s="1000"/>
      <c r="H296" s="1000">
        <v>51273</v>
      </c>
      <c r="I296" s="1000"/>
      <c r="J296" s="541">
        <f t="shared" ref="J296" si="1320">H296-F296</f>
        <v>12</v>
      </c>
      <c r="K296" s="1000">
        <v>51273</v>
      </c>
      <c r="L296" s="541">
        <f t="shared" ref="L296" si="1321">K296-H296</f>
        <v>0</v>
      </c>
      <c r="M296" s="1000">
        <v>51281</v>
      </c>
      <c r="N296" s="1000"/>
      <c r="O296" s="541">
        <f t="shared" ref="O296" si="1322">M296-K296</f>
        <v>8</v>
      </c>
      <c r="P296" s="541">
        <f t="shared" ref="P296" si="1323">M296-H296</f>
        <v>8</v>
      </c>
      <c r="Q296" s="1000">
        <v>51284</v>
      </c>
      <c r="R296" s="1000"/>
      <c r="S296" s="541">
        <f t="shared" ref="S296" si="1324">Q296-M296</f>
        <v>3</v>
      </c>
      <c r="T296" s="542">
        <f t="shared" ref="T296" si="1325">Q296-F296</f>
        <v>23</v>
      </c>
      <c r="U296" s="542"/>
      <c r="V296" s="541">
        <f t="shared" ref="V296" si="1326">P296</f>
        <v>8</v>
      </c>
      <c r="W296" s="543">
        <f t="shared" ref="W296" si="1327">T296-V296</f>
        <v>15</v>
      </c>
      <c r="X296" s="1046" t="s">
        <v>473</v>
      </c>
      <c r="Y296" s="1099" t="s">
        <v>51</v>
      </c>
      <c r="Z296" s="1099" t="s">
        <v>29</v>
      </c>
      <c r="AA296" s="1099">
        <v>2017</v>
      </c>
      <c r="AB296" s="1046" t="s">
        <v>30</v>
      </c>
      <c r="AC296" s="1047">
        <v>8</v>
      </c>
      <c r="AD296" s="978">
        <f t="shared" ref="AD296" si="1328">T296/AC296</f>
        <v>2.875</v>
      </c>
      <c r="AE296" s="1048">
        <v>23.45</v>
      </c>
      <c r="AF296" s="976">
        <f t="shared" ref="AF296" si="1329">AD296*AE296</f>
        <v>67.418750000000003</v>
      </c>
      <c r="AG296" s="1058" t="s">
        <v>128</v>
      </c>
      <c r="AH296" s="976">
        <f t="shared" ref="AH296" si="1330">AF296</f>
        <v>67.418750000000003</v>
      </c>
      <c r="AI296" s="978">
        <f t="shared" ref="AI296" si="1331">AD296</f>
        <v>2.875</v>
      </c>
      <c r="AJ296" s="978">
        <f t="shared" ref="AJ296" si="1332">T296</f>
        <v>23</v>
      </c>
      <c r="AK296" s="1035" t="s">
        <v>439</v>
      </c>
      <c r="AL296" s="1036" t="s">
        <v>440</v>
      </c>
      <c r="AM296" s="1092" t="s">
        <v>2</v>
      </c>
    </row>
    <row r="297" spans="1:39">
      <c r="A297" s="1097">
        <v>45671</v>
      </c>
      <c r="B297" s="164" t="s">
        <v>442</v>
      </c>
      <c r="C297" s="164" t="s">
        <v>111</v>
      </c>
      <c r="D297" s="1098" t="s">
        <v>462</v>
      </c>
      <c r="E297" s="164" t="s">
        <v>282</v>
      </c>
      <c r="F297" s="1000">
        <v>51284</v>
      </c>
      <c r="G297" s="1000"/>
      <c r="H297" s="1000">
        <v>51287</v>
      </c>
      <c r="I297" s="1000"/>
      <c r="J297" s="541">
        <f t="shared" ref="J297" si="1333">H297-F297</f>
        <v>3</v>
      </c>
      <c r="K297" s="1000">
        <v>51287</v>
      </c>
      <c r="L297" s="541">
        <f t="shared" ref="L297" si="1334">K297-H297</f>
        <v>0</v>
      </c>
      <c r="M297" s="1000">
        <v>51293</v>
      </c>
      <c r="N297" s="1000"/>
      <c r="O297" s="541">
        <f t="shared" ref="O297" si="1335">M297-K297</f>
        <v>6</v>
      </c>
      <c r="P297" s="541">
        <f t="shared" ref="P297" si="1336">M297-H297</f>
        <v>6</v>
      </c>
      <c r="Q297" s="1000">
        <v>51301</v>
      </c>
      <c r="R297" s="1000"/>
      <c r="S297" s="541">
        <f t="shared" ref="S297" si="1337">Q297-M297</f>
        <v>8</v>
      </c>
      <c r="T297" s="542">
        <f t="shared" ref="T297" si="1338">Q297-F297</f>
        <v>17</v>
      </c>
      <c r="U297" s="542"/>
      <c r="V297" s="541">
        <f t="shared" ref="V297" si="1339">P297</f>
        <v>6</v>
      </c>
      <c r="W297" s="543">
        <f t="shared" ref="W297" si="1340">T297-V297</f>
        <v>11</v>
      </c>
      <c r="X297" s="1046" t="s">
        <v>473</v>
      </c>
      <c r="Y297" s="1099" t="s">
        <v>51</v>
      </c>
      <c r="Z297" s="1099" t="s">
        <v>29</v>
      </c>
      <c r="AA297" s="1099">
        <v>2017</v>
      </c>
      <c r="AB297" s="1046" t="s">
        <v>30</v>
      </c>
      <c r="AC297" s="1047">
        <v>8</v>
      </c>
      <c r="AD297" s="978">
        <f t="shared" ref="AD297" si="1341">T297/AC297</f>
        <v>2.125</v>
      </c>
      <c r="AE297" s="1048">
        <v>23.45</v>
      </c>
      <c r="AF297" s="976">
        <f t="shared" ref="AF297" si="1342">AD297*AE297</f>
        <v>49.831249999999997</v>
      </c>
      <c r="AG297" s="1058" t="s">
        <v>128</v>
      </c>
      <c r="AH297" s="976">
        <f t="shared" ref="AH297" si="1343">AF297</f>
        <v>49.831249999999997</v>
      </c>
      <c r="AI297" s="978">
        <f t="shared" ref="AI297" si="1344">AD297</f>
        <v>2.125</v>
      </c>
      <c r="AJ297" s="978">
        <f t="shared" ref="AJ297" si="1345">T297</f>
        <v>17</v>
      </c>
      <c r="AK297" s="1106">
        <f>SUM(AH289:AH297)</f>
        <v>688.84375</v>
      </c>
      <c r="AL297" s="1074">
        <v>700</v>
      </c>
      <c r="AM297" s="1075">
        <v>45671</v>
      </c>
    </row>
    <row r="298" spans="1:39">
      <c r="A298" s="1097">
        <v>45671</v>
      </c>
      <c r="B298" s="164" t="s">
        <v>442</v>
      </c>
      <c r="C298" s="164" t="s">
        <v>111</v>
      </c>
      <c r="D298" s="1098" t="s">
        <v>485</v>
      </c>
      <c r="E298" s="164" t="s">
        <v>282</v>
      </c>
      <c r="F298" s="1000">
        <v>51293</v>
      </c>
      <c r="G298" s="1000"/>
      <c r="H298" s="1000">
        <v>51301</v>
      </c>
      <c r="I298" s="1000"/>
      <c r="J298" s="541">
        <f t="shared" ref="J298" si="1346">H298-F298</f>
        <v>8</v>
      </c>
      <c r="K298" s="1000">
        <v>51301</v>
      </c>
      <c r="L298" s="541">
        <f t="shared" ref="L298" si="1347">K298-H298</f>
        <v>0</v>
      </c>
      <c r="M298" s="1000">
        <v>51314</v>
      </c>
      <c r="N298" s="1000"/>
      <c r="O298" s="541">
        <f t="shared" ref="O298" si="1348">M298-K298</f>
        <v>13</v>
      </c>
      <c r="P298" s="541">
        <f t="shared" ref="P298" si="1349">M298-H298</f>
        <v>13</v>
      </c>
      <c r="Q298" s="1000">
        <v>51329</v>
      </c>
      <c r="R298" s="1000"/>
      <c r="S298" s="541">
        <f t="shared" ref="S298" si="1350">Q298-M298</f>
        <v>15</v>
      </c>
      <c r="T298" s="542">
        <f t="shared" ref="T298" si="1351">Q298-F298</f>
        <v>36</v>
      </c>
      <c r="U298" s="542"/>
      <c r="V298" s="541">
        <f t="shared" ref="V298" si="1352">P298</f>
        <v>13</v>
      </c>
      <c r="W298" s="543">
        <f t="shared" ref="W298" si="1353">T298-V298</f>
        <v>23</v>
      </c>
      <c r="X298" s="1046" t="s">
        <v>473</v>
      </c>
      <c r="Y298" s="1099" t="s">
        <v>51</v>
      </c>
      <c r="Z298" s="1099" t="s">
        <v>29</v>
      </c>
      <c r="AA298" s="1099">
        <v>2017</v>
      </c>
      <c r="AB298" s="1046" t="s">
        <v>30</v>
      </c>
      <c r="AC298" s="1047">
        <v>8</v>
      </c>
      <c r="AD298" s="978">
        <f t="shared" ref="AD298" si="1354">T298/AC298</f>
        <v>4.5</v>
      </c>
      <c r="AE298" s="1048">
        <v>23.45</v>
      </c>
      <c r="AF298" s="976">
        <f t="shared" ref="AF298" si="1355">AD298*AE298</f>
        <v>105.52499999999999</v>
      </c>
      <c r="AG298" s="1058" t="s">
        <v>128</v>
      </c>
      <c r="AH298" s="976">
        <f t="shared" ref="AH298" si="1356">AF298</f>
        <v>105.52499999999999</v>
      </c>
      <c r="AI298" s="978">
        <f t="shared" ref="AI298" si="1357">AD298</f>
        <v>4.5</v>
      </c>
      <c r="AJ298" s="978">
        <f t="shared" ref="AJ298" si="1358">T298</f>
        <v>36</v>
      </c>
    </row>
    <row r="299" spans="1:39">
      <c r="A299" s="1097">
        <v>45671</v>
      </c>
      <c r="B299" s="164" t="s">
        <v>442</v>
      </c>
      <c r="C299" s="164" t="s">
        <v>111</v>
      </c>
      <c r="D299" s="1098" t="s">
        <v>461</v>
      </c>
      <c r="E299" s="164" t="s">
        <v>283</v>
      </c>
      <c r="F299" s="1000">
        <v>51329</v>
      </c>
      <c r="G299" s="1000"/>
      <c r="H299" s="1000">
        <v>51340</v>
      </c>
      <c r="I299" s="1000"/>
      <c r="J299" s="541">
        <f t="shared" ref="J299" si="1359">H299-F299</f>
        <v>11</v>
      </c>
      <c r="K299" s="1000">
        <v>51340</v>
      </c>
      <c r="L299" s="541">
        <f t="shared" ref="L299" si="1360">K299-H299</f>
        <v>0</v>
      </c>
      <c r="M299" s="1000">
        <v>51348</v>
      </c>
      <c r="N299" s="1000"/>
      <c r="O299" s="541">
        <f t="shared" ref="O299" si="1361">M299-K299</f>
        <v>8</v>
      </c>
      <c r="P299" s="541">
        <f t="shared" ref="P299" si="1362">M299-H299</f>
        <v>8</v>
      </c>
      <c r="Q299" s="1000">
        <v>51352</v>
      </c>
      <c r="R299" s="1000"/>
      <c r="S299" s="541">
        <f t="shared" ref="S299" si="1363">Q299-M299</f>
        <v>4</v>
      </c>
      <c r="T299" s="542">
        <f t="shared" ref="T299" si="1364">Q299-F299</f>
        <v>23</v>
      </c>
      <c r="U299" s="542"/>
      <c r="V299" s="541">
        <f t="shared" ref="V299" si="1365">P299</f>
        <v>8</v>
      </c>
      <c r="W299" s="543">
        <f t="shared" ref="W299" si="1366">T299-V299</f>
        <v>15</v>
      </c>
      <c r="X299" s="1046" t="s">
        <v>473</v>
      </c>
      <c r="Y299" s="1099" t="s">
        <v>51</v>
      </c>
      <c r="Z299" s="1099" t="s">
        <v>29</v>
      </c>
      <c r="AA299" s="1099">
        <v>2017</v>
      </c>
      <c r="AB299" s="1046" t="s">
        <v>30</v>
      </c>
      <c r="AC299" s="1047">
        <v>8</v>
      </c>
      <c r="AD299" s="978">
        <f t="shared" ref="AD299" si="1367">T299/AC299</f>
        <v>2.875</v>
      </c>
      <c r="AE299" s="1048">
        <v>23.45</v>
      </c>
      <c r="AF299" s="976">
        <f t="shared" ref="AF299" si="1368">AD299*AE299</f>
        <v>67.418750000000003</v>
      </c>
      <c r="AG299" s="1058" t="s">
        <v>128</v>
      </c>
      <c r="AH299" s="976">
        <f t="shared" ref="AH299" si="1369">AF299</f>
        <v>67.418750000000003</v>
      </c>
      <c r="AI299" s="978">
        <f t="shared" ref="AI299" si="1370">AD299</f>
        <v>2.875</v>
      </c>
      <c r="AJ299" s="978">
        <f t="shared" ref="AJ299" si="1371">T299</f>
        <v>23</v>
      </c>
    </row>
    <row r="300" spans="1:39">
      <c r="A300" s="1097">
        <v>45672</v>
      </c>
      <c r="B300" s="164" t="s">
        <v>442</v>
      </c>
      <c r="C300" s="164" t="s">
        <v>111</v>
      </c>
      <c r="D300" s="1098" t="s">
        <v>462</v>
      </c>
      <c r="E300" s="164" t="s">
        <v>282</v>
      </c>
      <c r="F300" s="1000">
        <v>51352</v>
      </c>
      <c r="G300" s="1000"/>
      <c r="H300" s="1000">
        <v>51355</v>
      </c>
      <c r="I300" s="1000"/>
      <c r="J300" s="541">
        <f t="shared" ref="J300" si="1372">H300-F300</f>
        <v>3</v>
      </c>
      <c r="K300" s="1000">
        <v>51355</v>
      </c>
      <c r="L300" s="541">
        <f t="shared" ref="L300" si="1373">K300-H300</f>
        <v>0</v>
      </c>
      <c r="M300" s="1000">
        <v>51361</v>
      </c>
      <c r="N300" s="1000"/>
      <c r="O300" s="541">
        <f t="shared" ref="O300" si="1374">M300-K300</f>
        <v>6</v>
      </c>
      <c r="P300" s="541">
        <f t="shared" ref="P300" si="1375">M300-H300</f>
        <v>6</v>
      </c>
      <c r="Q300" s="1000">
        <v>51370</v>
      </c>
      <c r="R300" s="1000"/>
      <c r="S300" s="541">
        <f t="shared" ref="S300" si="1376">Q300-M300</f>
        <v>9</v>
      </c>
      <c r="T300" s="542">
        <f t="shared" ref="T300" si="1377">Q300-F300</f>
        <v>18</v>
      </c>
      <c r="U300" s="542"/>
      <c r="V300" s="541">
        <f t="shared" ref="V300" si="1378">P300</f>
        <v>6</v>
      </c>
      <c r="W300" s="543">
        <f t="shared" ref="W300" si="1379">T300-V300</f>
        <v>12</v>
      </c>
      <c r="X300" s="1046" t="s">
        <v>473</v>
      </c>
      <c r="Y300" s="1099" t="s">
        <v>51</v>
      </c>
      <c r="Z300" s="1099" t="s">
        <v>29</v>
      </c>
      <c r="AA300" s="1099">
        <v>2017</v>
      </c>
      <c r="AB300" s="1046" t="s">
        <v>30</v>
      </c>
      <c r="AC300" s="1047">
        <v>8</v>
      </c>
      <c r="AD300" s="978">
        <f t="shared" ref="AD300" si="1380">T300/AC300</f>
        <v>2.25</v>
      </c>
      <c r="AE300" s="1048">
        <v>23.45</v>
      </c>
      <c r="AF300" s="976">
        <f t="shared" ref="AF300" si="1381">AD300*AE300</f>
        <v>52.762499999999996</v>
      </c>
      <c r="AG300" s="1058" t="s">
        <v>128</v>
      </c>
      <c r="AH300" s="976">
        <f t="shared" ref="AH300" si="1382">AF300</f>
        <v>52.762499999999996</v>
      </c>
      <c r="AI300" s="978">
        <f t="shared" ref="AI300" si="1383">AD300</f>
        <v>2.25</v>
      </c>
      <c r="AJ300" s="978">
        <f t="shared" ref="AJ300" si="1384">T300</f>
        <v>18</v>
      </c>
    </row>
    <row r="301" spans="1:39">
      <c r="A301" s="1097">
        <v>45672</v>
      </c>
      <c r="B301" s="164" t="s">
        <v>442</v>
      </c>
      <c r="C301" s="164" t="s">
        <v>111</v>
      </c>
      <c r="D301" s="1098" t="s">
        <v>485</v>
      </c>
      <c r="E301" s="164" t="s">
        <v>282</v>
      </c>
      <c r="F301" s="1000">
        <v>51370</v>
      </c>
      <c r="G301" s="1000"/>
      <c r="H301" s="1000">
        <v>51380</v>
      </c>
      <c r="I301" s="1000"/>
      <c r="J301" s="541">
        <f t="shared" ref="J301" si="1385">H301-F301</f>
        <v>10</v>
      </c>
      <c r="K301" s="1000">
        <v>51380</v>
      </c>
      <c r="L301" s="541">
        <f t="shared" ref="L301" si="1386">K301-H301</f>
        <v>0</v>
      </c>
      <c r="M301" s="1000">
        <v>51406</v>
      </c>
      <c r="N301" s="1000"/>
      <c r="O301" s="541">
        <f t="shared" ref="O301" si="1387">M301-K301</f>
        <v>26</v>
      </c>
      <c r="P301" s="541">
        <f t="shared" ref="P301" si="1388">M301-H301</f>
        <v>26</v>
      </c>
      <c r="Q301" s="1000">
        <v>51406</v>
      </c>
      <c r="R301" s="1000"/>
      <c r="S301" s="541">
        <f t="shared" ref="S301" si="1389">Q301-M301</f>
        <v>0</v>
      </c>
      <c r="T301" s="542">
        <f t="shared" ref="T301" si="1390">Q301-F301</f>
        <v>36</v>
      </c>
      <c r="U301" s="542"/>
      <c r="V301" s="541">
        <f t="shared" ref="V301" si="1391">P301</f>
        <v>26</v>
      </c>
      <c r="W301" s="543">
        <f t="shared" ref="W301" si="1392">T301-V301</f>
        <v>10</v>
      </c>
      <c r="X301" s="1046" t="s">
        <v>473</v>
      </c>
      <c r="Y301" s="1099" t="s">
        <v>51</v>
      </c>
      <c r="Z301" s="1099" t="s">
        <v>29</v>
      </c>
      <c r="AA301" s="1099">
        <v>2017</v>
      </c>
      <c r="AB301" s="1046" t="s">
        <v>30</v>
      </c>
      <c r="AC301" s="1047">
        <v>8</v>
      </c>
      <c r="AD301" s="978">
        <f t="shared" ref="AD301" si="1393">T301/AC301</f>
        <v>4.5</v>
      </c>
      <c r="AE301" s="1048">
        <v>23.45</v>
      </c>
      <c r="AF301" s="976">
        <f t="shared" ref="AF301" si="1394">AD301*AE301</f>
        <v>105.52499999999999</v>
      </c>
      <c r="AG301" s="1058" t="s">
        <v>128</v>
      </c>
      <c r="AH301" s="976">
        <f t="shared" ref="AH301" si="1395">AF301</f>
        <v>105.52499999999999</v>
      </c>
      <c r="AI301" s="978">
        <f t="shared" ref="AI301" si="1396">AD301</f>
        <v>4.5</v>
      </c>
      <c r="AJ301" s="978">
        <f t="shared" ref="AJ301" si="1397">T301</f>
        <v>36</v>
      </c>
    </row>
    <row r="302" spans="1:39">
      <c r="A302" s="1097">
        <v>45672</v>
      </c>
      <c r="B302" s="164" t="s">
        <v>442</v>
      </c>
      <c r="C302" s="164" t="s">
        <v>111</v>
      </c>
      <c r="D302" s="1098" t="s">
        <v>461</v>
      </c>
      <c r="E302" s="164" t="s">
        <v>283</v>
      </c>
      <c r="F302" s="1000">
        <v>51406</v>
      </c>
      <c r="G302" s="1000"/>
      <c r="H302" s="1000">
        <v>51409</v>
      </c>
      <c r="I302" s="1000"/>
      <c r="J302" s="541">
        <f t="shared" ref="J302" si="1398">H302-F302</f>
        <v>3</v>
      </c>
      <c r="K302" s="1000">
        <v>51417</v>
      </c>
      <c r="L302" s="541">
        <f t="shared" ref="L302" si="1399">K302-H302</f>
        <v>8</v>
      </c>
      <c r="M302" s="1000">
        <v>51423</v>
      </c>
      <c r="N302" s="1000"/>
      <c r="O302" s="541">
        <f t="shared" ref="O302" si="1400">M302-K302</f>
        <v>6</v>
      </c>
      <c r="P302" s="541">
        <f t="shared" ref="P302" si="1401">M302-H302</f>
        <v>14</v>
      </c>
      <c r="Q302" s="1000">
        <v>51431</v>
      </c>
      <c r="R302" s="1000"/>
      <c r="S302" s="541">
        <f t="shared" ref="S302" si="1402">Q302-M302</f>
        <v>8</v>
      </c>
      <c r="T302" s="542">
        <f t="shared" ref="T302" si="1403">Q302-F302</f>
        <v>25</v>
      </c>
      <c r="U302" s="542"/>
      <c r="V302" s="541">
        <f t="shared" ref="V302" si="1404">P302</f>
        <v>14</v>
      </c>
      <c r="W302" s="543">
        <f t="shared" ref="W302" si="1405">T302-V302</f>
        <v>11</v>
      </c>
      <c r="X302" s="1046" t="s">
        <v>473</v>
      </c>
      <c r="Y302" s="1099" t="s">
        <v>51</v>
      </c>
      <c r="Z302" s="1099" t="s">
        <v>29</v>
      </c>
      <c r="AA302" s="1099">
        <v>2017</v>
      </c>
      <c r="AB302" s="1046" t="s">
        <v>30</v>
      </c>
      <c r="AC302" s="1047">
        <v>8</v>
      </c>
      <c r="AD302" s="978">
        <f t="shared" ref="AD302" si="1406">T302/AC302</f>
        <v>3.125</v>
      </c>
      <c r="AE302" s="1048">
        <v>23.45</v>
      </c>
      <c r="AF302" s="976">
        <f t="shared" ref="AF302" si="1407">AD302*AE302</f>
        <v>73.28125</v>
      </c>
      <c r="AG302" s="1058" t="s">
        <v>128</v>
      </c>
      <c r="AH302" s="976">
        <f t="shared" ref="AH302" si="1408">AF302</f>
        <v>73.28125</v>
      </c>
      <c r="AI302" s="978">
        <f t="shared" ref="AI302" si="1409">AD302</f>
        <v>3.125</v>
      </c>
      <c r="AJ302" s="978">
        <f t="shared" ref="AJ302" si="1410">T302</f>
        <v>25</v>
      </c>
      <c r="AK302" s="1035" t="s">
        <v>439</v>
      </c>
      <c r="AL302" s="1036" t="s">
        <v>440</v>
      </c>
      <c r="AM302" s="1092" t="s">
        <v>2</v>
      </c>
    </row>
    <row r="303" spans="1:39">
      <c r="A303" s="1097">
        <v>45673</v>
      </c>
      <c r="B303" s="164" t="s">
        <v>442</v>
      </c>
      <c r="C303" s="164" t="s">
        <v>111</v>
      </c>
      <c r="D303" s="1098" t="s">
        <v>462</v>
      </c>
      <c r="E303" s="164" t="s">
        <v>282</v>
      </c>
      <c r="F303" s="1000">
        <v>51431</v>
      </c>
      <c r="G303" s="1000"/>
      <c r="H303" s="1000">
        <v>51434</v>
      </c>
      <c r="I303" s="1000"/>
      <c r="J303" s="541">
        <f t="shared" ref="J303" si="1411">H303-F303</f>
        <v>3</v>
      </c>
      <c r="K303" s="1000">
        <v>51434</v>
      </c>
      <c r="L303" s="541">
        <f t="shared" ref="L303" si="1412">K303-H303</f>
        <v>0</v>
      </c>
      <c r="M303" s="1000">
        <v>51441</v>
      </c>
      <c r="N303" s="1000"/>
      <c r="O303" s="541">
        <f t="shared" ref="O303" si="1413">M303-K303</f>
        <v>7</v>
      </c>
      <c r="P303" s="541">
        <f t="shared" ref="P303" si="1414">M303-H303</f>
        <v>7</v>
      </c>
      <c r="Q303" s="1000">
        <v>51449</v>
      </c>
      <c r="R303" s="1000"/>
      <c r="S303" s="541">
        <f t="shared" ref="S303" si="1415">Q303-M303</f>
        <v>8</v>
      </c>
      <c r="T303" s="542">
        <f t="shared" ref="T303" si="1416">Q303-F303</f>
        <v>18</v>
      </c>
      <c r="U303" s="542"/>
      <c r="V303" s="541">
        <f t="shared" ref="V303" si="1417">P303</f>
        <v>7</v>
      </c>
      <c r="W303" s="543">
        <f t="shared" ref="W303" si="1418">T303-V303</f>
        <v>11</v>
      </c>
      <c r="X303" s="1046" t="s">
        <v>473</v>
      </c>
      <c r="Y303" s="1099" t="s">
        <v>51</v>
      </c>
      <c r="Z303" s="1099" t="s">
        <v>29</v>
      </c>
      <c r="AA303" s="1099">
        <v>2017</v>
      </c>
      <c r="AB303" s="1046" t="s">
        <v>30</v>
      </c>
      <c r="AC303" s="1047">
        <v>8</v>
      </c>
      <c r="AD303" s="978">
        <f t="shared" ref="AD303" si="1419">T303/AC303</f>
        <v>2.25</v>
      </c>
      <c r="AE303" s="1048">
        <v>23.45</v>
      </c>
      <c r="AF303" s="976">
        <f t="shared" ref="AF303" si="1420">AD303*AE303</f>
        <v>52.762499999999996</v>
      </c>
      <c r="AG303" s="1058" t="s">
        <v>128</v>
      </c>
      <c r="AH303" s="976">
        <f t="shared" ref="AH303" si="1421">AF303</f>
        <v>52.762499999999996</v>
      </c>
      <c r="AI303" s="978">
        <f t="shared" ref="AI303" si="1422">AD303</f>
        <v>2.25</v>
      </c>
      <c r="AJ303" s="978">
        <f t="shared" ref="AJ303" si="1423">T303</f>
        <v>18</v>
      </c>
      <c r="AK303" s="1106">
        <f>SUM(AH298:AH303)</f>
        <v>457.27499999999998</v>
      </c>
      <c r="AL303" s="1074">
        <v>700</v>
      </c>
      <c r="AM303" s="1075">
        <v>45673</v>
      </c>
    </row>
    <row r="304" spans="1:39">
      <c r="A304" s="1097">
        <v>45673</v>
      </c>
      <c r="B304" s="164" t="s">
        <v>442</v>
      </c>
      <c r="C304" s="164" t="s">
        <v>111</v>
      </c>
      <c r="D304" s="1098" t="s">
        <v>485</v>
      </c>
      <c r="E304" s="164" t="s">
        <v>282</v>
      </c>
      <c r="F304" s="1000">
        <v>51449</v>
      </c>
      <c r="G304" s="1000"/>
      <c r="H304" s="1000">
        <v>51468</v>
      </c>
      <c r="I304" s="1000"/>
      <c r="J304" s="541">
        <f t="shared" ref="J304" si="1424">H304-F304</f>
        <v>19</v>
      </c>
      <c r="K304" s="1000">
        <v>51468</v>
      </c>
      <c r="L304" s="541">
        <f t="shared" ref="L304" si="1425">K304-H304</f>
        <v>0</v>
      </c>
      <c r="M304" s="1000">
        <v>51490</v>
      </c>
      <c r="N304" s="1000"/>
      <c r="O304" s="541">
        <f t="shared" ref="O304" si="1426">M304-K304</f>
        <v>22</v>
      </c>
      <c r="P304" s="541">
        <f t="shared" ref="P304" si="1427">M304-H304</f>
        <v>22</v>
      </c>
      <c r="Q304" s="1000">
        <v>51490</v>
      </c>
      <c r="R304" s="1000"/>
      <c r="S304" s="541">
        <f t="shared" ref="S304" si="1428">Q304-M304</f>
        <v>0</v>
      </c>
      <c r="T304" s="542">
        <f t="shared" ref="T304" si="1429">Q304-F304</f>
        <v>41</v>
      </c>
      <c r="U304" s="542"/>
      <c r="V304" s="541">
        <f t="shared" ref="V304" si="1430">P304</f>
        <v>22</v>
      </c>
      <c r="W304" s="543">
        <f t="shared" ref="W304" si="1431">T304-V304</f>
        <v>19</v>
      </c>
      <c r="X304" s="1046" t="s">
        <v>473</v>
      </c>
      <c r="Y304" s="1099" t="s">
        <v>51</v>
      </c>
      <c r="Z304" s="1099" t="s">
        <v>29</v>
      </c>
      <c r="AA304" s="1099">
        <v>2017</v>
      </c>
      <c r="AB304" s="1046" t="s">
        <v>30</v>
      </c>
      <c r="AC304" s="1047">
        <v>8</v>
      </c>
      <c r="AD304" s="978">
        <f t="shared" ref="AD304" si="1432">T304/AC304</f>
        <v>5.125</v>
      </c>
      <c r="AE304" s="1048">
        <v>23.45</v>
      </c>
      <c r="AF304" s="976">
        <f t="shared" ref="AF304" si="1433">AD304*AE304</f>
        <v>120.18124999999999</v>
      </c>
      <c r="AG304" s="1058" t="s">
        <v>128</v>
      </c>
      <c r="AH304" s="976">
        <f t="shared" ref="AH304" si="1434">AF304</f>
        <v>120.18124999999999</v>
      </c>
      <c r="AI304" s="978">
        <f t="shared" ref="AI304" si="1435">AD304</f>
        <v>5.125</v>
      </c>
      <c r="AJ304" s="978">
        <f t="shared" ref="AJ304" si="1436">T304</f>
        <v>41</v>
      </c>
    </row>
    <row r="305" spans="1:40">
      <c r="A305" s="1097">
        <v>45673</v>
      </c>
      <c r="B305" s="164" t="s">
        <v>442</v>
      </c>
      <c r="C305" s="164" t="s">
        <v>111</v>
      </c>
      <c r="D305" s="1098" t="s">
        <v>461</v>
      </c>
      <c r="E305" s="164" t="s">
        <v>283</v>
      </c>
      <c r="F305" s="1000">
        <v>51490</v>
      </c>
      <c r="G305" s="1000"/>
      <c r="H305" s="1000">
        <v>51500</v>
      </c>
      <c r="I305" s="1000"/>
      <c r="J305" s="541">
        <f t="shared" ref="J305" si="1437">H305-F305</f>
        <v>10</v>
      </c>
      <c r="K305" s="1000">
        <v>51500</v>
      </c>
      <c r="L305" s="541">
        <f t="shared" ref="L305" si="1438">K305-H305</f>
        <v>0</v>
      </c>
      <c r="M305" s="1000">
        <v>51508</v>
      </c>
      <c r="N305" s="1000"/>
      <c r="O305" s="541">
        <f t="shared" ref="O305" si="1439">M305-K305</f>
        <v>8</v>
      </c>
      <c r="P305" s="541">
        <f t="shared" ref="P305" si="1440">M305-H305</f>
        <v>8</v>
      </c>
      <c r="Q305" s="1000">
        <v>51512</v>
      </c>
      <c r="R305" s="1000"/>
      <c r="S305" s="541">
        <f t="shared" ref="S305" si="1441">Q305-M305</f>
        <v>4</v>
      </c>
      <c r="T305" s="542">
        <f t="shared" ref="T305" si="1442">Q305-F305</f>
        <v>22</v>
      </c>
      <c r="U305" s="542"/>
      <c r="V305" s="541">
        <f t="shared" ref="V305" si="1443">P305</f>
        <v>8</v>
      </c>
      <c r="W305" s="543">
        <f t="shared" ref="W305" si="1444">T305-V305</f>
        <v>14</v>
      </c>
      <c r="X305" s="1046" t="s">
        <v>473</v>
      </c>
      <c r="Y305" s="1099" t="s">
        <v>51</v>
      </c>
      <c r="Z305" s="1099" t="s">
        <v>29</v>
      </c>
      <c r="AA305" s="1099">
        <v>2017</v>
      </c>
      <c r="AB305" s="1046" t="s">
        <v>30</v>
      </c>
      <c r="AC305" s="1047">
        <v>8</v>
      </c>
      <c r="AD305" s="978">
        <f t="shared" ref="AD305" si="1445">T305/AC305</f>
        <v>2.75</v>
      </c>
      <c r="AE305" s="1048">
        <v>23.45</v>
      </c>
      <c r="AF305" s="976">
        <f t="shared" ref="AF305" si="1446">AD305*AE305</f>
        <v>64.487499999999997</v>
      </c>
      <c r="AG305" s="1058" t="s">
        <v>128</v>
      </c>
      <c r="AH305" s="976">
        <f t="shared" ref="AH305" si="1447">AF305</f>
        <v>64.487499999999997</v>
      </c>
      <c r="AI305" s="978">
        <f t="shared" ref="AI305" si="1448">AD305</f>
        <v>2.75</v>
      </c>
      <c r="AJ305" s="978">
        <f t="shared" ref="AJ305" si="1449">T305</f>
        <v>22</v>
      </c>
    </row>
    <row r="306" spans="1:40">
      <c r="A306" s="1097">
        <v>45674</v>
      </c>
      <c r="B306" s="164" t="s">
        <v>442</v>
      </c>
      <c r="C306" s="164" t="s">
        <v>111</v>
      </c>
      <c r="D306" s="1098" t="s">
        <v>462</v>
      </c>
      <c r="E306" s="164" t="s">
        <v>282</v>
      </c>
      <c r="F306" s="1000">
        <v>51512</v>
      </c>
      <c r="G306" s="1000"/>
      <c r="H306" s="1000">
        <v>51515</v>
      </c>
      <c r="I306" s="1000"/>
      <c r="J306" s="541">
        <f t="shared" ref="J306" si="1450">H306-F306</f>
        <v>3</v>
      </c>
      <c r="K306" s="1000">
        <v>51515</v>
      </c>
      <c r="L306" s="541">
        <f t="shared" ref="L306" si="1451">K306-H306</f>
        <v>0</v>
      </c>
      <c r="M306" s="1000">
        <v>51521</v>
      </c>
      <c r="N306" s="1000"/>
      <c r="O306" s="541">
        <f t="shared" ref="O306" si="1452">M306-K306</f>
        <v>6</v>
      </c>
      <c r="P306" s="541">
        <f t="shared" ref="P306" si="1453">M306-H306</f>
        <v>6</v>
      </c>
      <c r="Q306" s="1000">
        <v>51530</v>
      </c>
      <c r="R306" s="1000"/>
      <c r="S306" s="541">
        <f t="shared" ref="S306" si="1454">Q306-M306</f>
        <v>9</v>
      </c>
      <c r="T306" s="542">
        <f t="shared" ref="T306" si="1455">Q306-F306</f>
        <v>18</v>
      </c>
      <c r="U306" s="542"/>
      <c r="V306" s="541">
        <f t="shared" ref="V306" si="1456">P306</f>
        <v>6</v>
      </c>
      <c r="W306" s="543">
        <f t="shared" ref="W306" si="1457">T306-V306</f>
        <v>12</v>
      </c>
      <c r="X306" s="1046" t="s">
        <v>473</v>
      </c>
      <c r="Y306" s="1099" t="s">
        <v>51</v>
      </c>
      <c r="Z306" s="1099" t="s">
        <v>29</v>
      </c>
      <c r="AA306" s="1099">
        <v>2017</v>
      </c>
      <c r="AB306" s="1046" t="s">
        <v>30</v>
      </c>
      <c r="AC306" s="1047">
        <v>8</v>
      </c>
      <c r="AD306" s="978">
        <f t="shared" ref="AD306" si="1458">T306/AC306</f>
        <v>2.25</v>
      </c>
      <c r="AE306" s="1048">
        <v>23.45</v>
      </c>
      <c r="AF306" s="976">
        <f t="shared" ref="AF306" si="1459">AD306*AE306</f>
        <v>52.762499999999996</v>
      </c>
      <c r="AG306" s="1058" t="s">
        <v>128</v>
      </c>
      <c r="AH306" s="976">
        <f t="shared" ref="AH306" si="1460">AF306</f>
        <v>52.762499999999996</v>
      </c>
      <c r="AI306" s="978">
        <f t="shared" ref="AI306" si="1461">AD306</f>
        <v>2.25</v>
      </c>
      <c r="AJ306" s="978">
        <f t="shared" ref="AJ306" si="1462">T306</f>
        <v>18</v>
      </c>
    </row>
    <row r="307" spans="1:40">
      <c r="A307" s="1097">
        <v>45674</v>
      </c>
      <c r="B307" s="164" t="s">
        <v>442</v>
      </c>
      <c r="C307" s="164" t="s">
        <v>111</v>
      </c>
      <c r="D307" s="1098" t="s">
        <v>485</v>
      </c>
      <c r="E307" s="164" t="s">
        <v>282</v>
      </c>
      <c r="F307" s="1000">
        <v>51530</v>
      </c>
      <c r="G307" s="1000"/>
      <c r="H307" s="1000">
        <v>51556</v>
      </c>
      <c r="I307" s="1000"/>
      <c r="J307" s="541">
        <f t="shared" ref="J307" si="1463">H307-F307</f>
        <v>26</v>
      </c>
      <c r="K307" s="1000">
        <v>51556</v>
      </c>
      <c r="L307" s="541">
        <f t="shared" ref="L307" si="1464">K307-H307</f>
        <v>0</v>
      </c>
      <c r="M307" s="1000">
        <v>51578</v>
      </c>
      <c r="N307" s="1000"/>
      <c r="O307" s="541">
        <f t="shared" ref="O307" si="1465">M307-K307</f>
        <v>22</v>
      </c>
      <c r="P307" s="541">
        <f t="shared" ref="P307" si="1466">M307-H307</f>
        <v>22</v>
      </c>
      <c r="Q307" s="1000">
        <v>51593</v>
      </c>
      <c r="R307" s="1000"/>
      <c r="S307" s="541">
        <f t="shared" ref="S307" si="1467">Q307-M307</f>
        <v>15</v>
      </c>
      <c r="T307" s="542">
        <f t="shared" ref="T307" si="1468">Q307-F307</f>
        <v>63</v>
      </c>
      <c r="U307" s="542"/>
      <c r="V307" s="541">
        <f t="shared" ref="V307" si="1469">P307</f>
        <v>22</v>
      </c>
      <c r="W307" s="543">
        <f t="shared" ref="W307" si="1470">T307-V307</f>
        <v>41</v>
      </c>
      <c r="X307" s="1046" t="s">
        <v>473</v>
      </c>
      <c r="Y307" s="1099" t="s">
        <v>51</v>
      </c>
      <c r="Z307" s="1099" t="s">
        <v>29</v>
      </c>
      <c r="AA307" s="1099">
        <v>2017</v>
      </c>
      <c r="AB307" s="1046" t="s">
        <v>30</v>
      </c>
      <c r="AC307" s="1047">
        <v>8</v>
      </c>
      <c r="AD307" s="978">
        <f t="shared" ref="AD307" si="1471">T307/AC307</f>
        <v>7.875</v>
      </c>
      <c r="AE307" s="1048">
        <v>23.45</v>
      </c>
      <c r="AF307" s="976">
        <f t="shared" ref="AF307" si="1472">AD307*AE307</f>
        <v>184.66874999999999</v>
      </c>
      <c r="AG307" s="1058" t="s">
        <v>128</v>
      </c>
      <c r="AH307" s="976">
        <f t="shared" ref="AH307" si="1473">AF307</f>
        <v>184.66874999999999</v>
      </c>
      <c r="AI307" s="978">
        <f t="shared" ref="AI307" si="1474">AD307</f>
        <v>7.875</v>
      </c>
      <c r="AJ307" s="978">
        <f t="shared" ref="AJ307" si="1475">T307</f>
        <v>63</v>
      </c>
    </row>
    <row r="308" spans="1:40">
      <c r="A308" s="1097">
        <v>45674</v>
      </c>
      <c r="B308" s="164" t="s">
        <v>442</v>
      </c>
      <c r="C308" s="164" t="s">
        <v>111</v>
      </c>
      <c r="D308" s="1098" t="s">
        <v>461</v>
      </c>
      <c r="E308" s="164" t="s">
        <v>283</v>
      </c>
      <c r="F308" s="1000">
        <v>51593</v>
      </c>
      <c r="G308" s="1000"/>
      <c r="H308" s="1000">
        <v>51604</v>
      </c>
      <c r="I308" s="1000"/>
      <c r="J308" s="541">
        <f t="shared" ref="J308" si="1476">H308-F308</f>
        <v>11</v>
      </c>
      <c r="K308" s="1000">
        <v>51604</v>
      </c>
      <c r="L308" s="541">
        <f t="shared" ref="L308" si="1477">K308-H308</f>
        <v>0</v>
      </c>
      <c r="M308" s="1000">
        <v>51612</v>
      </c>
      <c r="N308" s="1000"/>
      <c r="O308" s="541">
        <f t="shared" ref="O308" si="1478">M308-K308</f>
        <v>8</v>
      </c>
      <c r="P308" s="541">
        <f t="shared" ref="P308" si="1479">M308-H308</f>
        <v>8</v>
      </c>
      <c r="Q308" s="1000">
        <v>51616</v>
      </c>
      <c r="R308" s="1000"/>
      <c r="S308" s="541">
        <f t="shared" ref="S308" si="1480">Q308-M308</f>
        <v>4</v>
      </c>
      <c r="T308" s="542">
        <f t="shared" ref="T308" si="1481">Q308-F308</f>
        <v>23</v>
      </c>
      <c r="U308" s="542"/>
      <c r="V308" s="541">
        <f t="shared" ref="V308" si="1482">P308</f>
        <v>8</v>
      </c>
      <c r="W308" s="543">
        <f t="shared" ref="W308" si="1483">T308-V308</f>
        <v>15</v>
      </c>
      <c r="X308" s="1046" t="s">
        <v>473</v>
      </c>
      <c r="Y308" s="1099" t="s">
        <v>51</v>
      </c>
      <c r="Z308" s="1099" t="s">
        <v>29</v>
      </c>
      <c r="AA308" s="1099">
        <v>2017</v>
      </c>
      <c r="AB308" s="1046" t="s">
        <v>30</v>
      </c>
      <c r="AC308" s="1047">
        <v>8</v>
      </c>
      <c r="AD308" s="978">
        <f t="shared" ref="AD308" si="1484">T308/AC308</f>
        <v>2.875</v>
      </c>
      <c r="AE308" s="1048">
        <v>23.45</v>
      </c>
      <c r="AF308" s="976">
        <f t="shared" ref="AF308" si="1485">AD308*AE308</f>
        <v>67.418750000000003</v>
      </c>
      <c r="AG308" s="1058" t="s">
        <v>128</v>
      </c>
      <c r="AH308" s="976">
        <f t="shared" ref="AH308" si="1486">AF308</f>
        <v>67.418750000000003</v>
      </c>
      <c r="AI308" s="978">
        <f t="shared" ref="AI308" si="1487">AD308</f>
        <v>2.875</v>
      </c>
      <c r="AJ308" s="978">
        <f t="shared" ref="AJ308" si="1488">T308</f>
        <v>23</v>
      </c>
      <c r="AK308" s="1035" t="s">
        <v>439</v>
      </c>
      <c r="AL308" s="1036" t="s">
        <v>440</v>
      </c>
      <c r="AM308" s="1092" t="s">
        <v>2</v>
      </c>
    </row>
    <row r="309" spans="1:40">
      <c r="A309" s="1097">
        <v>45677</v>
      </c>
      <c r="B309" s="164" t="s">
        <v>442</v>
      </c>
      <c r="C309" s="164" t="s">
        <v>111</v>
      </c>
      <c r="D309" s="1098" t="s">
        <v>462</v>
      </c>
      <c r="E309" s="164" t="s">
        <v>282</v>
      </c>
      <c r="F309" s="1000">
        <v>51616</v>
      </c>
      <c r="G309" s="1000"/>
      <c r="H309" s="1000">
        <v>51619</v>
      </c>
      <c r="I309" s="1000"/>
      <c r="J309" s="541">
        <f t="shared" ref="J309" si="1489">H309-F309</f>
        <v>3</v>
      </c>
      <c r="K309" s="1000">
        <v>51619</v>
      </c>
      <c r="L309" s="541">
        <f t="shared" ref="L309" si="1490">K309-H309</f>
        <v>0</v>
      </c>
      <c r="M309" s="1000">
        <v>51625</v>
      </c>
      <c r="N309" s="1000"/>
      <c r="O309" s="541">
        <f t="shared" ref="O309" si="1491">M309-K309</f>
        <v>6</v>
      </c>
      <c r="P309" s="541">
        <f t="shared" ref="P309" si="1492">M309-H309</f>
        <v>6</v>
      </c>
      <c r="Q309" s="1000">
        <v>51635</v>
      </c>
      <c r="R309" s="1000"/>
      <c r="S309" s="541">
        <f t="shared" ref="S309" si="1493">Q309-M309</f>
        <v>10</v>
      </c>
      <c r="T309" s="542">
        <f t="shared" ref="T309" si="1494">Q309-F309</f>
        <v>19</v>
      </c>
      <c r="U309" s="542"/>
      <c r="V309" s="541">
        <f t="shared" ref="V309" si="1495">P309</f>
        <v>6</v>
      </c>
      <c r="W309" s="543">
        <f t="shared" ref="W309" si="1496">T309-V309</f>
        <v>13</v>
      </c>
      <c r="X309" s="1046" t="s">
        <v>473</v>
      </c>
      <c r="Y309" s="1099" t="s">
        <v>51</v>
      </c>
      <c r="Z309" s="1099" t="s">
        <v>29</v>
      </c>
      <c r="AA309" s="1099">
        <v>2017</v>
      </c>
      <c r="AB309" s="1046" t="s">
        <v>30</v>
      </c>
      <c r="AC309" s="1047">
        <v>8</v>
      </c>
      <c r="AD309" s="978">
        <f t="shared" ref="AD309" si="1497">T309/AC309</f>
        <v>2.375</v>
      </c>
      <c r="AE309" s="1048">
        <v>23.45</v>
      </c>
      <c r="AF309" s="976">
        <f t="shared" ref="AF309" si="1498">AD309*AE309</f>
        <v>55.693750000000001</v>
      </c>
      <c r="AG309" s="1058" t="s">
        <v>128</v>
      </c>
      <c r="AH309" s="976">
        <f t="shared" ref="AH309" si="1499">AF309</f>
        <v>55.693750000000001</v>
      </c>
      <c r="AI309" s="978">
        <f t="shared" ref="AI309" si="1500">AD309</f>
        <v>2.375</v>
      </c>
      <c r="AJ309" s="978">
        <f t="shared" ref="AJ309" si="1501">T309</f>
        <v>19</v>
      </c>
      <c r="AK309" s="1106">
        <f>SUM(AH304:AH309)</f>
        <v>545.21249999999998</v>
      </c>
      <c r="AL309" s="1074">
        <v>700</v>
      </c>
      <c r="AM309" s="1075">
        <v>45677</v>
      </c>
    </row>
    <row r="310" spans="1:40">
      <c r="A310" s="1097">
        <v>45677</v>
      </c>
      <c r="B310" s="164" t="s">
        <v>442</v>
      </c>
      <c r="C310" s="164" t="s">
        <v>111</v>
      </c>
      <c r="D310" s="1098" t="s">
        <v>485</v>
      </c>
      <c r="E310" s="164" t="s">
        <v>282</v>
      </c>
      <c r="F310" s="1000">
        <v>51635</v>
      </c>
      <c r="G310" s="1000"/>
      <c r="H310" s="1000">
        <v>51668</v>
      </c>
      <c r="I310" s="1000"/>
      <c r="J310" s="541">
        <f t="shared" ref="J310" si="1502">H310-F310</f>
        <v>33</v>
      </c>
      <c r="K310" s="1000">
        <v>51668</v>
      </c>
      <c r="L310" s="541">
        <f t="shared" ref="L310" si="1503">K310-H310</f>
        <v>0</v>
      </c>
      <c r="M310" s="1000">
        <v>51691</v>
      </c>
      <c r="N310" s="1000"/>
      <c r="O310" s="541">
        <f t="shared" ref="O310" si="1504">M310-K310</f>
        <v>23</v>
      </c>
      <c r="P310" s="541">
        <f t="shared" ref="P310" si="1505">M310-H310</f>
        <v>23</v>
      </c>
      <c r="Q310" s="1000">
        <v>51700</v>
      </c>
      <c r="R310" s="1000"/>
      <c r="S310" s="541">
        <f t="shared" ref="S310" si="1506">Q310-M310</f>
        <v>9</v>
      </c>
      <c r="T310" s="542">
        <f t="shared" ref="T310" si="1507">Q310-F310</f>
        <v>65</v>
      </c>
      <c r="U310" s="542"/>
      <c r="V310" s="541">
        <f t="shared" ref="V310" si="1508">P310</f>
        <v>23</v>
      </c>
      <c r="W310" s="543">
        <f t="shared" ref="W310" si="1509">T310-V310</f>
        <v>42</v>
      </c>
      <c r="X310" s="1046" t="s">
        <v>473</v>
      </c>
      <c r="Y310" s="1099" t="s">
        <v>51</v>
      </c>
      <c r="Z310" s="1099" t="s">
        <v>29</v>
      </c>
      <c r="AA310" s="1099">
        <v>2017</v>
      </c>
      <c r="AB310" s="1046" t="s">
        <v>30</v>
      </c>
      <c r="AC310" s="1047">
        <v>8</v>
      </c>
      <c r="AD310" s="978">
        <f t="shared" ref="AD310" si="1510">T310/AC310</f>
        <v>8.125</v>
      </c>
      <c r="AE310" s="1048">
        <v>23.45</v>
      </c>
      <c r="AF310" s="976">
        <f t="shared" ref="AF310" si="1511">AD310*AE310</f>
        <v>190.53125</v>
      </c>
      <c r="AG310" s="1058" t="s">
        <v>128</v>
      </c>
      <c r="AH310" s="976">
        <f t="shared" ref="AH310" si="1512">AF310</f>
        <v>190.53125</v>
      </c>
      <c r="AI310" s="978">
        <f t="shared" ref="AI310" si="1513">AD310</f>
        <v>8.125</v>
      </c>
      <c r="AJ310" s="978">
        <f t="shared" ref="AJ310" si="1514">T310</f>
        <v>65</v>
      </c>
    </row>
    <row r="311" spans="1:40">
      <c r="A311" s="1097">
        <v>45677</v>
      </c>
      <c r="B311" s="164" t="s">
        <v>442</v>
      </c>
      <c r="C311" s="164" t="s">
        <v>111</v>
      </c>
      <c r="D311" s="1098" t="s">
        <v>461</v>
      </c>
      <c r="E311" s="164" t="s">
        <v>283</v>
      </c>
      <c r="F311" s="1000">
        <v>51700</v>
      </c>
      <c r="G311" s="1000"/>
      <c r="H311" s="1000">
        <v>51711</v>
      </c>
      <c r="I311" s="1000"/>
      <c r="J311" s="541">
        <f t="shared" ref="J311" si="1515">H311-F311</f>
        <v>11</v>
      </c>
      <c r="K311" s="1000">
        <v>51711</v>
      </c>
      <c r="L311" s="541">
        <f t="shared" ref="L311" si="1516">K311-H311</f>
        <v>0</v>
      </c>
      <c r="M311" s="1000">
        <v>51719</v>
      </c>
      <c r="N311" s="1000"/>
      <c r="O311" s="541">
        <f t="shared" ref="O311" si="1517">M311-K311</f>
        <v>8</v>
      </c>
      <c r="P311" s="541">
        <f t="shared" ref="P311" si="1518">M311-H311</f>
        <v>8</v>
      </c>
      <c r="Q311" s="1000">
        <v>51722</v>
      </c>
      <c r="R311" s="1000"/>
      <c r="S311" s="541">
        <f t="shared" ref="S311" si="1519">Q311-M311</f>
        <v>3</v>
      </c>
      <c r="T311" s="542">
        <f t="shared" ref="T311" si="1520">Q311-F311</f>
        <v>22</v>
      </c>
      <c r="U311" s="542"/>
      <c r="V311" s="541">
        <f t="shared" ref="V311" si="1521">P311</f>
        <v>8</v>
      </c>
      <c r="W311" s="543">
        <f t="shared" ref="W311" si="1522">T311-V311</f>
        <v>14</v>
      </c>
      <c r="X311" s="1046" t="s">
        <v>473</v>
      </c>
      <c r="Y311" s="1099" t="s">
        <v>51</v>
      </c>
      <c r="Z311" s="1099" t="s">
        <v>29</v>
      </c>
      <c r="AA311" s="1099">
        <v>2017</v>
      </c>
      <c r="AB311" s="1046" t="s">
        <v>30</v>
      </c>
      <c r="AC311" s="1047">
        <v>8</v>
      </c>
      <c r="AD311" s="978">
        <f t="shared" ref="AD311" si="1523">T311/AC311</f>
        <v>2.75</v>
      </c>
      <c r="AE311" s="1048">
        <v>23.45</v>
      </c>
      <c r="AF311" s="976">
        <f t="shared" ref="AF311" si="1524">AD311*AE311</f>
        <v>64.487499999999997</v>
      </c>
      <c r="AG311" s="1058" t="s">
        <v>128</v>
      </c>
      <c r="AH311" s="976">
        <f t="shared" ref="AH311" si="1525">AF311</f>
        <v>64.487499999999997</v>
      </c>
      <c r="AI311" s="978">
        <f t="shared" ref="AI311" si="1526">AD311</f>
        <v>2.75</v>
      </c>
      <c r="AJ311" s="978">
        <f t="shared" ref="AJ311" si="1527">T311</f>
        <v>22</v>
      </c>
    </row>
    <row r="312" spans="1:40">
      <c r="A312" s="1097">
        <v>45678</v>
      </c>
      <c r="B312" s="164" t="s">
        <v>442</v>
      </c>
      <c r="C312" s="164" t="s">
        <v>111</v>
      </c>
      <c r="D312" s="1098" t="s">
        <v>462</v>
      </c>
      <c r="E312" s="164" t="s">
        <v>282</v>
      </c>
      <c r="F312" s="1000">
        <v>51722</v>
      </c>
      <c r="G312" s="1000"/>
      <c r="H312" s="1000">
        <v>51725</v>
      </c>
      <c r="I312" s="1000"/>
      <c r="J312" s="541">
        <f t="shared" ref="J312" si="1528">H312-F312</f>
        <v>3</v>
      </c>
      <c r="K312" s="1000">
        <v>51725</v>
      </c>
      <c r="L312" s="541">
        <f t="shared" ref="L312" si="1529">K312-H312</f>
        <v>0</v>
      </c>
      <c r="M312" s="1000">
        <v>51731</v>
      </c>
      <c r="N312" s="1000"/>
      <c r="O312" s="541">
        <f t="shared" ref="O312" si="1530">M312-K312</f>
        <v>6</v>
      </c>
      <c r="P312" s="541">
        <f t="shared" ref="P312" si="1531">M312-H312</f>
        <v>6</v>
      </c>
      <c r="Q312" s="1000">
        <v>51740</v>
      </c>
      <c r="R312" s="1000"/>
      <c r="S312" s="541">
        <f t="shared" ref="S312" si="1532">Q312-M312</f>
        <v>9</v>
      </c>
      <c r="T312" s="542">
        <f t="shared" ref="T312" si="1533">Q312-F312</f>
        <v>18</v>
      </c>
      <c r="U312" s="542"/>
      <c r="V312" s="541">
        <f t="shared" ref="V312" si="1534">P312</f>
        <v>6</v>
      </c>
      <c r="W312" s="543">
        <f t="shared" ref="W312" si="1535">T312-V312</f>
        <v>12</v>
      </c>
      <c r="X312" s="1046" t="s">
        <v>473</v>
      </c>
      <c r="Y312" s="1099" t="s">
        <v>51</v>
      </c>
      <c r="Z312" s="1099" t="s">
        <v>29</v>
      </c>
      <c r="AA312" s="1099">
        <v>2017</v>
      </c>
      <c r="AB312" s="1046" t="s">
        <v>30</v>
      </c>
      <c r="AC312" s="1047">
        <v>8</v>
      </c>
      <c r="AD312" s="978">
        <f t="shared" ref="AD312" si="1536">T312/AC312</f>
        <v>2.25</v>
      </c>
      <c r="AE312" s="1048">
        <v>23.45</v>
      </c>
      <c r="AF312" s="976">
        <f t="shared" ref="AF312" si="1537">AD312*AE312</f>
        <v>52.762499999999996</v>
      </c>
      <c r="AG312" s="1058" t="s">
        <v>128</v>
      </c>
      <c r="AH312" s="976">
        <f t="shared" ref="AH312" si="1538">AF312</f>
        <v>52.762499999999996</v>
      </c>
      <c r="AI312" s="978">
        <f t="shared" ref="AI312" si="1539">AD312</f>
        <v>2.25</v>
      </c>
      <c r="AJ312" s="978">
        <f t="shared" ref="AJ312" si="1540">T312</f>
        <v>18</v>
      </c>
    </row>
    <row r="313" spans="1:40">
      <c r="A313" s="1097">
        <v>45678</v>
      </c>
      <c r="B313" s="164" t="s">
        <v>442</v>
      </c>
      <c r="C313" s="164" t="s">
        <v>111</v>
      </c>
      <c r="D313" s="1098" t="s">
        <v>461</v>
      </c>
      <c r="E313" s="164" t="s">
        <v>283</v>
      </c>
      <c r="F313" s="1000">
        <v>51740</v>
      </c>
      <c r="G313" s="1000"/>
      <c r="H313" s="1000">
        <v>51778</v>
      </c>
      <c r="I313" s="1000"/>
      <c r="J313" s="541">
        <f t="shared" ref="J313" si="1541">H313-F313</f>
        <v>38</v>
      </c>
      <c r="K313" s="1000">
        <v>51778</v>
      </c>
      <c r="L313" s="541">
        <f t="shared" ref="L313" si="1542">K313-H313</f>
        <v>0</v>
      </c>
      <c r="M313" s="1000">
        <v>51800</v>
      </c>
      <c r="N313" s="1000"/>
      <c r="O313" s="541">
        <f t="shared" ref="O313" si="1543">M313-K313</f>
        <v>22</v>
      </c>
      <c r="P313" s="541">
        <f t="shared" ref="P313" si="1544">M313-H313</f>
        <v>22</v>
      </c>
      <c r="Q313" s="1000">
        <v>51825</v>
      </c>
      <c r="R313" s="1000"/>
      <c r="S313" s="541">
        <f t="shared" ref="S313" si="1545">Q313-M313</f>
        <v>25</v>
      </c>
      <c r="T313" s="542">
        <f t="shared" ref="T313" si="1546">Q313-F313</f>
        <v>85</v>
      </c>
      <c r="U313" s="542"/>
      <c r="V313" s="541">
        <f t="shared" ref="V313" si="1547">P313</f>
        <v>22</v>
      </c>
      <c r="W313" s="543">
        <f t="shared" ref="W313" si="1548">T313-V313</f>
        <v>63</v>
      </c>
      <c r="X313" s="1046" t="s">
        <v>473</v>
      </c>
      <c r="Y313" s="1099" t="s">
        <v>51</v>
      </c>
      <c r="Z313" s="1099" t="s">
        <v>29</v>
      </c>
      <c r="AA313" s="1099">
        <v>2017</v>
      </c>
      <c r="AB313" s="1046" t="s">
        <v>30</v>
      </c>
      <c r="AC313" s="1047">
        <v>8</v>
      </c>
      <c r="AD313" s="978">
        <f t="shared" ref="AD313" si="1549">T313/AC313</f>
        <v>10.625</v>
      </c>
      <c r="AE313" s="1048">
        <v>23.45</v>
      </c>
      <c r="AF313" s="976">
        <f t="shared" ref="AF313" si="1550">AD313*AE313</f>
        <v>249.15625</v>
      </c>
      <c r="AG313" s="1058" t="s">
        <v>128</v>
      </c>
      <c r="AH313" s="976">
        <f t="shared" ref="AH313" si="1551">AF313</f>
        <v>249.15625</v>
      </c>
      <c r="AI313" s="978">
        <f t="shared" ref="AI313" si="1552">AD313</f>
        <v>10.625</v>
      </c>
      <c r="AJ313" s="978">
        <f t="shared" ref="AJ313" si="1553">T313</f>
        <v>85</v>
      </c>
      <c r="AK313" s="1035" t="s">
        <v>439</v>
      </c>
      <c r="AL313" s="1036" t="s">
        <v>440</v>
      </c>
      <c r="AM313" s="1092" t="s">
        <v>2</v>
      </c>
    </row>
    <row r="314" spans="1:40">
      <c r="A314" s="1097">
        <v>45679</v>
      </c>
      <c r="B314" s="164" t="s">
        <v>442</v>
      </c>
      <c r="C314" s="164" t="s">
        <v>111</v>
      </c>
      <c r="D314" s="1098" t="s">
        <v>462</v>
      </c>
      <c r="E314" s="164" t="s">
        <v>282</v>
      </c>
      <c r="F314" s="1000">
        <v>51825</v>
      </c>
      <c r="G314" s="1000"/>
      <c r="H314" s="1000">
        <v>51828</v>
      </c>
      <c r="I314" s="1000"/>
      <c r="J314" s="541">
        <f t="shared" ref="J314" si="1554">H314-F314</f>
        <v>3</v>
      </c>
      <c r="K314" s="1000">
        <v>51828</v>
      </c>
      <c r="L314" s="541">
        <f t="shared" ref="L314" si="1555">K314-H314</f>
        <v>0</v>
      </c>
      <c r="M314" s="1000">
        <v>51834</v>
      </c>
      <c r="N314" s="1000"/>
      <c r="O314" s="541">
        <f t="shared" ref="O314" si="1556">M314-K314</f>
        <v>6</v>
      </c>
      <c r="P314" s="541">
        <f t="shared" ref="P314" si="1557">M314-H314</f>
        <v>6</v>
      </c>
      <c r="Q314" s="1000">
        <v>51843</v>
      </c>
      <c r="R314" s="1000"/>
      <c r="S314" s="541">
        <f t="shared" ref="S314" si="1558">Q314-M314</f>
        <v>9</v>
      </c>
      <c r="T314" s="542">
        <f t="shared" ref="T314" si="1559">Q314-F314</f>
        <v>18</v>
      </c>
      <c r="U314" s="542"/>
      <c r="V314" s="541">
        <f t="shared" ref="V314" si="1560">P314</f>
        <v>6</v>
      </c>
      <c r="W314" s="543">
        <f t="shared" ref="W314" si="1561">T314-V314</f>
        <v>12</v>
      </c>
      <c r="X314" s="1046" t="s">
        <v>473</v>
      </c>
      <c r="Y314" s="1099" t="s">
        <v>51</v>
      </c>
      <c r="Z314" s="1099" t="s">
        <v>29</v>
      </c>
      <c r="AA314" s="1099">
        <v>2017</v>
      </c>
      <c r="AB314" s="1046" t="s">
        <v>30</v>
      </c>
      <c r="AC314" s="1047">
        <v>8</v>
      </c>
      <c r="AD314" s="978">
        <f t="shared" ref="AD314" si="1562">T314/AC314</f>
        <v>2.25</v>
      </c>
      <c r="AE314" s="1048">
        <v>23.45</v>
      </c>
      <c r="AF314" s="976">
        <f t="shared" ref="AF314" si="1563">AD314*AE314</f>
        <v>52.762499999999996</v>
      </c>
      <c r="AG314" s="1058" t="s">
        <v>128</v>
      </c>
      <c r="AH314" s="976">
        <f t="shared" ref="AH314" si="1564">AF314</f>
        <v>52.762499999999996</v>
      </c>
      <c r="AI314" s="978">
        <f t="shared" ref="AI314" si="1565">AD314</f>
        <v>2.25</v>
      </c>
      <c r="AJ314" s="978">
        <f t="shared" ref="AJ314" si="1566">T314</f>
        <v>18</v>
      </c>
      <c r="AK314" s="1106">
        <f>SUM(AH310:AH314)</f>
        <v>609.70000000000005</v>
      </c>
      <c r="AL314" s="1074">
        <v>700</v>
      </c>
      <c r="AM314" s="1075">
        <v>45679</v>
      </c>
    </row>
    <row r="315" spans="1:40">
      <c r="A315" s="1097">
        <v>45679</v>
      </c>
      <c r="B315" s="164" t="s">
        <v>442</v>
      </c>
      <c r="C315" s="164" t="s">
        <v>111</v>
      </c>
      <c r="D315" s="1098" t="s">
        <v>485</v>
      </c>
      <c r="E315" s="164" t="s">
        <v>282</v>
      </c>
      <c r="F315" s="1000">
        <v>51843</v>
      </c>
      <c r="G315" s="1000"/>
      <c r="H315" s="1000">
        <v>51888</v>
      </c>
      <c r="I315" s="1000"/>
      <c r="J315" s="541">
        <f t="shared" ref="J315" si="1567">H315-F315</f>
        <v>45</v>
      </c>
      <c r="K315" s="1000">
        <v>51888</v>
      </c>
      <c r="L315" s="541">
        <f t="shared" ref="L315" si="1568">K315-H315</f>
        <v>0</v>
      </c>
      <c r="M315" s="1000">
        <v>51911</v>
      </c>
      <c r="N315" s="1000"/>
      <c r="O315" s="541">
        <f t="shared" ref="O315" si="1569">M315-K315</f>
        <v>23</v>
      </c>
      <c r="P315" s="541">
        <f t="shared" ref="P315" si="1570">M315-H315</f>
        <v>23</v>
      </c>
      <c r="Q315" s="1000">
        <v>51911</v>
      </c>
      <c r="R315" s="1000"/>
      <c r="S315" s="541">
        <f t="shared" ref="S315" si="1571">Q315-M315</f>
        <v>0</v>
      </c>
      <c r="T315" s="542">
        <f t="shared" ref="T315" si="1572">Q315-F315</f>
        <v>68</v>
      </c>
      <c r="U315" s="542"/>
      <c r="V315" s="541">
        <f t="shared" ref="V315" si="1573">P315</f>
        <v>23</v>
      </c>
      <c r="W315" s="543">
        <f t="shared" ref="W315" si="1574">T315-V315</f>
        <v>45</v>
      </c>
      <c r="X315" s="1046" t="s">
        <v>473</v>
      </c>
      <c r="Y315" s="1099" t="s">
        <v>51</v>
      </c>
      <c r="Z315" s="1099" t="s">
        <v>29</v>
      </c>
      <c r="AA315" s="1099">
        <v>2017</v>
      </c>
      <c r="AB315" s="1046" t="s">
        <v>30</v>
      </c>
      <c r="AC315" s="1047">
        <v>8</v>
      </c>
      <c r="AD315" s="978">
        <f t="shared" ref="AD315" si="1575">T315/AC315</f>
        <v>8.5</v>
      </c>
      <c r="AE315" s="1048">
        <v>23.45</v>
      </c>
      <c r="AF315" s="976">
        <f t="shared" ref="AF315" si="1576">AD315*AE315</f>
        <v>199.32499999999999</v>
      </c>
      <c r="AG315" s="1058" t="s">
        <v>128</v>
      </c>
      <c r="AH315" s="976">
        <f t="shared" ref="AH315" si="1577">AF315</f>
        <v>199.32499999999999</v>
      </c>
      <c r="AI315" s="978">
        <f t="shared" ref="AI315" si="1578">AD315</f>
        <v>8.5</v>
      </c>
      <c r="AJ315" s="978">
        <f t="shared" ref="AJ315" si="1579">T315</f>
        <v>68</v>
      </c>
    </row>
    <row r="316" spans="1:40">
      <c r="A316" s="1097">
        <v>45679</v>
      </c>
      <c r="B316" s="164" t="s">
        <v>442</v>
      </c>
      <c r="C316" s="164" t="s">
        <v>111</v>
      </c>
      <c r="D316" s="1098" t="s">
        <v>461</v>
      </c>
      <c r="E316" s="164" t="s">
        <v>283</v>
      </c>
      <c r="F316" s="1000">
        <v>51911</v>
      </c>
      <c r="G316" s="1000"/>
      <c r="H316" s="1000">
        <v>51920</v>
      </c>
      <c r="I316" s="1000"/>
      <c r="J316" s="541">
        <f t="shared" ref="J316" si="1580">H316-F316</f>
        <v>9</v>
      </c>
      <c r="K316" s="1000">
        <v>51920</v>
      </c>
      <c r="L316" s="541">
        <f t="shared" ref="L316" si="1581">K316-H316</f>
        <v>0</v>
      </c>
      <c r="M316" s="1000">
        <v>51928</v>
      </c>
      <c r="N316" s="1000"/>
      <c r="O316" s="541">
        <f t="shared" ref="O316" si="1582">M316-K316</f>
        <v>8</v>
      </c>
      <c r="P316" s="541">
        <f t="shared" ref="P316" si="1583">M316-H316</f>
        <v>8</v>
      </c>
      <c r="Q316" s="1000">
        <v>51931</v>
      </c>
      <c r="R316" s="1000"/>
      <c r="S316" s="541">
        <f t="shared" ref="S316" si="1584">Q316-M316</f>
        <v>3</v>
      </c>
      <c r="T316" s="542">
        <f t="shared" ref="T316" si="1585">Q316-F316</f>
        <v>20</v>
      </c>
      <c r="U316" s="542"/>
      <c r="V316" s="541">
        <f t="shared" ref="V316" si="1586">P316</f>
        <v>8</v>
      </c>
      <c r="W316" s="543">
        <f t="shared" ref="W316" si="1587">T316-V316</f>
        <v>12</v>
      </c>
      <c r="X316" s="1046" t="s">
        <v>473</v>
      </c>
      <c r="Y316" s="1099" t="s">
        <v>51</v>
      </c>
      <c r="Z316" s="1099" t="s">
        <v>29</v>
      </c>
      <c r="AA316" s="1099">
        <v>2017</v>
      </c>
      <c r="AB316" s="1046" t="s">
        <v>30</v>
      </c>
      <c r="AC316" s="1047">
        <v>8</v>
      </c>
      <c r="AD316" s="978">
        <f t="shared" ref="AD316" si="1588">T316/AC316</f>
        <v>2.5</v>
      </c>
      <c r="AE316" s="1048">
        <v>23.45</v>
      </c>
      <c r="AF316" s="976">
        <f t="shared" ref="AF316" si="1589">AD316*AE316</f>
        <v>58.625</v>
      </c>
      <c r="AG316" s="1058" t="s">
        <v>128</v>
      </c>
      <c r="AH316" s="976">
        <f t="shared" ref="AH316" si="1590">AF316</f>
        <v>58.625</v>
      </c>
      <c r="AI316" s="978">
        <f t="shared" ref="AI316" si="1591">AD316</f>
        <v>2.5</v>
      </c>
      <c r="AJ316" s="978">
        <f t="shared" ref="AJ316" si="1592">T316</f>
        <v>20</v>
      </c>
    </row>
    <row r="317" spans="1:40">
      <c r="A317" s="1097">
        <v>45680</v>
      </c>
      <c r="B317" s="164" t="s">
        <v>442</v>
      </c>
      <c r="C317" s="164" t="s">
        <v>111</v>
      </c>
      <c r="D317" s="1098" t="s">
        <v>462</v>
      </c>
      <c r="E317" s="164" t="s">
        <v>282</v>
      </c>
      <c r="F317" s="1000">
        <v>51931</v>
      </c>
      <c r="G317" s="1000"/>
      <c r="H317" s="1000">
        <v>51936</v>
      </c>
      <c r="I317" s="1000"/>
      <c r="J317" s="541">
        <f t="shared" ref="J317" si="1593">H317-F317</f>
        <v>5</v>
      </c>
      <c r="K317" s="1000">
        <v>51936</v>
      </c>
      <c r="L317" s="541">
        <f t="shared" ref="L317" si="1594">K317-H317</f>
        <v>0</v>
      </c>
      <c r="M317" s="1000">
        <v>51943</v>
      </c>
      <c r="N317" s="1000"/>
      <c r="O317" s="541">
        <f t="shared" ref="O317" si="1595">M317-K317</f>
        <v>7</v>
      </c>
      <c r="P317" s="541">
        <f t="shared" ref="P317" si="1596">M317-H317</f>
        <v>7</v>
      </c>
      <c r="Q317" s="1000">
        <v>51951</v>
      </c>
      <c r="R317" s="1000"/>
      <c r="S317" s="541">
        <f t="shared" ref="S317" si="1597">Q317-M317</f>
        <v>8</v>
      </c>
      <c r="T317" s="542">
        <f t="shared" ref="T317" si="1598">Q317-F317</f>
        <v>20</v>
      </c>
      <c r="U317" s="542"/>
      <c r="V317" s="541">
        <f t="shared" ref="V317" si="1599">P317</f>
        <v>7</v>
      </c>
      <c r="W317" s="543">
        <f t="shared" ref="W317" si="1600">T317-V317</f>
        <v>13</v>
      </c>
      <c r="X317" s="1046" t="s">
        <v>473</v>
      </c>
      <c r="Y317" s="1099" t="s">
        <v>51</v>
      </c>
      <c r="Z317" s="1099" t="s">
        <v>29</v>
      </c>
      <c r="AA317" s="1099">
        <v>2017</v>
      </c>
      <c r="AB317" s="1046" t="s">
        <v>30</v>
      </c>
      <c r="AC317" s="1047">
        <v>8</v>
      </c>
      <c r="AD317" s="978">
        <f t="shared" ref="AD317" si="1601">T317/AC317</f>
        <v>2.5</v>
      </c>
      <c r="AE317" s="1048">
        <v>23.45</v>
      </c>
      <c r="AF317" s="976">
        <f t="shared" ref="AF317" si="1602">AD317*AE317</f>
        <v>58.625</v>
      </c>
      <c r="AG317" s="1058" t="s">
        <v>128</v>
      </c>
      <c r="AH317" s="976">
        <f t="shared" ref="AH317" si="1603">AF317</f>
        <v>58.625</v>
      </c>
      <c r="AI317" s="978">
        <f t="shared" ref="AI317" si="1604">AD317</f>
        <v>2.5</v>
      </c>
      <c r="AJ317" s="978">
        <f t="shared" ref="AJ317" si="1605">T317</f>
        <v>20</v>
      </c>
    </row>
    <row r="318" spans="1:40">
      <c r="A318" s="1097">
        <v>45680</v>
      </c>
      <c r="B318" s="164" t="s">
        <v>442</v>
      </c>
      <c r="C318" s="164" t="s">
        <v>111</v>
      </c>
      <c r="D318" s="1098" t="s">
        <v>485</v>
      </c>
      <c r="E318" s="164" t="s">
        <v>282</v>
      </c>
      <c r="F318" s="1000">
        <v>51951</v>
      </c>
      <c r="G318" s="1000"/>
      <c r="H318" s="1000">
        <v>51975</v>
      </c>
      <c r="I318" s="1000"/>
      <c r="J318" s="541">
        <f t="shared" ref="J318" si="1606">H318-F318</f>
        <v>24</v>
      </c>
      <c r="K318" s="1000">
        <v>51991</v>
      </c>
      <c r="L318" s="541">
        <f t="shared" ref="L318" si="1607">K318-H318</f>
        <v>16</v>
      </c>
      <c r="M318" s="1000">
        <v>51991</v>
      </c>
      <c r="N318" s="1000"/>
      <c r="O318" s="541">
        <f t="shared" ref="O318" si="1608">M318-K318</f>
        <v>0</v>
      </c>
      <c r="P318" s="541">
        <f t="shared" ref="P318" si="1609">M318-H318</f>
        <v>16</v>
      </c>
      <c r="Q318" s="1000">
        <v>51991</v>
      </c>
      <c r="R318" s="1000"/>
      <c r="S318" s="541">
        <f t="shared" ref="S318" si="1610">Q318-M318</f>
        <v>0</v>
      </c>
      <c r="T318" s="542">
        <f t="shared" ref="T318" si="1611">Q318-F318</f>
        <v>40</v>
      </c>
      <c r="U318" s="542"/>
      <c r="V318" s="541">
        <f t="shared" ref="V318" si="1612">P318</f>
        <v>16</v>
      </c>
      <c r="W318" s="543">
        <f t="shared" ref="W318" si="1613">T318-V318</f>
        <v>24</v>
      </c>
      <c r="X318" s="1046" t="s">
        <v>473</v>
      </c>
      <c r="Y318" s="1099" t="s">
        <v>51</v>
      </c>
      <c r="Z318" s="1099" t="s">
        <v>29</v>
      </c>
      <c r="AA318" s="1099">
        <v>2017</v>
      </c>
      <c r="AB318" s="1046" t="s">
        <v>30</v>
      </c>
      <c r="AC318" s="1047">
        <v>8</v>
      </c>
      <c r="AD318" s="978">
        <f t="shared" ref="AD318" si="1614">T318/AC318</f>
        <v>5</v>
      </c>
      <c r="AE318" s="1048">
        <v>23.45</v>
      </c>
      <c r="AF318" s="976">
        <f t="shared" ref="AF318" si="1615">AD318*AE318</f>
        <v>117.25</v>
      </c>
      <c r="AG318" s="1058" t="s">
        <v>128</v>
      </c>
      <c r="AH318" s="976">
        <f t="shared" ref="AH318" si="1616">AF318</f>
        <v>117.25</v>
      </c>
      <c r="AI318" s="978">
        <f t="shared" ref="AI318" si="1617">AD318</f>
        <v>5</v>
      </c>
      <c r="AJ318" s="978">
        <f t="shared" ref="AJ318" si="1618">T318</f>
        <v>40</v>
      </c>
    </row>
    <row r="319" spans="1:40">
      <c r="A319" s="1097">
        <v>45680</v>
      </c>
      <c r="B319" s="164" t="s">
        <v>442</v>
      </c>
      <c r="C319" s="164" t="s">
        <v>111</v>
      </c>
      <c r="D319" s="1098" t="s">
        <v>461</v>
      </c>
      <c r="E319" s="164" t="s">
        <v>283</v>
      </c>
      <c r="F319" s="1000">
        <v>51991</v>
      </c>
      <c r="G319" s="1000"/>
      <c r="H319" s="1000">
        <v>52000</v>
      </c>
      <c r="I319" s="1000"/>
      <c r="J319" s="541">
        <f t="shared" ref="J319" si="1619">H319-F319</f>
        <v>9</v>
      </c>
      <c r="K319" s="1000">
        <v>52000</v>
      </c>
      <c r="L319" s="541">
        <f t="shared" ref="L319" si="1620">K319-H319</f>
        <v>0</v>
      </c>
      <c r="M319" s="1000">
        <v>52009</v>
      </c>
      <c r="N319" s="1000"/>
      <c r="O319" s="541">
        <f t="shared" ref="O319" si="1621">M319-K319</f>
        <v>9</v>
      </c>
      <c r="P319" s="541">
        <f t="shared" ref="P319" si="1622">M319-H319</f>
        <v>9</v>
      </c>
      <c r="Q319" s="1000">
        <v>52012</v>
      </c>
      <c r="R319" s="1000"/>
      <c r="S319" s="541">
        <f t="shared" ref="S319" si="1623">Q319-M319</f>
        <v>3</v>
      </c>
      <c r="T319" s="542">
        <f t="shared" ref="T319" si="1624">Q319-F319</f>
        <v>21</v>
      </c>
      <c r="U319" s="542"/>
      <c r="V319" s="541">
        <f t="shared" ref="V319" si="1625">P319</f>
        <v>9</v>
      </c>
      <c r="W319" s="543">
        <f t="shared" ref="W319" si="1626">T319-V319</f>
        <v>12</v>
      </c>
      <c r="X319" s="1046" t="s">
        <v>473</v>
      </c>
      <c r="Y319" s="1099" t="s">
        <v>51</v>
      </c>
      <c r="Z319" s="1099" t="s">
        <v>29</v>
      </c>
      <c r="AA319" s="1099">
        <v>2017</v>
      </c>
      <c r="AB319" s="1046" t="s">
        <v>30</v>
      </c>
      <c r="AC319" s="1047">
        <v>8</v>
      </c>
      <c r="AD319" s="978">
        <f t="shared" ref="AD319" si="1627">T319/AC319</f>
        <v>2.625</v>
      </c>
      <c r="AE319" s="1048">
        <v>23.45</v>
      </c>
      <c r="AF319" s="976">
        <f t="shared" ref="AF319" si="1628">AD319*AE319</f>
        <v>61.556249999999999</v>
      </c>
      <c r="AG319" s="1058" t="s">
        <v>128</v>
      </c>
      <c r="AH319" s="976">
        <f t="shared" ref="AH319" si="1629">AF319</f>
        <v>61.556249999999999</v>
      </c>
      <c r="AI319" s="978">
        <f t="shared" ref="AI319" si="1630">AD319</f>
        <v>2.625</v>
      </c>
      <c r="AJ319" s="978">
        <f t="shared" ref="AJ319" si="1631">T319</f>
        <v>21</v>
      </c>
      <c r="AK319" s="1035" t="s">
        <v>439</v>
      </c>
      <c r="AL319" s="1036" t="s">
        <v>440</v>
      </c>
      <c r="AM319" s="1092" t="s">
        <v>2</v>
      </c>
    </row>
    <row r="320" spans="1:40">
      <c r="A320" s="1097">
        <v>45681</v>
      </c>
      <c r="B320" s="164" t="s">
        <v>442</v>
      </c>
      <c r="C320" s="164" t="s">
        <v>111</v>
      </c>
      <c r="D320" s="1098" t="s">
        <v>462</v>
      </c>
      <c r="E320" s="164" t="s">
        <v>282</v>
      </c>
      <c r="F320" s="1000">
        <v>52012</v>
      </c>
      <c r="G320" s="1000"/>
      <c r="H320" s="1000">
        <v>52015</v>
      </c>
      <c r="I320" s="1000"/>
      <c r="J320" s="541">
        <f t="shared" ref="J320" si="1632">H320-F320</f>
        <v>3</v>
      </c>
      <c r="K320" s="1000">
        <v>52015</v>
      </c>
      <c r="L320" s="541">
        <f t="shared" ref="L320" si="1633">K320-H320</f>
        <v>0</v>
      </c>
      <c r="M320" s="1000">
        <v>52021</v>
      </c>
      <c r="N320" s="1000"/>
      <c r="O320" s="541">
        <f t="shared" ref="O320" si="1634">M320-K320</f>
        <v>6</v>
      </c>
      <c r="P320" s="541">
        <f t="shared" ref="P320" si="1635">M320-H320</f>
        <v>6</v>
      </c>
      <c r="Q320" s="1000">
        <v>52035</v>
      </c>
      <c r="R320" s="1000"/>
      <c r="S320" s="541">
        <f t="shared" ref="S320" si="1636">Q320-M320</f>
        <v>14</v>
      </c>
      <c r="T320" s="542">
        <f t="shared" ref="T320" si="1637">Q320-F320</f>
        <v>23</v>
      </c>
      <c r="U320" s="542"/>
      <c r="V320" s="541">
        <f t="shared" ref="V320" si="1638">P320</f>
        <v>6</v>
      </c>
      <c r="W320" s="543">
        <f t="shared" ref="W320" si="1639">T320-V320</f>
        <v>17</v>
      </c>
      <c r="X320" s="1046" t="s">
        <v>473</v>
      </c>
      <c r="Y320" s="1099" t="s">
        <v>51</v>
      </c>
      <c r="Z320" s="1099" t="s">
        <v>29</v>
      </c>
      <c r="AA320" s="1099">
        <v>2017</v>
      </c>
      <c r="AB320" s="1046" t="s">
        <v>30</v>
      </c>
      <c r="AC320" s="1047">
        <v>8</v>
      </c>
      <c r="AD320" s="978">
        <f t="shared" ref="AD320" si="1640">T320/AC320</f>
        <v>2.875</v>
      </c>
      <c r="AE320" s="1048">
        <v>23.45</v>
      </c>
      <c r="AF320" s="976">
        <f t="shared" ref="AF320" si="1641">AD320*AE320</f>
        <v>67.418750000000003</v>
      </c>
      <c r="AG320" s="1058" t="s">
        <v>128</v>
      </c>
      <c r="AH320" s="976">
        <f t="shared" ref="AH320" si="1642">AF320</f>
        <v>67.418750000000003</v>
      </c>
      <c r="AI320" s="978">
        <f t="shared" ref="AI320" si="1643">AD320</f>
        <v>2.875</v>
      </c>
      <c r="AJ320" s="978">
        <f t="shared" ref="AJ320" si="1644">T320</f>
        <v>23</v>
      </c>
      <c r="AK320" s="1106">
        <f>SUM(AH315:AH320)</f>
        <v>562.79999999999995</v>
      </c>
      <c r="AL320" s="1074">
        <v>1000</v>
      </c>
      <c r="AM320" s="1075">
        <v>45681</v>
      </c>
      <c r="AN320" s="1027"/>
    </row>
    <row r="321" spans="1:39">
      <c r="A321" s="1097">
        <v>45681</v>
      </c>
      <c r="B321" s="164" t="s">
        <v>442</v>
      </c>
      <c r="C321" s="164" t="s">
        <v>111</v>
      </c>
      <c r="D321" s="1098" t="s">
        <v>485</v>
      </c>
      <c r="E321" s="164" t="s">
        <v>282</v>
      </c>
      <c r="F321" s="1000">
        <v>52035</v>
      </c>
      <c r="G321" s="1000"/>
      <c r="H321" s="1000">
        <v>52078</v>
      </c>
      <c r="I321" s="1000"/>
      <c r="J321" s="541">
        <f t="shared" ref="J321" si="1645">H321-F321</f>
        <v>43</v>
      </c>
      <c r="K321" s="1000">
        <v>52078</v>
      </c>
      <c r="L321" s="541">
        <f t="shared" ref="L321" si="1646">K321-H321</f>
        <v>0</v>
      </c>
      <c r="M321" s="1000">
        <v>52098</v>
      </c>
      <c r="N321" s="1000"/>
      <c r="O321" s="541">
        <f t="shared" ref="O321" si="1647">M321-K321</f>
        <v>20</v>
      </c>
      <c r="P321" s="541">
        <f t="shared" ref="P321" si="1648">M321-H321</f>
        <v>20</v>
      </c>
      <c r="Q321" s="1000">
        <v>52105</v>
      </c>
      <c r="R321" s="1000"/>
      <c r="S321" s="541">
        <f t="shared" ref="S321" si="1649">Q321-M321</f>
        <v>7</v>
      </c>
      <c r="T321" s="542">
        <f t="shared" ref="T321" si="1650">Q321-F321</f>
        <v>70</v>
      </c>
      <c r="U321" s="542"/>
      <c r="V321" s="541">
        <f t="shared" ref="V321" si="1651">P321</f>
        <v>20</v>
      </c>
      <c r="W321" s="543">
        <f t="shared" ref="W321" si="1652">T321-V321</f>
        <v>50</v>
      </c>
      <c r="X321" s="1046" t="s">
        <v>473</v>
      </c>
      <c r="Y321" s="1099" t="s">
        <v>51</v>
      </c>
      <c r="Z321" s="1099" t="s">
        <v>29</v>
      </c>
      <c r="AA321" s="1099">
        <v>2017</v>
      </c>
      <c r="AB321" s="1046" t="s">
        <v>30</v>
      </c>
      <c r="AC321" s="1047">
        <v>8</v>
      </c>
      <c r="AD321" s="978">
        <f t="shared" ref="AD321" si="1653">T321/AC321</f>
        <v>8.75</v>
      </c>
      <c r="AE321" s="1048">
        <v>23.45</v>
      </c>
      <c r="AF321" s="976">
        <f t="shared" ref="AF321" si="1654">AD321*AE321</f>
        <v>205.1875</v>
      </c>
      <c r="AG321" s="1058" t="s">
        <v>128</v>
      </c>
      <c r="AH321" s="976">
        <f t="shared" ref="AH321" si="1655">AF321</f>
        <v>205.1875</v>
      </c>
      <c r="AI321" s="978">
        <f t="shared" ref="AI321" si="1656">AD321</f>
        <v>8.75</v>
      </c>
      <c r="AJ321" s="978">
        <f t="shared" ref="AJ321" si="1657">T321</f>
        <v>70</v>
      </c>
    </row>
    <row r="322" spans="1:39">
      <c r="A322" s="1097">
        <v>45681</v>
      </c>
      <c r="B322" s="164" t="s">
        <v>442</v>
      </c>
      <c r="C322" s="164" t="s">
        <v>111</v>
      </c>
      <c r="D322" s="1098" t="s">
        <v>461</v>
      </c>
      <c r="E322" s="164" t="s">
        <v>283</v>
      </c>
      <c r="F322" s="1000">
        <v>52105</v>
      </c>
      <c r="G322" s="1000"/>
      <c r="H322" s="1000">
        <v>52121</v>
      </c>
      <c r="I322" s="1000"/>
      <c r="J322" s="541">
        <f t="shared" ref="J322" si="1658">H322-F322</f>
        <v>16</v>
      </c>
      <c r="K322" s="1000">
        <v>52121</v>
      </c>
      <c r="L322" s="541">
        <f t="shared" ref="L322" si="1659">K322-H322</f>
        <v>0</v>
      </c>
      <c r="M322" s="1000">
        <v>52130</v>
      </c>
      <c r="N322" s="1000"/>
      <c r="O322" s="541">
        <f t="shared" ref="O322" si="1660">M322-K322</f>
        <v>9</v>
      </c>
      <c r="P322" s="541">
        <f t="shared" ref="P322" si="1661">M322-H322</f>
        <v>9</v>
      </c>
      <c r="Q322" s="1000">
        <v>52132</v>
      </c>
      <c r="R322" s="1000"/>
      <c r="S322" s="541">
        <f t="shared" ref="S322" si="1662">Q322-M322</f>
        <v>2</v>
      </c>
      <c r="T322" s="542">
        <f t="shared" ref="T322" si="1663">Q322-F322</f>
        <v>27</v>
      </c>
      <c r="U322" s="542"/>
      <c r="V322" s="541">
        <f t="shared" ref="V322" si="1664">P322</f>
        <v>9</v>
      </c>
      <c r="W322" s="543">
        <f t="shared" ref="W322" si="1665">T322-V322</f>
        <v>18</v>
      </c>
      <c r="X322" s="1046" t="s">
        <v>473</v>
      </c>
      <c r="Y322" s="1099" t="s">
        <v>51</v>
      </c>
      <c r="Z322" s="1099" t="s">
        <v>29</v>
      </c>
      <c r="AA322" s="1099">
        <v>2017</v>
      </c>
      <c r="AB322" s="1046" t="s">
        <v>30</v>
      </c>
      <c r="AC322" s="1047">
        <v>8</v>
      </c>
      <c r="AD322" s="978">
        <f t="shared" ref="AD322" si="1666">T322/AC322</f>
        <v>3.375</v>
      </c>
      <c r="AE322" s="1048">
        <v>23.45</v>
      </c>
      <c r="AF322" s="976">
        <f t="shared" ref="AF322" si="1667">AD322*AE322</f>
        <v>79.143749999999997</v>
      </c>
      <c r="AG322" s="1058" t="s">
        <v>128</v>
      </c>
      <c r="AH322" s="976">
        <f t="shared" ref="AH322" si="1668">AF322</f>
        <v>79.143749999999997</v>
      </c>
      <c r="AI322" s="978">
        <f t="shared" ref="AI322" si="1669">AD322</f>
        <v>3.375</v>
      </c>
      <c r="AJ322" s="978">
        <f t="shared" ref="AJ322" si="1670">T322</f>
        <v>27</v>
      </c>
    </row>
    <row r="323" spans="1:39">
      <c r="A323" s="1097">
        <v>45684</v>
      </c>
      <c r="B323" s="164" t="s">
        <v>442</v>
      </c>
      <c r="C323" s="164" t="s">
        <v>111</v>
      </c>
      <c r="D323" s="1098" t="s">
        <v>462</v>
      </c>
      <c r="E323" s="164" t="s">
        <v>282</v>
      </c>
      <c r="F323" s="1000">
        <v>52132</v>
      </c>
      <c r="G323" s="1000"/>
      <c r="H323" s="1000">
        <v>52135</v>
      </c>
      <c r="I323" s="1000"/>
      <c r="J323" s="541">
        <f t="shared" ref="J323" si="1671">H323-F323</f>
        <v>3</v>
      </c>
      <c r="K323" s="1000">
        <v>52135</v>
      </c>
      <c r="L323" s="541">
        <f t="shared" ref="L323" si="1672">K323-H323</f>
        <v>0</v>
      </c>
      <c r="M323" s="1000">
        <v>52141</v>
      </c>
      <c r="N323" s="1000"/>
      <c r="O323" s="541">
        <f t="shared" ref="O323" si="1673">M323-K323</f>
        <v>6</v>
      </c>
      <c r="P323" s="541">
        <f t="shared" ref="P323" si="1674">M323-H323</f>
        <v>6</v>
      </c>
      <c r="Q323" s="1000">
        <v>52149</v>
      </c>
      <c r="R323" s="1000"/>
      <c r="S323" s="541">
        <f t="shared" ref="S323" si="1675">Q323-M323</f>
        <v>8</v>
      </c>
      <c r="T323" s="542">
        <f t="shared" ref="T323" si="1676">Q323-F323</f>
        <v>17</v>
      </c>
      <c r="U323" s="542"/>
      <c r="V323" s="541">
        <f t="shared" ref="V323" si="1677">P323</f>
        <v>6</v>
      </c>
      <c r="W323" s="543">
        <f t="shared" ref="W323" si="1678">T323-V323</f>
        <v>11</v>
      </c>
      <c r="X323" s="1046" t="s">
        <v>473</v>
      </c>
      <c r="Y323" s="1099" t="s">
        <v>51</v>
      </c>
      <c r="Z323" s="1099" t="s">
        <v>29</v>
      </c>
      <c r="AA323" s="1099">
        <v>2017</v>
      </c>
      <c r="AB323" s="1046" t="s">
        <v>30</v>
      </c>
      <c r="AC323" s="1047">
        <v>8</v>
      </c>
      <c r="AD323" s="978">
        <f t="shared" ref="AD323" si="1679">T323/AC323</f>
        <v>2.125</v>
      </c>
      <c r="AE323" s="1048">
        <v>23.45</v>
      </c>
      <c r="AF323" s="976">
        <f t="shared" ref="AF323" si="1680">AD323*AE323</f>
        <v>49.831249999999997</v>
      </c>
      <c r="AG323" s="1058" t="s">
        <v>128</v>
      </c>
      <c r="AH323" s="976">
        <f t="shared" ref="AH323" si="1681">AF323</f>
        <v>49.831249999999997</v>
      </c>
      <c r="AI323" s="978">
        <f t="shared" ref="AI323" si="1682">AD323</f>
        <v>2.125</v>
      </c>
      <c r="AJ323" s="978">
        <f t="shared" ref="AJ323" si="1683">T323</f>
        <v>17</v>
      </c>
    </row>
    <row r="324" spans="1:39">
      <c r="A324" s="1097">
        <v>45684</v>
      </c>
      <c r="B324" s="164" t="s">
        <v>442</v>
      </c>
      <c r="C324" s="164" t="s">
        <v>111</v>
      </c>
      <c r="D324" s="1098" t="s">
        <v>485</v>
      </c>
      <c r="E324" s="164" t="s">
        <v>282</v>
      </c>
      <c r="F324" s="1000">
        <v>52149</v>
      </c>
      <c r="G324" s="1000"/>
      <c r="H324" s="1000">
        <v>52187</v>
      </c>
      <c r="I324" s="1000"/>
      <c r="J324" s="541">
        <f t="shared" ref="J324" si="1684">H324-F324</f>
        <v>38</v>
      </c>
      <c r="K324" s="1000">
        <v>52187</v>
      </c>
      <c r="L324" s="541">
        <f t="shared" ref="L324" si="1685">K324-H324</f>
        <v>0</v>
      </c>
      <c r="M324" s="1000">
        <v>52202</v>
      </c>
      <c r="N324" s="1000"/>
      <c r="O324" s="541">
        <f t="shared" ref="O324" si="1686">M324-K324</f>
        <v>15</v>
      </c>
      <c r="P324" s="541">
        <f t="shared" ref="P324" si="1687">M324-H324</f>
        <v>15</v>
      </c>
      <c r="Q324" s="1000">
        <v>52202</v>
      </c>
      <c r="R324" s="1000"/>
      <c r="S324" s="541">
        <f t="shared" ref="S324" si="1688">Q324-M324</f>
        <v>0</v>
      </c>
      <c r="T324" s="542">
        <f t="shared" ref="T324" si="1689">Q324-F324</f>
        <v>53</v>
      </c>
      <c r="U324" s="542"/>
      <c r="V324" s="541">
        <f t="shared" ref="V324" si="1690">P324</f>
        <v>15</v>
      </c>
      <c r="W324" s="543">
        <f t="shared" ref="W324" si="1691">T324-V324</f>
        <v>38</v>
      </c>
      <c r="X324" s="1046" t="s">
        <v>473</v>
      </c>
      <c r="Y324" s="1099" t="s">
        <v>51</v>
      </c>
      <c r="Z324" s="1099" t="s">
        <v>29</v>
      </c>
      <c r="AA324" s="1099">
        <v>2017</v>
      </c>
      <c r="AB324" s="1046" t="s">
        <v>30</v>
      </c>
      <c r="AC324" s="1047">
        <v>8</v>
      </c>
      <c r="AD324" s="978">
        <f t="shared" ref="AD324" si="1692">T324/AC324</f>
        <v>6.625</v>
      </c>
      <c r="AE324" s="1048">
        <v>23.45</v>
      </c>
      <c r="AF324" s="976">
        <f t="shared" ref="AF324" si="1693">AD324*AE324</f>
        <v>155.35624999999999</v>
      </c>
      <c r="AG324" s="1058" t="s">
        <v>128</v>
      </c>
      <c r="AH324" s="976">
        <f t="shared" ref="AH324" si="1694">AF324</f>
        <v>155.35624999999999</v>
      </c>
      <c r="AI324" s="978">
        <f t="shared" ref="AI324" si="1695">AD324</f>
        <v>6.625</v>
      </c>
      <c r="AJ324" s="978">
        <f t="shared" ref="AJ324" si="1696">T324</f>
        <v>53</v>
      </c>
    </row>
    <row r="325" spans="1:39">
      <c r="A325" s="1097">
        <v>45684</v>
      </c>
      <c r="B325" s="164" t="s">
        <v>442</v>
      </c>
      <c r="C325" s="164" t="s">
        <v>111</v>
      </c>
      <c r="D325" s="1098" t="s">
        <v>461</v>
      </c>
      <c r="E325" s="164" t="s">
        <v>283</v>
      </c>
      <c r="F325" s="1000">
        <v>52202</v>
      </c>
      <c r="G325" s="1000"/>
      <c r="H325" s="1000">
        <v>52211</v>
      </c>
      <c r="I325" s="1000"/>
      <c r="J325" s="541">
        <f t="shared" ref="J325" si="1697">H325-F325</f>
        <v>9</v>
      </c>
      <c r="K325" s="1000">
        <v>52211</v>
      </c>
      <c r="L325" s="541">
        <f t="shared" ref="L325" si="1698">K325-H325</f>
        <v>0</v>
      </c>
      <c r="M325" s="1000">
        <v>52219</v>
      </c>
      <c r="N325" s="1000"/>
      <c r="O325" s="541">
        <f t="shared" ref="O325" si="1699">M325-K325</f>
        <v>8</v>
      </c>
      <c r="P325" s="541">
        <f t="shared" ref="P325" si="1700">M325-H325</f>
        <v>8</v>
      </c>
      <c r="Q325" s="1000">
        <v>52222</v>
      </c>
      <c r="R325" s="1000"/>
      <c r="S325" s="541">
        <f t="shared" ref="S325" si="1701">Q325-M325</f>
        <v>3</v>
      </c>
      <c r="T325" s="542">
        <f t="shared" ref="T325" si="1702">Q325-F325</f>
        <v>20</v>
      </c>
      <c r="U325" s="542"/>
      <c r="V325" s="541">
        <f t="shared" ref="V325" si="1703">P325</f>
        <v>8</v>
      </c>
      <c r="W325" s="543">
        <f t="shared" ref="W325" si="1704">T325-V325</f>
        <v>12</v>
      </c>
      <c r="X325" s="1046" t="s">
        <v>473</v>
      </c>
      <c r="Y325" s="1099" t="s">
        <v>51</v>
      </c>
      <c r="Z325" s="1099" t="s">
        <v>29</v>
      </c>
      <c r="AA325" s="1099">
        <v>2017</v>
      </c>
      <c r="AB325" s="1046" t="s">
        <v>30</v>
      </c>
      <c r="AC325" s="1047">
        <v>8</v>
      </c>
      <c r="AD325" s="978">
        <f t="shared" ref="AD325" si="1705">T325/AC325</f>
        <v>2.5</v>
      </c>
      <c r="AE325" s="1048">
        <v>23.45</v>
      </c>
      <c r="AF325" s="976">
        <f t="shared" ref="AF325" si="1706">AD325*AE325</f>
        <v>58.625</v>
      </c>
      <c r="AG325" s="1058" t="s">
        <v>128</v>
      </c>
      <c r="AH325" s="976">
        <f t="shared" ref="AH325" si="1707">AF325</f>
        <v>58.625</v>
      </c>
      <c r="AI325" s="978">
        <f t="shared" ref="AI325" si="1708">AD325</f>
        <v>2.5</v>
      </c>
      <c r="AJ325" s="978">
        <f t="shared" ref="AJ325" si="1709">T325</f>
        <v>20</v>
      </c>
      <c r="AK325" s="1035" t="s">
        <v>439</v>
      </c>
      <c r="AL325" s="1036" t="s">
        <v>440</v>
      </c>
      <c r="AM325" s="1092" t="s">
        <v>2</v>
      </c>
    </row>
    <row r="326" spans="1:39">
      <c r="A326" s="1097">
        <v>45685</v>
      </c>
      <c r="B326" s="164" t="s">
        <v>442</v>
      </c>
      <c r="C326" s="164" t="s">
        <v>111</v>
      </c>
      <c r="D326" s="1098" t="s">
        <v>462</v>
      </c>
      <c r="E326" s="164" t="s">
        <v>282</v>
      </c>
      <c r="F326" s="1000">
        <v>52222</v>
      </c>
      <c r="G326" s="1000"/>
      <c r="H326" s="1000">
        <v>52225</v>
      </c>
      <c r="I326" s="1000"/>
      <c r="J326" s="541">
        <f t="shared" ref="J326" si="1710">H326-F326</f>
        <v>3</v>
      </c>
      <c r="K326" s="1000">
        <v>52225</v>
      </c>
      <c r="L326" s="541">
        <f t="shared" ref="L326" si="1711">K326-H326</f>
        <v>0</v>
      </c>
      <c r="M326" s="1000">
        <v>52231</v>
      </c>
      <c r="N326" s="1000"/>
      <c r="O326" s="541">
        <f t="shared" ref="O326" si="1712">M326-K326</f>
        <v>6</v>
      </c>
      <c r="P326" s="541">
        <f t="shared" ref="P326" si="1713">M326-H326</f>
        <v>6</v>
      </c>
      <c r="Q326" s="1000">
        <v>52240</v>
      </c>
      <c r="R326" s="1000"/>
      <c r="S326" s="541">
        <f t="shared" ref="S326" si="1714">Q326-M326</f>
        <v>9</v>
      </c>
      <c r="T326" s="542">
        <f t="shared" ref="T326" si="1715">Q326-F326</f>
        <v>18</v>
      </c>
      <c r="U326" s="542"/>
      <c r="V326" s="541">
        <f t="shared" ref="V326" si="1716">P326</f>
        <v>6</v>
      </c>
      <c r="W326" s="543">
        <f t="shared" ref="W326" si="1717">T326-V326</f>
        <v>12</v>
      </c>
      <c r="X326" s="1046" t="s">
        <v>473</v>
      </c>
      <c r="Y326" s="1099" t="s">
        <v>51</v>
      </c>
      <c r="Z326" s="1099" t="s">
        <v>29</v>
      </c>
      <c r="AA326" s="1099">
        <v>2017</v>
      </c>
      <c r="AB326" s="1046" t="s">
        <v>30</v>
      </c>
      <c r="AC326" s="1047">
        <v>8</v>
      </c>
      <c r="AD326" s="978">
        <f t="shared" ref="AD326" si="1718">T326/AC326</f>
        <v>2.25</v>
      </c>
      <c r="AE326" s="1048">
        <v>23.45</v>
      </c>
      <c r="AF326" s="976">
        <f t="shared" ref="AF326" si="1719">AD326*AE326</f>
        <v>52.762499999999996</v>
      </c>
      <c r="AG326" s="1058" t="s">
        <v>128</v>
      </c>
      <c r="AH326" s="976">
        <f t="shared" ref="AH326" si="1720">AF326</f>
        <v>52.762499999999996</v>
      </c>
      <c r="AI326" s="978">
        <f t="shared" ref="AI326" si="1721">AD326</f>
        <v>2.25</v>
      </c>
      <c r="AJ326" s="978">
        <f t="shared" ref="AJ326" si="1722">T326</f>
        <v>18</v>
      </c>
      <c r="AK326" s="1106">
        <f>SUM(AH321:AH326)</f>
        <v>600.90625</v>
      </c>
      <c r="AL326" s="1074">
        <v>700</v>
      </c>
      <c r="AM326" s="1075">
        <v>45685</v>
      </c>
    </row>
    <row r="327" spans="1:39">
      <c r="A327" s="1097">
        <v>45685</v>
      </c>
      <c r="B327" s="164" t="s">
        <v>442</v>
      </c>
      <c r="C327" s="164" t="s">
        <v>111</v>
      </c>
      <c r="D327" s="1098" t="s">
        <v>485</v>
      </c>
      <c r="E327" s="164" t="s">
        <v>282</v>
      </c>
      <c r="F327" s="1000">
        <v>52240</v>
      </c>
      <c r="G327" s="1000"/>
      <c r="H327" s="1000">
        <v>52240</v>
      </c>
      <c r="I327" s="1000"/>
      <c r="J327" s="541">
        <f t="shared" ref="J327" si="1723">H327-F327</f>
        <v>0</v>
      </c>
      <c r="K327" s="1000">
        <v>52266</v>
      </c>
      <c r="L327" s="541">
        <f t="shared" ref="L327" si="1724">K327-H327</f>
        <v>26</v>
      </c>
      <c r="M327" s="1000">
        <v>52287</v>
      </c>
      <c r="N327" s="1000"/>
      <c r="O327" s="541">
        <f t="shared" ref="O327" si="1725">M327-K327</f>
        <v>21</v>
      </c>
      <c r="P327" s="541">
        <f t="shared" ref="P327" si="1726">M327-H327</f>
        <v>47</v>
      </c>
      <c r="Q327" s="1000">
        <v>52299</v>
      </c>
      <c r="R327" s="1000"/>
      <c r="S327" s="541">
        <f t="shared" ref="S327" si="1727">Q327-M327</f>
        <v>12</v>
      </c>
      <c r="T327" s="542">
        <f t="shared" ref="T327" si="1728">Q327-F327</f>
        <v>59</v>
      </c>
      <c r="U327" s="542"/>
      <c r="V327" s="541">
        <f t="shared" ref="V327" si="1729">P327</f>
        <v>47</v>
      </c>
      <c r="W327" s="543">
        <f t="shared" ref="W327" si="1730">T327-V327</f>
        <v>12</v>
      </c>
      <c r="X327" s="1046" t="s">
        <v>473</v>
      </c>
      <c r="Y327" s="1099" t="s">
        <v>51</v>
      </c>
      <c r="Z327" s="1099" t="s">
        <v>29</v>
      </c>
      <c r="AA327" s="1099">
        <v>2017</v>
      </c>
      <c r="AB327" s="1046" t="s">
        <v>30</v>
      </c>
      <c r="AC327" s="1047">
        <v>8</v>
      </c>
      <c r="AD327" s="978">
        <f t="shared" ref="AD327" si="1731">T327/AC327</f>
        <v>7.375</v>
      </c>
      <c r="AE327" s="1048">
        <v>23.45</v>
      </c>
      <c r="AF327" s="976">
        <f t="shared" ref="AF327" si="1732">AD327*AE327</f>
        <v>172.94374999999999</v>
      </c>
      <c r="AG327" s="1058" t="s">
        <v>128</v>
      </c>
      <c r="AH327" s="976">
        <f t="shared" ref="AH327" si="1733">AF327</f>
        <v>172.94374999999999</v>
      </c>
      <c r="AI327" s="978">
        <f t="shared" ref="AI327" si="1734">AD327</f>
        <v>7.375</v>
      </c>
      <c r="AJ327" s="978">
        <f t="shared" ref="AJ327" si="1735">T327</f>
        <v>59</v>
      </c>
    </row>
    <row r="328" spans="1:39">
      <c r="A328" s="1097">
        <v>45685</v>
      </c>
      <c r="B328" s="164" t="s">
        <v>442</v>
      </c>
      <c r="C328" s="164" t="s">
        <v>111</v>
      </c>
      <c r="D328" s="1098" t="s">
        <v>462</v>
      </c>
      <c r="E328" s="164" t="s">
        <v>283</v>
      </c>
      <c r="F328" s="1000">
        <v>52299</v>
      </c>
      <c r="G328" s="1000"/>
      <c r="H328" s="1000">
        <v>52310</v>
      </c>
      <c r="I328" s="1000"/>
      <c r="J328" s="541">
        <f t="shared" ref="J328" si="1736">H328-F328</f>
        <v>11</v>
      </c>
      <c r="K328" s="1000">
        <v>52310</v>
      </c>
      <c r="L328" s="541">
        <f t="shared" ref="L328" si="1737">K328-H328</f>
        <v>0</v>
      </c>
      <c r="M328" s="1000">
        <v>52319</v>
      </c>
      <c r="N328" s="1000"/>
      <c r="O328" s="541">
        <f t="shared" ref="O328" si="1738">M328-K328</f>
        <v>9</v>
      </c>
      <c r="P328" s="541">
        <f t="shared" ref="P328" si="1739">M328-H328</f>
        <v>9</v>
      </c>
      <c r="Q328" s="1000">
        <v>52322</v>
      </c>
      <c r="R328" s="1000"/>
      <c r="S328" s="541">
        <f t="shared" ref="S328" si="1740">Q328-M328</f>
        <v>3</v>
      </c>
      <c r="T328" s="542">
        <f t="shared" ref="T328" si="1741">Q328-F328</f>
        <v>23</v>
      </c>
      <c r="U328" s="542"/>
      <c r="V328" s="541">
        <f t="shared" ref="V328" si="1742">P328</f>
        <v>9</v>
      </c>
      <c r="W328" s="543">
        <f t="shared" ref="W328" si="1743">T328-V328</f>
        <v>14</v>
      </c>
      <c r="X328" s="1046" t="s">
        <v>473</v>
      </c>
      <c r="Y328" s="1099" t="s">
        <v>51</v>
      </c>
      <c r="Z328" s="1099" t="s">
        <v>29</v>
      </c>
      <c r="AA328" s="1099">
        <v>2017</v>
      </c>
      <c r="AB328" s="1046" t="s">
        <v>30</v>
      </c>
      <c r="AC328" s="1047">
        <v>8</v>
      </c>
      <c r="AD328" s="978">
        <f t="shared" ref="AD328" si="1744">T328/AC328</f>
        <v>2.875</v>
      </c>
      <c r="AE328" s="1048">
        <v>23.45</v>
      </c>
      <c r="AF328" s="976">
        <f t="shared" ref="AF328" si="1745">AD328*AE328</f>
        <v>67.418750000000003</v>
      </c>
      <c r="AG328" s="1058" t="s">
        <v>128</v>
      </c>
      <c r="AH328" s="976">
        <f t="shared" ref="AH328" si="1746">AF328</f>
        <v>67.418750000000003</v>
      </c>
      <c r="AI328" s="978">
        <f t="shared" ref="AI328" si="1747">AD328</f>
        <v>2.875</v>
      </c>
      <c r="AJ328" s="978">
        <f t="shared" ref="AJ328" si="1748">T328</f>
        <v>23</v>
      </c>
    </row>
    <row r="329" spans="1:39">
      <c r="A329" s="1097">
        <v>45686</v>
      </c>
      <c r="B329" s="164" t="s">
        <v>442</v>
      </c>
      <c r="C329" s="164" t="s">
        <v>111</v>
      </c>
      <c r="D329" s="1098" t="s">
        <v>461</v>
      </c>
      <c r="E329" s="164" t="s">
        <v>282</v>
      </c>
      <c r="F329" s="1000">
        <v>52322</v>
      </c>
      <c r="G329" s="1000"/>
      <c r="H329" s="1000">
        <v>52325</v>
      </c>
      <c r="I329" s="1000"/>
      <c r="J329" s="541">
        <f t="shared" ref="J329" si="1749">H329-F329</f>
        <v>3</v>
      </c>
      <c r="K329" s="1000">
        <v>52325</v>
      </c>
      <c r="L329" s="541">
        <f t="shared" ref="L329" si="1750">K329-H329</f>
        <v>0</v>
      </c>
      <c r="M329" s="1000">
        <v>52331</v>
      </c>
      <c r="N329" s="1000"/>
      <c r="O329" s="541">
        <f t="shared" ref="O329" si="1751">M329-K329</f>
        <v>6</v>
      </c>
      <c r="P329" s="541">
        <f t="shared" ref="P329" si="1752">M329-H329</f>
        <v>6</v>
      </c>
      <c r="Q329" s="1000">
        <v>52340</v>
      </c>
      <c r="R329" s="1000"/>
      <c r="S329" s="541">
        <f t="shared" ref="S329" si="1753">Q329-M329</f>
        <v>9</v>
      </c>
      <c r="T329" s="542">
        <f t="shared" ref="T329" si="1754">Q329-F329</f>
        <v>18</v>
      </c>
      <c r="U329" s="542"/>
      <c r="V329" s="541">
        <f t="shared" ref="V329" si="1755">P329</f>
        <v>6</v>
      </c>
      <c r="W329" s="543">
        <f t="shared" ref="W329" si="1756">T329-V329</f>
        <v>12</v>
      </c>
      <c r="X329" s="1046" t="s">
        <v>473</v>
      </c>
      <c r="Y329" s="1099" t="s">
        <v>51</v>
      </c>
      <c r="Z329" s="1099" t="s">
        <v>29</v>
      </c>
      <c r="AA329" s="1099">
        <v>2017</v>
      </c>
      <c r="AB329" s="1046" t="s">
        <v>30</v>
      </c>
      <c r="AC329" s="1047">
        <v>8</v>
      </c>
      <c r="AD329" s="978">
        <f t="shared" ref="AD329" si="1757">T329/AC329</f>
        <v>2.25</v>
      </c>
      <c r="AE329" s="1048">
        <v>23.45</v>
      </c>
      <c r="AF329" s="976">
        <f t="shared" ref="AF329" si="1758">AD329*AE329</f>
        <v>52.762499999999996</v>
      </c>
      <c r="AG329" s="1058" t="s">
        <v>128</v>
      </c>
      <c r="AH329" s="976">
        <f t="shared" ref="AH329" si="1759">AF329</f>
        <v>52.762499999999996</v>
      </c>
      <c r="AI329" s="978">
        <f t="shared" ref="AI329" si="1760">AD329</f>
        <v>2.25</v>
      </c>
      <c r="AJ329" s="978">
        <f t="shared" ref="AJ329" si="1761">T329</f>
        <v>18</v>
      </c>
    </row>
    <row r="330" spans="1:39">
      <c r="A330" s="1097">
        <v>45686</v>
      </c>
      <c r="B330" s="164" t="s">
        <v>442</v>
      </c>
      <c r="C330" s="164" t="s">
        <v>111</v>
      </c>
      <c r="D330" s="1098" t="s">
        <v>485</v>
      </c>
      <c r="E330" s="164" t="s">
        <v>282</v>
      </c>
      <c r="F330" s="1000">
        <v>52340</v>
      </c>
      <c r="G330" s="1000"/>
      <c r="H330" s="1000">
        <v>52361</v>
      </c>
      <c r="I330" s="1000"/>
      <c r="J330" s="541">
        <f t="shared" ref="J330" si="1762">H330-F330</f>
        <v>21</v>
      </c>
      <c r="K330" s="1000">
        <v>52361</v>
      </c>
      <c r="L330" s="541">
        <f t="shared" ref="L330" si="1763">K330-H330</f>
        <v>0</v>
      </c>
      <c r="M330" s="1000">
        <v>52372</v>
      </c>
      <c r="N330" s="1000"/>
      <c r="O330" s="541">
        <f t="shared" ref="O330" si="1764">M330-K330</f>
        <v>11</v>
      </c>
      <c r="P330" s="541">
        <f t="shared" ref="P330" si="1765">M330-H330</f>
        <v>11</v>
      </c>
      <c r="Q330" s="1000">
        <v>52372</v>
      </c>
      <c r="R330" s="1000"/>
      <c r="S330" s="541">
        <f t="shared" ref="S330" si="1766">Q330-M330</f>
        <v>0</v>
      </c>
      <c r="T330" s="542">
        <f t="shared" ref="T330" si="1767">Q330-F330</f>
        <v>32</v>
      </c>
      <c r="U330" s="542"/>
      <c r="V330" s="541">
        <f t="shared" ref="V330" si="1768">P330</f>
        <v>11</v>
      </c>
      <c r="W330" s="543">
        <f t="shared" ref="W330" si="1769">T330-V330</f>
        <v>21</v>
      </c>
      <c r="X330" s="1046" t="s">
        <v>473</v>
      </c>
      <c r="Y330" s="1099" t="s">
        <v>51</v>
      </c>
      <c r="Z330" s="1099" t="s">
        <v>29</v>
      </c>
      <c r="AA330" s="1099">
        <v>2017</v>
      </c>
      <c r="AB330" s="1046" t="s">
        <v>30</v>
      </c>
      <c r="AC330" s="1047">
        <v>8</v>
      </c>
      <c r="AD330" s="978">
        <f t="shared" ref="AD330" si="1770">T330/AC330</f>
        <v>4</v>
      </c>
      <c r="AE330" s="1048">
        <v>23.45</v>
      </c>
      <c r="AF330" s="976">
        <f t="shared" ref="AF330" si="1771">AD330*AE330</f>
        <v>93.8</v>
      </c>
      <c r="AG330" s="1058" t="s">
        <v>128</v>
      </c>
      <c r="AH330" s="976">
        <f t="shared" ref="AH330" si="1772">AF330</f>
        <v>93.8</v>
      </c>
      <c r="AI330" s="978">
        <f t="shared" ref="AI330" si="1773">AD330</f>
        <v>4</v>
      </c>
      <c r="AJ330" s="978">
        <f t="shared" ref="AJ330" si="1774">T330</f>
        <v>32</v>
      </c>
    </row>
    <row r="331" spans="1:39">
      <c r="A331" s="1097">
        <v>45686</v>
      </c>
      <c r="B331" s="164" t="s">
        <v>442</v>
      </c>
      <c r="C331" s="164" t="s">
        <v>111</v>
      </c>
      <c r="D331" s="1098" t="s">
        <v>462</v>
      </c>
      <c r="E331" s="164" t="s">
        <v>283</v>
      </c>
      <c r="F331" s="1000">
        <v>52372</v>
      </c>
      <c r="G331" s="1000"/>
      <c r="H331" s="1000">
        <v>52386</v>
      </c>
      <c r="I331" s="1000"/>
      <c r="J331" s="541">
        <f t="shared" ref="J331" si="1775">H331-F331</f>
        <v>14</v>
      </c>
      <c r="K331" s="1000">
        <v>52386</v>
      </c>
      <c r="L331" s="541">
        <f t="shared" ref="L331" si="1776">K331-H331</f>
        <v>0</v>
      </c>
      <c r="M331" s="1000">
        <v>52393</v>
      </c>
      <c r="N331" s="1000"/>
      <c r="O331" s="541">
        <f t="shared" ref="O331" si="1777">M331-K331</f>
        <v>7</v>
      </c>
      <c r="P331" s="541">
        <f t="shared" ref="P331" si="1778">M331-H331</f>
        <v>7</v>
      </c>
      <c r="Q331" s="1000">
        <v>52395</v>
      </c>
      <c r="R331" s="1000"/>
      <c r="S331" s="541">
        <f t="shared" ref="S331" si="1779">Q331-M331</f>
        <v>2</v>
      </c>
      <c r="T331" s="542">
        <f t="shared" ref="T331" si="1780">Q331-F331</f>
        <v>23</v>
      </c>
      <c r="U331" s="542"/>
      <c r="V331" s="541">
        <f t="shared" ref="V331" si="1781">P331</f>
        <v>7</v>
      </c>
      <c r="W331" s="543">
        <f t="shared" ref="W331" si="1782">T331-V331</f>
        <v>16</v>
      </c>
      <c r="X331" s="1046" t="s">
        <v>473</v>
      </c>
      <c r="Y331" s="1099" t="s">
        <v>51</v>
      </c>
      <c r="Z331" s="1099" t="s">
        <v>29</v>
      </c>
      <c r="AA331" s="1099">
        <v>2017</v>
      </c>
      <c r="AB331" s="1046" t="s">
        <v>30</v>
      </c>
      <c r="AC331" s="1047">
        <v>8</v>
      </c>
      <c r="AD331" s="978">
        <f t="shared" ref="AD331" si="1783">T331/AC331</f>
        <v>2.875</v>
      </c>
      <c r="AE331" s="1048">
        <v>23.45</v>
      </c>
      <c r="AF331" s="976">
        <f t="shared" ref="AF331" si="1784">AD331*AE331</f>
        <v>67.418750000000003</v>
      </c>
      <c r="AG331" s="1058" t="s">
        <v>128</v>
      </c>
      <c r="AH331" s="976">
        <f t="shared" ref="AH331" si="1785">AF331</f>
        <v>67.418750000000003</v>
      </c>
      <c r="AI331" s="978">
        <f t="shared" ref="AI331" si="1786">AD331</f>
        <v>2.875</v>
      </c>
      <c r="AJ331" s="978">
        <f t="shared" ref="AJ331" si="1787">T331</f>
        <v>23</v>
      </c>
      <c r="AK331" s="1035" t="s">
        <v>439</v>
      </c>
      <c r="AL331" s="1036" t="s">
        <v>440</v>
      </c>
      <c r="AM331" s="1092" t="s">
        <v>2</v>
      </c>
    </row>
    <row r="332" spans="1:39">
      <c r="A332" s="1097">
        <v>45687</v>
      </c>
      <c r="B332" s="164" t="s">
        <v>442</v>
      </c>
      <c r="C332" s="164" t="s">
        <v>111</v>
      </c>
      <c r="D332" s="1098" t="s">
        <v>461</v>
      </c>
      <c r="E332" s="164" t="s">
        <v>282</v>
      </c>
      <c r="F332" s="1000">
        <v>52395</v>
      </c>
      <c r="G332" s="1000"/>
      <c r="H332" s="1000">
        <v>52399</v>
      </c>
      <c r="I332" s="1000"/>
      <c r="J332" s="541">
        <f t="shared" ref="J332" si="1788">H332-F332</f>
        <v>4</v>
      </c>
      <c r="K332" s="1000">
        <v>52399</v>
      </c>
      <c r="L332" s="541">
        <f t="shared" ref="L332" si="1789">K332-H332</f>
        <v>0</v>
      </c>
      <c r="M332" s="1000">
        <v>52406</v>
      </c>
      <c r="N332" s="1000"/>
      <c r="O332" s="541">
        <f t="shared" ref="O332" si="1790">M332-K332</f>
        <v>7</v>
      </c>
      <c r="P332" s="541">
        <f t="shared" ref="P332" si="1791">M332-H332</f>
        <v>7</v>
      </c>
      <c r="Q332" s="1000">
        <v>52415</v>
      </c>
      <c r="R332" s="1000"/>
      <c r="S332" s="541">
        <f t="shared" ref="S332" si="1792">Q332-M332</f>
        <v>9</v>
      </c>
      <c r="T332" s="542">
        <f t="shared" ref="T332" si="1793">Q332-F332</f>
        <v>20</v>
      </c>
      <c r="U332" s="542"/>
      <c r="V332" s="541">
        <f t="shared" ref="V332" si="1794">P332</f>
        <v>7</v>
      </c>
      <c r="W332" s="543">
        <f t="shared" ref="W332" si="1795">T332-V332</f>
        <v>13</v>
      </c>
      <c r="X332" s="1046" t="s">
        <v>473</v>
      </c>
      <c r="Y332" s="1099" t="s">
        <v>51</v>
      </c>
      <c r="Z332" s="1099" t="s">
        <v>29</v>
      </c>
      <c r="AA332" s="1099">
        <v>2017</v>
      </c>
      <c r="AB332" s="1046" t="s">
        <v>30</v>
      </c>
      <c r="AC332" s="1047">
        <v>8</v>
      </c>
      <c r="AD332" s="978">
        <f t="shared" ref="AD332" si="1796">T332/AC332</f>
        <v>2.5</v>
      </c>
      <c r="AE332" s="1048">
        <v>23.45</v>
      </c>
      <c r="AF332" s="976">
        <f t="shared" ref="AF332" si="1797">AD332*AE332</f>
        <v>58.625</v>
      </c>
      <c r="AG332" s="1058" t="s">
        <v>128</v>
      </c>
      <c r="AH332" s="976">
        <f t="shared" ref="AH332" si="1798">AF332</f>
        <v>58.625</v>
      </c>
      <c r="AI332" s="978">
        <f t="shared" ref="AI332" si="1799">AD332</f>
        <v>2.5</v>
      </c>
      <c r="AJ332" s="978">
        <f t="shared" ref="AJ332" si="1800">T332</f>
        <v>20</v>
      </c>
      <c r="AK332" s="1106">
        <f>SUM(AH327:AH332)</f>
        <v>512.96875</v>
      </c>
      <c r="AL332" s="1074">
        <v>800</v>
      </c>
      <c r="AM332" s="1075">
        <v>45687</v>
      </c>
    </row>
    <row r="333" spans="1:39">
      <c r="A333" s="1097">
        <v>45687</v>
      </c>
      <c r="B333" s="164" t="s">
        <v>442</v>
      </c>
      <c r="C333" s="164" t="s">
        <v>111</v>
      </c>
      <c r="D333" s="1098" t="s">
        <v>485</v>
      </c>
      <c r="E333" s="164" t="s">
        <v>282</v>
      </c>
      <c r="F333" s="1000">
        <v>52415</v>
      </c>
      <c r="G333" s="1000"/>
      <c r="H333" s="1000">
        <v>52425</v>
      </c>
      <c r="I333" s="1000"/>
      <c r="J333" s="541">
        <f t="shared" ref="J333" si="1801">H333-F333</f>
        <v>10</v>
      </c>
      <c r="K333" s="1000">
        <v>52425</v>
      </c>
      <c r="L333" s="541">
        <f t="shared" ref="L333" si="1802">K333-H333</f>
        <v>0</v>
      </c>
      <c r="M333" s="1000">
        <v>52491</v>
      </c>
      <c r="N333" s="1000"/>
      <c r="O333" s="541">
        <f t="shared" ref="O333" si="1803">M333-K333</f>
        <v>66</v>
      </c>
      <c r="P333" s="541">
        <f t="shared" ref="P333" si="1804">M333-H333</f>
        <v>66</v>
      </c>
      <c r="Q333" s="1000">
        <v>52491</v>
      </c>
      <c r="R333" s="1000"/>
      <c r="S333" s="541">
        <f t="shared" ref="S333" si="1805">Q333-M333</f>
        <v>0</v>
      </c>
      <c r="T333" s="542">
        <f t="shared" ref="T333" si="1806">Q333-F333</f>
        <v>76</v>
      </c>
      <c r="U333" s="542"/>
      <c r="V333" s="541">
        <f t="shared" ref="V333" si="1807">P333</f>
        <v>66</v>
      </c>
      <c r="W333" s="543">
        <f t="shared" ref="W333" si="1808">T333-V333</f>
        <v>10</v>
      </c>
      <c r="X333" s="1046" t="s">
        <v>473</v>
      </c>
      <c r="Y333" s="1099" t="s">
        <v>51</v>
      </c>
      <c r="Z333" s="1099" t="s">
        <v>29</v>
      </c>
      <c r="AA333" s="1099">
        <v>2017</v>
      </c>
      <c r="AB333" s="1046" t="s">
        <v>30</v>
      </c>
      <c r="AC333" s="1047">
        <v>8</v>
      </c>
      <c r="AD333" s="978">
        <f t="shared" ref="AD333" si="1809">T333/AC333</f>
        <v>9.5</v>
      </c>
      <c r="AE333" s="1048">
        <v>23.45</v>
      </c>
      <c r="AF333" s="976">
        <f t="shared" ref="AF333" si="1810">AD333*AE333</f>
        <v>222.77500000000001</v>
      </c>
      <c r="AG333" s="1058" t="s">
        <v>128</v>
      </c>
      <c r="AH333" s="976">
        <f t="shared" ref="AH333" si="1811">AF333</f>
        <v>222.77500000000001</v>
      </c>
      <c r="AI333" s="978">
        <f t="shared" ref="AI333" si="1812">AD333</f>
        <v>9.5</v>
      </c>
      <c r="AJ333" s="978">
        <f t="shared" ref="AJ333" si="1813">T333</f>
        <v>76</v>
      </c>
    </row>
    <row r="334" spans="1:39">
      <c r="A334" s="1097">
        <v>45687</v>
      </c>
      <c r="B334" s="164" t="s">
        <v>442</v>
      </c>
      <c r="C334" s="164" t="s">
        <v>111</v>
      </c>
      <c r="D334" s="1098" t="s">
        <v>461</v>
      </c>
      <c r="E334" s="164" t="s">
        <v>283</v>
      </c>
      <c r="F334" s="1000">
        <v>52491</v>
      </c>
      <c r="G334" s="1000"/>
      <c r="H334" s="1000">
        <v>52500</v>
      </c>
      <c r="I334" s="1000"/>
      <c r="J334" s="541">
        <f t="shared" ref="J334" si="1814">H334-F334</f>
        <v>9</v>
      </c>
      <c r="K334" s="1000">
        <v>52500</v>
      </c>
      <c r="L334" s="541">
        <f t="shared" ref="L334" si="1815">K334-H334</f>
        <v>0</v>
      </c>
      <c r="M334" s="1000">
        <v>52504</v>
      </c>
      <c r="N334" s="1000"/>
      <c r="O334" s="541">
        <f t="shared" ref="O334" si="1816">M334-K334</f>
        <v>4</v>
      </c>
      <c r="P334" s="541">
        <f t="shared" ref="P334" si="1817">M334-H334</f>
        <v>4</v>
      </c>
      <c r="Q334" s="1000">
        <v>52504</v>
      </c>
      <c r="R334" s="1000"/>
      <c r="S334" s="541">
        <f t="shared" ref="S334" si="1818">Q334-M334</f>
        <v>0</v>
      </c>
      <c r="T334" s="542">
        <f t="shared" ref="T334" si="1819">Q334-F334</f>
        <v>13</v>
      </c>
      <c r="U334" s="542"/>
      <c r="V334" s="541">
        <f t="shared" ref="V334" si="1820">P334</f>
        <v>4</v>
      </c>
      <c r="W334" s="543">
        <f t="shared" ref="W334" si="1821">T334-V334</f>
        <v>9</v>
      </c>
      <c r="X334" s="1046" t="s">
        <v>473</v>
      </c>
      <c r="Y334" s="1099" t="s">
        <v>51</v>
      </c>
      <c r="Z334" s="1099" t="s">
        <v>29</v>
      </c>
      <c r="AA334" s="1099">
        <v>2017</v>
      </c>
      <c r="AB334" s="1046" t="s">
        <v>30</v>
      </c>
      <c r="AC334" s="1047">
        <v>8</v>
      </c>
      <c r="AD334" s="978">
        <f t="shared" ref="AD334" si="1822">T334/AC334</f>
        <v>1.625</v>
      </c>
      <c r="AE334" s="1048">
        <v>23.45</v>
      </c>
      <c r="AF334" s="976">
        <f t="shared" ref="AF334" si="1823">AD334*AE334</f>
        <v>38.106249999999996</v>
      </c>
      <c r="AG334" s="1058" t="s">
        <v>128</v>
      </c>
      <c r="AH334" s="976">
        <f t="shared" ref="AH334" si="1824">AF334</f>
        <v>38.106249999999996</v>
      </c>
      <c r="AI334" s="978">
        <f t="shared" ref="AI334" si="1825">AD334</f>
        <v>1.625</v>
      </c>
      <c r="AJ334" s="978">
        <f t="shared" ref="AJ334" si="1826">T334</f>
        <v>13</v>
      </c>
    </row>
    <row r="335" spans="1:39">
      <c r="A335" s="1097">
        <v>45688</v>
      </c>
      <c r="B335" s="164" t="s">
        <v>442</v>
      </c>
      <c r="C335" s="164" t="s">
        <v>111</v>
      </c>
      <c r="D335" s="1098" t="s">
        <v>462</v>
      </c>
      <c r="E335" s="164" t="s">
        <v>282</v>
      </c>
      <c r="F335" s="1000">
        <v>52504</v>
      </c>
      <c r="G335" s="1000"/>
      <c r="H335" s="1000">
        <v>52507</v>
      </c>
      <c r="I335" s="1000"/>
      <c r="J335" s="541">
        <f t="shared" ref="J335" si="1827">H335-F335</f>
        <v>3</v>
      </c>
      <c r="K335" s="1000">
        <v>52507</v>
      </c>
      <c r="L335" s="541">
        <f t="shared" ref="L335" si="1828">K335-H335</f>
        <v>0</v>
      </c>
      <c r="M335" s="1000">
        <v>52513</v>
      </c>
      <c r="N335" s="1000"/>
      <c r="O335" s="541">
        <f t="shared" ref="O335" si="1829">M335-K335</f>
        <v>6</v>
      </c>
      <c r="P335" s="541">
        <f t="shared" ref="P335" si="1830">M335-H335</f>
        <v>6</v>
      </c>
      <c r="Q335" s="1000">
        <v>52513</v>
      </c>
      <c r="R335" s="1000"/>
      <c r="S335" s="541">
        <f t="shared" ref="S335" si="1831">Q335-M335</f>
        <v>0</v>
      </c>
      <c r="T335" s="542">
        <f t="shared" ref="T335" si="1832">Q335-F335</f>
        <v>9</v>
      </c>
      <c r="U335" s="542"/>
      <c r="V335" s="541">
        <f t="shared" ref="V335" si="1833">P335</f>
        <v>6</v>
      </c>
      <c r="W335" s="543">
        <f t="shared" ref="W335" si="1834">T335-V335</f>
        <v>3</v>
      </c>
      <c r="X335" s="1046" t="s">
        <v>473</v>
      </c>
      <c r="Y335" s="1099" t="s">
        <v>51</v>
      </c>
      <c r="Z335" s="1099" t="s">
        <v>29</v>
      </c>
      <c r="AA335" s="1099">
        <v>2017</v>
      </c>
      <c r="AB335" s="1046" t="s">
        <v>30</v>
      </c>
      <c r="AC335" s="1047">
        <v>8</v>
      </c>
      <c r="AD335" s="978">
        <f t="shared" ref="AD335" si="1835">T335/AC335</f>
        <v>1.125</v>
      </c>
      <c r="AE335" s="1048">
        <v>23.45</v>
      </c>
      <c r="AF335" s="976">
        <f t="shared" ref="AF335" si="1836">AD335*AE335</f>
        <v>26.381249999999998</v>
      </c>
      <c r="AG335" s="1058" t="s">
        <v>128</v>
      </c>
      <c r="AH335" s="976">
        <f t="shared" ref="AH335" si="1837">AF335</f>
        <v>26.381249999999998</v>
      </c>
      <c r="AI335" s="978">
        <f t="shared" ref="AI335" si="1838">AD335</f>
        <v>1.125</v>
      </c>
      <c r="AJ335" s="978">
        <f t="shared" ref="AJ335" si="1839">T335</f>
        <v>9</v>
      </c>
    </row>
    <row r="336" spans="1:39">
      <c r="A336" s="1097">
        <v>45688</v>
      </c>
      <c r="B336" s="164" t="s">
        <v>442</v>
      </c>
      <c r="C336" s="164" t="s">
        <v>111</v>
      </c>
      <c r="D336" s="1098" t="s">
        <v>485</v>
      </c>
      <c r="E336" s="164" t="s">
        <v>282</v>
      </c>
      <c r="F336" s="1000">
        <v>52513</v>
      </c>
      <c r="G336" s="1000"/>
      <c r="H336" s="1000">
        <v>52523</v>
      </c>
      <c r="I336" s="1000"/>
      <c r="J336" s="541">
        <f t="shared" ref="J336" si="1840">H336-F336</f>
        <v>10</v>
      </c>
      <c r="K336" s="1000">
        <v>52523</v>
      </c>
      <c r="L336" s="541">
        <f t="shared" ref="L336" si="1841">K336-H336</f>
        <v>0</v>
      </c>
      <c r="M336" s="1000">
        <v>52571</v>
      </c>
      <c r="N336" s="1000"/>
      <c r="O336" s="541">
        <f t="shared" ref="O336" si="1842">M336-K336</f>
        <v>48</v>
      </c>
      <c r="P336" s="541">
        <f t="shared" ref="P336" si="1843">M336-H336</f>
        <v>48</v>
      </c>
      <c r="Q336" s="1000">
        <v>52600</v>
      </c>
      <c r="R336" s="1000"/>
      <c r="S336" s="541">
        <f t="shared" ref="S336" si="1844">Q336-M336</f>
        <v>29</v>
      </c>
      <c r="T336" s="542">
        <f t="shared" ref="T336" si="1845">Q336-F336</f>
        <v>87</v>
      </c>
      <c r="U336" s="542"/>
      <c r="V336" s="541">
        <f t="shared" ref="V336" si="1846">P336</f>
        <v>48</v>
      </c>
      <c r="W336" s="543">
        <f t="shared" ref="W336" si="1847">T336-V336</f>
        <v>39</v>
      </c>
      <c r="X336" s="1046" t="s">
        <v>473</v>
      </c>
      <c r="Y336" s="1099" t="s">
        <v>51</v>
      </c>
      <c r="Z336" s="1099" t="s">
        <v>29</v>
      </c>
      <c r="AA336" s="1099">
        <v>2017</v>
      </c>
      <c r="AB336" s="1046" t="s">
        <v>30</v>
      </c>
      <c r="AC336" s="1047">
        <v>8</v>
      </c>
      <c r="AD336" s="978">
        <f t="shared" ref="AD336" si="1848">T336/AC336</f>
        <v>10.875</v>
      </c>
      <c r="AE336" s="1048">
        <v>23.45</v>
      </c>
      <c r="AF336" s="976">
        <f t="shared" ref="AF336" si="1849">AD336*AE336</f>
        <v>255.01874999999998</v>
      </c>
      <c r="AG336" s="1058" t="s">
        <v>128</v>
      </c>
      <c r="AH336" s="976">
        <f t="shared" ref="AH336" si="1850">AF336</f>
        <v>255.01874999999998</v>
      </c>
      <c r="AI336" s="978">
        <f t="shared" ref="AI336" si="1851">AD336</f>
        <v>10.875</v>
      </c>
      <c r="AJ336" s="978">
        <f t="shared" ref="AJ336" si="1852">T336</f>
        <v>87</v>
      </c>
    </row>
    <row r="337" spans="1:39">
      <c r="A337" s="1097">
        <v>45688</v>
      </c>
      <c r="B337" s="164" t="s">
        <v>442</v>
      </c>
      <c r="C337" s="164" t="s">
        <v>111</v>
      </c>
      <c r="D337" s="1098" t="s">
        <v>461</v>
      </c>
      <c r="E337" s="164" t="s">
        <v>283</v>
      </c>
      <c r="F337" s="1000">
        <v>52600</v>
      </c>
      <c r="G337" s="1000"/>
      <c r="H337" s="1000">
        <v>52609</v>
      </c>
      <c r="I337" s="1000"/>
      <c r="J337" s="541">
        <f t="shared" ref="J337" si="1853">H337-F337</f>
        <v>9</v>
      </c>
      <c r="K337" s="1000">
        <v>52609</v>
      </c>
      <c r="L337" s="541">
        <f t="shared" ref="L337" si="1854">K337-H337</f>
        <v>0</v>
      </c>
      <c r="M337" s="1000">
        <v>52617</v>
      </c>
      <c r="N337" s="1000"/>
      <c r="O337" s="541">
        <f t="shared" ref="O337" si="1855">M337-K337</f>
        <v>8</v>
      </c>
      <c r="P337" s="541">
        <f t="shared" ref="P337" si="1856">M337-H337</f>
        <v>8</v>
      </c>
      <c r="Q337" s="1000">
        <v>52620</v>
      </c>
      <c r="R337" s="1000"/>
      <c r="S337" s="541">
        <f t="shared" ref="S337" si="1857">Q337-M337</f>
        <v>3</v>
      </c>
      <c r="T337" s="542">
        <f t="shared" ref="T337" si="1858">Q337-F337</f>
        <v>20</v>
      </c>
      <c r="U337" s="542"/>
      <c r="V337" s="541">
        <f t="shared" ref="V337" si="1859">P337</f>
        <v>8</v>
      </c>
      <c r="W337" s="543">
        <f t="shared" ref="W337" si="1860">T337-V337</f>
        <v>12</v>
      </c>
      <c r="X337" s="1046" t="s">
        <v>473</v>
      </c>
      <c r="Y337" s="1099" t="s">
        <v>51</v>
      </c>
      <c r="Z337" s="1099" t="s">
        <v>29</v>
      </c>
      <c r="AA337" s="1099">
        <v>2017</v>
      </c>
      <c r="AB337" s="1046" t="s">
        <v>30</v>
      </c>
      <c r="AC337" s="1047">
        <v>8</v>
      </c>
      <c r="AD337" s="978">
        <f t="shared" ref="AD337" si="1861">T337/AC337</f>
        <v>2.5</v>
      </c>
      <c r="AE337" s="1048">
        <v>23.45</v>
      </c>
      <c r="AF337" s="976">
        <f t="shared" ref="AF337" si="1862">AD337*AE337</f>
        <v>58.625</v>
      </c>
      <c r="AG337" s="1058" t="s">
        <v>128</v>
      </c>
      <c r="AH337" s="976">
        <f t="shared" ref="AH337" si="1863">AF337</f>
        <v>58.625</v>
      </c>
      <c r="AI337" s="978">
        <f t="shared" ref="AI337" si="1864">AD337</f>
        <v>2.5</v>
      </c>
      <c r="AJ337" s="978">
        <f t="shared" ref="AJ337" si="1865">T337</f>
        <v>20</v>
      </c>
      <c r="AK337" s="1035" t="s">
        <v>439</v>
      </c>
      <c r="AL337" s="1036" t="s">
        <v>440</v>
      </c>
      <c r="AM337" s="1092" t="s">
        <v>2</v>
      </c>
    </row>
    <row r="338" spans="1:39">
      <c r="A338" s="1097">
        <v>45661</v>
      </c>
      <c r="B338" s="164" t="s">
        <v>442</v>
      </c>
      <c r="C338" s="164" t="s">
        <v>111</v>
      </c>
      <c r="D338" s="1098" t="s">
        <v>462</v>
      </c>
      <c r="E338" s="164" t="s">
        <v>282</v>
      </c>
      <c r="F338" s="1000">
        <v>52620</v>
      </c>
      <c r="G338" s="1000"/>
      <c r="H338" s="1000">
        <v>52620</v>
      </c>
      <c r="I338" s="1000"/>
      <c r="J338" s="541">
        <f t="shared" ref="J338" si="1866">H338-F338</f>
        <v>0</v>
      </c>
      <c r="K338" s="1000">
        <v>52620</v>
      </c>
      <c r="L338" s="541">
        <f t="shared" ref="L338" si="1867">K338-H338</f>
        <v>0</v>
      </c>
      <c r="M338" s="1000">
        <v>52643</v>
      </c>
      <c r="N338" s="1000"/>
      <c r="O338" s="541">
        <f t="shared" ref="O338" si="1868">M338-K338</f>
        <v>23</v>
      </c>
      <c r="P338" s="541">
        <f t="shared" ref="P338" si="1869">M338-H338</f>
        <v>23</v>
      </c>
      <c r="Q338" s="1000">
        <v>52658</v>
      </c>
      <c r="R338" s="1000"/>
      <c r="S338" s="541">
        <f t="shared" ref="S338" si="1870">Q338-M338</f>
        <v>15</v>
      </c>
      <c r="T338" s="542">
        <f t="shared" ref="T338" si="1871">Q338-F338</f>
        <v>38</v>
      </c>
      <c r="U338" s="542"/>
      <c r="V338" s="541">
        <f t="shared" ref="V338" si="1872">P338</f>
        <v>23</v>
      </c>
      <c r="W338" s="543">
        <f t="shared" ref="W338" si="1873">T338-V338</f>
        <v>15</v>
      </c>
      <c r="X338" s="1046" t="s">
        <v>473</v>
      </c>
      <c r="Y338" s="1099" t="s">
        <v>51</v>
      </c>
      <c r="Z338" s="1099" t="s">
        <v>29</v>
      </c>
      <c r="AA338" s="1099">
        <v>2017</v>
      </c>
      <c r="AB338" s="1046" t="s">
        <v>30</v>
      </c>
      <c r="AC338" s="1047">
        <v>8</v>
      </c>
      <c r="AD338" s="978">
        <f t="shared" ref="AD338" si="1874">T338/AC338</f>
        <v>4.75</v>
      </c>
      <c r="AE338" s="1048">
        <v>23.45</v>
      </c>
      <c r="AF338" s="976">
        <f t="shared" ref="AF338" si="1875">AD338*AE338</f>
        <v>111.3875</v>
      </c>
      <c r="AG338" s="1058" t="s">
        <v>128</v>
      </c>
      <c r="AH338" s="976">
        <f t="shared" ref="AH338" si="1876">AF338</f>
        <v>111.3875</v>
      </c>
      <c r="AI338" s="978">
        <f t="shared" ref="AI338" si="1877">AD338</f>
        <v>4.75</v>
      </c>
      <c r="AJ338" s="978">
        <f t="shared" ref="AJ338" si="1878">T338</f>
        <v>38</v>
      </c>
      <c r="AK338" s="1106">
        <f>SUM(AH333:AH338)</f>
        <v>712.29375000000005</v>
      </c>
      <c r="AL338" s="1074">
        <v>800</v>
      </c>
      <c r="AM338" s="1075">
        <v>45692</v>
      </c>
    </row>
    <row r="339" spans="1:39">
      <c r="A339" s="1097">
        <v>45661</v>
      </c>
      <c r="B339" s="164" t="s">
        <v>442</v>
      </c>
      <c r="C339" s="164" t="s">
        <v>111</v>
      </c>
      <c r="D339" s="1098" t="s">
        <v>485</v>
      </c>
      <c r="E339" s="164" t="s">
        <v>282</v>
      </c>
      <c r="F339" s="1000">
        <v>52658</v>
      </c>
      <c r="G339" s="1000"/>
      <c r="H339" s="1000">
        <v>52692</v>
      </c>
      <c r="I339" s="1000"/>
      <c r="J339" s="541">
        <f t="shared" ref="J339" si="1879">H339-F339</f>
        <v>34</v>
      </c>
      <c r="K339" s="1000">
        <v>52692</v>
      </c>
      <c r="L339" s="541">
        <f t="shared" ref="L339" si="1880">K339-H339</f>
        <v>0</v>
      </c>
      <c r="M339" s="1000">
        <v>52715</v>
      </c>
      <c r="N339" s="1000"/>
      <c r="O339" s="541">
        <f t="shared" ref="O339" si="1881">M339-K339</f>
        <v>23</v>
      </c>
      <c r="P339" s="541">
        <f t="shared" ref="P339" si="1882">M339-H339</f>
        <v>23</v>
      </c>
      <c r="Q339" s="1000">
        <v>52715</v>
      </c>
      <c r="R339" s="1000"/>
      <c r="S339" s="541">
        <f t="shared" ref="S339" si="1883">Q339-M339</f>
        <v>0</v>
      </c>
      <c r="T339" s="542">
        <f t="shared" ref="T339" si="1884">Q339-F339</f>
        <v>57</v>
      </c>
      <c r="U339" s="542"/>
      <c r="V339" s="541">
        <f t="shared" ref="V339" si="1885">P339</f>
        <v>23</v>
      </c>
      <c r="W339" s="543">
        <f t="shared" ref="W339" si="1886">T339-V339</f>
        <v>34</v>
      </c>
      <c r="X339" s="1046" t="s">
        <v>473</v>
      </c>
      <c r="Y339" s="1099" t="s">
        <v>51</v>
      </c>
      <c r="Z339" s="1099" t="s">
        <v>29</v>
      </c>
      <c r="AA339" s="1099">
        <v>2017</v>
      </c>
      <c r="AB339" s="1046" t="s">
        <v>30</v>
      </c>
      <c r="AC339" s="1047">
        <v>8</v>
      </c>
      <c r="AD339" s="978">
        <f t="shared" ref="AD339" si="1887">T339/AC339</f>
        <v>7.125</v>
      </c>
      <c r="AE339" s="1048">
        <v>23.45</v>
      </c>
      <c r="AF339" s="976">
        <f t="shared" ref="AF339" si="1888">AD339*AE339</f>
        <v>167.08124999999998</v>
      </c>
      <c r="AG339" s="1058" t="s">
        <v>128</v>
      </c>
      <c r="AH339" s="976">
        <f t="shared" ref="AH339" si="1889">AF339</f>
        <v>167.08124999999998</v>
      </c>
      <c r="AI339" s="978">
        <f t="shared" ref="AI339" si="1890">AD339</f>
        <v>7.125</v>
      </c>
      <c r="AJ339" s="978">
        <f t="shared" ref="AJ339" si="1891">T339</f>
        <v>57</v>
      </c>
    </row>
    <row r="340" spans="1:39">
      <c r="A340" s="1097">
        <v>45661</v>
      </c>
      <c r="B340" s="164" t="s">
        <v>442</v>
      </c>
      <c r="C340" s="164" t="s">
        <v>111</v>
      </c>
      <c r="D340" s="1098" t="s">
        <v>461</v>
      </c>
      <c r="E340" s="164" t="s">
        <v>283</v>
      </c>
      <c r="F340" s="1000">
        <v>52715</v>
      </c>
      <c r="G340" s="1000"/>
      <c r="H340" s="1000">
        <v>52724</v>
      </c>
      <c r="I340" s="1000"/>
      <c r="J340" s="541">
        <f t="shared" ref="J340" si="1892">H340-F340</f>
        <v>9</v>
      </c>
      <c r="K340" s="1000">
        <v>52724</v>
      </c>
      <c r="L340" s="541">
        <f t="shared" ref="L340" si="1893">K340-H340</f>
        <v>0</v>
      </c>
      <c r="M340" s="1000">
        <v>52733</v>
      </c>
      <c r="N340" s="1000"/>
      <c r="O340" s="541">
        <f t="shared" ref="O340" si="1894">M340-K340</f>
        <v>9</v>
      </c>
      <c r="P340" s="541">
        <f t="shared" ref="P340" si="1895">M340-H340</f>
        <v>9</v>
      </c>
      <c r="Q340" s="1000">
        <v>52738</v>
      </c>
      <c r="R340" s="1000"/>
      <c r="S340" s="541">
        <f t="shared" ref="S340" si="1896">Q340-M340</f>
        <v>5</v>
      </c>
      <c r="T340" s="542">
        <f t="shared" ref="T340" si="1897">Q340-F340</f>
        <v>23</v>
      </c>
      <c r="U340" s="542"/>
      <c r="V340" s="541">
        <f t="shared" ref="V340" si="1898">P340</f>
        <v>9</v>
      </c>
      <c r="W340" s="543">
        <f t="shared" ref="W340" si="1899">T340-V340</f>
        <v>14</v>
      </c>
      <c r="X340" s="1046" t="s">
        <v>473</v>
      </c>
      <c r="Y340" s="1099" t="s">
        <v>51</v>
      </c>
      <c r="Z340" s="1099" t="s">
        <v>29</v>
      </c>
      <c r="AA340" s="1099">
        <v>2017</v>
      </c>
      <c r="AB340" s="1046" t="s">
        <v>30</v>
      </c>
      <c r="AC340" s="1047">
        <v>8</v>
      </c>
      <c r="AD340" s="978">
        <f t="shared" ref="AD340" si="1900">T340/AC340</f>
        <v>2.875</v>
      </c>
      <c r="AE340" s="1048">
        <v>23.45</v>
      </c>
      <c r="AF340" s="976">
        <f t="shared" ref="AF340" si="1901">AD340*AE340</f>
        <v>67.418750000000003</v>
      </c>
      <c r="AG340" s="1058" t="s">
        <v>128</v>
      </c>
      <c r="AH340" s="976">
        <f t="shared" ref="AH340" si="1902">AF340</f>
        <v>67.418750000000003</v>
      </c>
      <c r="AI340" s="978">
        <f t="shared" ref="AI340" si="1903">AD340</f>
        <v>2.875</v>
      </c>
      <c r="AJ340" s="978">
        <f t="shared" ref="AJ340" si="1904">T340</f>
        <v>23</v>
      </c>
    </row>
    <row r="341" spans="1:39">
      <c r="A341" s="1097">
        <v>45693</v>
      </c>
      <c r="B341" s="164" t="s">
        <v>442</v>
      </c>
      <c r="C341" s="164" t="s">
        <v>111</v>
      </c>
      <c r="D341" s="1098" t="s">
        <v>462</v>
      </c>
      <c r="E341" s="164" t="s">
        <v>282</v>
      </c>
      <c r="F341" s="1000">
        <v>52738</v>
      </c>
      <c r="G341" s="1000"/>
      <c r="H341" s="1000">
        <v>52741</v>
      </c>
      <c r="I341" s="1000"/>
      <c r="J341" s="541">
        <f t="shared" ref="J341" si="1905">H341-F341</f>
        <v>3</v>
      </c>
      <c r="K341" s="1000">
        <v>52747</v>
      </c>
      <c r="L341" s="541">
        <f t="shared" ref="L341" si="1906">K341-H341</f>
        <v>6</v>
      </c>
      <c r="M341" s="1000">
        <v>52755</v>
      </c>
      <c r="N341" s="1000"/>
      <c r="O341" s="541">
        <f t="shared" ref="O341" si="1907">M341-K341</f>
        <v>8</v>
      </c>
      <c r="P341" s="541">
        <f t="shared" ref="P341" si="1908">M341-H341</f>
        <v>14</v>
      </c>
      <c r="Q341" s="1000">
        <v>52755</v>
      </c>
      <c r="R341" s="1000"/>
      <c r="S341" s="541">
        <f t="shared" ref="S341" si="1909">Q341-M341</f>
        <v>0</v>
      </c>
      <c r="T341" s="542">
        <f t="shared" ref="T341" si="1910">Q341-F341</f>
        <v>17</v>
      </c>
      <c r="U341" s="542"/>
      <c r="V341" s="541">
        <f t="shared" ref="V341" si="1911">P341</f>
        <v>14</v>
      </c>
      <c r="W341" s="543">
        <f t="shared" ref="W341" si="1912">T341-V341</f>
        <v>3</v>
      </c>
      <c r="X341" s="1046" t="s">
        <v>473</v>
      </c>
      <c r="Y341" s="1099" t="s">
        <v>51</v>
      </c>
      <c r="Z341" s="1099" t="s">
        <v>29</v>
      </c>
      <c r="AA341" s="1099">
        <v>2017</v>
      </c>
      <c r="AB341" s="1046" t="s">
        <v>30</v>
      </c>
      <c r="AC341" s="1047">
        <v>8</v>
      </c>
      <c r="AD341" s="978">
        <f t="shared" ref="AD341" si="1913">T341/AC341</f>
        <v>2.125</v>
      </c>
      <c r="AE341" s="1048">
        <v>23.45</v>
      </c>
      <c r="AF341" s="976">
        <f t="shared" ref="AF341" si="1914">AD341*AE341</f>
        <v>49.831249999999997</v>
      </c>
      <c r="AG341" s="1058" t="s">
        <v>128</v>
      </c>
      <c r="AH341" s="976">
        <f t="shared" ref="AH341" si="1915">AF341</f>
        <v>49.831249999999997</v>
      </c>
      <c r="AI341" s="978">
        <f t="shared" ref="AI341" si="1916">AD341</f>
        <v>2.125</v>
      </c>
      <c r="AJ341" s="978">
        <f t="shared" ref="AJ341" si="1917">T341</f>
        <v>17</v>
      </c>
    </row>
    <row r="342" spans="1:39">
      <c r="A342" s="1097">
        <v>45693</v>
      </c>
      <c r="B342" s="164" t="s">
        <v>442</v>
      </c>
      <c r="C342" s="164" t="s">
        <v>111</v>
      </c>
      <c r="D342" s="1098" t="s">
        <v>485</v>
      </c>
      <c r="E342" s="164" t="s">
        <v>282</v>
      </c>
      <c r="F342" s="1000">
        <v>52755</v>
      </c>
      <c r="G342" s="1000"/>
      <c r="H342" s="1000">
        <v>52775</v>
      </c>
      <c r="I342" s="1000"/>
      <c r="J342" s="541">
        <f t="shared" ref="J342" si="1918">H342-F342</f>
        <v>20</v>
      </c>
      <c r="K342" s="1000">
        <v>52775</v>
      </c>
      <c r="L342" s="541">
        <f t="shared" ref="L342" si="1919">K342-H342</f>
        <v>0</v>
      </c>
      <c r="M342" s="1000">
        <v>52795</v>
      </c>
      <c r="N342" s="1000"/>
      <c r="O342" s="541">
        <f t="shared" ref="O342" si="1920">M342-K342</f>
        <v>20</v>
      </c>
      <c r="P342" s="541">
        <f t="shared" ref="P342" si="1921">M342-H342</f>
        <v>20</v>
      </c>
      <c r="Q342" s="1000">
        <v>52806</v>
      </c>
      <c r="R342" s="1000"/>
      <c r="S342" s="541">
        <f t="shared" ref="S342" si="1922">Q342-M342</f>
        <v>11</v>
      </c>
      <c r="T342" s="542">
        <f t="shared" ref="T342" si="1923">Q342-F342</f>
        <v>51</v>
      </c>
      <c r="U342" s="542"/>
      <c r="V342" s="541">
        <f t="shared" ref="V342" si="1924">P342</f>
        <v>20</v>
      </c>
      <c r="W342" s="543">
        <f t="shared" ref="W342" si="1925">T342-V342</f>
        <v>31</v>
      </c>
      <c r="X342" s="1046" t="s">
        <v>473</v>
      </c>
      <c r="Y342" s="1099" t="s">
        <v>51</v>
      </c>
      <c r="Z342" s="1099" t="s">
        <v>29</v>
      </c>
      <c r="AA342" s="1099">
        <v>2017</v>
      </c>
      <c r="AB342" s="1046" t="s">
        <v>30</v>
      </c>
      <c r="AC342" s="1047">
        <v>8</v>
      </c>
      <c r="AD342" s="978">
        <f t="shared" ref="AD342" si="1926">T342/AC342</f>
        <v>6.375</v>
      </c>
      <c r="AE342" s="1048">
        <v>23.45</v>
      </c>
      <c r="AF342" s="976">
        <f t="shared" ref="AF342" si="1927">AD342*AE342</f>
        <v>149.49375000000001</v>
      </c>
      <c r="AG342" s="1058" t="s">
        <v>128</v>
      </c>
      <c r="AH342" s="976">
        <f t="shared" ref="AH342" si="1928">AF342</f>
        <v>149.49375000000001</v>
      </c>
      <c r="AI342" s="978">
        <f t="shared" ref="AI342" si="1929">AD342</f>
        <v>6.375</v>
      </c>
      <c r="AJ342" s="978">
        <f t="shared" ref="AJ342" si="1930">T342</f>
        <v>51</v>
      </c>
    </row>
    <row r="343" spans="1:39">
      <c r="A343" s="1097">
        <v>45693</v>
      </c>
      <c r="B343" s="164" t="s">
        <v>442</v>
      </c>
      <c r="C343" s="164" t="s">
        <v>111</v>
      </c>
      <c r="D343" s="1098" t="s">
        <v>461</v>
      </c>
      <c r="E343" s="164" t="s">
        <v>283</v>
      </c>
      <c r="F343" s="1000">
        <v>52806</v>
      </c>
      <c r="G343" s="1000"/>
      <c r="H343" s="1000">
        <v>52818</v>
      </c>
      <c r="I343" s="1000"/>
      <c r="J343" s="541">
        <f t="shared" ref="J343" si="1931">H343-F343</f>
        <v>12</v>
      </c>
      <c r="K343" s="1000">
        <v>52818</v>
      </c>
      <c r="L343" s="541">
        <f t="shared" ref="L343" si="1932">K343-H343</f>
        <v>0</v>
      </c>
      <c r="M343" s="1000">
        <v>52826</v>
      </c>
      <c r="N343" s="1000"/>
      <c r="O343" s="541">
        <f t="shared" ref="O343" si="1933">M343-K343</f>
        <v>8</v>
      </c>
      <c r="P343" s="541">
        <f t="shared" ref="P343" si="1934">M343-H343</f>
        <v>8</v>
      </c>
      <c r="Q343" s="1000">
        <v>52834</v>
      </c>
      <c r="R343" s="1000"/>
      <c r="S343" s="541">
        <f t="shared" ref="S343" si="1935">Q343-M343</f>
        <v>8</v>
      </c>
      <c r="T343" s="542">
        <f t="shared" ref="T343" si="1936">Q343-F343</f>
        <v>28</v>
      </c>
      <c r="U343" s="542"/>
      <c r="V343" s="541">
        <f t="shared" ref="V343" si="1937">P343</f>
        <v>8</v>
      </c>
      <c r="W343" s="543">
        <f t="shared" ref="W343" si="1938">T343-V343</f>
        <v>20</v>
      </c>
      <c r="X343" s="1046" t="s">
        <v>473</v>
      </c>
      <c r="Y343" s="1099" t="s">
        <v>51</v>
      </c>
      <c r="Z343" s="1099" t="s">
        <v>29</v>
      </c>
      <c r="AA343" s="1099">
        <v>2017</v>
      </c>
      <c r="AB343" s="1046" t="s">
        <v>30</v>
      </c>
      <c r="AC343" s="1047">
        <v>8</v>
      </c>
      <c r="AD343" s="978">
        <f t="shared" ref="AD343" si="1939">T343/AC343</f>
        <v>3.5</v>
      </c>
      <c r="AE343" s="1048">
        <v>23.45</v>
      </c>
      <c r="AF343" s="976">
        <f t="shared" ref="AF343" si="1940">AD343*AE343</f>
        <v>82.075000000000003</v>
      </c>
      <c r="AG343" s="1058" t="s">
        <v>128</v>
      </c>
      <c r="AH343" s="976">
        <f t="shared" ref="AH343" si="1941">AF343</f>
        <v>82.075000000000003</v>
      </c>
      <c r="AI343" s="978">
        <f t="shared" ref="AI343" si="1942">AD343</f>
        <v>3.5</v>
      </c>
      <c r="AJ343" s="978">
        <f t="shared" ref="AJ343" si="1943">T343</f>
        <v>28</v>
      </c>
      <c r="AK343" s="1035" t="s">
        <v>439</v>
      </c>
      <c r="AL343" s="1036" t="s">
        <v>440</v>
      </c>
      <c r="AM343" s="1092" t="s">
        <v>2</v>
      </c>
    </row>
    <row r="344" spans="1:39">
      <c r="A344" s="1097">
        <v>45694</v>
      </c>
      <c r="B344" s="164" t="s">
        <v>442</v>
      </c>
      <c r="C344" s="164" t="s">
        <v>111</v>
      </c>
      <c r="D344" s="1098" t="s">
        <v>462</v>
      </c>
      <c r="E344" s="164" t="s">
        <v>282</v>
      </c>
      <c r="F344" s="1000">
        <v>52834</v>
      </c>
      <c r="G344" s="1000"/>
      <c r="H344" s="1000">
        <v>52843</v>
      </c>
      <c r="I344" s="1000"/>
      <c r="J344" s="541">
        <f t="shared" ref="J344" si="1944">H344-F344</f>
        <v>9</v>
      </c>
      <c r="K344" s="1000">
        <v>52843</v>
      </c>
      <c r="L344" s="541">
        <f t="shared" ref="L344" si="1945">K344-H344</f>
        <v>0</v>
      </c>
      <c r="M344" s="1000">
        <v>52851</v>
      </c>
      <c r="N344" s="1000"/>
      <c r="O344" s="541">
        <f t="shared" ref="O344" si="1946">M344-K344</f>
        <v>8</v>
      </c>
      <c r="P344" s="541">
        <f t="shared" ref="P344" si="1947">M344-H344</f>
        <v>8</v>
      </c>
      <c r="Q344" s="1000">
        <v>52861</v>
      </c>
      <c r="R344" s="1000"/>
      <c r="S344" s="541">
        <f t="shared" ref="S344" si="1948">Q344-M344</f>
        <v>10</v>
      </c>
      <c r="T344" s="542">
        <f t="shared" ref="T344" si="1949">Q344-F344</f>
        <v>27</v>
      </c>
      <c r="U344" s="542"/>
      <c r="V344" s="541">
        <f t="shared" ref="V344" si="1950">P344</f>
        <v>8</v>
      </c>
      <c r="W344" s="543">
        <f t="shared" ref="W344" si="1951">T344-V344</f>
        <v>19</v>
      </c>
      <c r="X344" s="1046" t="s">
        <v>473</v>
      </c>
      <c r="Y344" s="1099" t="s">
        <v>51</v>
      </c>
      <c r="Z344" s="1099" t="s">
        <v>29</v>
      </c>
      <c r="AA344" s="1099">
        <v>2017</v>
      </c>
      <c r="AB344" s="1046" t="s">
        <v>30</v>
      </c>
      <c r="AC344" s="1047">
        <v>8</v>
      </c>
      <c r="AD344" s="978">
        <f t="shared" ref="AD344" si="1952">T344/AC344</f>
        <v>3.375</v>
      </c>
      <c r="AE344" s="1048">
        <v>23.45</v>
      </c>
      <c r="AF344" s="976">
        <f t="shared" ref="AF344" si="1953">AD344*AE344</f>
        <v>79.143749999999997</v>
      </c>
      <c r="AG344" s="1058" t="s">
        <v>128</v>
      </c>
      <c r="AH344" s="976">
        <f t="shared" ref="AH344" si="1954">AF344</f>
        <v>79.143749999999997</v>
      </c>
      <c r="AI344" s="978">
        <f t="shared" ref="AI344" si="1955">AD344</f>
        <v>3.375</v>
      </c>
      <c r="AJ344" s="978">
        <f t="shared" ref="AJ344" si="1956">T344</f>
        <v>27</v>
      </c>
      <c r="AK344" s="1106">
        <f>SUM(AH339:AH344)</f>
        <v>595.04375000000005</v>
      </c>
      <c r="AL344" s="1074">
        <v>800</v>
      </c>
      <c r="AM344" s="1075">
        <v>45694</v>
      </c>
    </row>
    <row r="345" spans="1:39">
      <c r="A345" s="1097">
        <v>45694</v>
      </c>
      <c r="B345" s="164" t="s">
        <v>442</v>
      </c>
      <c r="C345" s="164" t="s">
        <v>111</v>
      </c>
      <c r="D345" s="1098" t="s">
        <v>485</v>
      </c>
      <c r="E345" s="164" t="s">
        <v>282</v>
      </c>
      <c r="F345" s="1000">
        <v>52861</v>
      </c>
      <c r="G345" s="1000"/>
      <c r="H345" s="1000">
        <v>52870</v>
      </c>
      <c r="I345" s="1000"/>
      <c r="J345" s="541">
        <f t="shared" ref="J345" si="1957">H345-F345</f>
        <v>9</v>
      </c>
      <c r="K345" s="1000">
        <v>52870</v>
      </c>
      <c r="L345" s="541">
        <f t="shared" ref="L345" si="1958">K345-H345</f>
        <v>0</v>
      </c>
      <c r="M345" s="1000">
        <v>52895</v>
      </c>
      <c r="N345" s="1000"/>
      <c r="O345" s="541">
        <f t="shared" ref="O345" si="1959">M345-K345</f>
        <v>25</v>
      </c>
      <c r="P345" s="541">
        <f t="shared" ref="P345" si="1960">M345-H345</f>
        <v>25</v>
      </c>
      <c r="Q345" s="1000">
        <v>52907</v>
      </c>
      <c r="R345" s="1000"/>
      <c r="S345" s="541">
        <f t="shared" ref="S345" si="1961">Q345-M345</f>
        <v>12</v>
      </c>
      <c r="T345" s="542">
        <f t="shared" ref="T345" si="1962">Q345-F345</f>
        <v>46</v>
      </c>
      <c r="U345" s="542"/>
      <c r="V345" s="541">
        <f t="shared" ref="V345" si="1963">P345</f>
        <v>25</v>
      </c>
      <c r="W345" s="543">
        <f t="shared" ref="W345" si="1964">T345-V345</f>
        <v>21</v>
      </c>
      <c r="X345" s="1046" t="s">
        <v>473</v>
      </c>
      <c r="Y345" s="1099" t="s">
        <v>51</v>
      </c>
      <c r="Z345" s="1099" t="s">
        <v>29</v>
      </c>
      <c r="AA345" s="1099">
        <v>2017</v>
      </c>
      <c r="AB345" s="1046" t="s">
        <v>30</v>
      </c>
      <c r="AC345" s="1047">
        <v>8</v>
      </c>
      <c r="AD345" s="978">
        <f t="shared" ref="AD345" si="1965">T345/AC345</f>
        <v>5.75</v>
      </c>
      <c r="AE345" s="1048">
        <v>23.45</v>
      </c>
      <c r="AF345" s="976">
        <f t="shared" ref="AF345" si="1966">AD345*AE345</f>
        <v>134.83750000000001</v>
      </c>
      <c r="AG345" s="1058" t="s">
        <v>128</v>
      </c>
      <c r="AH345" s="976">
        <f t="shared" ref="AH345" si="1967">AF345</f>
        <v>134.83750000000001</v>
      </c>
      <c r="AI345" s="978">
        <f t="shared" ref="AI345" si="1968">AD345</f>
        <v>5.75</v>
      </c>
      <c r="AJ345" s="978">
        <f t="shared" ref="AJ345" si="1969">T345</f>
        <v>46</v>
      </c>
    </row>
    <row r="346" spans="1:39">
      <c r="A346" s="1097">
        <v>45694</v>
      </c>
      <c r="B346" s="164" t="s">
        <v>442</v>
      </c>
      <c r="C346" s="164" t="s">
        <v>111</v>
      </c>
      <c r="D346" s="1098" t="s">
        <v>461</v>
      </c>
      <c r="E346" s="164" t="s">
        <v>283</v>
      </c>
      <c r="F346" s="1000">
        <v>52907</v>
      </c>
      <c r="G346" s="1000"/>
      <c r="H346" s="1000">
        <v>52919</v>
      </c>
      <c r="I346" s="1000"/>
      <c r="J346" s="541">
        <f t="shared" ref="J346" si="1970">H346-F346</f>
        <v>12</v>
      </c>
      <c r="K346" s="1000">
        <v>52919</v>
      </c>
      <c r="L346" s="541">
        <f t="shared" ref="L346" si="1971">K346-H346</f>
        <v>0</v>
      </c>
      <c r="M346" s="1000">
        <v>52927</v>
      </c>
      <c r="N346" s="1000"/>
      <c r="O346" s="541">
        <f t="shared" ref="O346" si="1972">M346-K346</f>
        <v>8</v>
      </c>
      <c r="P346" s="541">
        <f t="shared" ref="P346" si="1973">M346-H346</f>
        <v>8</v>
      </c>
      <c r="Q346" s="1000">
        <v>52936</v>
      </c>
      <c r="R346" s="1000"/>
      <c r="S346" s="541">
        <f t="shared" ref="S346" si="1974">Q346-M346</f>
        <v>9</v>
      </c>
      <c r="T346" s="542">
        <f t="shared" ref="T346" si="1975">Q346-F346</f>
        <v>29</v>
      </c>
      <c r="U346" s="542"/>
      <c r="V346" s="541">
        <f t="shared" ref="V346" si="1976">P346</f>
        <v>8</v>
      </c>
      <c r="W346" s="543">
        <f t="shared" ref="W346" si="1977">T346-V346</f>
        <v>21</v>
      </c>
      <c r="X346" s="1046" t="s">
        <v>473</v>
      </c>
      <c r="Y346" s="1099" t="s">
        <v>51</v>
      </c>
      <c r="Z346" s="1099" t="s">
        <v>29</v>
      </c>
      <c r="AA346" s="1099">
        <v>2017</v>
      </c>
      <c r="AB346" s="1046" t="s">
        <v>30</v>
      </c>
      <c r="AC346" s="1047">
        <v>8</v>
      </c>
      <c r="AD346" s="978">
        <f t="shared" ref="AD346" si="1978">T346/AC346</f>
        <v>3.625</v>
      </c>
      <c r="AE346" s="1048">
        <v>23.45</v>
      </c>
      <c r="AF346" s="976">
        <f t="shared" ref="AF346" si="1979">AD346*AE346</f>
        <v>85.006249999999994</v>
      </c>
      <c r="AG346" s="1058" t="s">
        <v>128</v>
      </c>
      <c r="AH346" s="976">
        <f t="shared" ref="AH346" si="1980">AF346</f>
        <v>85.006249999999994</v>
      </c>
      <c r="AI346" s="978">
        <f t="shared" ref="AI346" si="1981">AD346</f>
        <v>3.625</v>
      </c>
      <c r="AJ346" s="978">
        <f t="shared" ref="AJ346" si="1982">T346</f>
        <v>29</v>
      </c>
    </row>
    <row r="347" spans="1:39">
      <c r="A347" s="1097">
        <v>45695</v>
      </c>
      <c r="B347" s="164" t="s">
        <v>442</v>
      </c>
      <c r="C347" s="164" t="s">
        <v>111</v>
      </c>
      <c r="D347" s="1098" t="s">
        <v>462</v>
      </c>
      <c r="E347" s="164" t="s">
        <v>282</v>
      </c>
      <c r="F347" s="1000">
        <v>52936</v>
      </c>
      <c r="G347" s="1000"/>
      <c r="H347" s="1000">
        <v>52943</v>
      </c>
      <c r="I347" s="1000"/>
      <c r="J347" s="541">
        <f t="shared" ref="J347" si="1983">H347-F347</f>
        <v>7</v>
      </c>
      <c r="K347" s="1000">
        <v>52943</v>
      </c>
      <c r="L347" s="541">
        <f t="shared" ref="L347" si="1984">K347-H347</f>
        <v>0</v>
      </c>
      <c r="M347" s="1000">
        <v>52949</v>
      </c>
      <c r="N347" s="1000"/>
      <c r="O347" s="541">
        <f t="shared" ref="O347" si="1985">M347-K347</f>
        <v>6</v>
      </c>
      <c r="P347" s="541">
        <f t="shared" ref="P347" si="1986">M347-H347</f>
        <v>6</v>
      </c>
      <c r="Q347" s="1000">
        <v>52958</v>
      </c>
      <c r="R347" s="1000"/>
      <c r="S347" s="541">
        <f t="shared" ref="S347" si="1987">Q347-M347</f>
        <v>9</v>
      </c>
      <c r="T347" s="542">
        <f t="shared" ref="T347" si="1988">Q347-F347</f>
        <v>22</v>
      </c>
      <c r="U347" s="542"/>
      <c r="V347" s="541">
        <f t="shared" ref="V347" si="1989">P347</f>
        <v>6</v>
      </c>
      <c r="W347" s="543">
        <f t="shared" ref="W347" si="1990">T347-V347</f>
        <v>16</v>
      </c>
      <c r="X347" s="1046" t="s">
        <v>473</v>
      </c>
      <c r="Y347" s="1099" t="s">
        <v>51</v>
      </c>
      <c r="Z347" s="1099" t="s">
        <v>29</v>
      </c>
      <c r="AA347" s="1099">
        <v>2017</v>
      </c>
      <c r="AB347" s="1046" t="s">
        <v>30</v>
      </c>
      <c r="AC347" s="1047">
        <v>8</v>
      </c>
      <c r="AD347" s="978">
        <f t="shared" ref="AD347" si="1991">T347/AC347</f>
        <v>2.75</v>
      </c>
      <c r="AE347" s="1048">
        <v>23.45</v>
      </c>
      <c r="AF347" s="976">
        <f t="shared" ref="AF347" si="1992">AD347*AE347</f>
        <v>64.487499999999997</v>
      </c>
      <c r="AG347" s="1058" t="s">
        <v>128</v>
      </c>
      <c r="AH347" s="976">
        <f t="shared" ref="AH347" si="1993">AF347</f>
        <v>64.487499999999997</v>
      </c>
      <c r="AI347" s="978">
        <f t="shared" ref="AI347" si="1994">AD347</f>
        <v>2.75</v>
      </c>
      <c r="AJ347" s="978">
        <f t="shared" ref="AJ347" si="1995">T347</f>
        <v>22</v>
      </c>
    </row>
    <row r="348" spans="1:39">
      <c r="A348" s="1097">
        <v>45695</v>
      </c>
      <c r="B348" s="164" t="s">
        <v>442</v>
      </c>
      <c r="C348" s="164" t="s">
        <v>111</v>
      </c>
      <c r="D348" s="1098" t="s">
        <v>485</v>
      </c>
      <c r="E348" s="164" t="s">
        <v>282</v>
      </c>
      <c r="F348" s="1000">
        <v>52958</v>
      </c>
      <c r="G348" s="1000"/>
      <c r="H348" s="1000">
        <v>52968</v>
      </c>
      <c r="I348" s="1000"/>
      <c r="J348" s="541">
        <f t="shared" ref="J348" si="1996">H348-F348</f>
        <v>10</v>
      </c>
      <c r="K348" s="1000">
        <v>52968</v>
      </c>
      <c r="L348" s="541">
        <f t="shared" ref="L348" si="1997">K348-H348</f>
        <v>0</v>
      </c>
      <c r="M348" s="1000">
        <v>52998</v>
      </c>
      <c r="N348" s="1000"/>
      <c r="O348" s="541">
        <f t="shared" ref="O348" si="1998">M348-K348</f>
        <v>30</v>
      </c>
      <c r="P348" s="541">
        <f t="shared" ref="P348" si="1999">M348-H348</f>
        <v>30</v>
      </c>
      <c r="Q348" s="1000">
        <v>52998</v>
      </c>
      <c r="R348" s="1000"/>
      <c r="S348" s="541">
        <f t="shared" ref="S348" si="2000">Q348-M348</f>
        <v>0</v>
      </c>
      <c r="T348" s="542">
        <f t="shared" ref="T348" si="2001">Q348-F348</f>
        <v>40</v>
      </c>
      <c r="U348" s="542"/>
      <c r="V348" s="541">
        <f t="shared" ref="V348" si="2002">P348</f>
        <v>30</v>
      </c>
      <c r="W348" s="543">
        <f t="shared" ref="W348" si="2003">T348-V348</f>
        <v>10</v>
      </c>
      <c r="X348" s="1046" t="s">
        <v>473</v>
      </c>
      <c r="Y348" s="1099" t="s">
        <v>51</v>
      </c>
      <c r="Z348" s="1099" t="s">
        <v>29</v>
      </c>
      <c r="AA348" s="1099">
        <v>2017</v>
      </c>
      <c r="AB348" s="1046" t="s">
        <v>30</v>
      </c>
      <c r="AC348" s="1047">
        <v>8</v>
      </c>
      <c r="AD348" s="978">
        <f t="shared" ref="AD348" si="2004">T348/AC348</f>
        <v>5</v>
      </c>
      <c r="AE348" s="1048">
        <v>23.45</v>
      </c>
      <c r="AF348" s="976">
        <f t="shared" ref="AF348" si="2005">AD348*AE348</f>
        <v>117.25</v>
      </c>
      <c r="AG348" s="1058" t="s">
        <v>128</v>
      </c>
      <c r="AH348" s="976">
        <f t="shared" ref="AH348" si="2006">AF348</f>
        <v>117.25</v>
      </c>
      <c r="AI348" s="978">
        <f t="shared" ref="AI348" si="2007">AD348</f>
        <v>5</v>
      </c>
      <c r="AJ348" s="978">
        <f t="shared" ref="AJ348" si="2008">T348</f>
        <v>40</v>
      </c>
    </row>
    <row r="349" spans="1:39">
      <c r="A349" s="1097">
        <v>45695</v>
      </c>
      <c r="B349" s="164" t="s">
        <v>442</v>
      </c>
      <c r="C349" s="164" t="s">
        <v>111</v>
      </c>
      <c r="D349" s="1098" t="s">
        <v>461</v>
      </c>
      <c r="E349" s="164" t="s">
        <v>283</v>
      </c>
      <c r="F349" s="1000">
        <v>52998</v>
      </c>
      <c r="G349" s="1000"/>
      <c r="H349" s="1000">
        <v>53011</v>
      </c>
      <c r="I349" s="1000"/>
      <c r="J349" s="541">
        <f t="shared" ref="J349" si="2009">H349-F349</f>
        <v>13</v>
      </c>
      <c r="K349" s="1000">
        <v>53011</v>
      </c>
      <c r="L349" s="541">
        <f t="shared" ref="L349" si="2010">K349-H349</f>
        <v>0</v>
      </c>
      <c r="M349" s="1000">
        <v>53020</v>
      </c>
      <c r="N349" s="1000"/>
      <c r="O349" s="541">
        <f t="shared" ref="O349" si="2011">M349-K349</f>
        <v>9</v>
      </c>
      <c r="P349" s="541">
        <f t="shared" ref="P349" si="2012">M349-H349</f>
        <v>9</v>
      </c>
      <c r="Q349" s="1000">
        <v>53029</v>
      </c>
      <c r="R349" s="1000"/>
      <c r="S349" s="541">
        <f t="shared" ref="S349" si="2013">Q349-M349</f>
        <v>9</v>
      </c>
      <c r="T349" s="542">
        <f t="shared" ref="T349" si="2014">Q349-F349</f>
        <v>31</v>
      </c>
      <c r="U349" s="542"/>
      <c r="V349" s="541">
        <f t="shared" ref="V349" si="2015">P349</f>
        <v>9</v>
      </c>
      <c r="W349" s="543">
        <f t="shared" ref="W349" si="2016">T349-V349</f>
        <v>22</v>
      </c>
      <c r="X349" s="1046" t="s">
        <v>473</v>
      </c>
      <c r="Y349" s="1099" t="s">
        <v>51</v>
      </c>
      <c r="Z349" s="1099" t="s">
        <v>29</v>
      </c>
      <c r="AA349" s="1099">
        <v>2017</v>
      </c>
      <c r="AB349" s="1046" t="s">
        <v>30</v>
      </c>
      <c r="AC349" s="1047">
        <v>8</v>
      </c>
      <c r="AD349" s="978">
        <f t="shared" ref="AD349" si="2017">T349/AC349</f>
        <v>3.875</v>
      </c>
      <c r="AE349" s="1048">
        <v>23.45</v>
      </c>
      <c r="AF349" s="976">
        <f t="shared" ref="AF349" si="2018">AD349*AE349</f>
        <v>90.868749999999991</v>
      </c>
      <c r="AG349" s="1058" t="s">
        <v>128</v>
      </c>
      <c r="AH349" s="976">
        <f t="shared" ref="AH349" si="2019">AF349</f>
        <v>90.868749999999991</v>
      </c>
      <c r="AI349" s="978">
        <f t="shared" ref="AI349" si="2020">AD349</f>
        <v>3.875</v>
      </c>
      <c r="AJ349" s="978">
        <f t="shared" ref="AJ349" si="2021">T349</f>
        <v>31</v>
      </c>
    </row>
    <row r="350" spans="1:39">
      <c r="A350" s="1097">
        <v>45698</v>
      </c>
      <c r="B350" s="164" t="s">
        <v>442</v>
      </c>
      <c r="C350" s="164" t="s">
        <v>111</v>
      </c>
      <c r="D350" s="1098" t="s">
        <v>462</v>
      </c>
      <c r="E350" s="164" t="s">
        <v>282</v>
      </c>
      <c r="F350" s="1000">
        <v>53029</v>
      </c>
      <c r="G350" s="1000"/>
      <c r="H350" s="1000">
        <v>53036</v>
      </c>
      <c r="I350" s="1000"/>
      <c r="J350" s="541">
        <f t="shared" ref="J350" si="2022">H350-F350</f>
        <v>7</v>
      </c>
      <c r="K350" s="1000">
        <v>53039</v>
      </c>
      <c r="L350" s="541">
        <f t="shared" ref="L350" si="2023">K350-H350</f>
        <v>3</v>
      </c>
      <c r="M350" s="1000">
        <v>53046</v>
      </c>
      <c r="N350" s="1000"/>
      <c r="O350" s="541">
        <f t="shared" ref="O350" si="2024">M350-K350</f>
        <v>7</v>
      </c>
      <c r="P350" s="541">
        <f t="shared" ref="P350" si="2025">M350-H350</f>
        <v>10</v>
      </c>
      <c r="Q350" s="1000">
        <v>53056</v>
      </c>
      <c r="R350" s="1000"/>
      <c r="S350" s="541">
        <f t="shared" ref="S350" si="2026">Q350-M350</f>
        <v>10</v>
      </c>
      <c r="T350" s="542">
        <f t="shared" ref="T350" si="2027">Q350-F350</f>
        <v>27</v>
      </c>
      <c r="U350" s="542"/>
      <c r="V350" s="541">
        <f t="shared" ref="V350" si="2028">P350</f>
        <v>10</v>
      </c>
      <c r="W350" s="543">
        <f t="shared" ref="W350" si="2029">T350-V350</f>
        <v>17</v>
      </c>
      <c r="X350" s="1046" t="s">
        <v>473</v>
      </c>
      <c r="Y350" s="1099" t="s">
        <v>51</v>
      </c>
      <c r="Z350" s="1099" t="s">
        <v>29</v>
      </c>
      <c r="AA350" s="1099">
        <v>2017</v>
      </c>
      <c r="AB350" s="1046" t="s">
        <v>30</v>
      </c>
      <c r="AC350" s="1047">
        <v>8</v>
      </c>
      <c r="AD350" s="978">
        <f t="shared" ref="AD350" si="2030">T350/AC350</f>
        <v>3.375</v>
      </c>
      <c r="AE350" s="1048">
        <v>23.45</v>
      </c>
      <c r="AF350" s="976">
        <f t="shared" ref="AF350" si="2031">AD350*AE350</f>
        <v>79.143749999999997</v>
      </c>
      <c r="AG350" s="1058" t="s">
        <v>128</v>
      </c>
      <c r="AH350" s="976">
        <f t="shared" ref="AH350" si="2032">AF350</f>
        <v>79.143749999999997</v>
      </c>
      <c r="AI350" s="978">
        <f t="shared" ref="AI350" si="2033">AD350</f>
        <v>3.375</v>
      </c>
      <c r="AJ350" s="978">
        <f t="shared" ref="AJ350" si="2034">T350</f>
        <v>27</v>
      </c>
    </row>
    <row r="351" spans="1:39">
      <c r="A351" s="1097">
        <v>45698</v>
      </c>
      <c r="B351" s="164" t="s">
        <v>442</v>
      </c>
      <c r="C351" s="164" t="s">
        <v>111</v>
      </c>
      <c r="D351" s="1098" t="s">
        <v>485</v>
      </c>
      <c r="E351" s="164" t="s">
        <v>282</v>
      </c>
      <c r="F351" s="1000">
        <v>53056</v>
      </c>
      <c r="G351" s="1000"/>
      <c r="H351" s="1000">
        <v>53066</v>
      </c>
      <c r="I351" s="1000"/>
      <c r="J351" s="541">
        <f t="shared" ref="J351" si="2035">H351-F351</f>
        <v>10</v>
      </c>
      <c r="K351" s="1000">
        <v>53066</v>
      </c>
      <c r="L351" s="541">
        <f t="shared" ref="L351" si="2036">K351-H351</f>
        <v>0</v>
      </c>
      <c r="M351" s="1000">
        <v>53085</v>
      </c>
      <c r="N351" s="1000"/>
      <c r="O351" s="541">
        <f t="shared" ref="O351" si="2037">M351-K351</f>
        <v>19</v>
      </c>
      <c r="P351" s="541">
        <f t="shared" ref="P351" si="2038">M351-H351</f>
        <v>19</v>
      </c>
      <c r="Q351" s="1000">
        <v>53097</v>
      </c>
      <c r="R351" s="1000"/>
      <c r="S351" s="541">
        <f t="shared" ref="S351" si="2039">Q351-M351</f>
        <v>12</v>
      </c>
      <c r="T351" s="542">
        <f t="shared" ref="T351" si="2040">Q351-F351</f>
        <v>41</v>
      </c>
      <c r="U351" s="542"/>
      <c r="V351" s="541">
        <f t="shared" ref="V351" si="2041">P351</f>
        <v>19</v>
      </c>
      <c r="W351" s="543">
        <f t="shared" ref="W351" si="2042">T351-V351</f>
        <v>22</v>
      </c>
      <c r="X351" s="1046" t="s">
        <v>473</v>
      </c>
      <c r="Y351" s="1099" t="s">
        <v>51</v>
      </c>
      <c r="Z351" s="1099" t="s">
        <v>29</v>
      </c>
      <c r="AA351" s="1099">
        <v>2017</v>
      </c>
      <c r="AB351" s="1046" t="s">
        <v>30</v>
      </c>
      <c r="AC351" s="1047">
        <v>8</v>
      </c>
      <c r="AD351" s="978">
        <f t="shared" ref="AD351" si="2043">T351/AC351</f>
        <v>5.125</v>
      </c>
      <c r="AE351" s="1048">
        <v>23.45</v>
      </c>
      <c r="AF351" s="976">
        <f t="shared" ref="AF351" si="2044">AD351*AE351</f>
        <v>120.18124999999999</v>
      </c>
      <c r="AG351" s="1058" t="s">
        <v>128</v>
      </c>
      <c r="AH351" s="976">
        <f t="shared" ref="AH351" si="2045">AF351</f>
        <v>120.18124999999999</v>
      </c>
      <c r="AI351" s="978">
        <f t="shared" ref="AI351" si="2046">AD351</f>
        <v>5.125</v>
      </c>
      <c r="AJ351" s="978">
        <f t="shared" ref="AJ351" si="2047">T351</f>
        <v>41</v>
      </c>
    </row>
    <row r="352" spans="1:39">
      <c r="A352" s="1097">
        <v>45698</v>
      </c>
      <c r="B352" s="164" t="s">
        <v>442</v>
      </c>
      <c r="C352" s="164" t="s">
        <v>111</v>
      </c>
      <c r="D352" s="1098" t="s">
        <v>461</v>
      </c>
      <c r="E352" s="164" t="s">
        <v>283</v>
      </c>
      <c r="F352" s="1000">
        <v>53097</v>
      </c>
      <c r="G352" s="1000"/>
      <c r="H352" s="1000">
        <v>53108</v>
      </c>
      <c r="I352" s="1000"/>
      <c r="J352" s="541">
        <f t="shared" ref="J352" si="2048">H352-F352</f>
        <v>11</v>
      </c>
      <c r="K352" s="1000">
        <v>53108</v>
      </c>
      <c r="L352" s="541">
        <f t="shared" ref="L352" si="2049">K352-H352</f>
        <v>0</v>
      </c>
      <c r="M352" s="1000">
        <v>53116</v>
      </c>
      <c r="N352" s="1000"/>
      <c r="O352" s="541">
        <f t="shared" ref="O352" si="2050">M352-K352</f>
        <v>8</v>
      </c>
      <c r="P352" s="541">
        <f t="shared" ref="P352" si="2051">M352-H352</f>
        <v>8</v>
      </c>
      <c r="Q352" s="1000">
        <v>53119</v>
      </c>
      <c r="R352" s="1000"/>
      <c r="S352" s="541">
        <f t="shared" ref="S352" si="2052">Q352-M352</f>
        <v>3</v>
      </c>
      <c r="T352" s="542">
        <f t="shared" ref="T352" si="2053">Q352-F352</f>
        <v>22</v>
      </c>
      <c r="U352" s="542"/>
      <c r="V352" s="541">
        <f t="shared" ref="V352" si="2054">P352</f>
        <v>8</v>
      </c>
      <c r="W352" s="543">
        <f t="shared" ref="W352" si="2055">T352-V352</f>
        <v>14</v>
      </c>
      <c r="X352" s="1046" t="s">
        <v>473</v>
      </c>
      <c r="Y352" s="1099" t="s">
        <v>51</v>
      </c>
      <c r="Z352" s="1099" t="s">
        <v>29</v>
      </c>
      <c r="AA352" s="1099">
        <v>2017</v>
      </c>
      <c r="AB352" s="1046" t="s">
        <v>30</v>
      </c>
      <c r="AC352" s="1047">
        <v>8</v>
      </c>
      <c r="AD352" s="978">
        <f t="shared" ref="AD352" si="2056">T352/AC352</f>
        <v>2.75</v>
      </c>
      <c r="AE352" s="1048">
        <v>23.45</v>
      </c>
      <c r="AF352" s="976">
        <f t="shared" ref="AF352" si="2057">AD352*AE352</f>
        <v>64.487499999999997</v>
      </c>
      <c r="AG352" s="1058" t="s">
        <v>128</v>
      </c>
      <c r="AH352" s="976">
        <f t="shared" ref="AH352" si="2058">AF352</f>
        <v>64.487499999999997</v>
      </c>
      <c r="AI352" s="978">
        <f t="shared" ref="AI352" si="2059">AD352</f>
        <v>2.75</v>
      </c>
      <c r="AJ352" s="978">
        <f t="shared" ref="AJ352" si="2060">T352</f>
        <v>22</v>
      </c>
      <c r="AK352" s="1035" t="s">
        <v>439</v>
      </c>
      <c r="AL352" s="1036" t="s">
        <v>440</v>
      </c>
      <c r="AM352" s="1092" t="s">
        <v>2</v>
      </c>
    </row>
    <row r="353" spans="1:39">
      <c r="A353" s="1097">
        <v>45699</v>
      </c>
      <c r="B353" s="164" t="s">
        <v>442</v>
      </c>
      <c r="C353" s="164" t="s">
        <v>111</v>
      </c>
      <c r="D353" s="1098" t="s">
        <v>462</v>
      </c>
      <c r="E353" s="164" t="s">
        <v>282</v>
      </c>
      <c r="F353" s="1000">
        <v>53119</v>
      </c>
      <c r="G353" s="1000"/>
      <c r="H353" s="1000">
        <v>53122</v>
      </c>
      <c r="I353" s="1000"/>
      <c r="J353" s="541">
        <f t="shared" ref="J353" si="2061">H353-F353</f>
        <v>3</v>
      </c>
      <c r="K353" s="1000">
        <v>53122</v>
      </c>
      <c r="L353" s="541">
        <f t="shared" ref="L353" si="2062">K353-H353</f>
        <v>0</v>
      </c>
      <c r="M353" s="1000">
        <v>53129</v>
      </c>
      <c r="N353" s="1000"/>
      <c r="O353" s="541">
        <f t="shared" ref="O353" si="2063">M353-K353</f>
        <v>7</v>
      </c>
      <c r="P353" s="541">
        <f t="shared" ref="P353" si="2064">M353-H353</f>
        <v>7</v>
      </c>
      <c r="Q353" s="1000">
        <v>53138</v>
      </c>
      <c r="R353" s="1000"/>
      <c r="S353" s="541">
        <f t="shared" ref="S353" si="2065">Q353-M353</f>
        <v>9</v>
      </c>
      <c r="T353" s="542">
        <f t="shared" ref="T353" si="2066">Q353-F353</f>
        <v>19</v>
      </c>
      <c r="U353" s="542"/>
      <c r="V353" s="541">
        <f t="shared" ref="V353" si="2067">P353</f>
        <v>7</v>
      </c>
      <c r="W353" s="543">
        <f t="shared" ref="W353" si="2068">T353-V353</f>
        <v>12</v>
      </c>
      <c r="X353" s="1046" t="s">
        <v>473</v>
      </c>
      <c r="Y353" s="1099" t="s">
        <v>51</v>
      </c>
      <c r="Z353" s="1099" t="s">
        <v>29</v>
      </c>
      <c r="AA353" s="1099">
        <v>2017</v>
      </c>
      <c r="AB353" s="1046" t="s">
        <v>30</v>
      </c>
      <c r="AC353" s="1047">
        <v>8</v>
      </c>
      <c r="AD353" s="978">
        <f t="shared" ref="AD353" si="2069">T353/AC353</f>
        <v>2.375</v>
      </c>
      <c r="AE353" s="1048">
        <v>23.45</v>
      </c>
      <c r="AF353" s="976">
        <f t="shared" ref="AF353" si="2070">AD353*AE353</f>
        <v>55.693750000000001</v>
      </c>
      <c r="AG353" s="1058" t="s">
        <v>128</v>
      </c>
      <c r="AH353" s="976">
        <f t="shared" ref="AH353" si="2071">AF353</f>
        <v>55.693750000000001</v>
      </c>
      <c r="AI353" s="978">
        <f t="shared" ref="AI353" si="2072">AD353</f>
        <v>2.375</v>
      </c>
      <c r="AJ353" s="978">
        <f t="shared" ref="AJ353" si="2073">T353</f>
        <v>19</v>
      </c>
      <c r="AK353" s="1106">
        <f>SUM(AH345:AH353)</f>
        <v>811.95624999999995</v>
      </c>
      <c r="AL353" s="1074">
        <v>1000</v>
      </c>
      <c r="AM353" s="1075">
        <v>45699</v>
      </c>
    </row>
    <row r="354" spans="1:39">
      <c r="A354" s="1097">
        <v>45699</v>
      </c>
      <c r="B354" s="164" t="s">
        <v>442</v>
      </c>
      <c r="C354" s="164" t="s">
        <v>111</v>
      </c>
      <c r="D354" s="1098" t="s">
        <v>485</v>
      </c>
      <c r="E354" s="164" t="s">
        <v>282</v>
      </c>
      <c r="F354" s="1000">
        <v>53138</v>
      </c>
      <c r="G354" s="1000"/>
      <c r="H354" s="1000">
        <v>53154</v>
      </c>
      <c r="I354" s="1000"/>
      <c r="J354" s="541">
        <f t="shared" ref="J354" si="2074">H354-F354</f>
        <v>16</v>
      </c>
      <c r="K354" s="1000">
        <v>53154</v>
      </c>
      <c r="L354" s="541">
        <f t="shared" ref="L354" si="2075">K354-H354</f>
        <v>0</v>
      </c>
      <c r="M354" s="1000">
        <v>53173</v>
      </c>
      <c r="N354" s="1000"/>
      <c r="O354" s="541">
        <f t="shared" ref="O354" si="2076">M354-K354</f>
        <v>19</v>
      </c>
      <c r="P354" s="541">
        <f t="shared" ref="P354" si="2077">M354-H354</f>
        <v>19</v>
      </c>
      <c r="Q354" s="1000">
        <v>53185</v>
      </c>
      <c r="R354" s="1000"/>
      <c r="S354" s="541">
        <f t="shared" ref="S354" si="2078">Q354-M354</f>
        <v>12</v>
      </c>
      <c r="T354" s="542">
        <f t="shared" ref="T354" si="2079">Q354-F354</f>
        <v>47</v>
      </c>
      <c r="U354" s="542"/>
      <c r="V354" s="541">
        <f t="shared" ref="V354" si="2080">P354</f>
        <v>19</v>
      </c>
      <c r="W354" s="543">
        <f t="shared" ref="W354" si="2081">T354-V354</f>
        <v>28</v>
      </c>
      <c r="X354" s="1046" t="s">
        <v>473</v>
      </c>
      <c r="Y354" s="1099" t="s">
        <v>51</v>
      </c>
      <c r="Z354" s="1099" t="s">
        <v>29</v>
      </c>
      <c r="AA354" s="1099">
        <v>2017</v>
      </c>
      <c r="AB354" s="1046" t="s">
        <v>30</v>
      </c>
      <c r="AC354" s="1047">
        <v>8</v>
      </c>
      <c r="AD354" s="978">
        <f t="shared" ref="AD354" si="2082">T354/AC354</f>
        <v>5.875</v>
      </c>
      <c r="AE354" s="1048">
        <v>23.45</v>
      </c>
      <c r="AF354" s="976">
        <f t="shared" ref="AF354" si="2083">AD354*AE354</f>
        <v>137.76874999999998</v>
      </c>
      <c r="AG354" s="1058" t="s">
        <v>128</v>
      </c>
      <c r="AH354" s="976">
        <f t="shared" ref="AH354" si="2084">AF354</f>
        <v>137.76874999999998</v>
      </c>
      <c r="AI354" s="978">
        <f t="shared" ref="AI354" si="2085">AD354</f>
        <v>5.875</v>
      </c>
      <c r="AJ354" s="978">
        <f t="shared" ref="AJ354" si="2086">T354</f>
        <v>47</v>
      </c>
    </row>
    <row r="355" spans="1:39">
      <c r="A355" s="1097">
        <v>45699</v>
      </c>
      <c r="B355" s="164" t="s">
        <v>442</v>
      </c>
      <c r="C355" s="164" t="s">
        <v>111</v>
      </c>
      <c r="D355" s="1098" t="s">
        <v>461</v>
      </c>
      <c r="E355" s="164" t="s">
        <v>283</v>
      </c>
      <c r="F355" s="1000">
        <v>53185</v>
      </c>
      <c r="G355" s="1000"/>
      <c r="H355" s="1000">
        <v>53197</v>
      </c>
      <c r="I355" s="1000"/>
      <c r="J355" s="541">
        <f t="shared" ref="J355" si="2087">H355-F355</f>
        <v>12</v>
      </c>
      <c r="K355" s="1000">
        <v>53197</v>
      </c>
      <c r="L355" s="541">
        <f t="shared" ref="L355" si="2088">K355-H355</f>
        <v>0</v>
      </c>
      <c r="M355" s="1000">
        <v>53205</v>
      </c>
      <c r="N355" s="1000"/>
      <c r="O355" s="541">
        <f t="shared" ref="O355" si="2089">M355-K355</f>
        <v>8</v>
      </c>
      <c r="P355" s="541">
        <f t="shared" ref="P355" si="2090">M355-H355</f>
        <v>8</v>
      </c>
      <c r="Q355" s="1000">
        <v>53208</v>
      </c>
      <c r="R355" s="1000"/>
      <c r="S355" s="541">
        <f t="shared" ref="S355" si="2091">Q355-M355</f>
        <v>3</v>
      </c>
      <c r="T355" s="542">
        <f t="shared" ref="T355" si="2092">Q355-F355</f>
        <v>23</v>
      </c>
      <c r="U355" s="542"/>
      <c r="V355" s="541">
        <f t="shared" ref="V355" si="2093">P355</f>
        <v>8</v>
      </c>
      <c r="W355" s="543">
        <f t="shared" ref="W355" si="2094">T355-V355</f>
        <v>15</v>
      </c>
      <c r="X355" s="1046" t="s">
        <v>473</v>
      </c>
      <c r="Y355" s="1099" t="s">
        <v>51</v>
      </c>
      <c r="Z355" s="1099" t="s">
        <v>29</v>
      </c>
      <c r="AA355" s="1099">
        <v>2017</v>
      </c>
      <c r="AB355" s="1046" t="s">
        <v>30</v>
      </c>
      <c r="AC355" s="1047">
        <v>8</v>
      </c>
      <c r="AD355" s="978">
        <f t="shared" ref="AD355" si="2095">T355/AC355</f>
        <v>2.875</v>
      </c>
      <c r="AE355" s="1048">
        <v>23.45</v>
      </c>
      <c r="AF355" s="976">
        <f t="shared" ref="AF355" si="2096">AD355*AE355</f>
        <v>67.418750000000003</v>
      </c>
      <c r="AG355" s="1058" t="s">
        <v>128</v>
      </c>
      <c r="AH355" s="976">
        <f t="shared" ref="AH355" si="2097">AF355</f>
        <v>67.418750000000003</v>
      </c>
      <c r="AI355" s="978">
        <f t="shared" ref="AI355" si="2098">AD355</f>
        <v>2.875</v>
      </c>
      <c r="AJ355" s="978">
        <f t="shared" ref="AJ355" si="2099">T355</f>
        <v>23</v>
      </c>
    </row>
    <row r="356" spans="1:39">
      <c r="A356" s="1097">
        <v>45700</v>
      </c>
      <c r="B356" s="164" t="s">
        <v>442</v>
      </c>
      <c r="C356" s="164" t="s">
        <v>111</v>
      </c>
      <c r="D356" s="1098" t="s">
        <v>462</v>
      </c>
      <c r="E356" s="164" t="s">
        <v>282</v>
      </c>
      <c r="F356" s="1000">
        <v>53208</v>
      </c>
      <c r="G356" s="1000"/>
      <c r="H356" s="1000">
        <v>53211</v>
      </c>
      <c r="I356" s="1000"/>
      <c r="J356" s="541">
        <f t="shared" ref="J356" si="2100">H356-F356</f>
        <v>3</v>
      </c>
      <c r="K356" s="1000">
        <v>53211</v>
      </c>
      <c r="L356" s="541">
        <f t="shared" ref="L356" si="2101">K356-H356</f>
        <v>0</v>
      </c>
      <c r="M356" s="1000">
        <v>53218</v>
      </c>
      <c r="N356" s="1000"/>
      <c r="O356" s="541">
        <f t="shared" ref="O356" si="2102">M356-K356</f>
        <v>7</v>
      </c>
      <c r="P356" s="541">
        <f t="shared" ref="P356" si="2103">M356-H356</f>
        <v>7</v>
      </c>
      <c r="Q356" s="1000">
        <v>53226</v>
      </c>
      <c r="R356" s="1000"/>
      <c r="S356" s="541">
        <f t="shared" ref="S356" si="2104">Q356-M356</f>
        <v>8</v>
      </c>
      <c r="T356" s="542">
        <f t="shared" ref="T356" si="2105">Q356-F356</f>
        <v>18</v>
      </c>
      <c r="U356" s="542"/>
      <c r="V356" s="541">
        <f t="shared" ref="V356" si="2106">P356</f>
        <v>7</v>
      </c>
      <c r="W356" s="543">
        <f t="shared" ref="W356" si="2107">T356-V356</f>
        <v>11</v>
      </c>
      <c r="X356" s="1046" t="s">
        <v>473</v>
      </c>
      <c r="Y356" s="1099" t="s">
        <v>51</v>
      </c>
      <c r="Z356" s="1099" t="s">
        <v>29</v>
      </c>
      <c r="AA356" s="1099">
        <v>2017</v>
      </c>
      <c r="AB356" s="1046" t="s">
        <v>30</v>
      </c>
      <c r="AC356" s="1047">
        <v>8</v>
      </c>
      <c r="AD356" s="978">
        <f t="shared" ref="AD356" si="2108">T356/AC356</f>
        <v>2.25</v>
      </c>
      <c r="AE356" s="1048">
        <v>23.45</v>
      </c>
      <c r="AF356" s="976">
        <f t="shared" ref="AF356" si="2109">AD356*AE356</f>
        <v>52.762499999999996</v>
      </c>
      <c r="AG356" s="1058" t="s">
        <v>128</v>
      </c>
      <c r="AH356" s="976">
        <f t="shared" ref="AH356" si="2110">AF356</f>
        <v>52.762499999999996</v>
      </c>
      <c r="AI356" s="978">
        <f t="shared" ref="AI356" si="2111">AD356</f>
        <v>2.25</v>
      </c>
      <c r="AJ356" s="978">
        <f t="shared" ref="AJ356" si="2112">T356</f>
        <v>18</v>
      </c>
    </row>
    <row r="357" spans="1:39">
      <c r="A357" s="1097">
        <v>45700</v>
      </c>
      <c r="B357" s="164" t="s">
        <v>442</v>
      </c>
      <c r="C357" s="164" t="s">
        <v>111</v>
      </c>
      <c r="D357" s="1098" t="s">
        <v>485</v>
      </c>
      <c r="E357" s="164" t="s">
        <v>282</v>
      </c>
      <c r="F357" s="1000">
        <v>53226</v>
      </c>
      <c r="G357" s="1000"/>
      <c r="H357" s="1000">
        <v>53235</v>
      </c>
      <c r="I357" s="1000"/>
      <c r="J357" s="541">
        <f t="shared" ref="J357" si="2113">H357-F357</f>
        <v>9</v>
      </c>
      <c r="K357" s="1000">
        <v>53235</v>
      </c>
      <c r="L357" s="541">
        <f t="shared" ref="L357" si="2114">K357-H357</f>
        <v>0</v>
      </c>
      <c r="M357" s="1000">
        <v>53247</v>
      </c>
      <c r="N357" s="1000"/>
      <c r="O357" s="541">
        <f t="shared" ref="O357" si="2115">M357-K357</f>
        <v>12</v>
      </c>
      <c r="P357" s="541">
        <f t="shared" ref="P357" si="2116">M357-H357</f>
        <v>12</v>
      </c>
      <c r="Q357" s="1000">
        <v>53247</v>
      </c>
      <c r="R357" s="1000"/>
      <c r="S357" s="541">
        <f t="shared" ref="S357" si="2117">Q357-M357</f>
        <v>0</v>
      </c>
      <c r="T357" s="542">
        <f t="shared" ref="T357" si="2118">Q357-F357</f>
        <v>21</v>
      </c>
      <c r="U357" s="542"/>
      <c r="V357" s="541">
        <f t="shared" ref="V357" si="2119">P357</f>
        <v>12</v>
      </c>
      <c r="W357" s="543">
        <f t="shared" ref="W357" si="2120">T357-V357</f>
        <v>9</v>
      </c>
      <c r="X357" s="1046" t="s">
        <v>473</v>
      </c>
      <c r="Y357" s="1099" t="s">
        <v>51</v>
      </c>
      <c r="Z357" s="1099" t="s">
        <v>29</v>
      </c>
      <c r="AA357" s="1099">
        <v>2017</v>
      </c>
      <c r="AB357" s="1046" t="s">
        <v>30</v>
      </c>
      <c r="AC357" s="1047">
        <v>8</v>
      </c>
      <c r="AD357" s="978">
        <f t="shared" ref="AD357" si="2121">T357/AC357</f>
        <v>2.625</v>
      </c>
      <c r="AE357" s="1048">
        <v>23.45</v>
      </c>
      <c r="AF357" s="976">
        <f t="shared" ref="AF357" si="2122">AD357*AE357</f>
        <v>61.556249999999999</v>
      </c>
      <c r="AG357" s="1058" t="s">
        <v>128</v>
      </c>
      <c r="AH357" s="976">
        <f t="shared" ref="AH357" si="2123">AF357</f>
        <v>61.556249999999999</v>
      </c>
      <c r="AI357" s="978">
        <f t="shared" ref="AI357" si="2124">AD357</f>
        <v>2.625</v>
      </c>
      <c r="AJ357" s="978">
        <f t="shared" ref="AJ357" si="2125">T357</f>
        <v>21</v>
      </c>
    </row>
    <row r="358" spans="1:39">
      <c r="A358" s="1097">
        <v>45700</v>
      </c>
      <c r="B358" s="164" t="s">
        <v>442</v>
      </c>
      <c r="C358" s="164" t="s">
        <v>111</v>
      </c>
      <c r="D358" s="1098" t="s">
        <v>461</v>
      </c>
      <c r="E358" s="164" t="s">
        <v>283</v>
      </c>
      <c r="F358" s="1000">
        <v>53247</v>
      </c>
      <c r="G358" s="1000"/>
      <c r="H358" s="1000">
        <v>53264</v>
      </c>
      <c r="I358" s="1000"/>
      <c r="J358" s="541">
        <f t="shared" ref="J358" si="2126">H358-F358</f>
        <v>17</v>
      </c>
      <c r="K358" s="1000">
        <v>53264</v>
      </c>
      <c r="L358" s="541">
        <f t="shared" ref="L358" si="2127">K358-H358</f>
        <v>0</v>
      </c>
      <c r="M358" s="1000">
        <v>53274</v>
      </c>
      <c r="N358" s="1000"/>
      <c r="O358" s="541">
        <f t="shared" ref="O358" si="2128">M358-K358</f>
        <v>10</v>
      </c>
      <c r="P358" s="541">
        <f t="shared" ref="P358" si="2129">M358-H358</f>
        <v>10</v>
      </c>
      <c r="Q358" s="1000">
        <v>53277</v>
      </c>
      <c r="R358" s="1000"/>
      <c r="S358" s="541">
        <f t="shared" ref="S358" si="2130">Q358-M358</f>
        <v>3</v>
      </c>
      <c r="T358" s="542">
        <f t="shared" ref="T358" si="2131">Q358-F358</f>
        <v>30</v>
      </c>
      <c r="U358" s="542"/>
      <c r="V358" s="541">
        <f t="shared" ref="V358" si="2132">P358</f>
        <v>10</v>
      </c>
      <c r="W358" s="543">
        <f t="shared" ref="W358" si="2133">T358-V358</f>
        <v>20</v>
      </c>
      <c r="X358" s="1046" t="s">
        <v>473</v>
      </c>
      <c r="Y358" s="1099" t="s">
        <v>51</v>
      </c>
      <c r="Z358" s="1099" t="s">
        <v>29</v>
      </c>
      <c r="AA358" s="1099">
        <v>2017</v>
      </c>
      <c r="AB358" s="1046" t="s">
        <v>30</v>
      </c>
      <c r="AC358" s="1047">
        <v>8</v>
      </c>
      <c r="AD358" s="978">
        <f t="shared" ref="AD358" si="2134">T358/AC358</f>
        <v>3.75</v>
      </c>
      <c r="AE358" s="1048">
        <v>23.45</v>
      </c>
      <c r="AF358" s="976">
        <f t="shared" ref="AF358" si="2135">AD358*AE358</f>
        <v>87.9375</v>
      </c>
      <c r="AG358" s="1058" t="s">
        <v>128</v>
      </c>
      <c r="AH358" s="976">
        <f t="shared" ref="AH358" si="2136">AF358</f>
        <v>87.9375</v>
      </c>
      <c r="AI358" s="978">
        <f t="shared" ref="AI358" si="2137">AD358</f>
        <v>3.75</v>
      </c>
      <c r="AJ358" s="978">
        <f t="shared" ref="AJ358" si="2138">T358</f>
        <v>30</v>
      </c>
      <c r="AK358" s="1035" t="s">
        <v>439</v>
      </c>
      <c r="AL358" s="1036" t="s">
        <v>440</v>
      </c>
      <c r="AM358" s="1092" t="s">
        <v>2</v>
      </c>
    </row>
    <row r="359" spans="1:39">
      <c r="A359" s="1097">
        <v>45701</v>
      </c>
      <c r="B359" s="164" t="s">
        <v>442</v>
      </c>
      <c r="C359" s="164" t="s">
        <v>111</v>
      </c>
      <c r="D359" s="1098" t="s">
        <v>462</v>
      </c>
      <c r="E359" s="164" t="s">
        <v>282</v>
      </c>
      <c r="F359" s="1000">
        <v>53277</v>
      </c>
      <c r="G359" s="1000"/>
      <c r="H359" s="1000">
        <v>53280</v>
      </c>
      <c r="I359" s="1000"/>
      <c r="J359" s="541">
        <f t="shared" ref="J359" si="2139">H359-F359</f>
        <v>3</v>
      </c>
      <c r="K359" s="1000">
        <v>53280</v>
      </c>
      <c r="L359" s="541">
        <f t="shared" ref="L359" si="2140">K359-H359</f>
        <v>0</v>
      </c>
      <c r="M359" s="1000">
        <v>53286</v>
      </c>
      <c r="N359" s="1000"/>
      <c r="O359" s="541">
        <f t="shared" ref="O359" si="2141">M359-K359</f>
        <v>6</v>
      </c>
      <c r="P359" s="541">
        <f t="shared" ref="P359" si="2142">M359-H359</f>
        <v>6</v>
      </c>
      <c r="Q359" s="1000">
        <v>53308</v>
      </c>
      <c r="R359" s="1000"/>
      <c r="S359" s="541">
        <f t="shared" ref="S359" si="2143">Q359-M359</f>
        <v>22</v>
      </c>
      <c r="T359" s="542">
        <f t="shared" ref="T359" si="2144">Q359-F359</f>
        <v>31</v>
      </c>
      <c r="U359" s="542"/>
      <c r="V359" s="541">
        <f t="shared" ref="V359" si="2145">P359</f>
        <v>6</v>
      </c>
      <c r="W359" s="543">
        <f t="shared" ref="W359" si="2146">T359-V359</f>
        <v>25</v>
      </c>
      <c r="X359" s="1046" t="s">
        <v>473</v>
      </c>
      <c r="Y359" s="1099" t="s">
        <v>51</v>
      </c>
      <c r="Z359" s="1099" t="s">
        <v>29</v>
      </c>
      <c r="AA359" s="1099">
        <v>2017</v>
      </c>
      <c r="AB359" s="1046" t="s">
        <v>30</v>
      </c>
      <c r="AC359" s="1047">
        <v>8</v>
      </c>
      <c r="AD359" s="978">
        <f t="shared" ref="AD359" si="2147">T359/AC359</f>
        <v>3.875</v>
      </c>
      <c r="AE359" s="1048">
        <v>23.45</v>
      </c>
      <c r="AF359" s="976">
        <f t="shared" ref="AF359" si="2148">AD359*AE359</f>
        <v>90.868749999999991</v>
      </c>
      <c r="AG359" s="1058" t="s">
        <v>128</v>
      </c>
      <c r="AH359" s="976">
        <f t="shared" ref="AH359" si="2149">AF359</f>
        <v>90.868749999999991</v>
      </c>
      <c r="AI359" s="978">
        <f t="shared" ref="AI359" si="2150">AD359</f>
        <v>3.875</v>
      </c>
      <c r="AJ359" s="978">
        <f t="shared" ref="AJ359" si="2151">T359</f>
        <v>31</v>
      </c>
      <c r="AK359" s="1106">
        <f>SUM(AH354:AH359)</f>
        <v>498.31249999999994</v>
      </c>
      <c r="AL359" s="1074">
        <v>700</v>
      </c>
      <c r="AM359" s="1075">
        <v>45701</v>
      </c>
    </row>
    <row r="360" spans="1:39">
      <c r="A360" s="1097">
        <v>45701</v>
      </c>
      <c r="B360" s="164" t="s">
        <v>442</v>
      </c>
      <c r="C360" s="164" t="s">
        <v>111</v>
      </c>
      <c r="D360" s="1098" t="s">
        <v>461</v>
      </c>
      <c r="E360" s="164" t="s">
        <v>283</v>
      </c>
      <c r="F360" s="1000">
        <v>53308</v>
      </c>
      <c r="G360" s="1000"/>
      <c r="H360" s="1000">
        <v>53317</v>
      </c>
      <c r="I360" s="1000"/>
      <c r="J360" s="541">
        <f t="shared" ref="J360" si="2152">H360-F360</f>
        <v>9</v>
      </c>
      <c r="K360" s="1000">
        <v>53317</v>
      </c>
      <c r="L360" s="541">
        <f t="shared" ref="L360" si="2153">K360-H360</f>
        <v>0</v>
      </c>
      <c r="M360" s="1000">
        <v>53325</v>
      </c>
      <c r="N360" s="1000"/>
      <c r="O360" s="541">
        <f t="shared" ref="O360" si="2154">M360-K360</f>
        <v>8</v>
      </c>
      <c r="P360" s="541">
        <f t="shared" ref="P360" si="2155">M360-H360</f>
        <v>8</v>
      </c>
      <c r="Q360" s="1000">
        <v>53329</v>
      </c>
      <c r="R360" s="1000"/>
      <c r="S360" s="541">
        <f t="shared" ref="S360" si="2156">Q360-M360</f>
        <v>4</v>
      </c>
      <c r="T360" s="542">
        <f t="shared" ref="T360" si="2157">Q360-F360</f>
        <v>21</v>
      </c>
      <c r="U360" s="542"/>
      <c r="V360" s="541">
        <f t="shared" ref="V360" si="2158">P360</f>
        <v>8</v>
      </c>
      <c r="W360" s="543">
        <f t="shared" ref="W360" si="2159">T360-V360</f>
        <v>13</v>
      </c>
      <c r="X360" s="1046" t="s">
        <v>473</v>
      </c>
      <c r="Y360" s="1099" t="s">
        <v>51</v>
      </c>
      <c r="Z360" s="1099" t="s">
        <v>29</v>
      </c>
      <c r="AA360" s="1099">
        <v>2017</v>
      </c>
      <c r="AB360" s="1046" t="s">
        <v>30</v>
      </c>
      <c r="AC360" s="1047">
        <v>8</v>
      </c>
      <c r="AD360" s="978">
        <f t="shared" ref="AD360" si="2160">T360/AC360</f>
        <v>2.625</v>
      </c>
      <c r="AE360" s="1048">
        <v>23.45</v>
      </c>
      <c r="AF360" s="976">
        <f t="shared" ref="AF360" si="2161">AD360*AE360</f>
        <v>61.556249999999999</v>
      </c>
      <c r="AG360" s="1058" t="s">
        <v>128</v>
      </c>
      <c r="AH360" s="976">
        <f t="shared" ref="AH360" si="2162">AF360</f>
        <v>61.556249999999999</v>
      </c>
      <c r="AI360" s="978">
        <f t="shared" ref="AI360" si="2163">AD360</f>
        <v>2.625</v>
      </c>
      <c r="AJ360" s="978">
        <f t="shared" ref="AJ360" si="2164">T360</f>
        <v>21</v>
      </c>
    </row>
    <row r="361" spans="1:39">
      <c r="A361" s="1097">
        <v>45702</v>
      </c>
      <c r="B361" s="164" t="s">
        <v>442</v>
      </c>
      <c r="C361" s="164" t="s">
        <v>111</v>
      </c>
      <c r="D361" s="1098" t="s">
        <v>462</v>
      </c>
      <c r="E361" s="164" t="s">
        <v>282</v>
      </c>
      <c r="F361" s="1000">
        <v>53327</v>
      </c>
      <c r="G361" s="1000"/>
      <c r="H361" s="1000">
        <v>53330</v>
      </c>
      <c r="I361" s="1000"/>
      <c r="J361" s="541">
        <f t="shared" ref="J361" si="2165">H361-F361</f>
        <v>3</v>
      </c>
      <c r="K361" s="1000">
        <v>53330</v>
      </c>
      <c r="L361" s="541">
        <f t="shared" ref="L361" si="2166">K361-H361</f>
        <v>0</v>
      </c>
      <c r="M361" s="1000">
        <v>53343</v>
      </c>
      <c r="N361" s="1000"/>
      <c r="O361" s="541">
        <f t="shared" ref="O361" si="2167">M361-K361</f>
        <v>13</v>
      </c>
      <c r="P361" s="541">
        <f t="shared" ref="P361" si="2168">M361-H361</f>
        <v>13</v>
      </c>
      <c r="Q361" s="1000">
        <v>53369</v>
      </c>
      <c r="R361" s="1000"/>
      <c r="S361" s="541">
        <f t="shared" ref="S361" si="2169">Q361-M361</f>
        <v>26</v>
      </c>
      <c r="T361" s="542">
        <f t="shared" ref="T361" si="2170">Q361-F361</f>
        <v>42</v>
      </c>
      <c r="U361" s="542"/>
      <c r="V361" s="541">
        <f t="shared" ref="V361" si="2171">P361</f>
        <v>13</v>
      </c>
      <c r="W361" s="543">
        <f t="shared" ref="W361" si="2172">T361-V361</f>
        <v>29</v>
      </c>
      <c r="X361" s="1046" t="s">
        <v>473</v>
      </c>
      <c r="Y361" s="1099" t="s">
        <v>51</v>
      </c>
      <c r="Z361" s="1099" t="s">
        <v>29</v>
      </c>
      <c r="AA361" s="1099">
        <v>2017</v>
      </c>
      <c r="AB361" s="1046" t="s">
        <v>30</v>
      </c>
      <c r="AC361" s="1047">
        <v>8</v>
      </c>
      <c r="AD361" s="978">
        <f t="shared" ref="AD361" si="2173">T361/AC361</f>
        <v>5.25</v>
      </c>
      <c r="AE361" s="1048">
        <v>23.45</v>
      </c>
      <c r="AF361" s="976">
        <f t="shared" ref="AF361" si="2174">AD361*AE361</f>
        <v>123.1125</v>
      </c>
      <c r="AG361" s="1058" t="s">
        <v>128</v>
      </c>
      <c r="AH361" s="976">
        <f t="shared" ref="AH361" si="2175">AF361</f>
        <v>123.1125</v>
      </c>
      <c r="AI361" s="978">
        <f t="shared" ref="AI361" si="2176">AD361</f>
        <v>5.25</v>
      </c>
      <c r="AJ361" s="978">
        <f t="shared" ref="AJ361" si="2177">T361</f>
        <v>42</v>
      </c>
    </row>
    <row r="362" spans="1:39">
      <c r="A362" s="1097">
        <v>45702</v>
      </c>
      <c r="B362" s="164" t="s">
        <v>442</v>
      </c>
      <c r="C362" s="164" t="s">
        <v>111</v>
      </c>
      <c r="D362" s="1098" t="s">
        <v>461</v>
      </c>
      <c r="E362" s="164" t="s">
        <v>283</v>
      </c>
      <c r="F362" s="1000">
        <v>53369</v>
      </c>
      <c r="G362" s="1000"/>
      <c r="H362" s="1000">
        <v>53383</v>
      </c>
      <c r="I362" s="1000"/>
      <c r="J362" s="541">
        <f t="shared" ref="J362" si="2178">H362-F362</f>
        <v>14</v>
      </c>
      <c r="K362" s="1000">
        <v>53383</v>
      </c>
      <c r="L362" s="541">
        <f t="shared" ref="L362" si="2179">K362-H362</f>
        <v>0</v>
      </c>
      <c r="M362" s="1000">
        <v>53402</v>
      </c>
      <c r="N362" s="1000"/>
      <c r="O362" s="541">
        <f t="shared" ref="O362" si="2180">M362-K362</f>
        <v>19</v>
      </c>
      <c r="P362" s="541">
        <f t="shared" ref="P362" si="2181">M362-H362</f>
        <v>19</v>
      </c>
      <c r="Q362" s="1000">
        <v>53406</v>
      </c>
      <c r="R362" s="1000"/>
      <c r="S362" s="541">
        <f t="shared" ref="S362" si="2182">Q362-M362</f>
        <v>4</v>
      </c>
      <c r="T362" s="542">
        <f t="shared" ref="T362" si="2183">Q362-F362</f>
        <v>37</v>
      </c>
      <c r="U362" s="542"/>
      <c r="V362" s="541">
        <f t="shared" ref="V362" si="2184">P362</f>
        <v>19</v>
      </c>
      <c r="W362" s="543">
        <f t="shared" ref="W362" si="2185">T362-V362</f>
        <v>18</v>
      </c>
      <c r="X362" s="1046" t="s">
        <v>473</v>
      </c>
      <c r="Y362" s="1099" t="s">
        <v>51</v>
      </c>
      <c r="Z362" s="1099" t="s">
        <v>29</v>
      </c>
      <c r="AA362" s="1099">
        <v>2017</v>
      </c>
      <c r="AB362" s="1046" t="s">
        <v>30</v>
      </c>
      <c r="AC362" s="1047">
        <v>8</v>
      </c>
      <c r="AD362" s="978">
        <f t="shared" ref="AD362" si="2186">T362/AC362</f>
        <v>4.625</v>
      </c>
      <c r="AE362" s="1048">
        <v>23.45</v>
      </c>
      <c r="AF362" s="976">
        <f t="shared" ref="AF362" si="2187">AD362*AE362</f>
        <v>108.45625</v>
      </c>
      <c r="AG362" s="1058" t="s">
        <v>128</v>
      </c>
      <c r="AH362" s="976">
        <f t="shared" ref="AH362" si="2188">AF362</f>
        <v>108.45625</v>
      </c>
      <c r="AI362" s="978">
        <f t="shared" ref="AI362" si="2189">AD362</f>
        <v>4.625</v>
      </c>
      <c r="AJ362" s="978">
        <f t="shared" ref="AJ362" si="2190">T362</f>
        <v>37</v>
      </c>
    </row>
    <row r="363" spans="1:39">
      <c r="A363" s="1097">
        <v>45705</v>
      </c>
      <c r="B363" s="164" t="s">
        <v>442</v>
      </c>
      <c r="C363" s="164" t="s">
        <v>111</v>
      </c>
      <c r="D363" s="1098" t="s">
        <v>462</v>
      </c>
      <c r="E363" s="164" t="s">
        <v>282</v>
      </c>
      <c r="F363" s="1000">
        <v>53406</v>
      </c>
      <c r="G363" s="1000"/>
      <c r="H363" s="1000">
        <v>53409</v>
      </c>
      <c r="I363" s="1000"/>
      <c r="J363" s="541">
        <f t="shared" ref="J363" si="2191">H363-F363</f>
        <v>3</v>
      </c>
      <c r="K363" s="1000">
        <v>53415</v>
      </c>
      <c r="L363" s="541">
        <f t="shared" ref="L363" si="2192">K363-H363</f>
        <v>6</v>
      </c>
      <c r="M363" s="1000">
        <v>53445</v>
      </c>
      <c r="N363" s="1000"/>
      <c r="O363" s="541">
        <f t="shared" ref="O363" si="2193">M363-K363</f>
        <v>30</v>
      </c>
      <c r="P363" s="541">
        <f t="shared" ref="P363" si="2194">M363-H363</f>
        <v>36</v>
      </c>
      <c r="Q363" s="1000">
        <v>53466</v>
      </c>
      <c r="R363" s="1000"/>
      <c r="S363" s="541">
        <f t="shared" ref="S363" si="2195">Q363-M363</f>
        <v>21</v>
      </c>
      <c r="T363" s="542">
        <f t="shared" ref="T363" si="2196">Q363-F363</f>
        <v>60</v>
      </c>
      <c r="U363" s="542"/>
      <c r="V363" s="541">
        <f t="shared" ref="V363" si="2197">P363</f>
        <v>36</v>
      </c>
      <c r="W363" s="543">
        <f t="shared" ref="W363" si="2198">T363-V363</f>
        <v>24</v>
      </c>
      <c r="X363" s="1046" t="s">
        <v>473</v>
      </c>
      <c r="Y363" s="1099" t="s">
        <v>51</v>
      </c>
      <c r="Z363" s="1099" t="s">
        <v>29</v>
      </c>
      <c r="AA363" s="1099">
        <v>2017</v>
      </c>
      <c r="AB363" s="1046" t="s">
        <v>30</v>
      </c>
      <c r="AC363" s="1047">
        <v>8</v>
      </c>
      <c r="AD363" s="978">
        <f t="shared" ref="AD363" si="2199">T363/AC363</f>
        <v>7.5</v>
      </c>
      <c r="AE363" s="1048">
        <v>23.45</v>
      </c>
      <c r="AF363" s="976">
        <f t="shared" ref="AF363" si="2200">AD363*AE363</f>
        <v>175.875</v>
      </c>
      <c r="AG363" s="1058" t="s">
        <v>128</v>
      </c>
      <c r="AH363" s="976">
        <f t="shared" ref="AH363" si="2201">AF363</f>
        <v>175.875</v>
      </c>
      <c r="AI363" s="978">
        <f t="shared" ref="AI363" si="2202">AD363</f>
        <v>7.5</v>
      </c>
      <c r="AJ363" s="978">
        <f t="shared" ref="AJ363" si="2203">T363</f>
        <v>60</v>
      </c>
    </row>
    <row r="364" spans="1:39">
      <c r="A364" s="1097">
        <v>45705</v>
      </c>
      <c r="B364" s="164" t="s">
        <v>442</v>
      </c>
      <c r="C364" s="164" t="s">
        <v>111</v>
      </c>
      <c r="D364" s="1098" t="s">
        <v>461</v>
      </c>
      <c r="E364" s="164" t="s">
        <v>283</v>
      </c>
      <c r="F364" s="1000">
        <v>53466</v>
      </c>
      <c r="G364" s="1000"/>
      <c r="H364" s="1000">
        <v>53469</v>
      </c>
      <c r="I364" s="1000"/>
      <c r="J364" s="541">
        <f t="shared" ref="J364" si="2204">H364-F364</f>
        <v>3</v>
      </c>
      <c r="K364" s="1000">
        <v>53469</v>
      </c>
      <c r="L364" s="541">
        <f t="shared" ref="L364" si="2205">K364-H364</f>
        <v>0</v>
      </c>
      <c r="M364" s="1000">
        <v>53484</v>
      </c>
      <c r="N364" s="1000"/>
      <c r="O364" s="541">
        <f t="shared" ref="O364" si="2206">M364-K364</f>
        <v>15</v>
      </c>
      <c r="P364" s="541">
        <f t="shared" ref="P364" si="2207">M364-H364</f>
        <v>15</v>
      </c>
      <c r="Q364" s="1000">
        <v>53487</v>
      </c>
      <c r="R364" s="1000"/>
      <c r="S364" s="541">
        <f t="shared" ref="S364" si="2208">Q364-M364</f>
        <v>3</v>
      </c>
      <c r="T364" s="542">
        <f t="shared" ref="T364" si="2209">Q364-F364</f>
        <v>21</v>
      </c>
      <c r="U364" s="542"/>
      <c r="V364" s="541">
        <f t="shared" ref="V364" si="2210">P364</f>
        <v>15</v>
      </c>
      <c r="W364" s="543">
        <f t="shared" ref="W364" si="2211">T364-V364</f>
        <v>6</v>
      </c>
      <c r="X364" s="1046" t="s">
        <v>473</v>
      </c>
      <c r="Y364" s="1099" t="s">
        <v>51</v>
      </c>
      <c r="Z364" s="1099" t="s">
        <v>29</v>
      </c>
      <c r="AA364" s="1099">
        <v>2017</v>
      </c>
      <c r="AB364" s="1046" t="s">
        <v>30</v>
      </c>
      <c r="AC364" s="1047">
        <v>8</v>
      </c>
      <c r="AD364" s="978">
        <f t="shared" ref="AD364" si="2212">T364/AC364</f>
        <v>2.625</v>
      </c>
      <c r="AE364" s="1048">
        <v>23.45</v>
      </c>
      <c r="AF364" s="976">
        <f t="shared" ref="AF364" si="2213">AD364*AE364</f>
        <v>61.556249999999999</v>
      </c>
      <c r="AG364" s="1058" t="s">
        <v>128</v>
      </c>
      <c r="AH364" s="976">
        <f t="shared" ref="AH364" si="2214">AF364</f>
        <v>61.556249999999999</v>
      </c>
      <c r="AI364" s="978">
        <f t="shared" ref="AI364" si="2215">AD364</f>
        <v>2.625</v>
      </c>
      <c r="AJ364" s="978">
        <f t="shared" ref="AJ364" si="2216">T364</f>
        <v>21</v>
      </c>
      <c r="AK364" s="1035" t="s">
        <v>439</v>
      </c>
      <c r="AL364" s="1036" t="s">
        <v>440</v>
      </c>
      <c r="AM364" s="1092" t="s">
        <v>2</v>
      </c>
    </row>
    <row r="365" spans="1:39">
      <c r="A365" s="1097">
        <v>45706</v>
      </c>
      <c r="B365" s="164" t="s">
        <v>442</v>
      </c>
      <c r="C365" s="164" t="s">
        <v>111</v>
      </c>
      <c r="D365" s="1098" t="s">
        <v>462</v>
      </c>
      <c r="E365" s="164" t="s">
        <v>282</v>
      </c>
      <c r="F365" s="1000">
        <v>53487</v>
      </c>
      <c r="G365" s="1000"/>
      <c r="H365" s="1000">
        <v>53490</v>
      </c>
      <c r="I365" s="1000"/>
      <c r="J365" s="541">
        <f t="shared" ref="J365" si="2217">H365-F365</f>
        <v>3</v>
      </c>
      <c r="K365" s="1000">
        <v>53490</v>
      </c>
      <c r="L365" s="541">
        <f t="shared" ref="L365" si="2218">K365-H365</f>
        <v>0</v>
      </c>
      <c r="M365" s="1000">
        <v>53504</v>
      </c>
      <c r="N365" s="1000"/>
      <c r="O365" s="541">
        <f t="shared" ref="O365" si="2219">M365-K365</f>
        <v>14</v>
      </c>
      <c r="P365" s="541">
        <f t="shared" ref="P365" si="2220">M365-H365</f>
        <v>14</v>
      </c>
      <c r="Q365" s="1000">
        <v>53504</v>
      </c>
      <c r="R365" s="1000"/>
      <c r="S365" s="541">
        <f t="shared" ref="S365" si="2221">Q365-M365</f>
        <v>0</v>
      </c>
      <c r="T365" s="542">
        <f t="shared" ref="T365" si="2222">Q365-F365</f>
        <v>17</v>
      </c>
      <c r="U365" s="542"/>
      <c r="V365" s="541">
        <f t="shared" ref="V365" si="2223">P365</f>
        <v>14</v>
      </c>
      <c r="W365" s="543">
        <f t="shared" ref="W365" si="2224">T365-V365</f>
        <v>3</v>
      </c>
      <c r="X365" s="1046" t="s">
        <v>473</v>
      </c>
      <c r="Y365" s="1099" t="s">
        <v>51</v>
      </c>
      <c r="Z365" s="1099" t="s">
        <v>29</v>
      </c>
      <c r="AA365" s="1099">
        <v>2017</v>
      </c>
      <c r="AB365" s="1046" t="s">
        <v>30</v>
      </c>
      <c r="AC365" s="1047">
        <v>8</v>
      </c>
      <c r="AD365" s="978">
        <f t="shared" ref="AD365" si="2225">T365/AC365</f>
        <v>2.125</v>
      </c>
      <c r="AE365" s="1048">
        <v>23.45</v>
      </c>
      <c r="AF365" s="976">
        <f t="shared" ref="AF365" si="2226">AD365*AE365</f>
        <v>49.831249999999997</v>
      </c>
      <c r="AG365" s="1058" t="s">
        <v>128</v>
      </c>
      <c r="AH365" s="976">
        <f t="shared" ref="AH365" si="2227">AF365</f>
        <v>49.831249999999997</v>
      </c>
      <c r="AI365" s="978">
        <f t="shared" ref="AI365" si="2228">AD365</f>
        <v>2.125</v>
      </c>
      <c r="AJ365" s="978">
        <f t="shared" ref="AJ365" si="2229">T365</f>
        <v>17</v>
      </c>
      <c r="AK365" s="1106">
        <f>SUM(AH360:AH365)</f>
        <v>580.38749999999993</v>
      </c>
      <c r="AL365" s="1074">
        <v>700</v>
      </c>
      <c r="AM365" s="1075">
        <v>45706</v>
      </c>
    </row>
    <row r="366" spans="1:39">
      <c r="A366" s="1097">
        <v>45706</v>
      </c>
      <c r="B366" s="164" t="s">
        <v>442</v>
      </c>
      <c r="C366" s="164" t="s">
        <v>111</v>
      </c>
      <c r="D366" s="1098" t="s">
        <v>461</v>
      </c>
      <c r="E366" s="164" t="s">
        <v>283</v>
      </c>
      <c r="F366" s="1000">
        <v>53536</v>
      </c>
      <c r="G366" s="1000"/>
      <c r="H366" s="1000">
        <v>53545</v>
      </c>
      <c r="I366" s="1000"/>
      <c r="J366" s="541">
        <f t="shared" ref="J366" si="2230">H366-F366</f>
        <v>9</v>
      </c>
      <c r="K366" s="1000">
        <v>53545</v>
      </c>
      <c r="L366" s="541">
        <f t="shared" ref="L366" si="2231">K366-H366</f>
        <v>0</v>
      </c>
      <c r="M366" s="1000">
        <v>53553</v>
      </c>
      <c r="N366" s="1000"/>
      <c r="O366" s="541">
        <f t="shared" ref="O366" si="2232">M366-K366</f>
        <v>8</v>
      </c>
      <c r="P366" s="541">
        <f t="shared" ref="P366" si="2233">M366-H366</f>
        <v>8</v>
      </c>
      <c r="Q366" s="1000">
        <v>53557</v>
      </c>
      <c r="R366" s="1000"/>
      <c r="S366" s="541">
        <f t="shared" ref="S366" si="2234">Q366-M366</f>
        <v>4</v>
      </c>
      <c r="T366" s="542">
        <f t="shared" ref="T366" si="2235">Q366-F366</f>
        <v>21</v>
      </c>
      <c r="U366" s="542"/>
      <c r="V366" s="541">
        <f t="shared" ref="V366" si="2236">P366</f>
        <v>8</v>
      </c>
      <c r="W366" s="543">
        <f t="shared" ref="W366" si="2237">T366-V366</f>
        <v>13</v>
      </c>
      <c r="X366" s="1046" t="s">
        <v>473</v>
      </c>
      <c r="Y366" s="1099" t="s">
        <v>51</v>
      </c>
      <c r="Z366" s="1099" t="s">
        <v>29</v>
      </c>
      <c r="AA366" s="1099">
        <v>2017</v>
      </c>
      <c r="AB366" s="1046" t="s">
        <v>30</v>
      </c>
      <c r="AC366" s="1047">
        <v>8</v>
      </c>
      <c r="AD366" s="978">
        <f t="shared" ref="AD366" si="2238">T366/AC366</f>
        <v>2.625</v>
      </c>
      <c r="AE366" s="1048">
        <v>23.45</v>
      </c>
      <c r="AF366" s="976">
        <f t="shared" ref="AF366" si="2239">AD366*AE366</f>
        <v>61.556249999999999</v>
      </c>
      <c r="AG366" s="1058" t="s">
        <v>128</v>
      </c>
      <c r="AH366" s="976">
        <f t="shared" ref="AH366" si="2240">AF366</f>
        <v>61.556249999999999</v>
      </c>
      <c r="AI366" s="978">
        <f t="shared" ref="AI366" si="2241">AD366</f>
        <v>2.625</v>
      </c>
      <c r="AJ366" s="978">
        <f t="shared" ref="AJ366" si="2242">T366</f>
        <v>21</v>
      </c>
    </row>
    <row r="367" spans="1:39">
      <c r="A367" s="1097">
        <v>45707</v>
      </c>
      <c r="B367" s="164" t="s">
        <v>442</v>
      </c>
      <c r="C367" s="164" t="s">
        <v>111</v>
      </c>
      <c r="D367" s="1098" t="s">
        <v>462</v>
      </c>
      <c r="E367" s="164" t="s">
        <v>282</v>
      </c>
      <c r="F367" s="1000">
        <v>53557</v>
      </c>
      <c r="G367" s="1000"/>
      <c r="H367" s="1000">
        <v>53560</v>
      </c>
      <c r="I367" s="1000"/>
      <c r="J367" s="541">
        <f t="shared" ref="J367" si="2243">H367-F367</f>
        <v>3</v>
      </c>
      <c r="K367" s="1000">
        <v>53560</v>
      </c>
      <c r="L367" s="541">
        <f t="shared" ref="L367" si="2244">K367-H367</f>
        <v>0</v>
      </c>
      <c r="M367" s="1000">
        <v>53566</v>
      </c>
      <c r="N367" s="1000"/>
      <c r="O367" s="541">
        <f t="shared" ref="O367" si="2245">M367-K367</f>
        <v>6</v>
      </c>
      <c r="P367" s="541">
        <f t="shared" ref="P367" si="2246">M367-H367</f>
        <v>6</v>
      </c>
      <c r="Q367" s="1000">
        <v>53575</v>
      </c>
      <c r="R367" s="1000"/>
      <c r="S367" s="541">
        <f t="shared" ref="S367" si="2247">Q367-M367</f>
        <v>9</v>
      </c>
      <c r="T367" s="542">
        <f t="shared" ref="T367" si="2248">Q367-F367</f>
        <v>18</v>
      </c>
      <c r="U367" s="542"/>
      <c r="V367" s="541">
        <f t="shared" ref="V367" si="2249">P367</f>
        <v>6</v>
      </c>
      <c r="W367" s="543">
        <f t="shared" ref="W367" si="2250">T367-V367</f>
        <v>12</v>
      </c>
      <c r="X367" s="1046" t="s">
        <v>473</v>
      </c>
      <c r="Y367" s="1099" t="s">
        <v>51</v>
      </c>
      <c r="Z367" s="1099" t="s">
        <v>29</v>
      </c>
      <c r="AA367" s="1099">
        <v>2017</v>
      </c>
      <c r="AB367" s="1046" t="s">
        <v>30</v>
      </c>
      <c r="AC367" s="1047">
        <v>8</v>
      </c>
      <c r="AD367" s="978">
        <f t="shared" ref="AD367" si="2251">T367/AC367</f>
        <v>2.25</v>
      </c>
      <c r="AE367" s="1048">
        <v>23.45</v>
      </c>
      <c r="AF367" s="976">
        <f t="shared" ref="AF367" si="2252">AD367*AE367</f>
        <v>52.762499999999996</v>
      </c>
      <c r="AG367" s="1058" t="s">
        <v>128</v>
      </c>
      <c r="AH367" s="976">
        <f t="shared" ref="AH367" si="2253">AF367</f>
        <v>52.762499999999996</v>
      </c>
      <c r="AI367" s="978">
        <f t="shared" ref="AI367" si="2254">AD367</f>
        <v>2.25</v>
      </c>
      <c r="AJ367" s="978">
        <f t="shared" ref="AJ367" si="2255">T367</f>
        <v>18</v>
      </c>
    </row>
    <row r="368" spans="1:39">
      <c r="A368" s="1097">
        <v>45707</v>
      </c>
      <c r="B368" s="164" t="s">
        <v>442</v>
      </c>
      <c r="C368" s="164" t="s">
        <v>111</v>
      </c>
      <c r="D368" s="1098" t="s">
        <v>485</v>
      </c>
      <c r="E368" s="164" t="s">
        <v>282</v>
      </c>
      <c r="F368" s="1000">
        <v>53575</v>
      </c>
      <c r="G368" s="1000"/>
      <c r="H368" s="1000">
        <v>53581</v>
      </c>
      <c r="I368" s="1000"/>
      <c r="J368" s="541">
        <f t="shared" ref="J368" si="2256">H368-F368</f>
        <v>6</v>
      </c>
      <c r="K368" s="1000">
        <v>53581</v>
      </c>
      <c r="L368" s="541">
        <f t="shared" ref="L368" si="2257">K368-H368</f>
        <v>0</v>
      </c>
      <c r="M368" s="1000">
        <v>53600</v>
      </c>
      <c r="N368" s="1000"/>
      <c r="O368" s="541">
        <f t="shared" ref="O368" si="2258">M368-K368</f>
        <v>19</v>
      </c>
      <c r="P368" s="541">
        <f t="shared" ref="P368" si="2259">M368-H368</f>
        <v>19</v>
      </c>
      <c r="Q368" s="1000">
        <v>53600</v>
      </c>
      <c r="R368" s="1000"/>
      <c r="S368" s="541">
        <f t="shared" ref="S368" si="2260">Q368-M368</f>
        <v>0</v>
      </c>
      <c r="T368" s="542">
        <f t="shared" ref="T368" si="2261">Q368-F368</f>
        <v>25</v>
      </c>
      <c r="U368" s="542"/>
      <c r="V368" s="541">
        <f t="shared" ref="V368" si="2262">P368</f>
        <v>19</v>
      </c>
      <c r="W368" s="543">
        <f t="shared" ref="W368" si="2263">T368-V368</f>
        <v>6</v>
      </c>
      <c r="X368" s="1046" t="s">
        <v>473</v>
      </c>
      <c r="Y368" s="1099" t="s">
        <v>51</v>
      </c>
      <c r="Z368" s="1099" t="s">
        <v>29</v>
      </c>
      <c r="AA368" s="1099">
        <v>2017</v>
      </c>
      <c r="AB368" s="1046" t="s">
        <v>30</v>
      </c>
      <c r="AC368" s="1047">
        <v>8</v>
      </c>
      <c r="AD368" s="978">
        <f t="shared" ref="AD368" si="2264">T368/AC368</f>
        <v>3.125</v>
      </c>
      <c r="AE368" s="1048">
        <v>23.45</v>
      </c>
      <c r="AF368" s="976">
        <f t="shared" ref="AF368" si="2265">AD368*AE368</f>
        <v>73.28125</v>
      </c>
      <c r="AG368" s="1058" t="s">
        <v>128</v>
      </c>
      <c r="AH368" s="976">
        <f t="shared" ref="AH368" si="2266">AF368</f>
        <v>73.28125</v>
      </c>
      <c r="AI368" s="978">
        <f t="shared" ref="AI368" si="2267">AD368</f>
        <v>3.125</v>
      </c>
      <c r="AJ368" s="978">
        <f t="shared" ref="AJ368" si="2268">T368</f>
        <v>25</v>
      </c>
    </row>
    <row r="369" spans="1:39">
      <c r="A369" s="1097">
        <v>45707</v>
      </c>
      <c r="B369" s="164" t="s">
        <v>442</v>
      </c>
      <c r="C369" s="164" t="s">
        <v>111</v>
      </c>
      <c r="D369" s="1098" t="s">
        <v>461</v>
      </c>
      <c r="E369" s="164" t="s">
        <v>283</v>
      </c>
      <c r="F369" s="1000">
        <v>53600</v>
      </c>
      <c r="G369" s="1000"/>
      <c r="H369" s="1000">
        <v>53616</v>
      </c>
      <c r="I369" s="1000"/>
      <c r="J369" s="541">
        <f t="shared" ref="J369" si="2269">H369-F369</f>
        <v>16</v>
      </c>
      <c r="K369" s="1000">
        <v>53616</v>
      </c>
      <c r="L369" s="541">
        <f t="shared" ref="L369" si="2270">K369-H369</f>
        <v>0</v>
      </c>
      <c r="M369" s="1000">
        <v>53625</v>
      </c>
      <c r="N369" s="1000"/>
      <c r="O369" s="541">
        <f t="shared" ref="O369" si="2271">M369-K369</f>
        <v>9</v>
      </c>
      <c r="P369" s="541">
        <f t="shared" ref="P369" si="2272">M369-H369</f>
        <v>9</v>
      </c>
      <c r="Q369" s="1000">
        <v>53632</v>
      </c>
      <c r="R369" s="1000"/>
      <c r="S369" s="541">
        <f t="shared" ref="S369" si="2273">Q369-M369</f>
        <v>7</v>
      </c>
      <c r="T369" s="542">
        <f t="shared" ref="T369" si="2274">Q369-F369</f>
        <v>32</v>
      </c>
      <c r="U369" s="542"/>
      <c r="V369" s="541">
        <f t="shared" ref="V369" si="2275">P369</f>
        <v>9</v>
      </c>
      <c r="W369" s="543">
        <f t="shared" ref="W369" si="2276">T369-V369</f>
        <v>23</v>
      </c>
      <c r="X369" s="1046" t="s">
        <v>473</v>
      </c>
      <c r="Y369" s="1099" t="s">
        <v>51</v>
      </c>
      <c r="Z369" s="1099" t="s">
        <v>29</v>
      </c>
      <c r="AA369" s="1099">
        <v>2017</v>
      </c>
      <c r="AB369" s="1046" t="s">
        <v>30</v>
      </c>
      <c r="AC369" s="1047">
        <v>8</v>
      </c>
      <c r="AD369" s="978">
        <f t="shared" ref="AD369" si="2277">T369/AC369</f>
        <v>4</v>
      </c>
      <c r="AE369" s="1048">
        <v>23.45</v>
      </c>
      <c r="AF369" s="976">
        <f t="shared" ref="AF369" si="2278">AD369*AE369</f>
        <v>93.8</v>
      </c>
      <c r="AG369" s="1058" t="s">
        <v>128</v>
      </c>
      <c r="AH369" s="976">
        <f t="shared" ref="AH369" si="2279">AF369</f>
        <v>93.8</v>
      </c>
      <c r="AI369" s="978">
        <f t="shared" ref="AI369" si="2280">AD369</f>
        <v>4</v>
      </c>
      <c r="AJ369" s="978">
        <f t="shared" ref="AJ369" si="2281">T369</f>
        <v>32</v>
      </c>
      <c r="AK369" s="1035" t="s">
        <v>439</v>
      </c>
      <c r="AL369" s="1036" t="s">
        <v>440</v>
      </c>
      <c r="AM369" s="1092" t="s">
        <v>2</v>
      </c>
    </row>
    <row r="370" spans="1:39">
      <c r="A370" s="1097">
        <v>45708</v>
      </c>
      <c r="B370" s="164" t="s">
        <v>442</v>
      </c>
      <c r="C370" s="164" t="s">
        <v>111</v>
      </c>
      <c r="D370" s="1098" t="s">
        <v>462</v>
      </c>
      <c r="E370" s="164" t="s">
        <v>282</v>
      </c>
      <c r="F370" s="1000">
        <v>53632</v>
      </c>
      <c r="G370" s="1000"/>
      <c r="H370" s="1000">
        <v>53640</v>
      </c>
      <c r="I370" s="1000"/>
      <c r="J370" s="541">
        <f t="shared" ref="J370" si="2282">H370-F370</f>
        <v>8</v>
      </c>
      <c r="K370" s="1000">
        <v>53640</v>
      </c>
      <c r="L370" s="541">
        <f t="shared" ref="L370" si="2283">K370-H370</f>
        <v>0</v>
      </c>
      <c r="M370" s="1000">
        <v>53647</v>
      </c>
      <c r="N370" s="1000"/>
      <c r="O370" s="541">
        <f t="shared" ref="O370" si="2284">M370-K370</f>
        <v>7</v>
      </c>
      <c r="P370" s="541">
        <f t="shared" ref="P370" si="2285">M370-H370</f>
        <v>7</v>
      </c>
      <c r="Q370" s="1000">
        <v>53654</v>
      </c>
      <c r="R370" s="1000"/>
      <c r="S370" s="541">
        <f t="shared" ref="S370" si="2286">Q370-M370</f>
        <v>7</v>
      </c>
      <c r="T370" s="542">
        <f t="shared" ref="T370" si="2287">Q370-F370</f>
        <v>22</v>
      </c>
      <c r="U370" s="542"/>
      <c r="V370" s="541">
        <f t="shared" ref="V370" si="2288">P370</f>
        <v>7</v>
      </c>
      <c r="W370" s="543">
        <f t="shared" ref="W370" si="2289">T370-V370</f>
        <v>15</v>
      </c>
      <c r="X370" s="1046" t="s">
        <v>473</v>
      </c>
      <c r="Y370" s="1099" t="s">
        <v>51</v>
      </c>
      <c r="Z370" s="1099" t="s">
        <v>29</v>
      </c>
      <c r="AA370" s="1099">
        <v>2017</v>
      </c>
      <c r="AB370" s="1046" t="s">
        <v>30</v>
      </c>
      <c r="AC370" s="1047">
        <v>8</v>
      </c>
      <c r="AD370" s="978">
        <f t="shared" ref="AD370" si="2290">T370/AC370</f>
        <v>2.75</v>
      </c>
      <c r="AE370" s="1048">
        <v>23.45</v>
      </c>
      <c r="AF370" s="976">
        <f t="shared" ref="AF370" si="2291">AD370*AE370</f>
        <v>64.487499999999997</v>
      </c>
      <c r="AG370" s="1058" t="s">
        <v>128</v>
      </c>
      <c r="AH370" s="976">
        <f t="shared" ref="AH370" si="2292">AF370</f>
        <v>64.487499999999997</v>
      </c>
      <c r="AI370" s="978">
        <f t="shared" ref="AI370" si="2293">AD370</f>
        <v>2.75</v>
      </c>
      <c r="AJ370" s="978">
        <f t="shared" ref="AJ370" si="2294">T370</f>
        <v>22</v>
      </c>
      <c r="AK370" s="1106">
        <f>SUM(AH366:AH370)</f>
        <v>345.88749999999999</v>
      </c>
      <c r="AL370" s="1074">
        <v>700</v>
      </c>
      <c r="AM370" s="1075">
        <v>45708</v>
      </c>
    </row>
    <row r="371" spans="1:39">
      <c r="A371" s="1097">
        <v>45708</v>
      </c>
      <c r="B371" s="164" t="s">
        <v>442</v>
      </c>
      <c r="C371" s="164" t="s">
        <v>111</v>
      </c>
      <c r="D371" s="1098" t="s">
        <v>485</v>
      </c>
      <c r="E371" s="164" t="s">
        <v>282</v>
      </c>
      <c r="F371" s="1000">
        <v>53654</v>
      </c>
      <c r="G371" s="1000"/>
      <c r="H371" s="1000">
        <v>53674</v>
      </c>
      <c r="I371" s="1000"/>
      <c r="J371" s="541">
        <f t="shared" ref="J371" si="2295">H371-F371</f>
        <v>20</v>
      </c>
      <c r="K371" s="1000">
        <v>53674</v>
      </c>
      <c r="L371" s="541">
        <f t="shared" ref="L371" si="2296">K371-H371</f>
        <v>0</v>
      </c>
      <c r="M371" s="1000">
        <v>53680</v>
      </c>
      <c r="N371" s="1000"/>
      <c r="O371" s="541">
        <f t="shared" ref="O371" si="2297">M371-K371</f>
        <v>6</v>
      </c>
      <c r="P371" s="541">
        <f t="shared" ref="P371" si="2298">M371-H371</f>
        <v>6</v>
      </c>
      <c r="Q371" s="1000">
        <v>53680</v>
      </c>
      <c r="R371" s="1000"/>
      <c r="S371" s="541">
        <f t="shared" ref="S371" si="2299">Q371-M371</f>
        <v>0</v>
      </c>
      <c r="T371" s="542">
        <f t="shared" ref="T371" si="2300">Q371-F371</f>
        <v>26</v>
      </c>
      <c r="U371" s="542"/>
      <c r="V371" s="541">
        <f t="shared" ref="V371" si="2301">P371</f>
        <v>6</v>
      </c>
      <c r="W371" s="543">
        <f t="shared" ref="W371" si="2302">T371-V371</f>
        <v>20</v>
      </c>
      <c r="X371" s="1046" t="s">
        <v>473</v>
      </c>
      <c r="Y371" s="1099" t="s">
        <v>51</v>
      </c>
      <c r="Z371" s="1099" t="s">
        <v>29</v>
      </c>
      <c r="AA371" s="1099">
        <v>2017</v>
      </c>
      <c r="AB371" s="1046" t="s">
        <v>30</v>
      </c>
      <c r="AC371" s="1047">
        <v>8</v>
      </c>
      <c r="AD371" s="978">
        <f t="shared" ref="AD371" si="2303">T371/AC371</f>
        <v>3.25</v>
      </c>
      <c r="AE371" s="1048">
        <v>23.45</v>
      </c>
      <c r="AF371" s="976">
        <f t="shared" ref="AF371" si="2304">AD371*AE371</f>
        <v>76.212499999999991</v>
      </c>
      <c r="AG371" s="1058" t="s">
        <v>128</v>
      </c>
      <c r="AH371" s="976">
        <f t="shared" ref="AH371" si="2305">AF371</f>
        <v>76.212499999999991</v>
      </c>
      <c r="AI371" s="978">
        <f t="shared" ref="AI371" si="2306">AD371</f>
        <v>3.25</v>
      </c>
      <c r="AJ371" s="978">
        <f t="shared" ref="AJ371" si="2307">T371</f>
        <v>26</v>
      </c>
    </row>
    <row r="372" spans="1:39">
      <c r="A372" s="1097">
        <v>45708</v>
      </c>
      <c r="B372" s="164" t="s">
        <v>442</v>
      </c>
      <c r="C372" s="164" t="s">
        <v>111</v>
      </c>
      <c r="D372" s="1098" t="s">
        <v>461</v>
      </c>
      <c r="E372" s="164" t="s">
        <v>283</v>
      </c>
      <c r="F372" s="1000">
        <v>53680</v>
      </c>
      <c r="G372" s="1000"/>
      <c r="H372" s="1000">
        <v>53689</v>
      </c>
      <c r="I372" s="1000"/>
      <c r="J372" s="541">
        <f t="shared" ref="J372" si="2308">H372-F372</f>
        <v>9</v>
      </c>
      <c r="K372" s="1000">
        <v>53689</v>
      </c>
      <c r="L372" s="541">
        <f t="shared" ref="L372" si="2309">K372-H372</f>
        <v>0</v>
      </c>
      <c r="M372" s="1000">
        <v>53698</v>
      </c>
      <c r="N372" s="1000"/>
      <c r="O372" s="541">
        <f t="shared" ref="O372" si="2310">M372-K372</f>
        <v>9</v>
      </c>
      <c r="P372" s="541">
        <f t="shared" ref="P372" si="2311">M372-H372</f>
        <v>9</v>
      </c>
      <c r="Q372" s="1000">
        <v>53701</v>
      </c>
      <c r="R372" s="1000"/>
      <c r="S372" s="541">
        <f t="shared" ref="S372" si="2312">Q372-M372</f>
        <v>3</v>
      </c>
      <c r="T372" s="542">
        <f t="shared" ref="T372" si="2313">Q372-F372</f>
        <v>21</v>
      </c>
      <c r="U372" s="542"/>
      <c r="V372" s="541">
        <f t="shared" ref="V372" si="2314">P372</f>
        <v>9</v>
      </c>
      <c r="W372" s="543">
        <f t="shared" ref="W372" si="2315">T372-V372</f>
        <v>12</v>
      </c>
      <c r="X372" s="1046" t="s">
        <v>473</v>
      </c>
      <c r="Y372" s="1099" t="s">
        <v>51</v>
      </c>
      <c r="Z372" s="1099" t="s">
        <v>29</v>
      </c>
      <c r="AA372" s="1099">
        <v>2017</v>
      </c>
      <c r="AB372" s="1046" t="s">
        <v>30</v>
      </c>
      <c r="AC372" s="1047">
        <v>8</v>
      </c>
      <c r="AD372" s="978">
        <f t="shared" ref="AD372" si="2316">T372/AC372</f>
        <v>2.625</v>
      </c>
      <c r="AE372" s="1048">
        <v>23.45</v>
      </c>
      <c r="AF372" s="976">
        <f t="shared" ref="AF372" si="2317">AD372*AE372</f>
        <v>61.556249999999999</v>
      </c>
      <c r="AG372" s="1058" t="s">
        <v>128</v>
      </c>
      <c r="AH372" s="976">
        <f t="shared" ref="AH372" si="2318">AF372</f>
        <v>61.556249999999999</v>
      </c>
      <c r="AI372" s="978">
        <f t="shared" ref="AI372" si="2319">AD372</f>
        <v>2.625</v>
      </c>
      <c r="AJ372" s="978">
        <f t="shared" ref="AJ372" si="2320">T372</f>
        <v>21</v>
      </c>
    </row>
    <row r="373" spans="1:39">
      <c r="A373" s="1097">
        <v>45709</v>
      </c>
      <c r="B373" s="164" t="s">
        <v>442</v>
      </c>
      <c r="C373" s="164" t="s">
        <v>111</v>
      </c>
      <c r="D373" s="1098" t="s">
        <v>462</v>
      </c>
      <c r="E373" s="164" t="s">
        <v>282</v>
      </c>
      <c r="F373" s="1000">
        <v>53701</v>
      </c>
      <c r="G373" s="1000"/>
      <c r="H373" s="1000">
        <v>53713</v>
      </c>
      <c r="I373" s="1000"/>
      <c r="J373" s="541">
        <f t="shared" ref="J373" si="2321">H373-F373</f>
        <v>12</v>
      </c>
      <c r="K373" s="1000">
        <v>53713</v>
      </c>
      <c r="L373" s="541">
        <f t="shared" ref="L373" si="2322">K373-H373</f>
        <v>0</v>
      </c>
      <c r="M373" s="1000">
        <v>53720</v>
      </c>
      <c r="N373" s="1000"/>
      <c r="O373" s="541">
        <f t="shared" ref="O373" si="2323">M373-K373</f>
        <v>7</v>
      </c>
      <c r="P373" s="541">
        <f t="shared" ref="P373" si="2324">M373-H373</f>
        <v>7</v>
      </c>
      <c r="Q373" s="1000">
        <v>53720</v>
      </c>
      <c r="R373" s="1000"/>
      <c r="S373" s="541">
        <f t="shared" ref="S373" si="2325">Q373-M373</f>
        <v>0</v>
      </c>
      <c r="T373" s="542">
        <f t="shared" ref="T373" si="2326">Q373-F373</f>
        <v>19</v>
      </c>
      <c r="U373" s="542"/>
      <c r="V373" s="541">
        <f t="shared" ref="V373" si="2327">P373</f>
        <v>7</v>
      </c>
      <c r="W373" s="543">
        <f t="shared" ref="W373" si="2328">T373-V373</f>
        <v>12</v>
      </c>
      <c r="X373" s="1046" t="s">
        <v>473</v>
      </c>
      <c r="Y373" s="1099" t="s">
        <v>51</v>
      </c>
      <c r="Z373" s="1099" t="s">
        <v>29</v>
      </c>
      <c r="AA373" s="1099">
        <v>2017</v>
      </c>
      <c r="AB373" s="1046" t="s">
        <v>30</v>
      </c>
      <c r="AC373" s="1047">
        <v>8</v>
      </c>
      <c r="AD373" s="978">
        <f t="shared" ref="AD373" si="2329">T373/AC373</f>
        <v>2.375</v>
      </c>
      <c r="AE373" s="1048">
        <v>23.45</v>
      </c>
      <c r="AF373" s="976">
        <f t="shared" ref="AF373" si="2330">AD373*AE373</f>
        <v>55.693750000000001</v>
      </c>
      <c r="AG373" s="1058" t="s">
        <v>128</v>
      </c>
      <c r="AH373" s="976">
        <f t="shared" ref="AH373" si="2331">AF373</f>
        <v>55.693750000000001</v>
      </c>
      <c r="AI373" s="978">
        <f t="shared" ref="AI373" si="2332">AD373</f>
        <v>2.375</v>
      </c>
      <c r="AJ373" s="978">
        <f t="shared" ref="AJ373" si="2333">T373</f>
        <v>19</v>
      </c>
    </row>
    <row r="374" spans="1:39">
      <c r="A374" s="1097">
        <v>45709</v>
      </c>
      <c r="B374" s="164" t="s">
        <v>442</v>
      </c>
      <c r="C374" s="164" t="s">
        <v>111</v>
      </c>
      <c r="D374" s="1098" t="s">
        <v>485</v>
      </c>
      <c r="E374" s="164" t="s">
        <v>282</v>
      </c>
      <c r="F374" s="1000">
        <v>53720</v>
      </c>
      <c r="G374" s="1000"/>
      <c r="H374" s="1000">
        <v>53729</v>
      </c>
      <c r="I374" s="1000"/>
      <c r="J374" s="541">
        <f t="shared" ref="J374" si="2334">H374-F374</f>
        <v>9</v>
      </c>
      <c r="K374" s="1000">
        <v>53729</v>
      </c>
      <c r="L374" s="541">
        <f t="shared" ref="L374" si="2335">K374-H374</f>
        <v>0</v>
      </c>
      <c r="M374" s="1000">
        <v>53784</v>
      </c>
      <c r="N374" s="1000"/>
      <c r="O374" s="541">
        <f t="shared" ref="O374" si="2336">M374-K374</f>
        <v>55</v>
      </c>
      <c r="P374" s="541">
        <f t="shared" ref="P374" si="2337">M374-H374</f>
        <v>55</v>
      </c>
      <c r="Q374" s="1000">
        <v>53789</v>
      </c>
      <c r="R374" s="1000"/>
      <c r="S374" s="541">
        <f t="shared" ref="S374" si="2338">Q374-M374</f>
        <v>5</v>
      </c>
      <c r="T374" s="542">
        <f t="shared" ref="T374" si="2339">Q374-F374</f>
        <v>69</v>
      </c>
      <c r="U374" s="542"/>
      <c r="V374" s="541">
        <f t="shared" ref="V374" si="2340">P374</f>
        <v>55</v>
      </c>
      <c r="W374" s="543">
        <f t="shared" ref="W374" si="2341">T374-V374</f>
        <v>14</v>
      </c>
      <c r="X374" s="1046" t="s">
        <v>473</v>
      </c>
      <c r="Y374" s="1099" t="s">
        <v>51</v>
      </c>
      <c r="Z374" s="1099" t="s">
        <v>29</v>
      </c>
      <c r="AA374" s="1099">
        <v>2017</v>
      </c>
      <c r="AB374" s="1046" t="s">
        <v>30</v>
      </c>
      <c r="AC374" s="1047">
        <v>8</v>
      </c>
      <c r="AD374" s="978">
        <f t="shared" ref="AD374" si="2342">T374/AC374</f>
        <v>8.625</v>
      </c>
      <c r="AE374" s="1048">
        <v>23.45</v>
      </c>
      <c r="AF374" s="976">
        <f t="shared" ref="AF374" si="2343">AD374*AE374</f>
        <v>202.25624999999999</v>
      </c>
      <c r="AG374" s="1058" t="s">
        <v>128</v>
      </c>
      <c r="AH374" s="976">
        <f t="shared" ref="AH374" si="2344">AF374</f>
        <v>202.25624999999999</v>
      </c>
      <c r="AI374" s="978">
        <f t="shared" ref="AI374" si="2345">AD374</f>
        <v>8.625</v>
      </c>
      <c r="AJ374" s="978">
        <f t="shared" ref="AJ374" si="2346">T374</f>
        <v>69</v>
      </c>
    </row>
    <row r="375" spans="1:39">
      <c r="A375" s="1097">
        <v>45709</v>
      </c>
      <c r="B375" s="164" t="s">
        <v>442</v>
      </c>
      <c r="C375" s="164" t="s">
        <v>111</v>
      </c>
      <c r="D375" s="1098" t="s">
        <v>462</v>
      </c>
      <c r="E375" s="164" t="s">
        <v>283</v>
      </c>
      <c r="F375" s="1000">
        <v>53789</v>
      </c>
      <c r="G375" s="1000"/>
      <c r="H375" s="1000">
        <v>53804</v>
      </c>
      <c r="I375" s="1000"/>
      <c r="J375" s="541">
        <f t="shared" ref="J375" si="2347">H375-F375</f>
        <v>15</v>
      </c>
      <c r="K375" s="1000">
        <v>53804</v>
      </c>
      <c r="L375" s="541">
        <f t="shared" ref="L375" si="2348">K375-H375</f>
        <v>0</v>
      </c>
      <c r="M375" s="1000">
        <v>53812</v>
      </c>
      <c r="N375" s="1000"/>
      <c r="O375" s="541">
        <f t="shared" ref="O375" si="2349">M375-K375</f>
        <v>8</v>
      </c>
      <c r="P375" s="541">
        <f t="shared" ref="P375" si="2350">M375-H375</f>
        <v>8</v>
      </c>
      <c r="Q375" s="1000">
        <v>53820</v>
      </c>
      <c r="R375" s="1000"/>
      <c r="S375" s="541">
        <f t="shared" ref="S375" si="2351">Q375-M375</f>
        <v>8</v>
      </c>
      <c r="T375" s="542">
        <f t="shared" ref="T375" si="2352">Q375-F375</f>
        <v>31</v>
      </c>
      <c r="U375" s="542"/>
      <c r="V375" s="541">
        <f t="shared" ref="V375" si="2353">P375</f>
        <v>8</v>
      </c>
      <c r="W375" s="543">
        <f t="shared" ref="W375" si="2354">T375-V375</f>
        <v>23</v>
      </c>
      <c r="X375" s="1046" t="s">
        <v>473</v>
      </c>
      <c r="Y375" s="1099" t="s">
        <v>51</v>
      </c>
      <c r="Z375" s="1099" t="s">
        <v>29</v>
      </c>
      <c r="AA375" s="1099">
        <v>2017</v>
      </c>
      <c r="AB375" s="1046" t="s">
        <v>30</v>
      </c>
      <c r="AC375" s="1047">
        <v>8</v>
      </c>
      <c r="AD375" s="978">
        <f t="shared" ref="AD375" si="2355">T375/AC375</f>
        <v>3.875</v>
      </c>
      <c r="AE375" s="1048">
        <v>23.45</v>
      </c>
      <c r="AF375" s="976">
        <f t="shared" ref="AF375" si="2356">AD375*AE375</f>
        <v>90.868749999999991</v>
      </c>
      <c r="AG375" s="1058" t="s">
        <v>128</v>
      </c>
      <c r="AH375" s="976">
        <f t="shared" ref="AH375" si="2357">AF375</f>
        <v>90.868749999999991</v>
      </c>
      <c r="AI375" s="978">
        <f t="shared" ref="AI375" si="2358">AD375</f>
        <v>3.875</v>
      </c>
      <c r="AJ375" s="978">
        <f t="shared" ref="AJ375" si="2359">T375</f>
        <v>31</v>
      </c>
    </row>
    <row r="376" spans="1:39">
      <c r="A376" s="1097">
        <v>45712</v>
      </c>
      <c r="B376" s="164" t="s">
        <v>442</v>
      </c>
      <c r="C376" s="164" t="s">
        <v>111</v>
      </c>
      <c r="D376" s="1098" t="s">
        <v>461</v>
      </c>
      <c r="E376" s="164" t="s">
        <v>282</v>
      </c>
      <c r="F376" s="1000">
        <v>53820</v>
      </c>
      <c r="G376" s="1000"/>
      <c r="H376" s="1000">
        <v>53832</v>
      </c>
      <c r="I376" s="1000"/>
      <c r="J376" s="541">
        <f t="shared" ref="J376" si="2360">H376-F376</f>
        <v>12</v>
      </c>
      <c r="K376" s="1000">
        <v>53832</v>
      </c>
      <c r="L376" s="541">
        <f t="shared" ref="L376" si="2361">K376-H376</f>
        <v>0</v>
      </c>
      <c r="M376" s="1000">
        <v>53838</v>
      </c>
      <c r="N376" s="1000"/>
      <c r="O376" s="541">
        <f t="shared" ref="O376" si="2362">M376-K376</f>
        <v>6</v>
      </c>
      <c r="P376" s="541">
        <f t="shared" ref="P376" si="2363">M376-H376</f>
        <v>6</v>
      </c>
      <c r="Q376" s="1000">
        <v>53846</v>
      </c>
      <c r="R376" s="1000"/>
      <c r="S376" s="541">
        <f t="shared" ref="S376" si="2364">Q376-M376</f>
        <v>8</v>
      </c>
      <c r="T376" s="542">
        <f t="shared" ref="T376" si="2365">Q376-F376</f>
        <v>26</v>
      </c>
      <c r="U376" s="542"/>
      <c r="V376" s="541">
        <f t="shared" ref="V376" si="2366">P376</f>
        <v>6</v>
      </c>
      <c r="W376" s="543">
        <f t="shared" ref="W376" si="2367">T376-V376</f>
        <v>20</v>
      </c>
      <c r="X376" s="1046" t="s">
        <v>473</v>
      </c>
      <c r="Y376" s="1099" t="s">
        <v>51</v>
      </c>
      <c r="Z376" s="1099" t="s">
        <v>29</v>
      </c>
      <c r="AA376" s="1099">
        <v>2017</v>
      </c>
      <c r="AB376" s="1046" t="s">
        <v>30</v>
      </c>
      <c r="AC376" s="1047">
        <v>8</v>
      </c>
      <c r="AD376" s="978">
        <f t="shared" ref="AD376" si="2368">T376/AC376</f>
        <v>3.25</v>
      </c>
      <c r="AE376" s="1048">
        <v>23.45</v>
      </c>
      <c r="AF376" s="976">
        <f t="shared" ref="AF376" si="2369">AD376*AE376</f>
        <v>76.212499999999991</v>
      </c>
      <c r="AG376" s="1058" t="s">
        <v>128</v>
      </c>
      <c r="AH376" s="976">
        <f t="shared" ref="AH376" si="2370">AF376</f>
        <v>76.212499999999991</v>
      </c>
      <c r="AI376" s="978">
        <f t="shared" ref="AI376" si="2371">AD376</f>
        <v>3.25</v>
      </c>
      <c r="AJ376" s="978">
        <f t="shared" ref="AJ376" si="2372">T376</f>
        <v>26</v>
      </c>
    </row>
    <row r="377" spans="1:39">
      <c r="A377" s="1097">
        <v>45712</v>
      </c>
      <c r="B377" s="164" t="s">
        <v>442</v>
      </c>
      <c r="C377" s="164" t="s">
        <v>111</v>
      </c>
      <c r="D377" s="1098" t="s">
        <v>485</v>
      </c>
      <c r="E377" s="164" t="s">
        <v>282</v>
      </c>
      <c r="F377" s="1000">
        <v>53846</v>
      </c>
      <c r="G377" s="1000"/>
      <c r="H377" s="1000">
        <v>53854</v>
      </c>
      <c r="I377" s="1000"/>
      <c r="J377" s="541">
        <f t="shared" ref="J377" si="2373">H377-F377</f>
        <v>8</v>
      </c>
      <c r="K377" s="1000">
        <v>53854</v>
      </c>
      <c r="L377" s="541">
        <f t="shared" ref="L377" si="2374">K377-H377</f>
        <v>0</v>
      </c>
      <c r="M377" s="1000">
        <v>53863</v>
      </c>
      <c r="N377" s="1000"/>
      <c r="O377" s="541">
        <f t="shared" ref="O377" si="2375">M377-K377</f>
        <v>9</v>
      </c>
      <c r="P377" s="541">
        <f t="shared" ref="P377" si="2376">M377-H377</f>
        <v>9</v>
      </c>
      <c r="Q377" s="1000">
        <v>53863</v>
      </c>
      <c r="R377" s="1000"/>
      <c r="S377" s="541">
        <f t="shared" ref="S377" si="2377">Q377-M377</f>
        <v>0</v>
      </c>
      <c r="T377" s="542">
        <f t="shared" ref="T377" si="2378">Q377-F377</f>
        <v>17</v>
      </c>
      <c r="U377" s="542"/>
      <c r="V377" s="541">
        <f t="shared" ref="V377" si="2379">P377</f>
        <v>9</v>
      </c>
      <c r="W377" s="543">
        <f t="shared" ref="W377" si="2380">T377-V377</f>
        <v>8</v>
      </c>
      <c r="X377" s="1046" t="s">
        <v>473</v>
      </c>
      <c r="Y377" s="1099" t="s">
        <v>51</v>
      </c>
      <c r="Z377" s="1099" t="s">
        <v>29</v>
      </c>
      <c r="AA377" s="1099">
        <v>2017</v>
      </c>
      <c r="AB377" s="1046" t="s">
        <v>30</v>
      </c>
      <c r="AC377" s="1047">
        <v>8</v>
      </c>
      <c r="AD377" s="978">
        <f t="shared" ref="AD377" si="2381">T377/AC377</f>
        <v>2.125</v>
      </c>
      <c r="AE377" s="1048">
        <v>23.45</v>
      </c>
      <c r="AF377" s="976">
        <f t="shared" ref="AF377" si="2382">AD377*AE377</f>
        <v>49.831249999999997</v>
      </c>
      <c r="AG377" s="1058" t="s">
        <v>128</v>
      </c>
      <c r="AH377" s="976">
        <f t="shared" ref="AH377" si="2383">AF377</f>
        <v>49.831249999999997</v>
      </c>
      <c r="AI377" s="978">
        <f t="shared" ref="AI377" si="2384">AD377</f>
        <v>2.125</v>
      </c>
      <c r="AJ377" s="978">
        <f t="shared" ref="AJ377" si="2385">T377</f>
        <v>17</v>
      </c>
    </row>
    <row r="378" spans="1:39">
      <c r="A378" s="1097">
        <v>45712</v>
      </c>
      <c r="B378" s="164" t="s">
        <v>442</v>
      </c>
      <c r="C378" s="164" t="s">
        <v>111</v>
      </c>
      <c r="D378" s="1098" t="s">
        <v>461</v>
      </c>
      <c r="E378" s="164" t="s">
        <v>283</v>
      </c>
      <c r="F378" s="1000">
        <v>53863</v>
      </c>
      <c r="G378" s="1000"/>
      <c r="H378" s="1000">
        <v>53873</v>
      </c>
      <c r="I378" s="1000"/>
      <c r="J378" s="541">
        <f t="shared" ref="J378" si="2386">H378-F378</f>
        <v>10</v>
      </c>
      <c r="K378" s="1000">
        <v>53873</v>
      </c>
      <c r="L378" s="541">
        <f t="shared" ref="L378" si="2387">K378-H378</f>
        <v>0</v>
      </c>
      <c r="M378" s="1000">
        <v>53883</v>
      </c>
      <c r="N378" s="1000"/>
      <c r="O378" s="541">
        <f t="shared" ref="O378" si="2388">M378-K378</f>
        <v>10</v>
      </c>
      <c r="P378" s="541">
        <f t="shared" ref="P378" si="2389">M378-H378</f>
        <v>10</v>
      </c>
      <c r="Q378" s="1000">
        <v>53888</v>
      </c>
      <c r="R378" s="1000"/>
      <c r="S378" s="541">
        <f t="shared" ref="S378" si="2390">Q378-M378</f>
        <v>5</v>
      </c>
      <c r="T378" s="542">
        <f t="shared" ref="T378" si="2391">Q378-F378</f>
        <v>25</v>
      </c>
      <c r="U378" s="542"/>
      <c r="V378" s="541">
        <f t="shared" ref="V378" si="2392">P378</f>
        <v>10</v>
      </c>
      <c r="W378" s="543">
        <f t="shared" ref="W378" si="2393">T378-V378</f>
        <v>15</v>
      </c>
      <c r="X378" s="1046" t="s">
        <v>473</v>
      </c>
      <c r="Y378" s="1099" t="s">
        <v>51</v>
      </c>
      <c r="Z378" s="1099" t="s">
        <v>29</v>
      </c>
      <c r="AA378" s="1099">
        <v>2017</v>
      </c>
      <c r="AB378" s="1046" t="s">
        <v>30</v>
      </c>
      <c r="AC378" s="1047">
        <v>8</v>
      </c>
      <c r="AD378" s="978">
        <f t="shared" ref="AD378" si="2394">T378/AC378</f>
        <v>3.125</v>
      </c>
      <c r="AE378" s="1048">
        <v>23.45</v>
      </c>
      <c r="AF378" s="976">
        <f t="shared" ref="AF378" si="2395">AD378*AE378</f>
        <v>73.28125</v>
      </c>
      <c r="AG378" s="1058" t="s">
        <v>128</v>
      </c>
      <c r="AH378" s="976">
        <f t="shared" ref="AH378" si="2396">AF378</f>
        <v>73.28125</v>
      </c>
      <c r="AI378" s="978">
        <f t="shared" ref="AI378" si="2397">AD378</f>
        <v>3.125</v>
      </c>
      <c r="AJ378" s="978">
        <f t="shared" ref="AJ378" si="2398">T378</f>
        <v>25</v>
      </c>
      <c r="AK378" s="1035" t="s">
        <v>439</v>
      </c>
      <c r="AL378" s="1036" t="s">
        <v>440</v>
      </c>
      <c r="AM378" s="1092" t="s">
        <v>2</v>
      </c>
    </row>
    <row r="379" spans="1:39">
      <c r="A379" s="1097">
        <v>45713</v>
      </c>
      <c r="B379" s="164" t="s">
        <v>442</v>
      </c>
      <c r="C379" s="164" t="s">
        <v>111</v>
      </c>
      <c r="D379" s="1098" t="s">
        <v>462</v>
      </c>
      <c r="E379" s="164" t="s">
        <v>282</v>
      </c>
      <c r="F379" s="1000">
        <v>53888</v>
      </c>
      <c r="G379" s="1000"/>
      <c r="H379" s="1000">
        <v>53891</v>
      </c>
      <c r="I379" s="1000"/>
      <c r="J379" s="541">
        <f t="shared" ref="J379" si="2399">H379-F379</f>
        <v>3</v>
      </c>
      <c r="K379" s="1000">
        <v>53891</v>
      </c>
      <c r="L379" s="541">
        <f t="shared" ref="L379" si="2400">K379-H379</f>
        <v>0</v>
      </c>
      <c r="M379" s="1000">
        <v>53897</v>
      </c>
      <c r="N379" s="1000"/>
      <c r="O379" s="541">
        <f t="shared" ref="O379" si="2401">M379-K379</f>
        <v>6</v>
      </c>
      <c r="P379" s="541">
        <f t="shared" ref="P379" si="2402">M379-H379</f>
        <v>6</v>
      </c>
      <c r="Q379" s="1000">
        <v>53906</v>
      </c>
      <c r="R379" s="1000"/>
      <c r="S379" s="541">
        <f t="shared" ref="S379" si="2403">Q379-M379</f>
        <v>9</v>
      </c>
      <c r="T379" s="542">
        <f t="shared" ref="T379" si="2404">Q379-F379</f>
        <v>18</v>
      </c>
      <c r="U379" s="542"/>
      <c r="V379" s="541">
        <f t="shared" ref="V379" si="2405">P379</f>
        <v>6</v>
      </c>
      <c r="W379" s="543">
        <f t="shared" ref="W379" si="2406">T379-V379</f>
        <v>12</v>
      </c>
      <c r="X379" s="1046" t="s">
        <v>473</v>
      </c>
      <c r="Y379" s="1099" t="s">
        <v>51</v>
      </c>
      <c r="Z379" s="1099" t="s">
        <v>29</v>
      </c>
      <c r="AA379" s="1099">
        <v>2017</v>
      </c>
      <c r="AB379" s="1046" t="s">
        <v>30</v>
      </c>
      <c r="AC379" s="1047">
        <v>8</v>
      </c>
      <c r="AD379" s="978">
        <f t="shared" ref="AD379" si="2407">T379/AC379</f>
        <v>2.25</v>
      </c>
      <c r="AE379" s="1048">
        <v>23.45</v>
      </c>
      <c r="AF379" s="976">
        <f t="shared" ref="AF379" si="2408">AD379*AE379</f>
        <v>52.762499999999996</v>
      </c>
      <c r="AG379" s="1058" t="s">
        <v>128</v>
      </c>
      <c r="AH379" s="976">
        <f t="shared" ref="AH379" si="2409">AF379</f>
        <v>52.762499999999996</v>
      </c>
      <c r="AI379" s="978">
        <f t="shared" ref="AI379" si="2410">AD379</f>
        <v>2.25</v>
      </c>
      <c r="AJ379" s="978">
        <f t="shared" ref="AJ379" si="2411">T379</f>
        <v>18</v>
      </c>
      <c r="AK379" s="1106">
        <f>SUM(AH371:AH379)</f>
        <v>738.67499999999995</v>
      </c>
      <c r="AL379" s="1074">
        <v>900</v>
      </c>
      <c r="AM379" s="1075">
        <v>45713</v>
      </c>
    </row>
    <row r="380" spans="1:39">
      <c r="A380" s="1097">
        <v>45713</v>
      </c>
      <c r="B380" s="164" t="s">
        <v>442</v>
      </c>
      <c r="C380" s="164" t="s">
        <v>111</v>
      </c>
      <c r="D380" s="1098" t="s">
        <v>485</v>
      </c>
      <c r="E380" s="164" t="s">
        <v>282</v>
      </c>
      <c r="F380" s="1000">
        <v>53906</v>
      </c>
      <c r="G380" s="1000"/>
      <c r="H380" s="1000">
        <v>53923</v>
      </c>
      <c r="I380" s="1000"/>
      <c r="J380" s="541">
        <f t="shared" ref="J380" si="2412">H380-F380</f>
        <v>17</v>
      </c>
      <c r="K380" s="1000">
        <v>53923</v>
      </c>
      <c r="L380" s="541">
        <f t="shared" ref="L380" si="2413">K380-H380</f>
        <v>0</v>
      </c>
      <c r="M380" s="1000">
        <v>53944</v>
      </c>
      <c r="N380" s="1000"/>
      <c r="O380" s="541">
        <f t="shared" ref="O380" si="2414">M380-K380</f>
        <v>21</v>
      </c>
      <c r="P380" s="541">
        <f t="shared" ref="P380" si="2415">M380-H380</f>
        <v>21</v>
      </c>
      <c r="Q380" s="1000">
        <v>53954</v>
      </c>
      <c r="R380" s="1000"/>
      <c r="S380" s="541">
        <f t="shared" ref="S380" si="2416">Q380-M380</f>
        <v>10</v>
      </c>
      <c r="T380" s="542">
        <f t="shared" ref="T380" si="2417">Q380-F380</f>
        <v>48</v>
      </c>
      <c r="U380" s="542"/>
      <c r="V380" s="541">
        <f t="shared" ref="V380" si="2418">P380</f>
        <v>21</v>
      </c>
      <c r="W380" s="543">
        <f t="shared" ref="W380" si="2419">T380-V380</f>
        <v>27</v>
      </c>
      <c r="X380" s="1046" t="s">
        <v>473</v>
      </c>
      <c r="Y380" s="1099" t="s">
        <v>51</v>
      </c>
      <c r="Z380" s="1099" t="s">
        <v>29</v>
      </c>
      <c r="AA380" s="1099">
        <v>2017</v>
      </c>
      <c r="AB380" s="1046" t="s">
        <v>30</v>
      </c>
      <c r="AC380" s="1047">
        <v>8</v>
      </c>
      <c r="AD380" s="978">
        <f t="shared" ref="AD380" si="2420">T380/AC380</f>
        <v>6</v>
      </c>
      <c r="AE380" s="1048">
        <v>23.45</v>
      </c>
      <c r="AF380" s="976">
        <f t="shared" ref="AF380" si="2421">AD380*AE380</f>
        <v>140.69999999999999</v>
      </c>
      <c r="AG380" s="1058" t="s">
        <v>128</v>
      </c>
      <c r="AH380" s="976">
        <f t="shared" ref="AH380" si="2422">AF380</f>
        <v>140.69999999999999</v>
      </c>
      <c r="AI380" s="978">
        <f t="shared" ref="AI380" si="2423">AD380</f>
        <v>6</v>
      </c>
      <c r="AJ380" s="978">
        <f t="shared" ref="AJ380" si="2424">T380</f>
        <v>48</v>
      </c>
    </row>
    <row r="381" spans="1:39">
      <c r="A381" s="1097">
        <v>45713</v>
      </c>
      <c r="B381" s="164" t="s">
        <v>442</v>
      </c>
      <c r="C381" s="164" t="s">
        <v>111</v>
      </c>
      <c r="D381" s="1098" t="s">
        <v>461</v>
      </c>
      <c r="E381" s="164" t="s">
        <v>283</v>
      </c>
      <c r="F381" s="1000">
        <v>53954</v>
      </c>
      <c r="G381" s="1000"/>
      <c r="H381" s="1000">
        <v>53968</v>
      </c>
      <c r="I381" s="1000"/>
      <c r="J381" s="541">
        <f t="shared" ref="J381" si="2425">H381-F381</f>
        <v>14</v>
      </c>
      <c r="K381" s="1000">
        <v>53968</v>
      </c>
      <c r="L381" s="541">
        <f t="shared" ref="L381" si="2426">K381-H381</f>
        <v>0</v>
      </c>
      <c r="M381" s="1000">
        <v>53977</v>
      </c>
      <c r="N381" s="1000"/>
      <c r="O381" s="541">
        <f t="shared" ref="O381" si="2427">M381-K381</f>
        <v>9</v>
      </c>
      <c r="P381" s="541">
        <f t="shared" ref="P381" si="2428">M381-H381</f>
        <v>9</v>
      </c>
      <c r="Q381" s="1000">
        <v>53980</v>
      </c>
      <c r="R381" s="1000"/>
      <c r="S381" s="541">
        <f t="shared" ref="S381" si="2429">Q381-M381</f>
        <v>3</v>
      </c>
      <c r="T381" s="542">
        <f t="shared" ref="T381" si="2430">Q381-F381</f>
        <v>26</v>
      </c>
      <c r="U381" s="542"/>
      <c r="V381" s="541">
        <f t="shared" ref="V381" si="2431">P381</f>
        <v>9</v>
      </c>
      <c r="W381" s="543">
        <f t="shared" ref="W381" si="2432">T381-V381</f>
        <v>17</v>
      </c>
      <c r="X381" s="1046" t="s">
        <v>473</v>
      </c>
      <c r="Y381" s="1099" t="s">
        <v>51</v>
      </c>
      <c r="Z381" s="1099" t="s">
        <v>29</v>
      </c>
      <c r="AA381" s="1099">
        <v>2017</v>
      </c>
      <c r="AB381" s="1046" t="s">
        <v>30</v>
      </c>
      <c r="AC381" s="1047">
        <v>8</v>
      </c>
      <c r="AD381" s="978">
        <f t="shared" ref="AD381" si="2433">T381/AC381</f>
        <v>3.25</v>
      </c>
      <c r="AE381" s="1048">
        <v>23.45</v>
      </c>
      <c r="AF381" s="976">
        <f t="shared" ref="AF381" si="2434">AD381*AE381</f>
        <v>76.212499999999991</v>
      </c>
      <c r="AG381" s="1058" t="s">
        <v>128</v>
      </c>
      <c r="AH381" s="976">
        <f t="shared" ref="AH381" si="2435">AF381</f>
        <v>76.212499999999991</v>
      </c>
      <c r="AI381" s="978">
        <f t="shared" ref="AI381" si="2436">AD381</f>
        <v>3.25</v>
      </c>
      <c r="AJ381" s="978">
        <f t="shared" ref="AJ381" si="2437">T381</f>
        <v>26</v>
      </c>
    </row>
    <row r="382" spans="1:39">
      <c r="A382" s="1097">
        <v>45714</v>
      </c>
      <c r="B382" s="164" t="s">
        <v>442</v>
      </c>
      <c r="C382" s="164" t="s">
        <v>111</v>
      </c>
      <c r="D382" s="1098" t="s">
        <v>462</v>
      </c>
      <c r="E382" s="164" t="s">
        <v>282</v>
      </c>
      <c r="F382" s="1000">
        <v>53980</v>
      </c>
      <c r="G382" s="1000"/>
      <c r="H382" s="1000">
        <v>53983</v>
      </c>
      <c r="I382" s="1000"/>
      <c r="J382" s="541">
        <f t="shared" ref="J382" si="2438">H382-F382</f>
        <v>3</v>
      </c>
      <c r="K382" s="1000">
        <v>53983</v>
      </c>
      <c r="L382" s="541">
        <f t="shared" ref="L382" si="2439">K382-H382</f>
        <v>0</v>
      </c>
      <c r="M382" s="1000">
        <v>53989</v>
      </c>
      <c r="N382" s="1000"/>
      <c r="O382" s="541">
        <f t="shared" ref="O382" si="2440">M382-K382</f>
        <v>6</v>
      </c>
      <c r="P382" s="541">
        <f t="shared" ref="P382" si="2441">M382-H382</f>
        <v>6</v>
      </c>
      <c r="Q382" s="1000">
        <v>53989</v>
      </c>
      <c r="R382" s="1000"/>
      <c r="S382" s="541">
        <f t="shared" ref="S382" si="2442">Q382-M382</f>
        <v>0</v>
      </c>
      <c r="T382" s="542">
        <f t="shared" ref="T382" si="2443">Q382-F382</f>
        <v>9</v>
      </c>
      <c r="U382" s="542"/>
      <c r="V382" s="541">
        <f t="shared" ref="V382" si="2444">P382</f>
        <v>6</v>
      </c>
      <c r="W382" s="543">
        <f t="shared" ref="W382" si="2445">T382-V382</f>
        <v>3</v>
      </c>
      <c r="X382" s="1046" t="s">
        <v>473</v>
      </c>
      <c r="Y382" s="1099" t="s">
        <v>51</v>
      </c>
      <c r="Z382" s="1099" t="s">
        <v>29</v>
      </c>
      <c r="AA382" s="1099">
        <v>2017</v>
      </c>
      <c r="AB382" s="1046" t="s">
        <v>30</v>
      </c>
      <c r="AC382" s="1047">
        <v>8</v>
      </c>
      <c r="AD382" s="978">
        <f t="shared" ref="AD382" si="2446">T382/AC382</f>
        <v>1.125</v>
      </c>
      <c r="AE382" s="1048">
        <v>23.45</v>
      </c>
      <c r="AF382" s="976">
        <f t="shared" ref="AF382" si="2447">AD382*AE382</f>
        <v>26.381249999999998</v>
      </c>
      <c r="AG382" s="1058" t="s">
        <v>128</v>
      </c>
      <c r="AH382" s="976">
        <f t="shared" ref="AH382" si="2448">AF382</f>
        <v>26.381249999999998</v>
      </c>
      <c r="AI382" s="978">
        <f t="shared" ref="AI382" si="2449">AD382</f>
        <v>1.125</v>
      </c>
      <c r="AJ382" s="978">
        <f t="shared" ref="AJ382" si="2450">T382</f>
        <v>9</v>
      </c>
    </row>
    <row r="383" spans="1:39">
      <c r="A383" s="1097">
        <v>45714</v>
      </c>
      <c r="B383" s="164" t="s">
        <v>442</v>
      </c>
      <c r="C383" s="164" t="s">
        <v>111</v>
      </c>
      <c r="D383" s="1098" t="s">
        <v>485</v>
      </c>
      <c r="E383" s="164" t="s">
        <v>282</v>
      </c>
      <c r="F383" s="1000">
        <v>53998</v>
      </c>
      <c r="G383" s="1000"/>
      <c r="H383" s="1000">
        <v>54008</v>
      </c>
      <c r="I383" s="1000"/>
      <c r="J383" s="541">
        <f t="shared" ref="J383" si="2451">H383-F383</f>
        <v>10</v>
      </c>
      <c r="K383" s="1000">
        <v>54008</v>
      </c>
      <c r="L383" s="541">
        <f t="shared" ref="L383" si="2452">K383-H383</f>
        <v>0</v>
      </c>
      <c r="M383" s="1000">
        <v>54030</v>
      </c>
      <c r="N383" s="1000"/>
      <c r="O383" s="541">
        <f t="shared" ref="O383" si="2453">M383-K383</f>
        <v>22</v>
      </c>
      <c r="P383" s="541">
        <f t="shared" ref="P383" si="2454">M383-H383</f>
        <v>22</v>
      </c>
      <c r="Q383" s="1000">
        <v>54042</v>
      </c>
      <c r="R383" s="1000"/>
      <c r="S383" s="541">
        <f t="shared" ref="S383" si="2455">Q383-M383</f>
        <v>12</v>
      </c>
      <c r="T383" s="542">
        <f t="shared" ref="T383" si="2456">Q383-F383</f>
        <v>44</v>
      </c>
      <c r="U383" s="542"/>
      <c r="V383" s="541">
        <f t="shared" ref="V383" si="2457">P383</f>
        <v>22</v>
      </c>
      <c r="W383" s="543">
        <f t="shared" ref="W383" si="2458">T383-V383</f>
        <v>22</v>
      </c>
      <c r="X383" s="1046" t="s">
        <v>473</v>
      </c>
      <c r="Y383" s="1099" t="s">
        <v>51</v>
      </c>
      <c r="Z383" s="1099" t="s">
        <v>29</v>
      </c>
      <c r="AA383" s="1099">
        <v>2017</v>
      </c>
      <c r="AB383" s="1046" t="s">
        <v>30</v>
      </c>
      <c r="AC383" s="1047">
        <v>8</v>
      </c>
      <c r="AD383" s="978">
        <f t="shared" ref="AD383" si="2459">T383/AC383</f>
        <v>5.5</v>
      </c>
      <c r="AE383" s="1048">
        <v>23.45</v>
      </c>
      <c r="AF383" s="976">
        <f t="shared" ref="AF383" si="2460">AD383*AE383</f>
        <v>128.97499999999999</v>
      </c>
      <c r="AG383" s="1058" t="s">
        <v>128</v>
      </c>
      <c r="AH383" s="976">
        <f t="shared" ref="AH383" si="2461">AF383</f>
        <v>128.97499999999999</v>
      </c>
      <c r="AI383" s="978">
        <f t="shared" ref="AI383" si="2462">AD383</f>
        <v>5.5</v>
      </c>
      <c r="AJ383" s="978">
        <f t="shared" ref="AJ383" si="2463">T383</f>
        <v>44</v>
      </c>
    </row>
    <row r="384" spans="1:39">
      <c r="A384" s="1097">
        <v>45714</v>
      </c>
      <c r="B384" s="164" t="s">
        <v>442</v>
      </c>
      <c r="C384" s="164" t="s">
        <v>111</v>
      </c>
      <c r="D384" s="1098" t="s">
        <v>461</v>
      </c>
      <c r="E384" s="164" t="s">
        <v>283</v>
      </c>
      <c r="F384" s="1000">
        <v>54042</v>
      </c>
      <c r="G384" s="1000"/>
      <c r="H384" s="1000">
        <v>54053</v>
      </c>
      <c r="I384" s="1000"/>
      <c r="J384" s="541">
        <f t="shared" ref="J384" si="2464">H384-F384</f>
        <v>11</v>
      </c>
      <c r="K384" s="1000">
        <v>54053</v>
      </c>
      <c r="L384" s="541">
        <f t="shared" ref="L384" si="2465">K384-H384</f>
        <v>0</v>
      </c>
      <c r="M384" s="1000">
        <v>54061</v>
      </c>
      <c r="N384" s="1000"/>
      <c r="O384" s="541">
        <f t="shared" ref="O384" si="2466">M384-K384</f>
        <v>8</v>
      </c>
      <c r="P384" s="541">
        <f t="shared" ref="P384" si="2467">M384-H384</f>
        <v>8</v>
      </c>
      <c r="Q384" s="1000">
        <v>54064</v>
      </c>
      <c r="R384" s="1000"/>
      <c r="S384" s="541">
        <f t="shared" ref="S384" si="2468">Q384-M384</f>
        <v>3</v>
      </c>
      <c r="T384" s="542">
        <f t="shared" ref="T384" si="2469">Q384-F384</f>
        <v>22</v>
      </c>
      <c r="U384" s="542"/>
      <c r="V384" s="541">
        <f t="shared" ref="V384" si="2470">P384</f>
        <v>8</v>
      </c>
      <c r="W384" s="543">
        <f t="shared" ref="W384" si="2471">T384-V384</f>
        <v>14</v>
      </c>
      <c r="X384" s="1046" t="s">
        <v>473</v>
      </c>
      <c r="Y384" s="1099" t="s">
        <v>51</v>
      </c>
      <c r="Z384" s="1099" t="s">
        <v>29</v>
      </c>
      <c r="AA384" s="1099">
        <v>2017</v>
      </c>
      <c r="AB384" s="1046" t="s">
        <v>30</v>
      </c>
      <c r="AC384" s="1047">
        <v>8</v>
      </c>
      <c r="AD384" s="978">
        <f t="shared" ref="AD384" si="2472">T384/AC384</f>
        <v>2.75</v>
      </c>
      <c r="AE384" s="1048">
        <v>23.45</v>
      </c>
      <c r="AF384" s="976">
        <f t="shared" ref="AF384" si="2473">AD384*AE384</f>
        <v>64.487499999999997</v>
      </c>
      <c r="AG384" s="1058" t="s">
        <v>128</v>
      </c>
      <c r="AH384" s="976">
        <f t="shared" ref="AH384" si="2474">AF384</f>
        <v>64.487499999999997</v>
      </c>
      <c r="AI384" s="978">
        <f t="shared" ref="AI384" si="2475">AD384</f>
        <v>2.75</v>
      </c>
      <c r="AJ384" s="978">
        <f t="shared" ref="AJ384" si="2476">T384</f>
        <v>22</v>
      </c>
      <c r="AK384" s="1035" t="s">
        <v>439</v>
      </c>
      <c r="AL384" s="1036" t="s">
        <v>440</v>
      </c>
      <c r="AM384" s="1092" t="s">
        <v>2</v>
      </c>
    </row>
    <row r="385" spans="1:39">
      <c r="A385" s="1097">
        <v>45715</v>
      </c>
      <c r="B385" s="164" t="s">
        <v>442</v>
      </c>
      <c r="C385" s="164" t="s">
        <v>111</v>
      </c>
      <c r="D385" s="1098" t="s">
        <v>462</v>
      </c>
      <c r="E385" s="164" t="s">
        <v>282</v>
      </c>
      <c r="F385" s="1000">
        <v>54064</v>
      </c>
      <c r="G385" s="1000"/>
      <c r="H385" s="1000">
        <v>54067</v>
      </c>
      <c r="I385" s="1000"/>
      <c r="J385" s="541">
        <f t="shared" ref="J385" si="2477">H385-F385</f>
        <v>3</v>
      </c>
      <c r="K385" s="1000">
        <v>54067</v>
      </c>
      <c r="L385" s="541">
        <f t="shared" ref="L385" si="2478">K385-H385</f>
        <v>0</v>
      </c>
      <c r="M385" s="1000">
        <v>54073</v>
      </c>
      <c r="N385" s="1000"/>
      <c r="O385" s="541">
        <f t="shared" ref="O385" si="2479">M385-K385</f>
        <v>6</v>
      </c>
      <c r="P385" s="541">
        <f t="shared" ref="P385" si="2480">M385-H385</f>
        <v>6</v>
      </c>
      <c r="Q385" s="1000">
        <v>54083</v>
      </c>
      <c r="R385" s="1000"/>
      <c r="S385" s="541">
        <f t="shared" ref="S385" si="2481">Q385-M385</f>
        <v>10</v>
      </c>
      <c r="T385" s="542">
        <f t="shared" ref="T385" si="2482">Q385-F385</f>
        <v>19</v>
      </c>
      <c r="U385" s="542"/>
      <c r="V385" s="541">
        <f t="shared" ref="V385" si="2483">P385</f>
        <v>6</v>
      </c>
      <c r="W385" s="543">
        <f t="shared" ref="W385" si="2484">T385-V385</f>
        <v>13</v>
      </c>
      <c r="X385" s="1046" t="s">
        <v>473</v>
      </c>
      <c r="Y385" s="1099" t="s">
        <v>51</v>
      </c>
      <c r="Z385" s="1099" t="s">
        <v>29</v>
      </c>
      <c r="AA385" s="1099">
        <v>2017</v>
      </c>
      <c r="AB385" s="1046" t="s">
        <v>30</v>
      </c>
      <c r="AC385" s="1047">
        <v>8</v>
      </c>
      <c r="AD385" s="978">
        <f t="shared" ref="AD385" si="2485">T385/AC385</f>
        <v>2.375</v>
      </c>
      <c r="AE385" s="1048">
        <v>23.45</v>
      </c>
      <c r="AF385" s="976">
        <f t="shared" ref="AF385" si="2486">AD385*AE385</f>
        <v>55.693750000000001</v>
      </c>
      <c r="AG385" s="1058" t="s">
        <v>128</v>
      </c>
      <c r="AH385" s="976">
        <f t="shared" ref="AH385" si="2487">AF385</f>
        <v>55.693750000000001</v>
      </c>
      <c r="AI385" s="978">
        <f t="shared" ref="AI385" si="2488">AD385</f>
        <v>2.375</v>
      </c>
      <c r="AJ385" s="978">
        <f t="shared" ref="AJ385" si="2489">T385</f>
        <v>19</v>
      </c>
      <c r="AK385" s="1106">
        <f>SUM(AH380:AH385)</f>
        <v>492.45</v>
      </c>
      <c r="AL385" s="1074">
        <v>600</v>
      </c>
      <c r="AM385" s="1075">
        <v>45715</v>
      </c>
    </row>
    <row r="386" spans="1:39">
      <c r="A386" s="1097">
        <v>45715</v>
      </c>
      <c r="B386" s="164" t="s">
        <v>442</v>
      </c>
      <c r="C386" s="164" t="s">
        <v>111</v>
      </c>
      <c r="D386" s="1098" t="s">
        <v>485</v>
      </c>
      <c r="E386" s="164" t="s">
        <v>282</v>
      </c>
      <c r="F386" s="1000">
        <v>54083</v>
      </c>
      <c r="G386" s="1000"/>
      <c r="H386" s="1000">
        <v>54093</v>
      </c>
      <c r="I386" s="1000"/>
      <c r="J386" s="541">
        <f t="shared" ref="J386" si="2490">H386-F386</f>
        <v>10</v>
      </c>
      <c r="K386" s="1000">
        <v>54093</v>
      </c>
      <c r="L386" s="541">
        <f t="shared" ref="L386" si="2491">K386-H386</f>
        <v>0</v>
      </c>
      <c r="M386" s="1000">
        <v>54126</v>
      </c>
      <c r="N386" s="1000"/>
      <c r="O386" s="541">
        <f t="shared" ref="O386" si="2492">M386-K386</f>
        <v>33</v>
      </c>
      <c r="P386" s="541">
        <f t="shared" ref="P386" si="2493">M386-H386</f>
        <v>33</v>
      </c>
      <c r="Q386" s="1000">
        <v>54138</v>
      </c>
      <c r="R386" s="1000"/>
      <c r="S386" s="541">
        <f t="shared" ref="S386" si="2494">Q386-M386</f>
        <v>12</v>
      </c>
      <c r="T386" s="542">
        <f t="shared" ref="T386" si="2495">Q386-F386</f>
        <v>55</v>
      </c>
      <c r="U386" s="542"/>
      <c r="V386" s="541">
        <f t="shared" ref="V386" si="2496">P386</f>
        <v>33</v>
      </c>
      <c r="W386" s="543">
        <f t="shared" ref="W386" si="2497">T386-V386</f>
        <v>22</v>
      </c>
      <c r="X386" s="1046" t="s">
        <v>473</v>
      </c>
      <c r="Y386" s="1099" t="s">
        <v>51</v>
      </c>
      <c r="Z386" s="1099" t="s">
        <v>29</v>
      </c>
      <c r="AA386" s="1099">
        <v>2017</v>
      </c>
      <c r="AB386" s="1046" t="s">
        <v>30</v>
      </c>
      <c r="AC386" s="1047">
        <v>8</v>
      </c>
      <c r="AD386" s="978">
        <f t="shared" ref="AD386" si="2498">T386/AC386</f>
        <v>6.875</v>
      </c>
      <c r="AE386" s="1048">
        <v>23.45</v>
      </c>
      <c r="AF386" s="976">
        <f t="shared" ref="AF386" si="2499">AD386*AE386</f>
        <v>161.21875</v>
      </c>
      <c r="AG386" s="1058" t="s">
        <v>128</v>
      </c>
      <c r="AH386" s="976">
        <f t="shared" ref="AH386" si="2500">AF386</f>
        <v>161.21875</v>
      </c>
      <c r="AI386" s="978">
        <f t="shared" ref="AI386" si="2501">AD386</f>
        <v>6.875</v>
      </c>
      <c r="AJ386" s="978">
        <f t="shared" ref="AJ386" si="2502">T386</f>
        <v>55</v>
      </c>
    </row>
    <row r="387" spans="1:39">
      <c r="A387" s="1097">
        <v>45715</v>
      </c>
      <c r="B387" s="164" t="s">
        <v>442</v>
      </c>
      <c r="C387" s="164" t="s">
        <v>111</v>
      </c>
      <c r="D387" s="1098" t="s">
        <v>461</v>
      </c>
      <c r="E387" s="164" t="s">
        <v>283</v>
      </c>
      <c r="F387" s="1000">
        <v>54138</v>
      </c>
      <c r="G387" s="1000"/>
      <c r="H387" s="1000">
        <v>54146</v>
      </c>
      <c r="I387" s="1000"/>
      <c r="J387" s="541">
        <f t="shared" ref="J387" si="2503">H387-F387</f>
        <v>8</v>
      </c>
      <c r="K387" s="1000">
        <v>54146</v>
      </c>
      <c r="L387" s="541">
        <f t="shared" ref="L387" si="2504">K387-H387</f>
        <v>0</v>
      </c>
      <c r="M387" s="1000">
        <v>54157</v>
      </c>
      <c r="N387" s="1000"/>
      <c r="O387" s="541">
        <f t="shared" ref="O387" si="2505">M387-K387</f>
        <v>11</v>
      </c>
      <c r="P387" s="541">
        <f t="shared" ref="P387" si="2506">M387-H387</f>
        <v>11</v>
      </c>
      <c r="Q387" s="1000">
        <v>54157</v>
      </c>
      <c r="R387" s="1000"/>
      <c r="S387" s="541">
        <f t="shared" ref="S387" si="2507">Q387-M387</f>
        <v>0</v>
      </c>
      <c r="T387" s="542">
        <f t="shared" ref="T387" si="2508">Q387-F387</f>
        <v>19</v>
      </c>
      <c r="U387" s="542"/>
      <c r="V387" s="541">
        <f t="shared" ref="V387" si="2509">P387</f>
        <v>11</v>
      </c>
      <c r="W387" s="543">
        <f t="shared" ref="W387" si="2510">T387-V387</f>
        <v>8</v>
      </c>
      <c r="X387" s="1046" t="s">
        <v>473</v>
      </c>
      <c r="Y387" s="1099" t="s">
        <v>51</v>
      </c>
      <c r="Z387" s="1099" t="s">
        <v>29</v>
      </c>
      <c r="AA387" s="1099">
        <v>2017</v>
      </c>
      <c r="AB387" s="1046" t="s">
        <v>30</v>
      </c>
      <c r="AC387" s="1047">
        <v>8</v>
      </c>
      <c r="AD387" s="978">
        <f t="shared" ref="AD387" si="2511">T387/AC387</f>
        <v>2.375</v>
      </c>
      <c r="AE387" s="1048">
        <v>23.45</v>
      </c>
      <c r="AF387" s="976">
        <f t="shared" ref="AF387" si="2512">AD387*AE387</f>
        <v>55.693750000000001</v>
      </c>
      <c r="AG387" s="1058" t="s">
        <v>128</v>
      </c>
      <c r="AH387" s="976">
        <f t="shared" ref="AH387" si="2513">AF387</f>
        <v>55.693750000000001</v>
      </c>
      <c r="AI387" s="978">
        <f t="shared" ref="AI387" si="2514">AD387</f>
        <v>2.375</v>
      </c>
      <c r="AJ387" s="978">
        <f t="shared" ref="AJ387" si="2515">T387</f>
        <v>19</v>
      </c>
    </row>
    <row r="388" spans="1:39">
      <c r="A388" s="1097">
        <v>45716</v>
      </c>
      <c r="B388" s="164" t="s">
        <v>442</v>
      </c>
      <c r="C388" s="164" t="s">
        <v>111</v>
      </c>
      <c r="D388" s="1098" t="s">
        <v>462</v>
      </c>
      <c r="E388" s="164" t="s">
        <v>282</v>
      </c>
      <c r="F388" s="1000">
        <v>54157</v>
      </c>
      <c r="G388" s="1000"/>
      <c r="H388" s="1000">
        <v>54161</v>
      </c>
      <c r="I388" s="1000"/>
      <c r="J388" s="541">
        <f t="shared" ref="J388" si="2516">H388-F388</f>
        <v>4</v>
      </c>
      <c r="K388" s="1000">
        <v>54161</v>
      </c>
      <c r="L388" s="541">
        <f t="shared" ref="L388" si="2517">K388-H388</f>
        <v>0</v>
      </c>
      <c r="M388" s="1000">
        <v>54168</v>
      </c>
      <c r="N388" s="1000"/>
      <c r="O388" s="541">
        <f t="shared" ref="O388" si="2518">M388-K388</f>
        <v>7</v>
      </c>
      <c r="P388" s="541">
        <f t="shared" ref="P388" si="2519">M388-H388</f>
        <v>7</v>
      </c>
      <c r="Q388" s="1000">
        <v>54168</v>
      </c>
      <c r="R388" s="1000"/>
      <c r="S388" s="541">
        <f t="shared" ref="S388" si="2520">Q388-M388</f>
        <v>0</v>
      </c>
      <c r="T388" s="542">
        <f t="shared" ref="T388" si="2521">Q388-F388</f>
        <v>11</v>
      </c>
      <c r="U388" s="542"/>
      <c r="V388" s="541">
        <f t="shared" ref="V388" si="2522">P388</f>
        <v>7</v>
      </c>
      <c r="W388" s="543">
        <f t="shared" ref="W388" si="2523">T388-V388</f>
        <v>4</v>
      </c>
      <c r="X388" s="1046" t="s">
        <v>473</v>
      </c>
      <c r="Y388" s="1099" t="s">
        <v>51</v>
      </c>
      <c r="Z388" s="1099" t="s">
        <v>29</v>
      </c>
      <c r="AA388" s="1099">
        <v>2017</v>
      </c>
      <c r="AB388" s="1046" t="s">
        <v>30</v>
      </c>
      <c r="AC388" s="1047">
        <v>8</v>
      </c>
      <c r="AD388" s="978">
        <f t="shared" ref="AD388" si="2524">T388/AC388</f>
        <v>1.375</v>
      </c>
      <c r="AE388" s="1048">
        <v>23.45</v>
      </c>
      <c r="AF388" s="976">
        <f t="shared" ref="AF388" si="2525">AD388*AE388</f>
        <v>32.243749999999999</v>
      </c>
      <c r="AG388" s="1058" t="s">
        <v>128</v>
      </c>
      <c r="AH388" s="976">
        <f t="shared" ref="AH388" si="2526">AF388</f>
        <v>32.243749999999999</v>
      </c>
      <c r="AI388" s="978">
        <f t="shared" ref="AI388" si="2527">AD388</f>
        <v>1.375</v>
      </c>
      <c r="AJ388" s="978">
        <f t="shared" ref="AJ388" si="2528">T388</f>
        <v>11</v>
      </c>
    </row>
    <row r="389" spans="1:39">
      <c r="A389" s="1097">
        <v>45716</v>
      </c>
      <c r="B389" s="164" t="s">
        <v>442</v>
      </c>
      <c r="C389" s="164" t="s">
        <v>111</v>
      </c>
      <c r="D389" s="1098" t="s">
        <v>485</v>
      </c>
      <c r="E389" s="164" t="s">
        <v>282</v>
      </c>
      <c r="F389" s="1000">
        <v>54176</v>
      </c>
      <c r="G389" s="1000"/>
      <c r="H389" s="1000">
        <v>54186</v>
      </c>
      <c r="I389" s="1000"/>
      <c r="J389" s="541">
        <f t="shared" ref="J389" si="2529">H389-F389</f>
        <v>10</v>
      </c>
      <c r="K389" s="1000">
        <v>54186</v>
      </c>
      <c r="L389" s="541">
        <f t="shared" ref="L389" si="2530">K389-H389</f>
        <v>0</v>
      </c>
      <c r="M389" s="1000">
        <v>54207</v>
      </c>
      <c r="N389" s="1000"/>
      <c r="O389" s="541">
        <f t="shared" ref="O389" si="2531">M389-K389</f>
        <v>21</v>
      </c>
      <c r="P389" s="541">
        <f t="shared" ref="P389" si="2532">M389-H389</f>
        <v>21</v>
      </c>
      <c r="Q389" s="1000">
        <v>54215</v>
      </c>
      <c r="R389" s="1000"/>
      <c r="S389" s="541">
        <f t="shared" ref="S389" si="2533">Q389-M389</f>
        <v>8</v>
      </c>
      <c r="T389" s="542">
        <f t="shared" ref="T389" si="2534">Q389-F389</f>
        <v>39</v>
      </c>
      <c r="U389" s="542"/>
      <c r="V389" s="541">
        <f t="shared" ref="V389" si="2535">P389</f>
        <v>21</v>
      </c>
      <c r="W389" s="543">
        <f t="shared" ref="W389" si="2536">T389-V389</f>
        <v>18</v>
      </c>
      <c r="X389" s="1046" t="s">
        <v>473</v>
      </c>
      <c r="Y389" s="1099" t="s">
        <v>51</v>
      </c>
      <c r="Z389" s="1099" t="s">
        <v>29</v>
      </c>
      <c r="AA389" s="1099">
        <v>2017</v>
      </c>
      <c r="AB389" s="1046" t="s">
        <v>30</v>
      </c>
      <c r="AC389" s="1047">
        <v>8</v>
      </c>
      <c r="AD389" s="978">
        <f t="shared" ref="AD389" si="2537">T389/AC389</f>
        <v>4.875</v>
      </c>
      <c r="AE389" s="1048">
        <v>23.45</v>
      </c>
      <c r="AF389" s="976">
        <f t="shared" ref="AF389" si="2538">AD389*AE389</f>
        <v>114.31874999999999</v>
      </c>
      <c r="AG389" s="1058" t="s">
        <v>128</v>
      </c>
      <c r="AH389" s="976">
        <f t="shared" ref="AH389" si="2539">AF389</f>
        <v>114.31874999999999</v>
      </c>
      <c r="AI389" s="978">
        <f t="shared" ref="AI389" si="2540">AD389</f>
        <v>4.875</v>
      </c>
      <c r="AJ389" s="978">
        <f t="shared" ref="AJ389" si="2541">T389</f>
        <v>39</v>
      </c>
    </row>
    <row r="390" spans="1:39">
      <c r="A390" s="1097">
        <v>45716</v>
      </c>
      <c r="B390" s="164" t="s">
        <v>442</v>
      </c>
      <c r="C390" s="164" t="s">
        <v>111</v>
      </c>
      <c r="D390" s="1098" t="s">
        <v>461</v>
      </c>
      <c r="E390" s="164" t="s">
        <v>283</v>
      </c>
      <c r="F390" s="1000">
        <v>54215</v>
      </c>
      <c r="G390" s="1000"/>
      <c r="H390" s="1000">
        <v>54228</v>
      </c>
      <c r="I390" s="1000"/>
      <c r="J390" s="541">
        <f t="shared" ref="J390" si="2542">H390-F390</f>
        <v>13</v>
      </c>
      <c r="K390" s="1000">
        <v>54228</v>
      </c>
      <c r="L390" s="541">
        <f t="shared" ref="L390" si="2543">K390-H390</f>
        <v>0</v>
      </c>
      <c r="M390" s="1000">
        <v>54237</v>
      </c>
      <c r="N390" s="1000"/>
      <c r="O390" s="541">
        <f t="shared" ref="O390" si="2544">M390-K390</f>
        <v>9</v>
      </c>
      <c r="P390" s="541">
        <f t="shared" ref="P390" si="2545">M390-H390</f>
        <v>9</v>
      </c>
      <c r="Q390" s="1000">
        <v>54239</v>
      </c>
      <c r="R390" s="1000"/>
      <c r="S390" s="541">
        <f t="shared" ref="S390" si="2546">Q390-M390</f>
        <v>2</v>
      </c>
      <c r="T390" s="542">
        <f t="shared" ref="T390" si="2547">Q390-F390</f>
        <v>24</v>
      </c>
      <c r="U390" s="542"/>
      <c r="V390" s="541">
        <f t="shared" ref="V390" si="2548">P390</f>
        <v>9</v>
      </c>
      <c r="W390" s="543">
        <f t="shared" ref="W390" si="2549">T390-V390</f>
        <v>15</v>
      </c>
      <c r="X390" s="1046" t="s">
        <v>473</v>
      </c>
      <c r="Y390" s="1099" t="s">
        <v>51</v>
      </c>
      <c r="Z390" s="1099" t="s">
        <v>29</v>
      </c>
      <c r="AA390" s="1099">
        <v>2017</v>
      </c>
      <c r="AB390" s="1046" t="s">
        <v>30</v>
      </c>
      <c r="AC390" s="1047">
        <v>8</v>
      </c>
      <c r="AD390" s="978">
        <f t="shared" ref="AD390" si="2550">T390/AC390</f>
        <v>3</v>
      </c>
      <c r="AE390" s="1048">
        <v>23.45</v>
      </c>
      <c r="AF390" s="976">
        <f t="shared" ref="AF390" si="2551">AD390*AE390</f>
        <v>70.349999999999994</v>
      </c>
      <c r="AG390" s="1058" t="s">
        <v>128</v>
      </c>
      <c r="AH390" s="976">
        <f t="shared" ref="AH390" si="2552">AF390</f>
        <v>70.349999999999994</v>
      </c>
      <c r="AI390" s="978">
        <f t="shared" ref="AI390" si="2553">AD390</f>
        <v>3</v>
      </c>
      <c r="AJ390" s="978">
        <f t="shared" ref="AJ390" si="2554">T390</f>
        <v>24</v>
      </c>
    </row>
    <row r="391" spans="1:39">
      <c r="A391" s="1097">
        <v>45719</v>
      </c>
      <c r="B391" s="164" t="s">
        <v>442</v>
      </c>
      <c r="C391" s="164" t="s">
        <v>111</v>
      </c>
      <c r="D391" s="1098" t="s">
        <v>462</v>
      </c>
      <c r="E391" s="164" t="s">
        <v>282</v>
      </c>
      <c r="F391" s="1000">
        <v>54239</v>
      </c>
      <c r="G391" s="1000"/>
      <c r="H391" s="1000">
        <v>54242</v>
      </c>
      <c r="I391" s="1000"/>
      <c r="J391" s="541">
        <f t="shared" ref="J391" si="2555">H391-F391</f>
        <v>3</v>
      </c>
      <c r="K391" s="1000">
        <v>54242</v>
      </c>
      <c r="L391" s="541">
        <f t="shared" ref="L391" si="2556">K391-H391</f>
        <v>0</v>
      </c>
      <c r="M391" s="1000">
        <v>54269</v>
      </c>
      <c r="N391" s="1000"/>
      <c r="O391" s="541">
        <f t="shared" ref="O391" si="2557">M391-K391</f>
        <v>27</v>
      </c>
      <c r="P391" s="541">
        <f t="shared" ref="P391" si="2558">M391-H391</f>
        <v>27</v>
      </c>
      <c r="Q391" s="1000">
        <v>54275</v>
      </c>
      <c r="R391" s="1000"/>
      <c r="S391" s="541">
        <f t="shared" ref="S391" si="2559">Q391-M391</f>
        <v>6</v>
      </c>
      <c r="T391" s="542">
        <f t="shared" ref="T391" si="2560">Q391-F391</f>
        <v>36</v>
      </c>
      <c r="U391" s="542"/>
      <c r="V391" s="541">
        <f t="shared" ref="V391" si="2561">P391</f>
        <v>27</v>
      </c>
      <c r="W391" s="543">
        <f t="shared" ref="W391" si="2562">T391-V391</f>
        <v>9</v>
      </c>
      <c r="X391" s="1046" t="s">
        <v>473</v>
      </c>
      <c r="Y391" s="1099" t="s">
        <v>51</v>
      </c>
      <c r="Z391" s="1099" t="s">
        <v>29</v>
      </c>
      <c r="AA391" s="1099">
        <v>2017</v>
      </c>
      <c r="AB391" s="1046" t="s">
        <v>30</v>
      </c>
      <c r="AC391" s="1047">
        <v>8</v>
      </c>
      <c r="AD391" s="978">
        <f t="shared" ref="AD391" si="2563">T391/AC391</f>
        <v>4.5</v>
      </c>
      <c r="AE391" s="1048">
        <v>23.45</v>
      </c>
      <c r="AF391" s="976">
        <f t="shared" ref="AF391" si="2564">AD391*AE391</f>
        <v>105.52499999999999</v>
      </c>
      <c r="AG391" s="1058" t="s">
        <v>128</v>
      </c>
      <c r="AH391" s="976">
        <f t="shared" ref="AH391" si="2565">AF391</f>
        <v>105.52499999999999</v>
      </c>
      <c r="AI391" s="978">
        <f t="shared" ref="AI391" si="2566">AD391</f>
        <v>4.5</v>
      </c>
      <c r="AJ391" s="978">
        <f t="shared" ref="AJ391" si="2567">T391</f>
        <v>36</v>
      </c>
    </row>
    <row r="392" spans="1:39">
      <c r="A392" s="1097">
        <v>45719</v>
      </c>
      <c r="B392" s="164" t="s">
        <v>442</v>
      </c>
      <c r="C392" s="164" t="s">
        <v>111</v>
      </c>
      <c r="D392" s="1098" t="s">
        <v>485</v>
      </c>
      <c r="E392" s="164" t="s">
        <v>282</v>
      </c>
      <c r="F392" s="1000">
        <v>54275</v>
      </c>
      <c r="G392" s="1000"/>
      <c r="H392" s="1000">
        <v>54283</v>
      </c>
      <c r="I392" s="1000"/>
      <c r="J392" s="541">
        <f t="shared" ref="J392" si="2568">H392-F392</f>
        <v>8</v>
      </c>
      <c r="K392" s="1000">
        <v>54283</v>
      </c>
      <c r="L392" s="541">
        <f t="shared" ref="L392" si="2569">K392-H392</f>
        <v>0</v>
      </c>
      <c r="M392" s="1000">
        <v>54297</v>
      </c>
      <c r="N392" s="1000"/>
      <c r="O392" s="541">
        <f t="shared" ref="O392" si="2570">M392-K392</f>
        <v>14</v>
      </c>
      <c r="P392" s="541">
        <f t="shared" ref="P392" si="2571">M392-H392</f>
        <v>14</v>
      </c>
      <c r="Q392" s="1000">
        <v>54305</v>
      </c>
      <c r="R392" s="1000"/>
      <c r="S392" s="541">
        <f t="shared" ref="S392" si="2572">Q392-M392</f>
        <v>8</v>
      </c>
      <c r="T392" s="542">
        <f t="shared" ref="T392" si="2573">Q392-F392</f>
        <v>30</v>
      </c>
      <c r="U392" s="542"/>
      <c r="V392" s="541">
        <f t="shared" ref="V392" si="2574">P392</f>
        <v>14</v>
      </c>
      <c r="W392" s="543">
        <f t="shared" ref="W392" si="2575">T392-V392</f>
        <v>16</v>
      </c>
      <c r="X392" s="1046" t="s">
        <v>473</v>
      </c>
      <c r="Y392" s="1099" t="s">
        <v>51</v>
      </c>
      <c r="Z392" s="1099" t="s">
        <v>29</v>
      </c>
      <c r="AA392" s="1099">
        <v>2017</v>
      </c>
      <c r="AB392" s="1046" t="s">
        <v>30</v>
      </c>
      <c r="AC392" s="1047">
        <v>8</v>
      </c>
      <c r="AD392" s="978">
        <f t="shared" ref="AD392" si="2576">T392/AC392</f>
        <v>3.75</v>
      </c>
      <c r="AE392" s="1048">
        <v>23.45</v>
      </c>
      <c r="AF392" s="976">
        <f t="shared" ref="AF392" si="2577">AD392*AE392</f>
        <v>87.9375</v>
      </c>
      <c r="AG392" s="1058" t="s">
        <v>128</v>
      </c>
      <c r="AH392" s="976">
        <f t="shared" ref="AH392" si="2578">AF392</f>
        <v>87.9375</v>
      </c>
      <c r="AI392" s="978">
        <f t="shared" ref="AI392" si="2579">AD392</f>
        <v>3.75</v>
      </c>
      <c r="AJ392" s="978">
        <f t="shared" ref="AJ392" si="2580">T392</f>
        <v>30</v>
      </c>
    </row>
    <row r="393" spans="1:39">
      <c r="A393" s="1097">
        <v>45719</v>
      </c>
      <c r="B393" s="164" t="s">
        <v>442</v>
      </c>
      <c r="C393" s="164" t="s">
        <v>111</v>
      </c>
      <c r="D393" s="1098" t="s">
        <v>461</v>
      </c>
      <c r="E393" s="164" t="s">
        <v>283</v>
      </c>
      <c r="F393" s="1000">
        <v>54305</v>
      </c>
      <c r="G393" s="1000"/>
      <c r="H393" s="1000">
        <v>54316</v>
      </c>
      <c r="I393" s="1000"/>
      <c r="J393" s="541">
        <f t="shared" ref="J393" si="2581">H393-F393</f>
        <v>11</v>
      </c>
      <c r="K393" s="1000">
        <v>54316</v>
      </c>
      <c r="L393" s="541">
        <f t="shared" ref="L393" si="2582">K393-H393</f>
        <v>0</v>
      </c>
      <c r="M393" s="1000">
        <v>54325</v>
      </c>
      <c r="N393" s="1000"/>
      <c r="O393" s="541">
        <f t="shared" ref="O393" si="2583">M393-K393</f>
        <v>9</v>
      </c>
      <c r="P393" s="541">
        <f t="shared" ref="P393" si="2584">M393-H393</f>
        <v>9</v>
      </c>
      <c r="Q393" s="1000">
        <v>54327</v>
      </c>
      <c r="R393" s="1000"/>
      <c r="S393" s="541">
        <f t="shared" ref="S393" si="2585">Q393-M393</f>
        <v>2</v>
      </c>
      <c r="T393" s="542">
        <f t="shared" ref="T393" si="2586">Q393-F393</f>
        <v>22</v>
      </c>
      <c r="U393" s="542"/>
      <c r="V393" s="541">
        <f t="shared" ref="V393" si="2587">P393</f>
        <v>9</v>
      </c>
      <c r="W393" s="543">
        <f t="shared" ref="W393" si="2588">T393-V393</f>
        <v>13</v>
      </c>
      <c r="X393" s="1046" t="s">
        <v>473</v>
      </c>
      <c r="Y393" s="1099" t="s">
        <v>51</v>
      </c>
      <c r="Z393" s="1099" t="s">
        <v>29</v>
      </c>
      <c r="AA393" s="1099">
        <v>2017</v>
      </c>
      <c r="AB393" s="1046" t="s">
        <v>30</v>
      </c>
      <c r="AC393" s="1047">
        <v>8</v>
      </c>
      <c r="AD393" s="978">
        <f t="shared" ref="AD393" si="2589">T393/AC393</f>
        <v>2.75</v>
      </c>
      <c r="AE393" s="1048">
        <v>23.45</v>
      </c>
      <c r="AF393" s="976">
        <f t="shared" ref="AF393" si="2590">AD393*AE393</f>
        <v>64.487499999999997</v>
      </c>
      <c r="AG393" s="1058" t="s">
        <v>128</v>
      </c>
      <c r="AH393" s="976">
        <f t="shared" ref="AH393" si="2591">AF393</f>
        <v>64.487499999999997</v>
      </c>
      <c r="AI393" s="978">
        <f t="shared" ref="AI393" si="2592">AD393</f>
        <v>2.75</v>
      </c>
      <c r="AJ393" s="978">
        <f t="shared" ref="AJ393" si="2593">T393</f>
        <v>22</v>
      </c>
      <c r="AK393" s="1035" t="s">
        <v>439</v>
      </c>
      <c r="AL393" s="1036" t="s">
        <v>440</v>
      </c>
      <c r="AM393" s="1092" t="s">
        <v>2</v>
      </c>
    </row>
    <row r="394" spans="1:39">
      <c r="A394" s="1097">
        <v>45720</v>
      </c>
      <c r="B394" s="164" t="s">
        <v>442</v>
      </c>
      <c r="C394" s="164" t="s">
        <v>111</v>
      </c>
      <c r="D394" s="1098" t="s">
        <v>462</v>
      </c>
      <c r="E394" s="164" t="s">
        <v>282</v>
      </c>
      <c r="F394" s="1000">
        <v>54327</v>
      </c>
      <c r="G394" s="1000"/>
      <c r="H394" s="1000">
        <v>54331</v>
      </c>
      <c r="I394" s="1000"/>
      <c r="J394" s="541">
        <f t="shared" ref="J394" si="2594">H394-F394</f>
        <v>4</v>
      </c>
      <c r="K394" s="1000">
        <v>54331</v>
      </c>
      <c r="L394" s="541">
        <f t="shared" ref="L394" si="2595">K394-H394</f>
        <v>0</v>
      </c>
      <c r="M394" s="1000">
        <v>54349</v>
      </c>
      <c r="N394" s="1000"/>
      <c r="O394" s="541">
        <f t="shared" ref="O394" si="2596">M394-K394</f>
        <v>18</v>
      </c>
      <c r="P394" s="541">
        <f t="shared" ref="P394" si="2597">M394-H394</f>
        <v>18</v>
      </c>
      <c r="Q394" s="1000">
        <v>54349</v>
      </c>
      <c r="R394" s="1000"/>
      <c r="S394" s="541">
        <f t="shared" ref="S394" si="2598">Q394-M394</f>
        <v>0</v>
      </c>
      <c r="T394" s="542">
        <f t="shared" ref="T394" si="2599">Q394-F394</f>
        <v>22</v>
      </c>
      <c r="U394" s="542"/>
      <c r="V394" s="541">
        <f t="shared" ref="V394" si="2600">P394</f>
        <v>18</v>
      </c>
      <c r="W394" s="543">
        <f t="shared" ref="W394" si="2601">T394-V394</f>
        <v>4</v>
      </c>
      <c r="X394" s="1046" t="s">
        <v>473</v>
      </c>
      <c r="Y394" s="1099" t="s">
        <v>51</v>
      </c>
      <c r="Z394" s="1099" t="s">
        <v>29</v>
      </c>
      <c r="AA394" s="1099">
        <v>2017</v>
      </c>
      <c r="AB394" s="1046" t="s">
        <v>30</v>
      </c>
      <c r="AC394" s="1047">
        <v>8</v>
      </c>
      <c r="AD394" s="978">
        <f t="shared" ref="AD394" si="2602">T394/AC394</f>
        <v>2.75</v>
      </c>
      <c r="AE394" s="1048">
        <v>23.45</v>
      </c>
      <c r="AF394" s="976">
        <f t="shared" ref="AF394" si="2603">AD394*AE394</f>
        <v>64.487499999999997</v>
      </c>
      <c r="AG394" s="1058" t="s">
        <v>128</v>
      </c>
      <c r="AH394" s="976">
        <f t="shared" ref="AH394" si="2604">AF394</f>
        <v>64.487499999999997</v>
      </c>
      <c r="AI394" s="978">
        <f t="shared" ref="AI394" si="2605">AD394</f>
        <v>2.75</v>
      </c>
      <c r="AJ394" s="978">
        <f t="shared" ref="AJ394" si="2606">T394</f>
        <v>22</v>
      </c>
      <c r="AK394" s="1106">
        <f>SUM(AH386:AH394)</f>
        <v>756.26249999999993</v>
      </c>
      <c r="AL394" s="1074">
        <v>900</v>
      </c>
      <c r="AM394" s="1075">
        <v>45720</v>
      </c>
    </row>
    <row r="395" spans="1:39">
      <c r="A395" s="1097">
        <v>45720</v>
      </c>
      <c r="B395" s="164" t="s">
        <v>442</v>
      </c>
      <c r="C395" s="164" t="s">
        <v>111</v>
      </c>
      <c r="D395" s="1098" t="s">
        <v>485</v>
      </c>
      <c r="E395" s="164" t="s">
        <v>282</v>
      </c>
      <c r="F395" s="1000">
        <v>54349</v>
      </c>
      <c r="G395" s="1000"/>
      <c r="H395" s="1000">
        <v>54349</v>
      </c>
      <c r="I395" s="1000"/>
      <c r="J395" s="541">
        <f t="shared" ref="J395" si="2607">H395-F395</f>
        <v>0</v>
      </c>
      <c r="K395" s="1000">
        <v>54349</v>
      </c>
      <c r="L395" s="541">
        <f t="shared" ref="L395" si="2608">K395-H395</f>
        <v>0</v>
      </c>
      <c r="M395" s="1000">
        <v>54365</v>
      </c>
      <c r="N395" s="1000"/>
      <c r="O395" s="541">
        <f t="shared" ref="O395" si="2609">M395-K395</f>
        <v>16</v>
      </c>
      <c r="P395" s="541">
        <f t="shared" ref="P395" si="2610">M395-H395</f>
        <v>16</v>
      </c>
      <c r="Q395" s="1000">
        <v>54392</v>
      </c>
      <c r="R395" s="1000"/>
      <c r="S395" s="541">
        <f t="shared" ref="S395" si="2611">Q395-M395</f>
        <v>27</v>
      </c>
      <c r="T395" s="542">
        <f t="shared" ref="T395" si="2612">Q395-F395</f>
        <v>43</v>
      </c>
      <c r="U395" s="542"/>
      <c r="V395" s="541">
        <f t="shared" ref="V395" si="2613">P395</f>
        <v>16</v>
      </c>
      <c r="W395" s="543">
        <f t="shared" ref="W395" si="2614">T395-V395</f>
        <v>27</v>
      </c>
      <c r="X395" s="1046" t="s">
        <v>473</v>
      </c>
      <c r="Y395" s="1099" t="s">
        <v>51</v>
      </c>
      <c r="Z395" s="1099" t="s">
        <v>29</v>
      </c>
      <c r="AA395" s="1099">
        <v>2017</v>
      </c>
      <c r="AB395" s="1046" t="s">
        <v>30</v>
      </c>
      <c r="AC395" s="1047">
        <v>8</v>
      </c>
      <c r="AD395" s="978">
        <f t="shared" ref="AD395" si="2615">T395/AC395</f>
        <v>5.375</v>
      </c>
      <c r="AE395" s="1048">
        <v>23.45</v>
      </c>
      <c r="AF395" s="976">
        <f t="shared" ref="AF395" si="2616">AD395*AE395</f>
        <v>126.04375</v>
      </c>
      <c r="AG395" s="1058" t="s">
        <v>128</v>
      </c>
      <c r="AH395" s="976">
        <f t="shared" ref="AH395" si="2617">AF395</f>
        <v>126.04375</v>
      </c>
      <c r="AI395" s="978">
        <f t="shared" ref="AI395" si="2618">AD395</f>
        <v>5.375</v>
      </c>
      <c r="AJ395" s="978">
        <f t="shared" ref="AJ395" si="2619">T395</f>
        <v>43</v>
      </c>
    </row>
    <row r="396" spans="1:39">
      <c r="A396" s="1097">
        <v>45720</v>
      </c>
      <c r="B396" s="164" t="s">
        <v>442</v>
      </c>
      <c r="C396" s="164" t="s">
        <v>111</v>
      </c>
      <c r="D396" s="1098" t="s">
        <v>461</v>
      </c>
      <c r="E396" s="164" t="s">
        <v>283</v>
      </c>
      <c r="F396" s="1000">
        <v>54392</v>
      </c>
      <c r="G396" s="1000"/>
      <c r="H396" s="1000">
        <v>54392</v>
      </c>
      <c r="I396" s="1000"/>
      <c r="J396" s="541">
        <f t="shared" ref="J396" si="2620">H396-F396</f>
        <v>0</v>
      </c>
      <c r="K396" s="1000">
        <v>54406</v>
      </c>
      <c r="L396" s="541">
        <f t="shared" ref="L396" si="2621">K396-H396</f>
        <v>14</v>
      </c>
      <c r="M396" s="1000">
        <v>54415</v>
      </c>
      <c r="N396" s="1000"/>
      <c r="O396" s="541">
        <f t="shared" ref="O396" si="2622">M396-K396</f>
        <v>9</v>
      </c>
      <c r="P396" s="541">
        <f t="shared" ref="P396" si="2623">M396-H396</f>
        <v>23</v>
      </c>
      <c r="Q396" s="1000">
        <v>54421</v>
      </c>
      <c r="R396" s="1000"/>
      <c r="S396" s="541">
        <f t="shared" ref="S396" si="2624">Q396-M396</f>
        <v>6</v>
      </c>
      <c r="T396" s="542">
        <f t="shared" ref="T396" si="2625">Q396-F396</f>
        <v>29</v>
      </c>
      <c r="U396" s="542"/>
      <c r="V396" s="541">
        <f t="shared" ref="V396" si="2626">P396</f>
        <v>23</v>
      </c>
      <c r="W396" s="543">
        <f t="shared" ref="W396" si="2627">T396-V396</f>
        <v>6</v>
      </c>
      <c r="X396" s="1046" t="s">
        <v>473</v>
      </c>
      <c r="Y396" s="1099" t="s">
        <v>51</v>
      </c>
      <c r="Z396" s="1099" t="s">
        <v>29</v>
      </c>
      <c r="AA396" s="1099">
        <v>2017</v>
      </c>
      <c r="AB396" s="1046" t="s">
        <v>30</v>
      </c>
      <c r="AC396" s="1047">
        <v>8</v>
      </c>
      <c r="AD396" s="978">
        <f t="shared" ref="AD396" si="2628">T396/AC396</f>
        <v>3.625</v>
      </c>
      <c r="AE396" s="1048">
        <v>23.45</v>
      </c>
      <c r="AF396" s="976">
        <f t="shared" ref="AF396" si="2629">AD396*AE396</f>
        <v>85.006249999999994</v>
      </c>
      <c r="AG396" s="1058" t="s">
        <v>128</v>
      </c>
      <c r="AH396" s="976">
        <f t="shared" ref="AH396" si="2630">AF396</f>
        <v>85.006249999999994</v>
      </c>
      <c r="AI396" s="978">
        <f t="shared" ref="AI396" si="2631">AD396</f>
        <v>3.625</v>
      </c>
      <c r="AJ396" s="978">
        <f t="shared" ref="AJ396" si="2632">T396</f>
        <v>29</v>
      </c>
    </row>
    <row r="397" spans="1:39">
      <c r="A397" s="1097">
        <v>45721</v>
      </c>
      <c r="B397" s="164" t="s">
        <v>442</v>
      </c>
      <c r="C397" s="164" t="s">
        <v>111</v>
      </c>
      <c r="D397" s="1098" t="s">
        <v>462</v>
      </c>
      <c r="E397" s="164" t="s">
        <v>282</v>
      </c>
      <c r="F397" s="1000">
        <v>54421</v>
      </c>
      <c r="G397" s="1000"/>
      <c r="H397" s="1000">
        <v>54421</v>
      </c>
      <c r="I397" s="1000"/>
      <c r="J397" s="541">
        <f t="shared" ref="J397" si="2633">H397-F397</f>
        <v>0</v>
      </c>
      <c r="K397" s="1000">
        <v>54421</v>
      </c>
      <c r="L397" s="541">
        <f t="shared" ref="L397" si="2634">K397-H397</f>
        <v>0</v>
      </c>
      <c r="M397" s="1000">
        <v>54424</v>
      </c>
      <c r="N397" s="1000"/>
      <c r="O397" s="541">
        <f t="shared" ref="O397" si="2635">M397-K397</f>
        <v>3</v>
      </c>
      <c r="P397" s="541">
        <f t="shared" ref="P397" si="2636">M397-H397</f>
        <v>3</v>
      </c>
      <c r="Q397" s="1000">
        <v>54442</v>
      </c>
      <c r="R397" s="1000"/>
      <c r="S397" s="541">
        <f t="shared" ref="S397" si="2637">Q397-M397</f>
        <v>18</v>
      </c>
      <c r="T397" s="542">
        <f t="shared" ref="T397" si="2638">Q397-F397</f>
        <v>21</v>
      </c>
      <c r="U397" s="542"/>
      <c r="V397" s="541">
        <f t="shared" ref="V397" si="2639">P397</f>
        <v>3</v>
      </c>
      <c r="W397" s="543">
        <f t="shared" ref="W397" si="2640">T397-V397</f>
        <v>18</v>
      </c>
      <c r="X397" s="1046" t="s">
        <v>473</v>
      </c>
      <c r="Y397" s="1099" t="s">
        <v>51</v>
      </c>
      <c r="Z397" s="1099" t="s">
        <v>29</v>
      </c>
      <c r="AA397" s="1099">
        <v>2017</v>
      </c>
      <c r="AB397" s="1046" t="s">
        <v>30</v>
      </c>
      <c r="AC397" s="1047">
        <v>8</v>
      </c>
      <c r="AD397" s="978">
        <f t="shared" ref="AD397" si="2641">T397/AC397</f>
        <v>2.625</v>
      </c>
      <c r="AE397" s="1048">
        <v>23.45</v>
      </c>
      <c r="AF397" s="976">
        <f t="shared" ref="AF397" si="2642">AD397*AE397</f>
        <v>61.556249999999999</v>
      </c>
      <c r="AG397" s="1058" t="s">
        <v>128</v>
      </c>
      <c r="AH397" s="976">
        <f t="shared" ref="AH397" si="2643">AF397</f>
        <v>61.556249999999999</v>
      </c>
      <c r="AI397" s="978">
        <f t="shared" ref="AI397" si="2644">AD397</f>
        <v>2.625</v>
      </c>
      <c r="AJ397" s="978">
        <f t="shared" ref="AJ397" si="2645">T397</f>
        <v>21</v>
      </c>
    </row>
    <row r="398" spans="1:39">
      <c r="A398" s="1097">
        <v>45721</v>
      </c>
      <c r="B398" s="164" t="s">
        <v>442</v>
      </c>
      <c r="C398" s="164" t="s">
        <v>111</v>
      </c>
      <c r="D398" s="1098" t="s">
        <v>485</v>
      </c>
      <c r="E398" s="164" t="s">
        <v>282</v>
      </c>
      <c r="F398" s="1000">
        <v>54442</v>
      </c>
      <c r="G398" s="1000"/>
      <c r="H398" s="1000">
        <v>54447</v>
      </c>
      <c r="I398" s="1000"/>
      <c r="J398" s="541">
        <f t="shared" ref="J398" si="2646">H398-F398</f>
        <v>5</v>
      </c>
      <c r="K398" s="1000">
        <v>54452</v>
      </c>
      <c r="L398" s="541">
        <f t="shared" ref="L398" si="2647">K398-H398</f>
        <v>5</v>
      </c>
      <c r="M398" s="1000">
        <v>54456</v>
      </c>
      <c r="N398" s="1000"/>
      <c r="O398" s="541">
        <f t="shared" ref="O398" si="2648">M398-K398</f>
        <v>4</v>
      </c>
      <c r="P398" s="541">
        <f t="shared" ref="P398" si="2649">M398-H398</f>
        <v>9</v>
      </c>
      <c r="Q398" s="1000">
        <v>54456</v>
      </c>
      <c r="R398" s="1000"/>
      <c r="S398" s="541">
        <f t="shared" ref="S398" si="2650">Q398-M398</f>
        <v>0</v>
      </c>
      <c r="T398" s="542">
        <f t="shared" ref="T398" si="2651">Q398-F398</f>
        <v>14</v>
      </c>
      <c r="U398" s="542"/>
      <c r="V398" s="541">
        <f t="shared" ref="V398" si="2652">P398</f>
        <v>9</v>
      </c>
      <c r="W398" s="543">
        <f t="shared" ref="W398" si="2653">T398-V398</f>
        <v>5</v>
      </c>
      <c r="X398" s="1046" t="s">
        <v>473</v>
      </c>
      <c r="Y398" s="1099" t="s">
        <v>51</v>
      </c>
      <c r="Z398" s="1099" t="s">
        <v>29</v>
      </c>
      <c r="AA398" s="1099">
        <v>2017</v>
      </c>
      <c r="AB398" s="1046" t="s">
        <v>30</v>
      </c>
      <c r="AC398" s="1047">
        <v>8</v>
      </c>
      <c r="AD398" s="978">
        <f t="shared" ref="AD398" si="2654">T398/AC398</f>
        <v>1.75</v>
      </c>
      <c r="AE398" s="1048">
        <v>23.45</v>
      </c>
      <c r="AF398" s="976">
        <f t="shared" ref="AF398" si="2655">AD398*AE398</f>
        <v>41.037500000000001</v>
      </c>
      <c r="AG398" s="1058" t="s">
        <v>128</v>
      </c>
      <c r="AH398" s="976">
        <f t="shared" ref="AH398" si="2656">AF398</f>
        <v>41.037500000000001</v>
      </c>
      <c r="AI398" s="978">
        <f t="shared" ref="AI398" si="2657">AD398</f>
        <v>1.75</v>
      </c>
      <c r="AJ398" s="978">
        <f t="shared" ref="AJ398" si="2658">T398</f>
        <v>14</v>
      </c>
    </row>
    <row r="399" spans="1:39">
      <c r="A399" s="1097">
        <v>45721</v>
      </c>
      <c r="B399" s="164" t="s">
        <v>442</v>
      </c>
      <c r="C399" s="164" t="s">
        <v>111</v>
      </c>
      <c r="D399" s="1098" t="s">
        <v>461</v>
      </c>
      <c r="E399" s="164" t="s">
        <v>283</v>
      </c>
      <c r="F399" s="1000">
        <v>54456</v>
      </c>
      <c r="G399" s="1000"/>
      <c r="H399" s="1000">
        <v>54464</v>
      </c>
      <c r="I399" s="1000"/>
      <c r="J399" s="541">
        <f t="shared" ref="J399" si="2659">H399-F399</f>
        <v>8</v>
      </c>
      <c r="K399" s="1000">
        <v>54464</v>
      </c>
      <c r="L399" s="541">
        <f t="shared" ref="L399" si="2660">K399-H399</f>
        <v>0</v>
      </c>
      <c r="M399" s="1000">
        <v>54473</v>
      </c>
      <c r="N399" s="1000"/>
      <c r="O399" s="541">
        <f t="shared" ref="O399" si="2661">M399-K399</f>
        <v>9</v>
      </c>
      <c r="P399" s="541">
        <f t="shared" ref="P399" si="2662">M399-H399</f>
        <v>9</v>
      </c>
      <c r="Q399" s="1000">
        <v>54476</v>
      </c>
      <c r="R399" s="1000"/>
      <c r="S399" s="541">
        <f t="shared" ref="S399" si="2663">Q399-M399</f>
        <v>3</v>
      </c>
      <c r="T399" s="542">
        <f t="shared" ref="T399" si="2664">Q399-F399</f>
        <v>20</v>
      </c>
      <c r="U399" s="542"/>
      <c r="V399" s="541">
        <f t="shared" ref="V399" si="2665">P399</f>
        <v>9</v>
      </c>
      <c r="W399" s="543">
        <f t="shared" ref="W399" si="2666">T399-V399</f>
        <v>11</v>
      </c>
      <c r="X399" s="1046" t="s">
        <v>473</v>
      </c>
      <c r="Y399" s="1099" t="s">
        <v>51</v>
      </c>
      <c r="Z399" s="1099" t="s">
        <v>29</v>
      </c>
      <c r="AA399" s="1099">
        <v>2017</v>
      </c>
      <c r="AB399" s="1046" t="s">
        <v>30</v>
      </c>
      <c r="AC399" s="1047">
        <v>8</v>
      </c>
      <c r="AD399" s="978">
        <f t="shared" ref="AD399" si="2667">T399/AC399</f>
        <v>2.5</v>
      </c>
      <c r="AE399" s="1048">
        <v>23.45</v>
      </c>
      <c r="AF399" s="976">
        <f t="shared" ref="AF399" si="2668">AD399*AE399</f>
        <v>58.625</v>
      </c>
      <c r="AG399" s="1058" t="s">
        <v>128</v>
      </c>
      <c r="AH399" s="976">
        <f t="shared" ref="AH399" si="2669">AF399</f>
        <v>58.625</v>
      </c>
      <c r="AI399" s="978">
        <f t="shared" ref="AI399" si="2670">AD399</f>
        <v>2.5</v>
      </c>
      <c r="AJ399" s="978">
        <f t="shared" ref="AJ399" si="2671">T399</f>
        <v>20</v>
      </c>
      <c r="AK399" s="1035" t="s">
        <v>439</v>
      </c>
      <c r="AL399" s="1036" t="s">
        <v>440</v>
      </c>
      <c r="AM399" s="1092" t="s">
        <v>2</v>
      </c>
    </row>
    <row r="400" spans="1:39">
      <c r="A400" s="1097">
        <v>45722</v>
      </c>
      <c r="B400" s="164" t="s">
        <v>442</v>
      </c>
      <c r="C400" s="164" t="s">
        <v>111</v>
      </c>
      <c r="D400" s="1098" t="s">
        <v>462</v>
      </c>
      <c r="E400" s="164" t="s">
        <v>282</v>
      </c>
      <c r="F400" s="1000">
        <v>54476</v>
      </c>
      <c r="G400" s="1000"/>
      <c r="H400" s="1000">
        <v>54479</v>
      </c>
      <c r="I400" s="1000"/>
      <c r="J400" s="541">
        <f t="shared" ref="J400" si="2672">H400-F400</f>
        <v>3</v>
      </c>
      <c r="K400" s="1000">
        <v>54479</v>
      </c>
      <c r="L400" s="541">
        <f t="shared" ref="L400" si="2673">K400-H400</f>
        <v>0</v>
      </c>
      <c r="M400" s="1000">
        <v>54485</v>
      </c>
      <c r="N400" s="1000"/>
      <c r="O400" s="541">
        <f t="shared" ref="O400" si="2674">M400-K400</f>
        <v>6</v>
      </c>
      <c r="P400" s="541">
        <f t="shared" ref="P400" si="2675">M400-H400</f>
        <v>6</v>
      </c>
      <c r="Q400" s="1000">
        <v>54489</v>
      </c>
      <c r="R400" s="1000"/>
      <c r="S400" s="541">
        <f t="shared" ref="S400" si="2676">Q400-M400</f>
        <v>4</v>
      </c>
      <c r="T400" s="542">
        <f t="shared" ref="T400" si="2677">Q400-F400</f>
        <v>13</v>
      </c>
      <c r="U400" s="542"/>
      <c r="V400" s="541">
        <f t="shared" ref="V400" si="2678">P400</f>
        <v>6</v>
      </c>
      <c r="W400" s="543">
        <f t="shared" ref="W400" si="2679">T400-V400</f>
        <v>7</v>
      </c>
      <c r="X400" s="1046" t="s">
        <v>473</v>
      </c>
      <c r="Y400" s="1099" t="s">
        <v>51</v>
      </c>
      <c r="Z400" s="1099" t="s">
        <v>29</v>
      </c>
      <c r="AA400" s="1099">
        <v>2017</v>
      </c>
      <c r="AB400" s="1046" t="s">
        <v>30</v>
      </c>
      <c r="AC400" s="1047">
        <v>8</v>
      </c>
      <c r="AD400" s="978">
        <f t="shared" ref="AD400" si="2680">T400/AC400</f>
        <v>1.625</v>
      </c>
      <c r="AE400" s="1048">
        <v>23.45</v>
      </c>
      <c r="AF400" s="976">
        <f t="shared" ref="AF400" si="2681">AD400*AE400</f>
        <v>38.106249999999996</v>
      </c>
      <c r="AG400" s="1058" t="s">
        <v>128</v>
      </c>
      <c r="AH400" s="976">
        <f t="shared" ref="AH400" si="2682">AF400</f>
        <v>38.106249999999996</v>
      </c>
      <c r="AI400" s="978">
        <f t="shared" ref="AI400" si="2683">AD400</f>
        <v>1.625</v>
      </c>
      <c r="AJ400" s="978">
        <f t="shared" ref="AJ400" si="2684">T400</f>
        <v>13</v>
      </c>
      <c r="AK400" s="1106">
        <f>SUM(AH395:AH400)</f>
        <v>410.375</v>
      </c>
      <c r="AL400" s="1074">
        <v>700</v>
      </c>
      <c r="AM400" s="1075">
        <v>45722</v>
      </c>
    </row>
    <row r="401" spans="1:39">
      <c r="A401" s="1097">
        <v>45722</v>
      </c>
      <c r="B401" s="164" t="s">
        <v>442</v>
      </c>
      <c r="C401" s="164" t="s">
        <v>111</v>
      </c>
      <c r="D401" s="1098" t="s">
        <v>485</v>
      </c>
      <c r="E401" s="164" t="s">
        <v>282</v>
      </c>
      <c r="F401" s="1000">
        <v>54489</v>
      </c>
      <c r="G401" s="1000"/>
      <c r="H401" s="1000">
        <v>54489</v>
      </c>
      <c r="I401" s="1000"/>
      <c r="J401" s="541">
        <f t="shared" ref="J401" si="2685">H401-F401</f>
        <v>0</v>
      </c>
      <c r="K401" s="1000">
        <v>54489</v>
      </c>
      <c r="L401" s="541">
        <f t="shared" ref="L401" si="2686">K401-H401</f>
        <v>0</v>
      </c>
      <c r="M401" s="1000">
        <v>54514</v>
      </c>
      <c r="N401" s="1000"/>
      <c r="O401" s="541">
        <f t="shared" ref="O401" si="2687">M401-K401</f>
        <v>25</v>
      </c>
      <c r="P401" s="541">
        <f t="shared" ref="P401" si="2688">M401-H401</f>
        <v>25</v>
      </c>
      <c r="Q401" s="1000">
        <v>54536</v>
      </c>
      <c r="R401" s="1000"/>
      <c r="S401" s="541">
        <f t="shared" ref="S401" si="2689">Q401-M401</f>
        <v>22</v>
      </c>
      <c r="T401" s="542">
        <f t="shared" ref="T401" si="2690">Q401-F401</f>
        <v>47</v>
      </c>
      <c r="U401" s="542"/>
      <c r="V401" s="541">
        <f t="shared" ref="V401" si="2691">P401</f>
        <v>25</v>
      </c>
      <c r="W401" s="543">
        <f t="shared" ref="W401" si="2692">T401-V401</f>
        <v>22</v>
      </c>
      <c r="X401" s="1046" t="s">
        <v>473</v>
      </c>
      <c r="Y401" s="1099" t="s">
        <v>51</v>
      </c>
      <c r="Z401" s="1099" t="s">
        <v>29</v>
      </c>
      <c r="AA401" s="1099">
        <v>2017</v>
      </c>
      <c r="AB401" s="1046" t="s">
        <v>30</v>
      </c>
      <c r="AC401" s="1047">
        <v>8</v>
      </c>
      <c r="AD401" s="978">
        <f t="shared" ref="AD401" si="2693">T401/AC401</f>
        <v>5.875</v>
      </c>
      <c r="AE401" s="1048">
        <v>23.45</v>
      </c>
      <c r="AF401" s="976">
        <f t="shared" ref="AF401" si="2694">AD401*AE401</f>
        <v>137.76874999999998</v>
      </c>
      <c r="AG401" s="1058" t="s">
        <v>128</v>
      </c>
      <c r="AH401" s="976">
        <f t="shared" ref="AH401" si="2695">AF401</f>
        <v>137.76874999999998</v>
      </c>
      <c r="AI401" s="978">
        <f t="shared" ref="AI401" si="2696">AD401</f>
        <v>5.875</v>
      </c>
      <c r="AJ401" s="978">
        <f t="shared" ref="AJ401" si="2697">T401</f>
        <v>47</v>
      </c>
    </row>
    <row r="402" spans="1:39">
      <c r="A402" s="1097">
        <v>45722</v>
      </c>
      <c r="B402" s="164" t="s">
        <v>442</v>
      </c>
      <c r="C402" s="164" t="s">
        <v>111</v>
      </c>
      <c r="D402" s="1098" t="s">
        <v>461</v>
      </c>
      <c r="E402" s="164" t="s">
        <v>283</v>
      </c>
      <c r="F402" s="1000">
        <v>54536</v>
      </c>
      <c r="G402" s="1000"/>
      <c r="H402" s="1000">
        <v>54551</v>
      </c>
      <c r="I402" s="1000"/>
      <c r="J402" s="541">
        <f t="shared" ref="J402" si="2698">H402-F402</f>
        <v>15</v>
      </c>
      <c r="K402" s="1000">
        <v>54551</v>
      </c>
      <c r="L402" s="541">
        <f t="shared" ref="L402" si="2699">K402-H402</f>
        <v>0</v>
      </c>
      <c r="M402" s="1000">
        <v>54563</v>
      </c>
      <c r="N402" s="1000"/>
      <c r="O402" s="541">
        <f t="shared" ref="O402" si="2700">M402-K402</f>
        <v>12</v>
      </c>
      <c r="P402" s="541">
        <f t="shared" ref="P402" si="2701">M402-H402</f>
        <v>12</v>
      </c>
      <c r="Q402" s="1000">
        <v>54567</v>
      </c>
      <c r="R402" s="1000"/>
      <c r="S402" s="541">
        <f t="shared" ref="S402" si="2702">Q402-M402</f>
        <v>4</v>
      </c>
      <c r="T402" s="542">
        <f t="shared" ref="T402" si="2703">Q402-F402</f>
        <v>31</v>
      </c>
      <c r="U402" s="542"/>
      <c r="V402" s="541">
        <f t="shared" ref="V402" si="2704">P402</f>
        <v>12</v>
      </c>
      <c r="W402" s="543">
        <f t="shared" ref="W402" si="2705">T402-V402</f>
        <v>19</v>
      </c>
      <c r="X402" s="1046" t="s">
        <v>473</v>
      </c>
      <c r="Y402" s="1099" t="s">
        <v>51</v>
      </c>
      <c r="Z402" s="1099" t="s">
        <v>29</v>
      </c>
      <c r="AA402" s="1099">
        <v>2017</v>
      </c>
      <c r="AB402" s="1046" t="s">
        <v>30</v>
      </c>
      <c r="AC402" s="1047">
        <v>8</v>
      </c>
      <c r="AD402" s="978">
        <f t="shared" ref="AD402" si="2706">T402/AC402</f>
        <v>3.875</v>
      </c>
      <c r="AE402" s="1048">
        <v>23.45</v>
      </c>
      <c r="AF402" s="976">
        <f t="shared" ref="AF402" si="2707">AD402*AE402</f>
        <v>90.868749999999991</v>
      </c>
      <c r="AG402" s="1058" t="s">
        <v>128</v>
      </c>
      <c r="AH402" s="976">
        <f t="shared" ref="AH402" si="2708">AF402</f>
        <v>90.868749999999991</v>
      </c>
      <c r="AI402" s="978">
        <f t="shared" ref="AI402" si="2709">AD402</f>
        <v>3.875</v>
      </c>
      <c r="AJ402" s="978">
        <f t="shared" ref="AJ402" si="2710">T402</f>
        <v>31</v>
      </c>
    </row>
    <row r="403" spans="1:39">
      <c r="A403" s="1097">
        <v>45723</v>
      </c>
      <c r="B403" s="164" t="s">
        <v>442</v>
      </c>
      <c r="C403" s="164" t="s">
        <v>111</v>
      </c>
      <c r="D403" s="1098" t="s">
        <v>462</v>
      </c>
      <c r="E403" s="164" t="s">
        <v>282</v>
      </c>
      <c r="F403" s="1000">
        <v>54567</v>
      </c>
      <c r="G403" s="1000"/>
      <c r="H403" s="1000">
        <v>54570</v>
      </c>
      <c r="I403" s="1000"/>
      <c r="J403" s="541">
        <f t="shared" ref="J403" si="2711">H403-F403</f>
        <v>3</v>
      </c>
      <c r="K403" s="1000">
        <v>54570</v>
      </c>
      <c r="L403" s="541">
        <f t="shared" ref="L403" si="2712">K403-H403</f>
        <v>0</v>
      </c>
      <c r="M403" s="1000">
        <v>54576</v>
      </c>
      <c r="N403" s="1000"/>
      <c r="O403" s="541">
        <f t="shared" ref="O403" si="2713">M403-K403</f>
        <v>6</v>
      </c>
      <c r="P403" s="541">
        <f t="shared" ref="P403" si="2714">M403-H403</f>
        <v>6</v>
      </c>
      <c r="Q403" s="1000">
        <v>54586</v>
      </c>
      <c r="R403" s="1000"/>
      <c r="S403" s="541">
        <f t="shared" ref="S403" si="2715">Q403-M403</f>
        <v>10</v>
      </c>
      <c r="T403" s="542">
        <f t="shared" ref="T403" si="2716">Q403-F403</f>
        <v>19</v>
      </c>
      <c r="U403" s="542"/>
      <c r="V403" s="541">
        <f t="shared" ref="V403" si="2717">P403</f>
        <v>6</v>
      </c>
      <c r="W403" s="543">
        <f t="shared" ref="W403" si="2718">T403-V403</f>
        <v>13</v>
      </c>
      <c r="X403" s="1046" t="s">
        <v>473</v>
      </c>
      <c r="Y403" s="1099" t="s">
        <v>51</v>
      </c>
      <c r="Z403" s="1099" t="s">
        <v>29</v>
      </c>
      <c r="AA403" s="1099">
        <v>2017</v>
      </c>
      <c r="AB403" s="1046" t="s">
        <v>30</v>
      </c>
      <c r="AC403" s="1047">
        <v>8</v>
      </c>
      <c r="AD403" s="978">
        <f t="shared" ref="AD403" si="2719">T403/AC403</f>
        <v>2.375</v>
      </c>
      <c r="AE403" s="1048">
        <v>23.45</v>
      </c>
      <c r="AF403" s="976">
        <f t="shared" ref="AF403" si="2720">AD403*AE403</f>
        <v>55.693750000000001</v>
      </c>
      <c r="AG403" s="1058" t="s">
        <v>128</v>
      </c>
      <c r="AH403" s="976">
        <f t="shared" ref="AH403" si="2721">AF403</f>
        <v>55.693750000000001</v>
      </c>
      <c r="AI403" s="978">
        <f t="shared" ref="AI403" si="2722">AD403</f>
        <v>2.375</v>
      </c>
      <c r="AJ403" s="978">
        <f t="shared" ref="AJ403" si="2723">T403</f>
        <v>19</v>
      </c>
    </row>
    <row r="404" spans="1:39">
      <c r="A404" s="1097">
        <v>45723</v>
      </c>
      <c r="B404" s="164" t="s">
        <v>442</v>
      </c>
      <c r="C404" s="164" t="s">
        <v>111</v>
      </c>
      <c r="D404" s="1098" t="s">
        <v>485</v>
      </c>
      <c r="E404" s="164" t="s">
        <v>282</v>
      </c>
      <c r="F404" s="1000">
        <v>54586</v>
      </c>
      <c r="G404" s="1000"/>
      <c r="H404" s="1000">
        <v>54596</v>
      </c>
      <c r="I404" s="1000"/>
      <c r="J404" s="541">
        <f t="shared" ref="J404" si="2724">H404-F404</f>
        <v>10</v>
      </c>
      <c r="K404" s="1000">
        <v>54596</v>
      </c>
      <c r="L404" s="541">
        <f t="shared" ref="L404" si="2725">K404-H404</f>
        <v>0</v>
      </c>
      <c r="M404" s="1000">
        <v>54614</v>
      </c>
      <c r="N404" s="1000"/>
      <c r="O404" s="541">
        <f t="shared" ref="O404" si="2726">M404-K404</f>
        <v>18</v>
      </c>
      <c r="P404" s="541">
        <f t="shared" ref="P404" si="2727">M404-H404</f>
        <v>18</v>
      </c>
      <c r="Q404" s="1000">
        <v>54614</v>
      </c>
      <c r="R404" s="1000"/>
      <c r="S404" s="541">
        <f t="shared" ref="S404" si="2728">Q404-M404</f>
        <v>0</v>
      </c>
      <c r="T404" s="542">
        <f t="shared" ref="T404" si="2729">Q404-F404</f>
        <v>28</v>
      </c>
      <c r="U404" s="542"/>
      <c r="V404" s="541">
        <f t="shared" ref="V404" si="2730">P404</f>
        <v>18</v>
      </c>
      <c r="W404" s="543">
        <f t="shared" ref="W404" si="2731">T404-V404</f>
        <v>10</v>
      </c>
      <c r="X404" s="1046" t="s">
        <v>473</v>
      </c>
      <c r="Y404" s="1099" t="s">
        <v>51</v>
      </c>
      <c r="Z404" s="1099" t="s">
        <v>29</v>
      </c>
      <c r="AA404" s="1099">
        <v>2017</v>
      </c>
      <c r="AB404" s="1046" t="s">
        <v>30</v>
      </c>
      <c r="AC404" s="1047">
        <v>8</v>
      </c>
      <c r="AD404" s="978">
        <f t="shared" ref="AD404" si="2732">T404/AC404</f>
        <v>3.5</v>
      </c>
      <c r="AE404" s="1048">
        <v>23.45</v>
      </c>
      <c r="AF404" s="976">
        <f t="shared" ref="AF404" si="2733">AD404*AE404</f>
        <v>82.075000000000003</v>
      </c>
      <c r="AG404" s="1058" t="s">
        <v>128</v>
      </c>
      <c r="AH404" s="976">
        <f t="shared" ref="AH404" si="2734">AF404</f>
        <v>82.075000000000003</v>
      </c>
      <c r="AI404" s="978">
        <f t="shared" ref="AI404" si="2735">AD404</f>
        <v>3.5</v>
      </c>
      <c r="AJ404" s="978">
        <f t="shared" ref="AJ404" si="2736">T404</f>
        <v>28</v>
      </c>
    </row>
    <row r="405" spans="1:39">
      <c r="A405" s="1097">
        <v>45723</v>
      </c>
      <c r="B405" s="164" t="s">
        <v>442</v>
      </c>
      <c r="C405" s="164" t="s">
        <v>111</v>
      </c>
      <c r="D405" s="1098" t="s">
        <v>461</v>
      </c>
      <c r="E405" s="164" t="s">
        <v>283</v>
      </c>
      <c r="F405" s="1000">
        <v>54614</v>
      </c>
      <c r="G405" s="1000"/>
      <c r="H405" s="1000">
        <v>54624</v>
      </c>
      <c r="I405" s="1000"/>
      <c r="J405" s="541">
        <f t="shared" ref="J405" si="2737">H405-F405</f>
        <v>10</v>
      </c>
      <c r="K405" s="1000">
        <v>54624</v>
      </c>
      <c r="L405" s="541">
        <f t="shared" ref="L405" si="2738">K405-H405</f>
        <v>0</v>
      </c>
      <c r="M405" s="1000">
        <v>54632</v>
      </c>
      <c r="N405" s="1000"/>
      <c r="O405" s="541">
        <f t="shared" ref="O405" si="2739">M405-K405</f>
        <v>8</v>
      </c>
      <c r="P405" s="541">
        <f t="shared" ref="P405" si="2740">M405-H405</f>
        <v>8</v>
      </c>
      <c r="Q405" s="1000">
        <v>54635</v>
      </c>
      <c r="R405" s="1000"/>
      <c r="S405" s="541">
        <f t="shared" ref="S405" si="2741">Q405-M405</f>
        <v>3</v>
      </c>
      <c r="T405" s="542">
        <f t="shared" ref="T405" si="2742">Q405-F405</f>
        <v>21</v>
      </c>
      <c r="U405" s="542"/>
      <c r="V405" s="541">
        <f t="shared" ref="V405" si="2743">P405</f>
        <v>8</v>
      </c>
      <c r="W405" s="543">
        <f t="shared" ref="W405" si="2744">T405-V405</f>
        <v>13</v>
      </c>
      <c r="X405" s="1046" t="s">
        <v>473</v>
      </c>
      <c r="Y405" s="1099" t="s">
        <v>51</v>
      </c>
      <c r="Z405" s="1099" t="s">
        <v>29</v>
      </c>
      <c r="AA405" s="1099">
        <v>2017</v>
      </c>
      <c r="AB405" s="1046" t="s">
        <v>30</v>
      </c>
      <c r="AC405" s="1047">
        <v>8</v>
      </c>
      <c r="AD405" s="978">
        <f t="shared" ref="AD405" si="2745">T405/AC405</f>
        <v>2.625</v>
      </c>
      <c r="AE405" s="1048">
        <v>23.45</v>
      </c>
      <c r="AF405" s="976">
        <f t="shared" ref="AF405" si="2746">AD405*AE405</f>
        <v>61.556249999999999</v>
      </c>
      <c r="AG405" s="1058" t="s">
        <v>128</v>
      </c>
      <c r="AH405" s="976">
        <f t="shared" ref="AH405" si="2747">AF405</f>
        <v>61.556249999999999</v>
      </c>
      <c r="AI405" s="978">
        <f t="shared" ref="AI405" si="2748">AD405</f>
        <v>2.625</v>
      </c>
      <c r="AJ405" s="978">
        <f t="shared" ref="AJ405" si="2749">T405</f>
        <v>21</v>
      </c>
    </row>
    <row r="406" spans="1:39">
      <c r="A406" s="1097">
        <v>45726</v>
      </c>
      <c r="B406" s="164" t="s">
        <v>442</v>
      </c>
      <c r="C406" s="164" t="s">
        <v>111</v>
      </c>
      <c r="D406" s="1098" t="s">
        <v>462</v>
      </c>
      <c r="E406" s="164" t="s">
        <v>282</v>
      </c>
      <c r="F406" s="1000">
        <v>54635</v>
      </c>
      <c r="G406" s="1000"/>
      <c r="H406" s="1000">
        <v>54656</v>
      </c>
      <c r="I406" s="1000"/>
      <c r="J406" s="541">
        <f t="shared" ref="J406" si="2750">H406-F406</f>
        <v>21</v>
      </c>
      <c r="K406" s="1000">
        <v>54656</v>
      </c>
      <c r="L406" s="541">
        <f t="shared" ref="L406" si="2751">K406-H406</f>
        <v>0</v>
      </c>
      <c r="M406" s="1000">
        <v>54665</v>
      </c>
      <c r="N406" s="1000"/>
      <c r="O406" s="541">
        <f t="shared" ref="O406" si="2752">M406-K406</f>
        <v>9</v>
      </c>
      <c r="P406" s="541">
        <f t="shared" ref="P406" si="2753">M406-H406</f>
        <v>9</v>
      </c>
      <c r="Q406" s="1000">
        <v>54674</v>
      </c>
      <c r="R406" s="1000"/>
      <c r="S406" s="541">
        <f t="shared" ref="S406" si="2754">Q406-M406</f>
        <v>9</v>
      </c>
      <c r="T406" s="542">
        <f t="shared" ref="T406" si="2755">Q406-F406</f>
        <v>39</v>
      </c>
      <c r="U406" s="542"/>
      <c r="V406" s="541">
        <f t="shared" ref="V406" si="2756">P406</f>
        <v>9</v>
      </c>
      <c r="W406" s="543">
        <f t="shared" ref="W406" si="2757">T406-V406</f>
        <v>30</v>
      </c>
      <c r="X406" s="1046" t="s">
        <v>473</v>
      </c>
      <c r="Y406" s="1099" t="s">
        <v>51</v>
      </c>
      <c r="Z406" s="1099" t="s">
        <v>29</v>
      </c>
      <c r="AA406" s="1099">
        <v>2017</v>
      </c>
      <c r="AB406" s="1046" t="s">
        <v>30</v>
      </c>
      <c r="AC406" s="1047">
        <v>8</v>
      </c>
      <c r="AD406" s="978">
        <f t="shared" ref="AD406" si="2758">T406/AC406</f>
        <v>4.875</v>
      </c>
      <c r="AE406" s="1048">
        <v>23.45</v>
      </c>
      <c r="AF406" s="976">
        <f t="shared" ref="AF406" si="2759">AD406*AE406</f>
        <v>114.31874999999999</v>
      </c>
      <c r="AG406" s="1058" t="s">
        <v>128</v>
      </c>
      <c r="AH406" s="976">
        <f t="shared" ref="AH406" si="2760">AF406</f>
        <v>114.31874999999999</v>
      </c>
      <c r="AI406" s="978">
        <f t="shared" ref="AI406" si="2761">AD406</f>
        <v>4.875</v>
      </c>
      <c r="AJ406" s="978">
        <f t="shared" ref="AJ406" si="2762">T406</f>
        <v>39</v>
      </c>
    </row>
    <row r="407" spans="1:39">
      <c r="A407" s="1097">
        <v>45726</v>
      </c>
      <c r="B407" s="164" t="s">
        <v>442</v>
      </c>
      <c r="C407" s="164" t="s">
        <v>111</v>
      </c>
      <c r="D407" s="1098" t="s">
        <v>485</v>
      </c>
      <c r="E407" s="164" t="s">
        <v>282</v>
      </c>
      <c r="F407" s="1000">
        <v>54674</v>
      </c>
      <c r="G407" s="1000"/>
      <c r="H407" s="1000">
        <v>54687</v>
      </c>
      <c r="I407" s="1000"/>
      <c r="J407" s="541">
        <f t="shared" ref="J407" si="2763">H407-F407</f>
        <v>13</v>
      </c>
      <c r="K407" s="1000">
        <v>54687</v>
      </c>
      <c r="L407" s="541">
        <f t="shared" ref="L407" si="2764">K407-H407</f>
        <v>0</v>
      </c>
      <c r="M407" s="1000">
        <v>54696</v>
      </c>
      <c r="N407" s="1000"/>
      <c r="O407" s="541">
        <f t="shared" ref="O407" si="2765">M407-K407</f>
        <v>9</v>
      </c>
      <c r="P407" s="541">
        <f t="shared" ref="P407" si="2766">M407-H407</f>
        <v>9</v>
      </c>
      <c r="Q407" s="1000">
        <v>54696</v>
      </c>
      <c r="R407" s="1000"/>
      <c r="S407" s="541">
        <f t="shared" ref="S407" si="2767">Q407-M407</f>
        <v>0</v>
      </c>
      <c r="T407" s="542">
        <f t="shared" ref="T407" si="2768">Q407-F407</f>
        <v>22</v>
      </c>
      <c r="U407" s="542"/>
      <c r="V407" s="541">
        <f t="shared" ref="V407" si="2769">P407</f>
        <v>9</v>
      </c>
      <c r="W407" s="543">
        <f t="shared" ref="W407" si="2770">T407-V407</f>
        <v>13</v>
      </c>
      <c r="X407" s="1046" t="s">
        <v>473</v>
      </c>
      <c r="Y407" s="1099" t="s">
        <v>51</v>
      </c>
      <c r="Z407" s="1099" t="s">
        <v>29</v>
      </c>
      <c r="AA407" s="1099">
        <v>2017</v>
      </c>
      <c r="AB407" s="1046" t="s">
        <v>30</v>
      </c>
      <c r="AC407" s="1047">
        <v>8</v>
      </c>
      <c r="AD407" s="978">
        <f t="shared" ref="AD407" si="2771">T407/AC407</f>
        <v>2.75</v>
      </c>
      <c r="AE407" s="1048">
        <v>23.45</v>
      </c>
      <c r="AF407" s="976">
        <f t="shared" ref="AF407" si="2772">AD407*AE407</f>
        <v>64.487499999999997</v>
      </c>
      <c r="AG407" s="1058" t="s">
        <v>128</v>
      </c>
      <c r="AH407" s="976">
        <f t="shared" ref="AH407" si="2773">AF407</f>
        <v>64.487499999999997</v>
      </c>
      <c r="AI407" s="978">
        <f t="shared" ref="AI407" si="2774">AD407</f>
        <v>2.75</v>
      </c>
      <c r="AJ407" s="978">
        <f t="shared" ref="AJ407" si="2775">T407</f>
        <v>22</v>
      </c>
    </row>
    <row r="408" spans="1:39">
      <c r="A408" s="1097">
        <v>45726</v>
      </c>
      <c r="B408" s="164" t="s">
        <v>442</v>
      </c>
      <c r="C408" s="164" t="s">
        <v>111</v>
      </c>
      <c r="D408" s="1098" t="s">
        <v>461</v>
      </c>
      <c r="E408" s="164" t="s">
        <v>283</v>
      </c>
      <c r="F408" s="1000">
        <v>54696</v>
      </c>
      <c r="G408" s="1000"/>
      <c r="H408" s="1000">
        <v>54707</v>
      </c>
      <c r="I408" s="1000"/>
      <c r="J408" s="541">
        <f t="shared" ref="J408" si="2776">H408-F408</f>
        <v>11</v>
      </c>
      <c r="K408" s="1000">
        <v>54707</v>
      </c>
      <c r="L408" s="541">
        <f t="shared" ref="L408" si="2777">K408-H408</f>
        <v>0</v>
      </c>
      <c r="M408" s="1000">
        <v>54715</v>
      </c>
      <c r="N408" s="1000"/>
      <c r="O408" s="541">
        <f t="shared" ref="O408" si="2778">M408-K408</f>
        <v>8</v>
      </c>
      <c r="P408" s="541">
        <f t="shared" ref="P408" si="2779">M408-H408</f>
        <v>8</v>
      </c>
      <c r="Q408" s="1000">
        <v>54725</v>
      </c>
      <c r="R408" s="1000"/>
      <c r="S408" s="541">
        <f t="shared" ref="S408" si="2780">Q408-M408</f>
        <v>10</v>
      </c>
      <c r="T408" s="542">
        <f t="shared" ref="T408" si="2781">Q408-F408</f>
        <v>29</v>
      </c>
      <c r="U408" s="542"/>
      <c r="V408" s="541">
        <f t="shared" ref="V408" si="2782">P408</f>
        <v>8</v>
      </c>
      <c r="W408" s="543">
        <f t="shared" ref="W408" si="2783">T408-V408</f>
        <v>21</v>
      </c>
      <c r="X408" s="1046" t="s">
        <v>473</v>
      </c>
      <c r="Y408" s="1099" t="s">
        <v>51</v>
      </c>
      <c r="Z408" s="1099" t="s">
        <v>29</v>
      </c>
      <c r="AA408" s="1099">
        <v>2017</v>
      </c>
      <c r="AB408" s="1046" t="s">
        <v>30</v>
      </c>
      <c r="AC408" s="1047">
        <v>8</v>
      </c>
      <c r="AD408" s="978">
        <f t="shared" ref="AD408" si="2784">T408/AC408</f>
        <v>3.625</v>
      </c>
      <c r="AE408" s="1048">
        <v>23.45</v>
      </c>
      <c r="AF408" s="976">
        <f t="shared" ref="AF408" si="2785">AD408*AE408</f>
        <v>85.006249999999994</v>
      </c>
      <c r="AG408" s="1058" t="s">
        <v>128</v>
      </c>
      <c r="AH408" s="976">
        <f t="shared" ref="AH408" si="2786">AF408</f>
        <v>85.006249999999994</v>
      </c>
      <c r="AI408" s="978">
        <f t="shared" ref="AI408" si="2787">AD408</f>
        <v>3.625</v>
      </c>
      <c r="AJ408" s="978">
        <f t="shared" ref="AJ408" si="2788">T408</f>
        <v>29</v>
      </c>
      <c r="AK408" s="1035" t="s">
        <v>439</v>
      </c>
      <c r="AL408" s="1036" t="s">
        <v>440</v>
      </c>
      <c r="AM408" s="1092" t="s">
        <v>2</v>
      </c>
    </row>
    <row r="409" spans="1:39">
      <c r="A409" s="1097">
        <v>45727</v>
      </c>
      <c r="B409" s="164" t="s">
        <v>442</v>
      </c>
      <c r="C409" s="164" t="s">
        <v>111</v>
      </c>
      <c r="D409" s="1098" t="s">
        <v>462</v>
      </c>
      <c r="E409" s="164" t="s">
        <v>282</v>
      </c>
      <c r="F409" s="1000">
        <v>54725</v>
      </c>
      <c r="G409" s="1000"/>
      <c r="H409" s="1000">
        <v>54734</v>
      </c>
      <c r="I409" s="1000"/>
      <c r="J409" s="541">
        <f t="shared" ref="J409" si="2789">H409-F409</f>
        <v>9</v>
      </c>
      <c r="K409" s="1000">
        <v>54734</v>
      </c>
      <c r="L409" s="541">
        <f t="shared" ref="L409" si="2790">K409-H409</f>
        <v>0</v>
      </c>
      <c r="M409" s="1000">
        <v>54740</v>
      </c>
      <c r="N409" s="1000"/>
      <c r="O409" s="541">
        <f t="shared" ref="O409" si="2791">M409-K409</f>
        <v>6</v>
      </c>
      <c r="P409" s="541">
        <f t="shared" ref="P409" si="2792">M409-H409</f>
        <v>6</v>
      </c>
      <c r="Q409" s="1000">
        <v>54740</v>
      </c>
      <c r="R409" s="1000"/>
      <c r="S409" s="541">
        <f t="shared" ref="S409" si="2793">Q409-M409</f>
        <v>0</v>
      </c>
      <c r="T409" s="542">
        <f t="shared" ref="T409" si="2794">Q409-F409</f>
        <v>15</v>
      </c>
      <c r="U409" s="542"/>
      <c r="V409" s="541">
        <f t="shared" ref="V409" si="2795">P409</f>
        <v>6</v>
      </c>
      <c r="W409" s="543">
        <f t="shared" ref="W409" si="2796">T409-V409</f>
        <v>9</v>
      </c>
      <c r="X409" s="1046" t="s">
        <v>473</v>
      </c>
      <c r="Y409" s="1099" t="s">
        <v>51</v>
      </c>
      <c r="Z409" s="1099" t="s">
        <v>29</v>
      </c>
      <c r="AA409" s="1099">
        <v>2017</v>
      </c>
      <c r="AB409" s="1046" t="s">
        <v>30</v>
      </c>
      <c r="AC409" s="1047">
        <v>8</v>
      </c>
      <c r="AD409" s="978">
        <f t="shared" ref="AD409" si="2797">T409/AC409</f>
        <v>1.875</v>
      </c>
      <c r="AE409" s="1048">
        <v>23.45</v>
      </c>
      <c r="AF409" s="976">
        <f t="shared" ref="AF409" si="2798">AD409*AE409</f>
        <v>43.96875</v>
      </c>
      <c r="AG409" s="1058" t="s">
        <v>128</v>
      </c>
      <c r="AH409" s="976">
        <f t="shared" ref="AH409" si="2799">AF409</f>
        <v>43.96875</v>
      </c>
      <c r="AI409" s="978">
        <f t="shared" ref="AI409" si="2800">AD409</f>
        <v>1.875</v>
      </c>
      <c r="AJ409" s="978">
        <f t="shared" ref="AJ409" si="2801">T409</f>
        <v>15</v>
      </c>
      <c r="AK409" s="1106">
        <f>SUM(AH401:AH409)</f>
        <v>735.74374999999998</v>
      </c>
      <c r="AL409" s="1074">
        <v>1000</v>
      </c>
      <c r="AM409" s="1075">
        <v>45727</v>
      </c>
    </row>
    <row r="410" spans="1:39">
      <c r="A410" s="1097">
        <v>45727</v>
      </c>
      <c r="B410" s="164" t="s">
        <v>442</v>
      </c>
      <c r="C410" s="164" t="s">
        <v>111</v>
      </c>
      <c r="D410" s="1098" t="s">
        <v>485</v>
      </c>
      <c r="E410" s="164" t="s">
        <v>282</v>
      </c>
      <c r="F410" s="1000">
        <v>54740</v>
      </c>
      <c r="G410" s="1000"/>
      <c r="H410" s="1000">
        <v>54740</v>
      </c>
      <c r="I410" s="1000"/>
      <c r="J410" s="541">
        <f t="shared" ref="J410" si="2802">H410-F410</f>
        <v>0</v>
      </c>
      <c r="K410" s="1000">
        <v>54740</v>
      </c>
      <c r="L410" s="541">
        <f t="shared" ref="L410" si="2803">K410-H410</f>
        <v>0</v>
      </c>
      <c r="M410" s="1000">
        <v>54763</v>
      </c>
      <c r="N410" s="1000"/>
      <c r="O410" s="541">
        <f t="shared" ref="O410" si="2804">M410-K410</f>
        <v>23</v>
      </c>
      <c r="P410" s="541">
        <f t="shared" ref="P410" si="2805">M410-H410</f>
        <v>23</v>
      </c>
      <c r="Q410" s="1000">
        <v>54763</v>
      </c>
      <c r="R410" s="1000"/>
      <c r="S410" s="541">
        <f t="shared" ref="S410" si="2806">Q410-M410</f>
        <v>0</v>
      </c>
      <c r="T410" s="542">
        <f t="shared" ref="T410" si="2807">Q410-F410</f>
        <v>23</v>
      </c>
      <c r="U410" s="542"/>
      <c r="V410" s="541">
        <f t="shared" ref="V410" si="2808">P410</f>
        <v>23</v>
      </c>
      <c r="W410" s="543">
        <f t="shared" ref="W410" si="2809">T410-V410</f>
        <v>0</v>
      </c>
      <c r="X410" s="1046" t="s">
        <v>473</v>
      </c>
      <c r="Y410" s="1099" t="s">
        <v>51</v>
      </c>
      <c r="Z410" s="1099" t="s">
        <v>29</v>
      </c>
      <c r="AA410" s="1099">
        <v>2017</v>
      </c>
      <c r="AB410" s="1046" t="s">
        <v>30</v>
      </c>
      <c r="AC410" s="1047">
        <v>7</v>
      </c>
      <c r="AD410" s="978">
        <f t="shared" ref="AD410" si="2810">T410/AC410</f>
        <v>3.2857142857142856</v>
      </c>
      <c r="AE410" s="1048">
        <v>23.45</v>
      </c>
      <c r="AF410" s="976">
        <f t="shared" ref="AF410" si="2811">AD410*AE410</f>
        <v>77.05</v>
      </c>
      <c r="AG410" s="1058" t="s">
        <v>128</v>
      </c>
      <c r="AH410" s="976">
        <f t="shared" ref="AH410" si="2812">AF410</f>
        <v>77.05</v>
      </c>
      <c r="AI410" s="978">
        <f t="shared" ref="AI410" si="2813">AD410</f>
        <v>3.2857142857142856</v>
      </c>
      <c r="AJ410" s="978">
        <f t="shared" ref="AJ410" si="2814">T410</f>
        <v>23</v>
      </c>
    </row>
    <row r="411" spans="1:39">
      <c r="A411" s="1097">
        <v>45727</v>
      </c>
      <c r="B411" s="164" t="s">
        <v>442</v>
      </c>
      <c r="C411" s="164" t="s">
        <v>111</v>
      </c>
      <c r="D411" s="1098" t="s">
        <v>461</v>
      </c>
      <c r="E411" s="164" t="s">
        <v>283</v>
      </c>
      <c r="F411" s="1000">
        <v>54763</v>
      </c>
      <c r="G411" s="1000"/>
      <c r="H411" s="1000">
        <v>54774</v>
      </c>
      <c r="I411" s="1000"/>
      <c r="J411" s="541">
        <f t="shared" ref="J411" si="2815">H411-F411</f>
        <v>11</v>
      </c>
      <c r="K411" s="1000">
        <v>54774</v>
      </c>
      <c r="L411" s="541">
        <f t="shared" ref="L411" si="2816">K411-H411</f>
        <v>0</v>
      </c>
      <c r="M411" s="1000">
        <v>54783</v>
      </c>
      <c r="N411" s="1000"/>
      <c r="O411" s="541">
        <f t="shared" ref="O411" si="2817">M411-K411</f>
        <v>9</v>
      </c>
      <c r="P411" s="541">
        <f t="shared" ref="P411" si="2818">M411-H411</f>
        <v>9</v>
      </c>
      <c r="Q411" s="1000">
        <v>54786</v>
      </c>
      <c r="R411" s="1000"/>
      <c r="S411" s="541">
        <f t="shared" ref="S411" si="2819">Q411-M411</f>
        <v>3</v>
      </c>
      <c r="T411" s="542">
        <f t="shared" ref="T411" si="2820">Q411-F411</f>
        <v>23</v>
      </c>
      <c r="U411" s="542"/>
      <c r="V411" s="541">
        <f t="shared" ref="V411" si="2821">P411</f>
        <v>9</v>
      </c>
      <c r="W411" s="543">
        <f t="shared" ref="W411" si="2822">T411-V411</f>
        <v>14</v>
      </c>
      <c r="X411" s="1046" t="s">
        <v>473</v>
      </c>
      <c r="Y411" s="1099" t="s">
        <v>51</v>
      </c>
      <c r="Z411" s="1099" t="s">
        <v>29</v>
      </c>
      <c r="AA411" s="1099">
        <v>2017</v>
      </c>
      <c r="AB411" s="1046" t="s">
        <v>30</v>
      </c>
      <c r="AC411" s="1047">
        <v>7</v>
      </c>
      <c r="AD411" s="978">
        <f t="shared" ref="AD411" si="2823">T411/AC411</f>
        <v>3.2857142857142856</v>
      </c>
      <c r="AE411" s="1048">
        <v>23.45</v>
      </c>
      <c r="AF411" s="976">
        <f t="shared" ref="AF411" si="2824">AD411*AE411</f>
        <v>77.05</v>
      </c>
      <c r="AG411" s="1058" t="s">
        <v>128</v>
      </c>
      <c r="AH411" s="976">
        <f t="shared" ref="AH411" si="2825">AF411</f>
        <v>77.05</v>
      </c>
      <c r="AI411" s="978">
        <f t="shared" ref="AI411" si="2826">AD411</f>
        <v>3.2857142857142856</v>
      </c>
      <c r="AJ411" s="978">
        <f t="shared" ref="AJ411" si="2827">T411</f>
        <v>23</v>
      </c>
    </row>
    <row r="412" spans="1:39">
      <c r="A412" s="1097">
        <v>45728</v>
      </c>
      <c r="B412" s="164" t="s">
        <v>442</v>
      </c>
      <c r="C412" s="164" t="s">
        <v>111</v>
      </c>
      <c r="D412" s="1098" t="s">
        <v>462</v>
      </c>
      <c r="E412" s="164" t="s">
        <v>282</v>
      </c>
      <c r="F412" s="1000">
        <v>54786</v>
      </c>
      <c r="G412" s="1000"/>
      <c r="H412" s="1000">
        <v>54789</v>
      </c>
      <c r="I412" s="1000"/>
      <c r="J412" s="541">
        <f t="shared" ref="J412" si="2828">H412-F412</f>
        <v>3</v>
      </c>
      <c r="K412" s="1000">
        <v>54789</v>
      </c>
      <c r="L412" s="541">
        <f t="shared" ref="L412" si="2829">K412-H412</f>
        <v>0</v>
      </c>
      <c r="M412" s="1000">
        <v>54795</v>
      </c>
      <c r="N412" s="1000"/>
      <c r="O412" s="541">
        <f t="shared" ref="O412" si="2830">M412-K412</f>
        <v>6</v>
      </c>
      <c r="P412" s="541">
        <f t="shared" ref="P412" si="2831">M412-H412</f>
        <v>6</v>
      </c>
      <c r="Q412" s="1000">
        <v>54795</v>
      </c>
      <c r="R412" s="1000"/>
      <c r="S412" s="541">
        <f t="shared" ref="S412" si="2832">Q412-M412</f>
        <v>0</v>
      </c>
      <c r="T412" s="542">
        <f t="shared" ref="T412" si="2833">Q412-F412</f>
        <v>9</v>
      </c>
      <c r="U412" s="542"/>
      <c r="V412" s="541">
        <f t="shared" ref="V412" si="2834">P412</f>
        <v>6</v>
      </c>
      <c r="W412" s="543">
        <f t="shared" ref="W412" si="2835">T412-V412</f>
        <v>3</v>
      </c>
      <c r="X412" s="1046" t="s">
        <v>473</v>
      </c>
      <c r="Y412" s="1099" t="s">
        <v>51</v>
      </c>
      <c r="Z412" s="1099" t="s">
        <v>29</v>
      </c>
      <c r="AA412" s="1099">
        <v>2017</v>
      </c>
      <c r="AB412" s="1046" t="s">
        <v>30</v>
      </c>
      <c r="AC412" s="1047">
        <v>7</v>
      </c>
      <c r="AD412" s="978">
        <f t="shared" ref="AD412" si="2836">T412/AC412</f>
        <v>1.2857142857142858</v>
      </c>
      <c r="AE412" s="1048">
        <v>23.45</v>
      </c>
      <c r="AF412" s="976">
        <f t="shared" ref="AF412" si="2837">AD412*AE412</f>
        <v>30.150000000000002</v>
      </c>
      <c r="AG412" s="1058" t="s">
        <v>128</v>
      </c>
      <c r="AH412" s="976">
        <f t="shared" ref="AH412" si="2838">AF412</f>
        <v>30.150000000000002</v>
      </c>
      <c r="AI412" s="978">
        <f t="shared" ref="AI412" si="2839">AD412</f>
        <v>1.2857142857142858</v>
      </c>
      <c r="AJ412" s="978">
        <f t="shared" ref="AJ412" si="2840">T412</f>
        <v>9</v>
      </c>
    </row>
    <row r="413" spans="1:39">
      <c r="A413" s="1097">
        <v>45728</v>
      </c>
      <c r="B413" s="164" t="s">
        <v>442</v>
      </c>
      <c r="C413" s="164" t="s">
        <v>111</v>
      </c>
      <c r="D413" s="1098" t="s">
        <v>485</v>
      </c>
      <c r="E413" s="164" t="s">
        <v>282</v>
      </c>
      <c r="F413" s="1000">
        <v>54800</v>
      </c>
      <c r="G413" s="1000"/>
      <c r="H413" s="1000">
        <v>54805</v>
      </c>
      <c r="I413" s="1000"/>
      <c r="J413" s="541">
        <f t="shared" ref="J413" si="2841">H413-F413</f>
        <v>5</v>
      </c>
      <c r="K413" s="1000">
        <v>54805</v>
      </c>
      <c r="L413" s="541">
        <f t="shared" ref="L413" si="2842">K413-H413</f>
        <v>0</v>
      </c>
      <c r="M413" s="1000">
        <v>54825</v>
      </c>
      <c r="N413" s="1000"/>
      <c r="O413" s="541">
        <f t="shared" ref="O413" si="2843">M413-K413</f>
        <v>20</v>
      </c>
      <c r="P413" s="541">
        <f t="shared" ref="P413" si="2844">M413-H413</f>
        <v>20</v>
      </c>
      <c r="Q413" s="1000">
        <v>54834</v>
      </c>
      <c r="R413" s="1000"/>
      <c r="S413" s="541">
        <f t="shared" ref="S413" si="2845">Q413-M413</f>
        <v>9</v>
      </c>
      <c r="T413" s="542">
        <f t="shared" ref="T413" si="2846">Q413-F413</f>
        <v>34</v>
      </c>
      <c r="U413" s="542"/>
      <c r="V413" s="541">
        <f t="shared" ref="V413" si="2847">P413</f>
        <v>20</v>
      </c>
      <c r="W413" s="543">
        <f t="shared" ref="W413" si="2848">T413-V413</f>
        <v>14</v>
      </c>
      <c r="X413" s="1046" t="s">
        <v>473</v>
      </c>
      <c r="Y413" s="1099" t="s">
        <v>51</v>
      </c>
      <c r="Z413" s="1099" t="s">
        <v>29</v>
      </c>
      <c r="AA413" s="1099">
        <v>2017</v>
      </c>
      <c r="AB413" s="1046" t="s">
        <v>30</v>
      </c>
      <c r="AC413" s="1047">
        <v>7</v>
      </c>
      <c r="AD413" s="978">
        <f t="shared" ref="AD413" si="2849">T413/AC413</f>
        <v>4.8571428571428568</v>
      </c>
      <c r="AE413" s="1048">
        <v>23.45</v>
      </c>
      <c r="AF413" s="976">
        <f t="shared" ref="AF413" si="2850">AD413*AE413</f>
        <v>113.89999999999999</v>
      </c>
      <c r="AG413" s="1058" t="s">
        <v>128</v>
      </c>
      <c r="AH413" s="976">
        <f t="shared" ref="AH413" si="2851">AF413</f>
        <v>113.89999999999999</v>
      </c>
      <c r="AI413" s="978">
        <f t="shared" ref="AI413" si="2852">AD413</f>
        <v>4.8571428571428568</v>
      </c>
      <c r="AJ413" s="978">
        <f t="shared" ref="AJ413" si="2853">T413</f>
        <v>34</v>
      </c>
    </row>
    <row r="414" spans="1:39">
      <c r="A414" s="1097">
        <v>45728</v>
      </c>
      <c r="B414" s="164" t="s">
        <v>442</v>
      </c>
      <c r="C414" s="164" t="s">
        <v>111</v>
      </c>
      <c r="D414" s="1098" t="s">
        <v>461</v>
      </c>
      <c r="E414" s="164" t="s">
        <v>283</v>
      </c>
      <c r="F414" s="1000">
        <v>54834</v>
      </c>
      <c r="G414" s="1000"/>
      <c r="H414" s="1000">
        <v>54845</v>
      </c>
      <c r="I414" s="1000"/>
      <c r="J414" s="541">
        <f t="shared" ref="J414" si="2854">H414-F414</f>
        <v>11</v>
      </c>
      <c r="K414" s="1000">
        <v>54845</v>
      </c>
      <c r="L414" s="541">
        <f t="shared" ref="L414" si="2855">K414-H414</f>
        <v>0</v>
      </c>
      <c r="M414" s="1000">
        <v>54853</v>
      </c>
      <c r="N414" s="1000"/>
      <c r="O414" s="541">
        <f t="shared" ref="O414" si="2856">M414-K414</f>
        <v>8</v>
      </c>
      <c r="P414" s="541">
        <f t="shared" ref="P414" si="2857">M414-H414</f>
        <v>8</v>
      </c>
      <c r="Q414" s="1000">
        <v>54856</v>
      </c>
      <c r="R414" s="1000"/>
      <c r="S414" s="541">
        <f t="shared" ref="S414" si="2858">Q414-M414</f>
        <v>3</v>
      </c>
      <c r="T414" s="542">
        <f t="shared" ref="T414" si="2859">Q414-F414</f>
        <v>22</v>
      </c>
      <c r="U414" s="542"/>
      <c r="V414" s="541">
        <f t="shared" ref="V414" si="2860">P414</f>
        <v>8</v>
      </c>
      <c r="W414" s="543">
        <f t="shared" ref="W414" si="2861">T414-V414</f>
        <v>14</v>
      </c>
      <c r="X414" s="1046" t="s">
        <v>473</v>
      </c>
      <c r="Y414" s="1099" t="s">
        <v>51</v>
      </c>
      <c r="Z414" s="1099" t="s">
        <v>29</v>
      </c>
      <c r="AA414" s="1099">
        <v>2017</v>
      </c>
      <c r="AB414" s="1046" t="s">
        <v>30</v>
      </c>
      <c r="AC414" s="1047">
        <v>7</v>
      </c>
      <c r="AD414" s="978">
        <f t="shared" ref="AD414" si="2862">T414/AC414</f>
        <v>3.1428571428571428</v>
      </c>
      <c r="AE414" s="1048">
        <v>23.45</v>
      </c>
      <c r="AF414" s="976">
        <f t="shared" ref="AF414" si="2863">AD414*AE414</f>
        <v>73.7</v>
      </c>
      <c r="AG414" s="1058" t="s">
        <v>128</v>
      </c>
      <c r="AH414" s="976">
        <f t="shared" ref="AH414" si="2864">AF414</f>
        <v>73.7</v>
      </c>
      <c r="AI414" s="978">
        <f t="shared" ref="AI414" si="2865">AD414</f>
        <v>3.1428571428571428</v>
      </c>
      <c r="AJ414" s="978">
        <f t="shared" ref="AJ414" si="2866">T414</f>
        <v>22</v>
      </c>
      <c r="AK414" s="1035" t="s">
        <v>439</v>
      </c>
      <c r="AL414" s="1036" t="s">
        <v>440</v>
      </c>
      <c r="AM414" s="1092" t="s">
        <v>2</v>
      </c>
    </row>
    <row r="415" spans="1:39">
      <c r="A415" s="1097">
        <v>45729</v>
      </c>
      <c r="B415" s="164" t="s">
        <v>442</v>
      </c>
      <c r="C415" s="164" t="s">
        <v>111</v>
      </c>
      <c r="D415" s="1098" t="s">
        <v>462</v>
      </c>
      <c r="E415" s="164" t="s">
        <v>282</v>
      </c>
      <c r="F415" s="1000">
        <v>54856</v>
      </c>
      <c r="G415" s="1000"/>
      <c r="H415" s="1000">
        <v>54859</v>
      </c>
      <c r="I415" s="1000"/>
      <c r="J415" s="541">
        <f t="shared" ref="J415" si="2867">H415-F415</f>
        <v>3</v>
      </c>
      <c r="K415" s="1000">
        <v>54859</v>
      </c>
      <c r="L415" s="541">
        <f t="shared" ref="L415" si="2868">K415-H415</f>
        <v>0</v>
      </c>
      <c r="M415" s="1000">
        <v>54865</v>
      </c>
      <c r="N415" s="1000"/>
      <c r="O415" s="541">
        <f t="shared" ref="O415" si="2869">M415-K415</f>
        <v>6</v>
      </c>
      <c r="P415" s="541">
        <f t="shared" ref="P415" si="2870">M415-H415</f>
        <v>6</v>
      </c>
      <c r="Q415" s="1000">
        <v>54865</v>
      </c>
      <c r="R415" s="1000"/>
      <c r="S415" s="541">
        <f t="shared" ref="S415" si="2871">Q415-M415</f>
        <v>0</v>
      </c>
      <c r="T415" s="542">
        <f t="shared" ref="T415" si="2872">Q415-F415</f>
        <v>9</v>
      </c>
      <c r="U415" s="542"/>
      <c r="V415" s="541">
        <f t="shared" ref="V415" si="2873">P415</f>
        <v>6</v>
      </c>
      <c r="W415" s="543">
        <f t="shared" ref="W415" si="2874">T415-V415</f>
        <v>3</v>
      </c>
      <c r="X415" s="1046" t="s">
        <v>473</v>
      </c>
      <c r="Y415" s="1099" t="s">
        <v>51</v>
      </c>
      <c r="Z415" s="1099" t="s">
        <v>29</v>
      </c>
      <c r="AA415" s="1099">
        <v>2017</v>
      </c>
      <c r="AB415" s="1046" t="s">
        <v>30</v>
      </c>
      <c r="AC415" s="1047">
        <v>7</v>
      </c>
      <c r="AD415" s="978">
        <f t="shared" ref="AD415" si="2875">T415/AC415</f>
        <v>1.2857142857142858</v>
      </c>
      <c r="AE415" s="1048">
        <v>23.45</v>
      </c>
      <c r="AF415" s="976">
        <f t="shared" ref="AF415" si="2876">AD415*AE415</f>
        <v>30.150000000000002</v>
      </c>
      <c r="AG415" s="1058" t="s">
        <v>128</v>
      </c>
      <c r="AH415" s="976">
        <f t="shared" ref="AH415" si="2877">AF415</f>
        <v>30.150000000000002</v>
      </c>
      <c r="AI415" s="978">
        <f t="shared" ref="AI415" si="2878">AD415</f>
        <v>1.2857142857142858</v>
      </c>
      <c r="AJ415" s="978">
        <f t="shared" ref="AJ415" si="2879">T415</f>
        <v>9</v>
      </c>
      <c r="AK415" s="1106">
        <f>SUM(AH410:AH415)</f>
        <v>401.99999999999994</v>
      </c>
      <c r="AL415" s="1074">
        <v>700</v>
      </c>
      <c r="AM415" s="1075">
        <v>45729</v>
      </c>
    </row>
    <row r="416" spans="1:39">
      <c r="A416" s="1097">
        <v>45729</v>
      </c>
      <c r="B416" s="164" t="s">
        <v>442</v>
      </c>
      <c r="C416" s="164" t="s">
        <v>111</v>
      </c>
      <c r="D416" s="1098" t="s">
        <v>485</v>
      </c>
      <c r="E416" s="164" t="s">
        <v>282</v>
      </c>
      <c r="F416" s="1000">
        <v>54865</v>
      </c>
      <c r="G416" s="1000"/>
      <c r="H416" s="1000">
        <v>54865</v>
      </c>
      <c r="I416" s="1000"/>
      <c r="J416" s="541">
        <f t="shared" ref="J416" si="2880">H416-F416</f>
        <v>0</v>
      </c>
      <c r="K416" s="1000">
        <v>54870</v>
      </c>
      <c r="L416" s="541">
        <f t="shared" ref="L416" si="2881">K416-H416</f>
        <v>5</v>
      </c>
      <c r="M416" s="1000">
        <v>54889</v>
      </c>
      <c r="N416" s="1000"/>
      <c r="O416" s="541">
        <f t="shared" ref="O416" si="2882">M416-K416</f>
        <v>19</v>
      </c>
      <c r="P416" s="541">
        <f t="shared" ref="P416" si="2883">M416-H416</f>
        <v>24</v>
      </c>
      <c r="Q416" s="1000">
        <v>54907</v>
      </c>
      <c r="R416" s="1000"/>
      <c r="S416" s="541">
        <f t="shared" ref="S416" si="2884">Q416-M416</f>
        <v>18</v>
      </c>
      <c r="T416" s="542">
        <f t="shared" ref="T416" si="2885">Q416-F416</f>
        <v>42</v>
      </c>
      <c r="U416" s="542"/>
      <c r="V416" s="541">
        <f t="shared" ref="V416" si="2886">P416</f>
        <v>24</v>
      </c>
      <c r="W416" s="543">
        <f t="shared" ref="W416" si="2887">T416-V416</f>
        <v>18</v>
      </c>
      <c r="X416" s="1046" t="s">
        <v>473</v>
      </c>
      <c r="Y416" s="1099" t="s">
        <v>51</v>
      </c>
      <c r="Z416" s="1099" t="s">
        <v>29</v>
      </c>
      <c r="AA416" s="1099">
        <v>2017</v>
      </c>
      <c r="AB416" s="1046" t="s">
        <v>30</v>
      </c>
      <c r="AC416" s="1047">
        <v>7</v>
      </c>
      <c r="AD416" s="978">
        <f t="shared" ref="AD416" si="2888">T416/AC416</f>
        <v>6</v>
      </c>
      <c r="AE416" s="1048">
        <v>23.45</v>
      </c>
      <c r="AF416" s="976">
        <f t="shared" ref="AF416" si="2889">AD416*AE416</f>
        <v>140.69999999999999</v>
      </c>
      <c r="AG416" s="1058" t="s">
        <v>128</v>
      </c>
      <c r="AH416" s="976">
        <f t="shared" ref="AH416" si="2890">AF416</f>
        <v>140.69999999999999</v>
      </c>
      <c r="AI416" s="978">
        <f t="shared" ref="AI416" si="2891">AD416</f>
        <v>6</v>
      </c>
      <c r="AJ416" s="978">
        <f t="shared" ref="AJ416" si="2892">T416</f>
        <v>42</v>
      </c>
    </row>
    <row r="417" spans="1:39">
      <c r="A417" s="1097">
        <v>45729</v>
      </c>
      <c r="B417" s="164" t="s">
        <v>442</v>
      </c>
      <c r="C417" s="164" t="s">
        <v>111</v>
      </c>
      <c r="D417" s="1098" t="s">
        <v>461</v>
      </c>
      <c r="E417" s="164" t="s">
        <v>283</v>
      </c>
      <c r="F417" s="1000">
        <v>54907</v>
      </c>
      <c r="G417" s="1000"/>
      <c r="H417" s="1000">
        <v>54925</v>
      </c>
      <c r="I417" s="1000"/>
      <c r="J417" s="541">
        <f t="shared" ref="J417" si="2893">H417-F417</f>
        <v>18</v>
      </c>
      <c r="K417" s="1000">
        <v>54925</v>
      </c>
      <c r="L417" s="541">
        <f t="shared" ref="L417" si="2894">K417-H417</f>
        <v>0</v>
      </c>
      <c r="M417" s="1000">
        <v>54933</v>
      </c>
      <c r="N417" s="1000"/>
      <c r="O417" s="541">
        <f t="shared" ref="O417" si="2895">M417-K417</f>
        <v>8</v>
      </c>
      <c r="P417" s="541">
        <f t="shared" ref="P417" si="2896">M417-H417</f>
        <v>8</v>
      </c>
      <c r="Q417" s="1000">
        <v>54937</v>
      </c>
      <c r="R417" s="1000"/>
      <c r="S417" s="541">
        <f t="shared" ref="S417" si="2897">Q417-M417</f>
        <v>4</v>
      </c>
      <c r="T417" s="542">
        <f t="shared" ref="T417" si="2898">Q417-F417</f>
        <v>30</v>
      </c>
      <c r="U417" s="542"/>
      <c r="V417" s="541">
        <f t="shared" ref="V417" si="2899">P417</f>
        <v>8</v>
      </c>
      <c r="W417" s="543">
        <f t="shared" ref="W417" si="2900">T417-V417</f>
        <v>22</v>
      </c>
      <c r="X417" s="1046" t="s">
        <v>473</v>
      </c>
      <c r="Y417" s="1099" t="s">
        <v>51</v>
      </c>
      <c r="Z417" s="1099" t="s">
        <v>29</v>
      </c>
      <c r="AA417" s="1099">
        <v>2017</v>
      </c>
      <c r="AB417" s="1046" t="s">
        <v>30</v>
      </c>
      <c r="AC417" s="1047">
        <v>7</v>
      </c>
      <c r="AD417" s="978">
        <f t="shared" ref="AD417" si="2901">T417/AC417</f>
        <v>4.2857142857142856</v>
      </c>
      <c r="AE417" s="1048">
        <v>23.45</v>
      </c>
      <c r="AF417" s="976">
        <f t="shared" ref="AF417" si="2902">AD417*AE417</f>
        <v>100.5</v>
      </c>
      <c r="AG417" s="1058" t="s">
        <v>128</v>
      </c>
      <c r="AH417" s="976">
        <f t="shared" ref="AH417" si="2903">AF417</f>
        <v>100.5</v>
      </c>
      <c r="AI417" s="978">
        <f t="shared" ref="AI417" si="2904">AD417</f>
        <v>4.2857142857142856</v>
      </c>
      <c r="AJ417" s="978">
        <f t="shared" ref="AJ417" si="2905">T417</f>
        <v>30</v>
      </c>
    </row>
    <row r="418" spans="1:39">
      <c r="A418" s="1097">
        <v>45730</v>
      </c>
      <c r="B418" s="164" t="s">
        <v>442</v>
      </c>
      <c r="C418" s="164" t="s">
        <v>111</v>
      </c>
      <c r="D418" s="1098" t="s">
        <v>462</v>
      </c>
      <c r="E418" s="164" t="s">
        <v>282</v>
      </c>
      <c r="F418" s="1000">
        <v>54937</v>
      </c>
      <c r="G418" s="1000"/>
      <c r="H418" s="1000">
        <v>54940</v>
      </c>
      <c r="I418" s="1000"/>
      <c r="J418" s="541">
        <f t="shared" ref="J418" si="2906">H418-F418</f>
        <v>3</v>
      </c>
      <c r="K418" s="1000">
        <v>54940</v>
      </c>
      <c r="L418" s="541">
        <f t="shared" ref="L418" si="2907">K418-H418</f>
        <v>0</v>
      </c>
      <c r="M418" s="1000">
        <v>54946</v>
      </c>
      <c r="N418" s="1000"/>
      <c r="O418" s="541">
        <f t="shared" ref="O418" si="2908">M418-K418</f>
        <v>6</v>
      </c>
      <c r="P418" s="541">
        <f t="shared" ref="P418" si="2909">M418-H418</f>
        <v>6</v>
      </c>
      <c r="Q418" s="1000">
        <v>54946</v>
      </c>
      <c r="R418" s="1000"/>
      <c r="S418" s="541">
        <f t="shared" ref="S418" si="2910">Q418-M418</f>
        <v>0</v>
      </c>
      <c r="T418" s="542">
        <f t="shared" ref="T418" si="2911">Q418-F418</f>
        <v>9</v>
      </c>
      <c r="U418" s="542"/>
      <c r="V418" s="541">
        <f t="shared" ref="V418" si="2912">P418</f>
        <v>6</v>
      </c>
      <c r="W418" s="543">
        <f t="shared" ref="W418" si="2913">T418-V418</f>
        <v>3</v>
      </c>
      <c r="X418" s="1046" t="s">
        <v>473</v>
      </c>
      <c r="Y418" s="1099" t="s">
        <v>51</v>
      </c>
      <c r="Z418" s="1099" t="s">
        <v>29</v>
      </c>
      <c r="AA418" s="1099">
        <v>2017</v>
      </c>
      <c r="AB418" s="1046" t="s">
        <v>30</v>
      </c>
      <c r="AC418" s="1047">
        <v>7</v>
      </c>
      <c r="AD418" s="978">
        <f t="shared" ref="AD418" si="2914">T418/AC418</f>
        <v>1.2857142857142858</v>
      </c>
      <c r="AE418" s="1048">
        <v>23.45</v>
      </c>
      <c r="AF418" s="976">
        <f t="shared" ref="AF418" si="2915">AD418*AE418</f>
        <v>30.150000000000002</v>
      </c>
      <c r="AG418" s="1058" t="s">
        <v>128</v>
      </c>
      <c r="AH418" s="976">
        <f t="shared" ref="AH418" si="2916">AF418</f>
        <v>30.150000000000002</v>
      </c>
      <c r="AI418" s="978">
        <f t="shared" ref="AI418" si="2917">AD418</f>
        <v>1.2857142857142858</v>
      </c>
      <c r="AJ418" s="978">
        <f t="shared" ref="AJ418" si="2918">T418</f>
        <v>9</v>
      </c>
    </row>
    <row r="419" spans="1:39">
      <c r="A419" s="1097">
        <v>45730</v>
      </c>
      <c r="B419" s="164" t="s">
        <v>442</v>
      </c>
      <c r="C419" s="164" t="s">
        <v>111</v>
      </c>
      <c r="D419" s="1098" t="s">
        <v>485</v>
      </c>
      <c r="E419" s="164" t="s">
        <v>282</v>
      </c>
      <c r="F419" s="1000">
        <v>54991</v>
      </c>
      <c r="G419" s="1000"/>
      <c r="H419" s="1000">
        <v>54993</v>
      </c>
      <c r="I419" s="1000"/>
      <c r="J419" s="541">
        <f t="shared" ref="J419" si="2919">H419-F419</f>
        <v>2</v>
      </c>
      <c r="K419" s="1000">
        <v>54993</v>
      </c>
      <c r="L419" s="541">
        <f t="shared" ref="L419" si="2920">K419-H419</f>
        <v>0</v>
      </c>
      <c r="M419" s="1000">
        <v>55002</v>
      </c>
      <c r="N419" s="1000"/>
      <c r="O419" s="541">
        <f t="shared" ref="O419" si="2921">M419-K419</f>
        <v>9</v>
      </c>
      <c r="P419" s="541">
        <f t="shared" ref="P419" si="2922">M419-H419</f>
        <v>9</v>
      </c>
      <c r="Q419" s="1000">
        <v>55006</v>
      </c>
      <c r="R419" s="1000"/>
      <c r="S419" s="541">
        <f t="shared" ref="S419" si="2923">Q419-M419</f>
        <v>4</v>
      </c>
      <c r="T419" s="542">
        <f t="shared" ref="T419" si="2924">Q419-F419</f>
        <v>15</v>
      </c>
      <c r="U419" s="542"/>
      <c r="V419" s="541">
        <f t="shared" ref="V419" si="2925">P419</f>
        <v>9</v>
      </c>
      <c r="W419" s="543">
        <f t="shared" ref="W419" si="2926">T419-V419</f>
        <v>6</v>
      </c>
      <c r="X419" s="1046" t="s">
        <v>473</v>
      </c>
      <c r="Y419" s="1099" t="s">
        <v>51</v>
      </c>
      <c r="Z419" s="1099" t="s">
        <v>29</v>
      </c>
      <c r="AA419" s="1099">
        <v>2017</v>
      </c>
      <c r="AB419" s="1046" t="s">
        <v>30</v>
      </c>
      <c r="AC419" s="1047">
        <v>7</v>
      </c>
      <c r="AD419" s="978">
        <f t="shared" ref="AD419" si="2927">T419/AC419</f>
        <v>2.1428571428571428</v>
      </c>
      <c r="AE419" s="1048">
        <v>23.45</v>
      </c>
      <c r="AF419" s="976">
        <f t="shared" ref="AF419" si="2928">AD419*AE419</f>
        <v>50.25</v>
      </c>
      <c r="AG419" s="1058" t="s">
        <v>128</v>
      </c>
      <c r="AH419" s="976">
        <f t="shared" ref="AH419" si="2929">AF419</f>
        <v>50.25</v>
      </c>
      <c r="AI419" s="978">
        <f t="shared" ref="AI419" si="2930">AD419</f>
        <v>2.1428571428571428</v>
      </c>
      <c r="AJ419" s="978">
        <f t="shared" ref="AJ419" si="2931">T419</f>
        <v>15</v>
      </c>
    </row>
    <row r="420" spans="1:39">
      <c r="A420" s="1097">
        <v>45730</v>
      </c>
      <c r="B420" s="164" t="s">
        <v>442</v>
      </c>
      <c r="C420" s="164" t="s">
        <v>111</v>
      </c>
      <c r="D420" s="1098" t="s">
        <v>461</v>
      </c>
      <c r="E420" s="164" t="s">
        <v>283</v>
      </c>
      <c r="F420" s="1000">
        <v>55006</v>
      </c>
      <c r="G420" s="1000"/>
      <c r="H420" s="1000">
        <v>55017</v>
      </c>
      <c r="I420" s="1000"/>
      <c r="J420" s="541">
        <f t="shared" ref="J420" si="2932">H420-F420</f>
        <v>11</v>
      </c>
      <c r="K420" s="1000">
        <v>55017</v>
      </c>
      <c r="L420" s="541">
        <f t="shared" ref="L420" si="2933">K420-H420</f>
        <v>0</v>
      </c>
      <c r="M420" s="1000">
        <v>55026</v>
      </c>
      <c r="N420" s="1000"/>
      <c r="O420" s="541">
        <f t="shared" ref="O420" si="2934">M420-K420</f>
        <v>9</v>
      </c>
      <c r="P420" s="541">
        <f t="shared" ref="P420" si="2935">M420-H420</f>
        <v>9</v>
      </c>
      <c r="Q420" s="1000">
        <v>55034</v>
      </c>
      <c r="R420" s="1000"/>
      <c r="S420" s="541">
        <f t="shared" ref="S420" si="2936">Q420-M420</f>
        <v>8</v>
      </c>
      <c r="T420" s="542">
        <f t="shared" ref="T420" si="2937">Q420-F420</f>
        <v>28</v>
      </c>
      <c r="U420" s="542"/>
      <c r="V420" s="541">
        <f t="shared" ref="V420" si="2938">P420</f>
        <v>9</v>
      </c>
      <c r="W420" s="543">
        <f t="shared" ref="W420" si="2939">T420-V420</f>
        <v>19</v>
      </c>
      <c r="X420" s="1046" t="s">
        <v>473</v>
      </c>
      <c r="Y420" s="1099" t="s">
        <v>51</v>
      </c>
      <c r="Z420" s="1099" t="s">
        <v>29</v>
      </c>
      <c r="AA420" s="1099">
        <v>2017</v>
      </c>
      <c r="AB420" s="1046" t="s">
        <v>30</v>
      </c>
      <c r="AC420" s="1047">
        <v>7</v>
      </c>
      <c r="AD420" s="978">
        <f t="shared" ref="AD420" si="2940">T420/AC420</f>
        <v>4</v>
      </c>
      <c r="AE420" s="1048">
        <v>23.45</v>
      </c>
      <c r="AF420" s="976">
        <f t="shared" ref="AF420" si="2941">AD420*AE420</f>
        <v>93.8</v>
      </c>
      <c r="AG420" s="1058" t="s">
        <v>128</v>
      </c>
      <c r="AH420" s="976">
        <f t="shared" ref="AH420" si="2942">AF420</f>
        <v>93.8</v>
      </c>
      <c r="AI420" s="978">
        <f t="shared" ref="AI420" si="2943">AD420</f>
        <v>4</v>
      </c>
      <c r="AJ420" s="978">
        <f t="shared" ref="AJ420" si="2944">T420</f>
        <v>28</v>
      </c>
      <c r="AK420" s="1035" t="s">
        <v>439</v>
      </c>
      <c r="AL420" s="1036" t="s">
        <v>440</v>
      </c>
      <c r="AM420" s="1092" t="s">
        <v>2</v>
      </c>
    </row>
    <row r="421" spans="1:39">
      <c r="A421" s="1097">
        <v>45731</v>
      </c>
      <c r="B421" s="164" t="s">
        <v>442</v>
      </c>
      <c r="C421" s="164" t="s">
        <v>111</v>
      </c>
      <c r="D421" s="1098" t="s">
        <v>597</v>
      </c>
      <c r="E421" s="164" t="s">
        <v>282</v>
      </c>
      <c r="F421" s="1000">
        <v>55034</v>
      </c>
      <c r="G421" s="1000"/>
      <c r="H421" s="1000">
        <v>55044</v>
      </c>
      <c r="I421" s="1000"/>
      <c r="J421" s="541">
        <f t="shared" ref="J421" si="2945">H421-F421</f>
        <v>10</v>
      </c>
      <c r="K421" s="1000">
        <v>55044</v>
      </c>
      <c r="L421" s="541">
        <f t="shared" ref="L421" si="2946">K421-H421</f>
        <v>0</v>
      </c>
      <c r="M421" s="1000">
        <v>55053</v>
      </c>
      <c r="N421" s="1000"/>
      <c r="O421" s="541">
        <f t="shared" ref="O421" si="2947">M421-K421</f>
        <v>9</v>
      </c>
      <c r="P421" s="541">
        <f t="shared" ref="P421" si="2948">M421-H421</f>
        <v>9</v>
      </c>
      <c r="Q421" s="1000">
        <v>55058</v>
      </c>
      <c r="R421" s="1000"/>
      <c r="S421" s="541">
        <f t="shared" ref="S421" si="2949">Q421-M421</f>
        <v>5</v>
      </c>
      <c r="T421" s="542">
        <f t="shared" ref="T421" si="2950">Q421-F421</f>
        <v>24</v>
      </c>
      <c r="U421" s="542"/>
      <c r="V421" s="541">
        <f t="shared" ref="V421" si="2951">P421</f>
        <v>9</v>
      </c>
      <c r="W421" s="543">
        <f t="shared" ref="W421" si="2952">T421-V421</f>
        <v>15</v>
      </c>
      <c r="X421" s="1046" t="s">
        <v>473</v>
      </c>
      <c r="Y421" s="1099" t="s">
        <v>51</v>
      </c>
      <c r="Z421" s="1099" t="s">
        <v>29</v>
      </c>
      <c r="AA421" s="1099">
        <v>2017</v>
      </c>
      <c r="AB421" s="1046" t="s">
        <v>30</v>
      </c>
      <c r="AC421" s="1047">
        <v>7</v>
      </c>
      <c r="AD421" s="978">
        <f t="shared" ref="AD421" si="2953">T421/AC421</f>
        <v>3.4285714285714284</v>
      </c>
      <c r="AE421" s="1048">
        <v>23.45</v>
      </c>
      <c r="AF421" s="976">
        <f t="shared" ref="AF421" si="2954">AD421*AE421</f>
        <v>80.399999999999991</v>
      </c>
      <c r="AG421" s="1058" t="s">
        <v>128</v>
      </c>
      <c r="AH421" s="976">
        <f t="shared" ref="AH421" si="2955">AF421</f>
        <v>80.399999999999991</v>
      </c>
      <c r="AI421" s="978">
        <f t="shared" ref="AI421" si="2956">AD421</f>
        <v>3.4285714285714284</v>
      </c>
      <c r="AJ421" s="978">
        <f t="shared" ref="AJ421" si="2957">T421</f>
        <v>24</v>
      </c>
      <c r="AK421" s="1106">
        <f>SUM(AH416:AH421)</f>
        <v>495.79999999999995</v>
      </c>
      <c r="AL421" s="1074">
        <v>700</v>
      </c>
      <c r="AM421" s="1075">
        <v>45734</v>
      </c>
    </row>
    <row r="422" spans="1:39">
      <c r="A422" s="1097">
        <v>45734</v>
      </c>
      <c r="B422" s="164" t="s">
        <v>442</v>
      </c>
      <c r="C422" s="164" t="s">
        <v>111</v>
      </c>
      <c r="D422" s="1098" t="s">
        <v>462</v>
      </c>
      <c r="E422" s="164" t="s">
        <v>282</v>
      </c>
      <c r="F422" s="1000">
        <v>55058</v>
      </c>
      <c r="G422" s="1000"/>
      <c r="H422" s="1000">
        <v>55062</v>
      </c>
      <c r="I422" s="1000"/>
      <c r="J422" s="541">
        <f t="shared" ref="J422" si="2958">H422-F422</f>
        <v>4</v>
      </c>
      <c r="K422" s="1000">
        <v>55062</v>
      </c>
      <c r="L422" s="541">
        <f t="shared" ref="L422" si="2959">K422-H422</f>
        <v>0</v>
      </c>
      <c r="M422" s="1000">
        <v>55071</v>
      </c>
      <c r="N422" s="1000"/>
      <c r="O422" s="541">
        <f t="shared" ref="O422" si="2960">M422-K422</f>
        <v>9</v>
      </c>
      <c r="P422" s="541">
        <f t="shared" ref="P422" si="2961">M422-H422</f>
        <v>9</v>
      </c>
      <c r="Q422" s="1000">
        <v>55089</v>
      </c>
      <c r="R422" s="1000"/>
      <c r="S422" s="541">
        <f t="shared" ref="S422" si="2962">Q422-M422</f>
        <v>18</v>
      </c>
      <c r="T422" s="542">
        <f t="shared" ref="T422" si="2963">Q422-F422</f>
        <v>31</v>
      </c>
      <c r="U422" s="542"/>
      <c r="V422" s="541">
        <f t="shared" ref="V422" si="2964">P422</f>
        <v>9</v>
      </c>
      <c r="W422" s="543">
        <f t="shared" ref="W422" si="2965">T422-V422</f>
        <v>22</v>
      </c>
      <c r="X422" s="1046" t="s">
        <v>473</v>
      </c>
      <c r="Y422" s="1099" t="s">
        <v>51</v>
      </c>
      <c r="Z422" s="1099" t="s">
        <v>29</v>
      </c>
      <c r="AA422" s="1099">
        <v>2017</v>
      </c>
      <c r="AB422" s="1046" t="s">
        <v>30</v>
      </c>
      <c r="AC422" s="1047">
        <v>7</v>
      </c>
      <c r="AD422" s="978">
        <f t="shared" ref="AD422" si="2966">T422/AC422</f>
        <v>4.4285714285714288</v>
      </c>
      <c r="AE422" s="1048">
        <v>23.45</v>
      </c>
      <c r="AF422" s="976">
        <f t="shared" ref="AF422" si="2967">AD422*AE422</f>
        <v>103.85000000000001</v>
      </c>
      <c r="AG422" s="1058" t="s">
        <v>128</v>
      </c>
      <c r="AH422" s="976">
        <f t="shared" ref="AH422" si="2968">AF422</f>
        <v>103.85000000000001</v>
      </c>
      <c r="AI422" s="978">
        <f t="shared" ref="AI422" si="2969">AD422</f>
        <v>4.4285714285714288</v>
      </c>
      <c r="AJ422" s="978">
        <f t="shared" ref="AJ422" si="2970">T422</f>
        <v>31</v>
      </c>
    </row>
    <row r="423" spans="1:39">
      <c r="A423" s="1097">
        <v>45734</v>
      </c>
      <c r="B423" s="164" t="s">
        <v>442</v>
      </c>
      <c r="C423" s="164" t="s">
        <v>111</v>
      </c>
      <c r="D423" s="1098" t="s">
        <v>461</v>
      </c>
      <c r="E423" s="164" t="s">
        <v>283</v>
      </c>
      <c r="F423" s="1000">
        <v>55089</v>
      </c>
      <c r="G423" s="1000"/>
      <c r="H423" s="1000">
        <v>55099</v>
      </c>
      <c r="I423" s="1000"/>
      <c r="J423" s="541">
        <f t="shared" ref="J423" si="2971">H423-F423</f>
        <v>10</v>
      </c>
      <c r="K423" s="1000">
        <v>55099</v>
      </c>
      <c r="L423" s="541">
        <f t="shared" ref="L423" si="2972">K423-H423</f>
        <v>0</v>
      </c>
      <c r="M423" s="1000">
        <v>55109</v>
      </c>
      <c r="N423" s="1000"/>
      <c r="O423" s="541">
        <f t="shared" ref="O423" si="2973">M423-K423</f>
        <v>10</v>
      </c>
      <c r="P423" s="541">
        <f t="shared" ref="P423" si="2974">M423-H423</f>
        <v>10</v>
      </c>
      <c r="Q423" s="1000">
        <v>55113</v>
      </c>
      <c r="R423" s="1000"/>
      <c r="S423" s="541">
        <f t="shared" ref="S423" si="2975">Q423-M423</f>
        <v>4</v>
      </c>
      <c r="T423" s="542">
        <f t="shared" ref="T423" si="2976">Q423-F423</f>
        <v>24</v>
      </c>
      <c r="U423" s="542"/>
      <c r="V423" s="541">
        <f t="shared" ref="V423" si="2977">P423</f>
        <v>10</v>
      </c>
      <c r="W423" s="543">
        <f t="shared" ref="W423" si="2978">T423-V423</f>
        <v>14</v>
      </c>
      <c r="X423" s="1046" t="s">
        <v>473</v>
      </c>
      <c r="Y423" s="1099" t="s">
        <v>51</v>
      </c>
      <c r="Z423" s="1099" t="s">
        <v>29</v>
      </c>
      <c r="AA423" s="1099">
        <v>2017</v>
      </c>
      <c r="AB423" s="1046" t="s">
        <v>30</v>
      </c>
      <c r="AC423" s="1047">
        <v>7</v>
      </c>
      <c r="AD423" s="978">
        <f t="shared" ref="AD423" si="2979">T423/AC423</f>
        <v>3.4285714285714284</v>
      </c>
      <c r="AE423" s="1048">
        <v>23.45</v>
      </c>
      <c r="AF423" s="976">
        <f t="shared" ref="AF423" si="2980">AD423*AE423</f>
        <v>80.399999999999991</v>
      </c>
      <c r="AG423" s="1058" t="s">
        <v>128</v>
      </c>
      <c r="AH423" s="976">
        <f t="shared" ref="AH423" si="2981">AF423</f>
        <v>80.399999999999991</v>
      </c>
      <c r="AI423" s="978">
        <f t="shared" ref="AI423" si="2982">AD423</f>
        <v>3.4285714285714284</v>
      </c>
      <c r="AJ423" s="978">
        <f t="shared" ref="AJ423" si="2983">T423</f>
        <v>24</v>
      </c>
    </row>
    <row r="424" spans="1:39">
      <c r="A424" s="1097">
        <v>45735</v>
      </c>
      <c r="B424" s="164" t="s">
        <v>442</v>
      </c>
      <c r="C424" s="164" t="s">
        <v>111</v>
      </c>
      <c r="D424" s="1098" t="s">
        <v>462</v>
      </c>
      <c r="E424" s="164" t="s">
        <v>282</v>
      </c>
      <c r="F424" s="1000">
        <v>55113</v>
      </c>
      <c r="G424" s="1000"/>
      <c r="H424" s="1000">
        <v>55116</v>
      </c>
      <c r="I424" s="1000"/>
      <c r="J424" s="541">
        <f t="shared" ref="J424" si="2984">H424-F424</f>
        <v>3</v>
      </c>
      <c r="K424" s="1000">
        <v>55116</v>
      </c>
      <c r="L424" s="541">
        <f t="shared" ref="L424" si="2985">K424-H424</f>
        <v>0</v>
      </c>
      <c r="M424" s="1000">
        <v>55122</v>
      </c>
      <c r="N424" s="1000"/>
      <c r="O424" s="541">
        <f t="shared" ref="O424" si="2986">M424-K424</f>
        <v>6</v>
      </c>
      <c r="P424" s="541">
        <f t="shared" ref="P424" si="2987">M424-H424</f>
        <v>6</v>
      </c>
      <c r="Q424" s="1000">
        <v>55130</v>
      </c>
      <c r="R424" s="1000"/>
      <c r="S424" s="541">
        <f t="shared" ref="S424" si="2988">Q424-M424</f>
        <v>8</v>
      </c>
      <c r="T424" s="542">
        <f t="shared" ref="T424" si="2989">Q424-F424</f>
        <v>17</v>
      </c>
      <c r="U424" s="542"/>
      <c r="V424" s="541">
        <f t="shared" ref="V424" si="2990">P424</f>
        <v>6</v>
      </c>
      <c r="W424" s="543">
        <f t="shared" ref="W424" si="2991">T424-V424</f>
        <v>11</v>
      </c>
      <c r="X424" s="1046" t="s">
        <v>473</v>
      </c>
      <c r="Y424" s="1099" t="s">
        <v>51</v>
      </c>
      <c r="Z424" s="1099" t="s">
        <v>29</v>
      </c>
      <c r="AA424" s="1099">
        <v>2017</v>
      </c>
      <c r="AB424" s="1046" t="s">
        <v>30</v>
      </c>
      <c r="AC424" s="1047">
        <v>7</v>
      </c>
      <c r="AD424" s="978">
        <f t="shared" ref="AD424" si="2992">T424/AC424</f>
        <v>2.4285714285714284</v>
      </c>
      <c r="AE424" s="1048">
        <v>23.45</v>
      </c>
      <c r="AF424" s="976">
        <f t="shared" ref="AF424" si="2993">AD424*AE424</f>
        <v>56.949999999999996</v>
      </c>
      <c r="AG424" s="1058" t="s">
        <v>128</v>
      </c>
      <c r="AH424" s="976">
        <f t="shared" ref="AH424" si="2994">AF424</f>
        <v>56.949999999999996</v>
      </c>
      <c r="AI424" s="978">
        <f t="shared" ref="AI424" si="2995">AD424</f>
        <v>2.4285714285714284</v>
      </c>
      <c r="AJ424" s="978">
        <f t="shared" ref="AJ424" si="2996">T424</f>
        <v>17</v>
      </c>
    </row>
    <row r="425" spans="1:39">
      <c r="A425" s="1097">
        <v>45735</v>
      </c>
      <c r="B425" s="164" t="s">
        <v>442</v>
      </c>
      <c r="C425" s="164" t="s">
        <v>111</v>
      </c>
      <c r="D425" s="1098" t="s">
        <v>485</v>
      </c>
      <c r="E425" s="164" t="s">
        <v>282</v>
      </c>
      <c r="F425" s="1000">
        <v>55130</v>
      </c>
      <c r="G425" s="1000"/>
      <c r="H425" s="1000">
        <v>55150</v>
      </c>
      <c r="I425" s="1000"/>
      <c r="J425" s="541">
        <f t="shared" ref="J425" si="2997">H425-F425</f>
        <v>20</v>
      </c>
      <c r="K425" s="1000">
        <v>55150</v>
      </c>
      <c r="L425" s="541">
        <f t="shared" ref="L425" si="2998">K425-H425</f>
        <v>0</v>
      </c>
      <c r="M425" s="1000">
        <v>55178</v>
      </c>
      <c r="N425" s="1000"/>
      <c r="O425" s="541">
        <f t="shared" ref="O425" si="2999">M425-K425</f>
        <v>28</v>
      </c>
      <c r="P425" s="541">
        <f t="shared" ref="P425" si="3000">M425-H425</f>
        <v>28</v>
      </c>
      <c r="Q425" s="1000">
        <v>55191</v>
      </c>
      <c r="R425" s="1000"/>
      <c r="S425" s="541">
        <f t="shared" ref="S425" si="3001">Q425-M425</f>
        <v>13</v>
      </c>
      <c r="T425" s="542">
        <f t="shared" ref="T425" si="3002">Q425-F425</f>
        <v>61</v>
      </c>
      <c r="U425" s="542"/>
      <c r="V425" s="541">
        <f t="shared" ref="V425" si="3003">P425</f>
        <v>28</v>
      </c>
      <c r="W425" s="543">
        <f t="shared" ref="W425" si="3004">T425-V425</f>
        <v>33</v>
      </c>
      <c r="X425" s="1046" t="s">
        <v>473</v>
      </c>
      <c r="Y425" s="1099" t="s">
        <v>51</v>
      </c>
      <c r="Z425" s="1099" t="s">
        <v>29</v>
      </c>
      <c r="AA425" s="1099">
        <v>2017</v>
      </c>
      <c r="AB425" s="1046" t="s">
        <v>30</v>
      </c>
      <c r="AC425" s="1047">
        <v>7</v>
      </c>
      <c r="AD425" s="978">
        <f t="shared" ref="AD425" si="3005">T425/AC425</f>
        <v>8.7142857142857135</v>
      </c>
      <c r="AE425" s="1048">
        <v>23.45</v>
      </c>
      <c r="AF425" s="976">
        <f t="shared" ref="AF425" si="3006">AD425*AE425</f>
        <v>204.34999999999997</v>
      </c>
      <c r="AG425" s="1058" t="s">
        <v>128</v>
      </c>
      <c r="AH425" s="976">
        <f t="shared" ref="AH425" si="3007">AF425</f>
        <v>204.34999999999997</v>
      </c>
      <c r="AI425" s="978">
        <f t="shared" ref="AI425" si="3008">AD425</f>
        <v>8.7142857142857135</v>
      </c>
      <c r="AJ425" s="978">
        <f t="shared" ref="AJ425" si="3009">T425</f>
        <v>61</v>
      </c>
    </row>
    <row r="426" spans="1:39">
      <c r="A426" s="1097">
        <v>45735</v>
      </c>
      <c r="B426" s="164" t="s">
        <v>442</v>
      </c>
      <c r="C426" s="164" t="s">
        <v>111</v>
      </c>
      <c r="D426" s="1098" t="s">
        <v>461</v>
      </c>
      <c r="E426" s="164" t="s">
        <v>283</v>
      </c>
      <c r="F426" s="1000">
        <v>55191</v>
      </c>
      <c r="G426" s="1000"/>
      <c r="H426" s="1000">
        <v>55199</v>
      </c>
      <c r="I426" s="1000"/>
      <c r="J426" s="541">
        <f t="shared" ref="J426" si="3010">H426-F426</f>
        <v>8</v>
      </c>
      <c r="K426" s="1000">
        <v>55199</v>
      </c>
      <c r="L426" s="541">
        <f t="shared" ref="L426" si="3011">K426-H426</f>
        <v>0</v>
      </c>
      <c r="M426" s="1000">
        <v>55202</v>
      </c>
      <c r="N426" s="1000"/>
      <c r="O426" s="541">
        <f t="shared" ref="O426" si="3012">M426-K426</f>
        <v>3</v>
      </c>
      <c r="P426" s="541">
        <f t="shared" ref="P426" si="3013">M426-H426</f>
        <v>3</v>
      </c>
      <c r="Q426" s="1000">
        <v>55202</v>
      </c>
      <c r="R426" s="1000"/>
      <c r="S426" s="541">
        <f t="shared" ref="S426" si="3014">Q426-M426</f>
        <v>0</v>
      </c>
      <c r="T426" s="542">
        <f t="shared" ref="T426" si="3015">Q426-F426</f>
        <v>11</v>
      </c>
      <c r="U426" s="542"/>
      <c r="V426" s="541">
        <f t="shared" ref="V426" si="3016">P426</f>
        <v>3</v>
      </c>
      <c r="W426" s="543">
        <f t="shared" ref="W426" si="3017">T426-V426</f>
        <v>8</v>
      </c>
      <c r="X426" s="1046" t="s">
        <v>473</v>
      </c>
      <c r="Y426" s="1099" t="s">
        <v>51</v>
      </c>
      <c r="Z426" s="1099" t="s">
        <v>29</v>
      </c>
      <c r="AA426" s="1099">
        <v>2017</v>
      </c>
      <c r="AB426" s="1046" t="s">
        <v>30</v>
      </c>
      <c r="AC426" s="1047">
        <v>7</v>
      </c>
      <c r="AD426" s="978">
        <f t="shared" ref="AD426" si="3018">T426/AC426</f>
        <v>1.5714285714285714</v>
      </c>
      <c r="AE426" s="1048">
        <v>23.45</v>
      </c>
      <c r="AF426" s="976">
        <f t="shared" ref="AF426" si="3019">AD426*AE426</f>
        <v>36.85</v>
      </c>
      <c r="AG426" s="1058" t="s">
        <v>128</v>
      </c>
      <c r="AH426" s="976">
        <f t="shared" ref="AH426" si="3020">AF426</f>
        <v>36.85</v>
      </c>
      <c r="AI426" s="978">
        <f t="shared" ref="AI426" si="3021">AD426</f>
        <v>1.5714285714285714</v>
      </c>
      <c r="AJ426" s="978">
        <f t="shared" ref="AJ426" si="3022">T426</f>
        <v>11</v>
      </c>
      <c r="AK426" s="1035" t="s">
        <v>439</v>
      </c>
      <c r="AL426" s="1036" t="s">
        <v>440</v>
      </c>
      <c r="AM426" s="1092" t="s">
        <v>2</v>
      </c>
    </row>
    <row r="427" spans="1:39">
      <c r="A427" s="1097">
        <v>45736</v>
      </c>
      <c r="B427" s="164" t="s">
        <v>442</v>
      </c>
      <c r="C427" s="164" t="s">
        <v>111</v>
      </c>
      <c r="D427" s="1098" t="s">
        <v>462</v>
      </c>
      <c r="E427" s="164" t="s">
        <v>282</v>
      </c>
      <c r="F427" s="1000">
        <v>55202</v>
      </c>
      <c r="G427" s="1000"/>
      <c r="H427" s="1000">
        <v>55205</v>
      </c>
      <c r="I427" s="1000"/>
      <c r="J427" s="541">
        <f t="shared" ref="J427" si="3023">H427-F427</f>
        <v>3</v>
      </c>
      <c r="K427" s="1000">
        <v>55205</v>
      </c>
      <c r="L427" s="541">
        <f t="shared" ref="L427" si="3024">K427-H427</f>
        <v>0</v>
      </c>
      <c r="M427" s="1000">
        <v>55211</v>
      </c>
      <c r="N427" s="1000"/>
      <c r="O427" s="541">
        <f t="shared" ref="O427" si="3025">M427-K427</f>
        <v>6</v>
      </c>
      <c r="P427" s="541">
        <f t="shared" ref="P427" si="3026">M427-H427</f>
        <v>6</v>
      </c>
      <c r="Q427" s="1000">
        <v>55224</v>
      </c>
      <c r="R427" s="1000"/>
      <c r="S427" s="541">
        <f t="shared" ref="S427" si="3027">Q427-M427</f>
        <v>13</v>
      </c>
      <c r="T427" s="542">
        <f t="shared" ref="T427" si="3028">Q427-F427</f>
        <v>22</v>
      </c>
      <c r="U427" s="542"/>
      <c r="V427" s="541">
        <f t="shared" ref="V427" si="3029">P427</f>
        <v>6</v>
      </c>
      <c r="W427" s="543">
        <f t="shared" ref="W427" si="3030">T427-V427</f>
        <v>16</v>
      </c>
      <c r="X427" s="1046" t="s">
        <v>473</v>
      </c>
      <c r="Y427" s="1099" t="s">
        <v>51</v>
      </c>
      <c r="Z427" s="1099" t="s">
        <v>29</v>
      </c>
      <c r="AA427" s="1099">
        <v>2017</v>
      </c>
      <c r="AB427" s="1046" t="s">
        <v>30</v>
      </c>
      <c r="AC427" s="1047">
        <v>7</v>
      </c>
      <c r="AD427" s="978">
        <f t="shared" ref="AD427" si="3031">T427/AC427</f>
        <v>3.1428571428571428</v>
      </c>
      <c r="AE427" s="1048">
        <v>23.45</v>
      </c>
      <c r="AF427" s="976">
        <f t="shared" ref="AF427" si="3032">AD427*AE427</f>
        <v>73.7</v>
      </c>
      <c r="AG427" s="1058" t="s">
        <v>128</v>
      </c>
      <c r="AH427" s="976">
        <f t="shared" ref="AH427" si="3033">AF427</f>
        <v>73.7</v>
      </c>
      <c r="AI427" s="978">
        <f t="shared" ref="AI427" si="3034">AD427</f>
        <v>3.1428571428571428</v>
      </c>
      <c r="AJ427" s="978">
        <f t="shared" ref="AJ427" si="3035">T427</f>
        <v>22</v>
      </c>
      <c r="AK427" s="1106">
        <f>SUM(AH422:AH427)</f>
        <v>556.1</v>
      </c>
      <c r="AL427" s="1074">
        <v>700</v>
      </c>
      <c r="AM427" s="1075">
        <v>45736</v>
      </c>
    </row>
    <row r="428" spans="1:39">
      <c r="A428" s="1097">
        <v>45736</v>
      </c>
      <c r="B428" s="164" t="s">
        <v>442</v>
      </c>
      <c r="C428" s="164" t="s">
        <v>111</v>
      </c>
      <c r="D428" s="1098" t="s">
        <v>485</v>
      </c>
      <c r="E428" s="164" t="s">
        <v>282</v>
      </c>
      <c r="F428" s="1000">
        <v>55224</v>
      </c>
      <c r="G428" s="1000"/>
      <c r="H428" s="1000">
        <v>55235</v>
      </c>
      <c r="I428" s="1000"/>
      <c r="J428" s="541">
        <f t="shared" ref="J428" si="3036">H428-F428</f>
        <v>11</v>
      </c>
      <c r="K428" s="1000">
        <v>55235</v>
      </c>
      <c r="L428" s="541">
        <f t="shared" ref="L428" si="3037">K428-H428</f>
        <v>0</v>
      </c>
      <c r="M428" s="1000">
        <v>55258</v>
      </c>
      <c r="N428" s="1000"/>
      <c r="O428" s="541">
        <f t="shared" ref="O428" si="3038">M428-K428</f>
        <v>23</v>
      </c>
      <c r="P428" s="541">
        <f t="shared" ref="P428" si="3039">M428-H428</f>
        <v>23</v>
      </c>
      <c r="Q428" s="1000">
        <v>55258</v>
      </c>
      <c r="R428" s="1000"/>
      <c r="S428" s="541">
        <f t="shared" ref="S428" si="3040">Q428-M428</f>
        <v>0</v>
      </c>
      <c r="T428" s="542">
        <f t="shared" ref="T428" si="3041">Q428-F428</f>
        <v>34</v>
      </c>
      <c r="U428" s="542"/>
      <c r="V428" s="541">
        <f t="shared" ref="V428" si="3042">P428</f>
        <v>23</v>
      </c>
      <c r="W428" s="543">
        <f t="shared" ref="W428" si="3043">T428-V428</f>
        <v>11</v>
      </c>
      <c r="X428" s="1046" t="s">
        <v>473</v>
      </c>
      <c r="Y428" s="1099" t="s">
        <v>51</v>
      </c>
      <c r="Z428" s="1099" t="s">
        <v>29</v>
      </c>
      <c r="AA428" s="1099">
        <v>2017</v>
      </c>
      <c r="AB428" s="1046" t="s">
        <v>30</v>
      </c>
      <c r="AC428" s="1047">
        <v>7</v>
      </c>
      <c r="AD428" s="978">
        <f t="shared" ref="AD428" si="3044">T428/AC428</f>
        <v>4.8571428571428568</v>
      </c>
      <c r="AE428" s="1048">
        <v>23.45</v>
      </c>
      <c r="AF428" s="976">
        <f t="shared" ref="AF428" si="3045">AD428*AE428</f>
        <v>113.89999999999999</v>
      </c>
      <c r="AG428" s="1058" t="s">
        <v>128</v>
      </c>
      <c r="AH428" s="976">
        <f t="shared" ref="AH428" si="3046">AF428</f>
        <v>113.89999999999999</v>
      </c>
      <c r="AI428" s="978">
        <f t="shared" ref="AI428" si="3047">AD428</f>
        <v>4.8571428571428568</v>
      </c>
      <c r="AJ428" s="978">
        <f t="shared" ref="AJ428" si="3048">T428</f>
        <v>34</v>
      </c>
    </row>
    <row r="429" spans="1:39">
      <c r="A429" s="1097">
        <v>45736</v>
      </c>
      <c r="B429" s="164" t="s">
        <v>442</v>
      </c>
      <c r="C429" s="164" t="s">
        <v>111</v>
      </c>
      <c r="D429" s="1098" t="s">
        <v>461</v>
      </c>
      <c r="E429" s="164" t="s">
        <v>283</v>
      </c>
      <c r="F429" s="1000">
        <v>55258</v>
      </c>
      <c r="G429" s="1000"/>
      <c r="H429" s="1000">
        <v>55271</v>
      </c>
      <c r="I429" s="1000"/>
      <c r="J429" s="541">
        <f t="shared" ref="J429" si="3049">H429-F429</f>
        <v>13</v>
      </c>
      <c r="K429" s="1000">
        <v>55271</v>
      </c>
      <c r="L429" s="541">
        <f t="shared" ref="L429" si="3050">K429-H429</f>
        <v>0</v>
      </c>
      <c r="M429" s="1000">
        <v>55279</v>
      </c>
      <c r="N429" s="1000"/>
      <c r="O429" s="541">
        <f t="shared" ref="O429" si="3051">M429-K429</f>
        <v>8</v>
      </c>
      <c r="P429" s="541">
        <f t="shared" ref="P429" si="3052">M429-H429</f>
        <v>8</v>
      </c>
      <c r="Q429" s="1000">
        <v>55282</v>
      </c>
      <c r="R429" s="1000"/>
      <c r="S429" s="541">
        <f t="shared" ref="S429" si="3053">Q429-M429</f>
        <v>3</v>
      </c>
      <c r="T429" s="542">
        <f t="shared" ref="T429" si="3054">Q429-F429</f>
        <v>24</v>
      </c>
      <c r="U429" s="542"/>
      <c r="V429" s="541">
        <f t="shared" ref="V429" si="3055">P429</f>
        <v>8</v>
      </c>
      <c r="W429" s="543">
        <f t="shared" ref="W429" si="3056">T429-V429</f>
        <v>16</v>
      </c>
      <c r="X429" s="1046" t="s">
        <v>473</v>
      </c>
      <c r="Y429" s="1099" t="s">
        <v>51</v>
      </c>
      <c r="Z429" s="1099" t="s">
        <v>29</v>
      </c>
      <c r="AA429" s="1099">
        <v>2017</v>
      </c>
      <c r="AB429" s="1046" t="s">
        <v>30</v>
      </c>
      <c r="AC429" s="1047">
        <v>7</v>
      </c>
      <c r="AD429" s="978">
        <f t="shared" ref="AD429" si="3057">T429/AC429</f>
        <v>3.4285714285714284</v>
      </c>
      <c r="AE429" s="1048">
        <v>23.45</v>
      </c>
      <c r="AF429" s="976">
        <f t="shared" ref="AF429" si="3058">AD429*AE429</f>
        <v>80.399999999999991</v>
      </c>
      <c r="AG429" s="1058" t="s">
        <v>128</v>
      </c>
      <c r="AH429" s="976">
        <f t="shared" ref="AH429" si="3059">AF429</f>
        <v>80.399999999999991</v>
      </c>
      <c r="AI429" s="978">
        <f t="shared" ref="AI429" si="3060">AD429</f>
        <v>3.4285714285714284</v>
      </c>
      <c r="AJ429" s="978">
        <f t="shared" ref="AJ429" si="3061">T429</f>
        <v>24</v>
      </c>
    </row>
    <row r="430" spans="1:39">
      <c r="A430" s="1097">
        <v>45737</v>
      </c>
      <c r="B430" s="164" t="s">
        <v>442</v>
      </c>
      <c r="C430" s="164" t="s">
        <v>111</v>
      </c>
      <c r="D430" s="1098" t="s">
        <v>462</v>
      </c>
      <c r="E430" s="164" t="s">
        <v>282</v>
      </c>
      <c r="F430" s="1000">
        <v>55282</v>
      </c>
      <c r="G430" s="1000"/>
      <c r="H430" s="1000">
        <v>55285</v>
      </c>
      <c r="I430" s="1000"/>
      <c r="J430" s="541">
        <f t="shared" ref="J430" si="3062">H430-F430</f>
        <v>3</v>
      </c>
      <c r="K430" s="1000">
        <v>55285</v>
      </c>
      <c r="L430" s="541">
        <f t="shared" ref="L430" si="3063">K430-H430</f>
        <v>0</v>
      </c>
      <c r="M430" s="1000">
        <v>55292</v>
      </c>
      <c r="N430" s="1000"/>
      <c r="O430" s="541">
        <f t="shared" ref="O430" si="3064">M430-K430</f>
        <v>7</v>
      </c>
      <c r="P430" s="541">
        <f t="shared" ref="P430" si="3065">M430-H430</f>
        <v>7</v>
      </c>
      <c r="Q430" s="1000">
        <v>55308</v>
      </c>
      <c r="R430" s="1000"/>
      <c r="S430" s="541">
        <f t="shared" ref="S430" si="3066">Q430-M430</f>
        <v>16</v>
      </c>
      <c r="T430" s="542">
        <f t="shared" ref="T430" si="3067">Q430-F430</f>
        <v>26</v>
      </c>
      <c r="U430" s="542"/>
      <c r="V430" s="541">
        <f t="shared" ref="V430" si="3068">P430</f>
        <v>7</v>
      </c>
      <c r="W430" s="543">
        <f t="shared" ref="W430" si="3069">T430-V430</f>
        <v>19</v>
      </c>
      <c r="X430" s="1046" t="s">
        <v>473</v>
      </c>
      <c r="Y430" s="1099" t="s">
        <v>51</v>
      </c>
      <c r="Z430" s="1099" t="s">
        <v>29</v>
      </c>
      <c r="AA430" s="1099">
        <v>2017</v>
      </c>
      <c r="AB430" s="1046" t="s">
        <v>30</v>
      </c>
      <c r="AC430" s="1047">
        <v>7</v>
      </c>
      <c r="AD430" s="978">
        <f t="shared" ref="AD430" si="3070">T430/AC430</f>
        <v>3.7142857142857144</v>
      </c>
      <c r="AE430" s="1048">
        <v>23.45</v>
      </c>
      <c r="AF430" s="976">
        <f t="shared" ref="AF430" si="3071">AD430*AE430</f>
        <v>87.1</v>
      </c>
      <c r="AG430" s="1058" t="s">
        <v>128</v>
      </c>
      <c r="AH430" s="976">
        <f t="shared" ref="AH430" si="3072">AF430</f>
        <v>87.1</v>
      </c>
      <c r="AI430" s="978">
        <f t="shared" ref="AI430" si="3073">AD430</f>
        <v>3.7142857142857144</v>
      </c>
      <c r="AJ430" s="978">
        <f t="shared" ref="AJ430" si="3074">T430</f>
        <v>26</v>
      </c>
    </row>
    <row r="431" spans="1:39">
      <c r="A431" s="1097">
        <v>45737</v>
      </c>
      <c r="B431" s="164" t="s">
        <v>442</v>
      </c>
      <c r="C431" s="164" t="s">
        <v>111</v>
      </c>
      <c r="D431" s="1098" t="s">
        <v>461</v>
      </c>
      <c r="E431" s="164" t="s">
        <v>283</v>
      </c>
      <c r="F431" s="1000">
        <v>55308</v>
      </c>
      <c r="G431" s="1000"/>
      <c r="H431" s="1000">
        <v>55320</v>
      </c>
      <c r="I431" s="1000"/>
      <c r="J431" s="541">
        <f t="shared" ref="J431" si="3075">H431-F431</f>
        <v>12</v>
      </c>
      <c r="K431" s="1000">
        <v>55320</v>
      </c>
      <c r="L431" s="541">
        <f t="shared" ref="L431" si="3076">K431-H431</f>
        <v>0</v>
      </c>
      <c r="M431" s="1000">
        <v>55328</v>
      </c>
      <c r="N431" s="1000"/>
      <c r="O431" s="541">
        <f t="shared" ref="O431" si="3077">M431-K431</f>
        <v>8</v>
      </c>
      <c r="P431" s="541">
        <f t="shared" ref="P431" si="3078">M431-H431</f>
        <v>8</v>
      </c>
      <c r="Q431" s="1000">
        <v>55331</v>
      </c>
      <c r="R431" s="1000"/>
      <c r="S431" s="541">
        <f t="shared" ref="S431" si="3079">Q431-M431</f>
        <v>3</v>
      </c>
      <c r="T431" s="542">
        <f t="shared" ref="T431" si="3080">Q431-F431</f>
        <v>23</v>
      </c>
      <c r="U431" s="542"/>
      <c r="V431" s="541">
        <f t="shared" ref="V431" si="3081">P431</f>
        <v>8</v>
      </c>
      <c r="W431" s="543">
        <f t="shared" ref="W431" si="3082">T431-V431</f>
        <v>15</v>
      </c>
      <c r="X431" s="1046" t="s">
        <v>473</v>
      </c>
      <c r="Y431" s="1099" t="s">
        <v>51</v>
      </c>
      <c r="Z431" s="1099" t="s">
        <v>29</v>
      </c>
      <c r="AA431" s="1099">
        <v>2017</v>
      </c>
      <c r="AB431" s="1046" t="s">
        <v>30</v>
      </c>
      <c r="AC431" s="1047">
        <v>7</v>
      </c>
      <c r="AD431" s="978">
        <f t="shared" ref="AD431" si="3083">T431/AC431</f>
        <v>3.2857142857142856</v>
      </c>
      <c r="AE431" s="1048">
        <v>23.45</v>
      </c>
      <c r="AF431" s="976">
        <f t="shared" ref="AF431" si="3084">AD431*AE431</f>
        <v>77.05</v>
      </c>
      <c r="AG431" s="1058" t="s">
        <v>128</v>
      </c>
      <c r="AH431" s="976">
        <f t="shared" ref="AH431" si="3085">AF431</f>
        <v>77.05</v>
      </c>
      <c r="AI431" s="978">
        <f t="shared" ref="AI431" si="3086">AD431</f>
        <v>3.2857142857142856</v>
      </c>
      <c r="AJ431" s="978">
        <f t="shared" ref="AJ431" si="3087">T431</f>
        <v>23</v>
      </c>
    </row>
    <row r="432" spans="1:39">
      <c r="A432" s="1097">
        <v>45740</v>
      </c>
      <c r="B432" s="164" t="s">
        <v>442</v>
      </c>
      <c r="C432" s="164" t="s">
        <v>111</v>
      </c>
      <c r="D432" s="1098" t="s">
        <v>686</v>
      </c>
      <c r="E432" s="164" t="s">
        <v>283</v>
      </c>
      <c r="F432" s="1000">
        <v>55331</v>
      </c>
      <c r="G432" s="1000"/>
      <c r="H432" s="1000">
        <v>55338</v>
      </c>
      <c r="I432" s="1000"/>
      <c r="J432" s="541">
        <f t="shared" ref="J432" si="3088">H432-F432</f>
        <v>7</v>
      </c>
      <c r="K432" s="1000">
        <v>55338</v>
      </c>
      <c r="L432" s="541">
        <f t="shared" ref="L432" si="3089">K432-H432</f>
        <v>0</v>
      </c>
      <c r="M432" s="1000">
        <v>55351</v>
      </c>
      <c r="N432" s="1000"/>
      <c r="O432" s="541">
        <f t="shared" ref="O432" si="3090">M432-K432</f>
        <v>13</v>
      </c>
      <c r="P432" s="541">
        <f t="shared" ref="P432" si="3091">M432-H432</f>
        <v>13</v>
      </c>
      <c r="Q432" s="1000">
        <v>55380</v>
      </c>
      <c r="R432" s="1000"/>
      <c r="S432" s="541">
        <f t="shared" ref="S432" si="3092">Q432-M432</f>
        <v>29</v>
      </c>
      <c r="T432" s="542">
        <f t="shared" ref="T432" si="3093">Q432-F432</f>
        <v>49</v>
      </c>
      <c r="U432" s="542"/>
      <c r="V432" s="541">
        <f t="shared" ref="V432" si="3094">P432</f>
        <v>13</v>
      </c>
      <c r="W432" s="543">
        <f t="shared" ref="W432" si="3095">T432-V432</f>
        <v>36</v>
      </c>
      <c r="X432" s="1046" t="s">
        <v>473</v>
      </c>
      <c r="Y432" s="1099" t="s">
        <v>51</v>
      </c>
      <c r="Z432" s="1099" t="s">
        <v>29</v>
      </c>
      <c r="AA432" s="1099">
        <v>2017</v>
      </c>
      <c r="AB432" s="1046" t="s">
        <v>30</v>
      </c>
      <c r="AC432" s="1047">
        <v>7</v>
      </c>
      <c r="AD432" s="978">
        <f t="shared" ref="AD432" si="3096">T432/AC432</f>
        <v>7</v>
      </c>
      <c r="AE432" s="1048">
        <v>23.45</v>
      </c>
      <c r="AF432" s="976">
        <f t="shared" ref="AF432" si="3097">AD432*AE432</f>
        <v>164.15</v>
      </c>
      <c r="AG432" s="1058" t="s">
        <v>128</v>
      </c>
      <c r="AH432" s="976">
        <f t="shared" ref="AH432" si="3098">AF432</f>
        <v>164.15</v>
      </c>
      <c r="AI432" s="978">
        <f t="shared" ref="AI432" si="3099">AD432</f>
        <v>7</v>
      </c>
      <c r="AJ432" s="978">
        <f t="shared" ref="AJ432" si="3100">T432</f>
        <v>49</v>
      </c>
    </row>
    <row r="433" spans="1:39">
      <c r="A433" s="1097">
        <v>45743</v>
      </c>
      <c r="B433" s="164" t="s">
        <v>442</v>
      </c>
      <c r="C433" s="164" t="s">
        <v>111</v>
      </c>
      <c r="D433" s="1098" t="s">
        <v>462</v>
      </c>
      <c r="E433" s="164" t="s">
        <v>282</v>
      </c>
      <c r="F433" s="1000">
        <v>55380</v>
      </c>
      <c r="G433" s="1000"/>
      <c r="H433" s="1000">
        <v>55383</v>
      </c>
      <c r="I433" s="1000"/>
      <c r="J433" s="541">
        <f t="shared" ref="J433" si="3101">H433-F433</f>
        <v>3</v>
      </c>
      <c r="K433" s="1000">
        <v>55383</v>
      </c>
      <c r="L433" s="541">
        <f t="shared" ref="L433" si="3102">K433-H433</f>
        <v>0</v>
      </c>
      <c r="M433" s="1000">
        <v>55391</v>
      </c>
      <c r="N433" s="1000"/>
      <c r="O433" s="541">
        <f t="shared" ref="O433" si="3103">M433-K433</f>
        <v>8</v>
      </c>
      <c r="P433" s="541">
        <f t="shared" ref="P433" si="3104">M433-H433</f>
        <v>8</v>
      </c>
      <c r="Q433" s="1000">
        <v>55391</v>
      </c>
      <c r="R433" s="1000"/>
      <c r="S433" s="541">
        <f t="shared" ref="S433" si="3105">Q433-M433</f>
        <v>0</v>
      </c>
      <c r="T433" s="542">
        <f t="shared" ref="T433" si="3106">Q433-F433</f>
        <v>11</v>
      </c>
      <c r="U433" s="542"/>
      <c r="V433" s="541">
        <f t="shared" ref="V433" si="3107">P433</f>
        <v>8</v>
      </c>
      <c r="W433" s="543">
        <f t="shared" ref="W433" si="3108">T433-V433</f>
        <v>3</v>
      </c>
      <c r="X433" s="1046" t="s">
        <v>473</v>
      </c>
      <c r="Y433" s="1099" t="s">
        <v>51</v>
      </c>
      <c r="Z433" s="1099" t="s">
        <v>29</v>
      </c>
      <c r="AA433" s="1099">
        <v>2017</v>
      </c>
      <c r="AB433" s="1046" t="s">
        <v>30</v>
      </c>
      <c r="AC433" s="1047">
        <v>7</v>
      </c>
      <c r="AD433" s="978">
        <f t="shared" ref="AD433" si="3109">T433/AC433</f>
        <v>1.5714285714285714</v>
      </c>
      <c r="AE433" s="1048">
        <v>23.45</v>
      </c>
      <c r="AF433" s="976">
        <f t="shared" ref="AF433" si="3110">AD433*AE433</f>
        <v>36.85</v>
      </c>
      <c r="AG433" s="1058" t="s">
        <v>128</v>
      </c>
      <c r="AH433" s="976">
        <f t="shared" ref="AH433" si="3111">AF433</f>
        <v>36.85</v>
      </c>
      <c r="AI433" s="978">
        <f t="shared" ref="AI433" si="3112">AD433</f>
        <v>1.5714285714285714</v>
      </c>
      <c r="AJ433" s="978">
        <f t="shared" ref="AJ433" si="3113">T433</f>
        <v>11</v>
      </c>
    </row>
    <row r="434" spans="1:39">
      <c r="A434" s="1097">
        <v>45743</v>
      </c>
      <c r="B434" s="164" t="s">
        <v>442</v>
      </c>
      <c r="C434" s="164" t="s">
        <v>111</v>
      </c>
      <c r="D434" s="1098" t="s">
        <v>485</v>
      </c>
      <c r="E434" s="164" t="s">
        <v>282</v>
      </c>
      <c r="F434" s="1000">
        <v>55402</v>
      </c>
      <c r="G434" s="1000"/>
      <c r="H434" s="1000">
        <v>55402</v>
      </c>
      <c r="I434" s="1000"/>
      <c r="J434" s="541">
        <f t="shared" ref="J434" si="3114">H434-F434</f>
        <v>0</v>
      </c>
      <c r="K434" s="1000">
        <v>55402</v>
      </c>
      <c r="L434" s="541">
        <f t="shared" ref="L434" si="3115">K434-H434</f>
        <v>0</v>
      </c>
      <c r="M434" s="1000">
        <v>55416</v>
      </c>
      <c r="N434" s="1000"/>
      <c r="O434" s="541">
        <f t="shared" ref="O434" si="3116">M434-K434</f>
        <v>14</v>
      </c>
      <c r="P434" s="541">
        <f t="shared" ref="P434" si="3117">M434-H434</f>
        <v>14</v>
      </c>
      <c r="Q434" s="1000">
        <v>55431</v>
      </c>
      <c r="R434" s="1000"/>
      <c r="S434" s="541">
        <f t="shared" ref="S434" si="3118">Q434-M434</f>
        <v>15</v>
      </c>
      <c r="T434" s="542">
        <f t="shared" ref="T434" si="3119">Q434-F434</f>
        <v>29</v>
      </c>
      <c r="U434" s="542"/>
      <c r="V434" s="541">
        <f t="shared" ref="V434" si="3120">P434</f>
        <v>14</v>
      </c>
      <c r="W434" s="543">
        <f t="shared" ref="W434" si="3121">T434-V434</f>
        <v>15</v>
      </c>
      <c r="X434" s="1046" t="s">
        <v>473</v>
      </c>
      <c r="Y434" s="1099" t="s">
        <v>51</v>
      </c>
      <c r="Z434" s="1099" t="s">
        <v>29</v>
      </c>
      <c r="AA434" s="1099">
        <v>2017</v>
      </c>
      <c r="AB434" s="1046" t="s">
        <v>30</v>
      </c>
      <c r="AC434" s="1047">
        <v>7</v>
      </c>
      <c r="AD434" s="978">
        <f t="shared" ref="AD434" si="3122">T434/AC434</f>
        <v>4.1428571428571432</v>
      </c>
      <c r="AE434" s="1048">
        <v>23.45</v>
      </c>
      <c r="AF434" s="976">
        <f t="shared" ref="AF434" si="3123">AD434*AE434</f>
        <v>97.15</v>
      </c>
      <c r="AG434" s="1058" t="s">
        <v>128</v>
      </c>
      <c r="AH434" s="976">
        <f t="shared" ref="AH434" si="3124">AF434</f>
        <v>97.15</v>
      </c>
      <c r="AI434" s="978">
        <f t="shared" ref="AI434" si="3125">AD434</f>
        <v>4.1428571428571432</v>
      </c>
      <c r="AJ434" s="978">
        <f t="shared" ref="AJ434" si="3126">T434</f>
        <v>29</v>
      </c>
    </row>
    <row r="435" spans="1:39">
      <c r="A435" s="1097">
        <v>45743</v>
      </c>
      <c r="B435" s="164" t="s">
        <v>442</v>
      </c>
      <c r="C435" s="164" t="s">
        <v>111</v>
      </c>
      <c r="D435" s="1098" t="s">
        <v>461</v>
      </c>
      <c r="E435" s="164" t="s">
        <v>283</v>
      </c>
      <c r="F435" s="1000">
        <v>55431</v>
      </c>
      <c r="G435" s="1000"/>
      <c r="H435" s="1000">
        <v>55444</v>
      </c>
      <c r="I435" s="1000"/>
      <c r="J435" s="541">
        <f t="shared" ref="J435" si="3127">H435-F435</f>
        <v>13</v>
      </c>
      <c r="K435" s="1000">
        <v>55444</v>
      </c>
      <c r="L435" s="541">
        <f t="shared" ref="L435" si="3128">K435-H435</f>
        <v>0</v>
      </c>
      <c r="M435" s="1000">
        <v>55452</v>
      </c>
      <c r="N435" s="1000"/>
      <c r="O435" s="541">
        <f t="shared" ref="O435" si="3129">M435-K435</f>
        <v>8</v>
      </c>
      <c r="P435" s="541">
        <f t="shared" ref="P435" si="3130">M435-H435</f>
        <v>8</v>
      </c>
      <c r="Q435" s="1000">
        <v>55455</v>
      </c>
      <c r="R435" s="1000"/>
      <c r="S435" s="541">
        <f t="shared" ref="S435" si="3131">Q435-M435</f>
        <v>3</v>
      </c>
      <c r="T435" s="542">
        <f t="shared" ref="T435" si="3132">Q435-F435</f>
        <v>24</v>
      </c>
      <c r="U435" s="542"/>
      <c r="V435" s="541">
        <f t="shared" ref="V435" si="3133">P435</f>
        <v>8</v>
      </c>
      <c r="W435" s="543">
        <f t="shared" ref="W435" si="3134">T435-V435</f>
        <v>16</v>
      </c>
      <c r="X435" s="1046" t="s">
        <v>473</v>
      </c>
      <c r="Y435" s="1099" t="s">
        <v>51</v>
      </c>
      <c r="Z435" s="1099" t="s">
        <v>29</v>
      </c>
      <c r="AA435" s="1099">
        <v>2017</v>
      </c>
      <c r="AB435" s="1046" t="s">
        <v>30</v>
      </c>
      <c r="AC435" s="1047">
        <v>7</v>
      </c>
      <c r="AD435" s="978">
        <f t="shared" ref="AD435" si="3135">T435/AC435</f>
        <v>3.4285714285714284</v>
      </c>
      <c r="AE435" s="1048">
        <v>23.45</v>
      </c>
      <c r="AF435" s="976">
        <f t="shared" ref="AF435" si="3136">AD435*AE435</f>
        <v>80.399999999999991</v>
      </c>
      <c r="AG435" s="1058" t="s">
        <v>128</v>
      </c>
      <c r="AH435" s="976">
        <f t="shared" ref="AH435" si="3137">AF435</f>
        <v>80.399999999999991</v>
      </c>
      <c r="AI435" s="978">
        <f t="shared" ref="AI435" si="3138">AD435</f>
        <v>3.4285714285714284</v>
      </c>
      <c r="AJ435" s="978">
        <f t="shared" ref="AJ435" si="3139">T435</f>
        <v>24</v>
      </c>
    </row>
    <row r="436" spans="1:39">
      <c r="A436" s="1097">
        <v>45744</v>
      </c>
      <c r="B436" s="164" t="s">
        <v>442</v>
      </c>
      <c r="C436" s="164" t="s">
        <v>111</v>
      </c>
      <c r="D436" s="1098" t="s">
        <v>462</v>
      </c>
      <c r="E436" s="164" t="s">
        <v>282</v>
      </c>
      <c r="F436" s="1000">
        <v>55455</v>
      </c>
      <c r="G436" s="1000"/>
      <c r="H436" s="1000">
        <v>55458</v>
      </c>
      <c r="I436" s="1000"/>
      <c r="J436" s="541">
        <f t="shared" ref="J436" si="3140">H436-F436</f>
        <v>3</v>
      </c>
      <c r="K436" s="1000">
        <v>55458</v>
      </c>
      <c r="L436" s="541">
        <f t="shared" ref="L436" si="3141">K436-H436</f>
        <v>0</v>
      </c>
      <c r="M436" s="1000">
        <v>55464</v>
      </c>
      <c r="N436" s="1000"/>
      <c r="O436" s="541">
        <f t="shared" ref="O436" si="3142">M436-K436</f>
        <v>6</v>
      </c>
      <c r="P436" s="541">
        <f t="shared" ref="P436" si="3143">M436-H436</f>
        <v>6</v>
      </c>
      <c r="Q436" s="1000">
        <v>55464</v>
      </c>
      <c r="R436" s="1000"/>
      <c r="S436" s="541">
        <f t="shared" ref="S436" si="3144">Q436-M436</f>
        <v>0</v>
      </c>
      <c r="T436" s="542">
        <f t="shared" ref="T436" si="3145">Q436-F436</f>
        <v>9</v>
      </c>
      <c r="U436" s="542"/>
      <c r="V436" s="541">
        <f t="shared" ref="V436" si="3146">P436</f>
        <v>6</v>
      </c>
      <c r="W436" s="543">
        <f t="shared" ref="W436" si="3147">T436-V436</f>
        <v>3</v>
      </c>
      <c r="X436" s="1046" t="s">
        <v>473</v>
      </c>
      <c r="Y436" s="1099" t="s">
        <v>51</v>
      </c>
      <c r="Z436" s="1099" t="s">
        <v>29</v>
      </c>
      <c r="AA436" s="1099">
        <v>2017</v>
      </c>
      <c r="AB436" s="1046" t="s">
        <v>30</v>
      </c>
      <c r="AC436" s="1047">
        <v>7</v>
      </c>
      <c r="AD436" s="978">
        <f t="shared" ref="AD436" si="3148">T436/AC436</f>
        <v>1.2857142857142858</v>
      </c>
      <c r="AE436" s="1048">
        <v>23.45</v>
      </c>
      <c r="AF436" s="976">
        <f t="shared" ref="AF436" si="3149">AD436*AE436</f>
        <v>30.150000000000002</v>
      </c>
      <c r="AG436" s="1058" t="s">
        <v>128</v>
      </c>
      <c r="AH436" s="976">
        <f t="shared" ref="AH436" si="3150">AF436</f>
        <v>30.150000000000002</v>
      </c>
      <c r="AI436" s="978">
        <f t="shared" ref="AI436" si="3151">AD436</f>
        <v>1.2857142857142858</v>
      </c>
      <c r="AJ436" s="978">
        <f t="shared" ref="AJ436" si="3152">T436</f>
        <v>9</v>
      </c>
    </row>
    <row r="437" spans="1:39">
      <c r="A437" s="1097">
        <v>45744</v>
      </c>
      <c r="B437" s="164" t="s">
        <v>442</v>
      </c>
      <c r="C437" s="164" t="s">
        <v>111</v>
      </c>
      <c r="D437" s="1098" t="s">
        <v>485</v>
      </c>
      <c r="E437" s="164" t="s">
        <v>282</v>
      </c>
      <c r="F437" s="1000">
        <v>55467</v>
      </c>
      <c r="G437" s="1000"/>
      <c r="H437" s="1000">
        <v>55479</v>
      </c>
      <c r="I437" s="1000"/>
      <c r="J437" s="541">
        <f t="shared" ref="J437" si="3153">H437-F437</f>
        <v>12</v>
      </c>
      <c r="K437" s="1000">
        <v>55479</v>
      </c>
      <c r="L437" s="541">
        <f t="shared" ref="L437" si="3154">K437-H437</f>
        <v>0</v>
      </c>
      <c r="M437" s="1000">
        <v>55485</v>
      </c>
      <c r="N437" s="1000"/>
      <c r="O437" s="541">
        <f t="shared" ref="O437" si="3155">M437-K437</f>
        <v>6</v>
      </c>
      <c r="P437" s="541">
        <f t="shared" ref="P437" si="3156">M437-H437</f>
        <v>6</v>
      </c>
      <c r="Q437" s="1000">
        <v>55513</v>
      </c>
      <c r="R437" s="1000"/>
      <c r="S437" s="541">
        <f t="shared" ref="S437" si="3157">Q437-M437</f>
        <v>28</v>
      </c>
      <c r="T437" s="542">
        <f t="shared" ref="T437" si="3158">Q437-F437</f>
        <v>46</v>
      </c>
      <c r="U437" s="542"/>
      <c r="V437" s="541">
        <f t="shared" ref="V437" si="3159">P437</f>
        <v>6</v>
      </c>
      <c r="W437" s="543">
        <f t="shared" ref="W437" si="3160">T437-V437</f>
        <v>40</v>
      </c>
      <c r="X437" s="1046" t="s">
        <v>473</v>
      </c>
      <c r="Y437" s="1099" t="s">
        <v>51</v>
      </c>
      <c r="Z437" s="1099" t="s">
        <v>29</v>
      </c>
      <c r="AA437" s="1099">
        <v>2017</v>
      </c>
      <c r="AB437" s="1046" t="s">
        <v>30</v>
      </c>
      <c r="AC437" s="1047">
        <v>7</v>
      </c>
      <c r="AD437" s="978">
        <f t="shared" ref="AD437" si="3161">T437/AC437</f>
        <v>6.5714285714285712</v>
      </c>
      <c r="AE437" s="1048">
        <v>23.45</v>
      </c>
      <c r="AF437" s="976">
        <f t="shared" ref="AF437" si="3162">AD437*AE437</f>
        <v>154.1</v>
      </c>
      <c r="AG437" s="1058" t="s">
        <v>128</v>
      </c>
      <c r="AH437" s="976">
        <f t="shared" ref="AH437" si="3163">AF437</f>
        <v>154.1</v>
      </c>
      <c r="AI437" s="978">
        <f t="shared" ref="AI437" si="3164">AD437</f>
        <v>6.5714285714285712</v>
      </c>
      <c r="AJ437" s="978">
        <f t="shared" ref="AJ437" si="3165">T437</f>
        <v>46</v>
      </c>
    </row>
    <row r="438" spans="1:39">
      <c r="A438" s="1097">
        <v>45744</v>
      </c>
      <c r="B438" s="164" t="s">
        <v>442</v>
      </c>
      <c r="C438" s="164" t="s">
        <v>111</v>
      </c>
      <c r="D438" s="1098" t="s">
        <v>461</v>
      </c>
      <c r="E438" s="164" t="s">
        <v>283</v>
      </c>
      <c r="F438" s="1000">
        <v>55513</v>
      </c>
      <c r="G438" s="1000"/>
      <c r="H438" s="1000">
        <v>55523</v>
      </c>
      <c r="I438" s="1000"/>
      <c r="J438" s="541">
        <f t="shared" ref="J438" si="3166">H438-F438</f>
        <v>10</v>
      </c>
      <c r="K438" s="1000">
        <v>55523</v>
      </c>
      <c r="L438" s="541">
        <f t="shared" ref="L438" si="3167">K438-H438</f>
        <v>0</v>
      </c>
      <c r="M438" s="1000">
        <v>55532</v>
      </c>
      <c r="N438" s="1000"/>
      <c r="O438" s="541">
        <f t="shared" ref="O438" si="3168">M438-K438</f>
        <v>9</v>
      </c>
      <c r="P438" s="541">
        <f t="shared" ref="P438" si="3169">M438-H438</f>
        <v>9</v>
      </c>
      <c r="Q438" s="1000">
        <v>55535</v>
      </c>
      <c r="R438" s="1000"/>
      <c r="S438" s="541">
        <f t="shared" ref="S438" si="3170">Q438-M438</f>
        <v>3</v>
      </c>
      <c r="T438" s="542">
        <f t="shared" ref="T438" si="3171">Q438-F438</f>
        <v>22</v>
      </c>
      <c r="U438" s="542"/>
      <c r="V438" s="541">
        <f t="shared" ref="V438" si="3172">P438</f>
        <v>9</v>
      </c>
      <c r="W438" s="543">
        <f t="shared" ref="W438" si="3173">T438-V438</f>
        <v>13</v>
      </c>
      <c r="X438" s="1046" t="s">
        <v>473</v>
      </c>
      <c r="Y438" s="1099" t="s">
        <v>51</v>
      </c>
      <c r="Z438" s="1099" t="s">
        <v>29</v>
      </c>
      <c r="AA438" s="1099">
        <v>2017</v>
      </c>
      <c r="AB438" s="1046" t="s">
        <v>30</v>
      </c>
      <c r="AC438" s="1047">
        <v>7</v>
      </c>
      <c r="AD438" s="978">
        <f t="shared" ref="AD438" si="3174">T438/AC438</f>
        <v>3.1428571428571428</v>
      </c>
      <c r="AE438" s="1048">
        <v>23.45</v>
      </c>
      <c r="AF438" s="976">
        <f t="shared" ref="AF438" si="3175">AD438*AE438</f>
        <v>73.7</v>
      </c>
      <c r="AG438" s="1058" t="s">
        <v>128</v>
      </c>
      <c r="AH438" s="976">
        <f t="shared" ref="AH438" si="3176">AF438</f>
        <v>73.7</v>
      </c>
      <c r="AI438" s="978">
        <f t="shared" ref="AI438" si="3177">AD438</f>
        <v>3.1428571428571428</v>
      </c>
      <c r="AJ438" s="978">
        <f t="shared" ref="AJ438" si="3178">T438</f>
        <v>22</v>
      </c>
      <c r="AK438" s="1035" t="s">
        <v>439</v>
      </c>
      <c r="AL438" s="1036" t="s">
        <v>440</v>
      </c>
      <c r="AM438" s="1092" t="s">
        <v>2</v>
      </c>
    </row>
    <row r="439" spans="1:39">
      <c r="A439" s="1097">
        <v>45747</v>
      </c>
      <c r="B439" s="164" t="s">
        <v>442</v>
      </c>
      <c r="C439" s="164" t="s">
        <v>111</v>
      </c>
      <c r="D439" s="1098" t="s">
        <v>462</v>
      </c>
      <c r="E439" s="164" t="s">
        <v>282</v>
      </c>
      <c r="F439" s="1000">
        <v>55535</v>
      </c>
      <c r="G439" s="1000"/>
      <c r="H439" s="1000">
        <v>55538</v>
      </c>
      <c r="I439" s="1000"/>
      <c r="J439" s="541">
        <f t="shared" ref="J439" si="3179">H439-F439</f>
        <v>3</v>
      </c>
      <c r="K439" s="1000">
        <v>55538</v>
      </c>
      <c r="L439" s="541">
        <f t="shared" ref="L439" si="3180">K439-H439</f>
        <v>0</v>
      </c>
      <c r="M439" s="1000">
        <v>55546</v>
      </c>
      <c r="N439" s="1000"/>
      <c r="O439" s="541">
        <f t="shared" ref="O439" si="3181">M439-K439</f>
        <v>8</v>
      </c>
      <c r="P439" s="541">
        <f t="shared" ref="P439" si="3182">M439-H439</f>
        <v>8</v>
      </c>
      <c r="Q439" s="1000">
        <v>55546</v>
      </c>
      <c r="R439" s="1000"/>
      <c r="S439" s="541">
        <f t="shared" ref="S439" si="3183">Q439-M439</f>
        <v>0</v>
      </c>
      <c r="T439" s="542">
        <f t="shared" ref="T439" si="3184">Q439-F439</f>
        <v>11</v>
      </c>
      <c r="U439" s="542"/>
      <c r="V439" s="541">
        <f t="shared" ref="V439" si="3185">P439</f>
        <v>8</v>
      </c>
      <c r="W439" s="543">
        <f t="shared" ref="W439" si="3186">T439-V439</f>
        <v>3</v>
      </c>
      <c r="X439" s="1046" t="s">
        <v>473</v>
      </c>
      <c r="Y439" s="1099" t="s">
        <v>51</v>
      </c>
      <c r="Z439" s="1099" t="s">
        <v>29</v>
      </c>
      <c r="AA439" s="1099">
        <v>2017</v>
      </c>
      <c r="AB439" s="1046" t="s">
        <v>30</v>
      </c>
      <c r="AC439" s="1047">
        <v>7</v>
      </c>
      <c r="AD439" s="978">
        <f t="shared" ref="AD439" si="3187">T439/AC439</f>
        <v>1.5714285714285714</v>
      </c>
      <c r="AE439" s="1048">
        <v>23.45</v>
      </c>
      <c r="AF439" s="976">
        <f t="shared" ref="AF439" si="3188">AD439*AE439</f>
        <v>36.85</v>
      </c>
      <c r="AG439" s="1058" t="s">
        <v>128</v>
      </c>
      <c r="AH439" s="976">
        <f t="shared" ref="AH439" si="3189">AF439</f>
        <v>36.85</v>
      </c>
      <c r="AI439" s="978">
        <f t="shared" ref="AI439" si="3190">AD439</f>
        <v>1.5714285714285714</v>
      </c>
      <c r="AJ439" s="978">
        <f t="shared" ref="AJ439" si="3191">T439</f>
        <v>11</v>
      </c>
      <c r="AK439" s="1106">
        <f>SUM(AH428:AH439)</f>
        <v>1031.8</v>
      </c>
      <c r="AL439" s="1074">
        <v>1000</v>
      </c>
      <c r="AM439" s="1075">
        <v>45747</v>
      </c>
    </row>
    <row r="440" spans="1:39">
      <c r="A440" s="1097">
        <v>45747</v>
      </c>
      <c r="B440" s="164" t="s">
        <v>442</v>
      </c>
      <c r="C440" s="164" t="s">
        <v>111</v>
      </c>
      <c r="D440" s="1098" t="s">
        <v>485</v>
      </c>
      <c r="E440" s="164" t="s">
        <v>282</v>
      </c>
      <c r="F440" s="1000">
        <v>55546</v>
      </c>
      <c r="G440" s="1000"/>
      <c r="H440" s="1000">
        <v>55572</v>
      </c>
      <c r="I440" s="1000"/>
      <c r="J440" s="541">
        <f t="shared" ref="J440" si="3192">H440-F440</f>
        <v>26</v>
      </c>
      <c r="K440" s="1000">
        <v>55572</v>
      </c>
      <c r="L440" s="541">
        <f t="shared" ref="L440" si="3193">K440-H440</f>
        <v>0</v>
      </c>
      <c r="M440" s="1000">
        <v>55582</v>
      </c>
      <c r="N440" s="1000"/>
      <c r="O440" s="541">
        <f t="shared" ref="O440" si="3194">M440-K440</f>
        <v>10</v>
      </c>
      <c r="P440" s="541">
        <f t="shared" ref="P440" si="3195">M440-H440</f>
        <v>10</v>
      </c>
      <c r="Q440" s="1000">
        <v>55606</v>
      </c>
      <c r="R440" s="1000"/>
      <c r="S440" s="541">
        <f t="shared" ref="S440" si="3196">Q440-M440</f>
        <v>24</v>
      </c>
      <c r="T440" s="542">
        <f t="shared" ref="T440" si="3197">Q440-F440</f>
        <v>60</v>
      </c>
      <c r="U440" s="542"/>
      <c r="V440" s="541">
        <f t="shared" ref="V440" si="3198">P440</f>
        <v>10</v>
      </c>
      <c r="W440" s="543">
        <f t="shared" ref="W440" si="3199">T440-V440</f>
        <v>50</v>
      </c>
      <c r="X440" s="1046" t="s">
        <v>473</v>
      </c>
      <c r="Y440" s="1099" t="s">
        <v>51</v>
      </c>
      <c r="Z440" s="1099" t="s">
        <v>29</v>
      </c>
      <c r="AA440" s="1099">
        <v>2017</v>
      </c>
      <c r="AB440" s="1046" t="s">
        <v>30</v>
      </c>
      <c r="AC440" s="1047">
        <v>7</v>
      </c>
      <c r="AD440" s="978">
        <f t="shared" ref="AD440" si="3200">T440/AC440</f>
        <v>8.5714285714285712</v>
      </c>
      <c r="AE440" s="1048">
        <v>23.45</v>
      </c>
      <c r="AF440" s="976">
        <f t="shared" ref="AF440" si="3201">AD440*AE440</f>
        <v>201</v>
      </c>
      <c r="AG440" s="1058" t="s">
        <v>128</v>
      </c>
      <c r="AH440" s="976">
        <f t="shared" ref="AH440" si="3202">AF440</f>
        <v>201</v>
      </c>
      <c r="AI440" s="978">
        <f t="shared" ref="AI440" si="3203">AD440</f>
        <v>8.5714285714285712</v>
      </c>
      <c r="AJ440" s="978">
        <f t="shared" ref="AJ440" si="3204">T440</f>
        <v>60</v>
      </c>
    </row>
    <row r="441" spans="1:39">
      <c r="A441" s="1097">
        <v>45747</v>
      </c>
      <c r="B441" s="164" t="s">
        <v>442</v>
      </c>
      <c r="C441" s="164" t="s">
        <v>111</v>
      </c>
      <c r="D441" s="1098" t="s">
        <v>461</v>
      </c>
      <c r="E441" s="164" t="s">
        <v>283</v>
      </c>
      <c r="F441" s="1000">
        <v>55606</v>
      </c>
      <c r="G441" s="1000"/>
      <c r="H441" s="1000">
        <v>55620</v>
      </c>
      <c r="I441" s="1000"/>
      <c r="J441" s="541">
        <f t="shared" ref="J441" si="3205">H441-F441</f>
        <v>14</v>
      </c>
      <c r="K441" s="1000">
        <v>55620</v>
      </c>
      <c r="L441" s="541">
        <f t="shared" ref="L441" si="3206">K441-H441</f>
        <v>0</v>
      </c>
      <c r="M441" s="1000">
        <v>55628</v>
      </c>
      <c r="N441" s="1000"/>
      <c r="O441" s="541">
        <f t="shared" ref="O441" si="3207">M441-K441</f>
        <v>8</v>
      </c>
      <c r="P441" s="541">
        <f t="shared" ref="P441" si="3208">M441-H441</f>
        <v>8</v>
      </c>
      <c r="Q441" s="1000">
        <v>55631</v>
      </c>
      <c r="R441" s="1000"/>
      <c r="S441" s="541">
        <f t="shared" ref="S441" si="3209">Q441-M441</f>
        <v>3</v>
      </c>
      <c r="T441" s="542">
        <f t="shared" ref="T441" si="3210">Q441-F441</f>
        <v>25</v>
      </c>
      <c r="U441" s="542"/>
      <c r="V441" s="541">
        <f t="shared" ref="V441" si="3211">P441</f>
        <v>8</v>
      </c>
      <c r="W441" s="543">
        <f t="shared" ref="W441" si="3212">T441-V441</f>
        <v>17</v>
      </c>
      <c r="X441" s="1046" t="s">
        <v>473</v>
      </c>
      <c r="Y441" s="1099" t="s">
        <v>51</v>
      </c>
      <c r="Z441" s="1099" t="s">
        <v>29</v>
      </c>
      <c r="AA441" s="1099">
        <v>2017</v>
      </c>
      <c r="AB441" s="1046" t="s">
        <v>30</v>
      </c>
      <c r="AC441" s="1047">
        <v>7</v>
      </c>
      <c r="AD441" s="978">
        <f t="shared" ref="AD441" si="3213">T441/AC441</f>
        <v>3.5714285714285716</v>
      </c>
      <c r="AE441" s="1048">
        <v>23.45</v>
      </c>
      <c r="AF441" s="976">
        <f t="shared" ref="AF441" si="3214">AD441*AE441</f>
        <v>83.75</v>
      </c>
      <c r="AG441" s="1058" t="s">
        <v>128</v>
      </c>
      <c r="AH441" s="976">
        <f t="shared" ref="AH441" si="3215">AF441</f>
        <v>83.75</v>
      </c>
      <c r="AI441" s="978">
        <f t="shared" ref="AI441" si="3216">AD441</f>
        <v>3.5714285714285716</v>
      </c>
      <c r="AJ441" s="978">
        <f t="shared" ref="AJ441" si="3217">T441</f>
        <v>25</v>
      </c>
    </row>
    <row r="442" spans="1:39">
      <c r="A442" s="1097">
        <v>45748</v>
      </c>
      <c r="B442" s="164" t="s">
        <v>442</v>
      </c>
      <c r="C442" s="164" t="s">
        <v>111</v>
      </c>
      <c r="D442" s="1098" t="s">
        <v>462</v>
      </c>
      <c r="E442" s="164" t="s">
        <v>282</v>
      </c>
      <c r="F442" s="1000">
        <v>55631</v>
      </c>
      <c r="G442" s="1000"/>
      <c r="H442" s="1000">
        <v>55634</v>
      </c>
      <c r="I442" s="1000"/>
      <c r="J442" s="541">
        <f t="shared" ref="J442" si="3218">H442-F442</f>
        <v>3</v>
      </c>
      <c r="K442" s="1000">
        <v>55634</v>
      </c>
      <c r="L442" s="541">
        <f t="shared" ref="L442" si="3219">K442-H442</f>
        <v>0</v>
      </c>
      <c r="M442" s="1000">
        <v>55641</v>
      </c>
      <c r="N442" s="1000"/>
      <c r="O442" s="541">
        <f t="shared" ref="O442" si="3220">M442-K442</f>
        <v>7</v>
      </c>
      <c r="P442" s="541">
        <f t="shared" ref="P442" si="3221">M442-H442</f>
        <v>7</v>
      </c>
      <c r="Q442" s="1000">
        <v>55654</v>
      </c>
      <c r="R442" s="1000"/>
      <c r="S442" s="541">
        <f t="shared" ref="S442" si="3222">Q442-M442</f>
        <v>13</v>
      </c>
      <c r="T442" s="542">
        <f t="shared" ref="T442" si="3223">Q442-F442</f>
        <v>23</v>
      </c>
      <c r="U442" s="542"/>
      <c r="V442" s="541">
        <f t="shared" ref="V442" si="3224">P442</f>
        <v>7</v>
      </c>
      <c r="W442" s="543">
        <f t="shared" ref="W442" si="3225">T442-V442</f>
        <v>16</v>
      </c>
      <c r="X442" s="1046" t="s">
        <v>473</v>
      </c>
      <c r="Y442" s="1099" t="s">
        <v>51</v>
      </c>
      <c r="Z442" s="1099" t="s">
        <v>29</v>
      </c>
      <c r="AA442" s="1099">
        <v>2017</v>
      </c>
      <c r="AB442" s="1046" t="s">
        <v>30</v>
      </c>
      <c r="AC442" s="1047">
        <v>7</v>
      </c>
      <c r="AD442" s="978">
        <f t="shared" ref="AD442" si="3226">T442/AC442</f>
        <v>3.2857142857142856</v>
      </c>
      <c r="AE442" s="1048">
        <v>23.45</v>
      </c>
      <c r="AF442" s="976">
        <f t="shared" ref="AF442" si="3227">AD442*AE442</f>
        <v>77.05</v>
      </c>
      <c r="AG442" s="1058" t="s">
        <v>128</v>
      </c>
      <c r="AH442" s="976">
        <f t="shared" ref="AH442" si="3228">AF442</f>
        <v>77.05</v>
      </c>
      <c r="AI442" s="978">
        <f t="shared" ref="AI442" si="3229">AD442</f>
        <v>3.2857142857142856</v>
      </c>
      <c r="AJ442" s="978">
        <f t="shared" ref="AJ442" si="3230">T442</f>
        <v>23</v>
      </c>
    </row>
    <row r="443" spans="1:39">
      <c r="A443" s="1097">
        <v>45748</v>
      </c>
      <c r="B443" s="164" t="s">
        <v>442</v>
      </c>
      <c r="C443" s="164" t="s">
        <v>111</v>
      </c>
      <c r="D443" s="1098" t="s">
        <v>461</v>
      </c>
      <c r="E443" s="164" t="s">
        <v>283</v>
      </c>
      <c r="F443" s="1000">
        <v>55654</v>
      </c>
      <c r="G443" s="1000"/>
      <c r="H443" s="1000">
        <v>55678</v>
      </c>
      <c r="I443" s="1000"/>
      <c r="J443" s="541">
        <f t="shared" ref="J443" si="3231">H443-F443</f>
        <v>24</v>
      </c>
      <c r="K443" s="1000">
        <v>55678</v>
      </c>
      <c r="L443" s="541">
        <f t="shared" ref="L443" si="3232">K443-H443</f>
        <v>0</v>
      </c>
      <c r="M443" s="1000">
        <v>55699</v>
      </c>
      <c r="N443" s="1000"/>
      <c r="O443" s="541">
        <f t="shared" ref="O443" si="3233">M443-K443</f>
        <v>21</v>
      </c>
      <c r="P443" s="541">
        <f t="shared" ref="P443" si="3234">M443-H443</f>
        <v>21</v>
      </c>
      <c r="Q443" s="1000">
        <v>55704</v>
      </c>
      <c r="R443" s="1000"/>
      <c r="S443" s="541">
        <f t="shared" ref="S443" si="3235">Q443-M443</f>
        <v>5</v>
      </c>
      <c r="T443" s="542">
        <f t="shared" ref="T443" si="3236">Q443-F443</f>
        <v>50</v>
      </c>
      <c r="U443" s="542"/>
      <c r="V443" s="541">
        <f t="shared" ref="V443" si="3237">P443</f>
        <v>21</v>
      </c>
      <c r="W443" s="543">
        <f t="shared" ref="W443" si="3238">T443-V443</f>
        <v>29</v>
      </c>
      <c r="X443" s="1046" t="s">
        <v>473</v>
      </c>
      <c r="Y443" s="1099" t="s">
        <v>51</v>
      </c>
      <c r="Z443" s="1099" t="s">
        <v>29</v>
      </c>
      <c r="AA443" s="1099">
        <v>2017</v>
      </c>
      <c r="AB443" s="1046" t="s">
        <v>30</v>
      </c>
      <c r="AC443" s="1047">
        <v>7</v>
      </c>
      <c r="AD443" s="978">
        <f t="shared" ref="AD443" si="3239">T443/AC443</f>
        <v>7.1428571428571432</v>
      </c>
      <c r="AE443" s="1048">
        <v>23.45</v>
      </c>
      <c r="AF443" s="976">
        <f t="shared" ref="AF443" si="3240">AD443*AE443</f>
        <v>167.5</v>
      </c>
      <c r="AG443" s="1058" t="s">
        <v>128</v>
      </c>
      <c r="AH443" s="976">
        <f t="shared" ref="AH443" si="3241">AF443</f>
        <v>167.5</v>
      </c>
      <c r="AI443" s="978">
        <f t="shared" ref="AI443" si="3242">AD443</f>
        <v>7.1428571428571432</v>
      </c>
      <c r="AJ443" s="978">
        <f t="shared" ref="AJ443" si="3243">T443</f>
        <v>50</v>
      </c>
    </row>
    <row r="444" spans="1:39">
      <c r="A444" s="1097">
        <v>45749</v>
      </c>
      <c r="B444" s="164" t="s">
        <v>442</v>
      </c>
      <c r="C444" s="164" t="s">
        <v>111</v>
      </c>
      <c r="D444" s="1098" t="s">
        <v>462</v>
      </c>
      <c r="E444" s="164" t="s">
        <v>282</v>
      </c>
      <c r="F444" s="1000">
        <v>55704</v>
      </c>
      <c r="G444" s="1000"/>
      <c r="H444" s="1000">
        <v>55708</v>
      </c>
      <c r="I444" s="1000"/>
      <c r="J444" s="541">
        <f t="shared" ref="J444" si="3244">H444-F444</f>
        <v>4</v>
      </c>
      <c r="K444" s="1000">
        <v>55708</v>
      </c>
      <c r="L444" s="541">
        <f t="shared" ref="L444" si="3245">K444-H444</f>
        <v>0</v>
      </c>
      <c r="M444" s="1000">
        <v>55716</v>
      </c>
      <c r="N444" s="1000"/>
      <c r="O444" s="541">
        <f t="shared" ref="O444" si="3246">M444-K444</f>
        <v>8</v>
      </c>
      <c r="P444" s="541">
        <f t="shared" ref="P444" si="3247">M444-H444</f>
        <v>8</v>
      </c>
      <c r="Q444" s="1000">
        <v>55716</v>
      </c>
      <c r="R444" s="1000"/>
      <c r="S444" s="541">
        <f t="shared" ref="S444" si="3248">Q444-M444</f>
        <v>0</v>
      </c>
      <c r="T444" s="542">
        <f t="shared" ref="T444" si="3249">Q444-F444</f>
        <v>12</v>
      </c>
      <c r="U444" s="542"/>
      <c r="V444" s="541">
        <f t="shared" ref="V444" si="3250">P444</f>
        <v>8</v>
      </c>
      <c r="W444" s="543">
        <f t="shared" ref="W444" si="3251">T444-V444</f>
        <v>4</v>
      </c>
      <c r="X444" s="1046" t="s">
        <v>473</v>
      </c>
      <c r="Y444" s="1099" t="s">
        <v>51</v>
      </c>
      <c r="Z444" s="1099" t="s">
        <v>29</v>
      </c>
      <c r="AA444" s="1099">
        <v>2017</v>
      </c>
      <c r="AB444" s="1046" t="s">
        <v>30</v>
      </c>
      <c r="AC444" s="1047">
        <v>7</v>
      </c>
      <c r="AD444" s="978">
        <f t="shared" ref="AD444" si="3252">T444/AC444</f>
        <v>1.7142857142857142</v>
      </c>
      <c r="AE444" s="1048">
        <v>23.45</v>
      </c>
      <c r="AF444" s="976">
        <f t="shared" ref="AF444" si="3253">AD444*AE444</f>
        <v>40.199999999999996</v>
      </c>
      <c r="AG444" s="1058" t="s">
        <v>128</v>
      </c>
      <c r="AH444" s="976">
        <f t="shared" ref="AH444" si="3254">AF444</f>
        <v>40.199999999999996</v>
      </c>
      <c r="AI444" s="978">
        <f t="shared" ref="AI444" si="3255">AD444</f>
        <v>1.7142857142857142</v>
      </c>
      <c r="AJ444" s="978">
        <f t="shared" ref="AJ444" si="3256">T444</f>
        <v>12</v>
      </c>
    </row>
    <row r="445" spans="1:39">
      <c r="A445" s="1097">
        <v>45749</v>
      </c>
      <c r="B445" s="164" t="s">
        <v>442</v>
      </c>
      <c r="C445" s="164" t="s">
        <v>111</v>
      </c>
      <c r="D445" s="1098" t="s">
        <v>485</v>
      </c>
      <c r="E445" s="164" t="s">
        <v>282</v>
      </c>
      <c r="F445" s="1000">
        <v>55716</v>
      </c>
      <c r="G445" s="1000"/>
      <c r="H445" s="1000">
        <v>55716</v>
      </c>
      <c r="I445" s="1000"/>
      <c r="J445" s="541">
        <f t="shared" ref="J445" si="3257">H445-F445</f>
        <v>0</v>
      </c>
      <c r="K445" s="1000">
        <v>55716</v>
      </c>
      <c r="L445" s="541">
        <f t="shared" ref="L445" si="3258">K445-H445</f>
        <v>0</v>
      </c>
      <c r="M445" s="1000">
        <v>55730</v>
      </c>
      <c r="N445" s="1000"/>
      <c r="O445" s="541">
        <f t="shared" ref="O445" si="3259">M445-K445</f>
        <v>14</v>
      </c>
      <c r="P445" s="541">
        <f t="shared" ref="P445" si="3260">M445-H445</f>
        <v>14</v>
      </c>
      <c r="Q445" s="1000">
        <v>55768</v>
      </c>
      <c r="R445" s="1000"/>
      <c r="S445" s="541">
        <f t="shared" ref="S445" si="3261">Q445-M445</f>
        <v>38</v>
      </c>
      <c r="T445" s="542">
        <f t="shared" ref="T445" si="3262">Q445-F445</f>
        <v>52</v>
      </c>
      <c r="U445" s="542"/>
      <c r="V445" s="541">
        <f t="shared" ref="V445" si="3263">P445</f>
        <v>14</v>
      </c>
      <c r="W445" s="543">
        <f t="shared" ref="W445" si="3264">T445-V445</f>
        <v>38</v>
      </c>
      <c r="X445" s="1046" t="s">
        <v>473</v>
      </c>
      <c r="Y445" s="1099" t="s">
        <v>51</v>
      </c>
      <c r="Z445" s="1099" t="s">
        <v>29</v>
      </c>
      <c r="AA445" s="1099">
        <v>2017</v>
      </c>
      <c r="AB445" s="1046" t="s">
        <v>30</v>
      </c>
      <c r="AC445" s="1047">
        <v>7</v>
      </c>
      <c r="AD445" s="978">
        <f t="shared" ref="AD445" si="3265">T445/AC445</f>
        <v>7.4285714285714288</v>
      </c>
      <c r="AE445" s="1048">
        <v>23.45</v>
      </c>
      <c r="AF445" s="976">
        <f t="shared" ref="AF445" si="3266">AD445*AE445</f>
        <v>174.2</v>
      </c>
      <c r="AG445" s="1058" t="s">
        <v>128</v>
      </c>
      <c r="AH445" s="976">
        <f t="shared" ref="AH445" si="3267">AF445</f>
        <v>174.2</v>
      </c>
      <c r="AI445" s="978">
        <f t="shared" ref="AI445" si="3268">AD445</f>
        <v>7.4285714285714288</v>
      </c>
      <c r="AJ445" s="978">
        <f t="shared" ref="AJ445" si="3269">T445</f>
        <v>52</v>
      </c>
    </row>
    <row r="446" spans="1:39">
      <c r="A446" s="1097">
        <v>45749</v>
      </c>
      <c r="B446" s="164" t="s">
        <v>442</v>
      </c>
      <c r="C446" s="164" t="s">
        <v>111</v>
      </c>
      <c r="D446" s="1098" t="s">
        <v>461</v>
      </c>
      <c r="E446" s="164" t="s">
        <v>283</v>
      </c>
      <c r="F446" s="1000">
        <v>55768</v>
      </c>
      <c r="G446" s="1000"/>
      <c r="H446" s="1000">
        <v>55784</v>
      </c>
      <c r="I446" s="1000"/>
      <c r="J446" s="541">
        <f t="shared" ref="J446" si="3270">H446-F446</f>
        <v>16</v>
      </c>
      <c r="K446" s="1000">
        <v>55784</v>
      </c>
      <c r="L446" s="541">
        <f t="shared" ref="L446" si="3271">K446-H446</f>
        <v>0</v>
      </c>
      <c r="M446" s="1000">
        <v>55793</v>
      </c>
      <c r="N446" s="1000"/>
      <c r="O446" s="541">
        <f t="shared" ref="O446" si="3272">M446-K446</f>
        <v>9</v>
      </c>
      <c r="P446" s="541">
        <f t="shared" ref="P446" si="3273">M446-H446</f>
        <v>9</v>
      </c>
      <c r="Q446" s="1000">
        <v>55796</v>
      </c>
      <c r="R446" s="1000"/>
      <c r="S446" s="541">
        <f t="shared" ref="S446" si="3274">Q446-M446</f>
        <v>3</v>
      </c>
      <c r="T446" s="542">
        <f t="shared" ref="T446" si="3275">Q446-F446</f>
        <v>28</v>
      </c>
      <c r="U446" s="542"/>
      <c r="V446" s="541">
        <f t="shared" ref="V446" si="3276">P446</f>
        <v>9</v>
      </c>
      <c r="W446" s="543">
        <f t="shared" ref="W446" si="3277">T446-V446</f>
        <v>19</v>
      </c>
      <c r="X446" s="1046" t="s">
        <v>473</v>
      </c>
      <c r="Y446" s="1099" t="s">
        <v>51</v>
      </c>
      <c r="Z446" s="1099" t="s">
        <v>29</v>
      </c>
      <c r="AA446" s="1099">
        <v>2017</v>
      </c>
      <c r="AB446" s="1046" t="s">
        <v>30</v>
      </c>
      <c r="AC446" s="1047">
        <v>7</v>
      </c>
      <c r="AD446" s="978">
        <f t="shared" ref="AD446" si="3278">T446/AC446</f>
        <v>4</v>
      </c>
      <c r="AE446" s="1048">
        <v>23.45</v>
      </c>
      <c r="AF446" s="976">
        <f t="shared" ref="AF446" si="3279">AD446*AE446</f>
        <v>93.8</v>
      </c>
      <c r="AG446" s="1058" t="s">
        <v>128</v>
      </c>
      <c r="AH446" s="976">
        <f t="shared" ref="AH446" si="3280">AF446</f>
        <v>93.8</v>
      </c>
      <c r="AI446" s="978">
        <f t="shared" ref="AI446" si="3281">AD446</f>
        <v>4</v>
      </c>
      <c r="AJ446" s="978">
        <f t="shared" ref="AJ446" si="3282">T446</f>
        <v>28</v>
      </c>
      <c r="AK446" s="1035" t="s">
        <v>439</v>
      </c>
      <c r="AL446" s="1036" t="s">
        <v>440</v>
      </c>
      <c r="AM446" s="1092" t="s">
        <v>2</v>
      </c>
    </row>
    <row r="447" spans="1:39">
      <c r="A447" s="1097">
        <v>45750</v>
      </c>
      <c r="B447" s="164" t="s">
        <v>442</v>
      </c>
      <c r="C447" s="164" t="s">
        <v>111</v>
      </c>
      <c r="D447" s="1098" t="s">
        <v>462</v>
      </c>
      <c r="E447" s="164" t="s">
        <v>282</v>
      </c>
      <c r="F447" s="1000">
        <v>55796</v>
      </c>
      <c r="G447" s="1000"/>
      <c r="H447" s="1000">
        <v>55800</v>
      </c>
      <c r="I447" s="1000"/>
      <c r="J447" s="541">
        <f t="shared" ref="J447" si="3283">H447-F447</f>
        <v>4</v>
      </c>
      <c r="K447" s="1000">
        <v>55800</v>
      </c>
      <c r="L447" s="541">
        <f t="shared" ref="L447" si="3284">K447-H447</f>
        <v>0</v>
      </c>
      <c r="M447" s="1000">
        <v>55808</v>
      </c>
      <c r="N447" s="1000"/>
      <c r="O447" s="541">
        <f t="shared" ref="O447" si="3285">M447-K447</f>
        <v>8</v>
      </c>
      <c r="P447" s="541">
        <f t="shared" ref="P447" si="3286">M447-H447</f>
        <v>8</v>
      </c>
      <c r="Q447" s="1000">
        <v>55808</v>
      </c>
      <c r="R447" s="1000"/>
      <c r="S447" s="541">
        <f t="shared" ref="S447" si="3287">Q447-M447</f>
        <v>0</v>
      </c>
      <c r="T447" s="542">
        <f t="shared" ref="T447" si="3288">Q447-F447</f>
        <v>12</v>
      </c>
      <c r="U447" s="542"/>
      <c r="V447" s="541">
        <f t="shared" ref="V447" si="3289">P447</f>
        <v>8</v>
      </c>
      <c r="W447" s="543">
        <f t="shared" ref="W447" si="3290">T447-V447</f>
        <v>4</v>
      </c>
      <c r="X447" s="1046" t="s">
        <v>473</v>
      </c>
      <c r="Y447" s="1099" t="s">
        <v>51</v>
      </c>
      <c r="Z447" s="1099" t="s">
        <v>29</v>
      </c>
      <c r="AA447" s="1099">
        <v>2017</v>
      </c>
      <c r="AB447" s="1046" t="s">
        <v>30</v>
      </c>
      <c r="AC447" s="1047">
        <v>7</v>
      </c>
      <c r="AD447" s="978">
        <f t="shared" ref="AD447" si="3291">T447/AC447</f>
        <v>1.7142857142857142</v>
      </c>
      <c r="AE447" s="1048">
        <v>23.45</v>
      </c>
      <c r="AF447" s="976">
        <f t="shared" ref="AF447" si="3292">AD447*AE447</f>
        <v>40.199999999999996</v>
      </c>
      <c r="AG447" s="1058" t="s">
        <v>128</v>
      </c>
      <c r="AH447" s="976">
        <f t="shared" ref="AH447" si="3293">AF447</f>
        <v>40.199999999999996</v>
      </c>
      <c r="AI447" s="978">
        <f t="shared" ref="AI447" si="3294">AD447</f>
        <v>1.7142857142857142</v>
      </c>
      <c r="AJ447" s="978">
        <f t="shared" ref="AJ447" si="3295">T447</f>
        <v>12</v>
      </c>
      <c r="AK447" s="1106">
        <f>SUM(AH440:AH447)</f>
        <v>877.7</v>
      </c>
      <c r="AL447" s="1074">
        <v>1000</v>
      </c>
      <c r="AM447" s="1075">
        <v>45750</v>
      </c>
    </row>
    <row r="448" spans="1:39">
      <c r="A448" s="1097">
        <v>45750</v>
      </c>
      <c r="B448" s="164" t="s">
        <v>442</v>
      </c>
      <c r="C448" s="164" t="s">
        <v>111</v>
      </c>
      <c r="D448" s="1098" t="s">
        <v>485</v>
      </c>
      <c r="E448" s="164" t="s">
        <v>282</v>
      </c>
      <c r="F448" s="1000">
        <v>55808</v>
      </c>
      <c r="G448" s="1000"/>
      <c r="H448" s="1000">
        <v>55818</v>
      </c>
      <c r="I448" s="1000"/>
      <c r="J448" s="541">
        <f t="shared" ref="J448" si="3296">H448-F448</f>
        <v>10</v>
      </c>
      <c r="K448" s="1000">
        <v>55818</v>
      </c>
      <c r="L448" s="541">
        <f t="shared" ref="L448" si="3297">K448-H448</f>
        <v>0</v>
      </c>
      <c r="M448" s="1000">
        <v>55825</v>
      </c>
      <c r="N448" s="1000"/>
      <c r="O448" s="541">
        <f t="shared" ref="O448" si="3298">M448-K448</f>
        <v>7</v>
      </c>
      <c r="P448" s="541">
        <f t="shared" ref="P448" si="3299">M448-H448</f>
        <v>7</v>
      </c>
      <c r="Q448" s="1000">
        <v>55839</v>
      </c>
      <c r="R448" s="1000"/>
      <c r="S448" s="541">
        <f t="shared" ref="S448" si="3300">Q448-M448</f>
        <v>14</v>
      </c>
      <c r="T448" s="542">
        <f t="shared" ref="T448" si="3301">Q448-F448</f>
        <v>31</v>
      </c>
      <c r="U448" s="542"/>
      <c r="V448" s="541">
        <f t="shared" ref="V448" si="3302">P448</f>
        <v>7</v>
      </c>
      <c r="W448" s="543">
        <f t="shared" ref="W448" si="3303">T448-V448</f>
        <v>24</v>
      </c>
      <c r="X448" s="1046" t="s">
        <v>473</v>
      </c>
      <c r="Y448" s="1099" t="s">
        <v>51</v>
      </c>
      <c r="Z448" s="1099" t="s">
        <v>29</v>
      </c>
      <c r="AA448" s="1099">
        <v>2017</v>
      </c>
      <c r="AB448" s="1046" t="s">
        <v>30</v>
      </c>
      <c r="AC448" s="1047">
        <v>7</v>
      </c>
      <c r="AD448" s="978">
        <f t="shared" ref="AD448" si="3304">T448/AC448</f>
        <v>4.4285714285714288</v>
      </c>
      <c r="AE448" s="1048">
        <v>23.45</v>
      </c>
      <c r="AF448" s="976">
        <f t="shared" ref="AF448" si="3305">AD448*AE448</f>
        <v>103.85000000000001</v>
      </c>
      <c r="AG448" s="1058" t="s">
        <v>128</v>
      </c>
      <c r="AH448" s="976">
        <f t="shared" ref="AH448" si="3306">AF448</f>
        <v>103.85000000000001</v>
      </c>
      <c r="AI448" s="978">
        <f t="shared" ref="AI448" si="3307">AD448</f>
        <v>4.4285714285714288</v>
      </c>
      <c r="AJ448" s="978">
        <f t="shared" ref="AJ448" si="3308">T448</f>
        <v>31</v>
      </c>
    </row>
    <row r="449" spans="1:39">
      <c r="A449" s="1097">
        <v>45750</v>
      </c>
      <c r="B449" s="164" t="s">
        <v>442</v>
      </c>
      <c r="C449" s="164" t="s">
        <v>111</v>
      </c>
      <c r="D449" s="1098" t="s">
        <v>461</v>
      </c>
      <c r="E449" s="164" t="s">
        <v>283</v>
      </c>
      <c r="F449" s="1000">
        <v>55839</v>
      </c>
      <c r="G449" s="1000"/>
      <c r="H449" s="1000">
        <v>55855</v>
      </c>
      <c r="I449" s="1000"/>
      <c r="J449" s="541">
        <f t="shared" ref="J449" si="3309">H449-F449</f>
        <v>16</v>
      </c>
      <c r="K449" s="1000">
        <v>55855</v>
      </c>
      <c r="L449" s="541">
        <f t="shared" ref="L449" si="3310">K449-H449</f>
        <v>0</v>
      </c>
      <c r="M449" s="1000">
        <v>55863</v>
      </c>
      <c r="N449" s="1000"/>
      <c r="O449" s="541">
        <f t="shared" ref="O449" si="3311">M449-K449</f>
        <v>8</v>
      </c>
      <c r="P449" s="541">
        <f t="shared" ref="P449" si="3312">M449-H449</f>
        <v>8</v>
      </c>
      <c r="Q449" s="1000">
        <v>55867</v>
      </c>
      <c r="R449" s="1000"/>
      <c r="S449" s="541">
        <f t="shared" ref="S449" si="3313">Q449-M449</f>
        <v>4</v>
      </c>
      <c r="T449" s="542">
        <f t="shared" ref="T449" si="3314">Q449-F449</f>
        <v>28</v>
      </c>
      <c r="U449" s="542"/>
      <c r="V449" s="541">
        <f t="shared" ref="V449" si="3315">P449</f>
        <v>8</v>
      </c>
      <c r="W449" s="543">
        <f t="shared" ref="W449" si="3316">T449-V449</f>
        <v>20</v>
      </c>
      <c r="X449" s="1046" t="s">
        <v>473</v>
      </c>
      <c r="Y449" s="1099" t="s">
        <v>51</v>
      </c>
      <c r="Z449" s="1099" t="s">
        <v>29</v>
      </c>
      <c r="AA449" s="1099">
        <v>2017</v>
      </c>
      <c r="AB449" s="1046" t="s">
        <v>30</v>
      </c>
      <c r="AC449" s="1047">
        <v>7</v>
      </c>
      <c r="AD449" s="978">
        <f t="shared" ref="AD449" si="3317">T449/AC449</f>
        <v>4</v>
      </c>
      <c r="AE449" s="1048">
        <v>23.45</v>
      </c>
      <c r="AF449" s="976">
        <f t="shared" ref="AF449" si="3318">AD449*AE449</f>
        <v>93.8</v>
      </c>
      <c r="AG449" s="1058" t="s">
        <v>128</v>
      </c>
      <c r="AH449" s="976">
        <f t="shared" ref="AH449" si="3319">AF449</f>
        <v>93.8</v>
      </c>
      <c r="AI449" s="978">
        <f t="shared" ref="AI449" si="3320">AD449</f>
        <v>4</v>
      </c>
      <c r="AJ449" s="978">
        <f t="shared" ref="AJ449" si="3321">T449</f>
        <v>28</v>
      </c>
    </row>
    <row r="450" spans="1:39">
      <c r="A450" s="1097">
        <v>45751</v>
      </c>
      <c r="B450" s="164" t="s">
        <v>442</v>
      </c>
      <c r="C450" s="164" t="s">
        <v>111</v>
      </c>
      <c r="D450" s="1098" t="s">
        <v>462</v>
      </c>
      <c r="E450" s="164" t="s">
        <v>282</v>
      </c>
      <c r="F450" s="1000">
        <v>55867</v>
      </c>
      <c r="G450" s="1000"/>
      <c r="H450" s="1000">
        <v>55871</v>
      </c>
      <c r="I450" s="1000"/>
      <c r="J450" s="541">
        <f t="shared" ref="J450" si="3322">H450-F450</f>
        <v>4</v>
      </c>
      <c r="K450" s="1000">
        <v>55871</v>
      </c>
      <c r="L450" s="541">
        <f t="shared" ref="L450" si="3323">K450-H450</f>
        <v>0</v>
      </c>
      <c r="M450" s="1000">
        <v>55879</v>
      </c>
      <c r="N450" s="1000"/>
      <c r="O450" s="541">
        <f t="shared" ref="O450" si="3324">M450-K450</f>
        <v>8</v>
      </c>
      <c r="P450" s="541">
        <f t="shared" ref="P450" si="3325">M450-H450</f>
        <v>8</v>
      </c>
      <c r="Q450" s="1000">
        <v>55879</v>
      </c>
      <c r="R450" s="1000"/>
      <c r="S450" s="541">
        <f t="shared" ref="S450" si="3326">Q450-M450</f>
        <v>0</v>
      </c>
      <c r="T450" s="542">
        <f t="shared" ref="T450" si="3327">Q450-F450</f>
        <v>12</v>
      </c>
      <c r="U450" s="542"/>
      <c r="V450" s="541">
        <f t="shared" ref="V450" si="3328">P450</f>
        <v>8</v>
      </c>
      <c r="W450" s="543">
        <f t="shared" ref="W450" si="3329">T450-V450</f>
        <v>4</v>
      </c>
      <c r="X450" s="1046" t="s">
        <v>473</v>
      </c>
      <c r="Y450" s="1099" t="s">
        <v>51</v>
      </c>
      <c r="Z450" s="1099" t="s">
        <v>29</v>
      </c>
      <c r="AA450" s="1099">
        <v>2017</v>
      </c>
      <c r="AB450" s="1046" t="s">
        <v>30</v>
      </c>
      <c r="AC450" s="1047">
        <v>7</v>
      </c>
      <c r="AD450" s="978">
        <f t="shared" ref="AD450" si="3330">T450/AC450</f>
        <v>1.7142857142857142</v>
      </c>
      <c r="AE450" s="1048">
        <v>23.45</v>
      </c>
      <c r="AF450" s="976">
        <f t="shared" ref="AF450" si="3331">AD450*AE450</f>
        <v>40.199999999999996</v>
      </c>
      <c r="AG450" s="1058" t="s">
        <v>128</v>
      </c>
      <c r="AH450" s="976">
        <f t="shared" ref="AH450" si="3332">AF450</f>
        <v>40.199999999999996</v>
      </c>
      <c r="AI450" s="978">
        <f t="shared" ref="AI450" si="3333">AD450</f>
        <v>1.7142857142857142</v>
      </c>
      <c r="AJ450" s="978">
        <f t="shared" ref="AJ450" si="3334">T450</f>
        <v>12</v>
      </c>
    </row>
    <row r="451" spans="1:39">
      <c r="A451" s="1097">
        <v>45751</v>
      </c>
      <c r="B451" s="164" t="s">
        <v>442</v>
      </c>
      <c r="C451" s="164" t="s">
        <v>111</v>
      </c>
      <c r="D451" s="1098" t="s">
        <v>485</v>
      </c>
      <c r="E451" s="164" t="s">
        <v>282</v>
      </c>
      <c r="F451" s="1000">
        <v>55879</v>
      </c>
      <c r="G451" s="1000"/>
      <c r="H451" s="1000">
        <v>55885</v>
      </c>
      <c r="I451" s="1000"/>
      <c r="J451" s="541">
        <f t="shared" ref="J451" si="3335">H451-F451</f>
        <v>6</v>
      </c>
      <c r="K451" s="1000">
        <v>55885</v>
      </c>
      <c r="L451" s="541">
        <f t="shared" ref="L451" si="3336">K451-H451</f>
        <v>0</v>
      </c>
      <c r="M451" s="1000">
        <v>55893</v>
      </c>
      <c r="N451" s="1000"/>
      <c r="O451" s="541">
        <f t="shared" ref="O451" si="3337">M451-K451</f>
        <v>8</v>
      </c>
      <c r="P451" s="541">
        <f t="shared" ref="P451" si="3338">M451-H451</f>
        <v>8</v>
      </c>
      <c r="Q451" s="1000">
        <v>55914</v>
      </c>
      <c r="R451" s="1000"/>
      <c r="S451" s="541">
        <f t="shared" ref="S451" si="3339">Q451-M451</f>
        <v>21</v>
      </c>
      <c r="T451" s="542">
        <f t="shared" ref="T451" si="3340">Q451-F451</f>
        <v>35</v>
      </c>
      <c r="U451" s="542"/>
      <c r="V451" s="541">
        <f t="shared" ref="V451" si="3341">P451</f>
        <v>8</v>
      </c>
      <c r="W451" s="543">
        <f t="shared" ref="W451" si="3342">T451-V451</f>
        <v>27</v>
      </c>
      <c r="X451" s="1046" t="s">
        <v>473</v>
      </c>
      <c r="Y451" s="1099" t="s">
        <v>51</v>
      </c>
      <c r="Z451" s="1099" t="s">
        <v>29</v>
      </c>
      <c r="AA451" s="1099">
        <v>2017</v>
      </c>
      <c r="AB451" s="1046" t="s">
        <v>30</v>
      </c>
      <c r="AC451" s="1047">
        <v>7</v>
      </c>
      <c r="AD451" s="978">
        <f t="shared" ref="AD451" si="3343">T451/AC451</f>
        <v>5</v>
      </c>
      <c r="AE451" s="1048">
        <v>23.45</v>
      </c>
      <c r="AF451" s="976">
        <f t="shared" ref="AF451" si="3344">AD451*AE451</f>
        <v>117.25</v>
      </c>
      <c r="AG451" s="1058" t="s">
        <v>128</v>
      </c>
      <c r="AH451" s="976">
        <f t="shared" ref="AH451" si="3345">AF451</f>
        <v>117.25</v>
      </c>
      <c r="AI451" s="978">
        <f t="shared" ref="AI451" si="3346">AD451</f>
        <v>5</v>
      </c>
      <c r="AJ451" s="978">
        <f t="shared" ref="AJ451" si="3347">T451</f>
        <v>35</v>
      </c>
    </row>
    <row r="452" spans="1:39">
      <c r="A452" s="1097">
        <v>45751</v>
      </c>
      <c r="B452" s="164" t="s">
        <v>442</v>
      </c>
      <c r="C452" s="164" t="s">
        <v>111</v>
      </c>
      <c r="D452" s="1098" t="s">
        <v>461</v>
      </c>
      <c r="E452" s="164" t="s">
        <v>283</v>
      </c>
      <c r="F452" s="1000">
        <v>55914</v>
      </c>
      <c r="G452" s="1000"/>
      <c r="H452" s="1000">
        <v>55926</v>
      </c>
      <c r="I452" s="1000"/>
      <c r="J452" s="541">
        <f t="shared" ref="J452" si="3348">H452-F452</f>
        <v>12</v>
      </c>
      <c r="K452" s="1000">
        <v>55926</v>
      </c>
      <c r="L452" s="541">
        <f t="shared" ref="L452" si="3349">K452-H452</f>
        <v>0</v>
      </c>
      <c r="M452" s="1000">
        <v>55934</v>
      </c>
      <c r="N452" s="1000"/>
      <c r="O452" s="541">
        <f t="shared" ref="O452" si="3350">M452-K452</f>
        <v>8</v>
      </c>
      <c r="P452" s="541">
        <f t="shared" ref="P452" si="3351">M452-H452</f>
        <v>8</v>
      </c>
      <c r="Q452" s="1000">
        <v>55937</v>
      </c>
      <c r="R452" s="1000"/>
      <c r="S452" s="541">
        <f t="shared" ref="S452" si="3352">Q452-M452</f>
        <v>3</v>
      </c>
      <c r="T452" s="542">
        <f t="shared" ref="T452" si="3353">Q452-F452</f>
        <v>23</v>
      </c>
      <c r="U452" s="542"/>
      <c r="V452" s="541">
        <f t="shared" ref="V452" si="3354">P452</f>
        <v>8</v>
      </c>
      <c r="W452" s="543">
        <f t="shared" ref="W452" si="3355">T452-V452</f>
        <v>15</v>
      </c>
      <c r="X452" s="1046" t="s">
        <v>473</v>
      </c>
      <c r="Y452" s="1099" t="s">
        <v>51</v>
      </c>
      <c r="Z452" s="1099" t="s">
        <v>29</v>
      </c>
      <c r="AA452" s="1099">
        <v>2017</v>
      </c>
      <c r="AB452" s="1046" t="s">
        <v>30</v>
      </c>
      <c r="AC452" s="1047">
        <v>7</v>
      </c>
      <c r="AD452" s="978">
        <f t="shared" ref="AD452" si="3356">T452/AC452</f>
        <v>3.2857142857142856</v>
      </c>
      <c r="AE452" s="1048">
        <v>23.45</v>
      </c>
      <c r="AF452" s="976">
        <f t="shared" ref="AF452" si="3357">AD452*AE452</f>
        <v>77.05</v>
      </c>
      <c r="AG452" s="1058" t="s">
        <v>128</v>
      </c>
      <c r="AH452" s="976">
        <f t="shared" ref="AH452" si="3358">AF452</f>
        <v>77.05</v>
      </c>
      <c r="AI452" s="978">
        <f t="shared" ref="AI452" si="3359">AD452</f>
        <v>3.2857142857142856</v>
      </c>
      <c r="AJ452" s="978">
        <f t="shared" ref="AJ452" si="3360">T452</f>
        <v>23</v>
      </c>
      <c r="AK452" s="1035" t="s">
        <v>439</v>
      </c>
      <c r="AL452" s="1036" t="s">
        <v>440</v>
      </c>
      <c r="AM452" s="1092" t="s">
        <v>2</v>
      </c>
    </row>
    <row r="453" spans="1:39">
      <c r="A453" s="1097">
        <v>45754</v>
      </c>
      <c r="B453" s="164" t="s">
        <v>442</v>
      </c>
      <c r="C453" s="164" t="s">
        <v>111</v>
      </c>
      <c r="D453" s="1098" t="s">
        <v>462</v>
      </c>
      <c r="E453" s="164" t="s">
        <v>282</v>
      </c>
      <c r="F453" s="1000">
        <v>55937</v>
      </c>
      <c r="G453" s="1000"/>
      <c r="H453" s="1000">
        <v>55940</v>
      </c>
      <c r="I453" s="1000"/>
      <c r="J453" s="541">
        <f t="shared" ref="J453" si="3361">H453-F453</f>
        <v>3</v>
      </c>
      <c r="K453" s="1000">
        <v>55940</v>
      </c>
      <c r="L453" s="541">
        <f t="shared" ref="L453" si="3362">K453-H453</f>
        <v>0</v>
      </c>
      <c r="M453" s="1000">
        <v>55948</v>
      </c>
      <c r="N453" s="1000"/>
      <c r="O453" s="541">
        <f t="shared" ref="O453" si="3363">M453-K453</f>
        <v>8</v>
      </c>
      <c r="P453" s="541">
        <f t="shared" ref="P453" si="3364">M453-H453</f>
        <v>8</v>
      </c>
      <c r="Q453" s="1000">
        <v>55948</v>
      </c>
      <c r="R453" s="1000"/>
      <c r="S453" s="541">
        <f t="shared" ref="S453" si="3365">Q453-M453</f>
        <v>0</v>
      </c>
      <c r="T453" s="542">
        <f t="shared" ref="T453" si="3366">Q453-F453</f>
        <v>11</v>
      </c>
      <c r="U453" s="542"/>
      <c r="V453" s="541">
        <f t="shared" ref="V453" si="3367">P453</f>
        <v>8</v>
      </c>
      <c r="W453" s="543">
        <f t="shared" ref="W453" si="3368">T453-V453</f>
        <v>3</v>
      </c>
      <c r="X453" s="1046" t="s">
        <v>473</v>
      </c>
      <c r="Y453" s="1099" t="s">
        <v>51</v>
      </c>
      <c r="Z453" s="1099" t="s">
        <v>29</v>
      </c>
      <c r="AA453" s="1099">
        <v>2017</v>
      </c>
      <c r="AB453" s="1046" t="s">
        <v>30</v>
      </c>
      <c r="AC453" s="1047">
        <v>7</v>
      </c>
      <c r="AD453" s="978">
        <f t="shared" ref="AD453" si="3369">T453/AC453</f>
        <v>1.5714285714285714</v>
      </c>
      <c r="AE453" s="1048">
        <v>23.45</v>
      </c>
      <c r="AF453" s="976">
        <f t="shared" ref="AF453" si="3370">AD453*AE453</f>
        <v>36.85</v>
      </c>
      <c r="AG453" s="1058" t="s">
        <v>128</v>
      </c>
      <c r="AH453" s="976">
        <f t="shared" ref="AH453" si="3371">AF453</f>
        <v>36.85</v>
      </c>
      <c r="AI453" s="978">
        <f t="shared" ref="AI453" si="3372">AD453</f>
        <v>1.5714285714285714</v>
      </c>
      <c r="AJ453" s="978">
        <f t="shared" ref="AJ453" si="3373">T453</f>
        <v>11</v>
      </c>
      <c r="AK453" s="1106">
        <f>SUM(AH448:AH453)</f>
        <v>469.00000000000006</v>
      </c>
      <c r="AL453" s="1074">
        <v>800</v>
      </c>
      <c r="AM453" s="1075">
        <v>45754</v>
      </c>
    </row>
    <row r="454" spans="1:39">
      <c r="A454" s="1097">
        <v>45754</v>
      </c>
      <c r="B454" s="164" t="s">
        <v>442</v>
      </c>
      <c r="C454" s="164" t="s">
        <v>111</v>
      </c>
      <c r="D454" s="1098" t="s">
        <v>485</v>
      </c>
      <c r="E454" s="164" t="s">
        <v>282</v>
      </c>
      <c r="F454" s="1000">
        <v>55948</v>
      </c>
      <c r="G454" s="1000"/>
      <c r="H454" s="1000">
        <v>55955</v>
      </c>
      <c r="I454" s="1000"/>
      <c r="J454" s="541">
        <f t="shared" ref="J454" si="3374">H454-F454</f>
        <v>7</v>
      </c>
      <c r="K454" s="1000">
        <v>55955</v>
      </c>
      <c r="L454" s="541">
        <f t="shared" ref="L454" si="3375">K454-H454</f>
        <v>0</v>
      </c>
      <c r="M454" s="1000">
        <v>55980</v>
      </c>
      <c r="N454" s="1000"/>
      <c r="O454" s="541">
        <f t="shared" ref="O454" si="3376">M454-K454</f>
        <v>25</v>
      </c>
      <c r="P454" s="541">
        <f t="shared" ref="P454" si="3377">M454-H454</f>
        <v>25</v>
      </c>
      <c r="Q454" s="1000">
        <v>56007</v>
      </c>
      <c r="R454" s="1000"/>
      <c r="S454" s="541">
        <f t="shared" ref="S454" si="3378">Q454-M454</f>
        <v>27</v>
      </c>
      <c r="T454" s="542">
        <f t="shared" ref="T454" si="3379">Q454-F454</f>
        <v>59</v>
      </c>
      <c r="U454" s="542"/>
      <c r="V454" s="541">
        <f t="shared" ref="V454" si="3380">P454</f>
        <v>25</v>
      </c>
      <c r="W454" s="543">
        <f t="shared" ref="W454" si="3381">T454-V454</f>
        <v>34</v>
      </c>
      <c r="X454" s="1046" t="s">
        <v>473</v>
      </c>
      <c r="Y454" s="1099" t="s">
        <v>51</v>
      </c>
      <c r="Z454" s="1099" t="s">
        <v>29</v>
      </c>
      <c r="AA454" s="1099">
        <v>2017</v>
      </c>
      <c r="AB454" s="1046" t="s">
        <v>30</v>
      </c>
      <c r="AC454" s="1047">
        <v>7</v>
      </c>
      <c r="AD454" s="978">
        <f t="shared" ref="AD454" si="3382">T454/AC454</f>
        <v>8.4285714285714288</v>
      </c>
      <c r="AE454" s="1048">
        <v>23.45</v>
      </c>
      <c r="AF454" s="976">
        <f t="shared" ref="AF454" si="3383">AD454*AE454</f>
        <v>197.65</v>
      </c>
      <c r="AG454" s="1058" t="s">
        <v>128</v>
      </c>
      <c r="AH454" s="976">
        <f t="shared" ref="AH454" si="3384">AF454</f>
        <v>197.65</v>
      </c>
      <c r="AI454" s="978">
        <f t="shared" ref="AI454" si="3385">AD454</f>
        <v>8.4285714285714288</v>
      </c>
      <c r="AJ454" s="978">
        <f t="shared" ref="AJ454" si="3386">T454</f>
        <v>59</v>
      </c>
    </row>
    <row r="455" spans="1:39">
      <c r="A455" s="1097">
        <v>45754</v>
      </c>
      <c r="B455" s="164" t="s">
        <v>442</v>
      </c>
      <c r="C455" s="164" t="s">
        <v>111</v>
      </c>
      <c r="D455" s="1098" t="s">
        <v>461</v>
      </c>
      <c r="E455" s="164" t="s">
        <v>283</v>
      </c>
      <c r="F455" s="1000">
        <v>56007</v>
      </c>
      <c r="G455" s="1000"/>
      <c r="H455" s="1000">
        <v>56016</v>
      </c>
      <c r="I455" s="1000"/>
      <c r="J455" s="541">
        <f t="shared" ref="J455" si="3387">H455-F455</f>
        <v>9</v>
      </c>
      <c r="K455" s="1000">
        <v>56016</v>
      </c>
      <c r="L455" s="541">
        <f t="shared" ref="L455" si="3388">K455-H455</f>
        <v>0</v>
      </c>
      <c r="M455" s="1000">
        <v>56024</v>
      </c>
      <c r="N455" s="1000"/>
      <c r="O455" s="541">
        <f t="shared" ref="O455" si="3389">M455-K455</f>
        <v>8</v>
      </c>
      <c r="P455" s="541">
        <f t="shared" ref="P455" si="3390">M455-H455</f>
        <v>8</v>
      </c>
      <c r="Q455" s="1000">
        <v>56027</v>
      </c>
      <c r="R455" s="1000"/>
      <c r="S455" s="541">
        <f t="shared" ref="S455" si="3391">Q455-M455</f>
        <v>3</v>
      </c>
      <c r="T455" s="542">
        <f t="shared" ref="T455" si="3392">Q455-F455</f>
        <v>20</v>
      </c>
      <c r="U455" s="542"/>
      <c r="V455" s="541">
        <f t="shared" ref="V455" si="3393">P455</f>
        <v>8</v>
      </c>
      <c r="W455" s="543">
        <f t="shared" ref="W455" si="3394">T455-V455</f>
        <v>12</v>
      </c>
      <c r="X455" s="1046" t="s">
        <v>473</v>
      </c>
      <c r="Y455" s="1099" t="s">
        <v>51</v>
      </c>
      <c r="Z455" s="1099" t="s">
        <v>29</v>
      </c>
      <c r="AA455" s="1099">
        <v>2017</v>
      </c>
      <c r="AB455" s="1046" t="s">
        <v>30</v>
      </c>
      <c r="AC455" s="1047">
        <v>7</v>
      </c>
      <c r="AD455" s="978">
        <f t="shared" ref="AD455" si="3395">T455/AC455</f>
        <v>2.8571428571428572</v>
      </c>
      <c r="AE455" s="1048">
        <v>23.45</v>
      </c>
      <c r="AF455" s="976">
        <f t="shared" ref="AF455" si="3396">AD455*AE455</f>
        <v>67</v>
      </c>
      <c r="AG455" s="1058" t="s">
        <v>128</v>
      </c>
      <c r="AH455" s="976">
        <f t="shared" ref="AH455" si="3397">AF455</f>
        <v>67</v>
      </c>
      <c r="AI455" s="978">
        <f t="shared" ref="AI455" si="3398">AD455</f>
        <v>2.8571428571428572</v>
      </c>
      <c r="AJ455" s="978">
        <f t="shared" ref="AJ455" si="3399">T455</f>
        <v>20</v>
      </c>
    </row>
    <row r="456" spans="1:39">
      <c r="A456" s="1097">
        <v>45755</v>
      </c>
      <c r="B456" s="164" t="s">
        <v>442</v>
      </c>
      <c r="C456" s="164" t="s">
        <v>111</v>
      </c>
      <c r="D456" s="1098" t="s">
        <v>462</v>
      </c>
      <c r="E456" s="164" t="s">
        <v>282</v>
      </c>
      <c r="F456" s="1000">
        <v>56027</v>
      </c>
      <c r="G456" s="1000"/>
      <c r="H456" s="1000">
        <v>56031</v>
      </c>
      <c r="I456" s="1000"/>
      <c r="J456" s="541">
        <f t="shared" ref="J456" si="3400">H456-F456</f>
        <v>4</v>
      </c>
      <c r="K456" s="1000">
        <v>56031</v>
      </c>
      <c r="L456" s="541">
        <f t="shared" ref="L456" si="3401">K456-H456</f>
        <v>0</v>
      </c>
      <c r="M456" s="1000">
        <v>56040</v>
      </c>
      <c r="N456" s="1000"/>
      <c r="O456" s="541">
        <f t="shared" ref="O456" si="3402">M456-K456</f>
        <v>9</v>
      </c>
      <c r="P456" s="541">
        <f t="shared" ref="P456" si="3403">M456-H456</f>
        <v>9</v>
      </c>
      <c r="Q456" s="1000">
        <v>56040</v>
      </c>
      <c r="R456" s="1000"/>
      <c r="S456" s="541">
        <f t="shared" ref="S456" si="3404">Q456-M456</f>
        <v>0</v>
      </c>
      <c r="T456" s="542">
        <f t="shared" ref="T456" si="3405">Q456-F456</f>
        <v>13</v>
      </c>
      <c r="U456" s="542"/>
      <c r="V456" s="541">
        <f t="shared" ref="V456" si="3406">P456</f>
        <v>9</v>
      </c>
      <c r="W456" s="543">
        <f t="shared" ref="W456" si="3407">T456-V456</f>
        <v>4</v>
      </c>
      <c r="X456" s="1046" t="s">
        <v>473</v>
      </c>
      <c r="Y456" s="1099" t="s">
        <v>51</v>
      </c>
      <c r="Z456" s="1099" t="s">
        <v>29</v>
      </c>
      <c r="AA456" s="1099">
        <v>2017</v>
      </c>
      <c r="AB456" s="1046" t="s">
        <v>30</v>
      </c>
      <c r="AC456" s="1047">
        <v>7</v>
      </c>
      <c r="AD456" s="978">
        <f t="shared" ref="AD456" si="3408">T456/AC456</f>
        <v>1.8571428571428572</v>
      </c>
      <c r="AE456" s="1048">
        <v>23.45</v>
      </c>
      <c r="AF456" s="976">
        <f t="shared" ref="AF456" si="3409">AD456*AE456</f>
        <v>43.55</v>
      </c>
      <c r="AG456" s="1058" t="s">
        <v>128</v>
      </c>
      <c r="AH456" s="976">
        <f t="shared" ref="AH456" si="3410">AF456</f>
        <v>43.55</v>
      </c>
      <c r="AI456" s="978">
        <f t="shared" ref="AI456" si="3411">AD456</f>
        <v>1.8571428571428572</v>
      </c>
      <c r="AJ456" s="978">
        <f t="shared" ref="AJ456" si="3412">T456</f>
        <v>13</v>
      </c>
    </row>
    <row r="457" spans="1:39">
      <c r="A457" s="1097">
        <v>45755</v>
      </c>
      <c r="B457" s="164" t="s">
        <v>442</v>
      </c>
      <c r="C457" s="164" t="s">
        <v>111</v>
      </c>
      <c r="D457" s="1098" t="s">
        <v>485</v>
      </c>
      <c r="E457" s="164" t="s">
        <v>282</v>
      </c>
      <c r="F457" s="1000">
        <v>56040</v>
      </c>
      <c r="G457" s="1000"/>
      <c r="H457" s="1000">
        <v>56046</v>
      </c>
      <c r="I457" s="1000"/>
      <c r="J457" s="541">
        <f t="shared" ref="J457" si="3413">H457-F457</f>
        <v>6</v>
      </c>
      <c r="K457" s="1000">
        <v>56046</v>
      </c>
      <c r="L457" s="541">
        <f t="shared" ref="L457" si="3414">K457-H457</f>
        <v>0</v>
      </c>
      <c r="M457" s="1000">
        <v>56068</v>
      </c>
      <c r="N457" s="1000"/>
      <c r="O457" s="541">
        <f t="shared" ref="O457" si="3415">M457-K457</f>
        <v>22</v>
      </c>
      <c r="P457" s="541">
        <f t="shared" ref="P457" si="3416">M457-H457</f>
        <v>22</v>
      </c>
      <c r="Q457" s="1000">
        <v>56087</v>
      </c>
      <c r="R457" s="1000"/>
      <c r="S457" s="541">
        <f t="shared" ref="S457" si="3417">Q457-M457</f>
        <v>19</v>
      </c>
      <c r="T457" s="542">
        <f t="shared" ref="T457" si="3418">Q457-F457</f>
        <v>47</v>
      </c>
      <c r="U457" s="542"/>
      <c r="V457" s="541">
        <f t="shared" ref="V457" si="3419">P457</f>
        <v>22</v>
      </c>
      <c r="W457" s="543">
        <f t="shared" ref="W457" si="3420">T457-V457</f>
        <v>25</v>
      </c>
      <c r="X457" s="1046" t="s">
        <v>473</v>
      </c>
      <c r="Y457" s="1099" t="s">
        <v>51</v>
      </c>
      <c r="Z457" s="1099" t="s">
        <v>29</v>
      </c>
      <c r="AA457" s="1099">
        <v>2017</v>
      </c>
      <c r="AB457" s="1046" t="s">
        <v>30</v>
      </c>
      <c r="AC457" s="1047">
        <v>7</v>
      </c>
      <c r="AD457" s="978">
        <f t="shared" ref="AD457" si="3421">T457/AC457</f>
        <v>6.7142857142857144</v>
      </c>
      <c r="AE457" s="1048">
        <v>23.45</v>
      </c>
      <c r="AF457" s="976">
        <f t="shared" ref="AF457" si="3422">AD457*AE457</f>
        <v>157.44999999999999</v>
      </c>
      <c r="AG457" s="1058" t="s">
        <v>128</v>
      </c>
      <c r="AH457" s="976">
        <f t="shared" ref="AH457" si="3423">AF457</f>
        <v>157.44999999999999</v>
      </c>
      <c r="AI457" s="978">
        <f t="shared" ref="AI457" si="3424">AD457</f>
        <v>6.7142857142857144</v>
      </c>
      <c r="AJ457" s="978">
        <f t="shared" ref="AJ457" si="3425">T457</f>
        <v>47</v>
      </c>
    </row>
    <row r="458" spans="1:39">
      <c r="A458" s="1097">
        <v>45755</v>
      </c>
      <c r="B458" s="164" t="s">
        <v>442</v>
      </c>
      <c r="C458" s="164" t="s">
        <v>111</v>
      </c>
      <c r="D458" s="1098" t="s">
        <v>461</v>
      </c>
      <c r="E458" s="164" t="s">
        <v>283</v>
      </c>
      <c r="F458" s="1000">
        <v>56087</v>
      </c>
      <c r="G458" s="1000"/>
      <c r="H458" s="1000">
        <v>56099</v>
      </c>
      <c r="I458" s="1000"/>
      <c r="J458" s="541">
        <f t="shared" ref="J458" si="3426">H458-F458</f>
        <v>12</v>
      </c>
      <c r="K458" s="1000">
        <v>56099</v>
      </c>
      <c r="L458" s="541">
        <f t="shared" ref="L458" si="3427">K458-H458</f>
        <v>0</v>
      </c>
      <c r="M458" s="1000">
        <v>56108</v>
      </c>
      <c r="N458" s="1000"/>
      <c r="O458" s="541">
        <f t="shared" ref="O458" si="3428">M458-K458</f>
        <v>9</v>
      </c>
      <c r="P458" s="541">
        <f t="shared" ref="P458" si="3429">M458-H458</f>
        <v>9</v>
      </c>
      <c r="Q458" s="1000">
        <v>56111</v>
      </c>
      <c r="R458" s="1000"/>
      <c r="S458" s="541">
        <f t="shared" ref="S458" si="3430">Q458-M458</f>
        <v>3</v>
      </c>
      <c r="T458" s="542">
        <f t="shared" ref="T458" si="3431">Q458-F458</f>
        <v>24</v>
      </c>
      <c r="U458" s="542"/>
      <c r="V458" s="541">
        <f t="shared" ref="V458" si="3432">P458</f>
        <v>9</v>
      </c>
      <c r="W458" s="543">
        <f t="shared" ref="W458" si="3433">T458-V458</f>
        <v>15</v>
      </c>
      <c r="X458" s="1046" t="s">
        <v>473</v>
      </c>
      <c r="Y458" s="1099" t="s">
        <v>51</v>
      </c>
      <c r="Z458" s="1099" t="s">
        <v>29</v>
      </c>
      <c r="AA458" s="1099">
        <v>2017</v>
      </c>
      <c r="AB458" s="1046" t="s">
        <v>30</v>
      </c>
      <c r="AC458" s="1047">
        <v>7</v>
      </c>
      <c r="AD458" s="978">
        <f t="shared" ref="AD458" si="3434">T458/AC458</f>
        <v>3.4285714285714284</v>
      </c>
      <c r="AE458" s="1048">
        <v>23.45</v>
      </c>
      <c r="AF458" s="976">
        <f t="shared" ref="AF458" si="3435">AD458*AE458</f>
        <v>80.399999999999991</v>
      </c>
      <c r="AG458" s="1058" t="s">
        <v>128</v>
      </c>
      <c r="AH458" s="976">
        <f t="shared" ref="AH458" si="3436">AF458</f>
        <v>80.399999999999991</v>
      </c>
      <c r="AI458" s="978">
        <f t="shared" ref="AI458" si="3437">AD458</f>
        <v>3.4285714285714284</v>
      </c>
      <c r="AJ458" s="978">
        <f t="shared" ref="AJ458" si="3438">T458</f>
        <v>24</v>
      </c>
    </row>
    <row r="459" spans="1:39">
      <c r="A459" s="1097">
        <v>45756</v>
      </c>
      <c r="B459" s="164" t="s">
        <v>442</v>
      </c>
      <c r="C459" s="164" t="s">
        <v>111</v>
      </c>
      <c r="D459" s="1098" t="s">
        <v>462</v>
      </c>
      <c r="E459" s="164" t="s">
        <v>282</v>
      </c>
      <c r="F459" s="1000">
        <v>56111</v>
      </c>
      <c r="G459" s="1000"/>
      <c r="H459" s="1000">
        <v>56114</v>
      </c>
      <c r="I459" s="1000"/>
      <c r="J459" s="541">
        <f t="shared" ref="J459" si="3439">H459-F459</f>
        <v>3</v>
      </c>
      <c r="K459" s="1000">
        <v>56114</v>
      </c>
      <c r="L459" s="541">
        <f t="shared" ref="L459" si="3440">K459-H459</f>
        <v>0</v>
      </c>
      <c r="M459" s="1000">
        <v>56124</v>
      </c>
      <c r="N459" s="1000"/>
      <c r="O459" s="541">
        <f t="shared" ref="O459" si="3441">M459-K459</f>
        <v>10</v>
      </c>
      <c r="P459" s="541">
        <f t="shared" ref="P459" si="3442">M459-H459</f>
        <v>10</v>
      </c>
      <c r="Q459" s="1000">
        <v>56124</v>
      </c>
      <c r="R459" s="1000"/>
      <c r="S459" s="541">
        <f t="shared" ref="S459" si="3443">Q459-M459</f>
        <v>0</v>
      </c>
      <c r="T459" s="542">
        <f t="shared" ref="T459" si="3444">Q459-F459</f>
        <v>13</v>
      </c>
      <c r="U459" s="542"/>
      <c r="V459" s="541">
        <f t="shared" ref="V459" si="3445">P459</f>
        <v>10</v>
      </c>
      <c r="W459" s="543">
        <f t="shared" ref="W459" si="3446">T459-V459</f>
        <v>3</v>
      </c>
      <c r="X459" s="1046" t="s">
        <v>473</v>
      </c>
      <c r="Y459" s="1099" t="s">
        <v>51</v>
      </c>
      <c r="Z459" s="1099" t="s">
        <v>29</v>
      </c>
      <c r="AA459" s="1099">
        <v>2017</v>
      </c>
      <c r="AB459" s="1046" t="s">
        <v>30</v>
      </c>
      <c r="AC459" s="1047">
        <v>7</v>
      </c>
      <c r="AD459" s="978">
        <f t="shared" ref="AD459" si="3447">T459/AC459</f>
        <v>1.8571428571428572</v>
      </c>
      <c r="AE459" s="1048">
        <v>23.45</v>
      </c>
      <c r="AF459" s="976">
        <f t="shared" ref="AF459" si="3448">AD459*AE459</f>
        <v>43.55</v>
      </c>
      <c r="AG459" s="1058" t="s">
        <v>128</v>
      </c>
      <c r="AH459" s="976">
        <f t="shared" ref="AH459" si="3449">AF459</f>
        <v>43.55</v>
      </c>
      <c r="AI459" s="978">
        <f t="shared" ref="AI459" si="3450">AD459</f>
        <v>1.8571428571428572</v>
      </c>
      <c r="AJ459" s="978">
        <f t="shared" ref="AJ459" si="3451">T459</f>
        <v>13</v>
      </c>
    </row>
    <row r="460" spans="1:39">
      <c r="A460" s="1097">
        <v>45756</v>
      </c>
      <c r="B460" s="164" t="s">
        <v>442</v>
      </c>
      <c r="C460" s="164" t="s">
        <v>111</v>
      </c>
      <c r="D460" s="1098" t="s">
        <v>485</v>
      </c>
      <c r="E460" s="164" t="s">
        <v>282</v>
      </c>
      <c r="F460" s="1000">
        <v>56124</v>
      </c>
      <c r="G460" s="1000"/>
      <c r="H460" s="1000">
        <v>56140</v>
      </c>
      <c r="I460" s="1000"/>
      <c r="J460" s="541">
        <f t="shared" ref="J460" si="3452">H460-F460</f>
        <v>16</v>
      </c>
      <c r="K460" s="1000">
        <v>56140</v>
      </c>
      <c r="L460" s="541">
        <f t="shared" ref="L460" si="3453">K460-H460</f>
        <v>0</v>
      </c>
      <c r="M460" s="1000">
        <v>56168</v>
      </c>
      <c r="N460" s="1000"/>
      <c r="O460" s="541">
        <f t="shared" ref="O460" si="3454">M460-K460</f>
        <v>28</v>
      </c>
      <c r="P460" s="541">
        <f t="shared" ref="P460" si="3455">M460-H460</f>
        <v>28</v>
      </c>
      <c r="Q460" s="1000">
        <v>56193</v>
      </c>
      <c r="R460" s="1000"/>
      <c r="S460" s="541">
        <f t="shared" ref="S460" si="3456">Q460-M460</f>
        <v>25</v>
      </c>
      <c r="T460" s="542">
        <f t="shared" ref="T460" si="3457">Q460-F460</f>
        <v>69</v>
      </c>
      <c r="U460" s="542"/>
      <c r="V460" s="541">
        <f t="shared" ref="V460" si="3458">P460</f>
        <v>28</v>
      </c>
      <c r="W460" s="543">
        <f t="shared" ref="W460" si="3459">T460-V460</f>
        <v>41</v>
      </c>
      <c r="X460" s="1046" t="s">
        <v>473</v>
      </c>
      <c r="Y460" s="1099" t="s">
        <v>51</v>
      </c>
      <c r="Z460" s="1099" t="s">
        <v>29</v>
      </c>
      <c r="AA460" s="1099">
        <v>2017</v>
      </c>
      <c r="AB460" s="1046" t="s">
        <v>30</v>
      </c>
      <c r="AC460" s="1047">
        <v>7</v>
      </c>
      <c r="AD460" s="978">
        <f t="shared" ref="AD460" si="3460">T460/AC460</f>
        <v>9.8571428571428577</v>
      </c>
      <c r="AE460" s="1048">
        <v>23.45</v>
      </c>
      <c r="AF460" s="976">
        <f t="shared" ref="AF460" si="3461">AD460*AE460</f>
        <v>231.15</v>
      </c>
      <c r="AG460" s="1058" t="s">
        <v>128</v>
      </c>
      <c r="AH460" s="976">
        <f t="shared" ref="AH460" si="3462">AF460</f>
        <v>231.15</v>
      </c>
      <c r="AI460" s="978">
        <f t="shared" ref="AI460" si="3463">AD460</f>
        <v>9.8571428571428577</v>
      </c>
      <c r="AJ460" s="978">
        <f t="shared" ref="AJ460" si="3464">T460</f>
        <v>69</v>
      </c>
    </row>
    <row r="461" spans="1:39">
      <c r="A461" s="1097">
        <v>45756</v>
      </c>
      <c r="B461" s="164" t="s">
        <v>442</v>
      </c>
      <c r="C461" s="164" t="s">
        <v>111</v>
      </c>
      <c r="D461" s="1098" t="s">
        <v>461</v>
      </c>
      <c r="E461" s="164" t="s">
        <v>283</v>
      </c>
      <c r="F461" s="1000">
        <v>56193</v>
      </c>
      <c r="G461" s="1000"/>
      <c r="H461" s="1000">
        <v>56210</v>
      </c>
      <c r="I461" s="1000"/>
      <c r="J461" s="541">
        <f t="shared" ref="J461" si="3465">H461-F461</f>
        <v>17</v>
      </c>
      <c r="K461" s="1000">
        <v>56210</v>
      </c>
      <c r="L461" s="541">
        <f t="shared" ref="L461" si="3466">K461-H461</f>
        <v>0</v>
      </c>
      <c r="M461" s="1000">
        <v>56219</v>
      </c>
      <c r="N461" s="1000"/>
      <c r="O461" s="541">
        <f t="shared" ref="O461" si="3467">M461-K461</f>
        <v>9</v>
      </c>
      <c r="P461" s="541">
        <f t="shared" ref="P461" si="3468">M461-H461</f>
        <v>9</v>
      </c>
      <c r="Q461" s="1000">
        <v>56221</v>
      </c>
      <c r="R461" s="1000"/>
      <c r="S461" s="541">
        <f t="shared" ref="S461" si="3469">Q461-M461</f>
        <v>2</v>
      </c>
      <c r="T461" s="542">
        <f t="shared" ref="T461" si="3470">Q461-F461</f>
        <v>28</v>
      </c>
      <c r="U461" s="542"/>
      <c r="V461" s="541">
        <f t="shared" ref="V461" si="3471">P461</f>
        <v>9</v>
      </c>
      <c r="W461" s="543">
        <f t="shared" ref="W461" si="3472">T461-V461</f>
        <v>19</v>
      </c>
      <c r="X461" s="1046" t="s">
        <v>473</v>
      </c>
      <c r="Y461" s="1099" t="s">
        <v>51</v>
      </c>
      <c r="Z461" s="1099" t="s">
        <v>29</v>
      </c>
      <c r="AA461" s="1099">
        <v>2017</v>
      </c>
      <c r="AB461" s="1046" t="s">
        <v>30</v>
      </c>
      <c r="AC461" s="1047">
        <v>7</v>
      </c>
      <c r="AD461" s="978">
        <f t="shared" ref="AD461" si="3473">T461/AC461</f>
        <v>4</v>
      </c>
      <c r="AE461" s="1048">
        <v>23.45</v>
      </c>
      <c r="AF461" s="976">
        <f t="shared" ref="AF461" si="3474">AD461*AE461</f>
        <v>93.8</v>
      </c>
      <c r="AG461" s="1058" t="s">
        <v>128</v>
      </c>
      <c r="AH461" s="976">
        <f t="shared" ref="AH461" si="3475">AF461</f>
        <v>93.8</v>
      </c>
      <c r="AI461" s="978">
        <f t="shared" ref="AI461" si="3476">AD461</f>
        <v>4</v>
      </c>
      <c r="AJ461" s="978">
        <f t="shared" ref="AJ461" si="3477">T461</f>
        <v>28</v>
      </c>
      <c r="AK461" s="1035" t="s">
        <v>439</v>
      </c>
      <c r="AL461" s="1036" t="s">
        <v>440</v>
      </c>
      <c r="AM461" s="1092" t="s">
        <v>2</v>
      </c>
    </row>
    <row r="462" spans="1:39">
      <c r="A462" s="1097">
        <v>45757</v>
      </c>
      <c r="B462" s="164" t="s">
        <v>442</v>
      </c>
      <c r="C462" s="164" t="s">
        <v>111</v>
      </c>
      <c r="D462" s="1098" t="s">
        <v>462</v>
      </c>
      <c r="E462" s="164" t="s">
        <v>282</v>
      </c>
      <c r="F462" s="1000">
        <v>56221</v>
      </c>
      <c r="G462" s="1000"/>
      <c r="H462" s="1000">
        <v>56224</v>
      </c>
      <c r="I462" s="1000"/>
      <c r="J462" s="541">
        <f t="shared" ref="J462" si="3478">H462-F462</f>
        <v>3</v>
      </c>
      <c r="K462" s="1000">
        <v>56224</v>
      </c>
      <c r="L462" s="541">
        <f t="shared" ref="L462" si="3479">K462-H462</f>
        <v>0</v>
      </c>
      <c r="M462" s="1000">
        <v>56232</v>
      </c>
      <c r="N462" s="1000"/>
      <c r="O462" s="541">
        <f t="shared" ref="O462" si="3480">M462-K462</f>
        <v>8</v>
      </c>
      <c r="P462" s="541">
        <f t="shared" ref="P462" si="3481">M462-H462</f>
        <v>8</v>
      </c>
      <c r="Q462" s="1000">
        <v>56232</v>
      </c>
      <c r="R462" s="1000"/>
      <c r="S462" s="541">
        <f t="shared" ref="S462" si="3482">Q462-M462</f>
        <v>0</v>
      </c>
      <c r="T462" s="542">
        <f t="shared" ref="T462" si="3483">Q462-F462</f>
        <v>11</v>
      </c>
      <c r="U462" s="542"/>
      <c r="V462" s="541">
        <f t="shared" ref="V462" si="3484">P462</f>
        <v>8</v>
      </c>
      <c r="W462" s="543">
        <f t="shared" ref="W462" si="3485">T462-V462</f>
        <v>3</v>
      </c>
      <c r="X462" s="1046" t="s">
        <v>473</v>
      </c>
      <c r="Y462" s="1099" t="s">
        <v>51</v>
      </c>
      <c r="Z462" s="1099" t="s">
        <v>29</v>
      </c>
      <c r="AA462" s="1099">
        <v>2017</v>
      </c>
      <c r="AB462" s="1046" t="s">
        <v>30</v>
      </c>
      <c r="AC462" s="1047">
        <v>7</v>
      </c>
      <c r="AD462" s="978">
        <f t="shared" ref="AD462" si="3486">T462/AC462</f>
        <v>1.5714285714285714</v>
      </c>
      <c r="AE462" s="1048">
        <v>23.45</v>
      </c>
      <c r="AF462" s="976">
        <f t="shared" ref="AF462" si="3487">AD462*AE462</f>
        <v>36.85</v>
      </c>
      <c r="AG462" s="1058" t="s">
        <v>128</v>
      </c>
      <c r="AH462" s="976">
        <f t="shared" ref="AH462" si="3488">AF462</f>
        <v>36.85</v>
      </c>
      <c r="AI462" s="978">
        <f t="shared" ref="AI462" si="3489">AD462</f>
        <v>1.5714285714285714</v>
      </c>
      <c r="AJ462" s="978">
        <f t="shared" ref="AJ462" si="3490">T462</f>
        <v>11</v>
      </c>
      <c r="AK462" s="1106">
        <f>SUM(AH454:AH462)</f>
        <v>951.39999999999986</v>
      </c>
      <c r="AL462" s="1074">
        <v>1000</v>
      </c>
      <c r="AM462" s="1075">
        <v>45757</v>
      </c>
    </row>
    <row r="463" spans="1:39">
      <c r="A463" s="1097">
        <v>45757</v>
      </c>
      <c r="B463" s="164" t="s">
        <v>442</v>
      </c>
      <c r="C463" s="164" t="s">
        <v>111</v>
      </c>
      <c r="D463" s="1098" t="s">
        <v>485</v>
      </c>
      <c r="E463" s="164" t="s">
        <v>282</v>
      </c>
      <c r="F463" s="1000">
        <v>56232</v>
      </c>
      <c r="G463" s="1000"/>
      <c r="H463" s="1000">
        <v>56236</v>
      </c>
      <c r="I463" s="1000"/>
      <c r="J463" s="541">
        <f t="shared" ref="J463" si="3491">H463-F463</f>
        <v>4</v>
      </c>
      <c r="K463" s="1000">
        <v>56236</v>
      </c>
      <c r="L463" s="541">
        <f t="shared" ref="L463" si="3492">K463-H463</f>
        <v>0</v>
      </c>
      <c r="M463" s="1000">
        <v>56247</v>
      </c>
      <c r="N463" s="1000"/>
      <c r="O463" s="541">
        <f t="shared" ref="O463" si="3493">M463-K463</f>
        <v>11</v>
      </c>
      <c r="P463" s="541">
        <f t="shared" ref="P463" si="3494">M463-H463</f>
        <v>11</v>
      </c>
      <c r="Q463" s="1000">
        <v>56265</v>
      </c>
      <c r="R463" s="1000"/>
      <c r="S463" s="541">
        <f t="shared" ref="S463" si="3495">Q463-M463</f>
        <v>18</v>
      </c>
      <c r="T463" s="542">
        <f t="shared" ref="T463" si="3496">Q463-F463</f>
        <v>33</v>
      </c>
      <c r="U463" s="542"/>
      <c r="V463" s="541">
        <f t="shared" ref="V463" si="3497">P463</f>
        <v>11</v>
      </c>
      <c r="W463" s="543">
        <f t="shared" ref="W463" si="3498">T463-V463</f>
        <v>22</v>
      </c>
      <c r="X463" s="1046" t="s">
        <v>473</v>
      </c>
      <c r="Y463" s="1099" t="s">
        <v>51</v>
      </c>
      <c r="Z463" s="1099" t="s">
        <v>29</v>
      </c>
      <c r="AA463" s="1099">
        <v>2017</v>
      </c>
      <c r="AB463" s="1046" t="s">
        <v>30</v>
      </c>
      <c r="AC463" s="1047">
        <v>7</v>
      </c>
      <c r="AD463" s="978">
        <f t="shared" ref="AD463" si="3499">T463/AC463</f>
        <v>4.7142857142857144</v>
      </c>
      <c r="AE463" s="1048">
        <v>23.45</v>
      </c>
      <c r="AF463" s="976">
        <f t="shared" ref="AF463" si="3500">AD463*AE463</f>
        <v>110.55</v>
      </c>
      <c r="AG463" s="1058" t="s">
        <v>128</v>
      </c>
      <c r="AH463" s="976">
        <f t="shared" ref="AH463" si="3501">AF463</f>
        <v>110.55</v>
      </c>
      <c r="AI463" s="978">
        <f t="shared" ref="AI463" si="3502">AD463</f>
        <v>4.7142857142857144</v>
      </c>
      <c r="AJ463" s="978">
        <f t="shared" ref="AJ463" si="3503">T463</f>
        <v>33</v>
      </c>
    </row>
    <row r="464" spans="1:39">
      <c r="A464" s="1097">
        <v>45757</v>
      </c>
      <c r="B464" s="164" t="s">
        <v>442</v>
      </c>
      <c r="C464" s="164" t="s">
        <v>111</v>
      </c>
      <c r="D464" s="1098" t="s">
        <v>461</v>
      </c>
      <c r="E464" s="164" t="s">
        <v>283</v>
      </c>
      <c r="F464" s="1000">
        <v>56265</v>
      </c>
      <c r="G464" s="1000"/>
      <c r="H464" s="1000">
        <v>56282</v>
      </c>
      <c r="I464" s="1000"/>
      <c r="J464" s="541">
        <f t="shared" ref="J464" si="3504">H464-F464</f>
        <v>17</v>
      </c>
      <c r="K464" s="1000">
        <v>56282</v>
      </c>
      <c r="L464" s="541">
        <f t="shared" ref="L464" si="3505">K464-H464</f>
        <v>0</v>
      </c>
      <c r="M464" s="1000">
        <v>56294</v>
      </c>
      <c r="N464" s="1000"/>
      <c r="O464" s="541">
        <f t="shared" ref="O464" si="3506">M464-K464</f>
        <v>12</v>
      </c>
      <c r="P464" s="541">
        <f t="shared" ref="P464" si="3507">M464-H464</f>
        <v>12</v>
      </c>
      <c r="Q464" s="1000">
        <v>56297</v>
      </c>
      <c r="R464" s="1000"/>
      <c r="S464" s="541">
        <f t="shared" ref="S464" si="3508">Q464-M464</f>
        <v>3</v>
      </c>
      <c r="T464" s="542">
        <f t="shared" ref="T464" si="3509">Q464-F464</f>
        <v>32</v>
      </c>
      <c r="U464" s="542"/>
      <c r="V464" s="541">
        <f t="shared" ref="V464" si="3510">P464</f>
        <v>12</v>
      </c>
      <c r="W464" s="543">
        <f t="shared" ref="W464" si="3511">T464-V464</f>
        <v>20</v>
      </c>
      <c r="X464" s="1046" t="s">
        <v>473</v>
      </c>
      <c r="Y464" s="1099" t="s">
        <v>51</v>
      </c>
      <c r="Z464" s="1099" t="s">
        <v>29</v>
      </c>
      <c r="AA464" s="1099">
        <v>2017</v>
      </c>
      <c r="AB464" s="1046" t="s">
        <v>30</v>
      </c>
      <c r="AC464" s="1047">
        <v>7</v>
      </c>
      <c r="AD464" s="978">
        <f t="shared" ref="AD464" si="3512">T464/AC464</f>
        <v>4.5714285714285712</v>
      </c>
      <c r="AE464" s="1048">
        <v>23.45</v>
      </c>
      <c r="AF464" s="976">
        <f t="shared" ref="AF464" si="3513">AD464*AE464</f>
        <v>107.19999999999999</v>
      </c>
      <c r="AG464" s="1058" t="s">
        <v>128</v>
      </c>
      <c r="AH464" s="976">
        <f t="shared" ref="AH464" si="3514">AF464</f>
        <v>107.19999999999999</v>
      </c>
      <c r="AI464" s="978">
        <f t="shared" ref="AI464" si="3515">AD464</f>
        <v>4.5714285714285712</v>
      </c>
      <c r="AJ464" s="978">
        <f t="shared" ref="AJ464" si="3516">T464</f>
        <v>32</v>
      </c>
    </row>
    <row r="465" spans="1:39">
      <c r="A465" s="1097">
        <v>45758</v>
      </c>
      <c r="B465" s="164" t="s">
        <v>442</v>
      </c>
      <c r="C465" s="164" t="s">
        <v>111</v>
      </c>
      <c r="D465" s="1098" t="s">
        <v>462</v>
      </c>
      <c r="E465" s="164" t="s">
        <v>282</v>
      </c>
      <c r="F465" s="1000">
        <v>56297</v>
      </c>
      <c r="G465" s="1000"/>
      <c r="H465" s="1000">
        <v>56300</v>
      </c>
      <c r="I465" s="1000"/>
      <c r="J465" s="541">
        <f t="shared" ref="J465" si="3517">H465-F465</f>
        <v>3</v>
      </c>
      <c r="K465" s="1000">
        <v>56300</v>
      </c>
      <c r="L465" s="541">
        <f t="shared" ref="L465" si="3518">K465-H465</f>
        <v>0</v>
      </c>
      <c r="M465" s="1000">
        <v>56308</v>
      </c>
      <c r="N465" s="1000"/>
      <c r="O465" s="541">
        <f t="shared" ref="O465" si="3519">M465-K465</f>
        <v>8</v>
      </c>
      <c r="P465" s="541">
        <f t="shared" ref="P465" si="3520">M465-H465</f>
        <v>8</v>
      </c>
      <c r="Q465" s="1000">
        <v>56316</v>
      </c>
      <c r="R465" s="1000"/>
      <c r="S465" s="541">
        <f t="shared" ref="S465" si="3521">Q465-M465</f>
        <v>8</v>
      </c>
      <c r="T465" s="542">
        <f t="shared" ref="T465" si="3522">Q465-F465</f>
        <v>19</v>
      </c>
      <c r="U465" s="542"/>
      <c r="V465" s="541">
        <f t="shared" ref="V465" si="3523">P465</f>
        <v>8</v>
      </c>
      <c r="W465" s="543">
        <f t="shared" ref="W465" si="3524">T465-V465</f>
        <v>11</v>
      </c>
      <c r="X465" s="1046" t="s">
        <v>473</v>
      </c>
      <c r="Y465" s="1099" t="s">
        <v>51</v>
      </c>
      <c r="Z465" s="1099" t="s">
        <v>29</v>
      </c>
      <c r="AA465" s="1099">
        <v>2017</v>
      </c>
      <c r="AB465" s="1046" t="s">
        <v>30</v>
      </c>
      <c r="AC465" s="1047">
        <v>7</v>
      </c>
      <c r="AD465" s="978">
        <f t="shared" ref="AD465" si="3525">T465/AC465</f>
        <v>2.7142857142857144</v>
      </c>
      <c r="AE465" s="1048">
        <v>23.45</v>
      </c>
      <c r="AF465" s="976">
        <f t="shared" ref="AF465" si="3526">AD465*AE465</f>
        <v>63.65</v>
      </c>
      <c r="AG465" s="1058" t="s">
        <v>128</v>
      </c>
      <c r="AH465" s="976">
        <f t="shared" ref="AH465" si="3527">AF465</f>
        <v>63.65</v>
      </c>
      <c r="AI465" s="978">
        <f t="shared" ref="AI465" si="3528">AD465</f>
        <v>2.7142857142857144</v>
      </c>
      <c r="AJ465" s="978">
        <f t="shared" ref="AJ465" si="3529">T465</f>
        <v>19</v>
      </c>
    </row>
    <row r="466" spans="1:39">
      <c r="A466" s="1097">
        <v>45758</v>
      </c>
      <c r="B466" s="164" t="s">
        <v>442</v>
      </c>
      <c r="C466" s="164" t="s">
        <v>111</v>
      </c>
      <c r="D466" s="1098" t="s">
        <v>485</v>
      </c>
      <c r="E466" s="164" t="s">
        <v>282</v>
      </c>
      <c r="F466" s="1000">
        <v>56316</v>
      </c>
      <c r="G466" s="1000"/>
      <c r="H466" s="1000">
        <v>56324</v>
      </c>
      <c r="I466" s="1000"/>
      <c r="J466" s="541">
        <f t="shared" ref="J466" si="3530">H466-F466</f>
        <v>8</v>
      </c>
      <c r="K466" s="1000">
        <v>56324</v>
      </c>
      <c r="L466" s="541">
        <f t="shared" ref="L466" si="3531">K466-H466</f>
        <v>0</v>
      </c>
      <c r="M466" s="1000">
        <v>56328</v>
      </c>
      <c r="N466" s="1000"/>
      <c r="O466" s="541">
        <f t="shared" ref="O466" si="3532">M466-K466</f>
        <v>4</v>
      </c>
      <c r="P466" s="541">
        <f t="shared" ref="P466" si="3533">M466-H466</f>
        <v>4</v>
      </c>
      <c r="Q466" s="1000">
        <v>56342</v>
      </c>
      <c r="R466" s="1000"/>
      <c r="S466" s="541">
        <f t="shared" ref="S466" si="3534">Q466-M466</f>
        <v>14</v>
      </c>
      <c r="T466" s="542">
        <f t="shared" ref="T466" si="3535">Q466-F466</f>
        <v>26</v>
      </c>
      <c r="U466" s="542"/>
      <c r="V466" s="541">
        <f t="shared" ref="V466" si="3536">P466</f>
        <v>4</v>
      </c>
      <c r="W466" s="543">
        <f t="shared" ref="W466" si="3537">T466-V466</f>
        <v>22</v>
      </c>
      <c r="X466" s="1046" t="s">
        <v>473</v>
      </c>
      <c r="Y466" s="1099" t="s">
        <v>51</v>
      </c>
      <c r="Z466" s="1099" t="s">
        <v>29</v>
      </c>
      <c r="AA466" s="1099">
        <v>2017</v>
      </c>
      <c r="AB466" s="1046" t="s">
        <v>30</v>
      </c>
      <c r="AC466" s="1047">
        <v>7</v>
      </c>
      <c r="AD466" s="978">
        <f t="shared" ref="AD466" si="3538">T466/AC466</f>
        <v>3.7142857142857144</v>
      </c>
      <c r="AE466" s="1048">
        <v>23.45</v>
      </c>
      <c r="AF466" s="976">
        <f t="shared" ref="AF466" si="3539">AD466*AE466</f>
        <v>87.1</v>
      </c>
      <c r="AG466" s="1058" t="s">
        <v>128</v>
      </c>
      <c r="AH466" s="976">
        <f t="shared" ref="AH466" si="3540">AF466</f>
        <v>87.1</v>
      </c>
      <c r="AI466" s="978">
        <f t="shared" ref="AI466" si="3541">AD466</f>
        <v>3.7142857142857144</v>
      </c>
      <c r="AJ466" s="978">
        <f t="shared" ref="AJ466" si="3542">T466</f>
        <v>26</v>
      </c>
    </row>
    <row r="467" spans="1:39">
      <c r="A467" s="1097">
        <v>45758</v>
      </c>
      <c r="B467" s="164" t="s">
        <v>442</v>
      </c>
      <c r="C467" s="164" t="s">
        <v>111</v>
      </c>
      <c r="D467" s="1098" t="s">
        <v>461</v>
      </c>
      <c r="E467" s="164" t="s">
        <v>283</v>
      </c>
      <c r="F467" s="1000">
        <v>56342</v>
      </c>
      <c r="G467" s="1000"/>
      <c r="H467" s="1000">
        <v>56355</v>
      </c>
      <c r="I467" s="1000"/>
      <c r="J467" s="541">
        <f t="shared" ref="J467" si="3543">H467-F467</f>
        <v>13</v>
      </c>
      <c r="K467" s="1000">
        <v>56355</v>
      </c>
      <c r="L467" s="541">
        <f t="shared" ref="L467" si="3544">K467-H467</f>
        <v>0</v>
      </c>
      <c r="M467" s="1000">
        <v>56362</v>
      </c>
      <c r="N467" s="1000"/>
      <c r="O467" s="541">
        <f t="shared" ref="O467" si="3545">M467-K467</f>
        <v>7</v>
      </c>
      <c r="P467" s="541">
        <f t="shared" ref="P467" si="3546">M467-H467</f>
        <v>7</v>
      </c>
      <c r="Q467" s="1000">
        <v>56397</v>
      </c>
      <c r="R467" s="1000"/>
      <c r="S467" s="541">
        <f t="shared" ref="S467" si="3547">Q467-M467</f>
        <v>35</v>
      </c>
      <c r="T467" s="542">
        <f t="shared" ref="T467" si="3548">Q467-F467</f>
        <v>55</v>
      </c>
      <c r="U467" s="542"/>
      <c r="V467" s="541">
        <f t="shared" ref="V467" si="3549">P467</f>
        <v>7</v>
      </c>
      <c r="W467" s="543">
        <f t="shared" ref="W467" si="3550">T467-V467</f>
        <v>48</v>
      </c>
      <c r="X467" s="1046" t="s">
        <v>473</v>
      </c>
      <c r="Y467" s="1099" t="s">
        <v>51</v>
      </c>
      <c r="Z467" s="1099" t="s">
        <v>29</v>
      </c>
      <c r="AA467" s="1099">
        <v>2017</v>
      </c>
      <c r="AB467" s="1046" t="s">
        <v>30</v>
      </c>
      <c r="AC467" s="1047">
        <v>7</v>
      </c>
      <c r="AD467" s="978">
        <f t="shared" ref="AD467" si="3551">T467/AC467</f>
        <v>7.8571428571428568</v>
      </c>
      <c r="AE467" s="1048">
        <v>23.45</v>
      </c>
      <c r="AF467" s="976">
        <f t="shared" ref="AF467" si="3552">AD467*AE467</f>
        <v>184.24999999999997</v>
      </c>
      <c r="AG467" s="1058" t="s">
        <v>128</v>
      </c>
      <c r="AH467" s="976">
        <f t="shared" ref="AH467" si="3553">AF467</f>
        <v>184.24999999999997</v>
      </c>
      <c r="AI467" s="978">
        <f t="shared" ref="AI467" si="3554">AD467</f>
        <v>7.8571428571428568</v>
      </c>
      <c r="AJ467" s="978">
        <f t="shared" ref="AJ467" si="3555">T467</f>
        <v>55</v>
      </c>
      <c r="AK467" s="1035" t="s">
        <v>439</v>
      </c>
      <c r="AL467" s="1036" t="s">
        <v>440</v>
      </c>
      <c r="AM467" s="1092" t="s">
        <v>2</v>
      </c>
    </row>
    <row r="468" spans="1:39">
      <c r="A468" s="1097">
        <v>45761</v>
      </c>
      <c r="B468" s="164" t="s">
        <v>442</v>
      </c>
      <c r="C468" s="164" t="s">
        <v>111</v>
      </c>
      <c r="D468" s="1098" t="s">
        <v>651</v>
      </c>
      <c r="E468" s="164" t="s">
        <v>282</v>
      </c>
      <c r="F468" s="1000">
        <v>56397</v>
      </c>
      <c r="G468" s="1000"/>
      <c r="H468" s="1000">
        <v>56430</v>
      </c>
      <c r="I468" s="1000"/>
      <c r="J468" s="541">
        <f t="shared" ref="J468" si="3556">H468-F468</f>
        <v>33</v>
      </c>
      <c r="K468" s="1000">
        <v>56430</v>
      </c>
      <c r="L468" s="541">
        <f t="shared" ref="L468" si="3557">K468-H468</f>
        <v>0</v>
      </c>
      <c r="M468" s="1000">
        <v>56466</v>
      </c>
      <c r="N468" s="1000"/>
      <c r="O468" s="541">
        <f t="shared" ref="O468" si="3558">M468-K468</f>
        <v>36</v>
      </c>
      <c r="P468" s="541">
        <f t="shared" ref="P468" si="3559">M468-H468</f>
        <v>36</v>
      </c>
      <c r="Q468" s="1000">
        <v>56469</v>
      </c>
      <c r="R468" s="1000"/>
      <c r="S468" s="541">
        <f t="shared" ref="S468" si="3560">Q468-M468</f>
        <v>3</v>
      </c>
      <c r="T468" s="542">
        <f t="shared" ref="T468" si="3561">Q468-F468</f>
        <v>72</v>
      </c>
      <c r="U468" s="542"/>
      <c r="V468" s="541">
        <f t="shared" ref="V468" si="3562">P468</f>
        <v>36</v>
      </c>
      <c r="W468" s="543">
        <f t="shared" ref="W468" si="3563">T468-V468</f>
        <v>36</v>
      </c>
      <c r="X468" s="1046" t="s">
        <v>473</v>
      </c>
      <c r="Y468" s="1099" t="s">
        <v>51</v>
      </c>
      <c r="Z468" s="1099" t="s">
        <v>29</v>
      </c>
      <c r="AA468" s="1099">
        <v>2017</v>
      </c>
      <c r="AB468" s="1046" t="s">
        <v>30</v>
      </c>
      <c r="AC468" s="1047">
        <v>7</v>
      </c>
      <c r="AD468" s="978">
        <f t="shared" ref="AD468" si="3564">T468/AC468</f>
        <v>10.285714285714286</v>
      </c>
      <c r="AE468" s="1048">
        <v>23.45</v>
      </c>
      <c r="AF468" s="976">
        <f t="shared" ref="AF468" si="3565">AD468*AE468</f>
        <v>241.20000000000002</v>
      </c>
      <c r="AG468" s="1058" t="s">
        <v>128</v>
      </c>
      <c r="AH468" s="976">
        <f t="shared" ref="AH468" si="3566">AF468</f>
        <v>241.20000000000002</v>
      </c>
      <c r="AI468" s="978">
        <f t="shared" ref="AI468" si="3567">AD468</f>
        <v>10.285714285714286</v>
      </c>
      <c r="AJ468" s="978">
        <f t="shared" ref="AJ468" si="3568">T468</f>
        <v>72</v>
      </c>
      <c r="AK468" s="1106">
        <f>SUM(AH463:AH468)</f>
        <v>793.95</v>
      </c>
      <c r="AL468" s="1074">
        <v>800</v>
      </c>
      <c r="AM468" s="1075">
        <v>45761</v>
      </c>
    </row>
    <row r="469" spans="1:39">
      <c r="A469" s="1097">
        <v>45761</v>
      </c>
      <c r="B469" s="164" t="s">
        <v>442</v>
      </c>
      <c r="C469" s="164" t="s">
        <v>111</v>
      </c>
      <c r="D469" s="1098" t="s">
        <v>485</v>
      </c>
      <c r="E469" s="164" t="s">
        <v>282</v>
      </c>
      <c r="F469" s="1000">
        <v>56469</v>
      </c>
      <c r="G469" s="1000"/>
      <c r="H469" s="1000">
        <v>56481</v>
      </c>
      <c r="I469" s="1000"/>
      <c r="J469" s="541">
        <f t="shared" ref="J469" si="3569">H469-F469</f>
        <v>12</v>
      </c>
      <c r="K469" s="1000">
        <v>56481</v>
      </c>
      <c r="L469" s="541">
        <f t="shared" ref="L469" si="3570">K469-H469</f>
        <v>0</v>
      </c>
      <c r="M469" s="1000">
        <v>56484</v>
      </c>
      <c r="N469" s="1000"/>
      <c r="O469" s="541">
        <f t="shared" ref="O469" si="3571">M469-K469</f>
        <v>3</v>
      </c>
      <c r="P469" s="541">
        <f t="shared" ref="P469" si="3572">M469-H469</f>
        <v>3</v>
      </c>
      <c r="Q469" s="1000">
        <v>56516</v>
      </c>
      <c r="R469" s="1000"/>
      <c r="S469" s="541">
        <f t="shared" ref="S469" si="3573">Q469-M469</f>
        <v>32</v>
      </c>
      <c r="T469" s="542">
        <f t="shared" ref="T469" si="3574">Q469-F469</f>
        <v>47</v>
      </c>
      <c r="U469" s="542"/>
      <c r="V469" s="541">
        <f t="shared" ref="V469" si="3575">P469</f>
        <v>3</v>
      </c>
      <c r="W469" s="543">
        <f t="shared" ref="W469" si="3576">T469-V469</f>
        <v>44</v>
      </c>
      <c r="X469" s="1046" t="s">
        <v>473</v>
      </c>
      <c r="Y469" s="1099" t="s">
        <v>51</v>
      </c>
      <c r="Z469" s="1099" t="s">
        <v>29</v>
      </c>
      <c r="AA469" s="1099">
        <v>2017</v>
      </c>
      <c r="AB469" s="1046" t="s">
        <v>30</v>
      </c>
      <c r="AC469" s="1047">
        <v>7</v>
      </c>
      <c r="AD469" s="978">
        <f t="shared" ref="AD469" si="3577">T469/AC469</f>
        <v>6.7142857142857144</v>
      </c>
      <c r="AE469" s="1048">
        <v>23.45</v>
      </c>
      <c r="AF469" s="976">
        <f t="shared" ref="AF469" si="3578">AD469*AE469</f>
        <v>157.44999999999999</v>
      </c>
      <c r="AG469" s="1058" t="s">
        <v>128</v>
      </c>
      <c r="AH469" s="976">
        <f t="shared" ref="AH469" si="3579">AF469</f>
        <v>157.44999999999999</v>
      </c>
      <c r="AI469" s="978">
        <f t="shared" ref="AI469" si="3580">AD469</f>
        <v>6.7142857142857144</v>
      </c>
      <c r="AJ469" s="978">
        <f t="shared" ref="AJ469" si="3581">T469</f>
        <v>47</v>
      </c>
    </row>
    <row r="470" spans="1:39">
      <c r="A470" s="1097">
        <v>45761</v>
      </c>
      <c r="B470" s="164" t="s">
        <v>442</v>
      </c>
      <c r="C470" s="164" t="s">
        <v>111</v>
      </c>
      <c r="D470" s="1098" t="s">
        <v>661</v>
      </c>
      <c r="E470" s="164" t="s">
        <v>283</v>
      </c>
      <c r="F470" s="1000">
        <v>56516</v>
      </c>
      <c r="G470" s="1000"/>
      <c r="H470" s="1000">
        <v>56529</v>
      </c>
      <c r="I470" s="1000"/>
      <c r="J470" s="541">
        <f t="shared" ref="J470" si="3582">H470-F470</f>
        <v>13</v>
      </c>
      <c r="K470" s="1000">
        <v>56529</v>
      </c>
      <c r="L470" s="541">
        <f t="shared" ref="L470" si="3583">K470-H470</f>
        <v>0</v>
      </c>
      <c r="M470" s="1000">
        <v>56565</v>
      </c>
      <c r="N470" s="1000"/>
      <c r="O470" s="541">
        <f t="shared" ref="O470" si="3584">M470-K470</f>
        <v>36</v>
      </c>
      <c r="P470" s="541">
        <f t="shared" ref="P470" si="3585">M470-H470</f>
        <v>36</v>
      </c>
      <c r="Q470" s="1000">
        <v>56598</v>
      </c>
      <c r="R470" s="1000"/>
      <c r="S470" s="541">
        <f t="shared" ref="S470" si="3586">Q470-M470</f>
        <v>33</v>
      </c>
      <c r="T470" s="542">
        <f t="shared" ref="T470" si="3587">Q470-F470</f>
        <v>82</v>
      </c>
      <c r="U470" s="542"/>
      <c r="V470" s="541">
        <f t="shared" ref="V470" si="3588">P470</f>
        <v>36</v>
      </c>
      <c r="W470" s="543">
        <f t="shared" ref="W470" si="3589">T470-V470</f>
        <v>46</v>
      </c>
      <c r="X470" s="1046" t="s">
        <v>473</v>
      </c>
      <c r="Y470" s="1099" t="s">
        <v>51</v>
      </c>
      <c r="Z470" s="1099" t="s">
        <v>29</v>
      </c>
      <c r="AA470" s="1099">
        <v>2017</v>
      </c>
      <c r="AB470" s="1046" t="s">
        <v>30</v>
      </c>
      <c r="AC470" s="1047">
        <v>7</v>
      </c>
      <c r="AD470" s="978">
        <f t="shared" ref="AD470" si="3590">T470/AC470</f>
        <v>11.714285714285714</v>
      </c>
      <c r="AE470" s="1048">
        <v>23.45</v>
      </c>
      <c r="AF470" s="976">
        <f t="shared" ref="AF470" si="3591">AD470*AE470</f>
        <v>274.7</v>
      </c>
      <c r="AG470" s="1058" t="s">
        <v>128</v>
      </c>
      <c r="AH470" s="976">
        <f t="shared" ref="AH470" si="3592">AF470</f>
        <v>274.7</v>
      </c>
      <c r="AI470" s="978">
        <f t="shared" ref="AI470" si="3593">AD470</f>
        <v>11.714285714285714</v>
      </c>
      <c r="AJ470" s="978">
        <f t="shared" ref="AJ470" si="3594">T470</f>
        <v>82</v>
      </c>
      <c r="AK470" s="1035" t="s">
        <v>439</v>
      </c>
      <c r="AL470" s="1036" t="s">
        <v>440</v>
      </c>
      <c r="AM470" s="1092" t="s">
        <v>2</v>
      </c>
    </row>
    <row r="471" spans="1:39">
      <c r="A471" s="1097">
        <v>45762</v>
      </c>
      <c r="B471" s="164" t="s">
        <v>442</v>
      </c>
      <c r="C471" s="164" t="s">
        <v>111</v>
      </c>
      <c r="D471" s="1098" t="s">
        <v>651</v>
      </c>
      <c r="E471" s="164" t="s">
        <v>282</v>
      </c>
      <c r="F471" s="1000">
        <v>56598</v>
      </c>
      <c r="G471" s="1000"/>
      <c r="H471" s="1000">
        <v>56631</v>
      </c>
      <c r="I471" s="1000"/>
      <c r="J471" s="541">
        <f t="shared" ref="J471" si="3595">H471-F471</f>
        <v>33</v>
      </c>
      <c r="K471" s="1000">
        <v>56631</v>
      </c>
      <c r="L471" s="541">
        <f t="shared" ref="L471" si="3596">K471-H471</f>
        <v>0</v>
      </c>
      <c r="M471" s="1000">
        <v>56667</v>
      </c>
      <c r="N471" s="1000"/>
      <c r="O471" s="541">
        <f t="shared" ref="O471" si="3597">M471-K471</f>
        <v>36</v>
      </c>
      <c r="P471" s="541">
        <f t="shared" ref="P471" si="3598">M471-H471</f>
        <v>36</v>
      </c>
      <c r="Q471" s="1000">
        <v>56667</v>
      </c>
      <c r="R471" s="1000"/>
      <c r="S471" s="541">
        <f t="shared" ref="S471" si="3599">Q471-M471</f>
        <v>0</v>
      </c>
      <c r="T471" s="542">
        <f t="shared" ref="T471" si="3600">Q471-F471</f>
        <v>69</v>
      </c>
      <c r="U471" s="542"/>
      <c r="V471" s="541">
        <f t="shared" ref="V471" si="3601">P471</f>
        <v>36</v>
      </c>
      <c r="W471" s="543">
        <f t="shared" ref="W471" si="3602">T471-V471</f>
        <v>33</v>
      </c>
      <c r="X471" s="1046" t="s">
        <v>473</v>
      </c>
      <c r="Y471" s="1099" t="s">
        <v>51</v>
      </c>
      <c r="Z471" s="1099" t="s">
        <v>29</v>
      </c>
      <c r="AA471" s="1099">
        <v>2017</v>
      </c>
      <c r="AB471" s="1046" t="s">
        <v>30</v>
      </c>
      <c r="AC471" s="1047">
        <v>7</v>
      </c>
      <c r="AD471" s="978">
        <f t="shared" ref="AD471" si="3603">T471/AC471</f>
        <v>9.8571428571428577</v>
      </c>
      <c r="AE471" s="1048">
        <v>23.45</v>
      </c>
      <c r="AF471" s="976">
        <f t="shared" ref="AF471" si="3604">AD471*AE471</f>
        <v>231.15</v>
      </c>
      <c r="AG471" s="1058" t="s">
        <v>128</v>
      </c>
      <c r="AH471" s="976">
        <f t="shared" ref="AH471" si="3605">AF471</f>
        <v>231.15</v>
      </c>
      <c r="AI471" s="978">
        <f t="shared" ref="AI471" si="3606">AD471</f>
        <v>9.8571428571428577</v>
      </c>
      <c r="AJ471" s="978">
        <f t="shared" ref="AJ471" si="3607">T471</f>
        <v>69</v>
      </c>
      <c r="AK471" s="1106">
        <f>SUM(AH469:AH471)</f>
        <v>663.3</v>
      </c>
      <c r="AL471" s="1074">
        <v>800</v>
      </c>
      <c r="AM471" s="1075" t="s">
        <v>658</v>
      </c>
    </row>
    <row r="472" spans="1:39">
      <c r="A472" s="1097">
        <v>45762</v>
      </c>
      <c r="B472" s="164" t="s">
        <v>442</v>
      </c>
      <c r="C472" s="164" t="s">
        <v>111</v>
      </c>
      <c r="D472" s="1098" t="s">
        <v>485</v>
      </c>
      <c r="E472" s="164" t="s">
        <v>282</v>
      </c>
      <c r="F472" s="1000">
        <v>56667</v>
      </c>
      <c r="G472" s="1000"/>
      <c r="H472" s="1000">
        <v>56667</v>
      </c>
      <c r="I472" s="1000"/>
      <c r="J472" s="541">
        <f t="shared" ref="J472" si="3608">H472-F472</f>
        <v>0</v>
      </c>
      <c r="K472" s="1000">
        <v>56667</v>
      </c>
      <c r="L472" s="541">
        <f t="shared" ref="L472" si="3609">K472-H472</f>
        <v>0</v>
      </c>
      <c r="M472" s="1000">
        <v>56696</v>
      </c>
      <c r="N472" s="1000"/>
      <c r="O472" s="541">
        <f t="shared" ref="O472" si="3610">M472-K472</f>
        <v>29</v>
      </c>
      <c r="P472" s="541">
        <f t="shared" ref="P472" si="3611">M472-H472</f>
        <v>29</v>
      </c>
      <c r="Q472" s="1000">
        <v>56696</v>
      </c>
      <c r="R472" s="1000"/>
      <c r="S472" s="541">
        <f t="shared" ref="S472" si="3612">Q472-M472</f>
        <v>0</v>
      </c>
      <c r="T472" s="542">
        <f t="shared" ref="T472" si="3613">Q472-F472</f>
        <v>29</v>
      </c>
      <c r="U472" s="542"/>
      <c r="V472" s="541">
        <f t="shared" ref="V472" si="3614">P472</f>
        <v>29</v>
      </c>
      <c r="W472" s="543">
        <f t="shared" ref="W472" si="3615">T472-V472</f>
        <v>0</v>
      </c>
      <c r="X472" s="1046" t="s">
        <v>473</v>
      </c>
      <c r="Y472" s="1099" t="s">
        <v>51</v>
      </c>
      <c r="Z472" s="1099" t="s">
        <v>29</v>
      </c>
      <c r="AA472" s="1099">
        <v>2017</v>
      </c>
      <c r="AB472" s="1046" t="s">
        <v>30</v>
      </c>
      <c r="AC472" s="1047">
        <v>7</v>
      </c>
      <c r="AD472" s="978">
        <f t="shared" ref="AD472" si="3616">T472/AC472</f>
        <v>4.1428571428571432</v>
      </c>
      <c r="AE472" s="1048">
        <v>23.45</v>
      </c>
      <c r="AF472" s="976">
        <f t="shared" ref="AF472" si="3617">AD472*AE472</f>
        <v>97.15</v>
      </c>
      <c r="AG472" s="1058" t="s">
        <v>128</v>
      </c>
      <c r="AH472" s="976">
        <f t="shared" ref="AH472" si="3618">AF472</f>
        <v>97.15</v>
      </c>
      <c r="AI472" s="978">
        <f t="shared" ref="AI472" si="3619">AD472</f>
        <v>4.1428571428571432</v>
      </c>
      <c r="AJ472" s="978">
        <f t="shared" ref="AJ472" si="3620">T472</f>
        <v>29</v>
      </c>
    </row>
    <row r="473" spans="1:39">
      <c r="A473" s="1097">
        <v>45762</v>
      </c>
      <c r="B473" s="164" t="s">
        <v>590</v>
      </c>
      <c r="C473" s="164" t="s">
        <v>111</v>
      </c>
      <c r="D473" s="1098" t="s">
        <v>657</v>
      </c>
      <c r="E473" s="164" t="s">
        <v>283</v>
      </c>
      <c r="F473" s="1000">
        <v>56696</v>
      </c>
      <c r="G473" s="1000"/>
      <c r="H473" s="1000">
        <v>56716</v>
      </c>
      <c r="I473" s="1000"/>
      <c r="J473" s="541">
        <f t="shared" ref="J473" si="3621">H473-F473</f>
        <v>20</v>
      </c>
      <c r="K473" s="1000">
        <v>56716</v>
      </c>
      <c r="L473" s="541">
        <f t="shared" ref="L473" si="3622">K473-H473</f>
        <v>0</v>
      </c>
      <c r="M473" s="1000">
        <v>56734</v>
      </c>
      <c r="N473" s="1000"/>
      <c r="O473" s="541">
        <f t="shared" ref="O473" si="3623">M473-K473</f>
        <v>18</v>
      </c>
      <c r="P473" s="541">
        <f t="shared" ref="P473" si="3624">M473-H473</f>
        <v>18</v>
      </c>
      <c r="Q473" s="1000">
        <v>56744</v>
      </c>
      <c r="R473" s="1000"/>
      <c r="S473" s="541">
        <f t="shared" ref="S473" si="3625">Q473-M473</f>
        <v>10</v>
      </c>
      <c r="T473" s="542">
        <f t="shared" ref="T473" si="3626">Q473-F473</f>
        <v>48</v>
      </c>
      <c r="U473" s="542"/>
      <c r="V473" s="541">
        <f t="shared" ref="V473" si="3627">P473</f>
        <v>18</v>
      </c>
      <c r="W473" s="543">
        <f t="shared" ref="W473" si="3628">T473-V473</f>
        <v>30</v>
      </c>
      <c r="X473" s="1046" t="s">
        <v>473</v>
      </c>
      <c r="Y473" s="1099" t="s">
        <v>51</v>
      </c>
      <c r="Z473" s="1099" t="s">
        <v>29</v>
      </c>
      <c r="AA473" s="1099">
        <v>2017</v>
      </c>
      <c r="AB473" s="1046" t="s">
        <v>30</v>
      </c>
      <c r="AC473" s="1047">
        <v>7</v>
      </c>
      <c r="AD473" s="978">
        <f t="shared" ref="AD473" si="3629">T473/AC473</f>
        <v>6.8571428571428568</v>
      </c>
      <c r="AE473" s="1048">
        <v>23.45</v>
      </c>
      <c r="AF473" s="976">
        <f t="shared" ref="AF473" si="3630">AD473*AE473</f>
        <v>160.79999999999998</v>
      </c>
      <c r="AG473" s="1058" t="s">
        <v>128</v>
      </c>
      <c r="AH473" s="976">
        <f t="shared" ref="AH473" si="3631">AF473</f>
        <v>160.79999999999998</v>
      </c>
      <c r="AI473" s="978">
        <f t="shared" ref="AI473" si="3632">AD473</f>
        <v>6.8571428571428568</v>
      </c>
      <c r="AJ473" s="978">
        <f t="shared" ref="AJ473" si="3633">T473</f>
        <v>48</v>
      </c>
    </row>
    <row r="474" spans="1:39">
      <c r="A474" s="1097">
        <v>45763</v>
      </c>
      <c r="B474" s="164" t="s">
        <v>442</v>
      </c>
      <c r="C474" s="164" t="s">
        <v>111</v>
      </c>
      <c r="D474" s="1098" t="s">
        <v>662</v>
      </c>
      <c r="E474" s="164" t="s">
        <v>283</v>
      </c>
      <c r="F474" s="1000">
        <v>56744</v>
      </c>
      <c r="G474" s="1000"/>
      <c r="H474" s="1000">
        <v>56764</v>
      </c>
      <c r="I474" s="1000"/>
      <c r="J474" s="541">
        <f t="shared" ref="J474" si="3634">H474-F474</f>
        <v>20</v>
      </c>
      <c r="K474" s="1000">
        <v>56764</v>
      </c>
      <c r="L474" s="541">
        <f t="shared" ref="L474" si="3635">K474-H474</f>
        <v>0</v>
      </c>
      <c r="M474" s="1000">
        <v>56781</v>
      </c>
      <c r="N474" s="1000"/>
      <c r="O474" s="541">
        <f t="shared" ref="O474" si="3636">M474-K474</f>
        <v>17</v>
      </c>
      <c r="P474" s="541">
        <f t="shared" ref="P474" si="3637">M474-H474</f>
        <v>17</v>
      </c>
      <c r="Q474" s="1000">
        <v>56792</v>
      </c>
      <c r="R474" s="1000"/>
      <c r="S474" s="541">
        <f t="shared" ref="S474" si="3638">Q474-M474</f>
        <v>11</v>
      </c>
      <c r="T474" s="542">
        <f t="shared" ref="T474" si="3639">Q474-F474</f>
        <v>48</v>
      </c>
      <c r="U474" s="542"/>
      <c r="V474" s="541">
        <f t="shared" ref="V474" si="3640">P474</f>
        <v>17</v>
      </c>
      <c r="W474" s="543">
        <f t="shared" ref="W474" si="3641">T474-V474</f>
        <v>31</v>
      </c>
      <c r="X474" s="1046" t="s">
        <v>473</v>
      </c>
      <c r="Y474" s="1099" t="s">
        <v>51</v>
      </c>
      <c r="Z474" s="1099" t="s">
        <v>29</v>
      </c>
      <c r="AA474" s="1099">
        <v>2017</v>
      </c>
      <c r="AB474" s="1046" t="s">
        <v>30</v>
      </c>
      <c r="AC474" s="1047">
        <v>7</v>
      </c>
      <c r="AD474" s="978">
        <f t="shared" ref="AD474" si="3642">T474/AC474</f>
        <v>6.8571428571428568</v>
      </c>
      <c r="AE474" s="1048">
        <v>23.45</v>
      </c>
      <c r="AF474" s="976">
        <f t="shared" ref="AF474" si="3643">AD474*AE474</f>
        <v>160.79999999999998</v>
      </c>
      <c r="AG474" s="1058" t="s">
        <v>128</v>
      </c>
      <c r="AH474" s="976">
        <f t="shared" ref="AH474" si="3644">AF474</f>
        <v>160.79999999999998</v>
      </c>
      <c r="AI474" s="978">
        <f t="shared" ref="AI474" si="3645">AD474</f>
        <v>6.8571428571428568</v>
      </c>
      <c r="AJ474" s="978">
        <f t="shared" ref="AJ474" si="3646">T474</f>
        <v>48</v>
      </c>
    </row>
    <row r="475" spans="1:39">
      <c r="A475" s="1097">
        <v>45764</v>
      </c>
      <c r="B475" s="164" t="s">
        <v>442</v>
      </c>
      <c r="C475" s="164" t="s">
        <v>111</v>
      </c>
      <c r="D475" s="1098" t="s">
        <v>662</v>
      </c>
      <c r="E475" s="164" t="s">
        <v>282</v>
      </c>
      <c r="F475" s="1000">
        <v>56792</v>
      </c>
      <c r="G475" s="1000"/>
      <c r="H475" s="1000">
        <v>56799</v>
      </c>
      <c r="I475" s="1000"/>
      <c r="J475" s="541">
        <f t="shared" ref="J475" si="3647">H475-F475</f>
        <v>7</v>
      </c>
      <c r="K475" s="1000">
        <v>56799</v>
      </c>
      <c r="L475" s="541">
        <f t="shared" ref="L475" si="3648">K475-H475</f>
        <v>0</v>
      </c>
      <c r="M475" s="1000">
        <v>56820</v>
      </c>
      <c r="N475" s="1000"/>
      <c r="O475" s="541">
        <f t="shared" ref="O475" si="3649">M475-K475</f>
        <v>21</v>
      </c>
      <c r="P475" s="541">
        <f t="shared" ref="P475" si="3650">M475-H475</f>
        <v>21</v>
      </c>
      <c r="Q475" s="1000">
        <v>56837</v>
      </c>
      <c r="R475" s="1000"/>
      <c r="S475" s="541">
        <f t="shared" ref="S475" si="3651">Q475-M475</f>
        <v>17</v>
      </c>
      <c r="T475" s="542">
        <f t="shared" ref="T475" si="3652">Q475-F475</f>
        <v>45</v>
      </c>
      <c r="U475" s="542"/>
      <c r="V475" s="541">
        <f t="shared" ref="V475" si="3653">P475</f>
        <v>21</v>
      </c>
      <c r="W475" s="543">
        <f t="shared" ref="W475" si="3654">T475-V475</f>
        <v>24</v>
      </c>
      <c r="X475" s="1046" t="s">
        <v>473</v>
      </c>
      <c r="Y475" s="1099" t="s">
        <v>51</v>
      </c>
      <c r="Z475" s="1099" t="s">
        <v>29</v>
      </c>
      <c r="AA475" s="1099">
        <v>2017</v>
      </c>
      <c r="AB475" s="1046" t="s">
        <v>30</v>
      </c>
      <c r="AC475" s="1047">
        <v>7</v>
      </c>
      <c r="AD475" s="978">
        <f t="shared" ref="AD475" si="3655">T475/AC475</f>
        <v>6.4285714285714288</v>
      </c>
      <c r="AE475" s="1048">
        <v>23.45</v>
      </c>
      <c r="AF475" s="976">
        <f t="shared" ref="AF475" si="3656">AD475*AE475</f>
        <v>150.75</v>
      </c>
      <c r="AG475" s="1058" t="s">
        <v>128</v>
      </c>
      <c r="AH475" s="976">
        <f t="shared" ref="AH475" si="3657">AF475</f>
        <v>150.75</v>
      </c>
      <c r="AI475" s="978">
        <f t="shared" ref="AI475" si="3658">AD475</f>
        <v>6.4285714285714288</v>
      </c>
      <c r="AJ475" s="978">
        <f t="shared" ref="AJ475" si="3659">T475</f>
        <v>45</v>
      </c>
    </row>
    <row r="476" spans="1:39">
      <c r="A476" s="1097">
        <v>45764</v>
      </c>
      <c r="B476" s="164" t="s">
        <v>442</v>
      </c>
      <c r="C476" s="164" t="s">
        <v>111</v>
      </c>
      <c r="D476" s="1098" t="s">
        <v>657</v>
      </c>
      <c r="E476" s="164" t="s">
        <v>283</v>
      </c>
      <c r="F476" s="1000">
        <v>56837</v>
      </c>
      <c r="G476" s="1000"/>
      <c r="H476" s="1000">
        <v>56852</v>
      </c>
      <c r="I476" s="1000"/>
      <c r="J476" s="541">
        <f t="shared" ref="J476" si="3660">H476-F476</f>
        <v>15</v>
      </c>
      <c r="K476" s="1000">
        <v>56852</v>
      </c>
      <c r="L476" s="541">
        <f t="shared" ref="L476" si="3661">K476-H476</f>
        <v>0</v>
      </c>
      <c r="M476" s="1000">
        <v>56870</v>
      </c>
      <c r="N476" s="1000"/>
      <c r="O476" s="541">
        <f t="shared" ref="O476" si="3662">M476-K476</f>
        <v>18</v>
      </c>
      <c r="P476" s="541">
        <f t="shared" ref="P476" si="3663">M476-H476</f>
        <v>18</v>
      </c>
      <c r="Q476" s="1000">
        <v>56893</v>
      </c>
      <c r="R476" s="1000"/>
      <c r="S476" s="541">
        <f t="shared" ref="S476" si="3664">Q476-M476</f>
        <v>23</v>
      </c>
      <c r="T476" s="542">
        <f t="shared" ref="T476" si="3665">Q476-F476</f>
        <v>56</v>
      </c>
      <c r="U476" s="542"/>
      <c r="V476" s="541">
        <f t="shared" ref="V476" si="3666">P476</f>
        <v>18</v>
      </c>
      <c r="W476" s="543">
        <f t="shared" ref="W476" si="3667">T476-V476</f>
        <v>38</v>
      </c>
      <c r="X476" s="1046" t="s">
        <v>473</v>
      </c>
      <c r="Y476" s="1099" t="s">
        <v>51</v>
      </c>
      <c r="Z476" s="1099" t="s">
        <v>29</v>
      </c>
      <c r="AA476" s="1099">
        <v>2017</v>
      </c>
      <c r="AB476" s="1046" t="s">
        <v>30</v>
      </c>
      <c r="AC476" s="1047">
        <v>7</v>
      </c>
      <c r="AD476" s="978">
        <f t="shared" ref="AD476" si="3668">T476/AC476</f>
        <v>8</v>
      </c>
      <c r="AE476" s="1048">
        <v>23.45</v>
      </c>
      <c r="AF476" s="976">
        <f t="shared" ref="AF476" si="3669">AD476*AE476</f>
        <v>187.6</v>
      </c>
      <c r="AG476" s="1058" t="s">
        <v>128</v>
      </c>
      <c r="AH476" s="976">
        <f t="shared" ref="AH476" si="3670">AF476</f>
        <v>187.6</v>
      </c>
      <c r="AI476" s="978">
        <f t="shared" ref="AI476" si="3671">AD476</f>
        <v>8</v>
      </c>
      <c r="AJ476" s="978">
        <f t="shared" ref="AJ476" si="3672">T476</f>
        <v>56</v>
      </c>
    </row>
    <row r="477" spans="1:39">
      <c r="A477" s="1097">
        <v>45768</v>
      </c>
      <c r="B477" s="164" t="s">
        <v>442</v>
      </c>
      <c r="C477" s="164" t="s">
        <v>111</v>
      </c>
      <c r="D477" s="1098" t="s">
        <v>462</v>
      </c>
      <c r="E477" s="164" t="s">
        <v>282</v>
      </c>
      <c r="F477" s="1000">
        <v>56893</v>
      </c>
      <c r="G477" s="1000"/>
      <c r="H477" s="1000">
        <v>56897</v>
      </c>
      <c r="I477" s="1000"/>
      <c r="J477" s="541">
        <f t="shared" ref="J477" si="3673">H477-F477</f>
        <v>4</v>
      </c>
      <c r="K477" s="1000">
        <v>56897</v>
      </c>
      <c r="L477" s="541">
        <f t="shared" ref="L477" si="3674">K477-H477</f>
        <v>0</v>
      </c>
      <c r="M477" s="1000">
        <v>56904</v>
      </c>
      <c r="N477" s="1000"/>
      <c r="O477" s="541">
        <f t="shared" ref="O477" si="3675">M477-K477</f>
        <v>7</v>
      </c>
      <c r="P477" s="541">
        <f t="shared" ref="P477" si="3676">M477-H477</f>
        <v>7</v>
      </c>
      <c r="Q477" s="1000">
        <v>56904</v>
      </c>
      <c r="R477" s="1000"/>
      <c r="S477" s="541">
        <f t="shared" ref="S477" si="3677">Q477-M477</f>
        <v>0</v>
      </c>
      <c r="T477" s="542">
        <f t="shared" ref="T477" si="3678">Q477-F477</f>
        <v>11</v>
      </c>
      <c r="U477" s="542"/>
      <c r="V477" s="541">
        <f t="shared" ref="V477" si="3679">P477</f>
        <v>7</v>
      </c>
      <c r="W477" s="543">
        <f t="shared" ref="W477" si="3680">T477-V477</f>
        <v>4</v>
      </c>
      <c r="X477" s="1046" t="s">
        <v>473</v>
      </c>
      <c r="Y477" s="1099" t="s">
        <v>51</v>
      </c>
      <c r="Z477" s="1099" t="s">
        <v>29</v>
      </c>
      <c r="AA477" s="1099">
        <v>2017</v>
      </c>
      <c r="AB477" s="1046" t="s">
        <v>30</v>
      </c>
      <c r="AC477" s="1047">
        <v>7</v>
      </c>
      <c r="AD477" s="978">
        <f t="shared" ref="AD477" si="3681">T477/AC477</f>
        <v>1.5714285714285714</v>
      </c>
      <c r="AE477" s="1048">
        <v>23.45</v>
      </c>
      <c r="AF477" s="976">
        <f t="shared" ref="AF477" si="3682">AD477*AE477</f>
        <v>36.85</v>
      </c>
      <c r="AG477" s="1058" t="s">
        <v>128</v>
      </c>
      <c r="AH477" s="976">
        <f t="shared" ref="AH477" si="3683">AF477</f>
        <v>36.85</v>
      </c>
      <c r="AI477" s="978">
        <f t="shared" ref="AI477" si="3684">AD477</f>
        <v>1.5714285714285714</v>
      </c>
      <c r="AJ477" s="978">
        <f t="shared" ref="AJ477" si="3685">T477</f>
        <v>11</v>
      </c>
    </row>
    <row r="478" spans="1:39">
      <c r="A478" s="1097">
        <v>45768</v>
      </c>
      <c r="B478" s="164" t="s">
        <v>442</v>
      </c>
      <c r="C478" s="164" t="s">
        <v>111</v>
      </c>
      <c r="D478" s="1098" t="s">
        <v>485</v>
      </c>
      <c r="E478" s="164" t="s">
        <v>282</v>
      </c>
      <c r="F478" s="1000">
        <v>56904</v>
      </c>
      <c r="G478" s="1000"/>
      <c r="H478" s="1000">
        <v>56916</v>
      </c>
      <c r="I478" s="1000"/>
      <c r="J478" s="541">
        <f t="shared" ref="J478" si="3686">H478-F478</f>
        <v>12</v>
      </c>
      <c r="K478" s="1000">
        <v>56916</v>
      </c>
      <c r="L478" s="541">
        <f t="shared" ref="L478" si="3687">K478-H478</f>
        <v>0</v>
      </c>
      <c r="M478" s="1000">
        <v>56959</v>
      </c>
      <c r="N478" s="1000"/>
      <c r="O478" s="541">
        <f t="shared" ref="O478" si="3688">M478-K478</f>
        <v>43</v>
      </c>
      <c r="P478" s="541">
        <f t="shared" ref="P478" si="3689">M478-H478</f>
        <v>43</v>
      </c>
      <c r="Q478" s="1000">
        <v>56969</v>
      </c>
      <c r="R478" s="1000"/>
      <c r="S478" s="541">
        <f t="shared" ref="S478" si="3690">Q478-M478</f>
        <v>10</v>
      </c>
      <c r="T478" s="542">
        <f t="shared" ref="T478" si="3691">Q478-F478</f>
        <v>65</v>
      </c>
      <c r="U478" s="542"/>
      <c r="V478" s="541">
        <f t="shared" ref="V478" si="3692">P478</f>
        <v>43</v>
      </c>
      <c r="W478" s="543">
        <f t="shared" ref="W478" si="3693">T478-V478</f>
        <v>22</v>
      </c>
      <c r="X478" s="1046" t="s">
        <v>473</v>
      </c>
      <c r="Y478" s="1099" t="s">
        <v>51</v>
      </c>
      <c r="Z478" s="1099" t="s">
        <v>29</v>
      </c>
      <c r="AA478" s="1099">
        <v>2017</v>
      </c>
      <c r="AB478" s="1046" t="s">
        <v>30</v>
      </c>
      <c r="AC478" s="1047">
        <v>7</v>
      </c>
      <c r="AD478" s="978">
        <f t="shared" ref="AD478" si="3694">T478/AC478</f>
        <v>9.2857142857142865</v>
      </c>
      <c r="AE478" s="1048">
        <v>23.45</v>
      </c>
      <c r="AF478" s="976">
        <f t="shared" ref="AF478" si="3695">AD478*AE478</f>
        <v>217.75</v>
      </c>
      <c r="AG478" s="1058" t="s">
        <v>128</v>
      </c>
      <c r="AH478" s="976">
        <f t="shared" ref="AH478" si="3696">AF478</f>
        <v>217.75</v>
      </c>
      <c r="AI478" s="978">
        <f t="shared" ref="AI478" si="3697">AD478</f>
        <v>9.2857142857142865</v>
      </c>
      <c r="AJ478" s="978">
        <f t="shared" ref="AJ478" si="3698">T478</f>
        <v>65</v>
      </c>
    </row>
    <row r="479" spans="1:39">
      <c r="A479" s="1097">
        <v>45768</v>
      </c>
      <c r="B479" s="164" t="s">
        <v>442</v>
      </c>
      <c r="C479" s="164" t="s">
        <v>111</v>
      </c>
      <c r="D479" s="1098" t="s">
        <v>461</v>
      </c>
      <c r="E479" s="164" t="s">
        <v>283</v>
      </c>
      <c r="F479" s="1000">
        <v>56969</v>
      </c>
      <c r="G479" s="1000"/>
      <c r="H479" s="1000">
        <v>56978</v>
      </c>
      <c r="I479" s="1000"/>
      <c r="J479" s="541">
        <f t="shared" ref="J479" si="3699">H479-F479</f>
        <v>9</v>
      </c>
      <c r="K479" s="1000">
        <v>56978</v>
      </c>
      <c r="L479" s="541">
        <f t="shared" ref="L479" si="3700">K479-H479</f>
        <v>0</v>
      </c>
      <c r="M479" s="1000">
        <v>56986</v>
      </c>
      <c r="N479" s="1000"/>
      <c r="O479" s="541">
        <f t="shared" ref="O479" si="3701">M479-K479</f>
        <v>8</v>
      </c>
      <c r="P479" s="541">
        <f t="shared" ref="P479" si="3702">M479-H479</f>
        <v>8</v>
      </c>
      <c r="Q479" s="1000">
        <v>56989</v>
      </c>
      <c r="R479" s="1000"/>
      <c r="S479" s="541">
        <f t="shared" ref="S479" si="3703">Q479-M479</f>
        <v>3</v>
      </c>
      <c r="T479" s="542">
        <f t="shared" ref="T479" si="3704">Q479-F479</f>
        <v>20</v>
      </c>
      <c r="U479" s="542"/>
      <c r="V479" s="541">
        <f t="shared" ref="V479" si="3705">P479</f>
        <v>8</v>
      </c>
      <c r="W479" s="543">
        <f t="shared" ref="W479" si="3706">T479-V479</f>
        <v>12</v>
      </c>
      <c r="X479" s="1046" t="s">
        <v>473</v>
      </c>
      <c r="Y479" s="1099" t="s">
        <v>51</v>
      </c>
      <c r="Z479" s="1099" t="s">
        <v>29</v>
      </c>
      <c r="AA479" s="1099">
        <v>2017</v>
      </c>
      <c r="AB479" s="1046" t="s">
        <v>30</v>
      </c>
      <c r="AC479" s="1047">
        <v>7</v>
      </c>
      <c r="AD479" s="978">
        <f t="shared" ref="AD479" si="3707">T479/AC479</f>
        <v>2.8571428571428572</v>
      </c>
      <c r="AE479" s="1048">
        <v>23.45</v>
      </c>
      <c r="AF479" s="976">
        <f t="shared" ref="AF479" si="3708">AD479*AE479</f>
        <v>67</v>
      </c>
      <c r="AG479" s="1058" t="s">
        <v>128</v>
      </c>
      <c r="AH479" s="976">
        <f t="shared" ref="AH479" si="3709">AF479</f>
        <v>67</v>
      </c>
      <c r="AI479" s="978">
        <f t="shared" ref="AI479" si="3710">AD479</f>
        <v>2.8571428571428572</v>
      </c>
      <c r="AJ479" s="978">
        <f t="shared" ref="AJ479" si="3711">T479</f>
        <v>20</v>
      </c>
      <c r="AK479" s="1035" t="s">
        <v>439</v>
      </c>
      <c r="AL479" s="1036" t="s">
        <v>440</v>
      </c>
      <c r="AM479" s="1092" t="s">
        <v>2</v>
      </c>
    </row>
    <row r="480" spans="1:39">
      <c r="A480" s="1097">
        <v>45769</v>
      </c>
      <c r="B480" s="164" t="s">
        <v>442</v>
      </c>
      <c r="C480" s="164" t="s">
        <v>111</v>
      </c>
      <c r="D480" s="1098" t="s">
        <v>462</v>
      </c>
      <c r="E480" s="164" t="s">
        <v>282</v>
      </c>
      <c r="F480" s="1000">
        <v>56989</v>
      </c>
      <c r="G480" s="1000"/>
      <c r="H480" s="1000">
        <v>56992</v>
      </c>
      <c r="I480" s="1000"/>
      <c r="J480" s="541">
        <f t="shared" ref="J480" si="3712">H480-F480</f>
        <v>3</v>
      </c>
      <c r="K480" s="1000">
        <v>56992</v>
      </c>
      <c r="L480" s="541">
        <f t="shared" ref="L480" si="3713">K480-H480</f>
        <v>0</v>
      </c>
      <c r="M480" s="1000">
        <v>56998</v>
      </c>
      <c r="N480" s="1000"/>
      <c r="O480" s="541">
        <f t="shared" ref="O480" si="3714">M480-K480</f>
        <v>6</v>
      </c>
      <c r="P480" s="541">
        <f t="shared" ref="P480" si="3715">M480-H480</f>
        <v>6</v>
      </c>
      <c r="Q480" s="1000">
        <v>56998</v>
      </c>
      <c r="R480" s="1000"/>
      <c r="S480" s="541">
        <f t="shared" ref="S480" si="3716">Q480-M480</f>
        <v>0</v>
      </c>
      <c r="T480" s="542">
        <f t="shared" ref="T480" si="3717">Q480-F480</f>
        <v>9</v>
      </c>
      <c r="U480" s="542"/>
      <c r="V480" s="541">
        <f t="shared" ref="V480" si="3718">P480</f>
        <v>6</v>
      </c>
      <c r="W480" s="543">
        <f t="shared" ref="W480" si="3719">T480-V480</f>
        <v>3</v>
      </c>
      <c r="X480" s="1046" t="s">
        <v>473</v>
      </c>
      <c r="Y480" s="1099" t="s">
        <v>51</v>
      </c>
      <c r="Z480" s="1099" t="s">
        <v>29</v>
      </c>
      <c r="AA480" s="1099">
        <v>2017</v>
      </c>
      <c r="AB480" s="1046" t="s">
        <v>30</v>
      </c>
      <c r="AC480" s="1047">
        <v>7</v>
      </c>
      <c r="AD480" s="978">
        <f t="shared" ref="AD480" si="3720">T480/AC480</f>
        <v>1.2857142857142858</v>
      </c>
      <c r="AE480" s="1048">
        <v>23.45</v>
      </c>
      <c r="AF480" s="976">
        <f t="shared" ref="AF480" si="3721">AD480*AE480</f>
        <v>30.150000000000002</v>
      </c>
      <c r="AG480" s="1058" t="s">
        <v>128</v>
      </c>
      <c r="AH480" s="976">
        <f t="shared" ref="AH480" si="3722">AF480</f>
        <v>30.150000000000002</v>
      </c>
      <c r="AI480" s="978">
        <f t="shared" ref="AI480" si="3723">AD480</f>
        <v>1.2857142857142858</v>
      </c>
      <c r="AJ480" s="978">
        <f t="shared" ref="AJ480" si="3724">T480</f>
        <v>9</v>
      </c>
      <c r="AK480" s="1106">
        <f>SUM(AH472:AH480)</f>
        <v>1108.8500000000001</v>
      </c>
      <c r="AL480" s="1074">
        <v>1000</v>
      </c>
      <c r="AM480" s="1075">
        <v>45769</v>
      </c>
    </row>
    <row r="481" spans="1:39">
      <c r="A481" s="1097">
        <v>45769</v>
      </c>
      <c r="B481" s="164" t="s">
        <v>442</v>
      </c>
      <c r="C481" s="164" t="s">
        <v>111</v>
      </c>
      <c r="D481" s="1098" t="s">
        <v>485</v>
      </c>
      <c r="E481" s="164" t="s">
        <v>282</v>
      </c>
      <c r="F481" s="1000">
        <v>56998</v>
      </c>
      <c r="G481" s="1000"/>
      <c r="H481" s="1000">
        <v>57003</v>
      </c>
      <c r="I481" s="1000"/>
      <c r="J481" s="541">
        <f t="shared" ref="J481" si="3725">H481-F481</f>
        <v>5</v>
      </c>
      <c r="K481" s="1000">
        <v>57003</v>
      </c>
      <c r="L481" s="541">
        <f t="shared" ref="L481" si="3726">K481-H481</f>
        <v>0</v>
      </c>
      <c r="M481" s="1000">
        <v>57016</v>
      </c>
      <c r="N481" s="1000"/>
      <c r="O481" s="541">
        <f t="shared" ref="O481" si="3727">M481-K481</f>
        <v>13</v>
      </c>
      <c r="P481" s="541">
        <f t="shared" ref="P481" si="3728">M481-H481</f>
        <v>13</v>
      </c>
      <c r="Q481" s="1000">
        <v>57028</v>
      </c>
      <c r="R481" s="1000"/>
      <c r="S481" s="541">
        <f t="shared" ref="S481" si="3729">Q481-M481</f>
        <v>12</v>
      </c>
      <c r="T481" s="542">
        <f t="shared" ref="T481" si="3730">Q481-F481</f>
        <v>30</v>
      </c>
      <c r="U481" s="542"/>
      <c r="V481" s="541">
        <f t="shared" ref="V481" si="3731">P481</f>
        <v>13</v>
      </c>
      <c r="W481" s="543">
        <f t="shared" ref="W481" si="3732">T481-V481</f>
        <v>17</v>
      </c>
      <c r="X481" s="1046" t="s">
        <v>473</v>
      </c>
      <c r="Y481" s="1099" t="s">
        <v>51</v>
      </c>
      <c r="Z481" s="1099" t="s">
        <v>29</v>
      </c>
      <c r="AA481" s="1099">
        <v>2017</v>
      </c>
      <c r="AB481" s="1046" t="s">
        <v>30</v>
      </c>
      <c r="AC481" s="1047">
        <v>7</v>
      </c>
      <c r="AD481" s="978">
        <f t="shared" ref="AD481" si="3733">T481/AC481</f>
        <v>4.2857142857142856</v>
      </c>
      <c r="AE481" s="1048">
        <v>23.45</v>
      </c>
      <c r="AF481" s="976">
        <f t="shared" ref="AF481" si="3734">AD481*AE481</f>
        <v>100.5</v>
      </c>
      <c r="AG481" s="1058" t="s">
        <v>128</v>
      </c>
      <c r="AH481" s="976">
        <f t="shared" ref="AH481" si="3735">AF481</f>
        <v>100.5</v>
      </c>
      <c r="AI481" s="978">
        <f t="shared" ref="AI481" si="3736">AD481</f>
        <v>4.2857142857142856</v>
      </c>
      <c r="AJ481" s="978">
        <f t="shared" ref="AJ481" si="3737">T481</f>
        <v>30</v>
      </c>
    </row>
    <row r="482" spans="1:39">
      <c r="A482" s="1097">
        <v>45769</v>
      </c>
      <c r="B482" s="164" t="s">
        <v>442</v>
      </c>
      <c r="C482" s="164" t="s">
        <v>111</v>
      </c>
      <c r="D482" s="1098" t="s">
        <v>461</v>
      </c>
      <c r="E482" s="164" t="s">
        <v>283</v>
      </c>
      <c r="F482" s="1000">
        <v>57028</v>
      </c>
      <c r="G482" s="1000"/>
      <c r="H482" s="1000">
        <v>57037</v>
      </c>
      <c r="I482" s="1000"/>
      <c r="J482" s="541">
        <f t="shared" ref="J482" si="3738">H482-F482</f>
        <v>9</v>
      </c>
      <c r="K482" s="1000">
        <v>57037</v>
      </c>
      <c r="L482" s="541">
        <f t="shared" ref="L482" si="3739">K482-H482</f>
        <v>0</v>
      </c>
      <c r="M482" s="1000">
        <v>57046</v>
      </c>
      <c r="N482" s="1000"/>
      <c r="O482" s="541">
        <f t="shared" ref="O482" si="3740">M482-K482</f>
        <v>9</v>
      </c>
      <c r="P482" s="541">
        <f t="shared" ref="P482" si="3741">M482-H482</f>
        <v>9</v>
      </c>
      <c r="Q482" s="1000">
        <v>57049</v>
      </c>
      <c r="R482" s="1000"/>
      <c r="S482" s="541">
        <f t="shared" ref="S482" si="3742">Q482-M482</f>
        <v>3</v>
      </c>
      <c r="T482" s="542">
        <f t="shared" ref="T482" si="3743">Q482-F482</f>
        <v>21</v>
      </c>
      <c r="U482" s="542"/>
      <c r="V482" s="541">
        <f t="shared" ref="V482" si="3744">P482</f>
        <v>9</v>
      </c>
      <c r="W482" s="543">
        <f t="shared" ref="W482" si="3745">T482-V482</f>
        <v>12</v>
      </c>
      <c r="X482" s="1046" t="s">
        <v>473</v>
      </c>
      <c r="Y482" s="1099" t="s">
        <v>51</v>
      </c>
      <c r="Z482" s="1099" t="s">
        <v>29</v>
      </c>
      <c r="AA482" s="1099">
        <v>2017</v>
      </c>
      <c r="AB482" s="1046" t="s">
        <v>30</v>
      </c>
      <c r="AC482" s="1047">
        <v>7</v>
      </c>
      <c r="AD482" s="978">
        <f t="shared" ref="AD482" si="3746">T482/AC482</f>
        <v>3</v>
      </c>
      <c r="AE482" s="1048">
        <v>23.45</v>
      </c>
      <c r="AF482" s="976">
        <f t="shared" ref="AF482" si="3747">AD482*AE482</f>
        <v>70.349999999999994</v>
      </c>
      <c r="AG482" s="1058" t="s">
        <v>128</v>
      </c>
      <c r="AH482" s="976">
        <f t="shared" ref="AH482" si="3748">AF482</f>
        <v>70.349999999999994</v>
      </c>
      <c r="AI482" s="978">
        <f t="shared" ref="AI482" si="3749">AD482</f>
        <v>3</v>
      </c>
      <c r="AJ482" s="978">
        <f t="shared" ref="AJ482" si="3750">T482</f>
        <v>21</v>
      </c>
    </row>
    <row r="483" spans="1:39">
      <c r="A483" s="1097">
        <v>45770</v>
      </c>
      <c r="B483" s="164" t="s">
        <v>442</v>
      </c>
      <c r="C483" s="164" t="s">
        <v>111</v>
      </c>
      <c r="D483" s="1098" t="s">
        <v>462</v>
      </c>
      <c r="E483" s="164" t="s">
        <v>282</v>
      </c>
      <c r="F483" s="1000">
        <v>57049</v>
      </c>
      <c r="G483" s="1000"/>
      <c r="H483" s="1000">
        <v>57052</v>
      </c>
      <c r="I483" s="1000"/>
      <c r="J483" s="541">
        <f t="shared" ref="J483" si="3751">H483-F483</f>
        <v>3</v>
      </c>
      <c r="K483" s="1000">
        <v>57052</v>
      </c>
      <c r="L483" s="541">
        <f t="shared" ref="L483" si="3752">K483-H483</f>
        <v>0</v>
      </c>
      <c r="M483" s="1000">
        <v>57058</v>
      </c>
      <c r="N483" s="1000"/>
      <c r="O483" s="541">
        <f t="shared" ref="O483" si="3753">M483-K483</f>
        <v>6</v>
      </c>
      <c r="P483" s="541">
        <f t="shared" ref="P483" si="3754">M483-H483</f>
        <v>6</v>
      </c>
      <c r="Q483" s="1000">
        <v>57058</v>
      </c>
      <c r="R483" s="1000"/>
      <c r="S483" s="541">
        <f t="shared" ref="S483" si="3755">Q483-M483</f>
        <v>0</v>
      </c>
      <c r="T483" s="542">
        <f t="shared" ref="T483" si="3756">Q483-F483</f>
        <v>9</v>
      </c>
      <c r="U483" s="542"/>
      <c r="V483" s="541">
        <f t="shared" ref="V483" si="3757">P483</f>
        <v>6</v>
      </c>
      <c r="W483" s="543">
        <f t="shared" ref="W483" si="3758">T483-V483</f>
        <v>3</v>
      </c>
      <c r="X483" s="1046" t="s">
        <v>473</v>
      </c>
      <c r="Y483" s="1099" t="s">
        <v>51</v>
      </c>
      <c r="Z483" s="1099" t="s">
        <v>29</v>
      </c>
      <c r="AA483" s="1099">
        <v>2017</v>
      </c>
      <c r="AB483" s="1046" t="s">
        <v>30</v>
      </c>
      <c r="AC483" s="1047">
        <v>7</v>
      </c>
      <c r="AD483" s="978">
        <f t="shared" ref="AD483" si="3759">T483/AC483</f>
        <v>1.2857142857142858</v>
      </c>
      <c r="AE483" s="1048">
        <v>23.45</v>
      </c>
      <c r="AF483" s="976">
        <f t="shared" ref="AF483" si="3760">AD483*AE483</f>
        <v>30.150000000000002</v>
      </c>
      <c r="AG483" s="1058" t="s">
        <v>128</v>
      </c>
      <c r="AH483" s="976">
        <f t="shared" ref="AH483" si="3761">AF483</f>
        <v>30.150000000000002</v>
      </c>
      <c r="AI483" s="978">
        <f t="shared" ref="AI483" si="3762">AD483</f>
        <v>1.2857142857142858</v>
      </c>
      <c r="AJ483" s="978">
        <f t="shared" ref="AJ483" si="3763">T483</f>
        <v>9</v>
      </c>
    </row>
    <row r="484" spans="1:39">
      <c r="A484" s="1097">
        <v>45770</v>
      </c>
      <c r="B484" s="164" t="s">
        <v>442</v>
      </c>
      <c r="C484" s="164" t="s">
        <v>111</v>
      </c>
      <c r="D484" s="1098" t="s">
        <v>485</v>
      </c>
      <c r="E484" s="164" t="s">
        <v>282</v>
      </c>
      <c r="F484" s="1000">
        <v>57058</v>
      </c>
      <c r="G484" s="1000"/>
      <c r="H484" s="1000">
        <v>57070</v>
      </c>
      <c r="I484" s="1000"/>
      <c r="J484" s="541">
        <f t="shared" ref="J484" si="3764">H484-F484</f>
        <v>12</v>
      </c>
      <c r="K484" s="1000">
        <v>57070</v>
      </c>
      <c r="L484" s="541">
        <f t="shared" ref="L484" si="3765">K484-H484</f>
        <v>0</v>
      </c>
      <c r="M484" s="1000">
        <v>57081</v>
      </c>
      <c r="N484" s="1000"/>
      <c r="O484" s="541">
        <f t="shared" ref="O484" si="3766">M484-K484</f>
        <v>11</v>
      </c>
      <c r="P484" s="541">
        <f t="shared" ref="P484" si="3767">M484-H484</f>
        <v>11</v>
      </c>
      <c r="Q484" s="1000">
        <v>57091</v>
      </c>
      <c r="R484" s="1000"/>
      <c r="S484" s="541">
        <f t="shared" ref="S484" si="3768">Q484-M484</f>
        <v>10</v>
      </c>
      <c r="T484" s="542">
        <f t="shared" ref="T484" si="3769">Q484-F484</f>
        <v>33</v>
      </c>
      <c r="U484" s="542"/>
      <c r="V484" s="541">
        <f t="shared" ref="V484" si="3770">P484</f>
        <v>11</v>
      </c>
      <c r="W484" s="543">
        <f t="shared" ref="W484" si="3771">T484-V484</f>
        <v>22</v>
      </c>
      <c r="X484" s="1046" t="s">
        <v>473</v>
      </c>
      <c r="Y484" s="1099" t="s">
        <v>51</v>
      </c>
      <c r="Z484" s="1099" t="s">
        <v>29</v>
      </c>
      <c r="AA484" s="1099">
        <v>2017</v>
      </c>
      <c r="AB484" s="1046" t="s">
        <v>30</v>
      </c>
      <c r="AC484" s="1047">
        <v>7</v>
      </c>
      <c r="AD484" s="978">
        <f t="shared" ref="AD484" si="3772">T484/AC484</f>
        <v>4.7142857142857144</v>
      </c>
      <c r="AE484" s="1048">
        <v>23.45</v>
      </c>
      <c r="AF484" s="976">
        <f t="shared" ref="AF484" si="3773">AD484*AE484</f>
        <v>110.55</v>
      </c>
      <c r="AG484" s="1058" t="s">
        <v>128</v>
      </c>
      <c r="AH484" s="976">
        <f t="shared" ref="AH484" si="3774">AF484</f>
        <v>110.55</v>
      </c>
      <c r="AI484" s="978">
        <f t="shared" ref="AI484" si="3775">AD484</f>
        <v>4.7142857142857144</v>
      </c>
      <c r="AJ484" s="978">
        <f t="shared" ref="AJ484" si="3776">T484</f>
        <v>33</v>
      </c>
    </row>
    <row r="485" spans="1:39">
      <c r="A485" s="1097">
        <v>45770</v>
      </c>
      <c r="B485" s="164" t="s">
        <v>442</v>
      </c>
      <c r="C485" s="164" t="s">
        <v>111</v>
      </c>
      <c r="D485" s="1098" t="s">
        <v>461</v>
      </c>
      <c r="E485" s="164" t="s">
        <v>283</v>
      </c>
      <c r="F485" s="1000">
        <v>57091</v>
      </c>
      <c r="G485" s="1000"/>
      <c r="H485" s="1000">
        <v>57113</v>
      </c>
      <c r="I485" s="1000"/>
      <c r="J485" s="541">
        <f t="shared" ref="J485" si="3777">H485-F485</f>
        <v>22</v>
      </c>
      <c r="K485" s="1000">
        <v>57113</v>
      </c>
      <c r="L485" s="541">
        <f t="shared" ref="L485" si="3778">K485-H485</f>
        <v>0</v>
      </c>
      <c r="M485" s="1000">
        <v>57122</v>
      </c>
      <c r="N485" s="1000"/>
      <c r="O485" s="541">
        <f t="shared" ref="O485" si="3779">M485-K485</f>
        <v>9</v>
      </c>
      <c r="P485" s="541">
        <f t="shared" ref="P485" si="3780">M485-H485</f>
        <v>9</v>
      </c>
      <c r="Q485" s="1000">
        <v>57125</v>
      </c>
      <c r="R485" s="1000"/>
      <c r="S485" s="541">
        <f t="shared" ref="S485" si="3781">Q485-M485</f>
        <v>3</v>
      </c>
      <c r="T485" s="542">
        <f t="shared" ref="T485" si="3782">Q485-F485</f>
        <v>34</v>
      </c>
      <c r="U485" s="542"/>
      <c r="V485" s="541">
        <f t="shared" ref="V485" si="3783">P485</f>
        <v>9</v>
      </c>
      <c r="W485" s="543">
        <f t="shared" ref="W485" si="3784">T485-V485</f>
        <v>25</v>
      </c>
      <c r="X485" s="1046" t="s">
        <v>473</v>
      </c>
      <c r="Y485" s="1099" t="s">
        <v>51</v>
      </c>
      <c r="Z485" s="1099" t="s">
        <v>29</v>
      </c>
      <c r="AA485" s="1099">
        <v>2017</v>
      </c>
      <c r="AB485" s="1046" t="s">
        <v>30</v>
      </c>
      <c r="AC485" s="1047">
        <v>7</v>
      </c>
      <c r="AD485" s="978">
        <f t="shared" ref="AD485" si="3785">T485/AC485</f>
        <v>4.8571428571428568</v>
      </c>
      <c r="AE485" s="1048">
        <v>23.45</v>
      </c>
      <c r="AF485" s="976">
        <f t="shared" ref="AF485" si="3786">AD485*AE485</f>
        <v>113.89999999999999</v>
      </c>
      <c r="AG485" s="1058" t="s">
        <v>128</v>
      </c>
      <c r="AH485" s="976">
        <f t="shared" ref="AH485" si="3787">AF485</f>
        <v>113.89999999999999</v>
      </c>
      <c r="AI485" s="978">
        <f t="shared" ref="AI485" si="3788">AD485</f>
        <v>4.8571428571428568</v>
      </c>
      <c r="AJ485" s="978">
        <f t="shared" ref="AJ485" si="3789">T485</f>
        <v>34</v>
      </c>
      <c r="AK485" s="1035" t="s">
        <v>439</v>
      </c>
      <c r="AL485" s="1036" t="s">
        <v>440</v>
      </c>
      <c r="AM485" s="1092" t="s">
        <v>2</v>
      </c>
    </row>
    <row r="486" spans="1:39">
      <c r="A486" s="1097">
        <v>45771</v>
      </c>
      <c r="B486" s="164" t="s">
        <v>442</v>
      </c>
      <c r="C486" s="164" t="s">
        <v>111</v>
      </c>
      <c r="D486" s="1098" t="s">
        <v>462</v>
      </c>
      <c r="E486" s="164" t="s">
        <v>282</v>
      </c>
      <c r="F486" s="1000">
        <v>57125</v>
      </c>
      <c r="G486" s="1000"/>
      <c r="H486" s="1000">
        <v>57128</v>
      </c>
      <c r="I486" s="1000"/>
      <c r="J486" s="541">
        <f t="shared" ref="J486" si="3790">H486-F486</f>
        <v>3</v>
      </c>
      <c r="K486" s="1000">
        <v>57128</v>
      </c>
      <c r="L486" s="541">
        <f t="shared" ref="L486" si="3791">K486-H486</f>
        <v>0</v>
      </c>
      <c r="M486" s="1000">
        <v>57133</v>
      </c>
      <c r="N486" s="1000"/>
      <c r="O486" s="541">
        <f t="shared" ref="O486" si="3792">M486-K486</f>
        <v>5</v>
      </c>
      <c r="P486" s="541">
        <f t="shared" ref="P486" si="3793">M486-H486</f>
        <v>5</v>
      </c>
      <c r="Q486" s="1000">
        <v>57154</v>
      </c>
      <c r="R486" s="1000"/>
      <c r="S486" s="541">
        <f t="shared" ref="S486" si="3794">Q486-M486</f>
        <v>21</v>
      </c>
      <c r="T486" s="542">
        <f t="shared" ref="T486" si="3795">Q486-F486</f>
        <v>29</v>
      </c>
      <c r="U486" s="542"/>
      <c r="V486" s="541">
        <f t="shared" ref="V486" si="3796">P486</f>
        <v>5</v>
      </c>
      <c r="W486" s="543">
        <f t="shared" ref="W486" si="3797">T486-V486</f>
        <v>24</v>
      </c>
      <c r="X486" s="1046" t="s">
        <v>473</v>
      </c>
      <c r="Y486" s="1099" t="s">
        <v>51</v>
      </c>
      <c r="Z486" s="1099" t="s">
        <v>29</v>
      </c>
      <c r="AA486" s="1099">
        <v>2017</v>
      </c>
      <c r="AB486" s="1046" t="s">
        <v>30</v>
      </c>
      <c r="AC486" s="1047">
        <v>7</v>
      </c>
      <c r="AD486" s="978">
        <f t="shared" ref="AD486" si="3798">T486/AC486</f>
        <v>4.1428571428571432</v>
      </c>
      <c r="AE486" s="1048">
        <v>23.45</v>
      </c>
      <c r="AF486" s="976">
        <f t="shared" ref="AF486" si="3799">AD486*AE486</f>
        <v>97.15</v>
      </c>
      <c r="AG486" s="1058" t="s">
        <v>128</v>
      </c>
      <c r="AH486" s="976">
        <f t="shared" ref="AH486" si="3800">AF486</f>
        <v>97.15</v>
      </c>
      <c r="AI486" s="978">
        <f t="shared" ref="AI486" si="3801">AD486</f>
        <v>4.1428571428571432</v>
      </c>
      <c r="AJ486" s="978">
        <f t="shared" ref="AJ486" si="3802">T486</f>
        <v>29</v>
      </c>
      <c r="AK486" s="1106">
        <f>SUM(AH481:AH486)</f>
        <v>522.6</v>
      </c>
      <c r="AL486" s="1074">
        <v>800</v>
      </c>
      <c r="AM486" s="1075">
        <v>45801</v>
      </c>
    </row>
    <row r="487" spans="1:39">
      <c r="A487" s="1097">
        <v>45771</v>
      </c>
      <c r="B487" s="164" t="s">
        <v>442</v>
      </c>
      <c r="C487" s="164" t="s">
        <v>111</v>
      </c>
      <c r="D487" s="1098" t="s">
        <v>461</v>
      </c>
      <c r="E487" s="164" t="s">
        <v>283</v>
      </c>
      <c r="F487" s="1000">
        <v>57154</v>
      </c>
      <c r="G487" s="1000"/>
      <c r="H487" s="1000">
        <v>57168</v>
      </c>
      <c r="I487" s="1000"/>
      <c r="J487" s="541">
        <f t="shared" ref="J487" si="3803">H487-F487</f>
        <v>14</v>
      </c>
      <c r="K487" s="1000">
        <v>57168</v>
      </c>
      <c r="L487" s="541">
        <f t="shared" ref="L487" si="3804">K487-H487</f>
        <v>0</v>
      </c>
      <c r="M487" s="1000">
        <v>57177</v>
      </c>
      <c r="N487" s="1000"/>
      <c r="O487" s="541">
        <f t="shared" ref="O487" si="3805">M487-K487</f>
        <v>9</v>
      </c>
      <c r="P487" s="541">
        <f t="shared" ref="P487" si="3806">M487-H487</f>
        <v>9</v>
      </c>
      <c r="Q487" s="1000">
        <v>57182</v>
      </c>
      <c r="R487" s="1000"/>
      <c r="S487" s="541">
        <f t="shared" ref="S487" si="3807">Q487-M487</f>
        <v>5</v>
      </c>
      <c r="T487" s="542">
        <f t="shared" ref="T487" si="3808">Q487-F487</f>
        <v>28</v>
      </c>
      <c r="U487" s="542"/>
      <c r="V487" s="541">
        <f t="shared" ref="V487" si="3809">P487</f>
        <v>9</v>
      </c>
      <c r="W487" s="543">
        <f t="shared" ref="W487" si="3810">T487-V487</f>
        <v>19</v>
      </c>
      <c r="X487" s="1046" t="s">
        <v>473</v>
      </c>
      <c r="Y487" s="1099" t="s">
        <v>51</v>
      </c>
      <c r="Z487" s="1099" t="s">
        <v>29</v>
      </c>
      <c r="AA487" s="1099">
        <v>2017</v>
      </c>
      <c r="AB487" s="1046" t="s">
        <v>30</v>
      </c>
      <c r="AC487" s="1047">
        <v>7</v>
      </c>
      <c r="AD487" s="978">
        <f t="shared" ref="AD487" si="3811">T487/AC487</f>
        <v>4</v>
      </c>
      <c r="AE487" s="1048">
        <v>23.45</v>
      </c>
      <c r="AF487" s="976">
        <f t="shared" ref="AF487" si="3812">AD487*AE487</f>
        <v>93.8</v>
      </c>
      <c r="AG487" s="1058" t="s">
        <v>128</v>
      </c>
      <c r="AH487" s="976">
        <f t="shared" ref="AH487" si="3813">AF487</f>
        <v>93.8</v>
      </c>
      <c r="AI487" s="978">
        <f t="shared" ref="AI487" si="3814">AD487</f>
        <v>4</v>
      </c>
      <c r="AJ487" s="978">
        <f t="shared" ref="AJ487" si="3815">T487</f>
        <v>28</v>
      </c>
    </row>
    <row r="488" spans="1:39">
      <c r="A488" s="1097">
        <v>45772</v>
      </c>
      <c r="B488" s="164" t="s">
        <v>442</v>
      </c>
      <c r="C488" s="164" t="s">
        <v>111</v>
      </c>
      <c r="D488" s="1098" t="s">
        <v>462</v>
      </c>
      <c r="E488" s="164" t="s">
        <v>282</v>
      </c>
      <c r="F488" s="1000">
        <v>57182</v>
      </c>
      <c r="G488" s="1000"/>
      <c r="H488" s="1000">
        <v>57186</v>
      </c>
      <c r="I488" s="1000"/>
      <c r="J488" s="541">
        <f t="shared" ref="J488" si="3816">H488-F488</f>
        <v>4</v>
      </c>
      <c r="K488" s="1000">
        <v>57186</v>
      </c>
      <c r="L488" s="541">
        <f t="shared" ref="L488" si="3817">K488-H488</f>
        <v>0</v>
      </c>
      <c r="M488" s="1000">
        <v>57193</v>
      </c>
      <c r="N488" s="1000"/>
      <c r="O488" s="541">
        <f t="shared" ref="O488" si="3818">M488-K488</f>
        <v>7</v>
      </c>
      <c r="P488" s="541">
        <f t="shared" ref="P488" si="3819">M488-H488</f>
        <v>7</v>
      </c>
      <c r="Q488" s="1000">
        <v>57205</v>
      </c>
      <c r="R488" s="1000"/>
      <c r="S488" s="541">
        <f t="shared" ref="S488" si="3820">Q488-M488</f>
        <v>12</v>
      </c>
      <c r="T488" s="542">
        <f t="shared" ref="T488" si="3821">Q488-F488</f>
        <v>23</v>
      </c>
      <c r="U488" s="542"/>
      <c r="V488" s="541">
        <f t="shared" ref="V488" si="3822">P488</f>
        <v>7</v>
      </c>
      <c r="W488" s="543">
        <f t="shared" ref="W488" si="3823">T488-V488</f>
        <v>16</v>
      </c>
      <c r="X488" s="1046" t="s">
        <v>473</v>
      </c>
      <c r="Y488" s="1099" t="s">
        <v>51</v>
      </c>
      <c r="Z488" s="1099" t="s">
        <v>29</v>
      </c>
      <c r="AA488" s="1099">
        <v>2017</v>
      </c>
      <c r="AB488" s="1046" t="s">
        <v>30</v>
      </c>
      <c r="AC488" s="1047">
        <v>7</v>
      </c>
      <c r="AD488" s="978">
        <f t="shared" ref="AD488" si="3824">T488/AC488</f>
        <v>3.2857142857142856</v>
      </c>
      <c r="AE488" s="1048">
        <v>23.45</v>
      </c>
      <c r="AF488" s="976">
        <f t="shared" ref="AF488" si="3825">AD488*AE488</f>
        <v>77.05</v>
      </c>
      <c r="AG488" s="1058" t="s">
        <v>128</v>
      </c>
      <c r="AH488" s="976">
        <f t="shared" ref="AH488" si="3826">AF488</f>
        <v>77.05</v>
      </c>
      <c r="AI488" s="978">
        <f t="shared" ref="AI488" si="3827">AD488</f>
        <v>3.2857142857142856</v>
      </c>
      <c r="AJ488" s="978">
        <f t="shared" ref="AJ488" si="3828">T488</f>
        <v>23</v>
      </c>
    </row>
    <row r="489" spans="1:39">
      <c r="A489" s="1097">
        <v>45772</v>
      </c>
      <c r="B489" s="164" t="s">
        <v>442</v>
      </c>
      <c r="C489" s="164" t="s">
        <v>111</v>
      </c>
      <c r="D489" s="1098" t="s">
        <v>485</v>
      </c>
      <c r="E489" s="164" t="s">
        <v>282</v>
      </c>
      <c r="F489" s="1000">
        <v>57205</v>
      </c>
      <c r="G489" s="1000"/>
      <c r="H489" s="1000">
        <v>57205</v>
      </c>
      <c r="I489" s="1000"/>
      <c r="J489" s="541">
        <f t="shared" ref="J489" si="3829">H489-F489</f>
        <v>0</v>
      </c>
      <c r="K489" s="1000">
        <v>57205</v>
      </c>
      <c r="L489" s="541">
        <f t="shared" ref="L489" si="3830">K489-H489</f>
        <v>0</v>
      </c>
      <c r="M489" s="1000">
        <v>57220</v>
      </c>
      <c r="N489" s="1000"/>
      <c r="O489" s="541">
        <f t="shared" ref="O489" si="3831">M489-K489</f>
        <v>15</v>
      </c>
      <c r="P489" s="541">
        <f t="shared" ref="P489" si="3832">M489-H489</f>
        <v>15</v>
      </c>
      <c r="Q489" s="1000">
        <v>57220</v>
      </c>
      <c r="R489" s="1000"/>
      <c r="S489" s="541">
        <f t="shared" ref="S489" si="3833">Q489-M489</f>
        <v>0</v>
      </c>
      <c r="T489" s="542">
        <f t="shared" ref="T489" si="3834">Q489-F489</f>
        <v>15</v>
      </c>
      <c r="U489" s="542"/>
      <c r="V489" s="541">
        <f t="shared" ref="V489" si="3835">P489</f>
        <v>15</v>
      </c>
      <c r="W489" s="543">
        <f t="shared" ref="W489" si="3836">T489-V489</f>
        <v>0</v>
      </c>
      <c r="X489" s="1046" t="s">
        <v>473</v>
      </c>
      <c r="Y489" s="1099" t="s">
        <v>51</v>
      </c>
      <c r="Z489" s="1099" t="s">
        <v>29</v>
      </c>
      <c r="AA489" s="1099">
        <v>2017</v>
      </c>
      <c r="AB489" s="1046" t="s">
        <v>30</v>
      </c>
      <c r="AC489" s="1047">
        <v>7</v>
      </c>
      <c r="AD489" s="978">
        <f t="shared" ref="AD489" si="3837">T489/AC489</f>
        <v>2.1428571428571428</v>
      </c>
      <c r="AE489" s="1048">
        <v>23.45</v>
      </c>
      <c r="AF489" s="976">
        <f t="shared" ref="AF489" si="3838">AD489*AE489</f>
        <v>50.25</v>
      </c>
      <c r="AG489" s="1058" t="s">
        <v>128</v>
      </c>
      <c r="AH489" s="976">
        <f t="shared" ref="AH489" si="3839">AF489</f>
        <v>50.25</v>
      </c>
      <c r="AI489" s="978">
        <f t="shared" ref="AI489" si="3840">AD489</f>
        <v>2.1428571428571428</v>
      </c>
      <c r="AJ489" s="978">
        <f t="shared" ref="AJ489" si="3841">T489</f>
        <v>15</v>
      </c>
    </row>
    <row r="490" spans="1:39">
      <c r="A490" s="1097">
        <v>45772</v>
      </c>
      <c r="B490" s="164" t="s">
        <v>590</v>
      </c>
      <c r="C490" s="164" t="s">
        <v>637</v>
      </c>
      <c r="D490" s="1098" t="s">
        <v>657</v>
      </c>
      <c r="E490" s="164" t="s">
        <v>283</v>
      </c>
      <c r="F490" s="1000">
        <v>57220</v>
      </c>
      <c r="G490" s="1000"/>
      <c r="H490" s="1000">
        <v>57241</v>
      </c>
      <c r="I490" s="1000"/>
      <c r="J490" s="541">
        <f t="shared" ref="J490" si="3842">H490-F490</f>
        <v>21</v>
      </c>
      <c r="K490" s="1000">
        <v>57241</v>
      </c>
      <c r="L490" s="541">
        <f t="shared" ref="L490" si="3843">K490-H490</f>
        <v>0</v>
      </c>
      <c r="M490" s="1000">
        <v>57258</v>
      </c>
      <c r="N490" s="1000"/>
      <c r="O490" s="541">
        <f t="shared" ref="O490" si="3844">M490-K490</f>
        <v>17</v>
      </c>
      <c r="P490" s="541">
        <f t="shared" ref="P490" si="3845">M490-H490</f>
        <v>17</v>
      </c>
      <c r="Q490" s="1000">
        <v>57268</v>
      </c>
      <c r="R490" s="1000"/>
      <c r="S490" s="541">
        <f t="shared" ref="S490" si="3846">Q490-M490</f>
        <v>10</v>
      </c>
      <c r="T490" s="542">
        <f t="shared" ref="T490" si="3847">Q490-F490</f>
        <v>48</v>
      </c>
      <c r="U490" s="542"/>
      <c r="V490" s="541">
        <f t="shared" ref="V490" si="3848">P490</f>
        <v>17</v>
      </c>
      <c r="W490" s="543">
        <f t="shared" ref="W490" si="3849">T490-V490</f>
        <v>31</v>
      </c>
      <c r="X490" s="1046" t="s">
        <v>473</v>
      </c>
      <c r="Y490" s="1099" t="s">
        <v>51</v>
      </c>
      <c r="Z490" s="1099" t="s">
        <v>29</v>
      </c>
      <c r="AA490" s="1099">
        <v>2017</v>
      </c>
      <c r="AB490" s="1046" t="s">
        <v>30</v>
      </c>
      <c r="AC490" s="1047">
        <v>7</v>
      </c>
      <c r="AD490" s="978">
        <f t="shared" ref="AD490" si="3850">T490/AC490</f>
        <v>6.8571428571428568</v>
      </c>
      <c r="AE490" s="1048">
        <v>23.45</v>
      </c>
      <c r="AF490" s="976">
        <f t="shared" ref="AF490" si="3851">AD490*AE490</f>
        <v>160.79999999999998</v>
      </c>
      <c r="AG490" s="1058" t="s">
        <v>128</v>
      </c>
      <c r="AH490" s="976">
        <f t="shared" ref="AH490" si="3852">AF490</f>
        <v>160.79999999999998</v>
      </c>
      <c r="AI490" s="978">
        <f t="shared" ref="AI490" si="3853">AD490</f>
        <v>6.8571428571428568</v>
      </c>
      <c r="AJ490" s="978">
        <f t="shared" ref="AJ490" si="3854">T490</f>
        <v>48</v>
      </c>
    </row>
    <row r="491" spans="1:39">
      <c r="A491" s="1097">
        <v>45772</v>
      </c>
      <c r="B491" s="164" t="s">
        <v>590</v>
      </c>
      <c r="C491" s="164" t="s">
        <v>659</v>
      </c>
      <c r="D491" s="1098" t="s">
        <v>664</v>
      </c>
      <c r="E491" s="164" t="s">
        <v>283</v>
      </c>
      <c r="F491" s="1000">
        <v>57268</v>
      </c>
      <c r="G491" s="1000"/>
      <c r="H491" s="1000">
        <v>57375</v>
      </c>
      <c r="I491" s="1000"/>
      <c r="J491" s="541">
        <f t="shared" ref="J491" si="3855">H491-F491</f>
        <v>107</v>
      </c>
      <c r="K491" s="1000">
        <v>57375</v>
      </c>
      <c r="L491" s="541">
        <f t="shared" ref="L491" si="3856">K491-H491</f>
        <v>0</v>
      </c>
      <c r="M491" s="1000">
        <v>57482</v>
      </c>
      <c r="N491" s="1000"/>
      <c r="O491" s="541">
        <f t="shared" ref="O491" si="3857">M491-K491</f>
        <v>107</v>
      </c>
      <c r="P491" s="541">
        <f t="shared" ref="P491" si="3858">M491-H491</f>
        <v>107</v>
      </c>
      <c r="Q491" s="1000">
        <v>57482</v>
      </c>
      <c r="R491" s="1000"/>
      <c r="S491" s="541">
        <f t="shared" ref="S491" si="3859">Q491-M491</f>
        <v>0</v>
      </c>
      <c r="T491" s="542">
        <f t="shared" ref="T491" si="3860">Q491-F491</f>
        <v>214</v>
      </c>
      <c r="U491" s="542"/>
      <c r="V491" s="541">
        <f t="shared" ref="V491" si="3861">P491</f>
        <v>107</v>
      </c>
      <c r="W491" s="543">
        <f t="shared" ref="W491" si="3862">T491-V491</f>
        <v>107</v>
      </c>
      <c r="X491" s="1046" t="s">
        <v>473</v>
      </c>
      <c r="Y491" s="1099" t="s">
        <v>51</v>
      </c>
      <c r="Z491" s="1099" t="s">
        <v>29</v>
      </c>
      <c r="AA491" s="1099">
        <v>2017</v>
      </c>
      <c r="AB491" s="1046" t="s">
        <v>30</v>
      </c>
      <c r="AC491" s="1047">
        <v>7</v>
      </c>
      <c r="AD491" s="978">
        <f t="shared" ref="AD491" si="3863">T491/AC491</f>
        <v>30.571428571428573</v>
      </c>
      <c r="AE491" s="1048">
        <v>23.45</v>
      </c>
      <c r="AF491" s="976">
        <f t="shared" ref="AF491" si="3864">AD491*AE491</f>
        <v>716.9</v>
      </c>
      <c r="AG491" s="1058" t="s">
        <v>128</v>
      </c>
      <c r="AH491" s="976">
        <f t="shared" ref="AH491" si="3865">AF491</f>
        <v>716.9</v>
      </c>
      <c r="AI491" s="978">
        <f t="shared" ref="AI491" si="3866">AD491</f>
        <v>30.571428571428573</v>
      </c>
      <c r="AJ491" s="978">
        <f t="shared" ref="AJ491" si="3867">T491</f>
        <v>214</v>
      </c>
    </row>
    <row r="492" spans="1:39">
      <c r="A492" s="1097">
        <v>45775</v>
      </c>
      <c r="B492" s="164" t="s">
        <v>590</v>
      </c>
      <c r="C492" s="164" t="s">
        <v>637</v>
      </c>
      <c r="D492" s="1098" t="s">
        <v>662</v>
      </c>
      <c r="E492" s="164" t="s">
        <v>282</v>
      </c>
      <c r="F492" s="1000">
        <v>57482</v>
      </c>
      <c r="G492" s="1000"/>
      <c r="H492" s="1000">
        <v>57493</v>
      </c>
      <c r="I492" s="1000"/>
      <c r="J492" s="541">
        <f t="shared" ref="J492" si="3868">H492-F492</f>
        <v>11</v>
      </c>
      <c r="K492" s="1000">
        <v>57493</v>
      </c>
      <c r="L492" s="541">
        <f t="shared" ref="L492" si="3869">K492-H492</f>
        <v>0</v>
      </c>
      <c r="M492" s="1000">
        <v>57509</v>
      </c>
      <c r="N492" s="1000"/>
      <c r="O492" s="541">
        <f t="shared" ref="O492" si="3870">M492-K492</f>
        <v>16</v>
      </c>
      <c r="P492" s="541">
        <f t="shared" ref="P492" si="3871">M492-H492</f>
        <v>16</v>
      </c>
      <c r="Q492" s="1000">
        <v>57531</v>
      </c>
      <c r="R492" s="1000"/>
      <c r="S492" s="541">
        <f t="shared" ref="S492" si="3872">Q492-M492</f>
        <v>22</v>
      </c>
      <c r="T492" s="542">
        <f t="shared" ref="T492" si="3873">Q492-F492</f>
        <v>49</v>
      </c>
      <c r="U492" s="542"/>
      <c r="V492" s="541">
        <f t="shared" ref="V492" si="3874">P492</f>
        <v>16</v>
      </c>
      <c r="W492" s="543">
        <f t="shared" ref="W492" si="3875">T492-V492</f>
        <v>33</v>
      </c>
      <c r="X492" s="1046" t="s">
        <v>473</v>
      </c>
      <c r="Y492" s="1099" t="s">
        <v>51</v>
      </c>
      <c r="Z492" s="1099" t="s">
        <v>29</v>
      </c>
      <c r="AA492" s="1099">
        <v>2017</v>
      </c>
      <c r="AB492" s="1046" t="s">
        <v>30</v>
      </c>
      <c r="AC492" s="1047">
        <v>7</v>
      </c>
      <c r="AD492" s="978">
        <f t="shared" ref="AD492" si="3876">T492/AC492</f>
        <v>7</v>
      </c>
      <c r="AE492" s="1048">
        <v>23.45</v>
      </c>
      <c r="AF492" s="976">
        <f t="shared" ref="AF492" si="3877">AD492*AE492</f>
        <v>164.15</v>
      </c>
      <c r="AG492" s="1058" t="s">
        <v>128</v>
      </c>
      <c r="AH492" s="976">
        <f t="shared" ref="AH492" si="3878">AF492</f>
        <v>164.15</v>
      </c>
      <c r="AI492" s="978">
        <f t="shared" ref="AI492" si="3879">AD492</f>
        <v>7</v>
      </c>
      <c r="AJ492" s="978">
        <f t="shared" ref="AJ492" si="3880">T492</f>
        <v>49</v>
      </c>
    </row>
    <row r="493" spans="1:39">
      <c r="A493" s="1097">
        <v>45775</v>
      </c>
      <c r="B493" s="164" t="s">
        <v>442</v>
      </c>
      <c r="C493" s="164" t="s">
        <v>111</v>
      </c>
      <c r="D493" s="1098" t="s">
        <v>461</v>
      </c>
      <c r="E493" s="164" t="s">
        <v>283</v>
      </c>
      <c r="F493" s="1000">
        <v>57531</v>
      </c>
      <c r="G493" s="1000"/>
      <c r="H493" s="1000">
        <v>57546</v>
      </c>
      <c r="I493" s="1000"/>
      <c r="J493" s="541">
        <f t="shared" ref="J493" si="3881">H493-F493</f>
        <v>15</v>
      </c>
      <c r="K493" s="1000">
        <v>57546</v>
      </c>
      <c r="L493" s="541">
        <f t="shared" ref="L493" si="3882">K493-H493</f>
        <v>0</v>
      </c>
      <c r="M493" s="1000">
        <v>57555</v>
      </c>
      <c r="N493" s="1000"/>
      <c r="O493" s="541">
        <f t="shared" ref="O493" si="3883">M493-K493</f>
        <v>9</v>
      </c>
      <c r="P493" s="541">
        <f t="shared" ref="P493" si="3884">M493-H493</f>
        <v>9</v>
      </c>
      <c r="Q493" s="1000">
        <v>57557</v>
      </c>
      <c r="R493" s="1000"/>
      <c r="S493" s="541">
        <f t="shared" ref="S493" si="3885">Q493-M493</f>
        <v>2</v>
      </c>
      <c r="T493" s="542">
        <f t="shared" ref="T493" si="3886">Q493-F493</f>
        <v>26</v>
      </c>
      <c r="U493" s="542"/>
      <c r="V493" s="541">
        <f t="shared" ref="V493" si="3887">P493</f>
        <v>9</v>
      </c>
      <c r="W493" s="543">
        <f t="shared" ref="W493" si="3888">T493-V493</f>
        <v>17</v>
      </c>
      <c r="X493" s="1046" t="s">
        <v>473</v>
      </c>
      <c r="Y493" s="1099" t="s">
        <v>51</v>
      </c>
      <c r="Z493" s="1099" t="s">
        <v>29</v>
      </c>
      <c r="AA493" s="1099">
        <v>2017</v>
      </c>
      <c r="AB493" s="1046" t="s">
        <v>30</v>
      </c>
      <c r="AC493" s="1047">
        <v>7</v>
      </c>
      <c r="AD493" s="978">
        <f t="shared" ref="AD493" si="3889">T493/AC493</f>
        <v>3.7142857142857144</v>
      </c>
      <c r="AE493" s="1048">
        <v>23.45</v>
      </c>
      <c r="AF493" s="976">
        <f t="shared" ref="AF493" si="3890">AD493*AE493</f>
        <v>87.1</v>
      </c>
      <c r="AG493" s="1058" t="s">
        <v>128</v>
      </c>
      <c r="AH493" s="976">
        <f t="shared" ref="AH493" si="3891">AF493</f>
        <v>87.1</v>
      </c>
      <c r="AI493" s="978">
        <f t="shared" ref="AI493" si="3892">AD493</f>
        <v>3.7142857142857144</v>
      </c>
      <c r="AJ493" s="978">
        <f t="shared" ref="AJ493" si="3893">T493</f>
        <v>26</v>
      </c>
    </row>
    <row r="494" spans="1:39">
      <c r="A494" s="1097">
        <v>45776</v>
      </c>
      <c r="B494" s="164" t="s">
        <v>442</v>
      </c>
      <c r="C494" s="164" t="s">
        <v>111</v>
      </c>
      <c r="D494" s="1098" t="s">
        <v>462</v>
      </c>
      <c r="E494" s="164" t="s">
        <v>282</v>
      </c>
      <c r="F494" s="1000">
        <v>57557</v>
      </c>
      <c r="G494" s="1000"/>
      <c r="H494" s="1000">
        <v>57561</v>
      </c>
      <c r="I494" s="1000"/>
      <c r="J494" s="541">
        <f t="shared" ref="J494" si="3894">H494-F494</f>
        <v>4</v>
      </c>
      <c r="K494" s="1000">
        <v>57561</v>
      </c>
      <c r="L494" s="541">
        <f t="shared" ref="L494" si="3895">K494-H494</f>
        <v>0</v>
      </c>
      <c r="M494" s="1000">
        <v>57568</v>
      </c>
      <c r="N494" s="1000"/>
      <c r="O494" s="541">
        <f t="shared" ref="O494" si="3896">M494-K494</f>
        <v>7</v>
      </c>
      <c r="P494" s="541">
        <f t="shared" ref="P494" si="3897">M494-H494</f>
        <v>7</v>
      </c>
      <c r="Q494" s="1000">
        <v>57568</v>
      </c>
      <c r="R494" s="1000"/>
      <c r="S494" s="541">
        <f t="shared" ref="S494" si="3898">Q494-M494</f>
        <v>0</v>
      </c>
      <c r="T494" s="542">
        <f t="shared" ref="T494" si="3899">Q494-F494</f>
        <v>11</v>
      </c>
      <c r="U494" s="542"/>
      <c r="V494" s="541">
        <f t="shared" ref="V494" si="3900">P494</f>
        <v>7</v>
      </c>
      <c r="W494" s="543">
        <f t="shared" ref="W494" si="3901">T494-V494</f>
        <v>4</v>
      </c>
      <c r="X494" s="1046" t="s">
        <v>473</v>
      </c>
      <c r="Y494" s="1099" t="s">
        <v>51</v>
      </c>
      <c r="Z494" s="1099" t="s">
        <v>29</v>
      </c>
      <c r="AA494" s="1099">
        <v>2017</v>
      </c>
      <c r="AB494" s="1046" t="s">
        <v>30</v>
      </c>
      <c r="AC494" s="1047">
        <v>7</v>
      </c>
      <c r="AD494" s="978">
        <f t="shared" ref="AD494" si="3902">T494/AC494</f>
        <v>1.5714285714285714</v>
      </c>
      <c r="AE494" s="1048">
        <v>23.45</v>
      </c>
      <c r="AF494" s="976">
        <f t="shared" ref="AF494" si="3903">AD494*AE494</f>
        <v>36.85</v>
      </c>
      <c r="AG494" s="1058" t="s">
        <v>128</v>
      </c>
      <c r="AH494" s="976">
        <f t="shared" ref="AH494" si="3904">AF494</f>
        <v>36.85</v>
      </c>
      <c r="AI494" s="978">
        <f t="shared" ref="AI494" si="3905">AD494</f>
        <v>1.5714285714285714</v>
      </c>
      <c r="AJ494" s="978">
        <f t="shared" ref="AJ494" si="3906">T494</f>
        <v>11</v>
      </c>
      <c r="AK494" s="1035" t="s">
        <v>439</v>
      </c>
      <c r="AL494" s="1036" t="s">
        <v>440</v>
      </c>
      <c r="AM494" s="1092" t="s">
        <v>2</v>
      </c>
    </row>
    <row r="495" spans="1:39">
      <c r="A495" s="1097">
        <v>45776</v>
      </c>
      <c r="B495" s="164" t="s">
        <v>442</v>
      </c>
      <c r="C495" s="164" t="s">
        <v>659</v>
      </c>
      <c r="D495" s="1098" t="s">
        <v>485</v>
      </c>
      <c r="E495" s="164" t="s">
        <v>282</v>
      </c>
      <c r="F495" s="1000">
        <v>57568</v>
      </c>
      <c r="G495" s="1000"/>
      <c r="H495" s="1000">
        <v>57568</v>
      </c>
      <c r="I495" s="1000"/>
      <c r="J495" s="541">
        <f t="shared" ref="J495" si="3907">H495-F495</f>
        <v>0</v>
      </c>
      <c r="K495" s="1000">
        <v>57568</v>
      </c>
      <c r="L495" s="541">
        <f t="shared" ref="L495" si="3908">K495-H495</f>
        <v>0</v>
      </c>
      <c r="M495" s="1000">
        <v>57578</v>
      </c>
      <c r="N495" s="1000"/>
      <c r="O495" s="541">
        <f t="shared" ref="O495" si="3909">M495-K495</f>
        <v>10</v>
      </c>
      <c r="P495" s="541">
        <f t="shared" ref="P495" si="3910">M495-H495</f>
        <v>10</v>
      </c>
      <c r="Q495" s="1000">
        <v>57578</v>
      </c>
      <c r="R495" s="1000"/>
      <c r="S495" s="541">
        <f t="shared" ref="S495" si="3911">Q495-M495</f>
        <v>0</v>
      </c>
      <c r="T495" s="542">
        <f t="shared" ref="T495" si="3912">Q495-F495</f>
        <v>10</v>
      </c>
      <c r="U495" s="542"/>
      <c r="V495" s="541">
        <f t="shared" ref="V495" si="3913">P495</f>
        <v>10</v>
      </c>
      <c r="W495" s="543">
        <f t="shared" ref="W495" si="3914">T495-V495</f>
        <v>0</v>
      </c>
      <c r="X495" s="1046" t="s">
        <v>473</v>
      </c>
      <c r="Y495" s="1099" t="s">
        <v>51</v>
      </c>
      <c r="Z495" s="1099" t="s">
        <v>29</v>
      </c>
      <c r="AA495" s="1099">
        <v>2017</v>
      </c>
      <c r="AB495" s="1046" t="s">
        <v>30</v>
      </c>
      <c r="AC495" s="1047">
        <v>7</v>
      </c>
      <c r="AD495" s="978">
        <f t="shared" ref="AD495" si="3915">T495/AC495</f>
        <v>1.4285714285714286</v>
      </c>
      <c r="AE495" s="1048">
        <v>23.45</v>
      </c>
      <c r="AF495" s="976">
        <f t="shared" ref="AF495" si="3916">AD495*AE495</f>
        <v>33.5</v>
      </c>
      <c r="AG495" s="1058" t="s">
        <v>128</v>
      </c>
      <c r="AH495" s="976">
        <f t="shared" ref="AH495" si="3917">AF495</f>
        <v>33.5</v>
      </c>
      <c r="AI495" s="978">
        <f t="shared" ref="AI495" si="3918">AD495</f>
        <v>1.4285714285714286</v>
      </c>
      <c r="AJ495" s="978">
        <f t="shared" ref="AJ495" si="3919">T495</f>
        <v>10</v>
      </c>
      <c r="AK495" s="1106">
        <f>AH487+AH488+AH489+AH490+AH492+AH493+AH494+AH495</f>
        <v>703.5</v>
      </c>
      <c r="AL495" s="1074">
        <v>800</v>
      </c>
      <c r="AM495" s="1075">
        <v>45776</v>
      </c>
    </row>
    <row r="496" spans="1:39">
      <c r="A496" s="1097">
        <v>45776</v>
      </c>
      <c r="B496" s="164" t="s">
        <v>442</v>
      </c>
      <c r="C496" s="164" t="s">
        <v>111</v>
      </c>
      <c r="D496" s="1098" t="s">
        <v>461</v>
      </c>
      <c r="E496" s="164" t="s">
        <v>283</v>
      </c>
      <c r="F496" s="1000">
        <v>57599</v>
      </c>
      <c r="G496" s="1000"/>
      <c r="H496" s="1000">
        <v>57610</v>
      </c>
      <c r="I496" s="1000"/>
      <c r="J496" s="541">
        <f t="shared" ref="J496" si="3920">H496-F496</f>
        <v>11</v>
      </c>
      <c r="K496" s="1000">
        <v>57610</v>
      </c>
      <c r="L496" s="541">
        <f t="shared" ref="L496" si="3921">K496-H496</f>
        <v>0</v>
      </c>
      <c r="M496" s="1000">
        <v>57619</v>
      </c>
      <c r="N496" s="1000"/>
      <c r="O496" s="541">
        <f t="shared" ref="O496" si="3922">M496-K496</f>
        <v>9</v>
      </c>
      <c r="P496" s="541">
        <f t="shared" ref="P496" si="3923">M496-H496</f>
        <v>9</v>
      </c>
      <c r="Q496" s="1000">
        <v>57627</v>
      </c>
      <c r="R496" s="1000"/>
      <c r="S496" s="541">
        <f t="shared" ref="S496" si="3924">Q496-M496</f>
        <v>8</v>
      </c>
      <c r="T496" s="542">
        <f t="shared" ref="T496" si="3925">Q496-F496</f>
        <v>28</v>
      </c>
      <c r="U496" s="542"/>
      <c r="V496" s="541">
        <f t="shared" ref="V496" si="3926">P496</f>
        <v>9</v>
      </c>
      <c r="W496" s="543">
        <f t="shared" ref="W496" si="3927">T496-V496</f>
        <v>19</v>
      </c>
      <c r="X496" s="1046" t="s">
        <v>473</v>
      </c>
      <c r="Y496" s="1099" t="s">
        <v>51</v>
      </c>
      <c r="Z496" s="1099" t="s">
        <v>29</v>
      </c>
      <c r="AA496" s="1099">
        <v>2017</v>
      </c>
      <c r="AB496" s="1046" t="s">
        <v>30</v>
      </c>
      <c r="AC496" s="1047">
        <v>7</v>
      </c>
      <c r="AD496" s="978">
        <f t="shared" ref="AD496" si="3928">T496/AC496</f>
        <v>4</v>
      </c>
      <c r="AE496" s="1048">
        <v>23.45</v>
      </c>
      <c r="AF496" s="976">
        <f t="shared" ref="AF496" si="3929">AD496*AE496</f>
        <v>93.8</v>
      </c>
      <c r="AG496" s="1058" t="s">
        <v>128</v>
      </c>
      <c r="AH496" s="976">
        <f t="shared" ref="AH496" si="3930">AF496</f>
        <v>93.8</v>
      </c>
      <c r="AI496" s="978">
        <f t="shared" ref="AI496" si="3931">AD496</f>
        <v>4</v>
      </c>
      <c r="AJ496" s="978">
        <f t="shared" ref="AJ496" si="3932">T496</f>
        <v>28</v>
      </c>
    </row>
    <row r="497" spans="1:39">
      <c r="A497" s="1097">
        <v>45777</v>
      </c>
      <c r="B497" s="164" t="s">
        <v>442</v>
      </c>
      <c r="C497" s="164" t="s">
        <v>111</v>
      </c>
      <c r="D497" s="1098" t="s">
        <v>462</v>
      </c>
      <c r="E497" s="164" t="s">
        <v>282</v>
      </c>
      <c r="F497" s="1000">
        <v>57627</v>
      </c>
      <c r="G497" s="1000"/>
      <c r="H497" s="1000">
        <v>57630</v>
      </c>
      <c r="I497" s="1000"/>
      <c r="J497" s="541">
        <f t="shared" ref="J497" si="3933">H497-F497</f>
        <v>3</v>
      </c>
      <c r="K497" s="1000">
        <v>57630</v>
      </c>
      <c r="L497" s="541">
        <f t="shared" ref="L497" si="3934">K497-H497</f>
        <v>0</v>
      </c>
      <c r="M497" s="1000">
        <v>57640</v>
      </c>
      <c r="N497" s="1000"/>
      <c r="O497" s="541">
        <f t="shared" ref="O497" si="3935">M497-K497</f>
        <v>10</v>
      </c>
      <c r="P497" s="541">
        <f t="shared" ref="P497" si="3936">M497-H497</f>
        <v>10</v>
      </c>
      <c r="Q497" s="1000">
        <v>57664</v>
      </c>
      <c r="R497" s="1000"/>
      <c r="S497" s="541">
        <f t="shared" ref="S497" si="3937">Q497-M497</f>
        <v>24</v>
      </c>
      <c r="T497" s="542">
        <f t="shared" ref="T497" si="3938">Q497-F497</f>
        <v>37</v>
      </c>
      <c r="U497" s="542"/>
      <c r="V497" s="541">
        <f t="shared" ref="V497" si="3939">P497</f>
        <v>10</v>
      </c>
      <c r="W497" s="543">
        <f t="shared" ref="W497" si="3940">T497-V497</f>
        <v>27</v>
      </c>
      <c r="X497" s="1046" t="s">
        <v>473</v>
      </c>
      <c r="Y497" s="1099" t="s">
        <v>51</v>
      </c>
      <c r="Z497" s="1099" t="s">
        <v>29</v>
      </c>
      <c r="AA497" s="1099">
        <v>2017</v>
      </c>
      <c r="AB497" s="1046" t="s">
        <v>30</v>
      </c>
      <c r="AC497" s="1047">
        <v>7</v>
      </c>
      <c r="AD497" s="978">
        <f t="shared" ref="AD497" si="3941">T497/AC497</f>
        <v>5.2857142857142856</v>
      </c>
      <c r="AE497" s="1048">
        <v>23.45</v>
      </c>
      <c r="AF497" s="976">
        <f t="shared" ref="AF497" si="3942">AD497*AE497</f>
        <v>123.94999999999999</v>
      </c>
      <c r="AG497" s="1058" t="s">
        <v>128</v>
      </c>
      <c r="AH497" s="976">
        <f t="shared" ref="AH497" si="3943">AF497</f>
        <v>123.94999999999999</v>
      </c>
      <c r="AI497" s="978">
        <f t="shared" ref="AI497" si="3944">AD497</f>
        <v>5.2857142857142856</v>
      </c>
      <c r="AJ497" s="978">
        <f t="shared" ref="AJ497" si="3945">T497</f>
        <v>37</v>
      </c>
    </row>
    <row r="498" spans="1:39">
      <c r="A498" s="1097">
        <v>45777</v>
      </c>
      <c r="B498" s="164" t="s">
        <v>442</v>
      </c>
      <c r="C498" s="164" t="s">
        <v>659</v>
      </c>
      <c r="D498" s="1098" t="s">
        <v>485</v>
      </c>
      <c r="E498" s="164" t="s">
        <v>282</v>
      </c>
      <c r="F498" s="1000">
        <v>57664</v>
      </c>
      <c r="G498" s="1000"/>
      <c r="H498" s="1000">
        <v>57670</v>
      </c>
      <c r="I498" s="1000"/>
      <c r="J498" s="541">
        <f t="shared" ref="J498:J500" si="3946">H498-F498</f>
        <v>6</v>
      </c>
      <c r="K498" s="1000">
        <v>57670</v>
      </c>
      <c r="L498" s="541">
        <f t="shared" ref="L498:L500" si="3947">K498-H498</f>
        <v>0</v>
      </c>
      <c r="M498" s="1000">
        <v>57680</v>
      </c>
      <c r="N498" s="1000"/>
      <c r="O498" s="541">
        <f t="shared" ref="O498:O500" si="3948">M498-K498</f>
        <v>10</v>
      </c>
      <c r="P498" s="541">
        <f t="shared" ref="P498:P500" si="3949">M498-H498</f>
        <v>10</v>
      </c>
      <c r="Q498" s="1000">
        <v>57690</v>
      </c>
      <c r="R498" s="1000"/>
      <c r="S498" s="541">
        <f t="shared" ref="S498:S500" si="3950">Q498-M498</f>
        <v>10</v>
      </c>
      <c r="T498" s="542">
        <f t="shared" ref="T498:T500" si="3951">Q498-F498</f>
        <v>26</v>
      </c>
      <c r="U498" s="542"/>
      <c r="V498" s="541">
        <f t="shared" ref="V498:V500" si="3952">P498</f>
        <v>10</v>
      </c>
      <c r="W498" s="543">
        <f t="shared" ref="W498:W500" si="3953">T498-V498</f>
        <v>16</v>
      </c>
      <c r="X498" s="1046" t="s">
        <v>473</v>
      </c>
      <c r="Y498" s="1099" t="s">
        <v>51</v>
      </c>
      <c r="Z498" s="1099" t="s">
        <v>29</v>
      </c>
      <c r="AA498" s="1099">
        <v>2017</v>
      </c>
      <c r="AB498" s="1046" t="s">
        <v>30</v>
      </c>
      <c r="AC498" s="1047">
        <v>7</v>
      </c>
      <c r="AD498" s="978">
        <f t="shared" ref="AD498:AD500" si="3954">T498/AC498</f>
        <v>3.7142857142857144</v>
      </c>
      <c r="AE498" s="1048">
        <v>23.45</v>
      </c>
      <c r="AF498" s="976">
        <f t="shared" ref="AF498:AF500" si="3955">AD498*AE498</f>
        <v>87.1</v>
      </c>
      <c r="AG498" s="1058" t="s">
        <v>128</v>
      </c>
      <c r="AH498" s="976">
        <f t="shared" ref="AH498:AH500" si="3956">AF498</f>
        <v>87.1</v>
      </c>
      <c r="AI498" s="978">
        <f t="shared" ref="AI498:AI500" si="3957">AD498</f>
        <v>3.7142857142857144</v>
      </c>
      <c r="AJ498" s="978">
        <f t="shared" ref="AJ498:AJ500" si="3958">T498</f>
        <v>26</v>
      </c>
    </row>
    <row r="499" spans="1:39">
      <c r="A499" s="1097">
        <v>45777</v>
      </c>
      <c r="B499" s="164" t="s">
        <v>442</v>
      </c>
      <c r="C499" s="164" t="s">
        <v>111</v>
      </c>
      <c r="D499" s="1098" t="s">
        <v>461</v>
      </c>
      <c r="E499" s="164" t="s">
        <v>283</v>
      </c>
      <c r="F499" s="1000">
        <v>57690</v>
      </c>
      <c r="G499" s="1000"/>
      <c r="H499" s="1000">
        <v>57704</v>
      </c>
      <c r="I499" s="1000"/>
      <c r="J499" s="541">
        <f t="shared" si="3946"/>
        <v>14</v>
      </c>
      <c r="K499" s="1000">
        <v>57704</v>
      </c>
      <c r="L499" s="541">
        <f t="shared" si="3947"/>
        <v>0</v>
      </c>
      <c r="M499" s="1000">
        <v>57713</v>
      </c>
      <c r="N499" s="1000"/>
      <c r="O499" s="541">
        <f t="shared" si="3948"/>
        <v>9</v>
      </c>
      <c r="P499" s="541">
        <f t="shared" si="3949"/>
        <v>9</v>
      </c>
      <c r="Q499" s="1000">
        <v>57716</v>
      </c>
      <c r="R499" s="1000"/>
      <c r="S499" s="541">
        <f t="shared" si="3950"/>
        <v>3</v>
      </c>
      <c r="T499" s="542">
        <f t="shared" si="3951"/>
        <v>26</v>
      </c>
      <c r="U499" s="542"/>
      <c r="V499" s="541">
        <f t="shared" si="3952"/>
        <v>9</v>
      </c>
      <c r="W499" s="543">
        <f t="shared" si="3953"/>
        <v>17</v>
      </c>
      <c r="X499" s="1046" t="s">
        <v>473</v>
      </c>
      <c r="Y499" s="1099" t="s">
        <v>51</v>
      </c>
      <c r="Z499" s="1099" t="s">
        <v>29</v>
      </c>
      <c r="AA499" s="1099">
        <v>2017</v>
      </c>
      <c r="AB499" s="1046" t="s">
        <v>30</v>
      </c>
      <c r="AC499" s="1047">
        <v>7</v>
      </c>
      <c r="AD499" s="978">
        <f t="shared" si="3954"/>
        <v>3.7142857142857144</v>
      </c>
      <c r="AE499" s="1048">
        <v>23.45</v>
      </c>
      <c r="AF499" s="976">
        <f t="shared" si="3955"/>
        <v>87.1</v>
      </c>
      <c r="AG499" s="1058" t="s">
        <v>128</v>
      </c>
      <c r="AH499" s="976">
        <f t="shared" si="3956"/>
        <v>87.1</v>
      </c>
      <c r="AI499" s="978">
        <f t="shared" si="3957"/>
        <v>3.7142857142857144</v>
      </c>
      <c r="AJ499" s="978">
        <f t="shared" si="3958"/>
        <v>26</v>
      </c>
      <c r="AK499" s="1035" t="s">
        <v>439</v>
      </c>
      <c r="AL499" s="1036" t="s">
        <v>440</v>
      </c>
      <c r="AM499" s="1092" t="s">
        <v>2</v>
      </c>
    </row>
    <row r="500" spans="1:39">
      <c r="A500" s="1097">
        <v>45779</v>
      </c>
      <c r="B500" s="164" t="s">
        <v>442</v>
      </c>
      <c r="C500" s="164" t="s">
        <v>111</v>
      </c>
      <c r="D500" s="1098" t="s">
        <v>462</v>
      </c>
      <c r="E500" s="164" t="s">
        <v>282</v>
      </c>
      <c r="F500" s="1000">
        <v>57716</v>
      </c>
      <c r="G500" s="1000"/>
      <c r="H500" s="1000">
        <v>57720</v>
      </c>
      <c r="I500" s="1000"/>
      <c r="J500" s="541">
        <f t="shared" si="3946"/>
        <v>4</v>
      </c>
      <c r="K500" s="1000">
        <v>57720</v>
      </c>
      <c r="L500" s="541">
        <f t="shared" si="3947"/>
        <v>0</v>
      </c>
      <c r="M500" s="1000">
        <v>57728</v>
      </c>
      <c r="N500" s="1000"/>
      <c r="O500" s="541">
        <f t="shared" si="3948"/>
        <v>8</v>
      </c>
      <c r="P500" s="541">
        <f t="shared" si="3949"/>
        <v>8</v>
      </c>
      <c r="Q500" s="1000">
        <v>57743</v>
      </c>
      <c r="R500" s="1000"/>
      <c r="S500" s="541">
        <f t="shared" si="3950"/>
        <v>15</v>
      </c>
      <c r="T500" s="542">
        <f t="shared" si="3951"/>
        <v>27</v>
      </c>
      <c r="U500" s="542"/>
      <c r="V500" s="541">
        <f t="shared" si="3952"/>
        <v>8</v>
      </c>
      <c r="W500" s="543">
        <f t="shared" si="3953"/>
        <v>19</v>
      </c>
      <c r="X500" s="1046" t="s">
        <v>473</v>
      </c>
      <c r="Y500" s="1099" t="s">
        <v>51</v>
      </c>
      <c r="Z500" s="1099" t="s">
        <v>29</v>
      </c>
      <c r="AA500" s="1099">
        <v>2017</v>
      </c>
      <c r="AB500" s="1046" t="s">
        <v>30</v>
      </c>
      <c r="AC500" s="1047">
        <v>7</v>
      </c>
      <c r="AD500" s="978">
        <f t="shared" si="3954"/>
        <v>3.8571428571428572</v>
      </c>
      <c r="AE500" s="1048">
        <v>23.45</v>
      </c>
      <c r="AF500" s="976">
        <f t="shared" si="3955"/>
        <v>90.45</v>
      </c>
      <c r="AG500" s="1058" t="s">
        <v>128</v>
      </c>
      <c r="AH500" s="976">
        <f t="shared" si="3956"/>
        <v>90.45</v>
      </c>
      <c r="AI500" s="978">
        <f t="shared" si="3957"/>
        <v>3.8571428571428572</v>
      </c>
      <c r="AJ500" s="978">
        <f t="shared" si="3958"/>
        <v>27</v>
      </c>
      <c r="AK500" s="1107">
        <f>SUM(AH496:AH500)</f>
        <v>482.40000000000003</v>
      </c>
      <c r="AL500" s="1067">
        <v>800</v>
      </c>
      <c r="AM500" s="1073">
        <v>45779</v>
      </c>
    </row>
    <row r="501" spans="1:39">
      <c r="A501" s="1097">
        <v>45779</v>
      </c>
      <c r="B501" s="164" t="s">
        <v>442</v>
      </c>
      <c r="C501" s="164" t="s">
        <v>667</v>
      </c>
      <c r="D501" s="1098" t="s">
        <v>668</v>
      </c>
      <c r="E501" s="164" t="s">
        <v>282</v>
      </c>
      <c r="F501" s="1000">
        <v>57743</v>
      </c>
      <c r="G501" s="1000"/>
      <c r="H501" s="1000">
        <v>57752</v>
      </c>
      <c r="I501" s="1000"/>
      <c r="J501" s="541">
        <f t="shared" ref="J501" si="3959">H501-F501</f>
        <v>9</v>
      </c>
      <c r="K501" s="1000">
        <v>57882</v>
      </c>
      <c r="L501" s="541">
        <f t="shared" ref="L501" si="3960">K501-H501</f>
        <v>130</v>
      </c>
      <c r="M501" s="1000">
        <v>57983</v>
      </c>
      <c r="N501" s="1000"/>
      <c r="O501" s="541">
        <f t="shared" ref="O501" si="3961">M501-K501</f>
        <v>101</v>
      </c>
      <c r="P501" s="541">
        <f t="shared" ref="P501" si="3962">M501-H501</f>
        <v>231</v>
      </c>
      <c r="Q501" s="1000">
        <v>58005</v>
      </c>
      <c r="R501" s="1000"/>
      <c r="S501" s="541">
        <f t="shared" ref="S501" si="3963">Q501-M501</f>
        <v>22</v>
      </c>
      <c r="T501" s="542">
        <f t="shared" ref="T501" si="3964">Q501-F501</f>
        <v>262</v>
      </c>
      <c r="U501" s="542"/>
      <c r="V501" s="541">
        <f t="shared" ref="V501" si="3965">P501</f>
        <v>231</v>
      </c>
      <c r="W501" s="543">
        <f t="shared" ref="W501" si="3966">T501-V501</f>
        <v>31</v>
      </c>
      <c r="X501" s="1046" t="s">
        <v>473</v>
      </c>
      <c r="Y501" s="1099" t="s">
        <v>51</v>
      </c>
      <c r="Z501" s="1099" t="s">
        <v>29</v>
      </c>
      <c r="AA501" s="1099">
        <v>2017</v>
      </c>
      <c r="AB501" s="1046" t="s">
        <v>30</v>
      </c>
      <c r="AC501" s="1047">
        <v>7</v>
      </c>
      <c r="AD501" s="978">
        <f t="shared" ref="AD501" si="3967">T501/AC501</f>
        <v>37.428571428571431</v>
      </c>
      <c r="AE501" s="1048">
        <v>23.45</v>
      </c>
      <c r="AF501" s="976">
        <f t="shared" ref="AF501" si="3968">AD501*AE501</f>
        <v>877.7</v>
      </c>
      <c r="AG501" s="1058" t="s">
        <v>128</v>
      </c>
      <c r="AH501" s="976">
        <f t="shared" ref="AH501" si="3969">AF501</f>
        <v>877.7</v>
      </c>
      <c r="AI501" s="978">
        <f t="shared" ref="AI501" si="3970">AD501</f>
        <v>37.428571428571431</v>
      </c>
      <c r="AJ501" s="978">
        <f t="shared" ref="AJ501" si="3971">T501</f>
        <v>262</v>
      </c>
      <c r="AK501" s="1107">
        <v>877.7</v>
      </c>
      <c r="AL501" s="1067">
        <v>1200</v>
      </c>
      <c r="AM501" s="1073">
        <v>45780</v>
      </c>
    </row>
    <row r="502" spans="1:39">
      <c r="A502" s="1097">
        <v>45779</v>
      </c>
      <c r="B502" s="164" t="s">
        <v>442</v>
      </c>
      <c r="C502" s="164" t="s">
        <v>667</v>
      </c>
      <c r="D502" s="1098" t="s">
        <v>668</v>
      </c>
      <c r="E502" s="164" t="s">
        <v>282</v>
      </c>
      <c r="F502" s="1000">
        <v>58005</v>
      </c>
      <c r="G502" s="1000"/>
      <c r="H502" s="1000">
        <v>58013</v>
      </c>
      <c r="I502" s="1000"/>
      <c r="J502" s="541">
        <f t="shared" ref="J502" si="3972">H502-F502</f>
        <v>8</v>
      </c>
      <c r="K502" s="1000">
        <v>58013</v>
      </c>
      <c r="L502" s="541">
        <f t="shared" ref="L502" si="3973">K502-H502</f>
        <v>0</v>
      </c>
      <c r="M502" s="1000">
        <v>58235</v>
      </c>
      <c r="N502" s="1000"/>
      <c r="O502" s="541">
        <f t="shared" ref="O502" si="3974">M502-K502</f>
        <v>222</v>
      </c>
      <c r="P502" s="541">
        <f t="shared" ref="P502" si="3975">M502-H502</f>
        <v>222</v>
      </c>
      <c r="Q502" s="1000">
        <v>58244</v>
      </c>
      <c r="R502" s="1000"/>
      <c r="S502" s="541">
        <f t="shared" ref="S502" si="3976">Q502-M502</f>
        <v>9</v>
      </c>
      <c r="T502" s="542">
        <f t="shared" ref="T502" si="3977">Q502-F502</f>
        <v>239</v>
      </c>
      <c r="U502" s="542"/>
      <c r="V502" s="541">
        <f t="shared" ref="V502" si="3978">P502</f>
        <v>222</v>
      </c>
      <c r="W502" s="543">
        <f t="shared" ref="W502" si="3979">T502-V502</f>
        <v>17</v>
      </c>
      <c r="X502" s="1046" t="s">
        <v>473</v>
      </c>
      <c r="Y502" s="1099" t="s">
        <v>51</v>
      </c>
      <c r="Z502" s="1099" t="s">
        <v>29</v>
      </c>
      <c r="AA502" s="1099">
        <v>2017</v>
      </c>
      <c r="AB502" s="1046" t="s">
        <v>30</v>
      </c>
      <c r="AC502" s="1047">
        <v>7</v>
      </c>
      <c r="AD502" s="978">
        <f t="shared" ref="AD502" si="3980">T502/AC502</f>
        <v>34.142857142857146</v>
      </c>
      <c r="AE502" s="1048">
        <v>23.45</v>
      </c>
      <c r="AF502" s="976">
        <f t="shared" ref="AF502" si="3981">AD502*AE502</f>
        <v>800.65000000000009</v>
      </c>
      <c r="AG502" s="1058" t="s">
        <v>128</v>
      </c>
      <c r="AH502" s="976">
        <f t="shared" ref="AH502" si="3982">AF502</f>
        <v>800.65000000000009</v>
      </c>
      <c r="AI502" s="978">
        <f t="shared" ref="AI502" si="3983">AD502</f>
        <v>34.142857142857146</v>
      </c>
      <c r="AJ502" s="978">
        <f t="shared" ref="AJ502" si="3984">T502</f>
        <v>239</v>
      </c>
    </row>
    <row r="503" spans="1:39">
      <c r="A503" s="1097">
        <v>45782</v>
      </c>
      <c r="B503" s="164" t="s">
        <v>442</v>
      </c>
      <c r="C503" s="164" t="s">
        <v>111</v>
      </c>
      <c r="D503" s="1098" t="s">
        <v>462</v>
      </c>
      <c r="E503" s="164" t="s">
        <v>282</v>
      </c>
      <c r="F503" s="1000">
        <v>58244</v>
      </c>
      <c r="G503" s="1000"/>
      <c r="H503" s="1000">
        <v>58247</v>
      </c>
      <c r="I503" s="1000"/>
      <c r="J503" s="541">
        <f t="shared" ref="J503" si="3985">H503-F503</f>
        <v>3</v>
      </c>
      <c r="K503" s="1000">
        <v>58247</v>
      </c>
      <c r="L503" s="541">
        <f t="shared" ref="L503" si="3986">K503-H503</f>
        <v>0</v>
      </c>
      <c r="M503" s="1000">
        <v>58255</v>
      </c>
      <c r="N503" s="1000"/>
      <c r="O503" s="541">
        <f t="shared" ref="O503" si="3987">M503-K503</f>
        <v>8</v>
      </c>
      <c r="P503" s="541">
        <f t="shared" ref="P503" si="3988">M503-H503</f>
        <v>8</v>
      </c>
      <c r="Q503" s="1000">
        <v>58255</v>
      </c>
      <c r="R503" s="1000"/>
      <c r="S503" s="541">
        <f t="shared" ref="S503" si="3989">Q503-M503</f>
        <v>0</v>
      </c>
      <c r="T503" s="542">
        <f t="shared" ref="T503" si="3990">Q503-F503</f>
        <v>11</v>
      </c>
      <c r="U503" s="542"/>
      <c r="V503" s="541">
        <f t="shared" ref="V503" si="3991">P503</f>
        <v>8</v>
      </c>
      <c r="W503" s="543">
        <f t="shared" ref="W503" si="3992">T503-V503</f>
        <v>3</v>
      </c>
      <c r="X503" s="1046" t="s">
        <v>473</v>
      </c>
      <c r="Y503" s="1099" t="s">
        <v>51</v>
      </c>
      <c r="Z503" s="1099" t="s">
        <v>29</v>
      </c>
      <c r="AA503" s="1099">
        <v>2017</v>
      </c>
      <c r="AB503" s="1046" t="s">
        <v>30</v>
      </c>
      <c r="AC503" s="1047">
        <v>7</v>
      </c>
      <c r="AD503" s="978">
        <f t="shared" ref="AD503" si="3993">T503/AC503</f>
        <v>1.5714285714285714</v>
      </c>
      <c r="AE503" s="1048">
        <v>23.45</v>
      </c>
      <c r="AF503" s="976">
        <f t="shared" ref="AF503" si="3994">AD503*AE503</f>
        <v>36.85</v>
      </c>
      <c r="AG503" s="1058" t="s">
        <v>128</v>
      </c>
      <c r="AH503" s="976">
        <f t="shared" ref="AH503" si="3995">AF503</f>
        <v>36.85</v>
      </c>
      <c r="AI503" s="978">
        <f t="shared" ref="AI503" si="3996">AD503</f>
        <v>1.5714285714285714</v>
      </c>
      <c r="AJ503" s="978">
        <f t="shared" ref="AJ503" si="3997">T503</f>
        <v>11</v>
      </c>
    </row>
    <row r="504" spans="1:39">
      <c r="A504" s="1097">
        <v>45782</v>
      </c>
      <c r="B504" s="164" t="s">
        <v>442</v>
      </c>
      <c r="C504" s="164" t="s">
        <v>659</v>
      </c>
      <c r="D504" s="1098" t="s">
        <v>485</v>
      </c>
      <c r="E504" s="164" t="s">
        <v>282</v>
      </c>
      <c r="F504" s="1000">
        <v>58255</v>
      </c>
      <c r="G504" s="1000"/>
      <c r="H504" s="1000">
        <v>58298</v>
      </c>
      <c r="I504" s="1000"/>
      <c r="J504" s="541">
        <f t="shared" ref="J504" si="3998">H504-F504</f>
        <v>43</v>
      </c>
      <c r="K504" s="1000">
        <v>58298</v>
      </c>
      <c r="L504" s="541">
        <f t="shared" ref="L504" si="3999">K504-H504</f>
        <v>0</v>
      </c>
      <c r="M504" s="1000">
        <v>58309</v>
      </c>
      <c r="N504" s="1000"/>
      <c r="O504" s="541">
        <f t="shared" ref="O504" si="4000">M504-K504</f>
        <v>11</v>
      </c>
      <c r="P504" s="541">
        <f t="shared" ref="P504" si="4001">M504-H504</f>
        <v>11</v>
      </c>
      <c r="Q504" s="1000">
        <v>58309</v>
      </c>
      <c r="R504" s="1000"/>
      <c r="S504" s="541">
        <f t="shared" ref="S504" si="4002">Q504-M504</f>
        <v>0</v>
      </c>
      <c r="T504" s="542">
        <f t="shared" ref="T504" si="4003">Q504-F504</f>
        <v>54</v>
      </c>
      <c r="U504" s="542"/>
      <c r="V504" s="541">
        <f t="shared" ref="V504" si="4004">P504</f>
        <v>11</v>
      </c>
      <c r="W504" s="543">
        <f t="shared" ref="W504" si="4005">T504-V504</f>
        <v>43</v>
      </c>
      <c r="X504" s="1046" t="s">
        <v>473</v>
      </c>
      <c r="Y504" s="1099" t="s">
        <v>51</v>
      </c>
      <c r="Z504" s="1099" t="s">
        <v>29</v>
      </c>
      <c r="AA504" s="1099">
        <v>2017</v>
      </c>
      <c r="AB504" s="1046" t="s">
        <v>30</v>
      </c>
      <c r="AC504" s="1047">
        <v>7</v>
      </c>
      <c r="AD504" s="978">
        <f t="shared" ref="AD504" si="4006">T504/AC504</f>
        <v>7.7142857142857144</v>
      </c>
      <c r="AE504" s="1048">
        <v>23.45</v>
      </c>
      <c r="AF504" s="976">
        <f t="shared" ref="AF504" si="4007">AD504*AE504</f>
        <v>180.9</v>
      </c>
      <c r="AG504" s="1058" t="s">
        <v>128</v>
      </c>
      <c r="AH504" s="976">
        <f t="shared" ref="AH504" si="4008">AF504</f>
        <v>180.9</v>
      </c>
      <c r="AI504" s="978">
        <f t="shared" ref="AI504" si="4009">AD504</f>
        <v>7.7142857142857144</v>
      </c>
      <c r="AJ504" s="978">
        <f t="shared" ref="AJ504" si="4010">T504</f>
        <v>54</v>
      </c>
    </row>
    <row r="505" spans="1:39">
      <c r="A505" s="1097">
        <v>45782</v>
      </c>
      <c r="B505" s="164" t="s">
        <v>442</v>
      </c>
      <c r="C505" s="164" t="s">
        <v>111</v>
      </c>
      <c r="D505" s="1098" t="s">
        <v>461</v>
      </c>
      <c r="E505" s="164" t="s">
        <v>283</v>
      </c>
      <c r="F505" s="1000">
        <v>58309</v>
      </c>
      <c r="G505" s="1000"/>
      <c r="H505" s="1000">
        <v>58330</v>
      </c>
      <c r="I505" s="1000"/>
      <c r="J505" s="541">
        <f t="shared" ref="J505" si="4011">H505-F505</f>
        <v>21</v>
      </c>
      <c r="K505" s="1000">
        <v>58330</v>
      </c>
      <c r="L505" s="541">
        <f t="shared" ref="L505" si="4012">K505-H505</f>
        <v>0</v>
      </c>
      <c r="M505" s="1000">
        <v>58339</v>
      </c>
      <c r="N505" s="1000"/>
      <c r="O505" s="541">
        <f t="shared" ref="O505" si="4013">M505-K505</f>
        <v>9</v>
      </c>
      <c r="P505" s="541">
        <f t="shared" ref="P505" si="4014">M505-H505</f>
        <v>9</v>
      </c>
      <c r="Q505" s="1000">
        <v>58342</v>
      </c>
      <c r="R505" s="1000"/>
      <c r="S505" s="541">
        <f t="shared" ref="S505" si="4015">Q505-M505</f>
        <v>3</v>
      </c>
      <c r="T505" s="542">
        <f t="shared" ref="T505" si="4016">Q505-F505</f>
        <v>33</v>
      </c>
      <c r="U505" s="542"/>
      <c r="V505" s="541">
        <f t="shared" ref="V505" si="4017">P505</f>
        <v>9</v>
      </c>
      <c r="W505" s="543">
        <f t="shared" ref="W505" si="4018">T505-V505</f>
        <v>24</v>
      </c>
      <c r="X505" s="1046" t="s">
        <v>473</v>
      </c>
      <c r="Y505" s="1099" t="s">
        <v>51</v>
      </c>
      <c r="Z505" s="1099" t="s">
        <v>29</v>
      </c>
      <c r="AA505" s="1099">
        <v>2017</v>
      </c>
      <c r="AB505" s="1046" t="s">
        <v>30</v>
      </c>
      <c r="AC505" s="1047">
        <v>7</v>
      </c>
      <c r="AD505" s="978">
        <f t="shared" ref="AD505" si="4019">T505/AC505</f>
        <v>4.7142857142857144</v>
      </c>
      <c r="AE505" s="1048">
        <v>23.45</v>
      </c>
      <c r="AF505" s="976">
        <f t="shared" ref="AF505" si="4020">AD505*AE505</f>
        <v>110.55</v>
      </c>
      <c r="AG505" s="1058" t="s">
        <v>128</v>
      </c>
      <c r="AH505" s="976">
        <f t="shared" ref="AH505" si="4021">AF505</f>
        <v>110.55</v>
      </c>
      <c r="AI505" s="978">
        <f t="shared" ref="AI505" si="4022">AD505</f>
        <v>4.7142857142857144</v>
      </c>
      <c r="AJ505" s="978">
        <f t="shared" ref="AJ505" si="4023">T505</f>
        <v>33</v>
      </c>
    </row>
    <row r="506" spans="1:39">
      <c r="A506" s="1097">
        <v>45783</v>
      </c>
      <c r="B506" s="164" t="s">
        <v>442</v>
      </c>
      <c r="C506" s="164" t="s">
        <v>111</v>
      </c>
      <c r="D506" s="1098" t="s">
        <v>462</v>
      </c>
      <c r="E506" s="164" t="s">
        <v>282</v>
      </c>
      <c r="F506" s="1000">
        <v>58342</v>
      </c>
      <c r="G506" s="1000"/>
      <c r="H506" s="1000">
        <v>58345</v>
      </c>
      <c r="I506" s="1000"/>
      <c r="J506" s="541">
        <f t="shared" ref="J506" si="4024">H506-F506</f>
        <v>3</v>
      </c>
      <c r="K506" s="1000">
        <v>58345</v>
      </c>
      <c r="L506" s="541">
        <f t="shared" ref="L506" si="4025">K506-H506</f>
        <v>0</v>
      </c>
      <c r="M506" s="1000">
        <v>58353</v>
      </c>
      <c r="N506" s="1000"/>
      <c r="O506" s="541">
        <f t="shared" ref="O506" si="4026">M506-K506</f>
        <v>8</v>
      </c>
      <c r="P506" s="541">
        <f t="shared" ref="P506" si="4027">M506-H506</f>
        <v>8</v>
      </c>
      <c r="Q506" s="1000">
        <v>58360</v>
      </c>
      <c r="R506" s="1000"/>
      <c r="S506" s="541">
        <f t="shared" ref="S506" si="4028">Q506-M506</f>
        <v>7</v>
      </c>
      <c r="T506" s="542">
        <f t="shared" ref="T506" si="4029">Q506-F506</f>
        <v>18</v>
      </c>
      <c r="U506" s="542"/>
      <c r="V506" s="541">
        <f t="shared" ref="V506" si="4030">P506</f>
        <v>8</v>
      </c>
      <c r="W506" s="543">
        <f t="shared" ref="W506" si="4031">T506-V506</f>
        <v>10</v>
      </c>
      <c r="X506" s="1046" t="s">
        <v>473</v>
      </c>
      <c r="Y506" s="1099" t="s">
        <v>51</v>
      </c>
      <c r="Z506" s="1099" t="s">
        <v>29</v>
      </c>
      <c r="AA506" s="1099">
        <v>2017</v>
      </c>
      <c r="AB506" s="1046" t="s">
        <v>30</v>
      </c>
      <c r="AC506" s="1047">
        <v>7</v>
      </c>
      <c r="AD506" s="978">
        <f t="shared" ref="AD506" si="4032">T506/AC506</f>
        <v>2.5714285714285716</v>
      </c>
      <c r="AE506" s="1048">
        <v>23.45</v>
      </c>
      <c r="AF506" s="976">
        <f t="shared" ref="AF506" si="4033">AD506*AE506</f>
        <v>60.300000000000004</v>
      </c>
      <c r="AG506" s="1058" t="s">
        <v>128</v>
      </c>
      <c r="AH506" s="976">
        <f t="shared" ref="AH506" si="4034">AF506</f>
        <v>60.300000000000004</v>
      </c>
      <c r="AI506" s="978">
        <f t="shared" ref="AI506" si="4035">AD506</f>
        <v>2.5714285714285716</v>
      </c>
      <c r="AJ506" s="978">
        <f t="shared" ref="AJ506" si="4036">T506</f>
        <v>18</v>
      </c>
      <c r="AK506" s="1035" t="s">
        <v>439</v>
      </c>
      <c r="AL506" s="1036" t="s">
        <v>440</v>
      </c>
      <c r="AM506" s="1092" t="s">
        <v>2</v>
      </c>
    </row>
    <row r="507" spans="1:39">
      <c r="A507" s="1097">
        <v>45783</v>
      </c>
      <c r="B507" s="164" t="s">
        <v>442</v>
      </c>
      <c r="C507" s="164" t="s">
        <v>111</v>
      </c>
      <c r="D507" s="1098" t="s">
        <v>485</v>
      </c>
      <c r="E507" s="164" t="s">
        <v>282</v>
      </c>
      <c r="F507" s="1000">
        <v>58360</v>
      </c>
      <c r="G507" s="1000"/>
      <c r="H507" s="1000">
        <v>58364</v>
      </c>
      <c r="I507" s="1000"/>
      <c r="J507" s="541">
        <f t="shared" ref="J507" si="4037">H507-F507</f>
        <v>4</v>
      </c>
      <c r="K507" s="1000">
        <v>58364</v>
      </c>
      <c r="L507" s="541">
        <f t="shared" ref="L507" si="4038">K507-H507</f>
        <v>0</v>
      </c>
      <c r="M507" s="1000">
        <v>58379</v>
      </c>
      <c r="N507" s="1000"/>
      <c r="O507" s="541">
        <f t="shared" ref="O507" si="4039">M507-K507</f>
        <v>15</v>
      </c>
      <c r="P507" s="541">
        <f t="shared" ref="P507" si="4040">M507-H507</f>
        <v>15</v>
      </c>
      <c r="Q507" s="1000">
        <v>58379</v>
      </c>
      <c r="R507" s="1000"/>
      <c r="S507" s="541">
        <f t="shared" ref="S507" si="4041">Q507-M507</f>
        <v>0</v>
      </c>
      <c r="T507" s="542">
        <f t="shared" ref="T507" si="4042">Q507-F507</f>
        <v>19</v>
      </c>
      <c r="U507" s="542"/>
      <c r="V507" s="541">
        <f t="shared" ref="V507" si="4043">P507</f>
        <v>15</v>
      </c>
      <c r="W507" s="543">
        <f t="shared" ref="W507" si="4044">T507-V507</f>
        <v>4</v>
      </c>
      <c r="X507" s="1046" t="s">
        <v>473</v>
      </c>
      <c r="Y507" s="1099" t="s">
        <v>51</v>
      </c>
      <c r="Z507" s="1099" t="s">
        <v>29</v>
      </c>
      <c r="AA507" s="1099">
        <v>2017</v>
      </c>
      <c r="AB507" s="1046" t="s">
        <v>30</v>
      </c>
      <c r="AC507" s="1047">
        <v>7</v>
      </c>
      <c r="AD507" s="978">
        <f t="shared" ref="AD507" si="4045">T507/AC507</f>
        <v>2.7142857142857144</v>
      </c>
      <c r="AE507" s="1048">
        <v>23.45</v>
      </c>
      <c r="AF507" s="976">
        <f t="shared" ref="AF507" si="4046">AD507*AE507</f>
        <v>63.65</v>
      </c>
      <c r="AG507" s="1058" t="s">
        <v>128</v>
      </c>
      <c r="AH507" s="976">
        <f t="shared" ref="AH507" si="4047">AF507</f>
        <v>63.65</v>
      </c>
      <c r="AI507" s="978">
        <f t="shared" ref="AI507" si="4048">AD507</f>
        <v>2.7142857142857144</v>
      </c>
      <c r="AJ507" s="978">
        <f t="shared" ref="AJ507" si="4049">T507</f>
        <v>19</v>
      </c>
      <c r="AK507" s="1107">
        <f>SUM(AH502:AH507)</f>
        <v>1252.9000000000001</v>
      </c>
      <c r="AL507" s="1067">
        <v>800</v>
      </c>
      <c r="AM507" s="1073">
        <v>45783</v>
      </c>
    </row>
    <row r="508" spans="1:39">
      <c r="A508" s="1097">
        <v>45783</v>
      </c>
      <c r="B508" s="164" t="s">
        <v>442</v>
      </c>
      <c r="C508" s="164" t="s">
        <v>111</v>
      </c>
      <c r="D508" s="1098" t="s">
        <v>461</v>
      </c>
      <c r="E508" s="164" t="s">
        <v>283</v>
      </c>
      <c r="F508" s="1000">
        <v>58379</v>
      </c>
      <c r="G508" s="1000"/>
      <c r="H508" s="1000">
        <v>58388</v>
      </c>
      <c r="I508" s="1000"/>
      <c r="J508" s="541">
        <f t="shared" ref="J508" si="4050">H508-F508</f>
        <v>9</v>
      </c>
      <c r="K508" s="1000">
        <v>58388</v>
      </c>
      <c r="L508" s="541">
        <f t="shared" ref="L508" si="4051">K508-H508</f>
        <v>0</v>
      </c>
      <c r="M508" s="1000">
        <v>58396</v>
      </c>
      <c r="N508" s="1000"/>
      <c r="O508" s="541">
        <f t="shared" ref="O508" si="4052">M508-K508</f>
        <v>8</v>
      </c>
      <c r="P508" s="541">
        <f t="shared" ref="P508" si="4053">M508-H508</f>
        <v>8</v>
      </c>
      <c r="Q508" s="1000">
        <v>58413</v>
      </c>
      <c r="R508" s="1000"/>
      <c r="S508" s="541">
        <f t="shared" ref="S508" si="4054">Q508-M508</f>
        <v>17</v>
      </c>
      <c r="T508" s="542">
        <f t="shared" ref="T508" si="4055">Q508-F508</f>
        <v>34</v>
      </c>
      <c r="U508" s="542"/>
      <c r="V508" s="541">
        <f t="shared" ref="V508" si="4056">P508</f>
        <v>8</v>
      </c>
      <c r="W508" s="543">
        <f t="shared" ref="W508" si="4057">T508-V508</f>
        <v>26</v>
      </c>
      <c r="X508" s="1046" t="s">
        <v>473</v>
      </c>
      <c r="Y508" s="1099" t="s">
        <v>51</v>
      </c>
      <c r="Z508" s="1099" t="s">
        <v>29</v>
      </c>
      <c r="AA508" s="1099">
        <v>2017</v>
      </c>
      <c r="AB508" s="1046" t="s">
        <v>30</v>
      </c>
      <c r="AC508" s="1047">
        <v>7</v>
      </c>
      <c r="AD508" s="978">
        <f t="shared" ref="AD508" si="4058">T508/AC508</f>
        <v>4.8571428571428568</v>
      </c>
      <c r="AE508" s="1048">
        <v>23.45</v>
      </c>
      <c r="AF508" s="976">
        <f t="shared" ref="AF508" si="4059">AD508*AE508</f>
        <v>113.89999999999999</v>
      </c>
      <c r="AG508" s="1058" t="s">
        <v>128</v>
      </c>
      <c r="AH508" s="976">
        <f t="shared" ref="AH508" si="4060">AF508</f>
        <v>113.89999999999999</v>
      </c>
      <c r="AI508" s="978">
        <f t="shared" ref="AI508" si="4061">AD508</f>
        <v>4.8571428571428568</v>
      </c>
      <c r="AJ508" s="978">
        <f t="shared" ref="AJ508" si="4062">T508</f>
        <v>34</v>
      </c>
    </row>
    <row r="509" spans="1:39">
      <c r="A509" s="1097">
        <v>45784</v>
      </c>
      <c r="B509" s="164" t="s">
        <v>442</v>
      </c>
      <c r="C509" s="164" t="s">
        <v>111</v>
      </c>
      <c r="D509" s="1098" t="s">
        <v>462</v>
      </c>
      <c r="E509" s="164" t="s">
        <v>282</v>
      </c>
      <c r="F509" s="1000">
        <v>58413</v>
      </c>
      <c r="G509" s="1000"/>
      <c r="H509" s="1000">
        <v>58419</v>
      </c>
      <c r="I509" s="1000"/>
      <c r="J509" s="541">
        <f t="shared" ref="J509" si="4063">H509-F509</f>
        <v>6</v>
      </c>
      <c r="K509" s="1000">
        <v>58419</v>
      </c>
      <c r="L509" s="541">
        <f t="shared" ref="L509" si="4064">K509-H509</f>
        <v>0</v>
      </c>
      <c r="M509" s="1000">
        <v>58425</v>
      </c>
      <c r="N509" s="1000"/>
      <c r="O509" s="541">
        <f t="shared" ref="O509" si="4065">M509-K509</f>
        <v>6</v>
      </c>
      <c r="P509" s="541">
        <f t="shared" ref="P509" si="4066">M509-H509</f>
        <v>6</v>
      </c>
      <c r="Q509" s="1000">
        <v>58425</v>
      </c>
      <c r="R509" s="1000"/>
      <c r="S509" s="541">
        <f t="shared" ref="S509" si="4067">Q509-M509</f>
        <v>0</v>
      </c>
      <c r="T509" s="542">
        <f t="shared" ref="T509" si="4068">Q509-F509</f>
        <v>12</v>
      </c>
      <c r="U509" s="542"/>
      <c r="V509" s="541">
        <f t="shared" ref="V509" si="4069">P509</f>
        <v>6</v>
      </c>
      <c r="W509" s="543">
        <f t="shared" ref="W509" si="4070">T509-V509</f>
        <v>6</v>
      </c>
      <c r="X509" s="1046" t="s">
        <v>473</v>
      </c>
      <c r="Y509" s="1099" t="s">
        <v>51</v>
      </c>
      <c r="Z509" s="1099" t="s">
        <v>29</v>
      </c>
      <c r="AA509" s="1099">
        <v>2017</v>
      </c>
      <c r="AB509" s="1046" t="s">
        <v>30</v>
      </c>
      <c r="AC509" s="1047">
        <v>7</v>
      </c>
      <c r="AD509" s="978">
        <f t="shared" ref="AD509" si="4071">T509/AC509</f>
        <v>1.7142857142857142</v>
      </c>
      <c r="AE509" s="1048">
        <v>23.45</v>
      </c>
      <c r="AF509" s="976">
        <f t="shared" ref="AF509" si="4072">AD509*AE509</f>
        <v>40.199999999999996</v>
      </c>
      <c r="AG509" s="1058" t="s">
        <v>128</v>
      </c>
      <c r="AH509" s="976">
        <f t="shared" ref="AH509" si="4073">AF509</f>
        <v>40.199999999999996</v>
      </c>
      <c r="AI509" s="978">
        <f t="shared" ref="AI509" si="4074">AD509</f>
        <v>1.7142857142857142</v>
      </c>
      <c r="AJ509" s="978">
        <f t="shared" ref="AJ509" si="4075">T509</f>
        <v>12</v>
      </c>
    </row>
    <row r="510" spans="1:39">
      <c r="A510" s="1097">
        <v>45784</v>
      </c>
      <c r="B510" s="164" t="s">
        <v>442</v>
      </c>
      <c r="C510" s="164" t="s">
        <v>659</v>
      </c>
      <c r="D510" s="1098" t="s">
        <v>485</v>
      </c>
      <c r="E510" s="164" t="s">
        <v>282</v>
      </c>
      <c r="F510" s="1000">
        <v>58425</v>
      </c>
      <c r="G510" s="1000"/>
      <c r="H510" s="1000">
        <v>58436</v>
      </c>
      <c r="I510" s="1000"/>
      <c r="J510" s="541">
        <f t="shared" ref="J510" si="4076">H510-F510</f>
        <v>11</v>
      </c>
      <c r="K510" s="1000">
        <v>58436</v>
      </c>
      <c r="L510" s="541">
        <f t="shared" ref="L510" si="4077">K510-H510</f>
        <v>0</v>
      </c>
      <c r="M510" s="1000">
        <v>58456</v>
      </c>
      <c r="N510" s="1000"/>
      <c r="O510" s="541">
        <f t="shared" ref="O510" si="4078">M510-K510</f>
        <v>20</v>
      </c>
      <c r="P510" s="541">
        <f t="shared" ref="P510" si="4079">M510-H510</f>
        <v>20</v>
      </c>
      <c r="Q510" s="1000">
        <v>58465</v>
      </c>
      <c r="R510" s="1000"/>
      <c r="S510" s="541">
        <f t="shared" ref="S510" si="4080">Q510-M510</f>
        <v>9</v>
      </c>
      <c r="T510" s="542">
        <f t="shared" ref="T510" si="4081">Q510-F510</f>
        <v>40</v>
      </c>
      <c r="U510" s="542"/>
      <c r="V510" s="541">
        <f t="shared" ref="V510" si="4082">P510</f>
        <v>20</v>
      </c>
      <c r="W510" s="543">
        <f t="shared" ref="W510" si="4083">T510-V510</f>
        <v>20</v>
      </c>
      <c r="X510" s="1046" t="s">
        <v>473</v>
      </c>
      <c r="Y510" s="1099" t="s">
        <v>51</v>
      </c>
      <c r="Z510" s="1099" t="s">
        <v>29</v>
      </c>
      <c r="AA510" s="1099">
        <v>2017</v>
      </c>
      <c r="AB510" s="1046" t="s">
        <v>30</v>
      </c>
      <c r="AC510" s="1047">
        <v>7</v>
      </c>
      <c r="AD510" s="978">
        <f t="shared" ref="AD510" si="4084">T510/AC510</f>
        <v>5.7142857142857144</v>
      </c>
      <c r="AE510" s="1048">
        <v>23.45</v>
      </c>
      <c r="AF510" s="976">
        <f t="shared" ref="AF510" si="4085">AD510*AE510</f>
        <v>134</v>
      </c>
      <c r="AG510" s="1058" t="s">
        <v>128</v>
      </c>
      <c r="AH510" s="976">
        <f t="shared" ref="AH510" si="4086">AF510</f>
        <v>134</v>
      </c>
      <c r="AI510" s="978">
        <f t="shared" ref="AI510" si="4087">AD510</f>
        <v>5.7142857142857144</v>
      </c>
      <c r="AJ510" s="978">
        <f t="shared" ref="AJ510" si="4088">T510</f>
        <v>40</v>
      </c>
    </row>
    <row r="511" spans="1:39">
      <c r="A511" s="1097">
        <v>45784</v>
      </c>
      <c r="B511" s="164" t="s">
        <v>442</v>
      </c>
      <c r="C511" s="164" t="s">
        <v>111</v>
      </c>
      <c r="D511" s="1098" t="s">
        <v>461</v>
      </c>
      <c r="E511" s="164" t="s">
        <v>283</v>
      </c>
      <c r="F511" s="1000">
        <v>58465</v>
      </c>
      <c r="G511" s="1000"/>
      <c r="H511" s="1000">
        <v>58478</v>
      </c>
      <c r="I511" s="1000"/>
      <c r="J511" s="541">
        <f t="shared" ref="J511" si="4089">H511-F511</f>
        <v>13</v>
      </c>
      <c r="K511" s="1000">
        <v>58478</v>
      </c>
      <c r="L511" s="541">
        <f t="shared" ref="L511" si="4090">K511-H511</f>
        <v>0</v>
      </c>
      <c r="M511" s="1000">
        <v>58486</v>
      </c>
      <c r="N511" s="1000"/>
      <c r="O511" s="541">
        <f t="shared" ref="O511" si="4091">M511-K511</f>
        <v>8</v>
      </c>
      <c r="P511" s="541">
        <f t="shared" ref="P511" si="4092">M511-H511</f>
        <v>8</v>
      </c>
      <c r="Q511" s="1000">
        <v>58493</v>
      </c>
      <c r="R511" s="1000"/>
      <c r="S511" s="541">
        <f t="shared" ref="S511" si="4093">Q511-M511</f>
        <v>7</v>
      </c>
      <c r="T511" s="542">
        <f t="shared" ref="T511" si="4094">Q511-F511</f>
        <v>28</v>
      </c>
      <c r="U511" s="542"/>
      <c r="V511" s="541">
        <f t="shared" ref="V511" si="4095">P511</f>
        <v>8</v>
      </c>
      <c r="W511" s="543">
        <f t="shared" ref="W511" si="4096">T511-V511</f>
        <v>20</v>
      </c>
      <c r="X511" s="1046" t="s">
        <v>473</v>
      </c>
      <c r="Y511" s="1099" t="s">
        <v>51</v>
      </c>
      <c r="Z511" s="1099" t="s">
        <v>29</v>
      </c>
      <c r="AA511" s="1099">
        <v>2017</v>
      </c>
      <c r="AB511" s="1046" t="s">
        <v>30</v>
      </c>
      <c r="AC511" s="1047">
        <v>7</v>
      </c>
      <c r="AD511" s="978">
        <f t="shared" ref="AD511" si="4097">T511/AC511</f>
        <v>4</v>
      </c>
      <c r="AE511" s="1048">
        <v>23.45</v>
      </c>
      <c r="AF511" s="976">
        <f t="shared" ref="AF511" si="4098">AD511*AE511</f>
        <v>93.8</v>
      </c>
      <c r="AG511" s="1058" t="s">
        <v>128</v>
      </c>
      <c r="AH511" s="976">
        <f t="shared" ref="AH511" si="4099">AF511</f>
        <v>93.8</v>
      </c>
      <c r="AI511" s="978">
        <f t="shared" ref="AI511" si="4100">AD511</f>
        <v>4</v>
      </c>
      <c r="AJ511" s="978">
        <f t="shared" ref="AJ511" si="4101">T511</f>
        <v>28</v>
      </c>
      <c r="AK511" s="1035" t="s">
        <v>439</v>
      </c>
      <c r="AL511" s="1036" t="s">
        <v>440</v>
      </c>
      <c r="AM511" s="1092" t="s">
        <v>2</v>
      </c>
    </row>
    <row r="512" spans="1:39">
      <c r="A512" s="1097">
        <v>45785</v>
      </c>
      <c r="B512" s="164" t="s">
        <v>442</v>
      </c>
      <c r="C512" s="164" t="s">
        <v>111</v>
      </c>
      <c r="D512" s="1098" t="s">
        <v>669</v>
      </c>
      <c r="E512" s="164" t="s">
        <v>282</v>
      </c>
      <c r="F512" s="1000">
        <v>58493</v>
      </c>
      <c r="G512" s="1000"/>
      <c r="H512" s="1000">
        <v>58505</v>
      </c>
      <c r="I512" s="1000"/>
      <c r="J512" s="541">
        <f t="shared" ref="J512" si="4102">H512-F512</f>
        <v>12</v>
      </c>
      <c r="K512" s="1000">
        <v>58505</v>
      </c>
      <c r="L512" s="541">
        <f t="shared" ref="L512" si="4103">K512-H512</f>
        <v>0</v>
      </c>
      <c r="M512" s="1000">
        <v>58700</v>
      </c>
      <c r="N512" s="1000"/>
      <c r="O512" s="541">
        <f t="shared" ref="O512" si="4104">M512-K512</f>
        <v>195</v>
      </c>
      <c r="P512" s="541">
        <f t="shared" ref="P512" si="4105">M512-H512</f>
        <v>195</v>
      </c>
      <c r="Q512" s="1000">
        <v>58700</v>
      </c>
      <c r="R512" s="1000"/>
      <c r="S512" s="541">
        <f t="shared" ref="S512" si="4106">Q512-M512</f>
        <v>0</v>
      </c>
      <c r="T512" s="542">
        <f t="shared" ref="T512" si="4107">Q512-F512</f>
        <v>207</v>
      </c>
      <c r="U512" s="542"/>
      <c r="V512" s="541">
        <f t="shared" ref="V512" si="4108">P512</f>
        <v>195</v>
      </c>
      <c r="W512" s="543">
        <f t="shared" ref="W512" si="4109">T512-V512</f>
        <v>12</v>
      </c>
      <c r="X512" s="1046" t="s">
        <v>473</v>
      </c>
      <c r="Y512" s="1099" t="s">
        <v>51</v>
      </c>
      <c r="Z512" s="1099" t="s">
        <v>29</v>
      </c>
      <c r="AA512" s="1099">
        <v>2017</v>
      </c>
      <c r="AB512" s="1046" t="s">
        <v>30</v>
      </c>
      <c r="AC512" s="1047">
        <v>7</v>
      </c>
      <c r="AD512" s="978">
        <f t="shared" ref="AD512" si="4110">T512/AC512</f>
        <v>29.571428571428573</v>
      </c>
      <c r="AE512" s="1048">
        <v>23.45</v>
      </c>
      <c r="AF512" s="976">
        <f t="shared" ref="AF512" si="4111">AD512*AE512</f>
        <v>693.45</v>
      </c>
      <c r="AG512" s="1058" t="s">
        <v>128</v>
      </c>
      <c r="AH512" s="976">
        <f t="shared" ref="AH512" si="4112">AF512</f>
        <v>693.45</v>
      </c>
      <c r="AI512" s="978">
        <f t="shared" ref="AI512" si="4113">AD512</f>
        <v>29.571428571428573</v>
      </c>
      <c r="AJ512" s="978">
        <f t="shared" ref="AJ512" si="4114">T512</f>
        <v>207</v>
      </c>
      <c r="AK512" s="1107">
        <f>SUM(AH507:AH512)</f>
        <v>1139</v>
      </c>
      <c r="AL512" s="1067">
        <v>1200</v>
      </c>
      <c r="AM512" s="1073">
        <v>45785</v>
      </c>
    </row>
    <row r="513" spans="1:39">
      <c r="A513" s="1097">
        <v>45785</v>
      </c>
      <c r="B513" s="164" t="s">
        <v>442</v>
      </c>
      <c r="C513" s="164" t="s">
        <v>111</v>
      </c>
      <c r="D513" s="1098" t="s">
        <v>671</v>
      </c>
      <c r="E513" s="164" t="s">
        <v>283</v>
      </c>
      <c r="F513" s="1000">
        <v>58700</v>
      </c>
      <c r="G513" s="1000"/>
      <c r="H513" s="1000">
        <v>58885</v>
      </c>
      <c r="I513" s="1000"/>
      <c r="J513" s="541">
        <f t="shared" ref="J513" si="4115">H513-F513</f>
        <v>185</v>
      </c>
      <c r="K513" s="1000">
        <v>58885</v>
      </c>
      <c r="L513" s="541">
        <f t="shared" ref="L513" si="4116">K513-H513</f>
        <v>0</v>
      </c>
      <c r="M513" s="1000">
        <v>58894</v>
      </c>
      <c r="N513" s="1000"/>
      <c r="O513" s="541">
        <f t="shared" ref="O513" si="4117">M513-K513</f>
        <v>9</v>
      </c>
      <c r="P513" s="541">
        <f t="shared" ref="P513" si="4118">M513-H513</f>
        <v>9</v>
      </c>
      <c r="Q513" s="1000">
        <v>58902</v>
      </c>
      <c r="R513" s="1000"/>
      <c r="S513" s="541">
        <f t="shared" ref="S513" si="4119">Q513-M513</f>
        <v>8</v>
      </c>
      <c r="T513" s="542">
        <f t="shared" ref="T513" si="4120">Q513-F513</f>
        <v>202</v>
      </c>
      <c r="U513" s="542"/>
      <c r="V513" s="541">
        <f t="shared" ref="V513" si="4121">P513</f>
        <v>9</v>
      </c>
      <c r="W513" s="543">
        <f t="shared" ref="W513" si="4122">T513-V513</f>
        <v>193</v>
      </c>
      <c r="X513" s="1046" t="s">
        <v>473</v>
      </c>
      <c r="Y513" s="1099" t="s">
        <v>51</v>
      </c>
      <c r="Z513" s="1099" t="s">
        <v>29</v>
      </c>
      <c r="AA513" s="1099">
        <v>2017</v>
      </c>
      <c r="AB513" s="1046" t="s">
        <v>30</v>
      </c>
      <c r="AC513" s="1047">
        <v>7</v>
      </c>
      <c r="AD513" s="978">
        <f t="shared" ref="AD513" si="4123">T513/AC513</f>
        <v>28.857142857142858</v>
      </c>
      <c r="AE513" s="1048">
        <v>23.45</v>
      </c>
      <c r="AF513" s="976">
        <f t="shared" ref="AF513" si="4124">AD513*AE513</f>
        <v>676.7</v>
      </c>
      <c r="AG513" s="1058" t="s">
        <v>128</v>
      </c>
      <c r="AH513" s="976">
        <f t="shared" ref="AH513" si="4125">AF513</f>
        <v>676.7</v>
      </c>
      <c r="AI513" s="978">
        <f t="shared" ref="AI513" si="4126">AD513</f>
        <v>28.857142857142858</v>
      </c>
      <c r="AJ513" s="978">
        <f t="shared" ref="AJ513" si="4127">T513</f>
        <v>202</v>
      </c>
      <c r="AK513" s="1035" t="s">
        <v>439</v>
      </c>
      <c r="AL513" s="1036" t="s">
        <v>440</v>
      </c>
      <c r="AM513" s="1092" t="s">
        <v>2</v>
      </c>
    </row>
    <row r="514" spans="1:39">
      <c r="A514" s="1097">
        <v>45786</v>
      </c>
      <c r="B514" s="164" t="s">
        <v>442</v>
      </c>
      <c r="C514" s="164" t="s">
        <v>111</v>
      </c>
      <c r="D514" s="1098" t="s">
        <v>462</v>
      </c>
      <c r="E514" s="164" t="s">
        <v>282</v>
      </c>
      <c r="F514" s="1000">
        <v>58902</v>
      </c>
      <c r="G514" s="1000"/>
      <c r="H514" s="1000">
        <v>58906</v>
      </c>
      <c r="I514" s="1000"/>
      <c r="J514" s="541">
        <f t="shared" ref="J514" si="4128">H514-F514</f>
        <v>4</v>
      </c>
      <c r="K514" s="1000">
        <v>58906</v>
      </c>
      <c r="L514" s="541">
        <f t="shared" ref="L514" si="4129">K514-H514</f>
        <v>0</v>
      </c>
      <c r="M514" s="1000">
        <v>58914</v>
      </c>
      <c r="N514" s="1000"/>
      <c r="O514" s="541">
        <f t="shared" ref="O514" si="4130">M514-K514</f>
        <v>8</v>
      </c>
      <c r="P514" s="541">
        <f t="shared" ref="P514" si="4131">M514-H514</f>
        <v>8</v>
      </c>
      <c r="Q514" s="1000">
        <v>58928</v>
      </c>
      <c r="R514" s="1000"/>
      <c r="S514" s="541">
        <f t="shared" ref="S514" si="4132">Q514-M514</f>
        <v>14</v>
      </c>
      <c r="T514" s="542">
        <f t="shared" ref="T514" si="4133">Q514-F514</f>
        <v>26</v>
      </c>
      <c r="U514" s="542"/>
      <c r="V514" s="541">
        <f t="shared" ref="V514" si="4134">P514</f>
        <v>8</v>
      </c>
      <c r="W514" s="543">
        <f t="shared" ref="W514" si="4135">T514-V514</f>
        <v>18</v>
      </c>
      <c r="X514" s="1046" t="s">
        <v>473</v>
      </c>
      <c r="Y514" s="1099" t="s">
        <v>51</v>
      </c>
      <c r="Z514" s="1099" t="s">
        <v>29</v>
      </c>
      <c r="AA514" s="1099">
        <v>2017</v>
      </c>
      <c r="AB514" s="1046" t="s">
        <v>30</v>
      </c>
      <c r="AC514" s="1047">
        <v>7</v>
      </c>
      <c r="AD514" s="978">
        <f t="shared" ref="AD514" si="4136">T514/AC514</f>
        <v>3.7142857142857144</v>
      </c>
      <c r="AE514" s="1048">
        <v>23.45</v>
      </c>
      <c r="AF514" s="976">
        <f t="shared" ref="AF514" si="4137">AD514*AE514</f>
        <v>87.1</v>
      </c>
      <c r="AG514" s="1058" t="s">
        <v>128</v>
      </c>
      <c r="AH514" s="976">
        <f t="shared" ref="AH514" si="4138">AF514</f>
        <v>87.1</v>
      </c>
      <c r="AI514" s="978">
        <f t="shared" ref="AI514" si="4139">AD514</f>
        <v>3.7142857142857144</v>
      </c>
      <c r="AJ514" s="978">
        <f t="shared" ref="AJ514" si="4140">T514</f>
        <v>26</v>
      </c>
      <c r="AK514" s="1107">
        <f>SUM(AH513:AH514)</f>
        <v>763.80000000000007</v>
      </c>
      <c r="AL514" s="1067">
        <v>1200</v>
      </c>
      <c r="AM514" s="1073">
        <v>45786</v>
      </c>
    </row>
    <row r="515" spans="1:39">
      <c r="A515" s="1097">
        <v>45786</v>
      </c>
      <c r="B515" s="164" t="s">
        <v>442</v>
      </c>
      <c r="C515" s="164" t="s">
        <v>111</v>
      </c>
      <c r="D515" s="1098" t="s">
        <v>669</v>
      </c>
      <c r="E515" s="164" t="s">
        <v>282</v>
      </c>
      <c r="F515" s="1000">
        <v>58928</v>
      </c>
      <c r="G515" s="1000"/>
      <c r="H515" s="1000">
        <v>58928</v>
      </c>
      <c r="I515" s="1000"/>
      <c r="J515" s="541">
        <f t="shared" ref="J515" si="4141">H515-F515</f>
        <v>0</v>
      </c>
      <c r="K515" s="1000">
        <v>58928</v>
      </c>
      <c r="L515" s="541">
        <f t="shared" ref="L515" si="4142">K515-H515</f>
        <v>0</v>
      </c>
      <c r="M515" s="1000">
        <v>59134</v>
      </c>
      <c r="N515" s="1000"/>
      <c r="O515" s="541">
        <f t="shared" ref="O515" si="4143">M515-K515</f>
        <v>206</v>
      </c>
      <c r="P515" s="541">
        <f t="shared" ref="P515" si="4144">M515-H515</f>
        <v>206</v>
      </c>
      <c r="Q515" s="1000">
        <v>59134</v>
      </c>
      <c r="R515" s="1000"/>
      <c r="S515" s="541">
        <f t="shared" ref="S515" si="4145">Q515-M515</f>
        <v>0</v>
      </c>
      <c r="T515" s="542">
        <f t="shared" ref="T515" si="4146">Q515-F515</f>
        <v>206</v>
      </c>
      <c r="U515" s="542"/>
      <c r="V515" s="541">
        <f t="shared" ref="V515" si="4147">P515</f>
        <v>206</v>
      </c>
      <c r="W515" s="543">
        <f t="shared" ref="W515" si="4148">T515-V515</f>
        <v>0</v>
      </c>
      <c r="X515" s="1046" t="s">
        <v>473</v>
      </c>
      <c r="Y515" s="1099" t="s">
        <v>51</v>
      </c>
      <c r="Z515" s="1099" t="s">
        <v>29</v>
      </c>
      <c r="AA515" s="1099">
        <v>2017</v>
      </c>
      <c r="AB515" s="1046" t="s">
        <v>30</v>
      </c>
      <c r="AC515" s="1047">
        <v>7</v>
      </c>
      <c r="AD515" s="978">
        <f t="shared" ref="AD515" si="4149">T515/AC515</f>
        <v>29.428571428571427</v>
      </c>
      <c r="AE515" s="1048">
        <v>23.45</v>
      </c>
      <c r="AF515" s="976">
        <f t="shared" ref="AF515" si="4150">AD515*AE515</f>
        <v>690.09999999999991</v>
      </c>
      <c r="AG515" s="1058" t="s">
        <v>128</v>
      </c>
      <c r="AH515" s="976">
        <f t="shared" ref="AH515" si="4151">AF515</f>
        <v>690.09999999999991</v>
      </c>
      <c r="AI515" s="978">
        <f t="shared" ref="AI515" si="4152">AD515</f>
        <v>29.428571428571427</v>
      </c>
      <c r="AJ515" s="978">
        <f t="shared" ref="AJ515" si="4153">T515</f>
        <v>206</v>
      </c>
    </row>
    <row r="516" spans="1:39">
      <c r="A516" s="1097">
        <v>45786</v>
      </c>
      <c r="B516" s="164" t="s">
        <v>442</v>
      </c>
      <c r="C516" s="164" t="s">
        <v>111</v>
      </c>
      <c r="D516" s="1098" t="s">
        <v>673</v>
      </c>
      <c r="E516" s="164" t="s">
        <v>283</v>
      </c>
      <c r="F516" s="1000">
        <v>59134</v>
      </c>
      <c r="G516" s="1000"/>
      <c r="H516" s="1000">
        <v>59134</v>
      </c>
      <c r="I516" s="1000"/>
      <c r="J516" s="541">
        <f t="shared" ref="J516" si="4154">H516-F516</f>
        <v>0</v>
      </c>
      <c r="K516" s="1000">
        <v>59134</v>
      </c>
      <c r="L516" s="541">
        <f t="shared" ref="L516" si="4155">K516-H516</f>
        <v>0</v>
      </c>
      <c r="M516" s="1000">
        <v>59311</v>
      </c>
      <c r="N516" s="1000"/>
      <c r="O516" s="541">
        <f t="shared" ref="O516" si="4156">M516-K516</f>
        <v>177</v>
      </c>
      <c r="P516" s="541">
        <f t="shared" ref="P516" si="4157">M516-H516</f>
        <v>177</v>
      </c>
      <c r="Q516" s="1000">
        <v>59311</v>
      </c>
      <c r="R516" s="1000"/>
      <c r="S516" s="541">
        <f t="shared" ref="S516" si="4158">Q516-M516</f>
        <v>0</v>
      </c>
      <c r="T516" s="542">
        <f t="shared" ref="T516" si="4159">Q516-F516</f>
        <v>177</v>
      </c>
      <c r="U516" s="542"/>
      <c r="V516" s="541">
        <f t="shared" ref="V516" si="4160">P516</f>
        <v>177</v>
      </c>
      <c r="W516" s="543">
        <f t="shared" ref="W516" si="4161">T516-V516</f>
        <v>0</v>
      </c>
      <c r="X516" s="1046" t="s">
        <v>473</v>
      </c>
      <c r="Y516" s="1099" t="s">
        <v>51</v>
      </c>
      <c r="Z516" s="1099" t="s">
        <v>29</v>
      </c>
      <c r="AA516" s="1099">
        <v>2017</v>
      </c>
      <c r="AB516" s="1046" t="s">
        <v>30</v>
      </c>
      <c r="AC516" s="1047">
        <v>7</v>
      </c>
      <c r="AD516" s="978">
        <f t="shared" ref="AD516" si="4162">T516/AC516</f>
        <v>25.285714285714285</v>
      </c>
      <c r="AE516" s="1048">
        <v>23.45</v>
      </c>
      <c r="AF516" s="976">
        <f t="shared" ref="AF516" si="4163">AD516*AE516</f>
        <v>592.94999999999993</v>
      </c>
      <c r="AG516" s="1058" t="s">
        <v>128</v>
      </c>
      <c r="AH516" s="976">
        <f t="shared" ref="AH516" si="4164">AF516</f>
        <v>592.94999999999993</v>
      </c>
      <c r="AI516" s="978">
        <f t="shared" ref="AI516" si="4165">AD516</f>
        <v>25.285714285714285</v>
      </c>
      <c r="AJ516" s="978">
        <f t="shared" ref="AJ516" si="4166">T516</f>
        <v>177</v>
      </c>
    </row>
    <row r="517" spans="1:39">
      <c r="A517" s="1097">
        <v>45786</v>
      </c>
      <c r="B517" s="164" t="s">
        <v>442</v>
      </c>
      <c r="C517" s="164" t="s">
        <v>637</v>
      </c>
      <c r="D517" s="1098" t="s">
        <v>674</v>
      </c>
      <c r="E517" s="164" t="s">
        <v>283</v>
      </c>
      <c r="F517" s="1000">
        <v>59311</v>
      </c>
      <c r="G517" s="1000"/>
      <c r="H517" s="1000">
        <v>59320</v>
      </c>
      <c r="I517" s="1000"/>
      <c r="J517" s="541">
        <f t="shared" ref="J517" si="4167">H517-F517</f>
        <v>9</v>
      </c>
      <c r="K517" s="1000">
        <v>59320</v>
      </c>
      <c r="L517" s="541">
        <f t="shared" ref="L517" si="4168">K517-H517</f>
        <v>0</v>
      </c>
      <c r="M517" s="1000">
        <v>59348</v>
      </c>
      <c r="N517" s="1000"/>
      <c r="O517" s="541">
        <f t="shared" ref="O517" si="4169">M517-K517</f>
        <v>28</v>
      </c>
      <c r="P517" s="541">
        <f t="shared" ref="P517" si="4170">M517-H517</f>
        <v>28</v>
      </c>
      <c r="Q517" s="1000">
        <v>59348</v>
      </c>
      <c r="R517" s="1000"/>
      <c r="S517" s="541">
        <f t="shared" ref="S517" si="4171">Q517-M517</f>
        <v>0</v>
      </c>
      <c r="T517" s="542">
        <f t="shared" ref="T517" si="4172">Q517-F517</f>
        <v>37</v>
      </c>
      <c r="U517" s="542"/>
      <c r="V517" s="541">
        <f t="shared" ref="V517" si="4173">P517</f>
        <v>28</v>
      </c>
      <c r="W517" s="543">
        <f t="shared" ref="W517" si="4174">T517-V517</f>
        <v>9</v>
      </c>
      <c r="X517" s="1046" t="s">
        <v>473</v>
      </c>
      <c r="Y517" s="1099" t="s">
        <v>51</v>
      </c>
      <c r="Z517" s="1099" t="s">
        <v>29</v>
      </c>
      <c r="AA517" s="1099">
        <v>2017</v>
      </c>
      <c r="AB517" s="1046" t="s">
        <v>30</v>
      </c>
      <c r="AC517" s="1047">
        <v>7</v>
      </c>
      <c r="AD517" s="978">
        <f t="shared" ref="AD517" si="4175">T517/AC517</f>
        <v>5.2857142857142856</v>
      </c>
      <c r="AE517" s="1048">
        <v>23.45</v>
      </c>
      <c r="AF517" s="976">
        <f t="shared" ref="AF517" si="4176">AD517*AE517</f>
        <v>123.94999999999999</v>
      </c>
      <c r="AG517" s="1058" t="s">
        <v>128</v>
      </c>
      <c r="AH517" s="976">
        <f t="shared" ref="AH517" si="4177">AF517</f>
        <v>123.94999999999999</v>
      </c>
      <c r="AI517" s="978">
        <f t="shared" ref="AI517" si="4178">AD517</f>
        <v>5.2857142857142856</v>
      </c>
      <c r="AJ517" s="978">
        <f t="shared" ref="AJ517" si="4179">T517</f>
        <v>37</v>
      </c>
    </row>
    <row r="518" spans="1:39">
      <c r="A518" s="1097">
        <v>45787</v>
      </c>
      <c r="B518" s="164" t="s">
        <v>442</v>
      </c>
      <c r="C518" s="164" t="s">
        <v>637</v>
      </c>
      <c r="D518" s="1098" t="s">
        <v>662</v>
      </c>
      <c r="E518" s="164" t="s">
        <v>282</v>
      </c>
      <c r="F518" s="1000">
        <v>59348</v>
      </c>
      <c r="G518" s="1000"/>
      <c r="H518" s="1000">
        <v>59361</v>
      </c>
      <c r="I518" s="1000"/>
      <c r="J518" s="541">
        <f t="shared" ref="J518" si="4180">H518-F518</f>
        <v>13</v>
      </c>
      <c r="K518" s="1000">
        <v>59361</v>
      </c>
      <c r="L518" s="541">
        <f t="shared" ref="L518" si="4181">K518-H518</f>
        <v>0</v>
      </c>
      <c r="M518" s="1000">
        <v>59377</v>
      </c>
      <c r="N518" s="1000"/>
      <c r="O518" s="541">
        <f t="shared" ref="O518" si="4182">M518-K518</f>
        <v>16</v>
      </c>
      <c r="P518" s="541">
        <f t="shared" ref="P518" si="4183">M518-H518</f>
        <v>16</v>
      </c>
      <c r="Q518" s="1000">
        <v>59391</v>
      </c>
      <c r="R518" s="1000"/>
      <c r="S518" s="541">
        <f t="shared" ref="S518" si="4184">Q518-M518</f>
        <v>14</v>
      </c>
      <c r="T518" s="542">
        <f t="shared" ref="T518" si="4185">Q518-F518</f>
        <v>43</v>
      </c>
      <c r="U518" s="542"/>
      <c r="V518" s="541">
        <f t="shared" ref="V518" si="4186">P518</f>
        <v>16</v>
      </c>
      <c r="W518" s="543">
        <f t="shared" ref="W518" si="4187">T518-V518</f>
        <v>27</v>
      </c>
      <c r="X518" s="1046" t="s">
        <v>473</v>
      </c>
      <c r="Y518" s="1099" t="s">
        <v>51</v>
      </c>
      <c r="Z518" s="1099" t="s">
        <v>29</v>
      </c>
      <c r="AA518" s="1099">
        <v>2017</v>
      </c>
      <c r="AB518" s="1046" t="s">
        <v>30</v>
      </c>
      <c r="AC518" s="1047">
        <v>7</v>
      </c>
      <c r="AD518" s="978">
        <f t="shared" ref="AD518" si="4188">T518/AC518</f>
        <v>6.1428571428571432</v>
      </c>
      <c r="AE518" s="1048">
        <v>23.45</v>
      </c>
      <c r="AF518" s="976">
        <f t="shared" ref="AF518" si="4189">AD518*AE518</f>
        <v>144.05000000000001</v>
      </c>
      <c r="AG518" s="1058" t="s">
        <v>128</v>
      </c>
      <c r="AH518" s="976">
        <f t="shared" ref="AH518" si="4190">AF518</f>
        <v>144.05000000000001</v>
      </c>
      <c r="AI518" s="978">
        <f t="shared" ref="AI518" si="4191">AD518</f>
        <v>6.1428571428571432</v>
      </c>
      <c r="AJ518" s="978">
        <f t="shared" ref="AJ518" si="4192">T518</f>
        <v>43</v>
      </c>
    </row>
    <row r="519" spans="1:39">
      <c r="A519" s="1097">
        <v>45787</v>
      </c>
      <c r="B519" s="164" t="s">
        <v>442</v>
      </c>
      <c r="C519" s="164" t="s">
        <v>637</v>
      </c>
      <c r="D519" s="1098" t="s">
        <v>657</v>
      </c>
      <c r="E519" s="164" t="s">
        <v>283</v>
      </c>
      <c r="F519" s="1000">
        <v>59391</v>
      </c>
      <c r="G519" s="1000"/>
      <c r="H519" s="1000">
        <v>59406</v>
      </c>
      <c r="I519" s="1000"/>
      <c r="J519" s="541">
        <f t="shared" ref="J519" si="4193">H519-F519</f>
        <v>15</v>
      </c>
      <c r="K519" s="1000">
        <v>59406</v>
      </c>
      <c r="L519" s="541">
        <f t="shared" ref="L519" si="4194">K519-H519</f>
        <v>0</v>
      </c>
      <c r="M519" s="1000">
        <v>59424</v>
      </c>
      <c r="N519" s="1000"/>
      <c r="O519" s="541">
        <f t="shared" ref="O519" si="4195">M519-K519</f>
        <v>18</v>
      </c>
      <c r="P519" s="541">
        <f t="shared" ref="P519" si="4196">M519-H519</f>
        <v>18</v>
      </c>
      <c r="Q519" s="1000">
        <v>59440</v>
      </c>
      <c r="R519" s="1000"/>
      <c r="S519" s="541">
        <f t="shared" ref="S519" si="4197">Q519-M519</f>
        <v>16</v>
      </c>
      <c r="T519" s="542">
        <f t="shared" ref="T519" si="4198">Q519-F519</f>
        <v>49</v>
      </c>
      <c r="U519" s="542"/>
      <c r="V519" s="541">
        <f t="shared" ref="V519" si="4199">P519</f>
        <v>18</v>
      </c>
      <c r="W519" s="543">
        <f t="shared" ref="W519" si="4200">T519-V519</f>
        <v>31</v>
      </c>
      <c r="X519" s="1046" t="s">
        <v>473</v>
      </c>
      <c r="Y519" s="1099" t="s">
        <v>51</v>
      </c>
      <c r="Z519" s="1099" t="s">
        <v>29</v>
      </c>
      <c r="AA519" s="1099">
        <v>2017</v>
      </c>
      <c r="AB519" s="1046" t="s">
        <v>30</v>
      </c>
      <c r="AC519" s="1047">
        <v>7</v>
      </c>
      <c r="AD519" s="978">
        <f t="shared" ref="AD519" si="4201">T519/AC519</f>
        <v>7</v>
      </c>
      <c r="AE519" s="1048">
        <v>23.45</v>
      </c>
      <c r="AF519" s="976">
        <f t="shared" ref="AF519" si="4202">AD519*AE519</f>
        <v>164.15</v>
      </c>
      <c r="AG519" s="1058" t="s">
        <v>128</v>
      </c>
      <c r="AH519" s="976">
        <f t="shared" ref="AH519" si="4203">AF519</f>
        <v>164.15</v>
      </c>
      <c r="AI519" s="978">
        <f t="shared" ref="AI519" si="4204">AD519</f>
        <v>7</v>
      </c>
      <c r="AJ519" s="978">
        <f t="shared" ref="AJ519" si="4205">T519</f>
        <v>49</v>
      </c>
      <c r="AK519" s="1035" t="s">
        <v>439</v>
      </c>
      <c r="AL519" s="1036" t="s">
        <v>440</v>
      </c>
      <c r="AM519" s="1092" t="s">
        <v>2</v>
      </c>
    </row>
    <row r="520" spans="1:39">
      <c r="A520" s="1097">
        <v>45789</v>
      </c>
      <c r="B520" s="164" t="s">
        <v>442</v>
      </c>
      <c r="C520" s="164" t="s">
        <v>111</v>
      </c>
      <c r="D520" s="1098" t="s">
        <v>462</v>
      </c>
      <c r="E520" s="164" t="s">
        <v>282</v>
      </c>
      <c r="F520" s="1000">
        <v>59440</v>
      </c>
      <c r="G520" s="1000"/>
      <c r="H520" s="1000">
        <v>59444</v>
      </c>
      <c r="I520" s="1000"/>
      <c r="J520" s="541">
        <f t="shared" ref="J520" si="4206">H520-F520</f>
        <v>4</v>
      </c>
      <c r="K520" s="1000">
        <v>59444</v>
      </c>
      <c r="L520" s="541">
        <f t="shared" ref="L520" si="4207">K520-H520</f>
        <v>0</v>
      </c>
      <c r="M520" s="1000">
        <v>59455</v>
      </c>
      <c r="N520" s="1000"/>
      <c r="O520" s="541">
        <f t="shared" ref="O520" si="4208">M520-K520</f>
        <v>11</v>
      </c>
      <c r="P520" s="541">
        <f t="shared" ref="P520" si="4209">M520-H520</f>
        <v>11</v>
      </c>
      <c r="Q520" s="1000">
        <v>59455</v>
      </c>
      <c r="R520" s="1000"/>
      <c r="S520" s="541">
        <f t="shared" ref="S520" si="4210">Q520-M520</f>
        <v>0</v>
      </c>
      <c r="T520" s="542">
        <f t="shared" ref="T520" si="4211">Q520-F520</f>
        <v>15</v>
      </c>
      <c r="U520" s="542"/>
      <c r="V520" s="541">
        <f t="shared" ref="V520" si="4212">P520</f>
        <v>11</v>
      </c>
      <c r="W520" s="543">
        <f t="shared" ref="W520" si="4213">T520-V520</f>
        <v>4</v>
      </c>
      <c r="X520" s="1046" t="s">
        <v>473</v>
      </c>
      <c r="Y520" s="1099" t="s">
        <v>51</v>
      </c>
      <c r="Z520" s="1099" t="s">
        <v>29</v>
      </c>
      <c r="AA520" s="1099">
        <v>2017</v>
      </c>
      <c r="AB520" s="1046" t="s">
        <v>30</v>
      </c>
      <c r="AC520" s="1047">
        <v>7</v>
      </c>
      <c r="AD520" s="978">
        <f t="shared" ref="AD520" si="4214">T520/AC520</f>
        <v>2.1428571428571428</v>
      </c>
      <c r="AE520" s="1048">
        <v>23.45</v>
      </c>
      <c r="AF520" s="976">
        <f t="shared" ref="AF520" si="4215">AD520*AE520</f>
        <v>50.25</v>
      </c>
      <c r="AG520" s="1058" t="s">
        <v>128</v>
      </c>
      <c r="AH520" s="976">
        <f t="shared" ref="AH520" si="4216">AF520</f>
        <v>50.25</v>
      </c>
      <c r="AI520" s="978">
        <f t="shared" ref="AI520" si="4217">AD520</f>
        <v>2.1428571428571428</v>
      </c>
      <c r="AJ520" s="978">
        <f t="shared" ref="AJ520" si="4218">T520</f>
        <v>15</v>
      </c>
      <c r="AK520" s="1107">
        <f>SUM(AH515:AH520)</f>
        <v>1765.4499999999998</v>
      </c>
      <c r="AL520" s="1067">
        <v>1200</v>
      </c>
      <c r="AM520" s="1073">
        <v>45789</v>
      </c>
    </row>
    <row r="521" spans="1:39">
      <c r="A521" s="1097">
        <v>45789</v>
      </c>
      <c r="B521" s="164" t="s">
        <v>442</v>
      </c>
      <c r="C521" s="164" t="s">
        <v>111</v>
      </c>
      <c r="D521" s="1098" t="s">
        <v>485</v>
      </c>
      <c r="E521" s="164" t="s">
        <v>282</v>
      </c>
      <c r="F521" s="1000">
        <v>59455</v>
      </c>
      <c r="G521" s="1000"/>
      <c r="H521" s="1000">
        <v>59463</v>
      </c>
      <c r="I521" s="1000"/>
      <c r="J521" s="541">
        <f t="shared" ref="J521" si="4219">H521-F521</f>
        <v>8</v>
      </c>
      <c r="K521" s="1000">
        <v>59463</v>
      </c>
      <c r="L521" s="541">
        <f t="shared" ref="L521" si="4220">K521-H521</f>
        <v>0</v>
      </c>
      <c r="M521" s="1000">
        <v>59500</v>
      </c>
      <c r="N521" s="1000"/>
      <c r="O521" s="541">
        <f t="shared" ref="O521" si="4221">M521-K521</f>
        <v>37</v>
      </c>
      <c r="P521" s="541">
        <f t="shared" ref="P521" si="4222">M521-H521</f>
        <v>37</v>
      </c>
      <c r="Q521" s="1000">
        <v>59509</v>
      </c>
      <c r="R521" s="1000"/>
      <c r="S521" s="541">
        <f t="shared" ref="S521" si="4223">Q521-M521</f>
        <v>9</v>
      </c>
      <c r="T521" s="542">
        <f t="shared" ref="T521" si="4224">Q521-F521</f>
        <v>54</v>
      </c>
      <c r="U521" s="542"/>
      <c r="V521" s="541">
        <f t="shared" ref="V521" si="4225">P521</f>
        <v>37</v>
      </c>
      <c r="W521" s="543">
        <f t="shared" ref="W521" si="4226">T521-V521</f>
        <v>17</v>
      </c>
      <c r="X521" s="1046" t="s">
        <v>473</v>
      </c>
      <c r="Y521" s="1099" t="s">
        <v>51</v>
      </c>
      <c r="Z521" s="1099" t="s">
        <v>29</v>
      </c>
      <c r="AA521" s="1099">
        <v>2017</v>
      </c>
      <c r="AB521" s="1046" t="s">
        <v>30</v>
      </c>
      <c r="AC521" s="1047">
        <v>7</v>
      </c>
      <c r="AD521" s="978">
        <f t="shared" ref="AD521" si="4227">T521/AC521</f>
        <v>7.7142857142857144</v>
      </c>
      <c r="AE521" s="1048">
        <v>23.45</v>
      </c>
      <c r="AF521" s="976">
        <f t="shared" ref="AF521" si="4228">AD521*AE521</f>
        <v>180.9</v>
      </c>
      <c r="AG521" s="1058" t="s">
        <v>128</v>
      </c>
      <c r="AH521" s="976">
        <f t="shared" ref="AH521" si="4229">AF521</f>
        <v>180.9</v>
      </c>
      <c r="AI521" s="978">
        <f t="shared" ref="AI521" si="4230">AD521</f>
        <v>7.7142857142857144</v>
      </c>
      <c r="AJ521" s="978">
        <f t="shared" ref="AJ521" si="4231">T521</f>
        <v>54</v>
      </c>
    </row>
    <row r="522" spans="1:39">
      <c r="A522" s="1097">
        <v>45789</v>
      </c>
      <c r="B522" s="164" t="s">
        <v>442</v>
      </c>
      <c r="C522" s="164" t="s">
        <v>111</v>
      </c>
      <c r="D522" s="1098" t="s">
        <v>461</v>
      </c>
      <c r="E522" s="164" t="s">
        <v>283</v>
      </c>
      <c r="F522" s="1000">
        <v>59509</v>
      </c>
      <c r="G522" s="1000"/>
      <c r="H522" s="1000">
        <v>59530</v>
      </c>
      <c r="I522" s="1000"/>
      <c r="J522" s="541">
        <f t="shared" ref="J522" si="4232">H522-F522</f>
        <v>21</v>
      </c>
      <c r="K522" s="1000">
        <v>59530</v>
      </c>
      <c r="L522" s="541">
        <f t="shared" ref="L522" si="4233">K522-H522</f>
        <v>0</v>
      </c>
      <c r="M522" s="1000">
        <v>59540</v>
      </c>
      <c r="N522" s="1000"/>
      <c r="O522" s="541">
        <f t="shared" ref="O522" si="4234">M522-K522</f>
        <v>10</v>
      </c>
      <c r="P522" s="541">
        <f t="shared" ref="P522" si="4235">M522-H522</f>
        <v>10</v>
      </c>
      <c r="Q522" s="1000">
        <v>59543</v>
      </c>
      <c r="R522" s="1000"/>
      <c r="S522" s="541">
        <f t="shared" ref="S522" si="4236">Q522-M522</f>
        <v>3</v>
      </c>
      <c r="T522" s="542">
        <f t="shared" ref="T522" si="4237">Q522-F522</f>
        <v>34</v>
      </c>
      <c r="U522" s="542"/>
      <c r="V522" s="541">
        <f t="shared" ref="V522" si="4238">P522</f>
        <v>10</v>
      </c>
      <c r="W522" s="543">
        <f t="shared" ref="W522" si="4239">T522-V522</f>
        <v>24</v>
      </c>
      <c r="X522" s="1046" t="s">
        <v>473</v>
      </c>
      <c r="Y522" s="1099" t="s">
        <v>51</v>
      </c>
      <c r="Z522" s="1099" t="s">
        <v>29</v>
      </c>
      <c r="AA522" s="1099">
        <v>2017</v>
      </c>
      <c r="AB522" s="1046" t="s">
        <v>30</v>
      </c>
      <c r="AC522" s="1047">
        <v>7</v>
      </c>
      <c r="AD522" s="978">
        <f t="shared" ref="AD522" si="4240">T522/AC522</f>
        <v>4.8571428571428568</v>
      </c>
      <c r="AE522" s="1048">
        <v>23.45</v>
      </c>
      <c r="AF522" s="976">
        <f t="shared" ref="AF522" si="4241">AD522*AE522</f>
        <v>113.89999999999999</v>
      </c>
      <c r="AG522" s="1058" t="s">
        <v>128</v>
      </c>
      <c r="AH522" s="976">
        <f t="shared" ref="AH522" si="4242">AF522</f>
        <v>113.89999999999999</v>
      </c>
      <c r="AI522" s="978">
        <f t="shared" ref="AI522" si="4243">AD522</f>
        <v>4.8571428571428568</v>
      </c>
      <c r="AJ522" s="978">
        <f t="shared" ref="AJ522" si="4244">T522</f>
        <v>34</v>
      </c>
      <c r="AK522" s="1035" t="s">
        <v>439</v>
      </c>
      <c r="AL522" s="1036" t="s">
        <v>440</v>
      </c>
      <c r="AM522" s="1092" t="s">
        <v>2</v>
      </c>
    </row>
    <row r="523" spans="1:39">
      <c r="A523" s="1097">
        <v>45790</v>
      </c>
      <c r="B523" s="164" t="s">
        <v>442</v>
      </c>
      <c r="C523" s="164" t="s">
        <v>111</v>
      </c>
      <c r="D523" s="1098" t="s">
        <v>462</v>
      </c>
      <c r="E523" s="164" t="s">
        <v>282</v>
      </c>
      <c r="F523" s="1000">
        <v>59543</v>
      </c>
      <c r="G523" s="1000"/>
      <c r="H523" s="1000">
        <v>59546</v>
      </c>
      <c r="I523" s="1000"/>
      <c r="J523" s="541">
        <f t="shared" ref="J523" si="4245">H523-F523</f>
        <v>3</v>
      </c>
      <c r="K523" s="1000">
        <v>59546</v>
      </c>
      <c r="L523" s="541">
        <f t="shared" ref="L523" si="4246">K523-H523</f>
        <v>0</v>
      </c>
      <c r="M523" s="1000">
        <v>59554</v>
      </c>
      <c r="N523" s="1000"/>
      <c r="O523" s="541">
        <f t="shared" ref="O523" si="4247">M523-K523</f>
        <v>8</v>
      </c>
      <c r="P523" s="541">
        <f t="shared" ref="P523" si="4248">M523-H523</f>
        <v>8</v>
      </c>
      <c r="Q523" s="1000">
        <v>59554</v>
      </c>
      <c r="R523" s="1000"/>
      <c r="S523" s="541">
        <f t="shared" ref="S523" si="4249">Q523-M523</f>
        <v>0</v>
      </c>
      <c r="T523" s="542">
        <f t="shared" ref="T523" si="4250">Q523-F523</f>
        <v>11</v>
      </c>
      <c r="U523" s="542"/>
      <c r="V523" s="541">
        <f t="shared" ref="V523" si="4251">P523</f>
        <v>8</v>
      </c>
      <c r="W523" s="543">
        <f t="shared" ref="W523" si="4252">T523-V523</f>
        <v>3</v>
      </c>
      <c r="X523" s="1046" t="s">
        <v>473</v>
      </c>
      <c r="Y523" s="1099" t="s">
        <v>51</v>
      </c>
      <c r="Z523" s="1099" t="s">
        <v>29</v>
      </c>
      <c r="AA523" s="1099">
        <v>2017</v>
      </c>
      <c r="AB523" s="1046" t="s">
        <v>30</v>
      </c>
      <c r="AC523" s="1047">
        <v>7</v>
      </c>
      <c r="AD523" s="978">
        <f t="shared" ref="AD523" si="4253">T523/AC523</f>
        <v>1.5714285714285714</v>
      </c>
      <c r="AE523" s="1048">
        <v>23.45</v>
      </c>
      <c r="AF523" s="976">
        <f t="shared" ref="AF523" si="4254">AD523*AE523</f>
        <v>36.85</v>
      </c>
      <c r="AG523" s="1058" t="s">
        <v>128</v>
      </c>
      <c r="AH523" s="976">
        <f t="shared" ref="AH523" si="4255">AF523</f>
        <v>36.85</v>
      </c>
      <c r="AI523" s="978">
        <f t="shared" ref="AI523" si="4256">AD523</f>
        <v>1.5714285714285714</v>
      </c>
      <c r="AJ523" s="978">
        <f t="shared" ref="AJ523" si="4257">T523</f>
        <v>11</v>
      </c>
      <c r="AK523" s="1107">
        <f>SUM(AH521:AH523)</f>
        <v>331.65000000000003</v>
      </c>
      <c r="AL523" s="1067">
        <v>900</v>
      </c>
      <c r="AM523" s="1073">
        <v>45790</v>
      </c>
    </row>
    <row r="524" spans="1:39">
      <c r="A524" s="1097">
        <v>45790</v>
      </c>
      <c r="B524" s="164" t="s">
        <v>442</v>
      </c>
      <c r="C524" s="164" t="s">
        <v>659</v>
      </c>
      <c r="D524" s="1098" t="s">
        <v>485</v>
      </c>
      <c r="E524" s="164" t="s">
        <v>282</v>
      </c>
      <c r="F524" s="1000">
        <v>59554</v>
      </c>
      <c r="G524" s="1000"/>
      <c r="H524" s="1000">
        <v>59560</v>
      </c>
      <c r="I524" s="1000"/>
      <c r="J524" s="541">
        <f t="shared" ref="J524" si="4258">H524-F524</f>
        <v>6</v>
      </c>
      <c r="K524" s="1000">
        <v>59560</v>
      </c>
      <c r="L524" s="541">
        <f t="shared" ref="L524" si="4259">K524-H524</f>
        <v>0</v>
      </c>
      <c r="M524" s="1000">
        <v>59576</v>
      </c>
      <c r="N524" s="1000"/>
      <c r="O524" s="541">
        <f t="shared" ref="O524" si="4260">M524-K524</f>
        <v>16</v>
      </c>
      <c r="P524" s="541">
        <f t="shared" ref="P524" si="4261">M524-H524</f>
        <v>16</v>
      </c>
      <c r="Q524" s="1000">
        <v>59586</v>
      </c>
      <c r="R524" s="1000"/>
      <c r="S524" s="541">
        <f t="shared" ref="S524" si="4262">Q524-M524</f>
        <v>10</v>
      </c>
      <c r="T524" s="542">
        <f t="shared" ref="T524" si="4263">Q524-F524</f>
        <v>32</v>
      </c>
      <c r="U524" s="542"/>
      <c r="V524" s="541">
        <f t="shared" ref="V524" si="4264">P524</f>
        <v>16</v>
      </c>
      <c r="W524" s="543">
        <f t="shared" ref="W524" si="4265">T524-V524</f>
        <v>16</v>
      </c>
      <c r="X524" s="1046" t="s">
        <v>473</v>
      </c>
      <c r="Y524" s="1099" t="s">
        <v>51</v>
      </c>
      <c r="Z524" s="1099" t="s">
        <v>29</v>
      </c>
      <c r="AA524" s="1099">
        <v>2017</v>
      </c>
      <c r="AB524" s="1046" t="s">
        <v>30</v>
      </c>
      <c r="AC524" s="1047">
        <v>7</v>
      </c>
      <c r="AD524" s="978">
        <f t="shared" ref="AD524" si="4266">T524/AC524</f>
        <v>4.5714285714285712</v>
      </c>
      <c r="AE524" s="1048">
        <v>23.45</v>
      </c>
      <c r="AF524" s="976">
        <f t="shared" ref="AF524" si="4267">AD524*AE524</f>
        <v>107.19999999999999</v>
      </c>
      <c r="AG524" s="1058" t="s">
        <v>128</v>
      </c>
      <c r="AH524" s="976">
        <f t="shared" ref="AH524" si="4268">AF524</f>
        <v>107.19999999999999</v>
      </c>
      <c r="AI524" s="978">
        <f t="shared" ref="AI524" si="4269">AD524</f>
        <v>4.5714285714285712</v>
      </c>
      <c r="AJ524" s="978">
        <f t="shared" ref="AJ524" si="4270">T524</f>
        <v>32</v>
      </c>
    </row>
    <row r="525" spans="1:39">
      <c r="A525" s="1097">
        <v>45790</v>
      </c>
      <c r="B525" s="164" t="s">
        <v>442</v>
      </c>
      <c r="C525" s="164" t="s">
        <v>111</v>
      </c>
      <c r="D525" s="1098" t="s">
        <v>461</v>
      </c>
      <c r="E525" s="164" t="s">
        <v>283</v>
      </c>
      <c r="F525" s="1000">
        <v>59586</v>
      </c>
      <c r="G525" s="1000"/>
      <c r="H525" s="1000">
        <v>59606</v>
      </c>
      <c r="I525" s="1000"/>
      <c r="J525" s="541">
        <f t="shared" ref="J525" si="4271">H525-F525</f>
        <v>20</v>
      </c>
      <c r="K525" s="1000">
        <v>59606</v>
      </c>
      <c r="L525" s="541">
        <f t="shared" ref="L525" si="4272">K525-H525</f>
        <v>0</v>
      </c>
      <c r="M525" s="1000">
        <v>59615</v>
      </c>
      <c r="N525" s="1000"/>
      <c r="O525" s="541">
        <f t="shared" ref="O525" si="4273">M525-K525</f>
        <v>9</v>
      </c>
      <c r="P525" s="541">
        <f t="shared" ref="P525" si="4274">M525-H525</f>
        <v>9</v>
      </c>
      <c r="Q525" s="1000">
        <v>59617</v>
      </c>
      <c r="R525" s="1000"/>
      <c r="S525" s="541">
        <f t="shared" ref="S525" si="4275">Q525-M525</f>
        <v>2</v>
      </c>
      <c r="T525" s="542">
        <f t="shared" ref="T525" si="4276">Q525-F525</f>
        <v>31</v>
      </c>
      <c r="U525" s="542"/>
      <c r="V525" s="541">
        <f t="shared" ref="V525" si="4277">P525</f>
        <v>9</v>
      </c>
      <c r="W525" s="543">
        <f t="shared" ref="W525" si="4278">T525-V525</f>
        <v>22</v>
      </c>
      <c r="X525" s="1046" t="s">
        <v>473</v>
      </c>
      <c r="Y525" s="1099" t="s">
        <v>51</v>
      </c>
      <c r="Z525" s="1099" t="s">
        <v>29</v>
      </c>
      <c r="AA525" s="1099">
        <v>2017</v>
      </c>
      <c r="AB525" s="1046" t="s">
        <v>30</v>
      </c>
      <c r="AC525" s="1047">
        <v>7</v>
      </c>
      <c r="AD525" s="978">
        <f t="shared" ref="AD525" si="4279">T525/AC525</f>
        <v>4.4285714285714288</v>
      </c>
      <c r="AE525" s="1048">
        <v>23.45</v>
      </c>
      <c r="AF525" s="976">
        <f t="shared" ref="AF525" si="4280">AD525*AE525</f>
        <v>103.85000000000001</v>
      </c>
      <c r="AG525" s="1058" t="s">
        <v>128</v>
      </c>
      <c r="AH525" s="976">
        <f t="shared" ref="AH525" si="4281">AF525</f>
        <v>103.85000000000001</v>
      </c>
      <c r="AI525" s="978">
        <f t="shared" ref="AI525" si="4282">AD525</f>
        <v>4.4285714285714288</v>
      </c>
      <c r="AJ525" s="978">
        <f t="shared" ref="AJ525" si="4283">T525</f>
        <v>31</v>
      </c>
    </row>
    <row r="526" spans="1:39">
      <c r="A526" s="1097">
        <v>45791</v>
      </c>
      <c r="B526" s="164" t="s">
        <v>442</v>
      </c>
      <c r="C526" s="164" t="s">
        <v>111</v>
      </c>
      <c r="D526" s="1098" t="s">
        <v>678</v>
      </c>
      <c r="E526" s="164" t="s">
        <v>282</v>
      </c>
      <c r="F526" s="1000">
        <v>59617</v>
      </c>
      <c r="G526" s="1000"/>
      <c r="H526" s="1000">
        <v>59629</v>
      </c>
      <c r="I526" s="1000"/>
      <c r="J526" s="541">
        <f t="shared" ref="J526" si="4284">H526-F526</f>
        <v>12</v>
      </c>
      <c r="K526" s="1000">
        <v>59629</v>
      </c>
      <c r="L526" s="541">
        <f t="shared" ref="L526" si="4285">K526-H526</f>
        <v>0</v>
      </c>
      <c r="M526" s="1000">
        <v>59687</v>
      </c>
      <c r="N526" s="1000"/>
      <c r="O526" s="541">
        <f t="shared" ref="O526" si="4286">M526-K526</f>
        <v>58</v>
      </c>
      <c r="P526" s="541">
        <f t="shared" ref="P526" si="4287">M526-H526</f>
        <v>58</v>
      </c>
      <c r="Q526" s="1000">
        <v>59687</v>
      </c>
      <c r="R526" s="1000"/>
      <c r="S526" s="541">
        <f t="shared" ref="S526" si="4288">Q526-M526</f>
        <v>0</v>
      </c>
      <c r="T526" s="542">
        <f t="shared" ref="T526" si="4289">Q526-F526</f>
        <v>70</v>
      </c>
      <c r="U526" s="542"/>
      <c r="V526" s="541">
        <f t="shared" ref="V526" si="4290">P526</f>
        <v>58</v>
      </c>
      <c r="W526" s="543">
        <f t="shared" ref="W526" si="4291">T526-V526</f>
        <v>12</v>
      </c>
      <c r="X526" s="1046" t="s">
        <v>473</v>
      </c>
      <c r="Y526" s="1099" t="s">
        <v>51</v>
      </c>
      <c r="Z526" s="1099" t="s">
        <v>29</v>
      </c>
      <c r="AA526" s="1099">
        <v>2017</v>
      </c>
      <c r="AB526" s="1046" t="s">
        <v>30</v>
      </c>
      <c r="AC526" s="1047">
        <v>7</v>
      </c>
      <c r="AD526" s="978">
        <f t="shared" ref="AD526" si="4292">T526/AC526</f>
        <v>10</v>
      </c>
      <c r="AE526" s="1048">
        <v>23.45</v>
      </c>
      <c r="AF526" s="976">
        <f t="shared" ref="AF526" si="4293">AD526*AE526</f>
        <v>234.5</v>
      </c>
      <c r="AG526" s="1058" t="s">
        <v>128</v>
      </c>
      <c r="AH526" s="976">
        <f t="shared" ref="AH526" si="4294">AF526</f>
        <v>234.5</v>
      </c>
      <c r="AI526" s="978">
        <f t="shared" ref="AI526" si="4295">AD526</f>
        <v>10</v>
      </c>
      <c r="AJ526" s="978">
        <f t="shared" ref="AJ526" si="4296">T526</f>
        <v>70</v>
      </c>
    </row>
    <row r="527" spans="1:39">
      <c r="A527" s="1097">
        <v>45791</v>
      </c>
      <c r="B527" s="164" t="s">
        <v>442</v>
      </c>
      <c r="C527" s="164" t="s">
        <v>111</v>
      </c>
      <c r="D527" s="1098" t="s">
        <v>680</v>
      </c>
      <c r="E527" s="164" t="s">
        <v>282</v>
      </c>
      <c r="F527" s="1000">
        <v>59687</v>
      </c>
      <c r="G527" s="1000"/>
      <c r="H527" s="1000">
        <v>59687</v>
      </c>
      <c r="I527" s="1000"/>
      <c r="J527" s="541">
        <f t="shared" ref="J527" si="4297">H527-F527</f>
        <v>0</v>
      </c>
      <c r="K527" s="1000">
        <v>59687</v>
      </c>
      <c r="L527" s="541">
        <f t="shared" ref="L527" si="4298">K527-H527</f>
        <v>0</v>
      </c>
      <c r="M527" s="1000">
        <v>59738</v>
      </c>
      <c r="N527" s="1000"/>
      <c r="O527" s="541">
        <f t="shared" ref="O527" si="4299">M527-K527</f>
        <v>51</v>
      </c>
      <c r="P527" s="541">
        <f t="shared" ref="P527" si="4300">M527-H527</f>
        <v>51</v>
      </c>
      <c r="Q527" s="1000">
        <v>59750</v>
      </c>
      <c r="R527" s="1000"/>
      <c r="S527" s="541">
        <f t="shared" ref="S527" si="4301">Q527-M527</f>
        <v>12</v>
      </c>
      <c r="T527" s="542">
        <f t="shared" ref="T527" si="4302">Q527-F527</f>
        <v>63</v>
      </c>
      <c r="U527" s="542"/>
      <c r="V527" s="541">
        <f t="shared" ref="V527" si="4303">P527</f>
        <v>51</v>
      </c>
      <c r="W527" s="543">
        <f t="shared" ref="W527" si="4304">T527-V527</f>
        <v>12</v>
      </c>
      <c r="X527" s="1046" t="s">
        <v>473</v>
      </c>
      <c r="Y527" s="1099" t="s">
        <v>51</v>
      </c>
      <c r="Z527" s="1099" t="s">
        <v>29</v>
      </c>
      <c r="AA527" s="1099">
        <v>2017</v>
      </c>
      <c r="AB527" s="1046" t="s">
        <v>30</v>
      </c>
      <c r="AC527" s="1047">
        <v>7</v>
      </c>
      <c r="AD527" s="978">
        <f t="shared" ref="AD527" si="4305">T527/AC527</f>
        <v>9</v>
      </c>
      <c r="AE527" s="1048">
        <v>23.45</v>
      </c>
      <c r="AF527" s="976">
        <f t="shared" ref="AF527" si="4306">AD527*AE527</f>
        <v>211.04999999999998</v>
      </c>
      <c r="AG527" s="1058" t="s">
        <v>128</v>
      </c>
      <c r="AH527" s="976">
        <f t="shared" ref="AH527" si="4307">AF527</f>
        <v>211.04999999999998</v>
      </c>
      <c r="AI527" s="978">
        <f t="shared" ref="AI527" si="4308">AD527</f>
        <v>9</v>
      </c>
      <c r="AJ527" s="978">
        <f t="shared" ref="AJ527" si="4309">T527</f>
        <v>63</v>
      </c>
      <c r="AK527" s="1035" t="s">
        <v>439</v>
      </c>
      <c r="AL527" s="1036" t="s">
        <v>440</v>
      </c>
      <c r="AM527" s="1092" t="s">
        <v>2</v>
      </c>
    </row>
    <row r="528" spans="1:39">
      <c r="A528" s="1097">
        <v>45791</v>
      </c>
      <c r="B528" s="164" t="s">
        <v>442</v>
      </c>
      <c r="C528" s="164" t="s">
        <v>111</v>
      </c>
      <c r="D528" s="1098" t="s">
        <v>461</v>
      </c>
      <c r="E528" s="164" t="s">
        <v>283</v>
      </c>
      <c r="F528" s="1000">
        <v>59750</v>
      </c>
      <c r="G528" s="1000"/>
      <c r="H528" s="1000">
        <v>59768</v>
      </c>
      <c r="I528" s="1000"/>
      <c r="J528" s="541">
        <f t="shared" ref="J528" si="4310">H528-F528</f>
        <v>18</v>
      </c>
      <c r="K528" s="1000">
        <v>59768</v>
      </c>
      <c r="L528" s="541">
        <f t="shared" ref="L528" si="4311">K528-H528</f>
        <v>0</v>
      </c>
      <c r="M528" s="1000">
        <v>59777</v>
      </c>
      <c r="N528" s="1000"/>
      <c r="O528" s="541">
        <f t="shared" ref="O528" si="4312">M528-K528</f>
        <v>9</v>
      </c>
      <c r="P528" s="541">
        <f t="shared" ref="P528" si="4313">M528-H528</f>
        <v>9</v>
      </c>
      <c r="Q528" s="1000">
        <v>59785</v>
      </c>
      <c r="R528" s="1000"/>
      <c r="S528" s="541">
        <f t="shared" ref="S528" si="4314">Q528-M528</f>
        <v>8</v>
      </c>
      <c r="T528" s="542">
        <f t="shared" ref="T528" si="4315">Q528-F528</f>
        <v>35</v>
      </c>
      <c r="U528" s="542"/>
      <c r="V528" s="541">
        <f t="shared" ref="V528" si="4316">P528</f>
        <v>9</v>
      </c>
      <c r="W528" s="543">
        <f t="shared" ref="W528" si="4317">T528-V528</f>
        <v>26</v>
      </c>
      <c r="X528" s="1046" t="s">
        <v>473</v>
      </c>
      <c r="Y528" s="1099" t="s">
        <v>51</v>
      </c>
      <c r="Z528" s="1099" t="s">
        <v>29</v>
      </c>
      <c r="AA528" s="1099">
        <v>2017</v>
      </c>
      <c r="AB528" s="1046" t="s">
        <v>30</v>
      </c>
      <c r="AC528" s="1047">
        <v>7</v>
      </c>
      <c r="AD528" s="978">
        <f t="shared" ref="AD528" si="4318">T528/AC528</f>
        <v>5</v>
      </c>
      <c r="AE528" s="1048">
        <v>23.45</v>
      </c>
      <c r="AF528" s="976">
        <f t="shared" ref="AF528" si="4319">AD528*AE528</f>
        <v>117.25</v>
      </c>
      <c r="AG528" s="1058" t="s">
        <v>128</v>
      </c>
      <c r="AH528" s="976">
        <f t="shared" ref="AH528" si="4320">AF528</f>
        <v>117.25</v>
      </c>
      <c r="AI528" s="978">
        <f t="shared" ref="AI528" si="4321">AD528</f>
        <v>5</v>
      </c>
      <c r="AJ528" s="978">
        <f t="shared" ref="AJ528" si="4322">T528</f>
        <v>35</v>
      </c>
      <c r="AK528" s="1107">
        <f>SUM(AH524:AH528)</f>
        <v>773.85</v>
      </c>
      <c r="AL528" s="1067">
        <v>1000</v>
      </c>
      <c r="AM528" s="1073">
        <v>45792</v>
      </c>
    </row>
    <row r="529" spans="1:39">
      <c r="A529" s="1097">
        <v>45792</v>
      </c>
      <c r="B529" s="164" t="s">
        <v>442</v>
      </c>
      <c r="C529" s="164" t="s">
        <v>111</v>
      </c>
      <c r="D529" s="1098" t="s">
        <v>462</v>
      </c>
      <c r="E529" s="164" t="s">
        <v>282</v>
      </c>
      <c r="F529" s="1000">
        <v>59785</v>
      </c>
      <c r="G529" s="1000"/>
      <c r="H529" s="1000">
        <v>59788</v>
      </c>
      <c r="I529" s="1000"/>
      <c r="J529" s="541">
        <f t="shared" ref="J529" si="4323">H529-F529</f>
        <v>3</v>
      </c>
      <c r="K529" s="1000">
        <v>59788</v>
      </c>
      <c r="L529" s="541">
        <f t="shared" ref="L529" si="4324">K529-H529</f>
        <v>0</v>
      </c>
      <c r="M529" s="1000">
        <v>59796</v>
      </c>
      <c r="N529" s="1000"/>
      <c r="O529" s="541">
        <f t="shared" ref="O529" si="4325">M529-K529</f>
        <v>8</v>
      </c>
      <c r="P529" s="541">
        <f t="shared" ref="P529" si="4326">M529-H529</f>
        <v>8</v>
      </c>
      <c r="Q529" s="1000">
        <v>59796</v>
      </c>
      <c r="R529" s="1000"/>
      <c r="S529" s="541">
        <f t="shared" ref="S529" si="4327">Q529-M529</f>
        <v>0</v>
      </c>
      <c r="T529" s="542">
        <f t="shared" ref="T529" si="4328">Q529-F529</f>
        <v>11</v>
      </c>
      <c r="U529" s="542"/>
      <c r="V529" s="541">
        <f t="shared" ref="V529" si="4329">P529</f>
        <v>8</v>
      </c>
      <c r="W529" s="543">
        <f t="shared" ref="W529" si="4330">T529-V529</f>
        <v>3</v>
      </c>
      <c r="X529" s="1046" t="s">
        <v>473</v>
      </c>
      <c r="Y529" s="1099" t="s">
        <v>51</v>
      </c>
      <c r="Z529" s="1099" t="s">
        <v>29</v>
      </c>
      <c r="AA529" s="1099">
        <v>2017</v>
      </c>
      <c r="AB529" s="1046" t="s">
        <v>30</v>
      </c>
      <c r="AC529" s="1047">
        <v>7</v>
      </c>
      <c r="AD529" s="978">
        <f t="shared" ref="AD529" si="4331">T529/AC529</f>
        <v>1.5714285714285714</v>
      </c>
      <c r="AE529" s="1048">
        <v>23.45</v>
      </c>
      <c r="AF529" s="976">
        <f t="shared" ref="AF529" si="4332">AD529*AE529</f>
        <v>36.85</v>
      </c>
      <c r="AG529" s="1058" t="s">
        <v>128</v>
      </c>
      <c r="AH529" s="976">
        <f t="shared" ref="AH529" si="4333">AF529</f>
        <v>36.85</v>
      </c>
      <c r="AI529" s="978">
        <f t="shared" ref="AI529" si="4334">AD529</f>
        <v>1.5714285714285714</v>
      </c>
      <c r="AJ529" s="978">
        <f t="shared" ref="AJ529" si="4335">T529</f>
        <v>11</v>
      </c>
    </row>
    <row r="530" spans="1:39">
      <c r="A530" s="1097">
        <v>45792</v>
      </c>
      <c r="B530" s="164" t="s">
        <v>442</v>
      </c>
      <c r="C530" s="164" t="s">
        <v>659</v>
      </c>
      <c r="D530" s="1098" t="s">
        <v>485</v>
      </c>
      <c r="E530" s="164" t="s">
        <v>282</v>
      </c>
      <c r="F530" s="1000">
        <v>59796</v>
      </c>
      <c r="G530" s="1000"/>
      <c r="H530" s="1000">
        <v>59804</v>
      </c>
      <c r="I530" s="1000"/>
      <c r="J530" s="541">
        <f t="shared" ref="J530" si="4336">H530-F530</f>
        <v>8</v>
      </c>
      <c r="K530" s="1000">
        <v>59804</v>
      </c>
      <c r="L530" s="541">
        <f t="shared" ref="L530" si="4337">K530-H530</f>
        <v>0</v>
      </c>
      <c r="M530" s="1000">
        <v>59835</v>
      </c>
      <c r="N530" s="1000"/>
      <c r="O530" s="541">
        <f t="shared" ref="O530" si="4338">M530-K530</f>
        <v>31</v>
      </c>
      <c r="P530" s="541">
        <f t="shared" ref="P530" si="4339">M530-H530</f>
        <v>31</v>
      </c>
      <c r="Q530" s="1000">
        <v>59845</v>
      </c>
      <c r="R530" s="1000"/>
      <c r="S530" s="541">
        <f t="shared" ref="S530" si="4340">Q530-M530</f>
        <v>10</v>
      </c>
      <c r="T530" s="542">
        <f t="shared" ref="T530" si="4341">Q530-F530</f>
        <v>49</v>
      </c>
      <c r="U530" s="542"/>
      <c r="V530" s="541">
        <f t="shared" ref="V530" si="4342">P530</f>
        <v>31</v>
      </c>
      <c r="W530" s="543">
        <f t="shared" ref="W530" si="4343">T530-V530</f>
        <v>18</v>
      </c>
      <c r="X530" s="1046" t="s">
        <v>473</v>
      </c>
      <c r="Y530" s="1099" t="s">
        <v>51</v>
      </c>
      <c r="Z530" s="1099" t="s">
        <v>29</v>
      </c>
      <c r="AA530" s="1099">
        <v>2017</v>
      </c>
      <c r="AB530" s="1046" t="s">
        <v>30</v>
      </c>
      <c r="AC530" s="1047">
        <v>7</v>
      </c>
      <c r="AD530" s="978">
        <f t="shared" ref="AD530" si="4344">T530/AC530</f>
        <v>7</v>
      </c>
      <c r="AE530" s="1048">
        <v>23.45</v>
      </c>
      <c r="AF530" s="976">
        <f t="shared" ref="AF530" si="4345">AD530*AE530</f>
        <v>164.15</v>
      </c>
      <c r="AG530" s="1058" t="s">
        <v>128</v>
      </c>
      <c r="AH530" s="976">
        <f t="shared" ref="AH530" si="4346">AF530</f>
        <v>164.15</v>
      </c>
      <c r="AI530" s="978">
        <f t="shared" ref="AI530" si="4347">AD530</f>
        <v>7</v>
      </c>
      <c r="AJ530" s="978">
        <f t="shared" ref="AJ530" si="4348">T530</f>
        <v>49</v>
      </c>
    </row>
    <row r="531" spans="1:39">
      <c r="A531" s="1097">
        <v>45792</v>
      </c>
      <c r="B531" s="164" t="s">
        <v>442</v>
      </c>
      <c r="C531" s="164" t="s">
        <v>111</v>
      </c>
      <c r="D531" s="1098" t="s">
        <v>461</v>
      </c>
      <c r="E531" s="164" t="s">
        <v>283</v>
      </c>
      <c r="F531" s="1000">
        <v>59845</v>
      </c>
      <c r="G531" s="1000"/>
      <c r="H531" s="1000">
        <v>59860</v>
      </c>
      <c r="I531" s="1000"/>
      <c r="J531" s="541">
        <f t="shared" ref="J531" si="4349">H531-F531</f>
        <v>15</v>
      </c>
      <c r="K531" s="1000">
        <v>59860</v>
      </c>
      <c r="L531" s="541">
        <f t="shared" ref="L531" si="4350">K531-H531</f>
        <v>0</v>
      </c>
      <c r="M531" s="1000">
        <v>59869</v>
      </c>
      <c r="N531" s="1000"/>
      <c r="O531" s="541">
        <f t="shared" ref="O531" si="4351">M531-K531</f>
        <v>9</v>
      </c>
      <c r="P531" s="541">
        <f t="shared" ref="P531" si="4352">M531-H531</f>
        <v>9</v>
      </c>
      <c r="Q531" s="1000">
        <v>59884</v>
      </c>
      <c r="R531" s="1000"/>
      <c r="S531" s="541">
        <f t="shared" ref="S531" si="4353">Q531-M531</f>
        <v>15</v>
      </c>
      <c r="T531" s="542">
        <f t="shared" ref="T531" si="4354">Q531-F531</f>
        <v>39</v>
      </c>
      <c r="U531" s="542"/>
      <c r="V531" s="541">
        <f t="shared" ref="V531" si="4355">P531</f>
        <v>9</v>
      </c>
      <c r="W531" s="543">
        <f t="shared" ref="W531" si="4356">T531-V531</f>
        <v>30</v>
      </c>
      <c r="X531" s="1046" t="s">
        <v>473</v>
      </c>
      <c r="Y531" s="1099" t="s">
        <v>51</v>
      </c>
      <c r="Z531" s="1099" t="s">
        <v>29</v>
      </c>
      <c r="AA531" s="1099">
        <v>2017</v>
      </c>
      <c r="AB531" s="1046" t="s">
        <v>30</v>
      </c>
      <c r="AC531" s="1047">
        <v>7</v>
      </c>
      <c r="AD531" s="978">
        <f t="shared" ref="AD531" si="4357">T531/AC531</f>
        <v>5.5714285714285712</v>
      </c>
      <c r="AE531" s="1048">
        <v>23.45</v>
      </c>
      <c r="AF531" s="976">
        <f t="shared" ref="AF531" si="4358">AD531*AE531</f>
        <v>130.64999999999998</v>
      </c>
      <c r="AG531" s="1058" t="s">
        <v>128</v>
      </c>
      <c r="AH531" s="976">
        <f t="shared" ref="AH531" si="4359">AF531</f>
        <v>130.64999999999998</v>
      </c>
      <c r="AI531" s="978">
        <f t="shared" ref="AI531" si="4360">AD531</f>
        <v>5.5714285714285712</v>
      </c>
      <c r="AJ531" s="978">
        <f t="shared" ref="AJ531" si="4361">T531</f>
        <v>39</v>
      </c>
    </row>
    <row r="532" spans="1:39">
      <c r="A532" s="1097">
        <v>45793</v>
      </c>
      <c r="B532" s="164" t="s">
        <v>442</v>
      </c>
      <c r="C532" s="164" t="s">
        <v>111</v>
      </c>
      <c r="D532" s="1098" t="s">
        <v>462</v>
      </c>
      <c r="E532" s="164" t="s">
        <v>282</v>
      </c>
      <c r="F532" s="1000">
        <v>59884</v>
      </c>
      <c r="G532" s="1000"/>
      <c r="H532" s="1000">
        <v>59887</v>
      </c>
      <c r="I532" s="1000"/>
      <c r="J532" s="541">
        <f t="shared" ref="J532" si="4362">H532-F532</f>
        <v>3</v>
      </c>
      <c r="K532" s="1000">
        <v>59887</v>
      </c>
      <c r="L532" s="541">
        <f t="shared" ref="L532" si="4363">K532-H532</f>
        <v>0</v>
      </c>
      <c r="M532" s="1000">
        <v>59896</v>
      </c>
      <c r="N532" s="1000"/>
      <c r="O532" s="541">
        <f t="shared" ref="O532" si="4364">M532-K532</f>
        <v>9</v>
      </c>
      <c r="P532" s="541">
        <f t="shared" ref="P532" si="4365">M532-H532</f>
        <v>9</v>
      </c>
      <c r="Q532" s="1000">
        <v>59896</v>
      </c>
      <c r="R532" s="1000"/>
      <c r="S532" s="541">
        <f t="shared" ref="S532" si="4366">Q532-M532</f>
        <v>0</v>
      </c>
      <c r="T532" s="542">
        <f t="shared" ref="T532" si="4367">Q532-F532</f>
        <v>12</v>
      </c>
      <c r="U532" s="542"/>
      <c r="V532" s="541">
        <f t="shared" ref="V532" si="4368">P532</f>
        <v>9</v>
      </c>
      <c r="W532" s="543">
        <f t="shared" ref="W532" si="4369">T532-V532</f>
        <v>3</v>
      </c>
      <c r="X532" s="1046" t="s">
        <v>473</v>
      </c>
      <c r="Y532" s="1099" t="s">
        <v>51</v>
      </c>
      <c r="Z532" s="1099" t="s">
        <v>29</v>
      </c>
      <c r="AA532" s="1099">
        <v>2017</v>
      </c>
      <c r="AB532" s="1046" t="s">
        <v>30</v>
      </c>
      <c r="AC532" s="1047">
        <v>7</v>
      </c>
      <c r="AD532" s="978">
        <f t="shared" ref="AD532" si="4370">T532/AC532</f>
        <v>1.7142857142857142</v>
      </c>
      <c r="AE532" s="1048">
        <v>23.45</v>
      </c>
      <c r="AF532" s="976">
        <f t="shared" ref="AF532" si="4371">AD532*AE532</f>
        <v>40.199999999999996</v>
      </c>
      <c r="AG532" s="1058" t="s">
        <v>128</v>
      </c>
      <c r="AH532" s="976">
        <f t="shared" ref="AH532" si="4372">AF532</f>
        <v>40.199999999999996</v>
      </c>
      <c r="AI532" s="978">
        <f t="shared" ref="AI532" si="4373">AD532</f>
        <v>1.7142857142857142</v>
      </c>
      <c r="AJ532" s="978">
        <f t="shared" ref="AJ532" si="4374">T532</f>
        <v>12</v>
      </c>
    </row>
    <row r="533" spans="1:39">
      <c r="A533" s="1097">
        <v>45793</v>
      </c>
      <c r="B533" s="164" t="s">
        <v>442</v>
      </c>
      <c r="C533" s="164" t="s">
        <v>659</v>
      </c>
      <c r="D533" s="1098" t="s">
        <v>485</v>
      </c>
      <c r="E533" s="164" t="s">
        <v>282</v>
      </c>
      <c r="F533" s="1000">
        <v>59896</v>
      </c>
      <c r="G533" s="1000"/>
      <c r="H533" s="1000">
        <v>59902</v>
      </c>
      <c r="I533" s="1000"/>
      <c r="J533" s="541">
        <f t="shared" ref="J533" si="4375">H533-F533</f>
        <v>6</v>
      </c>
      <c r="K533" s="1000">
        <v>59902</v>
      </c>
      <c r="L533" s="541">
        <f t="shared" ref="L533" si="4376">K533-H533</f>
        <v>0</v>
      </c>
      <c r="M533" s="1000">
        <v>59924</v>
      </c>
      <c r="N533" s="1000"/>
      <c r="O533" s="541">
        <f t="shared" ref="O533" si="4377">M533-K533</f>
        <v>22</v>
      </c>
      <c r="P533" s="541">
        <f t="shared" ref="P533" si="4378">M533-H533</f>
        <v>22</v>
      </c>
      <c r="Q533" s="1000">
        <v>59933</v>
      </c>
      <c r="R533" s="1000"/>
      <c r="S533" s="541">
        <f t="shared" ref="S533" si="4379">Q533-M533</f>
        <v>9</v>
      </c>
      <c r="T533" s="542">
        <f t="shared" ref="T533" si="4380">Q533-F533</f>
        <v>37</v>
      </c>
      <c r="U533" s="542"/>
      <c r="V533" s="541">
        <f t="shared" ref="V533" si="4381">P533</f>
        <v>22</v>
      </c>
      <c r="W533" s="543">
        <f t="shared" ref="W533" si="4382">T533-V533</f>
        <v>15</v>
      </c>
      <c r="X533" s="1046" t="s">
        <v>473</v>
      </c>
      <c r="Y533" s="1099" t="s">
        <v>51</v>
      </c>
      <c r="Z533" s="1099" t="s">
        <v>29</v>
      </c>
      <c r="AA533" s="1099">
        <v>2017</v>
      </c>
      <c r="AB533" s="1046" t="s">
        <v>30</v>
      </c>
      <c r="AC533" s="1047">
        <v>7</v>
      </c>
      <c r="AD533" s="978">
        <f t="shared" ref="AD533" si="4383">T533/AC533</f>
        <v>5.2857142857142856</v>
      </c>
      <c r="AE533" s="1048">
        <v>23.45</v>
      </c>
      <c r="AF533" s="976">
        <f t="shared" ref="AF533" si="4384">AD533*AE533</f>
        <v>123.94999999999999</v>
      </c>
      <c r="AG533" s="1058" t="s">
        <v>128</v>
      </c>
      <c r="AH533" s="976">
        <f t="shared" ref="AH533" si="4385">AF533</f>
        <v>123.94999999999999</v>
      </c>
      <c r="AI533" s="978">
        <f t="shared" ref="AI533" si="4386">AD533</f>
        <v>5.2857142857142856</v>
      </c>
      <c r="AJ533" s="978">
        <f t="shared" ref="AJ533" si="4387">T533</f>
        <v>37</v>
      </c>
    </row>
    <row r="534" spans="1:39">
      <c r="A534" s="1097">
        <v>45793</v>
      </c>
      <c r="B534" s="164" t="s">
        <v>442</v>
      </c>
      <c r="C534" s="164" t="s">
        <v>111</v>
      </c>
      <c r="D534" s="1098" t="s">
        <v>461</v>
      </c>
      <c r="E534" s="164" t="s">
        <v>283</v>
      </c>
      <c r="F534" s="1000">
        <v>59933</v>
      </c>
      <c r="G534" s="1000"/>
      <c r="H534" s="1000">
        <v>59948</v>
      </c>
      <c r="I534" s="1000"/>
      <c r="J534" s="541">
        <f t="shared" ref="J534" si="4388">H534-F534</f>
        <v>15</v>
      </c>
      <c r="K534" s="1000">
        <v>59948</v>
      </c>
      <c r="L534" s="541">
        <f t="shared" ref="L534" si="4389">K534-H534</f>
        <v>0</v>
      </c>
      <c r="M534" s="1000">
        <v>59958</v>
      </c>
      <c r="N534" s="1000"/>
      <c r="O534" s="541">
        <f t="shared" ref="O534" si="4390">M534-K534</f>
        <v>10</v>
      </c>
      <c r="P534" s="541">
        <f t="shared" ref="P534" si="4391">M534-H534</f>
        <v>10</v>
      </c>
      <c r="Q534" s="1000">
        <v>59960</v>
      </c>
      <c r="R534" s="1000"/>
      <c r="S534" s="541">
        <f t="shared" ref="S534" si="4392">Q534-M534</f>
        <v>2</v>
      </c>
      <c r="T534" s="542">
        <f t="shared" ref="T534" si="4393">Q534-F534</f>
        <v>27</v>
      </c>
      <c r="U534" s="542"/>
      <c r="V534" s="541">
        <f t="shared" ref="V534" si="4394">P534</f>
        <v>10</v>
      </c>
      <c r="W534" s="543">
        <f t="shared" ref="W534" si="4395">T534-V534</f>
        <v>17</v>
      </c>
      <c r="X534" s="1046" t="s">
        <v>473</v>
      </c>
      <c r="Y534" s="1099" t="s">
        <v>51</v>
      </c>
      <c r="Z534" s="1099" t="s">
        <v>29</v>
      </c>
      <c r="AA534" s="1099">
        <v>2017</v>
      </c>
      <c r="AB534" s="1046" t="s">
        <v>30</v>
      </c>
      <c r="AC534" s="1047">
        <v>7</v>
      </c>
      <c r="AD534" s="978">
        <f t="shared" ref="AD534" si="4396">T534/AC534</f>
        <v>3.8571428571428572</v>
      </c>
      <c r="AE534" s="1048">
        <v>23.45</v>
      </c>
      <c r="AF534" s="976">
        <f t="shared" ref="AF534" si="4397">AD534*AE534</f>
        <v>90.45</v>
      </c>
      <c r="AG534" s="1058" t="s">
        <v>128</v>
      </c>
      <c r="AH534" s="976">
        <f t="shared" ref="AH534" si="4398">AF534</f>
        <v>90.45</v>
      </c>
      <c r="AI534" s="978">
        <f t="shared" ref="AI534" si="4399">AD534</f>
        <v>3.8571428571428572</v>
      </c>
      <c r="AJ534" s="978">
        <f t="shared" ref="AJ534" si="4400">T534</f>
        <v>27</v>
      </c>
    </row>
    <row r="535" spans="1:39">
      <c r="A535" s="1097">
        <v>45795</v>
      </c>
      <c r="B535" s="164" t="s">
        <v>442</v>
      </c>
      <c r="C535" s="164" t="s">
        <v>637</v>
      </c>
      <c r="D535" s="1098" t="s">
        <v>662</v>
      </c>
      <c r="E535" s="164" t="s">
        <v>282</v>
      </c>
      <c r="F535" s="1000">
        <v>59960</v>
      </c>
      <c r="G535" s="1000"/>
      <c r="H535" s="1000">
        <v>59967</v>
      </c>
      <c r="I535" s="1000"/>
      <c r="J535" s="541">
        <f t="shared" ref="J535" si="4401">H535-F535</f>
        <v>7</v>
      </c>
      <c r="K535" s="1000">
        <v>59967</v>
      </c>
      <c r="L535" s="541">
        <f t="shared" ref="L535" si="4402">K535-H535</f>
        <v>0</v>
      </c>
      <c r="M535" s="1000">
        <v>59988</v>
      </c>
      <c r="N535" s="1000"/>
      <c r="O535" s="541">
        <f t="shared" ref="O535" si="4403">M535-K535</f>
        <v>21</v>
      </c>
      <c r="P535" s="541">
        <f t="shared" ref="P535" si="4404">M535-H535</f>
        <v>21</v>
      </c>
      <c r="Q535" s="1000">
        <v>60003</v>
      </c>
      <c r="R535" s="1000"/>
      <c r="S535" s="541">
        <f t="shared" ref="S535" si="4405">Q535-M535</f>
        <v>15</v>
      </c>
      <c r="T535" s="542">
        <f t="shared" ref="T535" si="4406">Q535-F535</f>
        <v>43</v>
      </c>
      <c r="U535" s="542"/>
      <c r="V535" s="541">
        <f t="shared" ref="V535" si="4407">P535</f>
        <v>21</v>
      </c>
      <c r="W535" s="543">
        <f t="shared" ref="W535" si="4408">T535-V535</f>
        <v>22</v>
      </c>
      <c r="X535" s="1046" t="s">
        <v>473</v>
      </c>
      <c r="Y535" s="1099" t="s">
        <v>51</v>
      </c>
      <c r="Z535" s="1099" t="s">
        <v>29</v>
      </c>
      <c r="AA535" s="1099">
        <v>2017</v>
      </c>
      <c r="AB535" s="1046" t="s">
        <v>30</v>
      </c>
      <c r="AC535" s="1047">
        <v>7</v>
      </c>
      <c r="AD535" s="978">
        <f t="shared" ref="AD535" si="4409">T535/AC535</f>
        <v>6.1428571428571432</v>
      </c>
      <c r="AE535" s="1048">
        <v>23.45</v>
      </c>
      <c r="AF535" s="976">
        <f t="shared" ref="AF535" si="4410">AD535*AE535</f>
        <v>144.05000000000001</v>
      </c>
      <c r="AG535" s="1058" t="s">
        <v>128</v>
      </c>
      <c r="AH535" s="976">
        <f t="shared" ref="AH535" si="4411">AF535</f>
        <v>144.05000000000001</v>
      </c>
      <c r="AI535" s="978">
        <f t="shared" ref="AI535" si="4412">AD535</f>
        <v>6.1428571428571432</v>
      </c>
      <c r="AJ535" s="978">
        <f t="shared" ref="AJ535" si="4413">T535</f>
        <v>43</v>
      </c>
    </row>
    <row r="536" spans="1:39">
      <c r="A536" s="1097">
        <v>45795</v>
      </c>
      <c r="B536" s="164" t="s">
        <v>442</v>
      </c>
      <c r="C536" s="164" t="s">
        <v>637</v>
      </c>
      <c r="D536" s="1098" t="s">
        <v>657</v>
      </c>
      <c r="E536" s="164" t="s">
        <v>283</v>
      </c>
      <c r="F536" s="1000">
        <v>60003</v>
      </c>
      <c r="G536" s="1000"/>
      <c r="H536" s="1000">
        <v>60018</v>
      </c>
      <c r="I536" s="1000"/>
      <c r="J536" s="541">
        <f t="shared" ref="J536" si="4414">H536-F536</f>
        <v>15</v>
      </c>
      <c r="K536" s="1000">
        <v>60018</v>
      </c>
      <c r="L536" s="541">
        <f t="shared" ref="L536" si="4415">K536-H536</f>
        <v>0</v>
      </c>
      <c r="M536" s="1000">
        <v>60035</v>
      </c>
      <c r="N536" s="1000"/>
      <c r="O536" s="541">
        <f t="shared" ref="O536" si="4416">M536-K536</f>
        <v>17</v>
      </c>
      <c r="P536" s="541">
        <f t="shared" ref="P536" si="4417">M536-H536</f>
        <v>17</v>
      </c>
      <c r="Q536" s="1000">
        <v>60048</v>
      </c>
      <c r="R536" s="1000"/>
      <c r="S536" s="541">
        <f t="shared" ref="S536" si="4418">Q536-M536</f>
        <v>13</v>
      </c>
      <c r="T536" s="542">
        <f t="shared" ref="T536" si="4419">Q536-F536</f>
        <v>45</v>
      </c>
      <c r="U536" s="542"/>
      <c r="V536" s="541">
        <f t="shared" ref="V536" si="4420">P536</f>
        <v>17</v>
      </c>
      <c r="W536" s="543">
        <f t="shared" ref="W536" si="4421">T536-V536</f>
        <v>28</v>
      </c>
      <c r="X536" s="1046" t="s">
        <v>473</v>
      </c>
      <c r="Y536" s="1099" t="s">
        <v>51</v>
      </c>
      <c r="Z536" s="1099" t="s">
        <v>29</v>
      </c>
      <c r="AA536" s="1099">
        <v>2017</v>
      </c>
      <c r="AB536" s="1046" t="s">
        <v>30</v>
      </c>
      <c r="AC536" s="1047">
        <v>7</v>
      </c>
      <c r="AD536" s="978">
        <f t="shared" ref="AD536" si="4422">T536/AC536</f>
        <v>6.4285714285714288</v>
      </c>
      <c r="AE536" s="1048">
        <v>23.45</v>
      </c>
      <c r="AF536" s="976">
        <f t="shared" ref="AF536" si="4423">AD536*AE536</f>
        <v>150.75</v>
      </c>
      <c r="AG536" s="1058" t="s">
        <v>128</v>
      </c>
      <c r="AH536" s="976">
        <f t="shared" ref="AH536" si="4424">AF536</f>
        <v>150.75</v>
      </c>
      <c r="AI536" s="978">
        <f t="shared" ref="AI536" si="4425">AD536</f>
        <v>6.4285714285714288</v>
      </c>
      <c r="AJ536" s="978">
        <f t="shared" ref="AJ536" si="4426">T536</f>
        <v>45</v>
      </c>
      <c r="AK536" s="1035" t="s">
        <v>439</v>
      </c>
      <c r="AL536" s="1036" t="s">
        <v>440</v>
      </c>
      <c r="AM536" s="1092" t="s">
        <v>2</v>
      </c>
    </row>
    <row r="537" spans="1:39">
      <c r="A537" s="1097">
        <v>45796</v>
      </c>
      <c r="B537" s="164" t="s">
        <v>442</v>
      </c>
      <c r="C537" s="164" t="s">
        <v>111</v>
      </c>
      <c r="D537" s="1098" t="s">
        <v>462</v>
      </c>
      <c r="E537" s="164" t="s">
        <v>282</v>
      </c>
      <c r="F537" s="1000">
        <v>60048</v>
      </c>
      <c r="G537" s="1000"/>
      <c r="H537" s="1000">
        <v>60055</v>
      </c>
      <c r="I537" s="1000"/>
      <c r="J537" s="541">
        <f t="shared" ref="J537" si="4427">H537-F537</f>
        <v>7</v>
      </c>
      <c r="K537" s="1000">
        <v>60055</v>
      </c>
      <c r="L537" s="541">
        <f t="shared" ref="L537" si="4428">K537-H537</f>
        <v>0</v>
      </c>
      <c r="M537" s="1000">
        <v>60061</v>
      </c>
      <c r="N537" s="1000"/>
      <c r="O537" s="541">
        <f t="shared" ref="O537" si="4429">M537-K537</f>
        <v>6</v>
      </c>
      <c r="P537" s="541">
        <f t="shared" ref="P537" si="4430">M537-H537</f>
        <v>6</v>
      </c>
      <c r="Q537" s="1000">
        <v>60061</v>
      </c>
      <c r="R537" s="1000"/>
      <c r="S537" s="541">
        <f t="shared" ref="S537" si="4431">Q537-M537</f>
        <v>0</v>
      </c>
      <c r="T537" s="542">
        <f t="shared" ref="T537" si="4432">Q537-F537</f>
        <v>13</v>
      </c>
      <c r="U537" s="542"/>
      <c r="V537" s="541">
        <f t="shared" ref="V537" si="4433">P537</f>
        <v>6</v>
      </c>
      <c r="W537" s="543">
        <f t="shared" ref="W537" si="4434">T537-V537</f>
        <v>7</v>
      </c>
      <c r="X537" s="1046" t="s">
        <v>473</v>
      </c>
      <c r="Y537" s="1099" t="s">
        <v>51</v>
      </c>
      <c r="Z537" s="1099" t="s">
        <v>29</v>
      </c>
      <c r="AA537" s="1099">
        <v>2017</v>
      </c>
      <c r="AB537" s="1046" t="s">
        <v>30</v>
      </c>
      <c r="AC537" s="1047">
        <v>7</v>
      </c>
      <c r="AD537" s="978">
        <f t="shared" ref="AD537" si="4435">T537/AC537</f>
        <v>1.8571428571428572</v>
      </c>
      <c r="AE537" s="1048">
        <v>23.45</v>
      </c>
      <c r="AF537" s="976">
        <f t="shared" ref="AF537" si="4436">AD537*AE537</f>
        <v>43.55</v>
      </c>
      <c r="AG537" s="1058" t="s">
        <v>128</v>
      </c>
      <c r="AH537" s="976">
        <f t="shared" ref="AH537" si="4437">AF537</f>
        <v>43.55</v>
      </c>
      <c r="AI537" s="978">
        <f t="shared" ref="AI537" si="4438">AD537</f>
        <v>1.8571428571428572</v>
      </c>
      <c r="AJ537" s="978">
        <f t="shared" ref="AJ537" si="4439">T537</f>
        <v>13</v>
      </c>
      <c r="AK537" s="1107">
        <f>SUM(AH529:AH537)</f>
        <v>924.59999999999991</v>
      </c>
      <c r="AL537" s="1067">
        <v>1000</v>
      </c>
      <c r="AM537" s="1073">
        <v>45796</v>
      </c>
    </row>
    <row r="538" spans="1:39">
      <c r="A538" s="1097">
        <v>45796</v>
      </c>
      <c r="B538" s="164" t="s">
        <v>442</v>
      </c>
      <c r="C538" s="164" t="s">
        <v>659</v>
      </c>
      <c r="D538" s="1098" t="s">
        <v>485</v>
      </c>
      <c r="E538" s="164" t="s">
        <v>282</v>
      </c>
      <c r="F538" s="1000">
        <v>60061</v>
      </c>
      <c r="G538" s="1000"/>
      <c r="H538" s="1000">
        <v>60069</v>
      </c>
      <c r="I538" s="1000"/>
      <c r="J538" s="541">
        <f t="shared" ref="J538" si="4440">H538-F538</f>
        <v>8</v>
      </c>
      <c r="K538" s="1000">
        <v>60069</v>
      </c>
      <c r="L538" s="541">
        <f t="shared" ref="L538" si="4441">K538-H538</f>
        <v>0</v>
      </c>
      <c r="M538" s="1000">
        <v>60075</v>
      </c>
      <c r="N538" s="1000"/>
      <c r="O538" s="541">
        <f t="shared" ref="O538" si="4442">M538-K538</f>
        <v>6</v>
      </c>
      <c r="P538" s="541">
        <f t="shared" ref="P538" si="4443">M538-H538</f>
        <v>6</v>
      </c>
      <c r="Q538" s="1000">
        <v>60086</v>
      </c>
      <c r="R538" s="1000"/>
      <c r="S538" s="541">
        <f t="shared" ref="S538" si="4444">Q538-M538</f>
        <v>11</v>
      </c>
      <c r="T538" s="542">
        <f t="shared" ref="T538" si="4445">Q538-F538</f>
        <v>25</v>
      </c>
      <c r="U538" s="542"/>
      <c r="V538" s="541">
        <f t="shared" ref="V538" si="4446">P538</f>
        <v>6</v>
      </c>
      <c r="W538" s="543">
        <f t="shared" ref="W538" si="4447">T538-V538</f>
        <v>19</v>
      </c>
      <c r="X538" s="1046" t="s">
        <v>473</v>
      </c>
      <c r="Y538" s="1099" t="s">
        <v>51</v>
      </c>
      <c r="Z538" s="1099" t="s">
        <v>29</v>
      </c>
      <c r="AA538" s="1099">
        <v>2017</v>
      </c>
      <c r="AB538" s="1046" t="s">
        <v>30</v>
      </c>
      <c r="AC538" s="1047">
        <v>7</v>
      </c>
      <c r="AD538" s="978">
        <f t="shared" ref="AD538" si="4448">T538/AC538</f>
        <v>3.5714285714285716</v>
      </c>
      <c r="AE538" s="1048">
        <v>23.45</v>
      </c>
      <c r="AF538" s="976">
        <f t="shared" ref="AF538" si="4449">AD538*AE538</f>
        <v>83.75</v>
      </c>
      <c r="AG538" s="1058" t="s">
        <v>128</v>
      </c>
      <c r="AH538" s="976">
        <f t="shared" ref="AH538" si="4450">AF538</f>
        <v>83.75</v>
      </c>
      <c r="AI538" s="978">
        <f t="shared" ref="AI538" si="4451">AD538</f>
        <v>3.5714285714285716</v>
      </c>
      <c r="AJ538" s="978">
        <f t="shared" ref="AJ538" si="4452">T538</f>
        <v>25</v>
      </c>
    </row>
    <row r="539" spans="1:39">
      <c r="A539" s="1097">
        <v>45796</v>
      </c>
      <c r="B539" s="164" t="s">
        <v>442</v>
      </c>
      <c r="C539" s="164" t="s">
        <v>111</v>
      </c>
      <c r="D539" s="1098" t="s">
        <v>461</v>
      </c>
      <c r="E539" s="164" t="s">
        <v>283</v>
      </c>
      <c r="F539" s="1000">
        <v>60086</v>
      </c>
      <c r="G539" s="1000"/>
      <c r="H539" s="1000">
        <v>60101</v>
      </c>
      <c r="I539" s="1000"/>
      <c r="J539" s="541">
        <f t="shared" ref="J539" si="4453">H539-F539</f>
        <v>15</v>
      </c>
      <c r="K539" s="1000">
        <v>60101</v>
      </c>
      <c r="L539" s="541">
        <f t="shared" ref="L539" si="4454">K539-H539</f>
        <v>0</v>
      </c>
      <c r="M539" s="1000">
        <v>60110</v>
      </c>
      <c r="N539" s="1000"/>
      <c r="O539" s="541">
        <f t="shared" ref="O539" si="4455">M539-K539</f>
        <v>9</v>
      </c>
      <c r="P539" s="541">
        <f t="shared" ref="P539" si="4456">M539-H539</f>
        <v>9</v>
      </c>
      <c r="Q539" s="1000">
        <v>60115</v>
      </c>
      <c r="R539" s="1000"/>
      <c r="S539" s="541">
        <f t="shared" ref="S539" si="4457">Q539-M539</f>
        <v>5</v>
      </c>
      <c r="T539" s="542">
        <f t="shared" ref="T539" si="4458">Q539-F539</f>
        <v>29</v>
      </c>
      <c r="U539" s="542"/>
      <c r="V539" s="541">
        <f t="shared" ref="V539" si="4459">P539</f>
        <v>9</v>
      </c>
      <c r="W539" s="543">
        <f t="shared" ref="W539" si="4460">T539-V539</f>
        <v>20</v>
      </c>
      <c r="X539" s="1046" t="s">
        <v>473</v>
      </c>
      <c r="Y539" s="1099" t="s">
        <v>51</v>
      </c>
      <c r="Z539" s="1099" t="s">
        <v>29</v>
      </c>
      <c r="AA539" s="1099">
        <v>2017</v>
      </c>
      <c r="AB539" s="1046" t="s">
        <v>30</v>
      </c>
      <c r="AC539" s="1047">
        <v>7</v>
      </c>
      <c r="AD539" s="978">
        <f t="shared" ref="AD539" si="4461">T539/AC539</f>
        <v>4.1428571428571432</v>
      </c>
      <c r="AE539" s="1048">
        <v>23.45</v>
      </c>
      <c r="AF539" s="976">
        <f t="shared" ref="AF539" si="4462">AD539*AE539</f>
        <v>97.15</v>
      </c>
      <c r="AG539" s="1058" t="s">
        <v>128</v>
      </c>
      <c r="AH539" s="976">
        <f t="shared" ref="AH539" si="4463">AF539</f>
        <v>97.15</v>
      </c>
      <c r="AI539" s="978">
        <f t="shared" ref="AI539" si="4464">AD539</f>
        <v>4.1428571428571432</v>
      </c>
      <c r="AJ539" s="978">
        <f t="shared" ref="AJ539" si="4465">T539</f>
        <v>29</v>
      </c>
    </row>
    <row r="540" spans="1:39">
      <c r="A540" s="1097">
        <v>45797</v>
      </c>
      <c r="B540" s="164" t="s">
        <v>442</v>
      </c>
      <c r="C540" s="164" t="s">
        <v>111</v>
      </c>
      <c r="D540" s="1098" t="s">
        <v>462</v>
      </c>
      <c r="E540" s="164" t="s">
        <v>282</v>
      </c>
      <c r="F540" s="1000">
        <v>60115</v>
      </c>
      <c r="G540" s="1000"/>
      <c r="H540" s="1000">
        <v>60118</v>
      </c>
      <c r="I540" s="1000"/>
      <c r="J540" s="541">
        <f t="shared" ref="J540" si="4466">H540-F540</f>
        <v>3</v>
      </c>
      <c r="K540" s="1000">
        <v>60118</v>
      </c>
      <c r="L540" s="541">
        <f t="shared" ref="L540" si="4467">K540-H540</f>
        <v>0</v>
      </c>
      <c r="M540" s="1000">
        <v>60124</v>
      </c>
      <c r="N540" s="1000"/>
      <c r="O540" s="541">
        <f t="shared" ref="O540" si="4468">M540-K540</f>
        <v>6</v>
      </c>
      <c r="P540" s="541">
        <f t="shared" ref="P540" si="4469">M540-H540</f>
        <v>6</v>
      </c>
      <c r="Q540" s="1000">
        <v>60124</v>
      </c>
      <c r="R540" s="1000"/>
      <c r="S540" s="541">
        <f t="shared" ref="S540" si="4470">Q540-M540</f>
        <v>0</v>
      </c>
      <c r="T540" s="542">
        <f t="shared" ref="T540" si="4471">Q540-F540</f>
        <v>9</v>
      </c>
      <c r="U540" s="542"/>
      <c r="V540" s="541">
        <f t="shared" ref="V540" si="4472">P540</f>
        <v>6</v>
      </c>
      <c r="W540" s="543">
        <f t="shared" ref="W540" si="4473">T540-V540</f>
        <v>3</v>
      </c>
      <c r="X540" s="1046" t="s">
        <v>473</v>
      </c>
      <c r="Y540" s="1099" t="s">
        <v>51</v>
      </c>
      <c r="Z540" s="1099" t="s">
        <v>29</v>
      </c>
      <c r="AA540" s="1099">
        <v>2017</v>
      </c>
      <c r="AB540" s="1046" t="s">
        <v>30</v>
      </c>
      <c r="AC540" s="1047">
        <v>7</v>
      </c>
      <c r="AD540" s="978">
        <f t="shared" ref="AD540" si="4474">T540/AC540</f>
        <v>1.2857142857142858</v>
      </c>
      <c r="AE540" s="1048">
        <v>23.45</v>
      </c>
      <c r="AF540" s="976">
        <f t="shared" ref="AF540" si="4475">AD540*AE540</f>
        <v>30.150000000000002</v>
      </c>
      <c r="AG540" s="1058" t="s">
        <v>128</v>
      </c>
      <c r="AH540" s="976">
        <f t="shared" ref="AH540" si="4476">AF540</f>
        <v>30.150000000000002</v>
      </c>
      <c r="AI540" s="978">
        <f t="shared" ref="AI540" si="4477">AD540</f>
        <v>1.2857142857142858</v>
      </c>
      <c r="AJ540" s="978">
        <f t="shared" ref="AJ540" si="4478">T540</f>
        <v>9</v>
      </c>
    </row>
    <row r="541" spans="1:39">
      <c r="A541" s="1097">
        <v>45797</v>
      </c>
      <c r="B541" s="164" t="s">
        <v>442</v>
      </c>
      <c r="C541" s="164" t="s">
        <v>111</v>
      </c>
      <c r="D541" s="1098" t="s">
        <v>485</v>
      </c>
      <c r="E541" s="164" t="s">
        <v>282</v>
      </c>
      <c r="F541" s="1000">
        <v>60124</v>
      </c>
      <c r="G541" s="1000"/>
      <c r="H541" s="1000">
        <v>60134</v>
      </c>
      <c r="I541" s="1000"/>
      <c r="J541" s="541">
        <f t="shared" ref="J541" si="4479">H541-F541</f>
        <v>10</v>
      </c>
      <c r="K541" s="1000">
        <v>60134</v>
      </c>
      <c r="L541" s="541">
        <f t="shared" ref="L541" si="4480">K541-H541</f>
        <v>0</v>
      </c>
      <c r="M541" s="1000">
        <v>60144</v>
      </c>
      <c r="N541" s="1000"/>
      <c r="O541" s="541">
        <f t="shared" ref="O541" si="4481">M541-K541</f>
        <v>10</v>
      </c>
      <c r="P541" s="541">
        <f t="shared" ref="P541" si="4482">M541-H541</f>
        <v>10</v>
      </c>
      <c r="Q541" s="1000">
        <v>60155</v>
      </c>
      <c r="R541" s="1000"/>
      <c r="S541" s="541">
        <f t="shared" ref="S541" si="4483">Q541-M541</f>
        <v>11</v>
      </c>
      <c r="T541" s="542">
        <f t="shared" ref="T541" si="4484">Q541-F541</f>
        <v>31</v>
      </c>
      <c r="U541" s="542"/>
      <c r="V541" s="541">
        <f t="shared" ref="V541" si="4485">P541</f>
        <v>10</v>
      </c>
      <c r="W541" s="543">
        <f t="shared" ref="W541" si="4486">T541-V541</f>
        <v>21</v>
      </c>
      <c r="X541" s="1046" t="s">
        <v>473</v>
      </c>
      <c r="Y541" s="1099" t="s">
        <v>51</v>
      </c>
      <c r="Z541" s="1099" t="s">
        <v>29</v>
      </c>
      <c r="AA541" s="1099">
        <v>2017</v>
      </c>
      <c r="AB541" s="1046" t="s">
        <v>30</v>
      </c>
      <c r="AC541" s="1047">
        <v>7</v>
      </c>
      <c r="AD541" s="978">
        <f t="shared" ref="AD541" si="4487">T541/AC541</f>
        <v>4.4285714285714288</v>
      </c>
      <c r="AE541" s="1048">
        <v>23.45</v>
      </c>
      <c r="AF541" s="976">
        <f t="shared" ref="AF541" si="4488">AD541*AE541</f>
        <v>103.85000000000001</v>
      </c>
      <c r="AG541" s="1058" t="s">
        <v>128</v>
      </c>
      <c r="AH541" s="976">
        <f t="shared" ref="AH541" si="4489">AF541</f>
        <v>103.85000000000001</v>
      </c>
      <c r="AI541" s="978">
        <f t="shared" ref="AI541" si="4490">AD541</f>
        <v>4.4285714285714288</v>
      </c>
      <c r="AJ541" s="978">
        <f t="shared" ref="AJ541" si="4491">T541</f>
        <v>31</v>
      </c>
    </row>
    <row r="542" spans="1:39">
      <c r="A542" s="1097">
        <v>45797</v>
      </c>
      <c r="B542" s="164" t="s">
        <v>442</v>
      </c>
      <c r="C542" s="164" t="s">
        <v>111</v>
      </c>
      <c r="D542" s="1098" t="s">
        <v>461</v>
      </c>
      <c r="E542" s="164" t="s">
        <v>283</v>
      </c>
      <c r="F542" s="1000">
        <v>60155</v>
      </c>
      <c r="G542" s="1000"/>
      <c r="H542" s="1000">
        <v>60175</v>
      </c>
      <c r="I542" s="1000"/>
      <c r="J542" s="541">
        <f t="shared" ref="J542" si="4492">H542-F542</f>
        <v>20</v>
      </c>
      <c r="K542" s="1000">
        <v>60175</v>
      </c>
      <c r="L542" s="541">
        <f t="shared" ref="L542" si="4493">K542-H542</f>
        <v>0</v>
      </c>
      <c r="M542" s="1000">
        <v>60184</v>
      </c>
      <c r="N542" s="1000"/>
      <c r="O542" s="541">
        <f t="shared" ref="O542" si="4494">M542-K542</f>
        <v>9</v>
      </c>
      <c r="P542" s="541">
        <f t="shared" ref="P542" si="4495">M542-H542</f>
        <v>9</v>
      </c>
      <c r="Q542" s="1000">
        <v>60188</v>
      </c>
      <c r="R542" s="1000"/>
      <c r="S542" s="541">
        <f t="shared" ref="S542" si="4496">Q542-M542</f>
        <v>4</v>
      </c>
      <c r="T542" s="542">
        <f t="shared" ref="T542" si="4497">Q542-F542</f>
        <v>33</v>
      </c>
      <c r="U542" s="542"/>
      <c r="V542" s="541">
        <f t="shared" ref="V542" si="4498">P542</f>
        <v>9</v>
      </c>
      <c r="W542" s="543">
        <f t="shared" ref="W542" si="4499">T542-V542</f>
        <v>24</v>
      </c>
      <c r="X542" s="1046" t="s">
        <v>473</v>
      </c>
      <c r="Y542" s="1099" t="s">
        <v>51</v>
      </c>
      <c r="Z542" s="1099" t="s">
        <v>29</v>
      </c>
      <c r="AA542" s="1099">
        <v>2017</v>
      </c>
      <c r="AB542" s="1046" t="s">
        <v>30</v>
      </c>
      <c r="AC542" s="1047">
        <v>7</v>
      </c>
      <c r="AD542" s="978">
        <f t="shared" ref="AD542" si="4500">T542/AC542</f>
        <v>4.7142857142857144</v>
      </c>
      <c r="AE542" s="1048">
        <v>23.45</v>
      </c>
      <c r="AF542" s="976">
        <f t="shared" ref="AF542" si="4501">AD542*AE542</f>
        <v>110.55</v>
      </c>
      <c r="AG542" s="1058" t="s">
        <v>128</v>
      </c>
      <c r="AH542" s="976">
        <f t="shared" ref="AH542" si="4502">AF542</f>
        <v>110.55</v>
      </c>
      <c r="AI542" s="978">
        <f t="shared" ref="AI542" si="4503">AD542</f>
        <v>4.7142857142857144</v>
      </c>
      <c r="AJ542" s="978">
        <f t="shared" ref="AJ542" si="4504">T542</f>
        <v>33</v>
      </c>
    </row>
    <row r="543" spans="1:39">
      <c r="A543" s="1097">
        <v>45798</v>
      </c>
      <c r="B543" s="164" t="s">
        <v>442</v>
      </c>
      <c r="C543" s="164" t="s">
        <v>111</v>
      </c>
      <c r="D543" s="1098" t="s">
        <v>462</v>
      </c>
      <c r="E543" s="164" t="s">
        <v>282</v>
      </c>
      <c r="F543" s="1000">
        <v>60188</v>
      </c>
      <c r="G543" s="1000"/>
      <c r="H543" s="1000">
        <v>60191</v>
      </c>
      <c r="I543" s="1000"/>
      <c r="J543" s="541">
        <f t="shared" ref="J543" si="4505">H543-F543</f>
        <v>3</v>
      </c>
      <c r="K543" s="1000">
        <v>60191</v>
      </c>
      <c r="L543" s="541">
        <f t="shared" ref="L543" si="4506">K543-H543</f>
        <v>0</v>
      </c>
      <c r="M543" s="1000">
        <v>60197</v>
      </c>
      <c r="N543" s="1000"/>
      <c r="O543" s="541">
        <f t="shared" ref="O543" si="4507">M543-K543</f>
        <v>6</v>
      </c>
      <c r="P543" s="541">
        <f t="shared" ref="P543" si="4508">M543-H543</f>
        <v>6</v>
      </c>
      <c r="Q543" s="1000">
        <v>60197</v>
      </c>
      <c r="R543" s="1000"/>
      <c r="S543" s="541">
        <f t="shared" ref="S543" si="4509">Q543-M543</f>
        <v>0</v>
      </c>
      <c r="T543" s="542">
        <f t="shared" ref="T543" si="4510">Q543-F543</f>
        <v>9</v>
      </c>
      <c r="U543" s="542"/>
      <c r="V543" s="541">
        <f t="shared" ref="V543" si="4511">P543</f>
        <v>6</v>
      </c>
      <c r="W543" s="543">
        <f t="shared" ref="W543" si="4512">T543-V543</f>
        <v>3</v>
      </c>
      <c r="X543" s="1046" t="s">
        <v>473</v>
      </c>
      <c r="Y543" s="1099" t="s">
        <v>51</v>
      </c>
      <c r="Z543" s="1099" t="s">
        <v>29</v>
      </c>
      <c r="AA543" s="1099">
        <v>2017</v>
      </c>
      <c r="AB543" s="1046" t="s">
        <v>30</v>
      </c>
      <c r="AC543" s="1047">
        <v>7</v>
      </c>
      <c r="AD543" s="978">
        <f t="shared" ref="AD543" si="4513">T543/AC543</f>
        <v>1.2857142857142858</v>
      </c>
      <c r="AE543" s="1048">
        <v>23.45</v>
      </c>
      <c r="AF543" s="976">
        <f t="shared" ref="AF543" si="4514">AD543*AE543</f>
        <v>30.150000000000002</v>
      </c>
      <c r="AG543" s="1058" t="s">
        <v>128</v>
      </c>
      <c r="AH543" s="976">
        <f t="shared" ref="AH543" si="4515">AF543</f>
        <v>30.150000000000002</v>
      </c>
      <c r="AI543" s="978">
        <f t="shared" ref="AI543" si="4516">AD543</f>
        <v>1.2857142857142858</v>
      </c>
      <c r="AJ543" s="978">
        <f t="shared" ref="AJ543" si="4517">T543</f>
        <v>9</v>
      </c>
    </row>
    <row r="544" spans="1:39">
      <c r="A544" s="1097">
        <v>45798</v>
      </c>
      <c r="B544" s="164" t="s">
        <v>442</v>
      </c>
      <c r="C544" s="164" t="s">
        <v>111</v>
      </c>
      <c r="D544" s="1098" t="s">
        <v>485</v>
      </c>
      <c r="E544" s="164" t="s">
        <v>282</v>
      </c>
      <c r="F544" s="1000">
        <v>60197</v>
      </c>
      <c r="G544" s="1000"/>
      <c r="H544" s="1000">
        <v>60204</v>
      </c>
      <c r="I544" s="1000"/>
      <c r="J544" s="541">
        <f t="shared" ref="J544" si="4518">H544-F544</f>
        <v>7</v>
      </c>
      <c r="K544" s="1000">
        <v>60204</v>
      </c>
      <c r="L544" s="541">
        <f t="shared" ref="L544" si="4519">K544-H544</f>
        <v>0</v>
      </c>
      <c r="M544" s="1000">
        <v>60220</v>
      </c>
      <c r="N544" s="1000"/>
      <c r="O544" s="541">
        <f t="shared" ref="O544" si="4520">M544-K544</f>
        <v>16</v>
      </c>
      <c r="P544" s="541">
        <f t="shared" ref="P544" si="4521">M544-H544</f>
        <v>16</v>
      </c>
      <c r="Q544" s="1000">
        <v>60232</v>
      </c>
      <c r="R544" s="1000"/>
      <c r="S544" s="541">
        <f t="shared" ref="S544" si="4522">Q544-M544</f>
        <v>12</v>
      </c>
      <c r="T544" s="542">
        <f t="shared" ref="T544" si="4523">Q544-F544</f>
        <v>35</v>
      </c>
      <c r="U544" s="542"/>
      <c r="V544" s="541">
        <f t="shared" ref="V544" si="4524">P544</f>
        <v>16</v>
      </c>
      <c r="W544" s="543">
        <f t="shared" ref="W544" si="4525">T544-V544</f>
        <v>19</v>
      </c>
      <c r="X544" s="1046" t="s">
        <v>473</v>
      </c>
      <c r="Y544" s="1099" t="s">
        <v>51</v>
      </c>
      <c r="Z544" s="1099" t="s">
        <v>29</v>
      </c>
      <c r="AA544" s="1099">
        <v>2017</v>
      </c>
      <c r="AB544" s="1046" t="s">
        <v>30</v>
      </c>
      <c r="AC544" s="1047">
        <v>7</v>
      </c>
      <c r="AD544" s="978">
        <f t="shared" ref="AD544" si="4526">T544/AC544</f>
        <v>5</v>
      </c>
      <c r="AE544" s="1048">
        <v>23.45</v>
      </c>
      <c r="AF544" s="976">
        <f t="shared" ref="AF544" si="4527">AD544*AE544</f>
        <v>117.25</v>
      </c>
      <c r="AG544" s="1058" t="s">
        <v>128</v>
      </c>
      <c r="AH544" s="976">
        <f t="shared" ref="AH544" si="4528">AF544</f>
        <v>117.25</v>
      </c>
      <c r="AI544" s="978">
        <f t="shared" ref="AI544" si="4529">AD544</f>
        <v>5</v>
      </c>
      <c r="AJ544" s="978">
        <f t="shared" ref="AJ544" si="4530">T544</f>
        <v>35</v>
      </c>
    </row>
    <row r="545" spans="1:39">
      <c r="A545" s="1097">
        <v>45798</v>
      </c>
      <c r="B545" s="164" t="s">
        <v>442</v>
      </c>
      <c r="C545" s="164" t="s">
        <v>111</v>
      </c>
      <c r="D545" s="1098" t="s">
        <v>461</v>
      </c>
      <c r="E545" s="164" t="s">
        <v>283</v>
      </c>
      <c r="F545" s="1000">
        <v>60232</v>
      </c>
      <c r="G545" s="1000"/>
      <c r="H545" s="1000">
        <v>60247</v>
      </c>
      <c r="I545" s="1000"/>
      <c r="J545" s="541">
        <f t="shared" ref="J545" si="4531">H545-F545</f>
        <v>15</v>
      </c>
      <c r="K545" s="1000">
        <v>60247</v>
      </c>
      <c r="L545" s="541">
        <f t="shared" ref="L545" si="4532">K545-H545</f>
        <v>0</v>
      </c>
      <c r="M545" s="1000">
        <v>60255</v>
      </c>
      <c r="N545" s="1000"/>
      <c r="O545" s="541">
        <f t="shared" ref="O545" si="4533">M545-K545</f>
        <v>8</v>
      </c>
      <c r="P545" s="541">
        <f t="shared" ref="P545" si="4534">M545-H545</f>
        <v>8</v>
      </c>
      <c r="Q545" s="1000">
        <v>60258</v>
      </c>
      <c r="R545" s="1000"/>
      <c r="S545" s="541">
        <f t="shared" ref="S545" si="4535">Q545-M545</f>
        <v>3</v>
      </c>
      <c r="T545" s="542">
        <f t="shared" ref="T545" si="4536">Q545-F545</f>
        <v>26</v>
      </c>
      <c r="U545" s="542"/>
      <c r="V545" s="541">
        <f t="shared" ref="V545" si="4537">P545</f>
        <v>8</v>
      </c>
      <c r="W545" s="543">
        <f t="shared" ref="W545" si="4538">T545-V545</f>
        <v>18</v>
      </c>
      <c r="X545" s="1046" t="s">
        <v>473</v>
      </c>
      <c r="Y545" s="1099" t="s">
        <v>51</v>
      </c>
      <c r="Z545" s="1099" t="s">
        <v>29</v>
      </c>
      <c r="AA545" s="1099">
        <v>2017</v>
      </c>
      <c r="AB545" s="1046" t="s">
        <v>30</v>
      </c>
      <c r="AC545" s="1047">
        <v>7</v>
      </c>
      <c r="AD545" s="978">
        <f t="shared" ref="AD545" si="4539">T545/AC545</f>
        <v>3.7142857142857144</v>
      </c>
      <c r="AE545" s="1048">
        <v>23.45</v>
      </c>
      <c r="AF545" s="976">
        <f t="shared" ref="AF545" si="4540">AD545*AE545</f>
        <v>87.1</v>
      </c>
      <c r="AG545" s="1058" t="s">
        <v>128</v>
      </c>
      <c r="AH545" s="976">
        <f t="shared" ref="AH545" si="4541">AF545</f>
        <v>87.1</v>
      </c>
      <c r="AI545" s="978">
        <f t="shared" ref="AI545" si="4542">AD545</f>
        <v>3.7142857142857144</v>
      </c>
      <c r="AJ545" s="978">
        <f t="shared" ref="AJ545" si="4543">T545</f>
        <v>26</v>
      </c>
      <c r="AK545" s="1035" t="s">
        <v>439</v>
      </c>
      <c r="AL545" s="1036" t="s">
        <v>440</v>
      </c>
      <c r="AM545" s="1092" t="s">
        <v>2</v>
      </c>
    </row>
    <row r="546" spans="1:39">
      <c r="A546" s="1097">
        <v>45799</v>
      </c>
      <c r="B546" s="164" t="s">
        <v>442</v>
      </c>
      <c r="C546" s="164" t="s">
        <v>111</v>
      </c>
      <c r="D546" s="1098" t="s">
        <v>462</v>
      </c>
      <c r="E546" s="164" t="s">
        <v>282</v>
      </c>
      <c r="F546" s="1000">
        <v>60258</v>
      </c>
      <c r="G546" s="1000"/>
      <c r="H546" s="1000">
        <v>60261</v>
      </c>
      <c r="I546" s="1000"/>
      <c r="J546" s="541">
        <f t="shared" ref="J546" si="4544">H546-F546</f>
        <v>3</v>
      </c>
      <c r="K546" s="1000">
        <v>60261</v>
      </c>
      <c r="L546" s="541">
        <f t="shared" ref="L546" si="4545">K546-H546</f>
        <v>0</v>
      </c>
      <c r="M546" s="1000">
        <v>60267</v>
      </c>
      <c r="N546" s="1000"/>
      <c r="O546" s="541">
        <f t="shared" ref="O546" si="4546">M546-K546</f>
        <v>6</v>
      </c>
      <c r="P546" s="541">
        <f t="shared" ref="P546" si="4547">M546-H546</f>
        <v>6</v>
      </c>
      <c r="Q546" s="1000">
        <v>60267</v>
      </c>
      <c r="R546" s="1000"/>
      <c r="S546" s="541">
        <f t="shared" ref="S546" si="4548">Q546-M546</f>
        <v>0</v>
      </c>
      <c r="T546" s="542">
        <f t="shared" ref="T546" si="4549">Q546-F546</f>
        <v>9</v>
      </c>
      <c r="U546" s="542"/>
      <c r="V546" s="541">
        <f t="shared" ref="V546" si="4550">P546</f>
        <v>6</v>
      </c>
      <c r="W546" s="543">
        <f t="shared" ref="W546" si="4551">T546-V546</f>
        <v>3</v>
      </c>
      <c r="X546" s="1046" t="s">
        <v>473</v>
      </c>
      <c r="Y546" s="1099" t="s">
        <v>51</v>
      </c>
      <c r="Z546" s="1099" t="s">
        <v>29</v>
      </c>
      <c r="AA546" s="1099">
        <v>2017</v>
      </c>
      <c r="AB546" s="1046" t="s">
        <v>30</v>
      </c>
      <c r="AC546" s="1047">
        <v>7</v>
      </c>
      <c r="AD546" s="978">
        <f t="shared" ref="AD546" si="4552">T546/AC546</f>
        <v>1.2857142857142858</v>
      </c>
      <c r="AE546" s="1048">
        <v>23.45</v>
      </c>
      <c r="AF546" s="976">
        <f t="shared" ref="AF546" si="4553">AD546*AE546</f>
        <v>30.150000000000002</v>
      </c>
      <c r="AG546" s="1058" t="s">
        <v>128</v>
      </c>
      <c r="AH546" s="976">
        <f t="shared" ref="AH546" si="4554">AF546</f>
        <v>30.150000000000002</v>
      </c>
      <c r="AI546" s="978">
        <f t="shared" ref="AI546" si="4555">AD546</f>
        <v>1.2857142857142858</v>
      </c>
      <c r="AJ546" s="978">
        <f t="shared" ref="AJ546" si="4556">T546</f>
        <v>9</v>
      </c>
      <c r="AK546" s="1107">
        <f>SUM(AH538:AH546)</f>
        <v>690.1</v>
      </c>
      <c r="AL546" s="1067">
        <v>1000</v>
      </c>
      <c r="AM546" s="1073">
        <v>45799</v>
      </c>
    </row>
    <row r="547" spans="1:39">
      <c r="A547" s="1097">
        <v>45799</v>
      </c>
      <c r="B547" s="164" t="s">
        <v>442</v>
      </c>
      <c r="C547" s="164" t="s">
        <v>111</v>
      </c>
      <c r="D547" s="1098" t="s">
        <v>485</v>
      </c>
      <c r="E547" s="164" t="s">
        <v>282</v>
      </c>
      <c r="F547" s="1000">
        <v>60267</v>
      </c>
      <c r="G547" s="1000"/>
      <c r="H547" s="1000">
        <v>60278</v>
      </c>
      <c r="I547" s="1000"/>
      <c r="J547" s="541">
        <f t="shared" ref="J547" si="4557">H547-F547</f>
        <v>11</v>
      </c>
      <c r="K547" s="1000">
        <v>60278</v>
      </c>
      <c r="L547" s="541">
        <f t="shared" ref="L547" si="4558">K547-H547</f>
        <v>0</v>
      </c>
      <c r="M547" s="1000">
        <v>60290</v>
      </c>
      <c r="N547" s="1000"/>
      <c r="O547" s="541">
        <f t="shared" ref="O547" si="4559">M547-K547</f>
        <v>12</v>
      </c>
      <c r="P547" s="541">
        <f t="shared" ref="P547" si="4560">M547-H547</f>
        <v>12</v>
      </c>
      <c r="Q547" s="1000">
        <v>60299</v>
      </c>
      <c r="R547" s="1000"/>
      <c r="S547" s="541">
        <f t="shared" ref="S547" si="4561">Q547-M547</f>
        <v>9</v>
      </c>
      <c r="T547" s="542">
        <f t="shared" ref="T547" si="4562">Q547-F547</f>
        <v>32</v>
      </c>
      <c r="U547" s="542"/>
      <c r="V547" s="541">
        <f t="shared" ref="V547" si="4563">P547</f>
        <v>12</v>
      </c>
      <c r="W547" s="543">
        <f t="shared" ref="W547" si="4564">T547-V547</f>
        <v>20</v>
      </c>
      <c r="X547" s="1046" t="s">
        <v>473</v>
      </c>
      <c r="Y547" s="1099" t="s">
        <v>51</v>
      </c>
      <c r="Z547" s="1099" t="s">
        <v>29</v>
      </c>
      <c r="AA547" s="1099">
        <v>2017</v>
      </c>
      <c r="AB547" s="1046" t="s">
        <v>30</v>
      </c>
      <c r="AC547" s="1047">
        <v>7</v>
      </c>
      <c r="AD547" s="978">
        <f t="shared" ref="AD547" si="4565">T547/AC547</f>
        <v>4.5714285714285712</v>
      </c>
      <c r="AE547" s="1048">
        <v>23.45</v>
      </c>
      <c r="AF547" s="976">
        <f t="shared" ref="AF547" si="4566">AD547*AE547</f>
        <v>107.19999999999999</v>
      </c>
      <c r="AG547" s="1058" t="s">
        <v>128</v>
      </c>
      <c r="AH547" s="976">
        <f t="shared" ref="AH547" si="4567">AF547</f>
        <v>107.19999999999999</v>
      </c>
      <c r="AI547" s="978">
        <f t="shared" ref="AI547" si="4568">AD547</f>
        <v>4.5714285714285712</v>
      </c>
      <c r="AJ547" s="978">
        <f t="shared" ref="AJ547" si="4569">T547</f>
        <v>32</v>
      </c>
    </row>
    <row r="548" spans="1:39">
      <c r="A548" s="1097">
        <v>45799</v>
      </c>
      <c r="B548" s="164" t="s">
        <v>442</v>
      </c>
      <c r="C548" s="164" t="s">
        <v>111</v>
      </c>
      <c r="D548" s="1098" t="s">
        <v>461</v>
      </c>
      <c r="E548" s="164" t="s">
        <v>283</v>
      </c>
      <c r="F548" s="1000">
        <v>60299</v>
      </c>
      <c r="G548" s="1000"/>
      <c r="H548" s="1000">
        <v>60319</v>
      </c>
      <c r="I548" s="1000"/>
      <c r="J548" s="541">
        <f t="shared" ref="J548" si="4570">H548-F548</f>
        <v>20</v>
      </c>
      <c r="K548" s="1000">
        <v>60319</v>
      </c>
      <c r="L548" s="541">
        <f t="shared" ref="L548" si="4571">K548-H548</f>
        <v>0</v>
      </c>
      <c r="M548" s="1000">
        <v>60328</v>
      </c>
      <c r="N548" s="1000"/>
      <c r="O548" s="541">
        <f t="shared" ref="O548" si="4572">M548-K548</f>
        <v>9</v>
      </c>
      <c r="P548" s="541">
        <f t="shared" ref="P548" si="4573">M548-H548</f>
        <v>9</v>
      </c>
      <c r="Q548" s="1000">
        <v>60330</v>
      </c>
      <c r="R548" s="1000"/>
      <c r="S548" s="541">
        <f t="shared" ref="S548" si="4574">Q548-M548</f>
        <v>2</v>
      </c>
      <c r="T548" s="542">
        <f t="shared" ref="T548" si="4575">Q548-F548</f>
        <v>31</v>
      </c>
      <c r="U548" s="542"/>
      <c r="V548" s="541">
        <f t="shared" ref="V548" si="4576">P548</f>
        <v>9</v>
      </c>
      <c r="W548" s="543">
        <f t="shared" ref="W548" si="4577">T548-V548</f>
        <v>22</v>
      </c>
      <c r="X548" s="1046" t="s">
        <v>473</v>
      </c>
      <c r="Y548" s="1099" t="s">
        <v>51</v>
      </c>
      <c r="Z548" s="1099" t="s">
        <v>29</v>
      </c>
      <c r="AA548" s="1099">
        <v>2017</v>
      </c>
      <c r="AB548" s="1046" t="s">
        <v>30</v>
      </c>
      <c r="AC548" s="1047">
        <v>7</v>
      </c>
      <c r="AD548" s="978">
        <f t="shared" ref="AD548" si="4578">T548/AC548</f>
        <v>4.4285714285714288</v>
      </c>
      <c r="AE548" s="1048">
        <v>23.45</v>
      </c>
      <c r="AF548" s="976">
        <f t="shared" ref="AF548" si="4579">AD548*AE548</f>
        <v>103.85000000000001</v>
      </c>
      <c r="AG548" s="1058" t="s">
        <v>128</v>
      </c>
      <c r="AH548" s="976">
        <f t="shared" ref="AH548" si="4580">AF548</f>
        <v>103.85000000000001</v>
      </c>
      <c r="AI548" s="978">
        <f t="shared" ref="AI548" si="4581">AD548</f>
        <v>4.4285714285714288</v>
      </c>
      <c r="AJ548" s="978">
        <f t="shared" ref="AJ548" si="4582">T548</f>
        <v>31</v>
      </c>
      <c r="AK548" s="1108"/>
      <c r="AL548" s="1069"/>
      <c r="AM548" s="1109"/>
    </row>
    <row r="549" spans="1:39">
      <c r="A549" s="1097">
        <v>45800</v>
      </c>
      <c r="B549" s="164" t="s">
        <v>442</v>
      </c>
      <c r="C549" s="164" t="s">
        <v>111</v>
      </c>
      <c r="D549" s="1098" t="s">
        <v>462</v>
      </c>
      <c r="E549" s="164" t="s">
        <v>282</v>
      </c>
      <c r="F549" s="1000">
        <v>60330</v>
      </c>
      <c r="G549" s="1000"/>
      <c r="H549" s="1000">
        <v>60333</v>
      </c>
      <c r="I549" s="1000"/>
      <c r="J549" s="541">
        <f t="shared" ref="J549" si="4583">H549-F549</f>
        <v>3</v>
      </c>
      <c r="K549" s="1000">
        <v>60333</v>
      </c>
      <c r="L549" s="541">
        <f t="shared" ref="L549" si="4584">K549-H549</f>
        <v>0</v>
      </c>
      <c r="M549" s="1000">
        <v>60340</v>
      </c>
      <c r="N549" s="1000"/>
      <c r="O549" s="541">
        <f t="shared" ref="O549" si="4585">M549-K549</f>
        <v>7</v>
      </c>
      <c r="P549" s="541">
        <f t="shared" ref="P549" si="4586">M549-H549</f>
        <v>7</v>
      </c>
      <c r="Q549" s="1000">
        <v>60340</v>
      </c>
      <c r="R549" s="1000"/>
      <c r="S549" s="541">
        <f t="shared" ref="S549" si="4587">Q549-M549</f>
        <v>0</v>
      </c>
      <c r="T549" s="542">
        <f t="shared" ref="T549" si="4588">Q549-F549</f>
        <v>10</v>
      </c>
      <c r="U549" s="542"/>
      <c r="V549" s="541">
        <f t="shared" ref="V549" si="4589">P549</f>
        <v>7</v>
      </c>
      <c r="W549" s="543">
        <f t="shared" ref="W549" si="4590">T549-V549</f>
        <v>3</v>
      </c>
      <c r="X549" s="1046" t="s">
        <v>473</v>
      </c>
      <c r="Y549" s="1099" t="s">
        <v>51</v>
      </c>
      <c r="Z549" s="1099" t="s">
        <v>29</v>
      </c>
      <c r="AA549" s="1099">
        <v>2017</v>
      </c>
      <c r="AB549" s="1046" t="s">
        <v>30</v>
      </c>
      <c r="AC549" s="1047">
        <v>7</v>
      </c>
      <c r="AD549" s="978">
        <f t="shared" ref="AD549" si="4591">T549/AC549</f>
        <v>1.4285714285714286</v>
      </c>
      <c r="AE549" s="1048">
        <v>23.45</v>
      </c>
      <c r="AF549" s="976">
        <f t="shared" ref="AF549" si="4592">AD549*AE549</f>
        <v>33.5</v>
      </c>
      <c r="AG549" s="1058" t="s">
        <v>128</v>
      </c>
      <c r="AH549" s="976">
        <f t="shared" ref="AH549" si="4593">AF549</f>
        <v>33.5</v>
      </c>
      <c r="AI549" s="978">
        <f t="shared" ref="AI549" si="4594">AD549</f>
        <v>1.4285714285714286</v>
      </c>
      <c r="AJ549" s="978">
        <f t="shared" ref="AJ549" si="4595">T549</f>
        <v>10</v>
      </c>
      <c r="AK549" s="1108"/>
      <c r="AL549" s="1069"/>
      <c r="AM549" s="1076"/>
    </row>
    <row r="550" spans="1:39">
      <c r="A550" s="1097">
        <v>45800</v>
      </c>
      <c r="B550" s="164" t="s">
        <v>442</v>
      </c>
      <c r="C550" s="164" t="s">
        <v>111</v>
      </c>
      <c r="D550" s="1098" t="s">
        <v>485</v>
      </c>
      <c r="E550" s="164" t="s">
        <v>282</v>
      </c>
      <c r="F550" s="1000">
        <v>60340</v>
      </c>
      <c r="G550" s="1000"/>
      <c r="H550" s="1000">
        <v>60346</v>
      </c>
      <c r="I550" s="1000"/>
      <c r="J550" s="541">
        <f t="shared" ref="J550" si="4596">H550-F550</f>
        <v>6</v>
      </c>
      <c r="K550" s="1000">
        <v>60346</v>
      </c>
      <c r="L550" s="541">
        <f t="shared" ref="L550" si="4597">K550-H550</f>
        <v>0</v>
      </c>
      <c r="M550" s="1000">
        <v>60366</v>
      </c>
      <c r="N550" s="1000"/>
      <c r="O550" s="541">
        <f t="shared" ref="O550" si="4598">M550-K550</f>
        <v>20</v>
      </c>
      <c r="P550" s="541">
        <f t="shared" ref="P550" si="4599">M550-H550</f>
        <v>20</v>
      </c>
      <c r="Q550" s="1000">
        <v>60375</v>
      </c>
      <c r="R550" s="1000"/>
      <c r="S550" s="541">
        <f t="shared" ref="S550" si="4600">Q550-M550</f>
        <v>9</v>
      </c>
      <c r="T550" s="542">
        <f t="shared" ref="T550" si="4601">Q550-F550</f>
        <v>35</v>
      </c>
      <c r="U550" s="542"/>
      <c r="V550" s="541">
        <f t="shared" ref="V550" si="4602">P550</f>
        <v>20</v>
      </c>
      <c r="W550" s="543">
        <f t="shared" ref="W550" si="4603">T550-V550</f>
        <v>15</v>
      </c>
      <c r="X550" s="1046" t="s">
        <v>473</v>
      </c>
      <c r="Y550" s="1099" t="s">
        <v>51</v>
      </c>
      <c r="Z550" s="1099" t="s">
        <v>29</v>
      </c>
      <c r="AA550" s="1099">
        <v>2017</v>
      </c>
      <c r="AB550" s="1046" t="s">
        <v>30</v>
      </c>
      <c r="AC550" s="1047">
        <v>7</v>
      </c>
      <c r="AD550" s="978">
        <f t="shared" ref="AD550" si="4604">T550/AC550</f>
        <v>5</v>
      </c>
      <c r="AE550" s="1048">
        <v>23.45</v>
      </c>
      <c r="AF550" s="976">
        <f t="shared" ref="AF550" si="4605">AD550*AE550</f>
        <v>117.25</v>
      </c>
      <c r="AG550" s="1058" t="s">
        <v>128</v>
      </c>
      <c r="AH550" s="976">
        <f t="shared" ref="AH550" si="4606">AF550</f>
        <v>117.25</v>
      </c>
      <c r="AI550" s="978">
        <f t="shared" ref="AI550" si="4607">AD550</f>
        <v>5</v>
      </c>
      <c r="AJ550" s="978">
        <f t="shared" ref="AJ550" si="4608">T550</f>
        <v>35</v>
      </c>
    </row>
    <row r="551" spans="1:39">
      <c r="A551" s="1097">
        <v>45800</v>
      </c>
      <c r="B551" s="164" t="s">
        <v>442</v>
      </c>
      <c r="C551" s="164" t="s">
        <v>111</v>
      </c>
      <c r="D551" s="1098" t="s">
        <v>461</v>
      </c>
      <c r="E551" s="164" t="s">
        <v>283</v>
      </c>
      <c r="F551" s="1000">
        <v>60375</v>
      </c>
      <c r="G551" s="1000"/>
      <c r="H551" s="1000">
        <v>60390</v>
      </c>
      <c r="I551" s="1000"/>
      <c r="J551" s="541">
        <f t="shared" ref="J551" si="4609">H551-F551</f>
        <v>15</v>
      </c>
      <c r="K551" s="1000">
        <v>60390</v>
      </c>
      <c r="L551" s="541">
        <f t="shared" ref="L551" si="4610">K551-H551</f>
        <v>0</v>
      </c>
      <c r="M551" s="1000">
        <v>60405</v>
      </c>
      <c r="N551" s="1000"/>
      <c r="O551" s="541">
        <f t="shared" ref="O551" si="4611">M551-K551</f>
        <v>15</v>
      </c>
      <c r="P551" s="541">
        <f t="shared" ref="P551" si="4612">M551-H551</f>
        <v>15</v>
      </c>
      <c r="Q551" s="1000">
        <v>60412</v>
      </c>
      <c r="R551" s="1000"/>
      <c r="S551" s="541">
        <f t="shared" ref="S551" si="4613">Q551-M551</f>
        <v>7</v>
      </c>
      <c r="T551" s="542">
        <f t="shared" ref="T551" si="4614">Q551-F551</f>
        <v>37</v>
      </c>
      <c r="U551" s="542"/>
      <c r="V551" s="541">
        <f t="shared" ref="V551" si="4615">P551</f>
        <v>15</v>
      </c>
      <c r="W551" s="543">
        <f t="shared" ref="W551" si="4616">T551-V551</f>
        <v>22</v>
      </c>
      <c r="X551" s="1046" t="s">
        <v>473</v>
      </c>
      <c r="Y551" s="1099" t="s">
        <v>51</v>
      </c>
      <c r="Z551" s="1099" t="s">
        <v>29</v>
      </c>
      <c r="AA551" s="1099">
        <v>2017</v>
      </c>
      <c r="AB551" s="1046" t="s">
        <v>30</v>
      </c>
      <c r="AC551" s="1047">
        <v>7</v>
      </c>
      <c r="AD551" s="978">
        <f t="shared" ref="AD551" si="4617">T551/AC551</f>
        <v>5.2857142857142856</v>
      </c>
      <c r="AE551" s="1048">
        <v>23.45</v>
      </c>
      <c r="AF551" s="976">
        <f t="shared" ref="AF551" si="4618">AD551*AE551</f>
        <v>123.94999999999999</v>
      </c>
      <c r="AG551" s="1058" t="s">
        <v>128</v>
      </c>
      <c r="AH551" s="976">
        <f t="shared" ref="AH551" si="4619">AF551</f>
        <v>123.94999999999999</v>
      </c>
      <c r="AI551" s="978">
        <f t="shared" ref="AI551" si="4620">AD551</f>
        <v>5.2857142857142856</v>
      </c>
      <c r="AJ551" s="978">
        <f t="shared" ref="AJ551" si="4621">T551</f>
        <v>37</v>
      </c>
    </row>
    <row r="552" spans="1:39">
      <c r="A552" s="1097">
        <v>45801</v>
      </c>
      <c r="B552" s="164" t="s">
        <v>608</v>
      </c>
      <c r="C552" s="164" t="s">
        <v>659</v>
      </c>
      <c r="D552" s="1098" t="s">
        <v>517</v>
      </c>
      <c r="E552" s="164" t="s">
        <v>283</v>
      </c>
      <c r="F552" s="1000">
        <v>60412</v>
      </c>
      <c r="G552" s="1000"/>
      <c r="H552" s="1000">
        <v>60412</v>
      </c>
      <c r="I552" s="1000"/>
      <c r="J552" s="541">
        <f t="shared" ref="J552" si="4622">H552-F552</f>
        <v>0</v>
      </c>
      <c r="K552" s="1000">
        <v>60412</v>
      </c>
      <c r="L552" s="541">
        <f t="shared" ref="L552" si="4623">K552-H552</f>
        <v>0</v>
      </c>
      <c r="M552" s="1000">
        <v>60575</v>
      </c>
      <c r="N552" s="1000"/>
      <c r="O552" s="541">
        <f t="shared" ref="O552" si="4624">M552-K552</f>
        <v>163</v>
      </c>
      <c r="P552" s="541">
        <f t="shared" ref="P552" si="4625">M552-H552</f>
        <v>163</v>
      </c>
      <c r="Q552" s="1000">
        <v>60575</v>
      </c>
      <c r="R552" s="1000"/>
      <c r="S552" s="541">
        <f t="shared" ref="S552" si="4626">Q552-M552</f>
        <v>0</v>
      </c>
      <c r="T552" s="542">
        <f t="shared" ref="T552" si="4627">Q552-F552</f>
        <v>163</v>
      </c>
      <c r="U552" s="542"/>
      <c r="V552" s="541">
        <f t="shared" ref="V552" si="4628">P552</f>
        <v>163</v>
      </c>
      <c r="W552" s="543">
        <f t="shared" ref="W552" si="4629">T552-V552</f>
        <v>0</v>
      </c>
      <c r="X552" s="1046" t="s">
        <v>473</v>
      </c>
      <c r="Y552" s="1099" t="s">
        <v>51</v>
      </c>
      <c r="Z552" s="1099" t="s">
        <v>29</v>
      </c>
      <c r="AA552" s="1099">
        <v>2017</v>
      </c>
      <c r="AB552" s="1046" t="s">
        <v>30</v>
      </c>
      <c r="AC552" s="1047">
        <v>7</v>
      </c>
      <c r="AD552" s="978">
        <f t="shared" ref="AD552" si="4630">T552/AC552</f>
        <v>23.285714285714285</v>
      </c>
      <c r="AE552" s="1048">
        <v>23.45</v>
      </c>
      <c r="AF552" s="976">
        <f t="shared" ref="AF552" si="4631">AD552*AE552</f>
        <v>546.04999999999995</v>
      </c>
      <c r="AG552" s="1058" t="s">
        <v>128</v>
      </c>
      <c r="AH552" s="976">
        <f t="shared" ref="AH552" si="4632">AF552</f>
        <v>546.04999999999995</v>
      </c>
      <c r="AI552" s="978">
        <f t="shared" ref="AI552" si="4633">AD552</f>
        <v>23.285714285714285</v>
      </c>
      <c r="AJ552" s="978">
        <f t="shared" ref="AJ552" si="4634">T552</f>
        <v>163</v>
      </c>
      <c r="AK552" s="1035" t="s">
        <v>439</v>
      </c>
      <c r="AL552" s="1036" t="s">
        <v>440</v>
      </c>
      <c r="AM552" s="1092" t="s">
        <v>2</v>
      </c>
    </row>
    <row r="553" spans="1:39">
      <c r="A553" s="1097">
        <v>45803</v>
      </c>
      <c r="B553" s="164" t="s">
        <v>442</v>
      </c>
      <c r="C553" s="164" t="s">
        <v>111</v>
      </c>
      <c r="D553" s="1098" t="s">
        <v>462</v>
      </c>
      <c r="E553" s="164" t="s">
        <v>282</v>
      </c>
      <c r="F553" s="1000">
        <v>60575</v>
      </c>
      <c r="G553" s="1000"/>
      <c r="H553" s="1000">
        <v>60578</v>
      </c>
      <c r="I553" s="1000"/>
      <c r="J553" s="541">
        <f t="shared" ref="J553" si="4635">H553-F553</f>
        <v>3</v>
      </c>
      <c r="K553" s="1000">
        <v>60578</v>
      </c>
      <c r="L553" s="541">
        <f t="shared" ref="L553" si="4636">K553-H553</f>
        <v>0</v>
      </c>
      <c r="M553" s="1000">
        <v>60584</v>
      </c>
      <c r="N553" s="1000"/>
      <c r="O553" s="541">
        <f t="shared" ref="O553" si="4637">M553-K553</f>
        <v>6</v>
      </c>
      <c r="P553" s="541">
        <f t="shared" ref="P553" si="4638">M553-H553</f>
        <v>6</v>
      </c>
      <c r="Q553" s="1000">
        <v>60584</v>
      </c>
      <c r="R553" s="1000"/>
      <c r="S553" s="541">
        <f t="shared" ref="S553" si="4639">Q553-M553</f>
        <v>0</v>
      </c>
      <c r="T553" s="542">
        <f t="shared" ref="T553" si="4640">Q553-F553</f>
        <v>9</v>
      </c>
      <c r="U553" s="542"/>
      <c r="V553" s="541">
        <f t="shared" ref="V553" si="4641">P553</f>
        <v>6</v>
      </c>
      <c r="W553" s="543">
        <f t="shared" ref="W553" si="4642">T553-V553</f>
        <v>3</v>
      </c>
      <c r="X553" s="1046" t="s">
        <v>473</v>
      </c>
      <c r="Y553" s="1099" t="s">
        <v>51</v>
      </c>
      <c r="Z553" s="1099" t="s">
        <v>29</v>
      </c>
      <c r="AA553" s="1099">
        <v>2017</v>
      </c>
      <c r="AB553" s="1046" t="s">
        <v>30</v>
      </c>
      <c r="AC553" s="1047">
        <v>7</v>
      </c>
      <c r="AD553" s="978">
        <f t="shared" ref="AD553" si="4643">T553/AC553</f>
        <v>1.2857142857142858</v>
      </c>
      <c r="AE553" s="1048">
        <v>23.45</v>
      </c>
      <c r="AF553" s="976">
        <f t="shared" ref="AF553" si="4644">AD553*AE553</f>
        <v>30.150000000000002</v>
      </c>
      <c r="AG553" s="1058" t="s">
        <v>128</v>
      </c>
      <c r="AH553" s="976">
        <f t="shared" ref="AH553" si="4645">AF553</f>
        <v>30.150000000000002</v>
      </c>
      <c r="AI553" s="978">
        <f t="shared" ref="AI553" si="4646">AD553</f>
        <v>1.2857142857142858</v>
      </c>
      <c r="AJ553" s="978">
        <f t="shared" ref="AJ553" si="4647">T553</f>
        <v>9</v>
      </c>
      <c r="AK553" s="1107">
        <f>SUM(AH547:AH553)</f>
        <v>1061.95</v>
      </c>
      <c r="AL553" s="1067">
        <v>1200</v>
      </c>
      <c r="AM553" s="1073">
        <v>45803</v>
      </c>
    </row>
    <row r="554" spans="1:39">
      <c r="A554" s="1097">
        <v>45803</v>
      </c>
      <c r="B554" s="164" t="s">
        <v>442</v>
      </c>
      <c r="C554" s="164" t="s">
        <v>111</v>
      </c>
      <c r="D554" s="1098" t="s">
        <v>485</v>
      </c>
      <c r="E554" s="164" t="s">
        <v>282</v>
      </c>
      <c r="F554" s="1000">
        <v>60584</v>
      </c>
      <c r="G554" s="1000"/>
      <c r="H554" s="1000">
        <v>60595</v>
      </c>
      <c r="I554" s="1000"/>
      <c r="J554" s="541">
        <f t="shared" ref="J554" si="4648">H554-F554</f>
        <v>11</v>
      </c>
      <c r="K554" s="1000">
        <v>60595</v>
      </c>
      <c r="L554" s="541">
        <f t="shared" ref="L554" si="4649">K554-H554</f>
        <v>0</v>
      </c>
      <c r="M554" s="1000">
        <v>60617</v>
      </c>
      <c r="N554" s="1000"/>
      <c r="O554" s="541">
        <f t="shared" ref="O554" si="4650">M554-K554</f>
        <v>22</v>
      </c>
      <c r="P554" s="541">
        <f t="shared" ref="P554" si="4651">M554-H554</f>
        <v>22</v>
      </c>
      <c r="Q554" s="1000">
        <v>60628</v>
      </c>
      <c r="R554" s="1000"/>
      <c r="S554" s="541">
        <f t="shared" ref="S554" si="4652">Q554-M554</f>
        <v>11</v>
      </c>
      <c r="T554" s="542">
        <f t="shared" ref="T554" si="4653">Q554-F554</f>
        <v>44</v>
      </c>
      <c r="U554" s="542"/>
      <c r="V554" s="541">
        <f t="shared" ref="V554" si="4654">P554</f>
        <v>22</v>
      </c>
      <c r="W554" s="543">
        <f t="shared" ref="W554" si="4655">T554-V554</f>
        <v>22</v>
      </c>
      <c r="X554" s="1046" t="s">
        <v>473</v>
      </c>
      <c r="Y554" s="1099" t="s">
        <v>51</v>
      </c>
      <c r="Z554" s="1099" t="s">
        <v>29</v>
      </c>
      <c r="AA554" s="1099">
        <v>2017</v>
      </c>
      <c r="AB554" s="1046" t="s">
        <v>30</v>
      </c>
      <c r="AC554" s="1047">
        <v>7</v>
      </c>
      <c r="AD554" s="978">
        <f t="shared" ref="AD554" si="4656">T554/AC554</f>
        <v>6.2857142857142856</v>
      </c>
      <c r="AE554" s="1048">
        <v>23.45</v>
      </c>
      <c r="AF554" s="976">
        <f t="shared" ref="AF554" si="4657">AD554*AE554</f>
        <v>147.4</v>
      </c>
      <c r="AG554" s="1058" t="s">
        <v>128</v>
      </c>
      <c r="AH554" s="976">
        <f t="shared" ref="AH554" si="4658">AF554</f>
        <v>147.4</v>
      </c>
      <c r="AI554" s="978">
        <f t="shared" ref="AI554" si="4659">AD554</f>
        <v>6.2857142857142856</v>
      </c>
      <c r="AJ554" s="978">
        <f t="shared" ref="AJ554" si="4660">T554</f>
        <v>44</v>
      </c>
    </row>
    <row r="555" spans="1:39">
      <c r="A555" s="1097">
        <v>45803</v>
      </c>
      <c r="B555" s="164" t="s">
        <v>442</v>
      </c>
      <c r="C555" s="164" t="s">
        <v>111</v>
      </c>
      <c r="D555" s="1098" t="s">
        <v>461</v>
      </c>
      <c r="E555" s="164" t="s">
        <v>283</v>
      </c>
      <c r="F555" s="1000">
        <v>60628</v>
      </c>
      <c r="G555" s="1000"/>
      <c r="H555" s="1000">
        <v>60648</v>
      </c>
      <c r="I555" s="1000"/>
      <c r="J555" s="541">
        <f t="shared" ref="J555" si="4661">H555-F555</f>
        <v>20</v>
      </c>
      <c r="K555" s="1000">
        <v>60648</v>
      </c>
      <c r="L555" s="541">
        <f t="shared" ref="L555" si="4662">K555-H555</f>
        <v>0</v>
      </c>
      <c r="M555" s="1000">
        <v>60657</v>
      </c>
      <c r="N555" s="1000"/>
      <c r="O555" s="541">
        <f t="shared" ref="O555" si="4663">M555-K555</f>
        <v>9</v>
      </c>
      <c r="P555" s="541">
        <f t="shared" ref="P555" si="4664">M555-H555</f>
        <v>9</v>
      </c>
      <c r="Q555" s="1000">
        <v>60661</v>
      </c>
      <c r="R555" s="1000"/>
      <c r="S555" s="541">
        <f t="shared" ref="S555" si="4665">Q555-M555</f>
        <v>4</v>
      </c>
      <c r="T555" s="542">
        <f t="shared" ref="T555" si="4666">Q555-F555</f>
        <v>33</v>
      </c>
      <c r="U555" s="542"/>
      <c r="V555" s="541">
        <f t="shared" ref="V555" si="4667">P555</f>
        <v>9</v>
      </c>
      <c r="W555" s="543">
        <f t="shared" ref="W555" si="4668">T555-V555</f>
        <v>24</v>
      </c>
      <c r="X555" s="1046" t="s">
        <v>473</v>
      </c>
      <c r="Y555" s="1099" t="s">
        <v>51</v>
      </c>
      <c r="Z555" s="1099" t="s">
        <v>29</v>
      </c>
      <c r="AA555" s="1099">
        <v>2017</v>
      </c>
      <c r="AB555" s="1046" t="s">
        <v>30</v>
      </c>
      <c r="AC555" s="1047">
        <v>7</v>
      </c>
      <c r="AD555" s="978">
        <f t="shared" ref="AD555" si="4669">T555/AC555</f>
        <v>4.7142857142857144</v>
      </c>
      <c r="AE555" s="1048">
        <v>23.45</v>
      </c>
      <c r="AF555" s="976">
        <f t="shared" ref="AF555" si="4670">AD555*AE555</f>
        <v>110.55</v>
      </c>
      <c r="AG555" s="1058" t="s">
        <v>128</v>
      </c>
      <c r="AH555" s="976">
        <f t="shared" ref="AH555" si="4671">AF555</f>
        <v>110.55</v>
      </c>
      <c r="AI555" s="978">
        <f t="shared" ref="AI555" si="4672">AD555</f>
        <v>4.7142857142857144</v>
      </c>
      <c r="AJ555" s="978">
        <f t="shared" ref="AJ555" si="4673">T555</f>
        <v>33</v>
      </c>
    </row>
    <row r="556" spans="1:39">
      <c r="A556" s="1097">
        <v>45804</v>
      </c>
      <c r="B556" s="164" t="s">
        <v>442</v>
      </c>
      <c r="C556" s="164" t="s">
        <v>111</v>
      </c>
      <c r="D556" s="1098" t="s">
        <v>462</v>
      </c>
      <c r="E556" s="164" t="s">
        <v>282</v>
      </c>
      <c r="F556" s="1000">
        <v>60661</v>
      </c>
      <c r="G556" s="1000"/>
      <c r="H556" s="1000">
        <v>60667</v>
      </c>
      <c r="I556" s="1000"/>
      <c r="J556" s="541">
        <f t="shared" ref="J556" si="4674">H556-F556</f>
        <v>6</v>
      </c>
      <c r="K556" s="1000">
        <v>60667</v>
      </c>
      <c r="L556" s="541">
        <f t="shared" ref="L556" si="4675">K556-H556</f>
        <v>0</v>
      </c>
      <c r="M556" s="1000">
        <v>60673</v>
      </c>
      <c r="N556" s="1000"/>
      <c r="O556" s="541">
        <f t="shared" ref="O556" si="4676">M556-K556</f>
        <v>6</v>
      </c>
      <c r="P556" s="541">
        <f t="shared" ref="P556" si="4677">M556-H556</f>
        <v>6</v>
      </c>
      <c r="Q556" s="1000">
        <v>60673</v>
      </c>
      <c r="R556" s="1000"/>
      <c r="S556" s="541">
        <f t="shared" ref="S556" si="4678">Q556-M556</f>
        <v>0</v>
      </c>
      <c r="T556" s="542">
        <f t="shared" ref="T556" si="4679">Q556-F556</f>
        <v>12</v>
      </c>
      <c r="U556" s="542"/>
      <c r="V556" s="541">
        <f t="shared" ref="V556" si="4680">P556</f>
        <v>6</v>
      </c>
      <c r="W556" s="543">
        <f t="shared" ref="W556" si="4681">T556-V556</f>
        <v>6</v>
      </c>
      <c r="X556" s="1046" t="s">
        <v>473</v>
      </c>
      <c r="Y556" s="1099" t="s">
        <v>51</v>
      </c>
      <c r="Z556" s="1099" t="s">
        <v>29</v>
      </c>
      <c r="AA556" s="1099">
        <v>2017</v>
      </c>
      <c r="AB556" s="1046" t="s">
        <v>30</v>
      </c>
      <c r="AC556" s="1047">
        <v>7</v>
      </c>
      <c r="AD556" s="978">
        <f t="shared" ref="AD556" si="4682">T556/AC556</f>
        <v>1.7142857142857142</v>
      </c>
      <c r="AE556" s="1048">
        <v>23.45</v>
      </c>
      <c r="AF556" s="976">
        <f t="shared" ref="AF556" si="4683">AD556*AE556</f>
        <v>40.199999999999996</v>
      </c>
      <c r="AG556" s="1058" t="s">
        <v>128</v>
      </c>
      <c r="AH556" s="976">
        <f t="shared" ref="AH556" si="4684">AF556</f>
        <v>40.199999999999996</v>
      </c>
      <c r="AI556" s="978">
        <f t="shared" ref="AI556" si="4685">AD556</f>
        <v>1.7142857142857142</v>
      </c>
      <c r="AJ556" s="978">
        <f t="shared" ref="AJ556" si="4686">T556</f>
        <v>12</v>
      </c>
    </row>
    <row r="557" spans="1:39">
      <c r="A557" s="1097">
        <v>45804</v>
      </c>
      <c r="B557" s="164" t="s">
        <v>442</v>
      </c>
      <c r="C557" s="164" t="s">
        <v>659</v>
      </c>
      <c r="D557" s="1098" t="s">
        <v>485</v>
      </c>
      <c r="E557" s="164" t="s">
        <v>282</v>
      </c>
      <c r="F557" s="1000">
        <v>60673</v>
      </c>
      <c r="G557" s="1000"/>
      <c r="H557" s="1000">
        <v>60680</v>
      </c>
      <c r="I557" s="1000"/>
      <c r="J557" s="541">
        <f t="shared" ref="J557" si="4687">H557-F557</f>
        <v>7</v>
      </c>
      <c r="K557" s="1000">
        <v>60680</v>
      </c>
      <c r="L557" s="541">
        <f t="shared" ref="L557" si="4688">K557-H557</f>
        <v>0</v>
      </c>
      <c r="M557" s="1000">
        <v>60693</v>
      </c>
      <c r="N557" s="1000"/>
      <c r="O557" s="541">
        <f t="shared" ref="O557" si="4689">M557-K557</f>
        <v>13</v>
      </c>
      <c r="P557" s="541">
        <f t="shared" ref="P557" si="4690">M557-H557</f>
        <v>13</v>
      </c>
      <c r="Q557" s="1000">
        <v>60705</v>
      </c>
      <c r="R557" s="1000"/>
      <c r="S557" s="541">
        <f t="shared" ref="S557" si="4691">Q557-M557</f>
        <v>12</v>
      </c>
      <c r="T557" s="542">
        <f t="shared" ref="T557" si="4692">Q557-F557</f>
        <v>32</v>
      </c>
      <c r="U557" s="542"/>
      <c r="V557" s="541">
        <f t="shared" ref="V557" si="4693">P557</f>
        <v>13</v>
      </c>
      <c r="W557" s="543">
        <f t="shared" ref="W557" si="4694">T557-V557</f>
        <v>19</v>
      </c>
      <c r="X557" s="1046" t="s">
        <v>473</v>
      </c>
      <c r="Y557" s="1099" t="s">
        <v>51</v>
      </c>
      <c r="Z557" s="1099" t="s">
        <v>29</v>
      </c>
      <c r="AA557" s="1099">
        <v>2017</v>
      </c>
      <c r="AB557" s="1046" t="s">
        <v>30</v>
      </c>
      <c r="AC557" s="1047">
        <v>7</v>
      </c>
      <c r="AD557" s="978">
        <f t="shared" ref="AD557" si="4695">T557/AC557</f>
        <v>4.5714285714285712</v>
      </c>
      <c r="AE557" s="1048">
        <v>23.45</v>
      </c>
      <c r="AF557" s="976">
        <f t="shared" ref="AF557" si="4696">AD557*AE557</f>
        <v>107.19999999999999</v>
      </c>
      <c r="AG557" s="1058" t="s">
        <v>128</v>
      </c>
      <c r="AH557" s="976">
        <f t="shared" ref="AH557" si="4697">AF557</f>
        <v>107.19999999999999</v>
      </c>
      <c r="AI557" s="978">
        <f t="shared" ref="AI557" si="4698">AD557</f>
        <v>4.5714285714285712</v>
      </c>
      <c r="AJ557" s="978">
        <f t="shared" ref="AJ557" si="4699">T557</f>
        <v>32</v>
      </c>
    </row>
    <row r="558" spans="1:39">
      <c r="A558" s="1097">
        <v>45804</v>
      </c>
      <c r="B558" s="164" t="s">
        <v>442</v>
      </c>
      <c r="C558" s="164" t="s">
        <v>111</v>
      </c>
      <c r="D558" s="1098" t="s">
        <v>461</v>
      </c>
      <c r="E558" s="164" t="s">
        <v>283</v>
      </c>
      <c r="F558" s="1000">
        <v>60705</v>
      </c>
      <c r="G558" s="1000"/>
      <c r="H558" s="1000">
        <v>60716</v>
      </c>
      <c r="I558" s="1000"/>
      <c r="J558" s="541">
        <f t="shared" ref="J558" si="4700">H558-F558</f>
        <v>11</v>
      </c>
      <c r="K558" s="1000">
        <v>60716</v>
      </c>
      <c r="L558" s="541">
        <f t="shared" ref="L558" si="4701">K558-H558</f>
        <v>0</v>
      </c>
      <c r="M558" s="1000">
        <v>60724</v>
      </c>
      <c r="N558" s="1000"/>
      <c r="O558" s="541">
        <f t="shared" ref="O558" si="4702">M558-K558</f>
        <v>8</v>
      </c>
      <c r="P558" s="541">
        <f t="shared" ref="P558" si="4703">M558-H558</f>
        <v>8</v>
      </c>
      <c r="Q558" s="1000">
        <v>60727</v>
      </c>
      <c r="R558" s="1000"/>
      <c r="S558" s="541">
        <f t="shared" ref="S558" si="4704">Q558-M558</f>
        <v>3</v>
      </c>
      <c r="T558" s="542">
        <f t="shared" ref="T558" si="4705">Q558-F558</f>
        <v>22</v>
      </c>
      <c r="U558" s="542"/>
      <c r="V558" s="541">
        <f t="shared" ref="V558" si="4706">P558</f>
        <v>8</v>
      </c>
      <c r="W558" s="543">
        <f t="shared" ref="W558" si="4707">T558-V558</f>
        <v>14</v>
      </c>
      <c r="X558" s="1046" t="s">
        <v>473</v>
      </c>
      <c r="Y558" s="1099" t="s">
        <v>51</v>
      </c>
      <c r="Z558" s="1099" t="s">
        <v>29</v>
      </c>
      <c r="AA558" s="1099">
        <v>2017</v>
      </c>
      <c r="AB558" s="1046" t="s">
        <v>30</v>
      </c>
      <c r="AC558" s="1047">
        <v>7</v>
      </c>
      <c r="AD558" s="978">
        <f t="shared" ref="AD558" si="4708">T558/AC558</f>
        <v>3.1428571428571428</v>
      </c>
      <c r="AE558" s="1048">
        <v>23.45</v>
      </c>
      <c r="AF558" s="976">
        <f t="shared" ref="AF558" si="4709">AD558*AE558</f>
        <v>73.7</v>
      </c>
      <c r="AG558" s="1058" t="s">
        <v>128</v>
      </c>
      <c r="AH558" s="976">
        <f t="shared" ref="AH558" si="4710">AF558</f>
        <v>73.7</v>
      </c>
      <c r="AI558" s="978">
        <f t="shared" ref="AI558" si="4711">AD558</f>
        <v>3.1428571428571428</v>
      </c>
      <c r="AJ558" s="978">
        <f t="shared" ref="AJ558" si="4712">T558</f>
        <v>22</v>
      </c>
      <c r="AK558" s="1035" t="s">
        <v>439</v>
      </c>
      <c r="AL558" s="1036" t="s">
        <v>440</v>
      </c>
      <c r="AM558" s="1092" t="s">
        <v>2</v>
      </c>
    </row>
    <row r="559" spans="1:39">
      <c r="A559" s="1097">
        <v>45805</v>
      </c>
      <c r="B559" s="164" t="s">
        <v>442</v>
      </c>
      <c r="C559" s="164" t="s">
        <v>111</v>
      </c>
      <c r="D559" s="1098" t="s">
        <v>462</v>
      </c>
      <c r="E559" s="164" t="s">
        <v>282</v>
      </c>
      <c r="F559" s="1000">
        <v>60727</v>
      </c>
      <c r="G559" s="1000"/>
      <c r="H559" s="1000">
        <v>60730</v>
      </c>
      <c r="I559" s="1000"/>
      <c r="J559" s="541">
        <f t="shared" ref="J559" si="4713">H559-F559</f>
        <v>3</v>
      </c>
      <c r="K559" s="1000">
        <v>60730</v>
      </c>
      <c r="L559" s="541">
        <f t="shared" ref="L559" si="4714">K559-H559</f>
        <v>0</v>
      </c>
      <c r="M559" s="1000">
        <v>60737</v>
      </c>
      <c r="N559" s="1000"/>
      <c r="O559" s="541">
        <f t="shared" ref="O559" si="4715">M559-K559</f>
        <v>7</v>
      </c>
      <c r="P559" s="541">
        <f t="shared" ref="P559" si="4716">M559-H559</f>
        <v>7</v>
      </c>
      <c r="Q559" s="1000">
        <v>60737</v>
      </c>
      <c r="R559" s="1000"/>
      <c r="S559" s="541">
        <f t="shared" ref="S559" si="4717">Q559-M559</f>
        <v>0</v>
      </c>
      <c r="T559" s="542">
        <f t="shared" ref="T559" si="4718">Q559-F559</f>
        <v>10</v>
      </c>
      <c r="U559" s="542"/>
      <c r="V559" s="541">
        <f t="shared" ref="V559" si="4719">P559</f>
        <v>7</v>
      </c>
      <c r="W559" s="543">
        <f t="shared" ref="W559" si="4720">T559-V559</f>
        <v>3</v>
      </c>
      <c r="X559" s="1046" t="s">
        <v>473</v>
      </c>
      <c r="Y559" s="1099" t="s">
        <v>51</v>
      </c>
      <c r="Z559" s="1099" t="s">
        <v>29</v>
      </c>
      <c r="AA559" s="1099">
        <v>2017</v>
      </c>
      <c r="AB559" s="1046" t="s">
        <v>30</v>
      </c>
      <c r="AC559" s="1047">
        <v>7</v>
      </c>
      <c r="AD559" s="978">
        <f t="shared" ref="AD559" si="4721">T559/AC559</f>
        <v>1.4285714285714286</v>
      </c>
      <c r="AE559" s="1048">
        <v>23.45</v>
      </c>
      <c r="AF559" s="976">
        <f t="shared" ref="AF559" si="4722">AD559*AE559</f>
        <v>33.5</v>
      </c>
      <c r="AG559" s="1058" t="s">
        <v>128</v>
      </c>
      <c r="AH559" s="976">
        <f t="shared" ref="AH559" si="4723">AF559</f>
        <v>33.5</v>
      </c>
      <c r="AI559" s="978">
        <f t="shared" ref="AI559" si="4724">AD559</f>
        <v>1.4285714285714286</v>
      </c>
      <c r="AJ559" s="978">
        <f t="shared" ref="AJ559" si="4725">T559</f>
        <v>10</v>
      </c>
      <c r="AK559" s="1107">
        <f>SUM(AH554:AH559)</f>
        <v>512.54999999999995</v>
      </c>
      <c r="AL559" s="1067">
        <v>1000</v>
      </c>
      <c r="AM559" s="1073">
        <v>45805</v>
      </c>
    </row>
    <row r="560" spans="1:39">
      <c r="A560" s="1097">
        <v>45805</v>
      </c>
      <c r="B560" s="164" t="s">
        <v>442</v>
      </c>
      <c r="C560" s="164" t="s">
        <v>111</v>
      </c>
      <c r="D560" s="1098" t="s">
        <v>485</v>
      </c>
      <c r="E560" s="164" t="s">
        <v>282</v>
      </c>
      <c r="F560" s="1000">
        <v>60737</v>
      </c>
      <c r="G560" s="1000"/>
      <c r="H560" s="1000">
        <v>60744</v>
      </c>
      <c r="I560" s="1000"/>
      <c r="J560" s="541">
        <f t="shared" ref="J560" si="4726">H560-F560</f>
        <v>7</v>
      </c>
      <c r="K560" s="1000">
        <v>60744</v>
      </c>
      <c r="L560" s="541">
        <f t="shared" ref="L560" si="4727">K560-H560</f>
        <v>0</v>
      </c>
      <c r="M560" s="1000">
        <v>60757</v>
      </c>
      <c r="N560" s="1000"/>
      <c r="O560" s="541">
        <f t="shared" ref="O560" si="4728">M560-K560</f>
        <v>13</v>
      </c>
      <c r="P560" s="541">
        <f t="shared" ref="P560" si="4729">M560-H560</f>
        <v>13</v>
      </c>
      <c r="Q560" s="1000">
        <v>60764</v>
      </c>
      <c r="R560" s="1000"/>
      <c r="S560" s="541">
        <f t="shared" ref="S560" si="4730">Q560-M560</f>
        <v>7</v>
      </c>
      <c r="T560" s="542">
        <f t="shared" ref="T560" si="4731">Q560-F560</f>
        <v>27</v>
      </c>
      <c r="U560" s="542"/>
      <c r="V560" s="541">
        <f t="shared" ref="V560" si="4732">P560</f>
        <v>13</v>
      </c>
      <c r="W560" s="543">
        <f t="shared" ref="W560" si="4733">T560-V560</f>
        <v>14</v>
      </c>
      <c r="X560" s="1046" t="s">
        <v>473</v>
      </c>
      <c r="Y560" s="1099" t="s">
        <v>51</v>
      </c>
      <c r="Z560" s="1099" t="s">
        <v>29</v>
      </c>
      <c r="AA560" s="1099">
        <v>2017</v>
      </c>
      <c r="AB560" s="1046" t="s">
        <v>30</v>
      </c>
      <c r="AC560" s="1047">
        <v>7</v>
      </c>
      <c r="AD560" s="978">
        <f t="shared" ref="AD560" si="4734">T560/AC560</f>
        <v>3.8571428571428572</v>
      </c>
      <c r="AE560" s="1048">
        <v>23.45</v>
      </c>
      <c r="AF560" s="976">
        <f t="shared" ref="AF560" si="4735">AD560*AE560</f>
        <v>90.45</v>
      </c>
      <c r="AG560" s="1058" t="s">
        <v>128</v>
      </c>
      <c r="AH560" s="976">
        <f t="shared" ref="AH560" si="4736">AF560</f>
        <v>90.45</v>
      </c>
      <c r="AI560" s="978">
        <f t="shared" ref="AI560" si="4737">AD560</f>
        <v>3.8571428571428572</v>
      </c>
      <c r="AJ560" s="978">
        <f t="shared" ref="AJ560" si="4738">T560</f>
        <v>27</v>
      </c>
    </row>
    <row r="561" spans="1:39">
      <c r="A561" s="1097">
        <v>45805</v>
      </c>
      <c r="B561" s="164" t="s">
        <v>442</v>
      </c>
      <c r="C561" s="164" t="s">
        <v>111</v>
      </c>
      <c r="D561" s="1098" t="s">
        <v>462</v>
      </c>
      <c r="E561" s="164" t="s">
        <v>283</v>
      </c>
      <c r="F561" s="1000">
        <v>60764</v>
      </c>
      <c r="G561" s="1000"/>
      <c r="H561" s="1000">
        <v>60778</v>
      </c>
      <c r="I561" s="1000"/>
      <c r="J561" s="541">
        <f t="shared" ref="J561" si="4739">H561-F561</f>
        <v>14</v>
      </c>
      <c r="K561" s="1000">
        <v>60778</v>
      </c>
      <c r="L561" s="541">
        <f t="shared" ref="L561" si="4740">K561-H561</f>
        <v>0</v>
      </c>
      <c r="M561" s="1000">
        <v>60788</v>
      </c>
      <c r="N561" s="1000"/>
      <c r="O561" s="541">
        <f t="shared" ref="O561" si="4741">M561-K561</f>
        <v>10</v>
      </c>
      <c r="P561" s="541">
        <f t="shared" ref="P561" si="4742">M561-H561</f>
        <v>10</v>
      </c>
      <c r="Q561" s="1000">
        <v>60796</v>
      </c>
      <c r="R561" s="1000"/>
      <c r="S561" s="541">
        <f t="shared" ref="S561" si="4743">Q561-M561</f>
        <v>8</v>
      </c>
      <c r="T561" s="542">
        <f t="shared" ref="T561" si="4744">Q561-F561</f>
        <v>32</v>
      </c>
      <c r="U561" s="542"/>
      <c r="V561" s="541">
        <f t="shared" ref="V561" si="4745">P561</f>
        <v>10</v>
      </c>
      <c r="W561" s="543">
        <f t="shared" ref="W561" si="4746">T561-V561</f>
        <v>22</v>
      </c>
      <c r="X561" s="1046" t="s">
        <v>473</v>
      </c>
      <c r="Y561" s="1099" t="s">
        <v>51</v>
      </c>
      <c r="Z561" s="1099" t="s">
        <v>29</v>
      </c>
      <c r="AA561" s="1099">
        <v>2017</v>
      </c>
      <c r="AB561" s="1046" t="s">
        <v>30</v>
      </c>
      <c r="AC561" s="1047">
        <v>7</v>
      </c>
      <c r="AD561" s="978">
        <f t="shared" ref="AD561" si="4747">T561/AC561</f>
        <v>4.5714285714285712</v>
      </c>
      <c r="AE561" s="1048">
        <v>23.45</v>
      </c>
      <c r="AF561" s="976">
        <f t="shared" ref="AF561" si="4748">AD561*AE561</f>
        <v>107.19999999999999</v>
      </c>
      <c r="AG561" s="1058" t="s">
        <v>128</v>
      </c>
      <c r="AH561" s="976">
        <f t="shared" ref="AH561" si="4749">AF561</f>
        <v>107.19999999999999</v>
      </c>
      <c r="AI561" s="978">
        <f t="shared" ref="AI561" si="4750">AD561</f>
        <v>4.5714285714285712</v>
      </c>
      <c r="AJ561" s="978">
        <f t="shared" ref="AJ561" si="4751">T561</f>
        <v>32</v>
      </c>
    </row>
    <row r="562" spans="1:39">
      <c r="A562" s="1097">
        <v>45806</v>
      </c>
      <c r="B562" s="164" t="s">
        <v>442</v>
      </c>
      <c r="C562" s="164" t="s">
        <v>337</v>
      </c>
      <c r="D562" s="1098" t="s">
        <v>684</v>
      </c>
      <c r="E562" s="164" t="s">
        <v>282</v>
      </c>
      <c r="F562" s="1000">
        <v>60796</v>
      </c>
      <c r="G562" s="1000"/>
      <c r="H562" s="1000">
        <v>60827</v>
      </c>
      <c r="I562" s="1000"/>
      <c r="J562" s="541">
        <f t="shared" ref="J562" si="4752">H562-F562</f>
        <v>31</v>
      </c>
      <c r="K562" s="1000">
        <v>60827</v>
      </c>
      <c r="L562" s="541">
        <f t="shared" ref="L562" si="4753">K562-H562</f>
        <v>0</v>
      </c>
      <c r="M562" s="1000">
        <v>60863</v>
      </c>
      <c r="N562" s="1000"/>
      <c r="O562" s="541">
        <f t="shared" ref="O562" si="4754">M562-K562</f>
        <v>36</v>
      </c>
      <c r="P562" s="541">
        <f t="shared" ref="P562" si="4755">M562-H562</f>
        <v>36</v>
      </c>
      <c r="Q562" s="1000">
        <v>60863</v>
      </c>
      <c r="R562" s="1000"/>
      <c r="S562" s="541">
        <f t="shared" ref="S562" si="4756">Q562-M562</f>
        <v>0</v>
      </c>
      <c r="T562" s="542">
        <f t="shared" ref="T562" si="4757">Q562-F562</f>
        <v>67</v>
      </c>
      <c r="U562" s="542"/>
      <c r="V562" s="541">
        <f t="shared" ref="V562" si="4758">P562</f>
        <v>36</v>
      </c>
      <c r="W562" s="543">
        <f t="shared" ref="W562" si="4759">T562-V562</f>
        <v>31</v>
      </c>
      <c r="X562" s="1046" t="s">
        <v>473</v>
      </c>
      <c r="Y562" s="1099" t="s">
        <v>51</v>
      </c>
      <c r="Z562" s="1099" t="s">
        <v>29</v>
      </c>
      <c r="AA562" s="1099">
        <v>2017</v>
      </c>
      <c r="AB562" s="1046" t="s">
        <v>30</v>
      </c>
      <c r="AC562" s="1047">
        <v>7</v>
      </c>
      <c r="AD562" s="978">
        <f t="shared" ref="AD562" si="4760">T562/AC562</f>
        <v>9.5714285714285712</v>
      </c>
      <c r="AE562" s="1048">
        <v>23.45</v>
      </c>
      <c r="AF562" s="976">
        <f t="shared" ref="AF562" si="4761">AD562*AE562</f>
        <v>224.45</v>
      </c>
      <c r="AG562" s="1058" t="s">
        <v>128</v>
      </c>
      <c r="AH562" s="976">
        <f t="shared" ref="AH562" si="4762">AF562</f>
        <v>224.45</v>
      </c>
      <c r="AI562" s="978">
        <f t="shared" ref="AI562" si="4763">AD562</f>
        <v>9.5714285714285712</v>
      </c>
      <c r="AJ562" s="978">
        <f t="shared" ref="AJ562" si="4764">T562</f>
        <v>67</v>
      </c>
    </row>
    <row r="563" spans="1:39">
      <c r="A563" s="1097">
        <v>45806</v>
      </c>
      <c r="B563" s="164" t="s">
        <v>442</v>
      </c>
      <c r="C563" s="164" t="s">
        <v>637</v>
      </c>
      <c r="D563" s="1098" t="s">
        <v>662</v>
      </c>
      <c r="E563" s="164" t="s">
        <v>282</v>
      </c>
      <c r="F563" s="1000">
        <v>60863</v>
      </c>
      <c r="G563" s="1000"/>
      <c r="H563" s="1000">
        <v>60876</v>
      </c>
      <c r="I563" s="1000"/>
      <c r="J563" s="541">
        <f t="shared" ref="J563" si="4765">H563-F563</f>
        <v>13</v>
      </c>
      <c r="K563" s="1000">
        <v>60876</v>
      </c>
      <c r="L563" s="541">
        <f t="shared" ref="L563" si="4766">K563-H563</f>
        <v>0</v>
      </c>
      <c r="M563" s="1000">
        <v>60896</v>
      </c>
      <c r="N563" s="1000"/>
      <c r="O563" s="541">
        <f t="shared" ref="O563" si="4767">M563-K563</f>
        <v>20</v>
      </c>
      <c r="P563" s="541">
        <f t="shared" ref="P563" si="4768">M563-H563</f>
        <v>20</v>
      </c>
      <c r="Q563" s="1000">
        <v>60896</v>
      </c>
      <c r="R563" s="1000"/>
      <c r="S563" s="541">
        <f t="shared" ref="S563" si="4769">Q563-M563</f>
        <v>0</v>
      </c>
      <c r="T563" s="542">
        <f t="shared" ref="T563" si="4770">Q563-F563</f>
        <v>33</v>
      </c>
      <c r="U563" s="542"/>
      <c r="V563" s="541">
        <f t="shared" ref="V563" si="4771">P563</f>
        <v>20</v>
      </c>
      <c r="W563" s="543">
        <f t="shared" ref="W563" si="4772">T563-V563</f>
        <v>13</v>
      </c>
      <c r="X563" s="1046" t="s">
        <v>473</v>
      </c>
      <c r="Y563" s="1099" t="s">
        <v>51</v>
      </c>
      <c r="Z563" s="1099" t="s">
        <v>29</v>
      </c>
      <c r="AA563" s="1099">
        <v>2017</v>
      </c>
      <c r="AB563" s="1046" t="s">
        <v>30</v>
      </c>
      <c r="AC563" s="1047">
        <v>7</v>
      </c>
      <c r="AD563" s="978">
        <f t="shared" ref="AD563" si="4773">T563/AC563</f>
        <v>4.7142857142857144</v>
      </c>
      <c r="AE563" s="1048">
        <v>23.45</v>
      </c>
      <c r="AF563" s="976">
        <f t="shared" ref="AF563" si="4774">AD563*AE563</f>
        <v>110.55</v>
      </c>
      <c r="AG563" s="1058" t="s">
        <v>128</v>
      </c>
      <c r="AH563" s="976">
        <f t="shared" ref="AH563" si="4775">AF563</f>
        <v>110.55</v>
      </c>
      <c r="AI563" s="978">
        <f t="shared" ref="AI563" si="4776">AD563</f>
        <v>4.7142857142857144</v>
      </c>
      <c r="AJ563" s="978">
        <f t="shared" ref="AJ563" si="4777">T563</f>
        <v>33</v>
      </c>
    </row>
    <row r="564" spans="1:39">
      <c r="A564" s="1097">
        <v>45806</v>
      </c>
      <c r="B564" s="164" t="s">
        <v>442</v>
      </c>
      <c r="C564" s="164" t="s">
        <v>659</v>
      </c>
      <c r="D564" s="1098" t="s">
        <v>485</v>
      </c>
      <c r="E564" s="164" t="s">
        <v>282</v>
      </c>
      <c r="F564" s="1000">
        <v>60896</v>
      </c>
      <c r="G564" s="1000"/>
      <c r="H564" s="1000">
        <v>60918</v>
      </c>
      <c r="I564" s="1000"/>
      <c r="J564" s="541">
        <f t="shared" ref="J564" si="4778">H564-F564</f>
        <v>22</v>
      </c>
      <c r="K564" s="1000">
        <v>60918</v>
      </c>
      <c r="L564" s="541">
        <f t="shared" ref="L564" si="4779">K564-H564</f>
        <v>0</v>
      </c>
      <c r="M564" s="1000">
        <v>60923</v>
      </c>
      <c r="N564" s="1000"/>
      <c r="O564" s="541">
        <f t="shared" ref="O564" si="4780">M564-K564</f>
        <v>5</v>
      </c>
      <c r="P564" s="541">
        <f t="shared" ref="P564" si="4781">M564-H564</f>
        <v>5</v>
      </c>
      <c r="Q564" s="1000">
        <v>60946</v>
      </c>
      <c r="R564" s="1000"/>
      <c r="S564" s="541">
        <f t="shared" ref="S564" si="4782">Q564-M564</f>
        <v>23</v>
      </c>
      <c r="T564" s="542">
        <f t="shared" ref="T564" si="4783">Q564-F564</f>
        <v>50</v>
      </c>
      <c r="U564" s="542"/>
      <c r="V564" s="541">
        <f t="shared" ref="V564" si="4784">P564</f>
        <v>5</v>
      </c>
      <c r="W564" s="543">
        <f t="shared" ref="W564" si="4785">T564-V564</f>
        <v>45</v>
      </c>
      <c r="X564" s="1046" t="s">
        <v>473</v>
      </c>
      <c r="Y564" s="1099" t="s">
        <v>51</v>
      </c>
      <c r="Z564" s="1099" t="s">
        <v>29</v>
      </c>
      <c r="AA564" s="1099">
        <v>2017</v>
      </c>
      <c r="AB564" s="1046" t="s">
        <v>30</v>
      </c>
      <c r="AC564" s="1047">
        <v>7</v>
      </c>
      <c r="AD564" s="978">
        <f t="shared" ref="AD564" si="4786">T564/AC564</f>
        <v>7.1428571428571432</v>
      </c>
      <c r="AE564" s="1048">
        <v>23.45</v>
      </c>
      <c r="AF564" s="976">
        <f t="shared" ref="AF564" si="4787">AD564*AE564</f>
        <v>167.5</v>
      </c>
      <c r="AG564" s="1058" t="s">
        <v>128</v>
      </c>
      <c r="AH564" s="976">
        <f t="shared" ref="AH564" si="4788">AF564</f>
        <v>167.5</v>
      </c>
      <c r="AI564" s="978">
        <f t="shared" ref="AI564" si="4789">AD564</f>
        <v>7.1428571428571432</v>
      </c>
      <c r="AJ564" s="978">
        <f t="shared" ref="AJ564" si="4790">T564</f>
        <v>50</v>
      </c>
    </row>
    <row r="565" spans="1:39">
      <c r="A565" s="1097">
        <v>45806</v>
      </c>
      <c r="B565" s="164" t="s">
        <v>442</v>
      </c>
      <c r="C565" s="164" t="s">
        <v>337</v>
      </c>
      <c r="D565" s="1098" t="s">
        <v>661</v>
      </c>
      <c r="E565" s="164" t="s">
        <v>282</v>
      </c>
      <c r="F565" s="1000">
        <v>60946</v>
      </c>
      <c r="G565" s="1000"/>
      <c r="H565" s="1000">
        <v>60984</v>
      </c>
      <c r="I565" s="1000"/>
      <c r="J565" s="541">
        <f t="shared" ref="J565" si="4791">H565-F565</f>
        <v>38</v>
      </c>
      <c r="K565" s="1000">
        <v>60984</v>
      </c>
      <c r="L565" s="541">
        <f t="shared" ref="L565" si="4792">K565-H565</f>
        <v>0</v>
      </c>
      <c r="M565" s="1000">
        <v>61015</v>
      </c>
      <c r="N565" s="1000"/>
      <c r="O565" s="541">
        <f t="shared" ref="O565" si="4793">M565-K565</f>
        <v>31</v>
      </c>
      <c r="P565" s="541">
        <f t="shared" ref="P565" si="4794">M565-H565</f>
        <v>31</v>
      </c>
      <c r="Q565" s="1000">
        <v>61015</v>
      </c>
      <c r="R565" s="1000"/>
      <c r="S565" s="541">
        <f t="shared" ref="S565" si="4795">Q565-M565</f>
        <v>0</v>
      </c>
      <c r="T565" s="542">
        <f t="shared" ref="T565" si="4796">Q565-F565</f>
        <v>69</v>
      </c>
      <c r="U565" s="542"/>
      <c r="V565" s="541">
        <f t="shared" ref="V565" si="4797">P565</f>
        <v>31</v>
      </c>
      <c r="W565" s="543">
        <f t="shared" ref="W565" si="4798">T565-V565</f>
        <v>38</v>
      </c>
      <c r="X565" s="1046" t="s">
        <v>473</v>
      </c>
      <c r="Y565" s="1099" t="s">
        <v>51</v>
      </c>
      <c r="Z565" s="1099" t="s">
        <v>29</v>
      </c>
      <c r="AA565" s="1099">
        <v>2017</v>
      </c>
      <c r="AB565" s="1046" t="s">
        <v>30</v>
      </c>
      <c r="AC565" s="1047">
        <v>7</v>
      </c>
      <c r="AD565" s="978">
        <f t="shared" ref="AD565" si="4799">T565/AC565</f>
        <v>9.8571428571428577</v>
      </c>
      <c r="AE565" s="1048">
        <v>23.45</v>
      </c>
      <c r="AF565" s="976">
        <f t="shared" ref="AF565" si="4800">AD565*AE565</f>
        <v>231.15</v>
      </c>
      <c r="AG565" s="1058" t="s">
        <v>128</v>
      </c>
      <c r="AH565" s="976">
        <f t="shared" ref="AH565" si="4801">AF565</f>
        <v>231.15</v>
      </c>
      <c r="AI565" s="978">
        <f t="shared" ref="AI565" si="4802">AD565</f>
        <v>9.8571428571428577</v>
      </c>
      <c r="AJ565" s="978">
        <f t="shared" ref="AJ565" si="4803">T565</f>
        <v>69</v>
      </c>
      <c r="AK565" s="1035" t="s">
        <v>439</v>
      </c>
      <c r="AL565" s="1036" t="s">
        <v>440</v>
      </c>
      <c r="AM565" s="1092" t="s">
        <v>2</v>
      </c>
    </row>
    <row r="566" spans="1:39">
      <c r="A566" s="1097">
        <v>45806</v>
      </c>
      <c r="B566" s="164" t="s">
        <v>442</v>
      </c>
      <c r="C566" s="164" t="s">
        <v>111</v>
      </c>
      <c r="D566" s="1098" t="s">
        <v>461</v>
      </c>
      <c r="E566" s="164" t="s">
        <v>283</v>
      </c>
      <c r="F566" s="1000">
        <v>61015</v>
      </c>
      <c r="G566" s="1000"/>
      <c r="H566" s="1000">
        <v>61015</v>
      </c>
      <c r="I566" s="1000"/>
      <c r="J566" s="541">
        <f t="shared" ref="J566" si="4804">H566-F566</f>
        <v>0</v>
      </c>
      <c r="K566" s="1000">
        <v>61015</v>
      </c>
      <c r="L566" s="541">
        <f t="shared" ref="L566" si="4805">K566-H566</f>
        <v>0</v>
      </c>
      <c r="M566" s="1000">
        <v>61023</v>
      </c>
      <c r="N566" s="1000"/>
      <c r="O566" s="541">
        <f t="shared" ref="O566" si="4806">M566-K566</f>
        <v>8</v>
      </c>
      <c r="P566" s="541">
        <f t="shared" ref="P566" si="4807">M566-H566</f>
        <v>8</v>
      </c>
      <c r="Q566" s="1000">
        <v>61028</v>
      </c>
      <c r="R566" s="1000"/>
      <c r="S566" s="541">
        <f t="shared" ref="S566" si="4808">Q566-M566</f>
        <v>5</v>
      </c>
      <c r="T566" s="542">
        <f t="shared" ref="T566" si="4809">Q566-F566</f>
        <v>13</v>
      </c>
      <c r="U566" s="542"/>
      <c r="V566" s="541">
        <f t="shared" ref="V566" si="4810">P566</f>
        <v>8</v>
      </c>
      <c r="W566" s="543">
        <f t="shared" ref="W566" si="4811">T566-V566</f>
        <v>5</v>
      </c>
      <c r="X566" s="1046" t="s">
        <v>473</v>
      </c>
      <c r="Y566" s="1099" t="s">
        <v>51</v>
      </c>
      <c r="Z566" s="1099" t="s">
        <v>29</v>
      </c>
      <c r="AA566" s="1099">
        <v>2017</v>
      </c>
      <c r="AB566" s="1046" t="s">
        <v>30</v>
      </c>
      <c r="AC566" s="1047">
        <v>7</v>
      </c>
      <c r="AD566" s="978">
        <f t="shared" ref="AD566" si="4812">T566/AC566</f>
        <v>1.8571428571428572</v>
      </c>
      <c r="AE566" s="1048">
        <v>23.45</v>
      </c>
      <c r="AF566" s="976">
        <f t="shared" ref="AF566" si="4813">AD566*AE566</f>
        <v>43.55</v>
      </c>
      <c r="AG566" s="1058" t="s">
        <v>128</v>
      </c>
      <c r="AH566" s="976">
        <f t="shared" ref="AH566" si="4814">AF566</f>
        <v>43.55</v>
      </c>
      <c r="AI566" s="978">
        <f t="shared" ref="AI566" si="4815">AD566</f>
        <v>1.8571428571428572</v>
      </c>
      <c r="AJ566" s="978">
        <f t="shared" ref="AJ566" si="4816">T566</f>
        <v>13</v>
      </c>
      <c r="AK566" s="1107">
        <f>SUM(AH560:AH566)</f>
        <v>974.84999999999991</v>
      </c>
      <c r="AL566" s="1067">
        <v>1000</v>
      </c>
      <c r="AM566" s="1073">
        <v>45807</v>
      </c>
    </row>
    <row r="567" spans="1:39">
      <c r="A567" s="1097">
        <v>45807</v>
      </c>
      <c r="B567" s="164" t="s">
        <v>442</v>
      </c>
      <c r="C567" s="164" t="s">
        <v>111</v>
      </c>
      <c r="D567" s="1098" t="s">
        <v>462</v>
      </c>
      <c r="E567" s="164" t="s">
        <v>282</v>
      </c>
      <c r="F567" s="1000">
        <v>61028</v>
      </c>
      <c r="G567" s="1000"/>
      <c r="H567" s="1000">
        <v>61031</v>
      </c>
      <c r="I567" s="1000"/>
      <c r="J567" s="541">
        <f t="shared" ref="J567" si="4817">H567-F567</f>
        <v>3</v>
      </c>
      <c r="K567" s="1000">
        <v>61031</v>
      </c>
      <c r="L567" s="541">
        <f t="shared" ref="L567" si="4818">K567-H567</f>
        <v>0</v>
      </c>
      <c r="M567" s="1000">
        <v>61037</v>
      </c>
      <c r="N567" s="1000"/>
      <c r="O567" s="541">
        <f t="shared" ref="O567" si="4819">M567-K567</f>
        <v>6</v>
      </c>
      <c r="P567" s="541">
        <f t="shared" ref="P567" si="4820">M567-H567</f>
        <v>6</v>
      </c>
      <c r="Q567" s="1000">
        <v>61037</v>
      </c>
      <c r="R567" s="1000"/>
      <c r="S567" s="541">
        <f t="shared" ref="S567" si="4821">Q567-M567</f>
        <v>0</v>
      </c>
      <c r="T567" s="542">
        <f t="shared" ref="T567" si="4822">Q567-F567</f>
        <v>9</v>
      </c>
      <c r="U567" s="542"/>
      <c r="V567" s="541">
        <f t="shared" ref="V567" si="4823">P567</f>
        <v>6</v>
      </c>
      <c r="W567" s="543">
        <f t="shared" ref="W567" si="4824">T567-V567</f>
        <v>3</v>
      </c>
      <c r="X567" s="1046" t="s">
        <v>473</v>
      </c>
      <c r="Y567" s="1099" t="s">
        <v>51</v>
      </c>
      <c r="Z567" s="1099" t="s">
        <v>29</v>
      </c>
      <c r="AA567" s="1099">
        <v>2017</v>
      </c>
      <c r="AB567" s="1046" t="s">
        <v>30</v>
      </c>
      <c r="AC567" s="1047">
        <v>7</v>
      </c>
      <c r="AD567" s="978">
        <f t="shared" ref="AD567" si="4825">T567/AC567</f>
        <v>1.2857142857142858</v>
      </c>
      <c r="AE567" s="1048">
        <v>23.45</v>
      </c>
      <c r="AF567" s="976">
        <f t="shared" ref="AF567" si="4826">AD567*AE567</f>
        <v>30.150000000000002</v>
      </c>
      <c r="AG567" s="1058" t="s">
        <v>128</v>
      </c>
      <c r="AH567" s="976">
        <f t="shared" ref="AH567" si="4827">AF567</f>
        <v>30.150000000000002</v>
      </c>
      <c r="AI567" s="978">
        <f t="shared" ref="AI567" si="4828">AD567</f>
        <v>1.2857142857142858</v>
      </c>
      <c r="AJ567" s="978">
        <f t="shared" ref="AJ567" si="4829">T567</f>
        <v>9</v>
      </c>
    </row>
    <row r="568" spans="1:39">
      <c r="A568" s="1097">
        <v>45807</v>
      </c>
      <c r="B568" s="164" t="s">
        <v>442</v>
      </c>
      <c r="C568" s="164" t="s">
        <v>637</v>
      </c>
      <c r="D568" s="1098" t="s">
        <v>662</v>
      </c>
      <c r="E568" s="164" t="s">
        <v>282</v>
      </c>
      <c r="F568" s="1000">
        <v>61037</v>
      </c>
      <c r="G568" s="1000"/>
      <c r="H568" s="1000">
        <v>61037</v>
      </c>
      <c r="I568" s="1000"/>
      <c r="J568" s="541">
        <f t="shared" ref="J568" si="4830">H568-F568</f>
        <v>0</v>
      </c>
      <c r="K568" s="1000">
        <v>61037</v>
      </c>
      <c r="L568" s="541">
        <f t="shared" ref="L568" si="4831">K568-H568</f>
        <v>0</v>
      </c>
      <c r="M568" s="1000">
        <v>61049</v>
      </c>
      <c r="N568" s="1000"/>
      <c r="O568" s="541">
        <f t="shared" ref="O568" si="4832">M568-K568</f>
        <v>12</v>
      </c>
      <c r="P568" s="541">
        <f t="shared" ref="P568" si="4833">M568-H568</f>
        <v>12</v>
      </c>
      <c r="Q568" s="1000">
        <v>61066</v>
      </c>
      <c r="R568" s="1000"/>
      <c r="S568" s="541">
        <f t="shared" ref="S568" si="4834">Q568-M568</f>
        <v>17</v>
      </c>
      <c r="T568" s="542">
        <f t="shared" ref="T568" si="4835">Q568-F568</f>
        <v>29</v>
      </c>
      <c r="U568" s="542"/>
      <c r="V568" s="541">
        <f t="shared" ref="V568" si="4836">P568</f>
        <v>12</v>
      </c>
      <c r="W568" s="543">
        <f t="shared" ref="W568" si="4837">T568-V568</f>
        <v>17</v>
      </c>
      <c r="X568" s="1046" t="s">
        <v>473</v>
      </c>
      <c r="Y568" s="1099" t="s">
        <v>51</v>
      </c>
      <c r="Z568" s="1099" t="s">
        <v>29</v>
      </c>
      <c r="AA568" s="1099">
        <v>2017</v>
      </c>
      <c r="AB568" s="1046" t="s">
        <v>30</v>
      </c>
      <c r="AC568" s="1047">
        <v>7</v>
      </c>
      <c r="AD568" s="978">
        <f t="shared" ref="AD568" si="4838">T568/AC568</f>
        <v>4.1428571428571432</v>
      </c>
      <c r="AE568" s="1048">
        <v>23.45</v>
      </c>
      <c r="AF568" s="976">
        <f t="shared" ref="AF568" si="4839">AD568*AE568</f>
        <v>97.15</v>
      </c>
      <c r="AG568" s="1058" t="s">
        <v>128</v>
      </c>
      <c r="AH568" s="976">
        <f t="shared" ref="AH568" si="4840">AF568</f>
        <v>97.15</v>
      </c>
      <c r="AI568" s="978">
        <f t="shared" ref="AI568" si="4841">AD568</f>
        <v>4.1428571428571432</v>
      </c>
      <c r="AJ568" s="978">
        <f t="shared" ref="AJ568" si="4842">T568</f>
        <v>29</v>
      </c>
    </row>
    <row r="569" spans="1:39">
      <c r="A569" s="1097">
        <v>45807</v>
      </c>
      <c r="B569" s="164" t="s">
        <v>442</v>
      </c>
      <c r="C569" s="164" t="s">
        <v>659</v>
      </c>
      <c r="D569" s="1098" t="s">
        <v>485</v>
      </c>
      <c r="E569" s="164" t="s">
        <v>282</v>
      </c>
      <c r="F569" s="1000">
        <v>61066</v>
      </c>
      <c r="G569" s="1000"/>
      <c r="H569" s="1000">
        <v>61082</v>
      </c>
      <c r="I569" s="1000"/>
      <c r="J569" s="541">
        <f t="shared" ref="J569" si="4843">H569-F569</f>
        <v>16</v>
      </c>
      <c r="K569" s="1000">
        <v>61082</v>
      </c>
      <c r="L569" s="541">
        <f t="shared" ref="L569" si="4844">K569-H569</f>
        <v>0</v>
      </c>
      <c r="M569" s="1000">
        <v>61086</v>
      </c>
      <c r="N569" s="1000"/>
      <c r="O569" s="541">
        <f t="shared" ref="O569" si="4845">M569-K569</f>
        <v>4</v>
      </c>
      <c r="P569" s="541">
        <f t="shared" ref="P569" si="4846">M569-H569</f>
        <v>4</v>
      </c>
      <c r="Q569" s="1000">
        <v>61095</v>
      </c>
      <c r="R569" s="1000"/>
      <c r="S569" s="541">
        <f t="shared" ref="S569" si="4847">Q569-M569</f>
        <v>9</v>
      </c>
      <c r="T569" s="542">
        <f t="shared" ref="T569" si="4848">Q569-F569</f>
        <v>29</v>
      </c>
      <c r="U569" s="542"/>
      <c r="V569" s="541">
        <f t="shared" ref="V569" si="4849">P569</f>
        <v>4</v>
      </c>
      <c r="W569" s="543">
        <f t="shared" ref="W569" si="4850">T569-V569</f>
        <v>25</v>
      </c>
      <c r="X569" s="1046" t="s">
        <v>473</v>
      </c>
      <c r="Y569" s="1099" t="s">
        <v>51</v>
      </c>
      <c r="Z569" s="1099" t="s">
        <v>29</v>
      </c>
      <c r="AA569" s="1099">
        <v>2017</v>
      </c>
      <c r="AB569" s="1046" t="s">
        <v>30</v>
      </c>
      <c r="AC569" s="1047">
        <v>7</v>
      </c>
      <c r="AD569" s="978">
        <f t="shared" ref="AD569" si="4851">T569/AC569</f>
        <v>4.1428571428571432</v>
      </c>
      <c r="AE569" s="1048">
        <v>23.45</v>
      </c>
      <c r="AF569" s="976">
        <f t="shared" ref="AF569" si="4852">AD569*AE569</f>
        <v>97.15</v>
      </c>
      <c r="AG569" s="1058" t="s">
        <v>128</v>
      </c>
      <c r="AH569" s="976">
        <f t="shared" ref="AH569" si="4853">AF569</f>
        <v>97.15</v>
      </c>
      <c r="AI569" s="978">
        <f t="shared" ref="AI569" si="4854">AD569</f>
        <v>4.1428571428571432</v>
      </c>
      <c r="AJ569" s="978">
        <f t="shared" ref="AJ569" si="4855">T569</f>
        <v>29</v>
      </c>
    </row>
    <row r="570" spans="1:39">
      <c r="A570" s="1097">
        <v>45807</v>
      </c>
      <c r="B570" s="164" t="s">
        <v>442</v>
      </c>
      <c r="C570" s="164" t="s">
        <v>111</v>
      </c>
      <c r="D570" s="1098" t="s">
        <v>461</v>
      </c>
      <c r="E570" s="164" t="s">
        <v>283</v>
      </c>
      <c r="F570" s="1000">
        <v>61095</v>
      </c>
      <c r="G570" s="1000"/>
      <c r="H570" s="1000">
        <v>61107</v>
      </c>
      <c r="I570" s="1000"/>
      <c r="J570" s="541">
        <f t="shared" ref="J570" si="4856">H570-F570</f>
        <v>12</v>
      </c>
      <c r="K570" s="1000">
        <v>61107</v>
      </c>
      <c r="L570" s="541">
        <f t="shared" ref="L570" si="4857">K570-H570</f>
        <v>0</v>
      </c>
      <c r="M570" s="1000">
        <v>61115</v>
      </c>
      <c r="N570" s="1000"/>
      <c r="O570" s="541">
        <f t="shared" ref="O570" si="4858">M570-K570</f>
        <v>8</v>
      </c>
      <c r="P570" s="541">
        <f t="shared" ref="P570" si="4859">M570-H570</f>
        <v>8</v>
      </c>
      <c r="Q570" s="1000">
        <v>61118</v>
      </c>
      <c r="R570" s="1000"/>
      <c r="S570" s="541">
        <f t="shared" ref="S570" si="4860">Q570-M570</f>
        <v>3</v>
      </c>
      <c r="T570" s="542">
        <f t="shared" ref="T570" si="4861">Q570-F570</f>
        <v>23</v>
      </c>
      <c r="U570" s="542"/>
      <c r="V570" s="541">
        <f t="shared" ref="V570" si="4862">P570</f>
        <v>8</v>
      </c>
      <c r="W570" s="543">
        <f t="shared" ref="W570" si="4863">T570-V570</f>
        <v>15</v>
      </c>
      <c r="X570" s="1046" t="s">
        <v>473</v>
      </c>
      <c r="Y570" s="1099" t="s">
        <v>51</v>
      </c>
      <c r="Z570" s="1099" t="s">
        <v>29</v>
      </c>
      <c r="AA570" s="1099">
        <v>2017</v>
      </c>
      <c r="AB570" s="1046" t="s">
        <v>30</v>
      </c>
      <c r="AC570" s="1047">
        <v>7</v>
      </c>
      <c r="AD570" s="978">
        <f t="shared" ref="AD570" si="4864">T570/AC570</f>
        <v>3.2857142857142856</v>
      </c>
      <c r="AE570" s="1048">
        <v>23.45</v>
      </c>
      <c r="AF570" s="976">
        <f t="shared" ref="AF570" si="4865">AD570*AE570</f>
        <v>77.05</v>
      </c>
      <c r="AG570" s="1058" t="s">
        <v>128</v>
      </c>
      <c r="AH570" s="976">
        <f t="shared" ref="AH570" si="4866">AF570</f>
        <v>77.05</v>
      </c>
      <c r="AI570" s="978">
        <f t="shared" ref="AI570" si="4867">AD570</f>
        <v>3.2857142857142856</v>
      </c>
      <c r="AJ570" s="978">
        <f t="shared" ref="AJ570" si="4868">T570</f>
        <v>23</v>
      </c>
    </row>
    <row r="571" spans="1:39">
      <c r="A571" s="1097">
        <v>45810</v>
      </c>
      <c r="B571" s="164" t="s">
        <v>442</v>
      </c>
      <c r="C571" s="164" t="s">
        <v>111</v>
      </c>
      <c r="D571" s="1098" t="s">
        <v>462</v>
      </c>
      <c r="E571" s="164" t="s">
        <v>282</v>
      </c>
      <c r="F571" s="1000">
        <v>61118</v>
      </c>
      <c r="G571" s="1000"/>
      <c r="H571" s="1000">
        <v>61122</v>
      </c>
      <c r="I571" s="1000"/>
      <c r="J571" s="541">
        <f t="shared" ref="J571" si="4869">H571-F571</f>
        <v>4</v>
      </c>
      <c r="K571" s="1000">
        <v>61122</v>
      </c>
      <c r="L571" s="541">
        <f t="shared" ref="L571" si="4870">K571-H571</f>
        <v>0</v>
      </c>
      <c r="M571" s="1000">
        <v>61131</v>
      </c>
      <c r="N571" s="1000"/>
      <c r="O571" s="541">
        <f t="shared" ref="O571" si="4871">M571-K571</f>
        <v>9</v>
      </c>
      <c r="P571" s="541">
        <f t="shared" ref="P571" si="4872">M571-H571</f>
        <v>9</v>
      </c>
      <c r="Q571" s="1000">
        <v>61131</v>
      </c>
      <c r="R571" s="1000"/>
      <c r="S571" s="541">
        <f t="shared" ref="S571" si="4873">Q571-M571</f>
        <v>0</v>
      </c>
      <c r="T571" s="542">
        <f t="shared" ref="T571" si="4874">Q571-F571</f>
        <v>13</v>
      </c>
      <c r="U571" s="542"/>
      <c r="V571" s="541">
        <f t="shared" ref="V571" si="4875">P571</f>
        <v>9</v>
      </c>
      <c r="W571" s="543">
        <f t="shared" ref="W571" si="4876">T571-V571</f>
        <v>4</v>
      </c>
      <c r="X571" s="1046" t="s">
        <v>473</v>
      </c>
      <c r="Y571" s="1099" t="s">
        <v>51</v>
      </c>
      <c r="Z571" s="1099" t="s">
        <v>29</v>
      </c>
      <c r="AA571" s="1099">
        <v>2017</v>
      </c>
      <c r="AB571" s="1046" t="s">
        <v>30</v>
      </c>
      <c r="AC571" s="1047">
        <v>7</v>
      </c>
      <c r="AD571" s="978">
        <f t="shared" ref="AD571" si="4877">T571/AC571</f>
        <v>1.8571428571428572</v>
      </c>
      <c r="AE571" s="1048">
        <v>23.45</v>
      </c>
      <c r="AF571" s="976">
        <f t="shared" ref="AF571" si="4878">AD571*AE571</f>
        <v>43.55</v>
      </c>
      <c r="AG571" s="1058" t="s">
        <v>128</v>
      </c>
      <c r="AH571" s="976">
        <f t="shared" ref="AH571" si="4879">AF571</f>
        <v>43.55</v>
      </c>
      <c r="AI571" s="978">
        <f t="shared" ref="AI571" si="4880">AD571</f>
        <v>1.8571428571428572</v>
      </c>
      <c r="AJ571" s="978">
        <f t="shared" ref="AJ571" si="4881">T571</f>
        <v>13</v>
      </c>
    </row>
    <row r="572" spans="1:39">
      <c r="A572" s="1097">
        <v>45810</v>
      </c>
      <c r="B572" s="164" t="s">
        <v>442</v>
      </c>
      <c r="C572" s="164" t="s">
        <v>111</v>
      </c>
      <c r="D572" s="1098" t="s">
        <v>485</v>
      </c>
      <c r="E572" s="164" t="s">
        <v>282</v>
      </c>
      <c r="F572" s="1000">
        <v>61131</v>
      </c>
      <c r="G572" s="1000"/>
      <c r="H572" s="1000">
        <v>61142</v>
      </c>
      <c r="I572" s="1000"/>
      <c r="J572" s="541">
        <f t="shared" ref="J572" si="4882">H572-F572</f>
        <v>11</v>
      </c>
      <c r="K572" s="1000">
        <v>61142</v>
      </c>
      <c r="L572" s="541">
        <f t="shared" ref="L572" si="4883">K572-H572</f>
        <v>0</v>
      </c>
      <c r="M572" s="1000">
        <v>61171</v>
      </c>
      <c r="N572" s="1000"/>
      <c r="O572" s="541">
        <f t="shared" ref="O572" si="4884">M572-K572</f>
        <v>29</v>
      </c>
      <c r="P572" s="541">
        <f t="shared" ref="P572" si="4885">M572-H572</f>
        <v>29</v>
      </c>
      <c r="Q572" s="1000">
        <v>61171</v>
      </c>
      <c r="R572" s="1000"/>
      <c r="S572" s="541">
        <f t="shared" ref="S572" si="4886">Q572-M572</f>
        <v>0</v>
      </c>
      <c r="T572" s="542">
        <f t="shared" ref="T572" si="4887">Q572-F572</f>
        <v>40</v>
      </c>
      <c r="U572" s="542"/>
      <c r="V572" s="541">
        <f t="shared" ref="V572" si="4888">P572</f>
        <v>29</v>
      </c>
      <c r="W572" s="543">
        <f t="shared" ref="W572" si="4889">T572-V572</f>
        <v>11</v>
      </c>
      <c r="X572" s="1046" t="s">
        <v>473</v>
      </c>
      <c r="Y572" s="1099" t="s">
        <v>51</v>
      </c>
      <c r="Z572" s="1099" t="s">
        <v>29</v>
      </c>
      <c r="AA572" s="1099">
        <v>2017</v>
      </c>
      <c r="AB572" s="1046" t="s">
        <v>30</v>
      </c>
      <c r="AC572" s="1047">
        <v>7</v>
      </c>
      <c r="AD572" s="978">
        <f t="shared" ref="AD572" si="4890">T572/AC572</f>
        <v>5.7142857142857144</v>
      </c>
      <c r="AE572" s="1048">
        <v>23.45</v>
      </c>
      <c r="AF572" s="976">
        <f t="shared" ref="AF572" si="4891">AD572*AE572</f>
        <v>134</v>
      </c>
      <c r="AG572" s="1058" t="s">
        <v>128</v>
      </c>
      <c r="AH572" s="976">
        <f t="shared" ref="AH572" si="4892">AF572</f>
        <v>134</v>
      </c>
      <c r="AI572" s="978">
        <f t="shared" ref="AI572" si="4893">AD572</f>
        <v>5.7142857142857144</v>
      </c>
      <c r="AJ572" s="978">
        <f t="shared" ref="AJ572" si="4894">T572</f>
        <v>40</v>
      </c>
    </row>
    <row r="573" spans="1:39">
      <c r="A573" s="1097">
        <v>45810</v>
      </c>
      <c r="B573" s="164" t="s">
        <v>442</v>
      </c>
      <c r="C573" s="164" t="s">
        <v>111</v>
      </c>
      <c r="D573" s="1098" t="s">
        <v>461</v>
      </c>
      <c r="E573" s="164" t="s">
        <v>283</v>
      </c>
      <c r="F573" s="1000">
        <v>61171</v>
      </c>
      <c r="G573" s="1000"/>
      <c r="H573" s="1000">
        <v>61180</v>
      </c>
      <c r="I573" s="1000"/>
      <c r="J573" s="541">
        <f t="shared" ref="J573" si="4895">H573-F573</f>
        <v>9</v>
      </c>
      <c r="K573" s="1000">
        <v>61180</v>
      </c>
      <c r="L573" s="541">
        <f t="shared" ref="L573" si="4896">K573-H573</f>
        <v>0</v>
      </c>
      <c r="M573" s="1000">
        <v>61188</v>
      </c>
      <c r="N573" s="1000"/>
      <c r="O573" s="541">
        <f t="shared" ref="O573" si="4897">M573-K573</f>
        <v>8</v>
      </c>
      <c r="P573" s="541">
        <f t="shared" ref="P573" si="4898">M573-H573</f>
        <v>8</v>
      </c>
      <c r="Q573" s="1000">
        <v>61191</v>
      </c>
      <c r="R573" s="1000"/>
      <c r="S573" s="541">
        <f t="shared" ref="S573" si="4899">Q573-M573</f>
        <v>3</v>
      </c>
      <c r="T573" s="542">
        <f t="shared" ref="T573" si="4900">Q573-F573</f>
        <v>20</v>
      </c>
      <c r="U573" s="542"/>
      <c r="V573" s="541">
        <f t="shared" ref="V573" si="4901">P573</f>
        <v>8</v>
      </c>
      <c r="W573" s="543">
        <f t="shared" ref="W573" si="4902">T573-V573</f>
        <v>12</v>
      </c>
      <c r="X573" s="1046" t="s">
        <v>473</v>
      </c>
      <c r="Y573" s="1099" t="s">
        <v>51</v>
      </c>
      <c r="Z573" s="1099" t="s">
        <v>29</v>
      </c>
      <c r="AA573" s="1099">
        <v>2017</v>
      </c>
      <c r="AB573" s="1046" t="s">
        <v>30</v>
      </c>
      <c r="AC573" s="1047">
        <v>7</v>
      </c>
      <c r="AD573" s="978">
        <f t="shared" ref="AD573" si="4903">T573/AC573</f>
        <v>2.8571428571428572</v>
      </c>
      <c r="AE573" s="1048">
        <v>23.45</v>
      </c>
      <c r="AF573" s="976">
        <f t="shared" ref="AF573" si="4904">AD573*AE573</f>
        <v>67</v>
      </c>
      <c r="AG573" s="1058" t="s">
        <v>128</v>
      </c>
      <c r="AH573" s="976">
        <f t="shared" ref="AH573" si="4905">AF573</f>
        <v>67</v>
      </c>
      <c r="AI573" s="978">
        <f t="shared" ref="AI573" si="4906">AD573</f>
        <v>2.8571428571428572</v>
      </c>
      <c r="AJ573" s="978">
        <f t="shared" ref="AJ573" si="4907">T573</f>
        <v>20</v>
      </c>
      <c r="AK573" s="1035" t="s">
        <v>439</v>
      </c>
      <c r="AL573" s="1036" t="s">
        <v>440</v>
      </c>
      <c r="AM573" s="1092" t="s">
        <v>2</v>
      </c>
    </row>
    <row r="574" spans="1:39">
      <c r="A574" s="1097">
        <v>45811</v>
      </c>
      <c r="B574" s="164" t="s">
        <v>442</v>
      </c>
      <c r="C574" s="164" t="s">
        <v>111</v>
      </c>
      <c r="D574" s="1098" t="s">
        <v>462</v>
      </c>
      <c r="E574" s="164" t="s">
        <v>282</v>
      </c>
      <c r="F574" s="1000">
        <v>61191</v>
      </c>
      <c r="G574" s="1000"/>
      <c r="H574" s="1000">
        <v>61196</v>
      </c>
      <c r="I574" s="1000"/>
      <c r="J574" s="541">
        <f t="shared" ref="J574" si="4908">H574-F574</f>
        <v>5</v>
      </c>
      <c r="K574" s="1000">
        <v>61196</v>
      </c>
      <c r="L574" s="541">
        <f t="shared" ref="L574" si="4909">K574-H574</f>
        <v>0</v>
      </c>
      <c r="M574" s="1000">
        <v>61203</v>
      </c>
      <c r="N574" s="1000"/>
      <c r="O574" s="541">
        <f t="shared" ref="O574" si="4910">M574-K574</f>
        <v>7</v>
      </c>
      <c r="P574" s="541">
        <f t="shared" ref="P574" si="4911">M574-H574</f>
        <v>7</v>
      </c>
      <c r="Q574" s="1000">
        <v>61203</v>
      </c>
      <c r="R574" s="1000"/>
      <c r="S574" s="541">
        <f t="shared" ref="S574" si="4912">Q574-M574</f>
        <v>0</v>
      </c>
      <c r="T574" s="542">
        <f t="shared" ref="T574" si="4913">Q574-F574</f>
        <v>12</v>
      </c>
      <c r="U574" s="542"/>
      <c r="V574" s="541">
        <f t="shared" ref="V574" si="4914">P574</f>
        <v>7</v>
      </c>
      <c r="W574" s="543">
        <f t="shared" ref="W574" si="4915">T574-V574</f>
        <v>5</v>
      </c>
      <c r="X574" s="1046" t="s">
        <v>473</v>
      </c>
      <c r="Y574" s="1099" t="s">
        <v>51</v>
      </c>
      <c r="Z574" s="1099" t="s">
        <v>29</v>
      </c>
      <c r="AA574" s="1099">
        <v>2017</v>
      </c>
      <c r="AB574" s="1046" t="s">
        <v>30</v>
      </c>
      <c r="AC574" s="1047">
        <v>7</v>
      </c>
      <c r="AD574" s="978">
        <f t="shared" ref="AD574" si="4916">T574/AC574</f>
        <v>1.7142857142857142</v>
      </c>
      <c r="AE574" s="1048">
        <v>23.45</v>
      </c>
      <c r="AF574" s="976">
        <f t="shared" ref="AF574" si="4917">AD574*AE574</f>
        <v>40.199999999999996</v>
      </c>
      <c r="AG574" s="1058" t="s">
        <v>128</v>
      </c>
      <c r="AH574" s="976">
        <f t="shared" ref="AH574" si="4918">AF574</f>
        <v>40.199999999999996</v>
      </c>
      <c r="AI574" s="978">
        <f t="shared" ref="AI574" si="4919">AD574</f>
        <v>1.7142857142857142</v>
      </c>
      <c r="AJ574" s="978">
        <f t="shared" ref="AJ574" si="4920">T574</f>
        <v>12</v>
      </c>
      <c r="AK574" s="1107">
        <f>SUM(AH567:AH574)</f>
        <v>586.25</v>
      </c>
      <c r="AL574" s="1067">
        <v>1000</v>
      </c>
      <c r="AM574" s="1073">
        <v>45811</v>
      </c>
    </row>
    <row r="575" spans="1:39">
      <c r="A575" s="1097">
        <v>45811</v>
      </c>
      <c r="B575" s="164" t="s">
        <v>442</v>
      </c>
      <c r="C575" s="164" t="s">
        <v>111</v>
      </c>
      <c r="D575" s="1098" t="s">
        <v>485</v>
      </c>
      <c r="E575" s="164" t="s">
        <v>282</v>
      </c>
      <c r="F575" s="1000">
        <v>61203</v>
      </c>
      <c r="G575" s="1000"/>
      <c r="H575" s="1000">
        <v>61216</v>
      </c>
      <c r="I575" s="1000"/>
      <c r="J575" s="541">
        <f t="shared" ref="J575" si="4921">H575-F575</f>
        <v>13</v>
      </c>
      <c r="K575" s="1000">
        <v>61216</v>
      </c>
      <c r="L575" s="541">
        <f t="shared" ref="L575" si="4922">K575-H575</f>
        <v>0</v>
      </c>
      <c r="M575" s="1000">
        <v>61226</v>
      </c>
      <c r="N575" s="1000"/>
      <c r="O575" s="541">
        <f t="shared" ref="O575" si="4923">M575-K575</f>
        <v>10</v>
      </c>
      <c r="P575" s="541">
        <f t="shared" ref="P575" si="4924">M575-H575</f>
        <v>10</v>
      </c>
      <c r="Q575" s="1000">
        <v>61226</v>
      </c>
      <c r="R575" s="1000"/>
      <c r="S575" s="541">
        <f t="shared" ref="S575" si="4925">Q575-M575</f>
        <v>0</v>
      </c>
      <c r="T575" s="542">
        <f t="shared" ref="T575" si="4926">Q575-F575</f>
        <v>23</v>
      </c>
      <c r="U575" s="542"/>
      <c r="V575" s="541">
        <f t="shared" ref="V575" si="4927">P575</f>
        <v>10</v>
      </c>
      <c r="W575" s="543">
        <f t="shared" ref="W575" si="4928">T575-V575</f>
        <v>13</v>
      </c>
      <c r="X575" s="1046" t="s">
        <v>473</v>
      </c>
      <c r="Y575" s="1099" t="s">
        <v>51</v>
      </c>
      <c r="Z575" s="1099" t="s">
        <v>29</v>
      </c>
      <c r="AA575" s="1099">
        <v>2017</v>
      </c>
      <c r="AB575" s="1046" t="s">
        <v>30</v>
      </c>
      <c r="AC575" s="1047">
        <v>7</v>
      </c>
      <c r="AD575" s="978">
        <f t="shared" ref="AD575" si="4929">T575/AC575</f>
        <v>3.2857142857142856</v>
      </c>
      <c r="AE575" s="1048">
        <v>23.45</v>
      </c>
      <c r="AF575" s="976">
        <f t="shared" ref="AF575" si="4930">AD575*AE575</f>
        <v>77.05</v>
      </c>
      <c r="AG575" s="1058" t="s">
        <v>128</v>
      </c>
      <c r="AH575" s="976">
        <f t="shared" ref="AH575" si="4931">AF575</f>
        <v>77.05</v>
      </c>
      <c r="AI575" s="978">
        <f t="shared" ref="AI575" si="4932">AD575</f>
        <v>3.2857142857142856</v>
      </c>
      <c r="AJ575" s="978">
        <f t="shared" ref="AJ575" si="4933">T575</f>
        <v>23</v>
      </c>
    </row>
    <row r="576" spans="1:39">
      <c r="A576" s="1097">
        <v>45811</v>
      </c>
      <c r="B576" s="164" t="s">
        <v>442</v>
      </c>
      <c r="C576" s="164" t="s">
        <v>111</v>
      </c>
      <c r="D576" s="1098" t="s">
        <v>461</v>
      </c>
      <c r="E576" s="164" t="s">
        <v>283</v>
      </c>
      <c r="F576" s="1000">
        <v>61226</v>
      </c>
      <c r="G576" s="1000"/>
      <c r="H576" s="1000">
        <v>61248</v>
      </c>
      <c r="I576" s="1000"/>
      <c r="J576" s="541">
        <f t="shared" ref="J576" si="4934">H576-F576</f>
        <v>22</v>
      </c>
      <c r="K576" s="1000">
        <v>61248</v>
      </c>
      <c r="L576" s="541">
        <f t="shared" ref="L576" si="4935">K576-H576</f>
        <v>0</v>
      </c>
      <c r="M576" s="1000">
        <v>61256</v>
      </c>
      <c r="N576" s="1000"/>
      <c r="O576" s="541">
        <f t="shared" ref="O576" si="4936">M576-K576</f>
        <v>8</v>
      </c>
      <c r="P576" s="541">
        <f t="shared" ref="P576" si="4937">M576-H576</f>
        <v>8</v>
      </c>
      <c r="Q576" s="1000">
        <v>61256</v>
      </c>
      <c r="R576" s="1000"/>
      <c r="S576" s="541">
        <f t="shared" ref="S576" si="4938">Q576-M576</f>
        <v>0</v>
      </c>
      <c r="T576" s="542">
        <f t="shared" ref="T576" si="4939">Q576-F576</f>
        <v>30</v>
      </c>
      <c r="U576" s="542"/>
      <c r="V576" s="541">
        <f t="shared" ref="V576" si="4940">P576</f>
        <v>8</v>
      </c>
      <c r="W576" s="543">
        <f t="shared" ref="W576" si="4941">T576-V576</f>
        <v>22</v>
      </c>
      <c r="X576" s="1046" t="s">
        <v>473</v>
      </c>
      <c r="Y576" s="1099" t="s">
        <v>51</v>
      </c>
      <c r="Z576" s="1099" t="s">
        <v>29</v>
      </c>
      <c r="AA576" s="1099">
        <v>2017</v>
      </c>
      <c r="AB576" s="1046" t="s">
        <v>30</v>
      </c>
      <c r="AC576" s="1047">
        <v>7</v>
      </c>
      <c r="AD576" s="978">
        <f t="shared" ref="AD576" si="4942">T576/AC576</f>
        <v>4.2857142857142856</v>
      </c>
      <c r="AE576" s="1048">
        <v>23.45</v>
      </c>
      <c r="AF576" s="976">
        <f t="shared" ref="AF576" si="4943">AD576*AE576</f>
        <v>100.5</v>
      </c>
      <c r="AG576" s="1058" t="s">
        <v>128</v>
      </c>
      <c r="AH576" s="976">
        <f t="shared" ref="AH576" si="4944">AF576</f>
        <v>100.5</v>
      </c>
      <c r="AI576" s="978">
        <f t="shared" ref="AI576" si="4945">AD576</f>
        <v>4.2857142857142856</v>
      </c>
      <c r="AJ576" s="978">
        <f t="shared" ref="AJ576" si="4946">T576</f>
        <v>30</v>
      </c>
    </row>
    <row r="577" spans="1:39">
      <c r="A577" s="1097">
        <v>45811</v>
      </c>
      <c r="B577" s="164" t="s">
        <v>442</v>
      </c>
      <c r="C577" s="164" t="s">
        <v>637</v>
      </c>
      <c r="D577" s="1098" t="s">
        <v>657</v>
      </c>
      <c r="E577" s="164" t="s">
        <v>283</v>
      </c>
      <c r="F577" s="1000">
        <v>61256</v>
      </c>
      <c r="G577" s="1000"/>
      <c r="H577" s="1000">
        <v>61272</v>
      </c>
      <c r="I577" s="1000"/>
      <c r="J577" s="541">
        <f t="shared" ref="J577" si="4947">H577-F577</f>
        <v>16</v>
      </c>
      <c r="K577" s="1000">
        <v>61272</v>
      </c>
      <c r="L577" s="541">
        <f t="shared" ref="L577" si="4948">K577-H577</f>
        <v>0</v>
      </c>
      <c r="M577" s="1000">
        <v>61290</v>
      </c>
      <c r="N577" s="1000"/>
      <c r="O577" s="541">
        <f t="shared" ref="O577" si="4949">M577-K577</f>
        <v>18</v>
      </c>
      <c r="P577" s="541">
        <f t="shared" ref="P577" si="4950">M577-H577</f>
        <v>18</v>
      </c>
      <c r="Q577" s="1000">
        <v>61302</v>
      </c>
      <c r="R577" s="1000"/>
      <c r="S577" s="541">
        <f t="shared" ref="S577" si="4951">Q577-M577</f>
        <v>12</v>
      </c>
      <c r="T577" s="542">
        <f t="shared" ref="T577" si="4952">Q577-F577</f>
        <v>46</v>
      </c>
      <c r="U577" s="542"/>
      <c r="V577" s="541">
        <f t="shared" ref="V577" si="4953">P577</f>
        <v>18</v>
      </c>
      <c r="W577" s="543">
        <f t="shared" ref="W577" si="4954">T577-V577</f>
        <v>28</v>
      </c>
      <c r="X577" s="1046" t="s">
        <v>473</v>
      </c>
      <c r="Y577" s="1099" t="s">
        <v>51</v>
      </c>
      <c r="Z577" s="1099" t="s">
        <v>29</v>
      </c>
      <c r="AA577" s="1099">
        <v>2017</v>
      </c>
      <c r="AB577" s="1046" t="s">
        <v>30</v>
      </c>
      <c r="AC577" s="1047">
        <v>7</v>
      </c>
      <c r="AD577" s="978">
        <f t="shared" ref="AD577" si="4955">T577/AC577</f>
        <v>6.5714285714285712</v>
      </c>
      <c r="AE577" s="1048">
        <v>23.45</v>
      </c>
      <c r="AF577" s="976">
        <f t="shared" ref="AF577" si="4956">AD577*AE577</f>
        <v>154.1</v>
      </c>
      <c r="AG577" s="1058" t="s">
        <v>128</v>
      </c>
      <c r="AH577" s="976">
        <f t="shared" ref="AH577" si="4957">AF577</f>
        <v>154.1</v>
      </c>
      <c r="AI577" s="978">
        <f t="shared" ref="AI577" si="4958">AD577</f>
        <v>6.5714285714285712</v>
      </c>
      <c r="AJ577" s="978">
        <f t="shared" ref="AJ577" si="4959">T577</f>
        <v>46</v>
      </c>
    </row>
    <row r="578" spans="1:39">
      <c r="A578" s="1097">
        <v>45812</v>
      </c>
      <c r="B578" s="164" t="s">
        <v>442</v>
      </c>
      <c r="C578" s="164" t="s">
        <v>111</v>
      </c>
      <c r="D578" s="1098" t="s">
        <v>462</v>
      </c>
      <c r="E578" s="164" t="s">
        <v>282</v>
      </c>
      <c r="F578" s="1000">
        <v>61302</v>
      </c>
      <c r="G578" s="1000"/>
      <c r="H578" s="1000">
        <v>61306</v>
      </c>
      <c r="I578" s="1000"/>
      <c r="J578" s="541">
        <f t="shared" ref="J578" si="4960">H578-F578</f>
        <v>4</v>
      </c>
      <c r="K578" s="1000">
        <v>61306</v>
      </c>
      <c r="L578" s="541">
        <f t="shared" ref="L578" si="4961">K578-H578</f>
        <v>0</v>
      </c>
      <c r="M578" s="1000">
        <v>61313</v>
      </c>
      <c r="N578" s="1000"/>
      <c r="O578" s="541">
        <f t="shared" ref="O578" si="4962">M578-K578</f>
        <v>7</v>
      </c>
      <c r="P578" s="541">
        <f t="shared" ref="P578" si="4963">M578-H578</f>
        <v>7</v>
      </c>
      <c r="Q578" s="1000">
        <v>61313</v>
      </c>
      <c r="R578" s="1000"/>
      <c r="S578" s="541">
        <f t="shared" ref="S578" si="4964">Q578-M578</f>
        <v>0</v>
      </c>
      <c r="T578" s="542">
        <f t="shared" ref="T578" si="4965">Q578-F578</f>
        <v>11</v>
      </c>
      <c r="U578" s="542"/>
      <c r="V578" s="541">
        <f t="shared" ref="V578" si="4966">P578</f>
        <v>7</v>
      </c>
      <c r="W578" s="543">
        <f t="shared" ref="W578" si="4967">T578-V578</f>
        <v>4</v>
      </c>
      <c r="X578" s="1046" t="s">
        <v>473</v>
      </c>
      <c r="Y578" s="1099" t="s">
        <v>51</v>
      </c>
      <c r="Z578" s="1099" t="s">
        <v>29</v>
      </c>
      <c r="AA578" s="1099">
        <v>2017</v>
      </c>
      <c r="AB578" s="1046" t="s">
        <v>30</v>
      </c>
      <c r="AC578" s="1047">
        <v>7</v>
      </c>
      <c r="AD578" s="978">
        <f t="shared" ref="AD578" si="4968">T578/AC578</f>
        <v>1.5714285714285714</v>
      </c>
      <c r="AE578" s="1048">
        <v>23.45</v>
      </c>
      <c r="AF578" s="976">
        <f t="shared" ref="AF578" si="4969">AD578*AE578</f>
        <v>36.85</v>
      </c>
      <c r="AG578" s="1058" t="s">
        <v>128</v>
      </c>
      <c r="AH578" s="976">
        <f t="shared" ref="AH578" si="4970">AF578</f>
        <v>36.85</v>
      </c>
      <c r="AI578" s="978">
        <f t="shared" ref="AI578" si="4971">AD578</f>
        <v>1.5714285714285714</v>
      </c>
      <c r="AJ578" s="978">
        <f t="shared" ref="AJ578" si="4972">T578</f>
        <v>11</v>
      </c>
    </row>
    <row r="579" spans="1:39">
      <c r="A579" s="1097">
        <v>45812</v>
      </c>
      <c r="B579" s="164" t="s">
        <v>442</v>
      </c>
      <c r="C579" s="164" t="s">
        <v>659</v>
      </c>
      <c r="D579" s="1098" t="s">
        <v>485</v>
      </c>
      <c r="E579" s="164" t="s">
        <v>282</v>
      </c>
      <c r="F579" s="1000">
        <v>61313</v>
      </c>
      <c r="G579" s="1000"/>
      <c r="H579" s="1000">
        <v>61321</v>
      </c>
      <c r="I579" s="1000"/>
      <c r="J579" s="541">
        <f t="shared" ref="J579" si="4973">H579-F579</f>
        <v>8</v>
      </c>
      <c r="K579" s="1000">
        <v>61321</v>
      </c>
      <c r="L579" s="541">
        <f t="shared" ref="L579" si="4974">K579-H579</f>
        <v>0</v>
      </c>
      <c r="M579" s="1000">
        <v>61329</v>
      </c>
      <c r="N579" s="1000"/>
      <c r="O579" s="541">
        <f t="shared" ref="O579" si="4975">M579-K579</f>
        <v>8</v>
      </c>
      <c r="P579" s="541">
        <f t="shared" ref="P579" si="4976">M579-H579</f>
        <v>8</v>
      </c>
      <c r="Q579" s="1000">
        <v>61340</v>
      </c>
      <c r="R579" s="1000"/>
      <c r="S579" s="541">
        <f t="shared" ref="S579" si="4977">Q579-M579</f>
        <v>11</v>
      </c>
      <c r="T579" s="542">
        <f t="shared" ref="T579" si="4978">Q579-F579</f>
        <v>27</v>
      </c>
      <c r="U579" s="542"/>
      <c r="V579" s="541">
        <f t="shared" ref="V579" si="4979">P579</f>
        <v>8</v>
      </c>
      <c r="W579" s="543">
        <f t="shared" ref="W579" si="4980">T579-V579</f>
        <v>19</v>
      </c>
      <c r="X579" s="1046" t="s">
        <v>473</v>
      </c>
      <c r="Y579" s="1099" t="s">
        <v>51</v>
      </c>
      <c r="Z579" s="1099" t="s">
        <v>29</v>
      </c>
      <c r="AA579" s="1099">
        <v>2017</v>
      </c>
      <c r="AB579" s="1046" t="s">
        <v>30</v>
      </c>
      <c r="AC579" s="1047">
        <v>7</v>
      </c>
      <c r="AD579" s="978">
        <f t="shared" ref="AD579" si="4981">T579/AC579</f>
        <v>3.8571428571428572</v>
      </c>
      <c r="AE579" s="1048">
        <v>23.45</v>
      </c>
      <c r="AF579" s="976">
        <f t="shared" ref="AF579" si="4982">AD579*AE579</f>
        <v>90.45</v>
      </c>
      <c r="AG579" s="1058" t="s">
        <v>128</v>
      </c>
      <c r="AH579" s="976">
        <f t="shared" ref="AH579" si="4983">AF579</f>
        <v>90.45</v>
      </c>
      <c r="AI579" s="978">
        <f t="shared" ref="AI579" si="4984">AD579</f>
        <v>3.8571428571428572</v>
      </c>
      <c r="AJ579" s="978">
        <f t="shared" ref="AJ579" si="4985">T579</f>
        <v>27</v>
      </c>
    </row>
    <row r="580" spans="1:39">
      <c r="A580" s="1097">
        <v>45812</v>
      </c>
      <c r="B580" s="164" t="s">
        <v>442</v>
      </c>
      <c r="C580" s="164" t="s">
        <v>111</v>
      </c>
      <c r="D580" s="1098" t="s">
        <v>461</v>
      </c>
      <c r="E580" s="164" t="s">
        <v>283</v>
      </c>
      <c r="F580" s="1000">
        <v>61340</v>
      </c>
      <c r="G580" s="1000"/>
      <c r="H580" s="1000">
        <v>61357</v>
      </c>
      <c r="I580" s="1000"/>
      <c r="J580" s="541">
        <f t="shared" ref="J580" si="4986">H580-F580</f>
        <v>17</v>
      </c>
      <c r="K580" s="1000">
        <v>61357</v>
      </c>
      <c r="L580" s="541">
        <f t="shared" ref="L580" si="4987">K580-H580</f>
        <v>0</v>
      </c>
      <c r="M580" s="1000">
        <v>61366</v>
      </c>
      <c r="N580" s="1000"/>
      <c r="O580" s="541">
        <f t="shared" ref="O580" si="4988">M580-K580</f>
        <v>9</v>
      </c>
      <c r="P580" s="541">
        <f t="shared" ref="P580" si="4989">M580-H580</f>
        <v>9</v>
      </c>
      <c r="Q580" s="1000">
        <v>61366</v>
      </c>
      <c r="R580" s="1000"/>
      <c r="S580" s="541">
        <f t="shared" ref="S580" si="4990">Q580-M580</f>
        <v>0</v>
      </c>
      <c r="T580" s="542">
        <f t="shared" ref="T580" si="4991">Q580-F580</f>
        <v>26</v>
      </c>
      <c r="U580" s="542"/>
      <c r="V580" s="541">
        <f t="shared" ref="V580" si="4992">P580</f>
        <v>9</v>
      </c>
      <c r="W580" s="543">
        <f t="shared" ref="W580" si="4993">T580-V580</f>
        <v>17</v>
      </c>
      <c r="X580" s="1046" t="s">
        <v>473</v>
      </c>
      <c r="Y580" s="1099" t="s">
        <v>51</v>
      </c>
      <c r="Z580" s="1099" t="s">
        <v>29</v>
      </c>
      <c r="AA580" s="1099">
        <v>2017</v>
      </c>
      <c r="AB580" s="1046" t="s">
        <v>30</v>
      </c>
      <c r="AC580" s="1047">
        <v>7</v>
      </c>
      <c r="AD580" s="978">
        <f t="shared" ref="AD580" si="4994">T580/AC580</f>
        <v>3.7142857142857144</v>
      </c>
      <c r="AE580" s="1048">
        <v>23.45</v>
      </c>
      <c r="AF580" s="976">
        <f t="shared" ref="AF580" si="4995">AD580*AE580</f>
        <v>87.1</v>
      </c>
      <c r="AG580" s="1058" t="s">
        <v>128</v>
      </c>
      <c r="AH580" s="976">
        <f t="shared" ref="AH580" si="4996">AF580</f>
        <v>87.1</v>
      </c>
      <c r="AI580" s="978">
        <f t="shared" ref="AI580" si="4997">AD580</f>
        <v>3.7142857142857144</v>
      </c>
      <c r="AJ580" s="978">
        <f t="shared" ref="AJ580" si="4998">T580</f>
        <v>26</v>
      </c>
    </row>
    <row r="581" spans="1:39">
      <c r="A581" s="1097">
        <v>45812</v>
      </c>
      <c r="B581" s="164" t="s">
        <v>442</v>
      </c>
      <c r="C581" s="164" t="s">
        <v>637</v>
      </c>
      <c r="D581" s="1098" t="s">
        <v>657</v>
      </c>
      <c r="E581" s="164" t="s">
        <v>283</v>
      </c>
      <c r="F581" s="1000">
        <v>61366</v>
      </c>
      <c r="G581" s="1000"/>
      <c r="H581" s="1000">
        <v>61380</v>
      </c>
      <c r="I581" s="1000"/>
      <c r="J581" s="541">
        <f t="shared" ref="J581" si="4999">H581-F581</f>
        <v>14</v>
      </c>
      <c r="K581" s="1000">
        <v>61380</v>
      </c>
      <c r="L581" s="541">
        <f t="shared" ref="L581" si="5000">K581-H581</f>
        <v>0</v>
      </c>
      <c r="M581" s="1000">
        <v>61397</v>
      </c>
      <c r="N581" s="1000"/>
      <c r="O581" s="541">
        <f t="shared" ref="O581" si="5001">M581-K581</f>
        <v>17</v>
      </c>
      <c r="P581" s="541">
        <f t="shared" ref="P581" si="5002">M581-H581</f>
        <v>17</v>
      </c>
      <c r="Q581" s="1000">
        <v>61407</v>
      </c>
      <c r="R581" s="1000"/>
      <c r="S581" s="541">
        <f t="shared" ref="S581" si="5003">Q581-M581</f>
        <v>10</v>
      </c>
      <c r="T581" s="542">
        <f t="shared" ref="T581" si="5004">Q581-F581</f>
        <v>41</v>
      </c>
      <c r="U581" s="542"/>
      <c r="V581" s="541">
        <f t="shared" ref="V581" si="5005">P581</f>
        <v>17</v>
      </c>
      <c r="W581" s="543">
        <f t="shared" ref="W581" si="5006">T581-V581</f>
        <v>24</v>
      </c>
      <c r="X581" s="1046" t="s">
        <v>473</v>
      </c>
      <c r="Y581" s="1099" t="s">
        <v>51</v>
      </c>
      <c r="Z581" s="1099" t="s">
        <v>29</v>
      </c>
      <c r="AA581" s="1099">
        <v>2017</v>
      </c>
      <c r="AB581" s="1046" t="s">
        <v>30</v>
      </c>
      <c r="AC581" s="1047">
        <v>7</v>
      </c>
      <c r="AD581" s="978">
        <f t="shared" ref="AD581" si="5007">T581/AC581</f>
        <v>5.8571428571428568</v>
      </c>
      <c r="AE581" s="1048">
        <v>23.45</v>
      </c>
      <c r="AF581" s="976">
        <f t="shared" ref="AF581" si="5008">AD581*AE581</f>
        <v>137.35</v>
      </c>
      <c r="AG581" s="1058" t="s">
        <v>128</v>
      </c>
      <c r="AH581" s="976">
        <f t="shared" ref="AH581" si="5009">AF581</f>
        <v>137.35</v>
      </c>
      <c r="AI581" s="978">
        <f t="shared" ref="AI581" si="5010">AD581</f>
        <v>5.8571428571428568</v>
      </c>
      <c r="AJ581" s="978">
        <f t="shared" ref="AJ581" si="5011">T581</f>
        <v>41</v>
      </c>
      <c r="AK581" s="1035"/>
      <c r="AL581" s="1036"/>
      <c r="AM581" s="1092"/>
    </row>
    <row r="582" spans="1:39">
      <c r="A582" s="1097">
        <v>45813</v>
      </c>
      <c r="B582" s="164" t="s">
        <v>442</v>
      </c>
      <c r="C582" s="164" t="s">
        <v>111</v>
      </c>
      <c r="D582" s="1098" t="s">
        <v>462</v>
      </c>
      <c r="E582" s="164" t="s">
        <v>282</v>
      </c>
      <c r="F582" s="1000">
        <v>61407</v>
      </c>
      <c r="G582" s="1000"/>
      <c r="H582" s="1000">
        <v>61411</v>
      </c>
      <c r="I582" s="1000"/>
      <c r="J582" s="541">
        <f t="shared" ref="J582" si="5012">H582-F582</f>
        <v>4</v>
      </c>
      <c r="K582" s="1000">
        <v>61411</v>
      </c>
      <c r="L582" s="541">
        <f t="shared" ref="L582" si="5013">K582-H582</f>
        <v>0</v>
      </c>
      <c r="M582" s="1000">
        <v>61419</v>
      </c>
      <c r="N582" s="1000"/>
      <c r="O582" s="541">
        <f t="shared" ref="O582" si="5014">M582-K582</f>
        <v>8</v>
      </c>
      <c r="P582" s="541">
        <f t="shared" ref="P582" si="5015">M582-H582</f>
        <v>8</v>
      </c>
      <c r="Q582" s="1000">
        <v>61419</v>
      </c>
      <c r="R582" s="1000"/>
      <c r="S582" s="541">
        <f t="shared" ref="S582" si="5016">Q582-M582</f>
        <v>0</v>
      </c>
      <c r="T582" s="542">
        <f t="shared" ref="T582" si="5017">Q582-F582</f>
        <v>12</v>
      </c>
      <c r="U582" s="542"/>
      <c r="V582" s="541">
        <f t="shared" ref="V582" si="5018">P582</f>
        <v>8</v>
      </c>
      <c r="W582" s="543">
        <f t="shared" ref="W582" si="5019">T582-V582</f>
        <v>4</v>
      </c>
      <c r="X582" s="1046" t="s">
        <v>473</v>
      </c>
      <c r="Y582" s="1099" t="s">
        <v>51</v>
      </c>
      <c r="Z582" s="1099" t="s">
        <v>29</v>
      </c>
      <c r="AA582" s="1099">
        <v>2017</v>
      </c>
      <c r="AB582" s="1046" t="s">
        <v>30</v>
      </c>
      <c r="AC582" s="1047">
        <v>7</v>
      </c>
      <c r="AD582" s="978">
        <f t="shared" ref="AD582" si="5020">T582/AC582</f>
        <v>1.7142857142857142</v>
      </c>
      <c r="AE582" s="1048">
        <v>23.45</v>
      </c>
      <c r="AF582" s="976">
        <f t="shared" ref="AF582" si="5021">AD582*AE582</f>
        <v>40.199999999999996</v>
      </c>
      <c r="AG582" s="1058" t="s">
        <v>128</v>
      </c>
      <c r="AH582" s="976">
        <f t="shared" ref="AH582" si="5022">AF582</f>
        <v>40.199999999999996</v>
      </c>
      <c r="AI582" s="978">
        <f t="shared" ref="AI582" si="5023">AD582</f>
        <v>1.7142857142857142</v>
      </c>
      <c r="AJ582" s="978">
        <f t="shared" ref="AJ582" si="5024">T582</f>
        <v>12</v>
      </c>
      <c r="AK582" s="1035" t="s">
        <v>439</v>
      </c>
      <c r="AL582" s="1036" t="s">
        <v>440</v>
      </c>
      <c r="AM582" s="1092" t="s">
        <v>2</v>
      </c>
    </row>
    <row r="583" spans="1:39">
      <c r="A583" s="1097">
        <v>45813</v>
      </c>
      <c r="B583" s="164" t="s">
        <v>442</v>
      </c>
      <c r="C583" s="164" t="s">
        <v>659</v>
      </c>
      <c r="D583" s="1098" t="s">
        <v>485</v>
      </c>
      <c r="E583" s="164" t="s">
        <v>282</v>
      </c>
      <c r="F583" s="1000">
        <v>61419</v>
      </c>
      <c r="G583" s="1000"/>
      <c r="H583" s="1000">
        <v>61430</v>
      </c>
      <c r="I583" s="1000"/>
      <c r="J583" s="541">
        <f t="shared" ref="J583" si="5025">H583-F583</f>
        <v>11</v>
      </c>
      <c r="K583" s="1000">
        <v>61430</v>
      </c>
      <c r="L583" s="541">
        <f t="shared" ref="L583" si="5026">K583-H583</f>
        <v>0</v>
      </c>
      <c r="M583" s="1000">
        <v>61430</v>
      </c>
      <c r="N583" s="1000"/>
      <c r="O583" s="541">
        <f t="shared" ref="O583" si="5027">M583-K583</f>
        <v>0</v>
      </c>
      <c r="P583" s="541">
        <f t="shared" ref="P583" si="5028">M583-H583</f>
        <v>0</v>
      </c>
      <c r="Q583" s="1000">
        <v>61445</v>
      </c>
      <c r="R583" s="1000"/>
      <c r="S583" s="541">
        <f t="shared" ref="S583" si="5029">Q583-M583</f>
        <v>15</v>
      </c>
      <c r="T583" s="542">
        <f t="shared" ref="T583" si="5030">Q583-F583</f>
        <v>26</v>
      </c>
      <c r="U583" s="542"/>
      <c r="V583" s="541">
        <f t="shared" ref="V583" si="5031">P583</f>
        <v>0</v>
      </c>
      <c r="W583" s="543">
        <f t="shared" ref="W583" si="5032">T583-V583</f>
        <v>26</v>
      </c>
      <c r="X583" s="1046" t="s">
        <v>473</v>
      </c>
      <c r="Y583" s="1099" t="s">
        <v>51</v>
      </c>
      <c r="Z583" s="1099" t="s">
        <v>29</v>
      </c>
      <c r="AA583" s="1099">
        <v>2017</v>
      </c>
      <c r="AB583" s="1046" t="s">
        <v>30</v>
      </c>
      <c r="AC583" s="1047">
        <v>7</v>
      </c>
      <c r="AD583" s="978">
        <f t="shared" ref="AD583" si="5033">T583/AC583</f>
        <v>3.7142857142857144</v>
      </c>
      <c r="AE583" s="1048">
        <v>23.45</v>
      </c>
      <c r="AF583" s="976">
        <f t="shared" ref="AF583" si="5034">AD583*AE583</f>
        <v>87.1</v>
      </c>
      <c r="AG583" s="1058" t="s">
        <v>128</v>
      </c>
      <c r="AH583" s="976">
        <f t="shared" ref="AH583" si="5035">AF583</f>
        <v>87.1</v>
      </c>
      <c r="AI583" s="978">
        <f t="shared" ref="AI583" si="5036">AD583</f>
        <v>3.7142857142857144</v>
      </c>
      <c r="AJ583" s="978">
        <f t="shared" ref="AJ583" si="5037">T583</f>
        <v>26</v>
      </c>
      <c r="AK583" s="1107">
        <f>SUM(AH575:AH583)</f>
        <v>810.7</v>
      </c>
      <c r="AL583" s="1067">
        <v>900</v>
      </c>
      <c r="AM583" s="1073">
        <v>45813</v>
      </c>
    </row>
    <row r="584" spans="1:39">
      <c r="A584" s="1097">
        <v>45813</v>
      </c>
      <c r="B584" s="164" t="s">
        <v>442</v>
      </c>
      <c r="C584" s="164" t="s">
        <v>111</v>
      </c>
      <c r="D584" s="1098" t="s">
        <v>461</v>
      </c>
      <c r="E584" s="164" t="s">
        <v>283</v>
      </c>
      <c r="F584" s="1000">
        <v>61445</v>
      </c>
      <c r="G584" s="1000"/>
      <c r="H584" s="1000">
        <v>61456</v>
      </c>
      <c r="I584" s="1000"/>
      <c r="J584" s="541">
        <f t="shared" ref="J584" si="5038">H584-F584</f>
        <v>11</v>
      </c>
      <c r="K584" s="1000">
        <v>61456</v>
      </c>
      <c r="L584" s="541">
        <f t="shared" ref="L584" si="5039">K584-H584</f>
        <v>0</v>
      </c>
      <c r="M584" s="1000">
        <v>61464</v>
      </c>
      <c r="N584" s="1000"/>
      <c r="O584" s="541">
        <f t="shared" ref="O584" si="5040">M584-K584</f>
        <v>8</v>
      </c>
      <c r="P584" s="541">
        <f t="shared" ref="P584" si="5041">M584-H584</f>
        <v>8</v>
      </c>
      <c r="Q584" s="1000">
        <v>61464</v>
      </c>
      <c r="R584" s="1000"/>
      <c r="S584" s="541">
        <f t="shared" ref="S584" si="5042">Q584-M584</f>
        <v>0</v>
      </c>
      <c r="T584" s="542">
        <f t="shared" ref="T584" si="5043">Q584-F584</f>
        <v>19</v>
      </c>
      <c r="U584" s="542"/>
      <c r="V584" s="541">
        <f t="shared" ref="V584" si="5044">P584</f>
        <v>8</v>
      </c>
      <c r="W584" s="543">
        <f t="shared" ref="W584" si="5045">T584-V584</f>
        <v>11</v>
      </c>
      <c r="X584" s="1046" t="s">
        <v>473</v>
      </c>
      <c r="Y584" s="1099" t="s">
        <v>51</v>
      </c>
      <c r="Z584" s="1099" t="s">
        <v>29</v>
      </c>
      <c r="AA584" s="1099">
        <v>2017</v>
      </c>
      <c r="AB584" s="1046" t="s">
        <v>30</v>
      </c>
      <c r="AC584" s="1047">
        <v>7</v>
      </c>
      <c r="AD584" s="978">
        <f t="shared" ref="AD584" si="5046">T584/AC584</f>
        <v>2.7142857142857144</v>
      </c>
      <c r="AE584" s="1048">
        <v>23.45</v>
      </c>
      <c r="AF584" s="976">
        <f t="shared" ref="AF584" si="5047">AD584*AE584</f>
        <v>63.65</v>
      </c>
      <c r="AG584" s="1058" t="s">
        <v>128</v>
      </c>
      <c r="AH584" s="976">
        <f t="shared" ref="AH584" si="5048">AF584</f>
        <v>63.65</v>
      </c>
      <c r="AI584" s="978">
        <f t="shared" ref="AI584" si="5049">AD584</f>
        <v>2.7142857142857144</v>
      </c>
      <c r="AJ584" s="978">
        <f t="shared" ref="AJ584" si="5050">T584</f>
        <v>19</v>
      </c>
    </row>
    <row r="585" spans="1:39">
      <c r="A585" s="1097">
        <v>45813</v>
      </c>
      <c r="B585" s="164" t="s">
        <v>442</v>
      </c>
      <c r="C585" s="164" t="s">
        <v>637</v>
      </c>
      <c r="D585" s="1098" t="s">
        <v>657</v>
      </c>
      <c r="E585" s="164" t="s">
        <v>283</v>
      </c>
      <c r="F585" s="1000">
        <v>61464</v>
      </c>
      <c r="G585" s="1000"/>
      <c r="H585" s="1000">
        <v>61478</v>
      </c>
      <c r="I585" s="1000"/>
      <c r="J585" s="541">
        <f t="shared" ref="J585" si="5051">H585-F585</f>
        <v>14</v>
      </c>
      <c r="K585" s="1000">
        <v>61478</v>
      </c>
      <c r="L585" s="541">
        <f t="shared" ref="L585" si="5052">K585-H585</f>
        <v>0</v>
      </c>
      <c r="M585" s="1000">
        <v>61495</v>
      </c>
      <c r="N585" s="1000"/>
      <c r="O585" s="541">
        <f t="shared" ref="O585" si="5053">M585-K585</f>
        <v>17</v>
      </c>
      <c r="P585" s="541">
        <f t="shared" ref="P585" si="5054">M585-H585</f>
        <v>17</v>
      </c>
      <c r="Q585" s="1000">
        <v>61510</v>
      </c>
      <c r="R585" s="1000"/>
      <c r="S585" s="541">
        <f t="shared" ref="S585" si="5055">Q585-M585</f>
        <v>15</v>
      </c>
      <c r="T585" s="542">
        <f t="shared" ref="T585" si="5056">Q585-F585</f>
        <v>46</v>
      </c>
      <c r="U585" s="542"/>
      <c r="V585" s="541">
        <f t="shared" ref="V585" si="5057">P585</f>
        <v>17</v>
      </c>
      <c r="W585" s="543">
        <f t="shared" ref="W585" si="5058">T585-V585</f>
        <v>29</v>
      </c>
      <c r="X585" s="1046" t="s">
        <v>473</v>
      </c>
      <c r="Y585" s="1099" t="s">
        <v>51</v>
      </c>
      <c r="Z585" s="1099" t="s">
        <v>29</v>
      </c>
      <c r="AA585" s="1099">
        <v>2017</v>
      </c>
      <c r="AB585" s="1046" t="s">
        <v>30</v>
      </c>
      <c r="AC585" s="1047">
        <v>7</v>
      </c>
      <c r="AD585" s="978">
        <f t="shared" ref="AD585" si="5059">T585/AC585</f>
        <v>6.5714285714285712</v>
      </c>
      <c r="AE585" s="1048">
        <v>23.45</v>
      </c>
      <c r="AF585" s="976">
        <f t="shared" ref="AF585" si="5060">AD585*AE585</f>
        <v>154.1</v>
      </c>
      <c r="AG585" s="1058" t="s">
        <v>128</v>
      </c>
      <c r="AH585" s="976">
        <f t="shared" ref="AH585" si="5061">AF585</f>
        <v>154.1</v>
      </c>
      <c r="AI585" s="978">
        <f t="shared" ref="AI585" si="5062">AD585</f>
        <v>6.5714285714285712</v>
      </c>
      <c r="AJ585" s="978">
        <f t="shared" ref="AJ585" si="5063">T585</f>
        <v>46</v>
      </c>
    </row>
    <row r="586" spans="1:39">
      <c r="A586" s="1097">
        <v>45814</v>
      </c>
      <c r="B586" s="164" t="s">
        <v>442</v>
      </c>
      <c r="C586" s="164" t="s">
        <v>111</v>
      </c>
      <c r="D586" s="1098" t="s">
        <v>462</v>
      </c>
      <c r="E586" s="164" t="s">
        <v>282</v>
      </c>
      <c r="F586" s="1000">
        <v>61510</v>
      </c>
      <c r="G586" s="1000"/>
      <c r="H586" s="1000">
        <v>61513</v>
      </c>
      <c r="I586" s="1000"/>
      <c r="J586" s="541">
        <f t="shared" ref="J586" si="5064">H586-F586</f>
        <v>3</v>
      </c>
      <c r="K586" s="1000">
        <v>61513</v>
      </c>
      <c r="L586" s="541">
        <f t="shared" ref="L586" si="5065">K586-H586</f>
        <v>0</v>
      </c>
      <c r="M586" s="1000">
        <v>61523</v>
      </c>
      <c r="N586" s="1000"/>
      <c r="O586" s="541">
        <f t="shared" ref="O586" si="5066">M586-K586</f>
        <v>10</v>
      </c>
      <c r="P586" s="541">
        <f t="shared" ref="P586" si="5067">M586-H586</f>
        <v>10</v>
      </c>
      <c r="Q586" s="1000">
        <v>61523</v>
      </c>
      <c r="R586" s="1000"/>
      <c r="S586" s="541">
        <f t="shared" ref="S586" si="5068">Q586-M586</f>
        <v>0</v>
      </c>
      <c r="T586" s="542">
        <f t="shared" ref="T586" si="5069">Q586-F586</f>
        <v>13</v>
      </c>
      <c r="U586" s="542"/>
      <c r="V586" s="541">
        <f t="shared" ref="V586" si="5070">P586</f>
        <v>10</v>
      </c>
      <c r="W586" s="543">
        <f t="shared" ref="W586" si="5071">T586-V586</f>
        <v>3</v>
      </c>
      <c r="X586" s="1046" t="s">
        <v>473</v>
      </c>
      <c r="Y586" s="1099" t="s">
        <v>51</v>
      </c>
      <c r="Z586" s="1099" t="s">
        <v>29</v>
      </c>
      <c r="AA586" s="1099">
        <v>2017</v>
      </c>
      <c r="AB586" s="1046" t="s">
        <v>30</v>
      </c>
      <c r="AC586" s="1047">
        <v>7</v>
      </c>
      <c r="AD586" s="978">
        <f t="shared" ref="AD586" si="5072">T586/AC586</f>
        <v>1.8571428571428572</v>
      </c>
      <c r="AE586" s="1048">
        <v>23.45</v>
      </c>
      <c r="AF586" s="976">
        <f t="shared" ref="AF586" si="5073">AD586*AE586</f>
        <v>43.55</v>
      </c>
      <c r="AG586" s="1058" t="s">
        <v>128</v>
      </c>
      <c r="AH586" s="976">
        <f t="shared" ref="AH586" si="5074">AF586</f>
        <v>43.55</v>
      </c>
      <c r="AI586" s="978">
        <f t="shared" ref="AI586" si="5075">AD586</f>
        <v>1.8571428571428572</v>
      </c>
      <c r="AJ586" s="978">
        <f t="shared" ref="AJ586" si="5076">T586</f>
        <v>13</v>
      </c>
    </row>
    <row r="587" spans="1:39">
      <c r="A587" s="1097">
        <v>45814</v>
      </c>
      <c r="B587" s="164" t="s">
        <v>442</v>
      </c>
      <c r="C587" s="164" t="s">
        <v>659</v>
      </c>
      <c r="D587" s="1098" t="s">
        <v>689</v>
      </c>
      <c r="E587" s="164" t="s">
        <v>282</v>
      </c>
      <c r="F587" s="1000">
        <v>61523</v>
      </c>
      <c r="G587" s="1000"/>
      <c r="H587" s="1000">
        <v>61523</v>
      </c>
      <c r="I587" s="1000"/>
      <c r="J587" s="541">
        <f t="shared" ref="J587" si="5077">H587-F587</f>
        <v>0</v>
      </c>
      <c r="K587" s="1000">
        <v>61523</v>
      </c>
      <c r="L587" s="541">
        <f t="shared" ref="L587" si="5078">K587-H587</f>
        <v>0</v>
      </c>
      <c r="M587" s="1000">
        <v>61560</v>
      </c>
      <c r="N587" s="1000"/>
      <c r="O587" s="541">
        <f t="shared" ref="O587" si="5079">M587-K587</f>
        <v>37</v>
      </c>
      <c r="P587" s="541">
        <f t="shared" ref="P587" si="5080">M587-H587</f>
        <v>37</v>
      </c>
      <c r="Q587" s="1000">
        <v>61560</v>
      </c>
      <c r="R587" s="1000"/>
      <c r="S587" s="541">
        <f t="shared" ref="S587" si="5081">Q587-M587</f>
        <v>0</v>
      </c>
      <c r="T587" s="542">
        <f t="shared" ref="T587" si="5082">Q587-F587</f>
        <v>37</v>
      </c>
      <c r="U587" s="542"/>
      <c r="V587" s="541">
        <f t="shared" ref="V587" si="5083">P587</f>
        <v>37</v>
      </c>
      <c r="W587" s="543">
        <f t="shared" ref="W587" si="5084">T587-V587</f>
        <v>0</v>
      </c>
      <c r="X587" s="1046" t="s">
        <v>473</v>
      </c>
      <c r="Y587" s="1099" t="s">
        <v>51</v>
      </c>
      <c r="Z587" s="1099" t="s">
        <v>29</v>
      </c>
      <c r="AA587" s="1099">
        <v>2017</v>
      </c>
      <c r="AB587" s="1046" t="s">
        <v>30</v>
      </c>
      <c r="AC587" s="1047">
        <v>7</v>
      </c>
      <c r="AD587" s="978">
        <f t="shared" ref="AD587" si="5085">T587/AC587</f>
        <v>5.2857142857142856</v>
      </c>
      <c r="AE587" s="1048">
        <v>23.45</v>
      </c>
      <c r="AF587" s="976">
        <f t="shared" ref="AF587" si="5086">AD587*AE587</f>
        <v>123.94999999999999</v>
      </c>
      <c r="AG587" s="1058" t="s">
        <v>128</v>
      </c>
      <c r="AH587" s="976">
        <f t="shared" ref="AH587" si="5087">AF587</f>
        <v>123.94999999999999</v>
      </c>
      <c r="AI587" s="978">
        <f t="shared" ref="AI587" si="5088">AD587</f>
        <v>5.2857142857142856</v>
      </c>
      <c r="AJ587" s="978">
        <f t="shared" ref="AJ587" si="5089">T587</f>
        <v>37</v>
      </c>
    </row>
    <row r="588" spans="1:39">
      <c r="A588" s="1097">
        <v>45814</v>
      </c>
      <c r="B588" s="164" t="s">
        <v>442</v>
      </c>
      <c r="C588" s="164" t="s">
        <v>111</v>
      </c>
      <c r="D588" s="1098" t="s">
        <v>461</v>
      </c>
      <c r="E588" s="164" t="s">
        <v>283</v>
      </c>
      <c r="F588" s="1000">
        <v>61560</v>
      </c>
      <c r="G588" s="1000"/>
      <c r="H588" s="1000">
        <v>61575</v>
      </c>
      <c r="I588" s="1000"/>
      <c r="J588" s="541">
        <f t="shared" ref="J588" si="5090">H588-F588</f>
        <v>15</v>
      </c>
      <c r="K588" s="1000">
        <v>61575</v>
      </c>
      <c r="L588" s="541">
        <f t="shared" ref="L588" si="5091">K588-H588</f>
        <v>0</v>
      </c>
      <c r="M588" s="1000">
        <v>61583</v>
      </c>
      <c r="N588" s="1000"/>
      <c r="O588" s="541">
        <f t="shared" ref="O588" si="5092">M588-K588</f>
        <v>8</v>
      </c>
      <c r="P588" s="541">
        <f t="shared" ref="P588" si="5093">M588-H588</f>
        <v>8</v>
      </c>
      <c r="Q588" s="1000">
        <v>61583</v>
      </c>
      <c r="R588" s="1000"/>
      <c r="S588" s="541">
        <f t="shared" ref="S588" si="5094">Q588-M588</f>
        <v>0</v>
      </c>
      <c r="T588" s="542">
        <f t="shared" ref="T588" si="5095">Q588-F588</f>
        <v>23</v>
      </c>
      <c r="U588" s="542"/>
      <c r="V588" s="541">
        <f t="shared" ref="V588" si="5096">P588</f>
        <v>8</v>
      </c>
      <c r="W588" s="543">
        <f t="shared" ref="W588" si="5097">T588-V588</f>
        <v>15</v>
      </c>
      <c r="X588" s="1046" t="s">
        <v>473</v>
      </c>
      <c r="Y588" s="1099" t="s">
        <v>51</v>
      </c>
      <c r="Z588" s="1099" t="s">
        <v>29</v>
      </c>
      <c r="AA588" s="1099">
        <v>2017</v>
      </c>
      <c r="AB588" s="1046" t="s">
        <v>30</v>
      </c>
      <c r="AC588" s="1047">
        <v>7</v>
      </c>
      <c r="AD588" s="978">
        <f t="shared" ref="AD588" si="5098">T588/AC588</f>
        <v>3.2857142857142856</v>
      </c>
      <c r="AE588" s="1048">
        <v>23.45</v>
      </c>
      <c r="AF588" s="976">
        <f t="shared" ref="AF588" si="5099">AD588*AE588</f>
        <v>77.05</v>
      </c>
      <c r="AG588" s="1058" t="s">
        <v>128</v>
      </c>
      <c r="AH588" s="976">
        <f t="shared" ref="AH588" si="5100">AF588</f>
        <v>77.05</v>
      </c>
      <c r="AI588" s="978">
        <f t="shared" ref="AI588" si="5101">AD588</f>
        <v>3.2857142857142856</v>
      </c>
      <c r="AJ588" s="978">
        <f t="shared" ref="AJ588" si="5102">T588</f>
        <v>23</v>
      </c>
    </row>
    <row r="589" spans="1:39">
      <c r="A589" s="1097">
        <v>45814</v>
      </c>
      <c r="B589" s="164" t="s">
        <v>442</v>
      </c>
      <c r="C589" s="164" t="s">
        <v>637</v>
      </c>
      <c r="D589" s="1098" t="s">
        <v>657</v>
      </c>
      <c r="E589" s="164" t="s">
        <v>283</v>
      </c>
      <c r="F589" s="1000">
        <v>61583</v>
      </c>
      <c r="G589" s="1000"/>
      <c r="H589" s="1000">
        <v>61597</v>
      </c>
      <c r="I589" s="1000"/>
      <c r="J589" s="541">
        <f t="shared" ref="J589" si="5103">H589-F589</f>
        <v>14</v>
      </c>
      <c r="K589" s="1000">
        <v>61597</v>
      </c>
      <c r="L589" s="541">
        <f t="shared" ref="L589" si="5104">K589-H589</f>
        <v>0</v>
      </c>
      <c r="M589" s="1000">
        <v>61619</v>
      </c>
      <c r="N589" s="1000"/>
      <c r="O589" s="541">
        <f t="shared" ref="O589" si="5105">M589-K589</f>
        <v>22</v>
      </c>
      <c r="P589" s="541">
        <f t="shared" ref="P589" si="5106">M589-H589</f>
        <v>22</v>
      </c>
      <c r="Q589" s="1000">
        <v>61641</v>
      </c>
      <c r="R589" s="1000"/>
      <c r="S589" s="541">
        <f t="shared" ref="S589" si="5107">Q589-M589</f>
        <v>22</v>
      </c>
      <c r="T589" s="542">
        <f t="shared" ref="T589" si="5108">Q589-F589</f>
        <v>58</v>
      </c>
      <c r="U589" s="542"/>
      <c r="V589" s="541">
        <f t="shared" ref="V589" si="5109">P589</f>
        <v>22</v>
      </c>
      <c r="W589" s="543">
        <f t="shared" ref="W589" si="5110">T589-V589</f>
        <v>36</v>
      </c>
      <c r="X589" s="1046" t="s">
        <v>473</v>
      </c>
      <c r="Y589" s="1099" t="s">
        <v>51</v>
      </c>
      <c r="Z589" s="1099" t="s">
        <v>29</v>
      </c>
      <c r="AA589" s="1099">
        <v>2017</v>
      </c>
      <c r="AB589" s="1046" t="s">
        <v>30</v>
      </c>
      <c r="AC589" s="1047">
        <v>7</v>
      </c>
      <c r="AD589" s="978">
        <f t="shared" ref="AD589" si="5111">T589/AC589</f>
        <v>8.2857142857142865</v>
      </c>
      <c r="AE589" s="1048">
        <v>23.45</v>
      </c>
      <c r="AF589" s="976">
        <f t="shared" ref="AF589" si="5112">AD589*AE589</f>
        <v>194.3</v>
      </c>
      <c r="AG589" s="1058" t="s">
        <v>128</v>
      </c>
      <c r="AH589" s="976">
        <f t="shared" ref="AH589" si="5113">AF589</f>
        <v>194.3</v>
      </c>
      <c r="AI589" s="978">
        <f t="shared" ref="AI589" si="5114">AD589</f>
        <v>8.2857142857142865</v>
      </c>
      <c r="AJ589" s="978">
        <f t="shared" ref="AJ589" si="5115">T589</f>
        <v>58</v>
      </c>
      <c r="AK589" s="1035" t="s">
        <v>439</v>
      </c>
      <c r="AL589" s="1036" t="s">
        <v>440</v>
      </c>
      <c r="AM589" s="1092" t="s">
        <v>2</v>
      </c>
    </row>
    <row r="590" spans="1:39">
      <c r="A590" s="1097">
        <v>45817</v>
      </c>
      <c r="B590" s="164" t="s">
        <v>442</v>
      </c>
      <c r="C590" s="164" t="s">
        <v>111</v>
      </c>
      <c r="D590" s="1098" t="s">
        <v>462</v>
      </c>
      <c r="E590" s="164" t="s">
        <v>282</v>
      </c>
      <c r="F590" s="1000">
        <v>61641</v>
      </c>
      <c r="G590" s="1000"/>
      <c r="H590" s="1000">
        <v>61644</v>
      </c>
      <c r="I590" s="1000"/>
      <c r="J590" s="541">
        <f t="shared" ref="J590" si="5116">H590-F590</f>
        <v>3</v>
      </c>
      <c r="K590" s="1000">
        <v>61644</v>
      </c>
      <c r="L590" s="541">
        <f t="shared" ref="L590" si="5117">K590-H590</f>
        <v>0</v>
      </c>
      <c r="M590" s="1000">
        <v>61652</v>
      </c>
      <c r="N590" s="1000"/>
      <c r="O590" s="541">
        <f t="shared" ref="O590" si="5118">M590-K590</f>
        <v>8</v>
      </c>
      <c r="P590" s="541">
        <f t="shared" ref="P590" si="5119">M590-H590</f>
        <v>8</v>
      </c>
      <c r="Q590" s="1000">
        <v>61652</v>
      </c>
      <c r="R590" s="1000"/>
      <c r="S590" s="541">
        <f t="shared" ref="S590" si="5120">Q590-M590</f>
        <v>0</v>
      </c>
      <c r="T590" s="542">
        <f t="shared" ref="T590" si="5121">Q590-F590</f>
        <v>11</v>
      </c>
      <c r="U590" s="542"/>
      <c r="V590" s="541">
        <f t="shared" ref="V590" si="5122">P590</f>
        <v>8</v>
      </c>
      <c r="W590" s="543">
        <f t="shared" ref="W590" si="5123">T590-V590</f>
        <v>3</v>
      </c>
      <c r="X590" s="1046" t="s">
        <v>473</v>
      </c>
      <c r="Y590" s="1099" t="s">
        <v>51</v>
      </c>
      <c r="Z590" s="1099" t="s">
        <v>29</v>
      </c>
      <c r="AA590" s="1099">
        <v>2017</v>
      </c>
      <c r="AB590" s="1046" t="s">
        <v>30</v>
      </c>
      <c r="AC590" s="1047">
        <v>7</v>
      </c>
      <c r="AD590" s="978">
        <f t="shared" ref="AD590" si="5124">T590/AC590</f>
        <v>1.5714285714285714</v>
      </c>
      <c r="AE590" s="1048">
        <v>23.45</v>
      </c>
      <c r="AF590" s="976">
        <f t="shared" ref="AF590" si="5125">AD590*AE590</f>
        <v>36.85</v>
      </c>
      <c r="AG590" s="1058" t="s">
        <v>128</v>
      </c>
      <c r="AH590" s="976">
        <f t="shared" ref="AH590" si="5126">AF590</f>
        <v>36.85</v>
      </c>
      <c r="AI590" s="978">
        <f t="shared" ref="AI590" si="5127">AD590</f>
        <v>1.5714285714285714</v>
      </c>
      <c r="AJ590" s="978">
        <f t="shared" ref="AJ590" si="5128">T590</f>
        <v>11</v>
      </c>
      <c r="AK590" s="1107">
        <f>SUM(AH584:AH590)</f>
        <v>693.45</v>
      </c>
      <c r="AL590" s="1067">
        <v>900</v>
      </c>
      <c r="AM590" s="1073">
        <v>45817</v>
      </c>
    </row>
    <row r="591" spans="1:39">
      <c r="A591" s="1097">
        <v>45817</v>
      </c>
      <c r="B591" s="164" t="s">
        <v>442</v>
      </c>
      <c r="C591" s="164" t="s">
        <v>659</v>
      </c>
      <c r="D591" s="1098" t="s">
        <v>485</v>
      </c>
      <c r="E591" s="164" t="s">
        <v>282</v>
      </c>
      <c r="F591" s="1000">
        <v>61652</v>
      </c>
      <c r="G591" s="1000"/>
      <c r="H591" s="1000">
        <v>61660</v>
      </c>
      <c r="I591" s="1000"/>
      <c r="J591" s="541">
        <f t="shared" ref="J591" si="5129">H591-F591</f>
        <v>8</v>
      </c>
      <c r="K591" s="1000">
        <v>61660</v>
      </c>
      <c r="L591" s="541">
        <f t="shared" ref="L591" si="5130">K591-H591</f>
        <v>0</v>
      </c>
      <c r="M591" s="1000">
        <v>61671</v>
      </c>
      <c r="N591" s="1000"/>
      <c r="O591" s="541">
        <f t="shared" ref="O591" si="5131">M591-K591</f>
        <v>11</v>
      </c>
      <c r="P591" s="541">
        <f t="shared" ref="P591" si="5132">M591-H591</f>
        <v>11</v>
      </c>
      <c r="Q591" s="1000">
        <v>61683</v>
      </c>
      <c r="R591" s="1000"/>
      <c r="S591" s="541">
        <f t="shared" ref="S591" si="5133">Q591-M591</f>
        <v>12</v>
      </c>
      <c r="T591" s="542">
        <f t="shared" ref="T591" si="5134">Q591-F591</f>
        <v>31</v>
      </c>
      <c r="U591" s="542"/>
      <c r="V591" s="541">
        <f t="shared" ref="V591" si="5135">P591</f>
        <v>11</v>
      </c>
      <c r="W591" s="543">
        <f t="shared" ref="W591" si="5136">T591-V591</f>
        <v>20</v>
      </c>
      <c r="X591" s="1046" t="s">
        <v>473</v>
      </c>
      <c r="Y591" s="1099" t="s">
        <v>51</v>
      </c>
      <c r="Z591" s="1099" t="s">
        <v>29</v>
      </c>
      <c r="AA591" s="1099">
        <v>2017</v>
      </c>
      <c r="AB591" s="1046" t="s">
        <v>30</v>
      </c>
      <c r="AC591" s="1047">
        <v>7</v>
      </c>
      <c r="AD591" s="978">
        <f t="shared" ref="AD591" si="5137">T591/AC591</f>
        <v>4.4285714285714288</v>
      </c>
      <c r="AE591" s="1048">
        <v>23.45</v>
      </c>
      <c r="AF591" s="976">
        <f t="shared" ref="AF591" si="5138">AD591*AE591</f>
        <v>103.85000000000001</v>
      </c>
      <c r="AG591" s="1058" t="s">
        <v>128</v>
      </c>
      <c r="AH591" s="976">
        <f t="shared" ref="AH591" si="5139">AF591</f>
        <v>103.85000000000001</v>
      </c>
      <c r="AI591" s="978">
        <f t="shared" ref="AI591" si="5140">AD591</f>
        <v>4.4285714285714288</v>
      </c>
      <c r="AJ591" s="978">
        <f t="shared" ref="AJ591" si="5141">T591</f>
        <v>31</v>
      </c>
    </row>
    <row r="592" spans="1:39">
      <c r="A592" s="1097">
        <v>45817</v>
      </c>
      <c r="B592" s="164" t="s">
        <v>442</v>
      </c>
      <c r="C592" s="164" t="s">
        <v>111</v>
      </c>
      <c r="D592" s="1098" t="s">
        <v>461</v>
      </c>
      <c r="E592" s="164" t="s">
        <v>283</v>
      </c>
      <c r="F592" s="1000">
        <v>61683</v>
      </c>
      <c r="G592" s="1000"/>
      <c r="H592" s="1000">
        <v>61697</v>
      </c>
      <c r="I592" s="1000"/>
      <c r="J592" s="541">
        <f t="shared" ref="J592" si="5142">H592-F592</f>
        <v>14</v>
      </c>
      <c r="K592" s="1000">
        <v>61697</v>
      </c>
      <c r="L592" s="541">
        <f t="shared" ref="L592" si="5143">K592-H592</f>
        <v>0</v>
      </c>
      <c r="M592" s="1000">
        <v>61705</v>
      </c>
      <c r="N592" s="1000"/>
      <c r="O592" s="541">
        <f t="shared" ref="O592" si="5144">M592-K592</f>
        <v>8</v>
      </c>
      <c r="P592" s="541">
        <f t="shared" ref="P592" si="5145">M592-H592</f>
        <v>8</v>
      </c>
      <c r="Q592" s="1000">
        <v>61708</v>
      </c>
      <c r="R592" s="1000"/>
      <c r="S592" s="541">
        <f t="shared" ref="S592" si="5146">Q592-M592</f>
        <v>3</v>
      </c>
      <c r="T592" s="542">
        <f t="shared" ref="T592" si="5147">Q592-F592</f>
        <v>25</v>
      </c>
      <c r="U592" s="542"/>
      <c r="V592" s="541">
        <f t="shared" ref="V592" si="5148">P592</f>
        <v>8</v>
      </c>
      <c r="W592" s="543">
        <f t="shared" ref="W592" si="5149">T592-V592</f>
        <v>17</v>
      </c>
      <c r="X592" s="1046" t="s">
        <v>473</v>
      </c>
      <c r="Y592" s="1099" t="s">
        <v>51</v>
      </c>
      <c r="Z592" s="1099" t="s">
        <v>29</v>
      </c>
      <c r="AA592" s="1099">
        <v>2017</v>
      </c>
      <c r="AB592" s="1046" t="s">
        <v>30</v>
      </c>
      <c r="AC592" s="1047">
        <v>7</v>
      </c>
      <c r="AD592" s="978">
        <f t="shared" ref="AD592" si="5150">T592/AC592</f>
        <v>3.5714285714285716</v>
      </c>
      <c r="AE592" s="1048">
        <v>23.45</v>
      </c>
      <c r="AF592" s="976">
        <f t="shared" ref="AF592" si="5151">AD592*AE592</f>
        <v>83.75</v>
      </c>
      <c r="AG592" s="1058" t="s">
        <v>128</v>
      </c>
      <c r="AH592" s="976">
        <f t="shared" ref="AH592" si="5152">AF592</f>
        <v>83.75</v>
      </c>
      <c r="AI592" s="978">
        <f t="shared" ref="AI592" si="5153">AD592</f>
        <v>3.5714285714285716</v>
      </c>
      <c r="AJ592" s="978">
        <f t="shared" ref="AJ592" si="5154">T592</f>
        <v>25</v>
      </c>
    </row>
    <row r="593" spans="1:39">
      <c r="A593" s="1097">
        <v>45818</v>
      </c>
      <c r="B593" s="164" t="s">
        <v>442</v>
      </c>
      <c r="C593" s="164" t="s">
        <v>111</v>
      </c>
      <c r="D593" s="1098" t="s">
        <v>462</v>
      </c>
      <c r="E593" s="164" t="s">
        <v>282</v>
      </c>
      <c r="F593" s="1000">
        <v>61708</v>
      </c>
      <c r="G593" s="1000"/>
      <c r="H593" s="1000">
        <v>61711</v>
      </c>
      <c r="I593" s="1000"/>
      <c r="J593" s="541">
        <f t="shared" ref="J593" si="5155">H593-F593</f>
        <v>3</v>
      </c>
      <c r="K593" s="1000">
        <v>61711</v>
      </c>
      <c r="L593" s="541">
        <f t="shared" ref="L593" si="5156">K593-H593</f>
        <v>0</v>
      </c>
      <c r="M593" s="1000">
        <v>61717</v>
      </c>
      <c r="N593" s="1000"/>
      <c r="O593" s="541">
        <f t="shared" ref="O593" si="5157">M593-K593</f>
        <v>6</v>
      </c>
      <c r="P593" s="541">
        <f t="shared" ref="P593" si="5158">M593-H593</f>
        <v>6</v>
      </c>
      <c r="Q593" s="1000">
        <v>61717</v>
      </c>
      <c r="R593" s="1000"/>
      <c r="S593" s="541">
        <f t="shared" ref="S593" si="5159">Q593-M593</f>
        <v>0</v>
      </c>
      <c r="T593" s="542">
        <f t="shared" ref="T593" si="5160">Q593-F593</f>
        <v>9</v>
      </c>
      <c r="U593" s="542"/>
      <c r="V593" s="541">
        <f t="shared" ref="V593" si="5161">P593</f>
        <v>6</v>
      </c>
      <c r="W593" s="543">
        <f t="shared" ref="W593" si="5162">T593-V593</f>
        <v>3</v>
      </c>
      <c r="X593" s="1046" t="s">
        <v>473</v>
      </c>
      <c r="Y593" s="1099" t="s">
        <v>51</v>
      </c>
      <c r="Z593" s="1099" t="s">
        <v>29</v>
      </c>
      <c r="AA593" s="1099">
        <v>2017</v>
      </c>
      <c r="AB593" s="1046" t="s">
        <v>30</v>
      </c>
      <c r="AC593" s="1047">
        <v>7</v>
      </c>
      <c r="AD593" s="978">
        <f t="shared" ref="AD593" si="5163">T593/AC593</f>
        <v>1.2857142857142858</v>
      </c>
      <c r="AE593" s="1048">
        <v>23.45</v>
      </c>
      <c r="AF593" s="976">
        <f t="shared" ref="AF593" si="5164">AD593*AE593</f>
        <v>30.150000000000002</v>
      </c>
      <c r="AG593" s="1058" t="s">
        <v>128</v>
      </c>
      <c r="AH593" s="976">
        <f t="shared" ref="AH593" si="5165">AF593</f>
        <v>30.150000000000002</v>
      </c>
      <c r="AI593" s="978">
        <f t="shared" ref="AI593" si="5166">AD593</f>
        <v>1.2857142857142858</v>
      </c>
      <c r="AJ593" s="978">
        <f t="shared" ref="AJ593" si="5167">T593</f>
        <v>9</v>
      </c>
    </row>
    <row r="594" spans="1:39">
      <c r="A594" s="1097">
        <v>45818</v>
      </c>
      <c r="B594" s="164" t="s">
        <v>442</v>
      </c>
      <c r="C594" s="164" t="s">
        <v>111</v>
      </c>
      <c r="D594" s="1098" t="s">
        <v>485</v>
      </c>
      <c r="E594" s="164" t="s">
        <v>282</v>
      </c>
      <c r="F594" s="1000">
        <v>61717</v>
      </c>
      <c r="G594" s="1000"/>
      <c r="H594" s="1000">
        <v>61726</v>
      </c>
      <c r="I594" s="1000"/>
      <c r="J594" s="541">
        <f t="shared" ref="J594" si="5168">H594-F594</f>
        <v>9</v>
      </c>
      <c r="K594" s="1000">
        <v>61726</v>
      </c>
      <c r="L594" s="541">
        <f t="shared" ref="L594" si="5169">K594-H594</f>
        <v>0</v>
      </c>
      <c r="M594" s="1000">
        <v>61742</v>
      </c>
      <c r="N594" s="1000"/>
      <c r="O594" s="541">
        <f t="shared" ref="O594" si="5170">M594-K594</f>
        <v>16</v>
      </c>
      <c r="P594" s="541">
        <f t="shared" ref="P594" si="5171">M594-H594</f>
        <v>16</v>
      </c>
      <c r="Q594" s="1000">
        <v>61751</v>
      </c>
      <c r="R594" s="1000"/>
      <c r="S594" s="541">
        <f t="shared" ref="S594" si="5172">Q594-M594</f>
        <v>9</v>
      </c>
      <c r="T594" s="542">
        <f t="shared" ref="T594" si="5173">Q594-F594</f>
        <v>34</v>
      </c>
      <c r="U594" s="542"/>
      <c r="V594" s="541">
        <f t="shared" ref="V594" si="5174">P594</f>
        <v>16</v>
      </c>
      <c r="W594" s="543">
        <f t="shared" ref="W594" si="5175">T594-V594</f>
        <v>18</v>
      </c>
      <c r="X594" s="1046" t="s">
        <v>473</v>
      </c>
      <c r="Y594" s="1099" t="s">
        <v>51</v>
      </c>
      <c r="Z594" s="1099" t="s">
        <v>29</v>
      </c>
      <c r="AA594" s="1099">
        <v>2017</v>
      </c>
      <c r="AB594" s="1046" t="s">
        <v>30</v>
      </c>
      <c r="AC594" s="1047">
        <v>7</v>
      </c>
      <c r="AD594" s="978">
        <f t="shared" ref="AD594" si="5176">T594/AC594</f>
        <v>4.8571428571428568</v>
      </c>
      <c r="AE594" s="1048">
        <v>23.45</v>
      </c>
      <c r="AF594" s="976">
        <f t="shared" ref="AF594" si="5177">AD594*AE594</f>
        <v>113.89999999999999</v>
      </c>
      <c r="AG594" s="1058" t="s">
        <v>128</v>
      </c>
      <c r="AH594" s="976">
        <f t="shared" ref="AH594" si="5178">AF594</f>
        <v>113.89999999999999</v>
      </c>
      <c r="AI594" s="978">
        <f t="shared" ref="AI594" si="5179">AD594</f>
        <v>4.8571428571428568</v>
      </c>
      <c r="AJ594" s="978">
        <f t="shared" ref="AJ594" si="5180">T594</f>
        <v>34</v>
      </c>
    </row>
    <row r="595" spans="1:39">
      <c r="A595" s="1097">
        <v>45818</v>
      </c>
      <c r="B595" s="164" t="s">
        <v>442</v>
      </c>
      <c r="C595" s="164" t="s">
        <v>111</v>
      </c>
      <c r="D595" s="1098" t="s">
        <v>461</v>
      </c>
      <c r="E595" s="164" t="s">
        <v>283</v>
      </c>
      <c r="F595" s="1000">
        <v>61751</v>
      </c>
      <c r="G595" s="1000"/>
      <c r="H595" s="1000">
        <v>61760</v>
      </c>
      <c r="I595" s="1000"/>
      <c r="J595" s="541">
        <f t="shared" ref="J595" si="5181">H595-F595</f>
        <v>9</v>
      </c>
      <c r="K595" s="1000">
        <v>61760</v>
      </c>
      <c r="L595" s="541">
        <f t="shared" ref="L595" si="5182">K595-H595</f>
        <v>0</v>
      </c>
      <c r="M595" s="1000">
        <v>61768</v>
      </c>
      <c r="N595" s="1000"/>
      <c r="O595" s="541">
        <f t="shared" ref="O595" si="5183">M595-K595</f>
        <v>8</v>
      </c>
      <c r="P595" s="541">
        <f t="shared" ref="P595" si="5184">M595-H595</f>
        <v>8</v>
      </c>
      <c r="Q595" s="1000">
        <v>61772</v>
      </c>
      <c r="R595" s="1000"/>
      <c r="S595" s="541">
        <f t="shared" ref="S595" si="5185">Q595-M595</f>
        <v>4</v>
      </c>
      <c r="T595" s="542">
        <f t="shared" ref="T595" si="5186">Q595-F595</f>
        <v>21</v>
      </c>
      <c r="U595" s="542"/>
      <c r="V595" s="541">
        <f t="shared" ref="V595" si="5187">P595</f>
        <v>8</v>
      </c>
      <c r="W595" s="543">
        <f t="shared" ref="W595" si="5188">T595-V595</f>
        <v>13</v>
      </c>
      <c r="X595" s="1046" t="s">
        <v>473</v>
      </c>
      <c r="Y595" s="1099" t="s">
        <v>51</v>
      </c>
      <c r="Z595" s="1099" t="s">
        <v>29</v>
      </c>
      <c r="AA595" s="1099">
        <v>2017</v>
      </c>
      <c r="AB595" s="1046" t="s">
        <v>30</v>
      </c>
      <c r="AC595" s="1047">
        <v>7</v>
      </c>
      <c r="AD595" s="978">
        <f t="shared" ref="AD595" si="5189">T595/AC595</f>
        <v>3</v>
      </c>
      <c r="AE595" s="1048">
        <v>23.45</v>
      </c>
      <c r="AF595" s="976">
        <f t="shared" ref="AF595" si="5190">AD595*AE595</f>
        <v>70.349999999999994</v>
      </c>
      <c r="AG595" s="1058" t="s">
        <v>128</v>
      </c>
      <c r="AH595" s="976">
        <f t="shared" ref="AH595" si="5191">AF595</f>
        <v>70.349999999999994</v>
      </c>
      <c r="AI595" s="978">
        <f t="shared" ref="AI595" si="5192">AD595</f>
        <v>3</v>
      </c>
      <c r="AJ595" s="978">
        <f t="shared" ref="AJ595" si="5193">T595</f>
        <v>21</v>
      </c>
    </row>
    <row r="596" spans="1:39">
      <c r="A596" s="1097">
        <v>45819</v>
      </c>
      <c r="B596" s="164" t="s">
        <v>442</v>
      </c>
      <c r="C596" s="164" t="s">
        <v>111</v>
      </c>
      <c r="D596" s="1098" t="s">
        <v>461</v>
      </c>
      <c r="E596" s="164" t="s">
        <v>282</v>
      </c>
      <c r="F596" s="1000">
        <v>61772</v>
      </c>
      <c r="G596" s="1000"/>
      <c r="H596" s="1000">
        <v>61775</v>
      </c>
      <c r="I596" s="1000"/>
      <c r="J596" s="541">
        <f t="shared" ref="J596" si="5194">H596-F596</f>
        <v>3</v>
      </c>
      <c r="K596" s="1000">
        <v>61775</v>
      </c>
      <c r="L596" s="541">
        <f t="shared" ref="L596" si="5195">K596-H596</f>
        <v>0</v>
      </c>
      <c r="M596" s="1000">
        <v>61781</v>
      </c>
      <c r="N596" s="1000"/>
      <c r="O596" s="541">
        <f t="shared" ref="O596" si="5196">M596-K596</f>
        <v>6</v>
      </c>
      <c r="P596" s="541">
        <f t="shared" ref="P596" si="5197">M596-H596</f>
        <v>6</v>
      </c>
      <c r="Q596" s="1000">
        <v>61781</v>
      </c>
      <c r="R596" s="1000"/>
      <c r="S596" s="541">
        <f t="shared" ref="S596" si="5198">Q596-M596</f>
        <v>0</v>
      </c>
      <c r="T596" s="542">
        <f t="shared" ref="T596" si="5199">Q596-F596</f>
        <v>9</v>
      </c>
      <c r="U596" s="542"/>
      <c r="V596" s="541">
        <f t="shared" ref="V596" si="5200">P596</f>
        <v>6</v>
      </c>
      <c r="W596" s="543">
        <f t="shared" ref="W596" si="5201">T596-V596</f>
        <v>3</v>
      </c>
      <c r="X596" s="1046" t="s">
        <v>473</v>
      </c>
      <c r="Y596" s="1099" t="s">
        <v>51</v>
      </c>
      <c r="Z596" s="1099" t="s">
        <v>29</v>
      </c>
      <c r="AA596" s="1099">
        <v>2017</v>
      </c>
      <c r="AB596" s="1046" t="s">
        <v>30</v>
      </c>
      <c r="AC596" s="1047">
        <v>7</v>
      </c>
      <c r="AD596" s="978">
        <f t="shared" ref="AD596" si="5202">T596/AC596</f>
        <v>1.2857142857142858</v>
      </c>
      <c r="AE596" s="1048">
        <v>23.45</v>
      </c>
      <c r="AF596" s="976">
        <f t="shared" ref="AF596" si="5203">AD596*AE596</f>
        <v>30.150000000000002</v>
      </c>
      <c r="AG596" s="1058" t="s">
        <v>128</v>
      </c>
      <c r="AH596" s="976">
        <f t="shared" ref="AH596" si="5204">AF596</f>
        <v>30.150000000000002</v>
      </c>
      <c r="AI596" s="978">
        <f t="shared" ref="AI596" si="5205">AD596</f>
        <v>1.2857142857142858</v>
      </c>
      <c r="AJ596" s="978">
        <f t="shared" ref="AJ596" si="5206">T596</f>
        <v>9</v>
      </c>
      <c r="AK596" s="1035" t="s">
        <v>439</v>
      </c>
      <c r="AL596" s="1036" t="s">
        <v>440</v>
      </c>
      <c r="AM596" s="1092" t="s">
        <v>2</v>
      </c>
    </row>
    <row r="597" spans="1:39">
      <c r="A597" s="1097">
        <v>45819</v>
      </c>
      <c r="B597" s="164" t="s">
        <v>442</v>
      </c>
      <c r="C597" s="164" t="s">
        <v>637</v>
      </c>
      <c r="D597" s="1098" t="s">
        <v>662</v>
      </c>
      <c r="E597" s="164" t="s">
        <v>282</v>
      </c>
      <c r="F597" s="1000">
        <v>61781</v>
      </c>
      <c r="G597" s="1000"/>
      <c r="H597" s="1000">
        <v>61790</v>
      </c>
      <c r="I597" s="1000"/>
      <c r="J597" s="541">
        <f t="shared" ref="J597" si="5207">H597-F597</f>
        <v>9</v>
      </c>
      <c r="K597" s="1000">
        <v>61790</v>
      </c>
      <c r="L597" s="541">
        <f t="shared" ref="L597" si="5208">K597-H597</f>
        <v>0</v>
      </c>
      <c r="M597" s="1000">
        <v>61808</v>
      </c>
      <c r="N597" s="1000"/>
      <c r="O597" s="541">
        <f t="shared" ref="O597" si="5209">M597-K597</f>
        <v>18</v>
      </c>
      <c r="P597" s="541">
        <f t="shared" ref="P597" si="5210">M597-H597</f>
        <v>18</v>
      </c>
      <c r="Q597" s="1000">
        <v>61808</v>
      </c>
      <c r="R597" s="1000"/>
      <c r="S597" s="541">
        <f t="shared" ref="S597" si="5211">Q597-M597</f>
        <v>0</v>
      </c>
      <c r="T597" s="542">
        <f t="shared" ref="T597" si="5212">Q597-F597</f>
        <v>27</v>
      </c>
      <c r="U597" s="542"/>
      <c r="V597" s="541">
        <f t="shared" ref="V597" si="5213">P597</f>
        <v>18</v>
      </c>
      <c r="W597" s="543">
        <f t="shared" ref="W597" si="5214">T597-V597</f>
        <v>9</v>
      </c>
      <c r="X597" s="1046" t="s">
        <v>473</v>
      </c>
      <c r="Y597" s="1099" t="s">
        <v>51</v>
      </c>
      <c r="Z597" s="1099" t="s">
        <v>29</v>
      </c>
      <c r="AA597" s="1099">
        <v>2017</v>
      </c>
      <c r="AB597" s="1046" t="s">
        <v>30</v>
      </c>
      <c r="AC597" s="1047">
        <v>7</v>
      </c>
      <c r="AD597" s="978">
        <f t="shared" ref="AD597" si="5215">T597/AC597</f>
        <v>3.8571428571428572</v>
      </c>
      <c r="AE597" s="1048">
        <v>23.45</v>
      </c>
      <c r="AF597" s="976">
        <f t="shared" ref="AF597" si="5216">AD597*AE597</f>
        <v>90.45</v>
      </c>
      <c r="AG597" s="1058" t="s">
        <v>128</v>
      </c>
      <c r="AH597" s="976">
        <f t="shared" ref="AH597" si="5217">AF597</f>
        <v>90.45</v>
      </c>
      <c r="AI597" s="978">
        <f t="shared" ref="AI597" si="5218">AD597</f>
        <v>3.8571428571428572</v>
      </c>
      <c r="AJ597" s="978">
        <f t="shared" ref="AJ597" si="5219">T597</f>
        <v>27</v>
      </c>
      <c r="AK597" s="1107">
        <f>SUM(AH591:AH597)</f>
        <v>522.6</v>
      </c>
      <c r="AL597" s="1067">
        <v>1000</v>
      </c>
      <c r="AM597" s="1073">
        <v>45819</v>
      </c>
    </row>
    <row r="598" spans="1:39">
      <c r="A598" s="1097">
        <v>45819</v>
      </c>
      <c r="B598" s="164" t="s">
        <v>442</v>
      </c>
      <c r="C598" s="164" t="s">
        <v>659</v>
      </c>
      <c r="D598" s="1098" t="s">
        <v>485</v>
      </c>
      <c r="E598" s="164" t="s">
        <v>282</v>
      </c>
      <c r="F598" s="1000">
        <v>61808</v>
      </c>
      <c r="G598" s="1000"/>
      <c r="H598" s="1000">
        <v>61825</v>
      </c>
      <c r="I598" s="1000"/>
      <c r="J598" s="541">
        <f t="shared" ref="J598" si="5220">H598-F598</f>
        <v>17</v>
      </c>
      <c r="K598" s="1000">
        <v>61825</v>
      </c>
      <c r="L598" s="541">
        <f t="shared" ref="L598" si="5221">K598-H598</f>
        <v>0</v>
      </c>
      <c r="M598" s="1000">
        <v>61833</v>
      </c>
      <c r="N598" s="1000"/>
      <c r="O598" s="541">
        <f t="shared" ref="O598" si="5222">M598-K598</f>
        <v>8</v>
      </c>
      <c r="P598" s="541">
        <f t="shared" ref="P598" si="5223">M598-H598</f>
        <v>8</v>
      </c>
      <c r="Q598" s="1000">
        <v>61841</v>
      </c>
      <c r="R598" s="1000"/>
      <c r="S598" s="541">
        <f t="shared" ref="S598" si="5224">Q598-M598</f>
        <v>8</v>
      </c>
      <c r="T598" s="542">
        <f t="shared" ref="T598" si="5225">Q598-F598</f>
        <v>33</v>
      </c>
      <c r="U598" s="542"/>
      <c r="V598" s="541">
        <f t="shared" ref="V598" si="5226">P598</f>
        <v>8</v>
      </c>
      <c r="W598" s="543">
        <f t="shared" ref="W598" si="5227">T598-V598</f>
        <v>25</v>
      </c>
      <c r="X598" s="1046" t="s">
        <v>473</v>
      </c>
      <c r="Y598" s="1099" t="s">
        <v>51</v>
      </c>
      <c r="Z598" s="1099" t="s">
        <v>29</v>
      </c>
      <c r="AA598" s="1099">
        <v>2017</v>
      </c>
      <c r="AB598" s="1046" t="s">
        <v>30</v>
      </c>
      <c r="AC598" s="1047">
        <v>7</v>
      </c>
      <c r="AD598" s="978">
        <f t="shared" ref="AD598" si="5228">T598/AC598</f>
        <v>4.7142857142857144</v>
      </c>
      <c r="AE598" s="1048">
        <v>23.45</v>
      </c>
      <c r="AF598" s="976">
        <f t="shared" ref="AF598" si="5229">AD598*AE598</f>
        <v>110.55</v>
      </c>
      <c r="AG598" s="1058" t="s">
        <v>128</v>
      </c>
      <c r="AH598" s="976">
        <f t="shared" ref="AH598" si="5230">AF598</f>
        <v>110.55</v>
      </c>
      <c r="AI598" s="978">
        <f t="shared" ref="AI598" si="5231">AD598</f>
        <v>4.7142857142857144</v>
      </c>
      <c r="AJ598" s="978">
        <f t="shared" ref="AJ598" si="5232">T598</f>
        <v>33</v>
      </c>
    </row>
    <row r="599" spans="1:39">
      <c r="A599" s="1097">
        <v>45819</v>
      </c>
      <c r="B599" s="164" t="s">
        <v>442</v>
      </c>
      <c r="C599" s="164" t="s">
        <v>111</v>
      </c>
      <c r="D599" s="1098" t="s">
        <v>461</v>
      </c>
      <c r="E599" s="164" t="s">
        <v>283</v>
      </c>
      <c r="F599" s="1000">
        <v>61841</v>
      </c>
      <c r="G599" s="1000"/>
      <c r="H599" s="1000">
        <v>61860</v>
      </c>
      <c r="I599" s="1000"/>
      <c r="J599" s="541">
        <f t="shared" ref="J599" si="5233">H599-F599</f>
        <v>19</v>
      </c>
      <c r="K599" s="1000">
        <v>61860</v>
      </c>
      <c r="L599" s="541">
        <f t="shared" ref="L599" si="5234">K599-H599</f>
        <v>0</v>
      </c>
      <c r="M599" s="1000">
        <v>61869</v>
      </c>
      <c r="N599" s="1000"/>
      <c r="O599" s="541">
        <f t="shared" ref="O599" si="5235">M599-K599</f>
        <v>9</v>
      </c>
      <c r="P599" s="541">
        <f t="shared" ref="P599" si="5236">M599-H599</f>
        <v>9</v>
      </c>
      <c r="Q599" s="1000">
        <v>61871</v>
      </c>
      <c r="R599" s="1000"/>
      <c r="S599" s="541">
        <f t="shared" ref="S599" si="5237">Q599-M599</f>
        <v>2</v>
      </c>
      <c r="T599" s="542">
        <f t="shared" ref="T599" si="5238">Q599-F599</f>
        <v>30</v>
      </c>
      <c r="U599" s="542"/>
      <c r="V599" s="541">
        <f t="shared" ref="V599" si="5239">P599</f>
        <v>9</v>
      </c>
      <c r="W599" s="543">
        <f t="shared" ref="W599" si="5240">T599-V599</f>
        <v>21</v>
      </c>
      <c r="X599" s="1046" t="s">
        <v>473</v>
      </c>
      <c r="Y599" s="1099" t="s">
        <v>51</v>
      </c>
      <c r="Z599" s="1099" t="s">
        <v>29</v>
      </c>
      <c r="AA599" s="1099">
        <v>2017</v>
      </c>
      <c r="AB599" s="1046" t="s">
        <v>30</v>
      </c>
      <c r="AC599" s="1047">
        <v>7</v>
      </c>
      <c r="AD599" s="978">
        <f t="shared" ref="AD599" si="5241">T599/AC599</f>
        <v>4.2857142857142856</v>
      </c>
      <c r="AE599" s="1048">
        <v>23.45</v>
      </c>
      <c r="AF599" s="976">
        <f t="shared" ref="AF599" si="5242">AD599*AE599</f>
        <v>100.5</v>
      </c>
      <c r="AG599" s="1058" t="s">
        <v>128</v>
      </c>
      <c r="AH599" s="976">
        <f t="shared" ref="AH599" si="5243">AF599</f>
        <v>100.5</v>
      </c>
      <c r="AI599" s="978">
        <f t="shared" ref="AI599" si="5244">AD599</f>
        <v>4.2857142857142856</v>
      </c>
      <c r="AJ599" s="978">
        <f t="shared" ref="AJ599" si="5245">T599</f>
        <v>30</v>
      </c>
    </row>
    <row r="600" spans="1:39">
      <c r="A600" s="1097">
        <v>45820</v>
      </c>
      <c r="B600" s="164" t="s">
        <v>442</v>
      </c>
      <c r="C600" s="164" t="s">
        <v>111</v>
      </c>
      <c r="D600" s="1098" t="s">
        <v>462</v>
      </c>
      <c r="E600" s="164" t="s">
        <v>282</v>
      </c>
      <c r="F600" s="1000">
        <v>61871</v>
      </c>
      <c r="G600" s="1000"/>
      <c r="H600" s="1000">
        <v>61874</v>
      </c>
      <c r="I600" s="1000"/>
      <c r="J600" s="541">
        <f t="shared" ref="J600" si="5246">H600-F600</f>
        <v>3</v>
      </c>
      <c r="K600" s="1000">
        <v>61874</v>
      </c>
      <c r="L600" s="541">
        <f t="shared" ref="L600" si="5247">K600-H600</f>
        <v>0</v>
      </c>
      <c r="M600" s="1000">
        <v>61880</v>
      </c>
      <c r="N600" s="1000"/>
      <c r="O600" s="541">
        <f t="shared" ref="O600" si="5248">M600-K600</f>
        <v>6</v>
      </c>
      <c r="P600" s="541">
        <f t="shared" ref="P600" si="5249">M600-H600</f>
        <v>6</v>
      </c>
      <c r="Q600" s="1000">
        <v>61880</v>
      </c>
      <c r="R600" s="1000"/>
      <c r="S600" s="541">
        <f t="shared" ref="S600" si="5250">Q600-M600</f>
        <v>0</v>
      </c>
      <c r="T600" s="542">
        <f t="shared" ref="T600" si="5251">Q600-F600</f>
        <v>9</v>
      </c>
      <c r="U600" s="542"/>
      <c r="V600" s="541">
        <f t="shared" ref="V600" si="5252">P600</f>
        <v>6</v>
      </c>
      <c r="W600" s="543">
        <f t="shared" ref="W600" si="5253">T600-V600</f>
        <v>3</v>
      </c>
      <c r="X600" s="1046" t="s">
        <v>473</v>
      </c>
      <c r="Y600" s="1099" t="s">
        <v>51</v>
      </c>
      <c r="Z600" s="1099" t="s">
        <v>29</v>
      </c>
      <c r="AA600" s="1099">
        <v>2017</v>
      </c>
      <c r="AB600" s="1046" t="s">
        <v>30</v>
      </c>
      <c r="AC600" s="1047">
        <v>7</v>
      </c>
      <c r="AD600" s="978">
        <f t="shared" ref="AD600" si="5254">T600/AC600</f>
        <v>1.2857142857142858</v>
      </c>
      <c r="AE600" s="1048">
        <v>23.45</v>
      </c>
      <c r="AF600" s="976">
        <f t="shared" ref="AF600" si="5255">AD600*AE600</f>
        <v>30.150000000000002</v>
      </c>
      <c r="AG600" s="1058" t="s">
        <v>128</v>
      </c>
      <c r="AH600" s="976">
        <f t="shared" ref="AH600" si="5256">AF600</f>
        <v>30.150000000000002</v>
      </c>
      <c r="AI600" s="978">
        <f t="shared" ref="AI600" si="5257">AD600</f>
        <v>1.2857142857142858</v>
      </c>
      <c r="AJ600" s="978">
        <f t="shared" ref="AJ600" si="5258">T600</f>
        <v>9</v>
      </c>
    </row>
    <row r="601" spans="1:39">
      <c r="A601" s="1097">
        <v>45820</v>
      </c>
      <c r="B601" s="164" t="s">
        <v>442</v>
      </c>
      <c r="C601" s="164" t="s">
        <v>637</v>
      </c>
      <c r="D601" s="1098" t="s">
        <v>662</v>
      </c>
      <c r="E601" s="164" t="s">
        <v>282</v>
      </c>
      <c r="F601" s="1000">
        <v>61880</v>
      </c>
      <c r="G601" s="1000"/>
      <c r="H601" s="1000">
        <v>61889</v>
      </c>
      <c r="I601" s="1000"/>
      <c r="J601" s="541">
        <f t="shared" ref="J601" si="5259">H601-F601</f>
        <v>9</v>
      </c>
      <c r="K601" s="1000">
        <v>61889</v>
      </c>
      <c r="L601" s="541">
        <f t="shared" ref="L601" si="5260">K601-H601</f>
        <v>0</v>
      </c>
      <c r="M601" s="1000">
        <v>61912</v>
      </c>
      <c r="N601" s="1000"/>
      <c r="O601" s="541">
        <f t="shared" ref="O601" si="5261">M601-K601</f>
        <v>23</v>
      </c>
      <c r="P601" s="541">
        <f t="shared" ref="P601" si="5262">M601-H601</f>
        <v>23</v>
      </c>
      <c r="Q601" s="1000">
        <v>61912</v>
      </c>
      <c r="R601" s="1000"/>
      <c r="S601" s="541">
        <f t="shared" ref="S601" si="5263">Q601-M601</f>
        <v>0</v>
      </c>
      <c r="T601" s="542">
        <f t="shared" ref="T601" si="5264">Q601-F601</f>
        <v>32</v>
      </c>
      <c r="U601" s="542"/>
      <c r="V601" s="541">
        <f t="shared" ref="V601" si="5265">P601</f>
        <v>23</v>
      </c>
      <c r="W601" s="543">
        <f t="shared" ref="W601" si="5266">T601-V601</f>
        <v>9</v>
      </c>
      <c r="X601" s="1046" t="s">
        <v>473</v>
      </c>
      <c r="Y601" s="1099" t="s">
        <v>51</v>
      </c>
      <c r="Z601" s="1099" t="s">
        <v>29</v>
      </c>
      <c r="AA601" s="1099">
        <v>2017</v>
      </c>
      <c r="AB601" s="1046" t="s">
        <v>30</v>
      </c>
      <c r="AC601" s="1047">
        <v>7</v>
      </c>
      <c r="AD601" s="978">
        <f t="shared" ref="AD601" si="5267">T601/AC601</f>
        <v>4.5714285714285712</v>
      </c>
      <c r="AE601" s="1048">
        <v>23.45</v>
      </c>
      <c r="AF601" s="976">
        <f t="shared" ref="AF601" si="5268">AD601*AE601</f>
        <v>107.19999999999999</v>
      </c>
      <c r="AG601" s="1058" t="s">
        <v>128</v>
      </c>
      <c r="AH601" s="976">
        <f t="shared" ref="AH601" si="5269">AF601</f>
        <v>107.19999999999999</v>
      </c>
      <c r="AI601" s="978">
        <f t="shared" ref="AI601" si="5270">AD601</f>
        <v>4.5714285714285712</v>
      </c>
      <c r="AJ601" s="978">
        <f t="shared" ref="AJ601" si="5271">T601</f>
        <v>32</v>
      </c>
    </row>
    <row r="602" spans="1:39">
      <c r="A602" s="1097">
        <v>45820</v>
      </c>
      <c r="B602" s="164" t="s">
        <v>442</v>
      </c>
      <c r="C602" s="164" t="s">
        <v>659</v>
      </c>
      <c r="D602" s="1098" t="s">
        <v>485</v>
      </c>
      <c r="E602" s="164" t="s">
        <v>282</v>
      </c>
      <c r="F602" s="1000">
        <v>61912</v>
      </c>
      <c r="G602" s="1000"/>
      <c r="H602" s="1000">
        <v>61935</v>
      </c>
      <c r="I602" s="1000"/>
      <c r="J602" s="541">
        <f t="shared" ref="J602" si="5272">H602-F602</f>
        <v>23</v>
      </c>
      <c r="K602" s="1000">
        <v>61935</v>
      </c>
      <c r="L602" s="541">
        <f t="shared" ref="L602" si="5273">K602-H602</f>
        <v>0</v>
      </c>
      <c r="M602" s="1000">
        <v>61946</v>
      </c>
      <c r="N602" s="1000"/>
      <c r="O602" s="541">
        <f t="shared" ref="O602" si="5274">M602-K602</f>
        <v>11</v>
      </c>
      <c r="P602" s="541">
        <f t="shared" ref="P602" si="5275">M602-H602</f>
        <v>11</v>
      </c>
      <c r="Q602" s="1000">
        <v>61955</v>
      </c>
      <c r="R602" s="1000"/>
      <c r="S602" s="541">
        <f t="shared" ref="S602" si="5276">Q602-M602</f>
        <v>9</v>
      </c>
      <c r="T602" s="542">
        <f t="shared" ref="T602" si="5277">Q602-F602</f>
        <v>43</v>
      </c>
      <c r="U602" s="542"/>
      <c r="V602" s="541">
        <f t="shared" ref="V602" si="5278">P602</f>
        <v>11</v>
      </c>
      <c r="W602" s="543">
        <f t="shared" ref="W602" si="5279">T602-V602</f>
        <v>32</v>
      </c>
      <c r="X602" s="1046" t="s">
        <v>473</v>
      </c>
      <c r="Y602" s="1099" t="s">
        <v>51</v>
      </c>
      <c r="Z602" s="1099" t="s">
        <v>29</v>
      </c>
      <c r="AA602" s="1099">
        <v>2017</v>
      </c>
      <c r="AB602" s="1046" t="s">
        <v>30</v>
      </c>
      <c r="AC602" s="1047">
        <v>7</v>
      </c>
      <c r="AD602" s="978">
        <f t="shared" ref="AD602" si="5280">T602/AC602</f>
        <v>6.1428571428571432</v>
      </c>
      <c r="AE602" s="1048">
        <v>23.45</v>
      </c>
      <c r="AF602" s="976">
        <f t="shared" ref="AF602" si="5281">AD602*AE602</f>
        <v>144.05000000000001</v>
      </c>
      <c r="AG602" s="1058" t="s">
        <v>128</v>
      </c>
      <c r="AH602" s="976">
        <f t="shared" ref="AH602" si="5282">AF602</f>
        <v>144.05000000000001</v>
      </c>
      <c r="AI602" s="978">
        <f t="shared" ref="AI602" si="5283">AD602</f>
        <v>6.1428571428571432</v>
      </c>
      <c r="AJ602" s="978">
        <f t="shared" ref="AJ602" si="5284">T602</f>
        <v>43</v>
      </c>
    </row>
    <row r="603" spans="1:39">
      <c r="A603" s="1097">
        <v>45820</v>
      </c>
      <c r="B603" s="164" t="s">
        <v>442</v>
      </c>
      <c r="C603" s="164" t="s">
        <v>111</v>
      </c>
      <c r="D603" s="1098" t="s">
        <v>461</v>
      </c>
      <c r="E603" s="164" t="s">
        <v>283</v>
      </c>
      <c r="F603" s="1000">
        <v>61955</v>
      </c>
      <c r="G603" s="1000"/>
      <c r="H603" s="1000">
        <v>61966</v>
      </c>
      <c r="I603" s="1000"/>
      <c r="J603" s="541">
        <f t="shared" ref="J603" si="5285">H603-F603</f>
        <v>11</v>
      </c>
      <c r="K603" s="1000">
        <v>61966</v>
      </c>
      <c r="L603" s="541">
        <f t="shared" ref="L603" si="5286">K603-H603</f>
        <v>0</v>
      </c>
      <c r="M603" s="1000">
        <v>61975</v>
      </c>
      <c r="N603" s="1000"/>
      <c r="O603" s="541">
        <f t="shared" ref="O603" si="5287">M603-K603</f>
        <v>9</v>
      </c>
      <c r="P603" s="541">
        <f t="shared" ref="P603" si="5288">M603-H603</f>
        <v>9</v>
      </c>
      <c r="Q603" s="1000">
        <v>61980</v>
      </c>
      <c r="R603" s="1000"/>
      <c r="S603" s="541">
        <f t="shared" ref="S603" si="5289">Q603-M603</f>
        <v>5</v>
      </c>
      <c r="T603" s="542">
        <f t="shared" ref="T603" si="5290">Q603-F603</f>
        <v>25</v>
      </c>
      <c r="U603" s="542"/>
      <c r="V603" s="541">
        <f t="shared" ref="V603" si="5291">P603</f>
        <v>9</v>
      </c>
      <c r="W603" s="543">
        <f t="shared" ref="W603" si="5292">T603-V603</f>
        <v>16</v>
      </c>
      <c r="X603" s="1046" t="s">
        <v>473</v>
      </c>
      <c r="Y603" s="1099" t="s">
        <v>51</v>
      </c>
      <c r="Z603" s="1099" t="s">
        <v>29</v>
      </c>
      <c r="AA603" s="1099">
        <v>2017</v>
      </c>
      <c r="AB603" s="1046" t="s">
        <v>30</v>
      </c>
      <c r="AC603" s="1047">
        <v>7</v>
      </c>
      <c r="AD603" s="978">
        <f t="shared" ref="AD603" si="5293">T603/AC603</f>
        <v>3.5714285714285716</v>
      </c>
      <c r="AE603" s="1048">
        <v>23.45</v>
      </c>
      <c r="AF603" s="976">
        <f t="shared" ref="AF603" si="5294">AD603*AE603</f>
        <v>83.75</v>
      </c>
      <c r="AG603" s="1058" t="s">
        <v>128</v>
      </c>
      <c r="AH603" s="976">
        <f t="shared" ref="AH603" si="5295">AF603</f>
        <v>83.75</v>
      </c>
      <c r="AI603" s="978">
        <f t="shared" ref="AI603" si="5296">AD603</f>
        <v>3.5714285714285716</v>
      </c>
      <c r="AJ603" s="978">
        <f t="shared" ref="AJ603" si="5297">T603</f>
        <v>25</v>
      </c>
    </row>
    <row r="604" spans="1:39">
      <c r="A604" s="1097">
        <v>45821</v>
      </c>
      <c r="B604" s="164" t="s">
        <v>442</v>
      </c>
      <c r="C604" s="164" t="s">
        <v>111</v>
      </c>
      <c r="D604" s="1098" t="s">
        <v>462</v>
      </c>
      <c r="E604" s="164" t="s">
        <v>282</v>
      </c>
      <c r="F604" s="1000">
        <v>61980</v>
      </c>
      <c r="G604" s="1000"/>
      <c r="H604" s="1000">
        <v>61985</v>
      </c>
      <c r="I604" s="1000"/>
      <c r="J604" s="541">
        <f t="shared" ref="J604" si="5298">H604-F604</f>
        <v>5</v>
      </c>
      <c r="K604" s="1000">
        <v>61985</v>
      </c>
      <c r="L604" s="541">
        <f t="shared" ref="L604" si="5299">K604-H604</f>
        <v>0</v>
      </c>
      <c r="M604" s="1000">
        <v>61991</v>
      </c>
      <c r="N604" s="1000"/>
      <c r="O604" s="541">
        <f t="shared" ref="O604" si="5300">M604-K604</f>
        <v>6</v>
      </c>
      <c r="P604" s="541">
        <f t="shared" ref="P604" si="5301">M604-H604</f>
        <v>6</v>
      </c>
      <c r="Q604" s="1000">
        <v>61991</v>
      </c>
      <c r="R604" s="1000"/>
      <c r="S604" s="541">
        <f t="shared" ref="S604" si="5302">Q604-M604</f>
        <v>0</v>
      </c>
      <c r="T604" s="542">
        <f t="shared" ref="T604" si="5303">Q604-F604</f>
        <v>11</v>
      </c>
      <c r="U604" s="542"/>
      <c r="V604" s="541">
        <f t="shared" ref="V604" si="5304">P604</f>
        <v>6</v>
      </c>
      <c r="W604" s="543">
        <f t="shared" ref="W604" si="5305">T604-V604</f>
        <v>5</v>
      </c>
      <c r="X604" s="1046" t="s">
        <v>473</v>
      </c>
      <c r="Y604" s="1099" t="s">
        <v>51</v>
      </c>
      <c r="Z604" s="1099" t="s">
        <v>29</v>
      </c>
      <c r="AA604" s="1099">
        <v>2017</v>
      </c>
      <c r="AB604" s="1046" t="s">
        <v>30</v>
      </c>
      <c r="AC604" s="1047">
        <v>7</v>
      </c>
      <c r="AD604" s="978">
        <f t="shared" ref="AD604" si="5306">T604/AC604</f>
        <v>1.5714285714285714</v>
      </c>
      <c r="AE604" s="1048">
        <v>23.45</v>
      </c>
      <c r="AF604" s="976">
        <f t="shared" ref="AF604" si="5307">AD604*AE604</f>
        <v>36.85</v>
      </c>
      <c r="AG604" s="1058" t="s">
        <v>128</v>
      </c>
      <c r="AH604" s="976">
        <f t="shared" ref="AH604" si="5308">AF604</f>
        <v>36.85</v>
      </c>
      <c r="AI604" s="978">
        <f t="shared" ref="AI604" si="5309">AD604</f>
        <v>1.5714285714285714</v>
      </c>
      <c r="AJ604" s="978">
        <f t="shared" ref="AJ604" si="5310">T604</f>
        <v>11</v>
      </c>
    </row>
    <row r="605" spans="1:39">
      <c r="A605" s="1097">
        <v>45821</v>
      </c>
      <c r="B605" s="164" t="s">
        <v>442</v>
      </c>
      <c r="C605" s="164" t="s">
        <v>637</v>
      </c>
      <c r="D605" s="1098" t="s">
        <v>662</v>
      </c>
      <c r="E605" s="164" t="s">
        <v>282</v>
      </c>
      <c r="F605" s="1000">
        <v>61991</v>
      </c>
      <c r="G605" s="1000"/>
      <c r="H605" s="1000">
        <v>61999</v>
      </c>
      <c r="I605" s="1000"/>
      <c r="J605" s="541">
        <f t="shared" ref="J605" si="5311">H605-F605</f>
        <v>8</v>
      </c>
      <c r="K605" s="1000">
        <v>61999</v>
      </c>
      <c r="L605" s="541">
        <f t="shared" ref="L605" si="5312">K605-H605</f>
        <v>0</v>
      </c>
      <c r="M605" s="1000">
        <v>62022</v>
      </c>
      <c r="N605" s="1000"/>
      <c r="O605" s="541">
        <f t="shared" ref="O605" si="5313">M605-K605</f>
        <v>23</v>
      </c>
      <c r="P605" s="541">
        <f t="shared" ref="P605" si="5314">M605-H605</f>
        <v>23</v>
      </c>
      <c r="Q605" s="1000">
        <v>62022</v>
      </c>
      <c r="R605" s="1000"/>
      <c r="S605" s="541">
        <f t="shared" ref="S605" si="5315">Q605-M605</f>
        <v>0</v>
      </c>
      <c r="T605" s="542">
        <f t="shared" ref="T605" si="5316">Q605-F605</f>
        <v>31</v>
      </c>
      <c r="U605" s="542"/>
      <c r="V605" s="541">
        <f t="shared" ref="V605" si="5317">P605</f>
        <v>23</v>
      </c>
      <c r="W605" s="543">
        <f t="shared" ref="W605" si="5318">T605-V605</f>
        <v>8</v>
      </c>
      <c r="X605" s="1046" t="s">
        <v>473</v>
      </c>
      <c r="Y605" s="1099" t="s">
        <v>51</v>
      </c>
      <c r="Z605" s="1099" t="s">
        <v>29</v>
      </c>
      <c r="AA605" s="1099">
        <v>2017</v>
      </c>
      <c r="AB605" s="1046" t="s">
        <v>30</v>
      </c>
      <c r="AC605" s="1047">
        <v>7</v>
      </c>
      <c r="AD605" s="978">
        <f t="shared" ref="AD605" si="5319">T605/AC605</f>
        <v>4.4285714285714288</v>
      </c>
      <c r="AE605" s="1048">
        <v>23.45</v>
      </c>
      <c r="AF605" s="976">
        <f t="shared" ref="AF605" si="5320">AD605*AE605</f>
        <v>103.85000000000001</v>
      </c>
      <c r="AG605" s="1058" t="s">
        <v>128</v>
      </c>
      <c r="AH605" s="976">
        <f t="shared" ref="AH605" si="5321">AF605</f>
        <v>103.85000000000001</v>
      </c>
      <c r="AI605" s="978">
        <f t="shared" ref="AI605" si="5322">AD605</f>
        <v>4.4285714285714288</v>
      </c>
      <c r="AJ605" s="978">
        <f t="shared" ref="AJ605" si="5323">T605</f>
        <v>31</v>
      </c>
    </row>
    <row r="606" spans="1:39">
      <c r="A606" s="1097">
        <v>45821</v>
      </c>
      <c r="B606" s="164" t="s">
        <v>442</v>
      </c>
      <c r="C606" s="164" t="s">
        <v>659</v>
      </c>
      <c r="D606" s="1098" t="s">
        <v>485</v>
      </c>
      <c r="E606" s="164" t="s">
        <v>282</v>
      </c>
      <c r="F606" s="1000">
        <v>62022</v>
      </c>
      <c r="G606" s="1000"/>
      <c r="H606" s="1000">
        <v>62031</v>
      </c>
      <c r="I606" s="1000"/>
      <c r="J606" s="541">
        <f t="shared" ref="J606" si="5324">H606-F606</f>
        <v>9</v>
      </c>
      <c r="K606" s="1000">
        <v>62031</v>
      </c>
      <c r="L606" s="541">
        <f t="shared" ref="L606" si="5325">K606-H606</f>
        <v>0</v>
      </c>
      <c r="M606" s="1000">
        <v>62042</v>
      </c>
      <c r="N606" s="1000"/>
      <c r="O606" s="541">
        <f t="shared" ref="O606" si="5326">M606-K606</f>
        <v>11</v>
      </c>
      <c r="P606" s="541">
        <f t="shared" ref="P606" si="5327">M606-H606</f>
        <v>11</v>
      </c>
      <c r="Q606" s="1000">
        <v>62055</v>
      </c>
      <c r="R606" s="1000"/>
      <c r="S606" s="541">
        <f t="shared" ref="S606" si="5328">Q606-M606</f>
        <v>13</v>
      </c>
      <c r="T606" s="542">
        <f t="shared" ref="T606" si="5329">Q606-F606</f>
        <v>33</v>
      </c>
      <c r="U606" s="542"/>
      <c r="V606" s="541">
        <f t="shared" ref="V606" si="5330">P606</f>
        <v>11</v>
      </c>
      <c r="W606" s="543">
        <f t="shared" ref="W606" si="5331">T606-V606</f>
        <v>22</v>
      </c>
      <c r="X606" s="1046" t="s">
        <v>473</v>
      </c>
      <c r="Y606" s="1099" t="s">
        <v>51</v>
      </c>
      <c r="Z606" s="1099" t="s">
        <v>29</v>
      </c>
      <c r="AA606" s="1099">
        <v>2017</v>
      </c>
      <c r="AB606" s="1046" t="s">
        <v>30</v>
      </c>
      <c r="AC606" s="1047">
        <v>7</v>
      </c>
      <c r="AD606" s="978">
        <f t="shared" ref="AD606" si="5332">T606/AC606</f>
        <v>4.7142857142857144</v>
      </c>
      <c r="AE606" s="1048">
        <v>23.45</v>
      </c>
      <c r="AF606" s="976">
        <f t="shared" ref="AF606" si="5333">AD606*AE606</f>
        <v>110.55</v>
      </c>
      <c r="AG606" s="1058" t="s">
        <v>128</v>
      </c>
      <c r="AH606" s="976">
        <f t="shared" ref="AH606" si="5334">AF606</f>
        <v>110.55</v>
      </c>
      <c r="AI606" s="978">
        <f t="shared" ref="AI606" si="5335">AD606</f>
        <v>4.7142857142857144</v>
      </c>
      <c r="AJ606" s="978">
        <f t="shared" ref="AJ606" si="5336">T606</f>
        <v>33</v>
      </c>
    </row>
    <row r="607" spans="1:39">
      <c r="A607" s="1097">
        <v>45821</v>
      </c>
      <c r="B607" s="164" t="s">
        <v>442</v>
      </c>
      <c r="C607" s="164" t="s">
        <v>111</v>
      </c>
      <c r="D607" s="1098" t="s">
        <v>461</v>
      </c>
      <c r="E607" s="164" t="s">
        <v>283</v>
      </c>
      <c r="F607" s="1000">
        <v>62055</v>
      </c>
      <c r="G607" s="1000"/>
      <c r="H607" s="1000">
        <v>62072</v>
      </c>
      <c r="I607" s="1000"/>
      <c r="J607" s="541">
        <f t="shared" ref="J607" si="5337">H607-F607</f>
        <v>17</v>
      </c>
      <c r="K607" s="1000">
        <v>62072</v>
      </c>
      <c r="L607" s="541">
        <f t="shared" ref="L607" si="5338">K607-H607</f>
        <v>0</v>
      </c>
      <c r="M607" s="1000">
        <v>62080</v>
      </c>
      <c r="N607" s="1000"/>
      <c r="O607" s="541">
        <f t="shared" ref="O607" si="5339">M607-K607</f>
        <v>8</v>
      </c>
      <c r="P607" s="541">
        <f t="shared" ref="P607" si="5340">M607-H607</f>
        <v>8</v>
      </c>
      <c r="Q607" s="1000">
        <v>62085</v>
      </c>
      <c r="R607" s="1000"/>
      <c r="S607" s="541">
        <f t="shared" ref="S607" si="5341">Q607-M607</f>
        <v>5</v>
      </c>
      <c r="T607" s="542">
        <f t="shared" ref="T607" si="5342">Q607-F607</f>
        <v>30</v>
      </c>
      <c r="U607" s="542"/>
      <c r="V607" s="541">
        <f t="shared" ref="V607" si="5343">P607</f>
        <v>8</v>
      </c>
      <c r="W607" s="543">
        <f t="shared" ref="W607" si="5344">T607-V607</f>
        <v>22</v>
      </c>
      <c r="X607" s="1046" t="s">
        <v>473</v>
      </c>
      <c r="Y607" s="1099" t="s">
        <v>51</v>
      </c>
      <c r="Z607" s="1099" t="s">
        <v>29</v>
      </c>
      <c r="AA607" s="1099">
        <v>2017</v>
      </c>
      <c r="AB607" s="1046" t="s">
        <v>30</v>
      </c>
      <c r="AC607" s="1047">
        <v>7</v>
      </c>
      <c r="AD607" s="978">
        <f t="shared" ref="AD607" si="5345">T607/AC607</f>
        <v>4.2857142857142856</v>
      </c>
      <c r="AE607" s="1048">
        <v>23.45</v>
      </c>
      <c r="AF607" s="976">
        <f t="shared" ref="AF607" si="5346">AD607*AE607</f>
        <v>100.5</v>
      </c>
      <c r="AG607" s="1058" t="s">
        <v>128</v>
      </c>
      <c r="AH607" s="976">
        <f t="shared" ref="AH607" si="5347">AF607</f>
        <v>100.5</v>
      </c>
      <c r="AI607" s="978">
        <f t="shared" ref="AI607" si="5348">AD607</f>
        <v>4.2857142857142856</v>
      </c>
      <c r="AJ607" s="978">
        <f t="shared" ref="AJ607" si="5349">T607</f>
        <v>30</v>
      </c>
    </row>
    <row r="608" spans="1:39">
      <c r="A608" s="1097">
        <v>45822</v>
      </c>
      <c r="B608" s="164" t="s">
        <v>442</v>
      </c>
      <c r="C608" s="164" t="s">
        <v>637</v>
      </c>
      <c r="D608" s="1098" t="s">
        <v>662</v>
      </c>
      <c r="E608" s="164" t="s">
        <v>282</v>
      </c>
      <c r="F608" s="1000">
        <v>62085</v>
      </c>
      <c r="G608" s="1000"/>
      <c r="H608" s="1000">
        <v>62096</v>
      </c>
      <c r="I608" s="1000"/>
      <c r="J608" s="541">
        <f t="shared" ref="J608" si="5350">H608-F608</f>
        <v>11</v>
      </c>
      <c r="K608" s="1000">
        <v>62096</v>
      </c>
      <c r="L608" s="541">
        <f t="shared" ref="L608" si="5351">K608-H608</f>
        <v>0</v>
      </c>
      <c r="M608" s="1000">
        <v>62115</v>
      </c>
      <c r="N608" s="1000"/>
      <c r="O608" s="541">
        <f t="shared" ref="O608" si="5352">M608-K608</f>
        <v>19</v>
      </c>
      <c r="P608" s="541">
        <f t="shared" ref="P608" si="5353">M608-H608</f>
        <v>19</v>
      </c>
      <c r="Q608" s="1000">
        <v>62131</v>
      </c>
      <c r="R608" s="1000"/>
      <c r="S608" s="541">
        <f t="shared" ref="S608" si="5354">Q608-M608</f>
        <v>16</v>
      </c>
      <c r="T608" s="542">
        <f t="shared" ref="T608" si="5355">Q608-F608</f>
        <v>46</v>
      </c>
      <c r="U608" s="542"/>
      <c r="V608" s="541">
        <f t="shared" ref="V608" si="5356">P608</f>
        <v>19</v>
      </c>
      <c r="W608" s="543">
        <f t="shared" ref="W608" si="5357">T608-V608</f>
        <v>27</v>
      </c>
      <c r="X608" s="1046" t="s">
        <v>473</v>
      </c>
      <c r="Y608" s="1099" t="s">
        <v>51</v>
      </c>
      <c r="Z608" s="1099" t="s">
        <v>29</v>
      </c>
      <c r="AA608" s="1099">
        <v>2017</v>
      </c>
      <c r="AB608" s="1046" t="s">
        <v>30</v>
      </c>
      <c r="AC608" s="1047">
        <v>7</v>
      </c>
      <c r="AD608" s="978">
        <f t="shared" ref="AD608" si="5358">T608/AC608</f>
        <v>6.5714285714285712</v>
      </c>
      <c r="AE608" s="1048">
        <v>23.45</v>
      </c>
      <c r="AF608" s="976">
        <f t="shared" ref="AF608" si="5359">AD608*AE608</f>
        <v>154.1</v>
      </c>
      <c r="AG608" s="1058" t="s">
        <v>128</v>
      </c>
      <c r="AH608" s="976">
        <f t="shared" ref="AH608" si="5360">AF608</f>
        <v>154.1</v>
      </c>
      <c r="AI608" s="978">
        <f t="shared" ref="AI608" si="5361">AD608</f>
        <v>6.5714285714285712</v>
      </c>
      <c r="AJ608" s="978">
        <f t="shared" ref="AJ608" si="5362">T608</f>
        <v>46</v>
      </c>
    </row>
    <row r="609" spans="1:39">
      <c r="A609" s="1097">
        <v>45822</v>
      </c>
      <c r="B609" s="164" t="s">
        <v>442</v>
      </c>
      <c r="C609" s="164" t="s">
        <v>637</v>
      </c>
      <c r="D609" s="1098" t="s">
        <v>657</v>
      </c>
      <c r="E609" s="164" t="s">
        <v>283</v>
      </c>
      <c r="F609" s="1000">
        <v>62131</v>
      </c>
      <c r="G609" s="1000"/>
      <c r="H609" s="1000">
        <v>62147</v>
      </c>
      <c r="I609" s="1000"/>
      <c r="J609" s="541">
        <f t="shared" ref="J609" si="5363">H609-F609</f>
        <v>16</v>
      </c>
      <c r="K609" s="1000">
        <v>62147</v>
      </c>
      <c r="L609" s="541">
        <f t="shared" ref="L609" si="5364">K609-H609</f>
        <v>0</v>
      </c>
      <c r="M609" s="1000">
        <v>62164</v>
      </c>
      <c r="N609" s="1000"/>
      <c r="O609" s="541">
        <f t="shared" ref="O609" si="5365">M609-K609</f>
        <v>17</v>
      </c>
      <c r="P609" s="541">
        <f t="shared" ref="P609" si="5366">M609-H609</f>
        <v>17</v>
      </c>
      <c r="Q609" s="1000">
        <v>62178</v>
      </c>
      <c r="R609" s="1000"/>
      <c r="S609" s="541">
        <f t="shared" ref="S609" si="5367">Q609-M609</f>
        <v>14</v>
      </c>
      <c r="T609" s="542">
        <f t="shared" ref="T609" si="5368">Q609-F609</f>
        <v>47</v>
      </c>
      <c r="U609" s="542"/>
      <c r="V609" s="541">
        <f t="shared" ref="V609" si="5369">P609</f>
        <v>17</v>
      </c>
      <c r="W609" s="543">
        <f t="shared" ref="W609" si="5370">T609-V609</f>
        <v>30</v>
      </c>
      <c r="X609" s="1046" t="s">
        <v>473</v>
      </c>
      <c r="Y609" s="1099" t="s">
        <v>51</v>
      </c>
      <c r="Z609" s="1099" t="s">
        <v>29</v>
      </c>
      <c r="AA609" s="1099">
        <v>2017</v>
      </c>
      <c r="AB609" s="1046" t="s">
        <v>30</v>
      </c>
      <c r="AC609" s="1047">
        <v>7</v>
      </c>
      <c r="AD609" s="978">
        <f t="shared" ref="AD609" si="5371">T609/AC609</f>
        <v>6.7142857142857144</v>
      </c>
      <c r="AE609" s="1048">
        <v>23.45</v>
      </c>
      <c r="AF609" s="976">
        <f t="shared" ref="AF609" si="5372">AD609*AE609</f>
        <v>157.44999999999999</v>
      </c>
      <c r="AG609" s="1058" t="s">
        <v>128</v>
      </c>
      <c r="AH609" s="976">
        <f t="shared" ref="AH609" si="5373">AF609</f>
        <v>157.44999999999999</v>
      </c>
      <c r="AI609" s="978">
        <f t="shared" ref="AI609" si="5374">AD609</f>
        <v>6.7142857142857144</v>
      </c>
      <c r="AJ609" s="978">
        <f t="shared" ref="AJ609" si="5375">T609</f>
        <v>47</v>
      </c>
    </row>
    <row r="610" spans="1:39">
      <c r="A610" s="1097">
        <v>45824</v>
      </c>
      <c r="B610" s="164" t="s">
        <v>442</v>
      </c>
      <c r="C610" s="164" t="s">
        <v>111</v>
      </c>
      <c r="D610" s="1098" t="s">
        <v>462</v>
      </c>
      <c r="E610" s="164" t="s">
        <v>282</v>
      </c>
      <c r="F610" s="1000">
        <v>62178</v>
      </c>
      <c r="G610" s="1000"/>
      <c r="H610" s="1000">
        <v>62181</v>
      </c>
      <c r="I610" s="1000"/>
      <c r="J610" s="541">
        <f t="shared" ref="J610" si="5376">H610-F610</f>
        <v>3</v>
      </c>
      <c r="K610" s="1000">
        <v>62181</v>
      </c>
      <c r="L610" s="541">
        <f t="shared" ref="L610" si="5377">K610-H610</f>
        <v>0</v>
      </c>
      <c r="M610" s="1000">
        <v>62189</v>
      </c>
      <c r="N610" s="1000"/>
      <c r="O610" s="541">
        <f t="shared" ref="O610" si="5378">M610-K610</f>
        <v>8</v>
      </c>
      <c r="P610" s="541">
        <f t="shared" ref="P610" si="5379">M610-H610</f>
        <v>8</v>
      </c>
      <c r="Q610" s="1000">
        <v>62189</v>
      </c>
      <c r="R610" s="1000"/>
      <c r="S610" s="541">
        <f t="shared" ref="S610" si="5380">Q610-M610</f>
        <v>0</v>
      </c>
      <c r="T610" s="542">
        <f t="shared" ref="T610" si="5381">Q610-F610</f>
        <v>11</v>
      </c>
      <c r="U610" s="542"/>
      <c r="V610" s="541">
        <f t="shared" ref="V610" si="5382">P610</f>
        <v>8</v>
      </c>
      <c r="W610" s="543">
        <f t="shared" ref="W610" si="5383">T610-V610</f>
        <v>3</v>
      </c>
      <c r="X610" s="1046" t="s">
        <v>473</v>
      </c>
      <c r="Y610" s="1099" t="s">
        <v>51</v>
      </c>
      <c r="Z610" s="1099" t="s">
        <v>29</v>
      </c>
      <c r="AA610" s="1099">
        <v>2017</v>
      </c>
      <c r="AB610" s="1046" t="s">
        <v>30</v>
      </c>
      <c r="AC610" s="1047">
        <v>7</v>
      </c>
      <c r="AD610" s="978">
        <f t="shared" ref="AD610" si="5384">T610/AC610</f>
        <v>1.5714285714285714</v>
      </c>
      <c r="AE610" s="1048">
        <v>23.45</v>
      </c>
      <c r="AF610" s="976">
        <f t="shared" ref="AF610" si="5385">AD610*AE610</f>
        <v>36.85</v>
      </c>
      <c r="AG610" s="1058" t="s">
        <v>128</v>
      </c>
      <c r="AH610" s="976">
        <f t="shared" ref="AH610" si="5386">AF610</f>
        <v>36.85</v>
      </c>
      <c r="AI610" s="978">
        <f t="shared" ref="AI610" si="5387">AD610</f>
        <v>1.5714285714285714</v>
      </c>
      <c r="AJ610" s="978">
        <f t="shared" ref="AJ610" si="5388">T610</f>
        <v>11</v>
      </c>
      <c r="AK610" s="1035" t="s">
        <v>439</v>
      </c>
      <c r="AL610" s="1036" t="s">
        <v>440</v>
      </c>
      <c r="AM610" s="1092" t="s">
        <v>2</v>
      </c>
    </row>
    <row r="611" spans="1:39">
      <c r="A611" s="1097">
        <v>45824</v>
      </c>
      <c r="B611" s="164" t="s">
        <v>442</v>
      </c>
      <c r="C611" s="164" t="s">
        <v>637</v>
      </c>
      <c r="D611" s="1098" t="s">
        <v>662</v>
      </c>
      <c r="E611" s="164" t="s">
        <v>282</v>
      </c>
      <c r="F611" s="1000">
        <v>62189</v>
      </c>
      <c r="G611" s="1000"/>
      <c r="H611" s="1000">
        <v>62204</v>
      </c>
      <c r="I611" s="1000"/>
      <c r="J611" s="541">
        <f t="shared" ref="J611" si="5389">H611-F611</f>
        <v>15</v>
      </c>
      <c r="K611" s="1000">
        <v>62204</v>
      </c>
      <c r="L611" s="541">
        <f t="shared" ref="L611" si="5390">K611-H611</f>
        <v>0</v>
      </c>
      <c r="M611" s="1000">
        <v>62223</v>
      </c>
      <c r="N611" s="1000"/>
      <c r="O611" s="541">
        <f t="shared" ref="O611" si="5391">M611-K611</f>
        <v>19</v>
      </c>
      <c r="P611" s="541">
        <f t="shared" ref="P611" si="5392">M611-H611</f>
        <v>19</v>
      </c>
      <c r="Q611" s="1000">
        <v>62223</v>
      </c>
      <c r="R611" s="1000"/>
      <c r="S611" s="541">
        <f t="shared" ref="S611" si="5393">Q611-M611</f>
        <v>0</v>
      </c>
      <c r="T611" s="542">
        <f t="shared" ref="T611" si="5394">Q611-F611</f>
        <v>34</v>
      </c>
      <c r="U611" s="542"/>
      <c r="V611" s="541">
        <f t="shared" ref="V611" si="5395">P611</f>
        <v>19</v>
      </c>
      <c r="W611" s="543">
        <f t="shared" ref="W611" si="5396">T611-V611</f>
        <v>15</v>
      </c>
      <c r="X611" s="1046" t="s">
        <v>473</v>
      </c>
      <c r="Y611" s="1099" t="s">
        <v>51</v>
      </c>
      <c r="Z611" s="1099" t="s">
        <v>29</v>
      </c>
      <c r="AA611" s="1099">
        <v>2017</v>
      </c>
      <c r="AB611" s="1046" t="s">
        <v>30</v>
      </c>
      <c r="AC611" s="1047">
        <v>7</v>
      </c>
      <c r="AD611" s="978">
        <f t="shared" ref="AD611" si="5397">T611/AC611</f>
        <v>4.8571428571428568</v>
      </c>
      <c r="AE611" s="1048">
        <v>23.45</v>
      </c>
      <c r="AF611" s="976">
        <f t="shared" ref="AF611" si="5398">AD611*AE611</f>
        <v>113.89999999999999</v>
      </c>
      <c r="AG611" s="1058" t="s">
        <v>128</v>
      </c>
      <c r="AH611" s="976">
        <f t="shared" ref="AH611" si="5399">AF611</f>
        <v>113.89999999999999</v>
      </c>
      <c r="AI611" s="978">
        <f t="shared" ref="AI611" si="5400">AD611</f>
        <v>4.8571428571428568</v>
      </c>
      <c r="AJ611" s="978">
        <f t="shared" ref="AJ611" si="5401">T611</f>
        <v>34</v>
      </c>
      <c r="AK611" s="1107">
        <f>SUM(AH598:AH611)</f>
        <v>1390.25</v>
      </c>
      <c r="AL611" s="1067">
        <v>1300</v>
      </c>
      <c r="AM611" s="1073">
        <v>45824</v>
      </c>
    </row>
    <row r="612" spans="1:39">
      <c r="A612" s="1097">
        <v>45824</v>
      </c>
      <c r="B612" s="164" t="s">
        <v>442</v>
      </c>
      <c r="C612" s="164" t="s">
        <v>659</v>
      </c>
      <c r="D612" s="1098" t="s">
        <v>485</v>
      </c>
      <c r="E612" s="164" t="s">
        <v>282</v>
      </c>
      <c r="F612" s="1000">
        <v>62223</v>
      </c>
      <c r="G612" s="1000"/>
      <c r="H612" s="1000">
        <v>62235</v>
      </c>
      <c r="I612" s="1000"/>
      <c r="J612" s="541">
        <f t="shared" ref="J612" si="5402">H612-F612</f>
        <v>12</v>
      </c>
      <c r="K612" s="1000">
        <v>62235</v>
      </c>
      <c r="L612" s="541">
        <f t="shared" ref="L612" si="5403">K612-H612</f>
        <v>0</v>
      </c>
      <c r="M612" s="1000">
        <v>62250</v>
      </c>
      <c r="N612" s="1000"/>
      <c r="O612" s="541">
        <f t="shared" ref="O612" si="5404">M612-K612</f>
        <v>15</v>
      </c>
      <c r="P612" s="541">
        <f t="shared" ref="P612" si="5405">M612-H612</f>
        <v>15</v>
      </c>
      <c r="Q612" s="1000">
        <v>62260</v>
      </c>
      <c r="R612" s="1000"/>
      <c r="S612" s="541">
        <f t="shared" ref="S612" si="5406">Q612-M612</f>
        <v>10</v>
      </c>
      <c r="T612" s="542">
        <f t="shared" ref="T612" si="5407">Q612-F612</f>
        <v>37</v>
      </c>
      <c r="U612" s="542"/>
      <c r="V612" s="541">
        <f t="shared" ref="V612" si="5408">P612</f>
        <v>15</v>
      </c>
      <c r="W612" s="543">
        <f t="shared" ref="W612" si="5409">T612-V612</f>
        <v>22</v>
      </c>
      <c r="X612" s="1046" t="s">
        <v>473</v>
      </c>
      <c r="Y612" s="1099" t="s">
        <v>51</v>
      </c>
      <c r="Z612" s="1099" t="s">
        <v>29</v>
      </c>
      <c r="AA612" s="1099">
        <v>2017</v>
      </c>
      <c r="AB612" s="1046" t="s">
        <v>30</v>
      </c>
      <c r="AC612" s="1047">
        <v>7</v>
      </c>
      <c r="AD612" s="978">
        <f t="shared" ref="AD612" si="5410">T612/AC612</f>
        <v>5.2857142857142856</v>
      </c>
      <c r="AE612" s="1048">
        <v>23.45</v>
      </c>
      <c r="AF612" s="976">
        <f t="shared" ref="AF612" si="5411">AD612*AE612</f>
        <v>123.94999999999999</v>
      </c>
      <c r="AG612" s="1058" t="s">
        <v>128</v>
      </c>
      <c r="AH612" s="976">
        <f t="shared" ref="AH612" si="5412">AF612</f>
        <v>123.94999999999999</v>
      </c>
      <c r="AI612" s="978">
        <f t="shared" ref="AI612" si="5413">AD612</f>
        <v>5.2857142857142856</v>
      </c>
      <c r="AJ612" s="978">
        <f t="shared" ref="AJ612" si="5414">T612</f>
        <v>37</v>
      </c>
    </row>
    <row r="613" spans="1:39">
      <c r="A613" s="1097">
        <v>45824</v>
      </c>
      <c r="B613" s="164" t="s">
        <v>442</v>
      </c>
      <c r="C613" s="164" t="s">
        <v>111</v>
      </c>
      <c r="D613" s="1098" t="s">
        <v>461</v>
      </c>
      <c r="E613" s="164" t="s">
        <v>283</v>
      </c>
      <c r="F613" s="1000">
        <v>62260</v>
      </c>
      <c r="G613" s="1000"/>
      <c r="H613" s="1000">
        <v>62275</v>
      </c>
      <c r="I613" s="1000"/>
      <c r="J613" s="541">
        <f t="shared" ref="J613" si="5415">H613-F613</f>
        <v>15</v>
      </c>
      <c r="K613" s="1000">
        <v>62275</v>
      </c>
      <c r="L613" s="541">
        <f t="shared" ref="L613" si="5416">K613-H613</f>
        <v>0</v>
      </c>
      <c r="M613" s="1000">
        <v>62283</v>
      </c>
      <c r="N613" s="1000"/>
      <c r="O613" s="541">
        <f t="shared" ref="O613" si="5417">M613-K613</f>
        <v>8</v>
      </c>
      <c r="P613" s="541">
        <f t="shared" ref="P613" si="5418">M613-H613</f>
        <v>8</v>
      </c>
      <c r="Q613" s="1000">
        <v>62286</v>
      </c>
      <c r="R613" s="1000"/>
      <c r="S613" s="541">
        <f t="shared" ref="S613" si="5419">Q613-M613</f>
        <v>3</v>
      </c>
      <c r="T613" s="542">
        <f t="shared" ref="T613" si="5420">Q613-F613</f>
        <v>26</v>
      </c>
      <c r="U613" s="542"/>
      <c r="V613" s="541">
        <f t="shared" ref="V613" si="5421">P613</f>
        <v>8</v>
      </c>
      <c r="W613" s="543">
        <f t="shared" ref="W613" si="5422">T613-V613</f>
        <v>18</v>
      </c>
      <c r="X613" s="1046" t="s">
        <v>473</v>
      </c>
      <c r="Y613" s="1099" t="s">
        <v>51</v>
      </c>
      <c r="Z613" s="1099" t="s">
        <v>29</v>
      </c>
      <c r="AA613" s="1099">
        <v>2017</v>
      </c>
      <c r="AB613" s="1046" t="s">
        <v>30</v>
      </c>
      <c r="AC613" s="1047">
        <v>7</v>
      </c>
      <c r="AD613" s="978">
        <f t="shared" ref="AD613" si="5423">T613/AC613</f>
        <v>3.7142857142857144</v>
      </c>
      <c r="AE613" s="1048">
        <v>23.45</v>
      </c>
      <c r="AF613" s="976">
        <f t="shared" ref="AF613" si="5424">AD613*AE613</f>
        <v>87.1</v>
      </c>
      <c r="AG613" s="1058" t="s">
        <v>128</v>
      </c>
      <c r="AH613" s="976">
        <f t="shared" ref="AH613" si="5425">AF613</f>
        <v>87.1</v>
      </c>
      <c r="AI613" s="978">
        <f t="shared" ref="AI613" si="5426">AD613</f>
        <v>3.7142857142857144</v>
      </c>
      <c r="AJ613" s="978">
        <f t="shared" ref="AJ613" si="5427">T613</f>
        <v>26</v>
      </c>
    </row>
    <row r="614" spans="1:39">
      <c r="A614" s="1097">
        <v>45825</v>
      </c>
      <c r="B614" s="164" t="s">
        <v>442</v>
      </c>
      <c r="C614" s="164" t="s">
        <v>111</v>
      </c>
      <c r="D614" s="1098" t="s">
        <v>462</v>
      </c>
      <c r="E614" s="164" t="s">
        <v>282</v>
      </c>
      <c r="F614" s="1000">
        <v>62286</v>
      </c>
      <c r="G614" s="1000"/>
      <c r="H614" s="1000">
        <v>62289</v>
      </c>
      <c r="I614" s="1000"/>
      <c r="J614" s="541">
        <f t="shared" ref="J614" si="5428">H614-F614</f>
        <v>3</v>
      </c>
      <c r="K614" s="1000">
        <v>62289</v>
      </c>
      <c r="L614" s="541">
        <f t="shared" ref="L614" si="5429">K614-H614</f>
        <v>0</v>
      </c>
      <c r="M614" s="1000">
        <v>62297</v>
      </c>
      <c r="N614" s="1000"/>
      <c r="O614" s="541">
        <f t="shared" ref="O614" si="5430">M614-K614</f>
        <v>8</v>
      </c>
      <c r="P614" s="541">
        <f t="shared" ref="P614" si="5431">M614-H614</f>
        <v>8</v>
      </c>
      <c r="Q614" s="1000">
        <v>62297</v>
      </c>
      <c r="R614" s="1000"/>
      <c r="S614" s="541">
        <f t="shared" ref="S614" si="5432">Q614-M614</f>
        <v>0</v>
      </c>
      <c r="T614" s="542">
        <f t="shared" ref="T614" si="5433">Q614-F614</f>
        <v>11</v>
      </c>
      <c r="U614" s="542"/>
      <c r="V614" s="541">
        <f t="shared" ref="V614" si="5434">P614</f>
        <v>8</v>
      </c>
      <c r="W614" s="543">
        <f t="shared" ref="W614" si="5435">T614-V614</f>
        <v>3</v>
      </c>
      <c r="X614" s="1046" t="s">
        <v>473</v>
      </c>
      <c r="Y614" s="1099" t="s">
        <v>51</v>
      </c>
      <c r="Z614" s="1099" t="s">
        <v>29</v>
      </c>
      <c r="AA614" s="1099">
        <v>2017</v>
      </c>
      <c r="AB614" s="1046" t="s">
        <v>30</v>
      </c>
      <c r="AC614" s="1047">
        <v>7</v>
      </c>
      <c r="AD614" s="978">
        <f t="shared" ref="AD614" si="5436">T614/AC614</f>
        <v>1.5714285714285714</v>
      </c>
      <c r="AE614" s="1048">
        <v>23.45</v>
      </c>
      <c r="AF614" s="976">
        <f t="shared" ref="AF614" si="5437">AD614*AE614</f>
        <v>36.85</v>
      </c>
      <c r="AG614" s="1058" t="s">
        <v>128</v>
      </c>
      <c r="AH614" s="976">
        <f t="shared" ref="AH614" si="5438">AF614</f>
        <v>36.85</v>
      </c>
      <c r="AI614" s="978">
        <f t="shared" ref="AI614" si="5439">AD614</f>
        <v>1.5714285714285714</v>
      </c>
      <c r="AJ614" s="978">
        <f t="shared" ref="AJ614" si="5440">T614</f>
        <v>11</v>
      </c>
    </row>
    <row r="615" spans="1:39">
      <c r="A615" s="1097">
        <v>45825</v>
      </c>
      <c r="B615" s="164" t="s">
        <v>442</v>
      </c>
      <c r="C615" s="164" t="s">
        <v>637</v>
      </c>
      <c r="D615" s="1098" t="s">
        <v>662</v>
      </c>
      <c r="E615" s="164" t="s">
        <v>282</v>
      </c>
      <c r="F615" s="1000">
        <v>62297</v>
      </c>
      <c r="G615" s="1000"/>
      <c r="H615" s="1000">
        <v>62304</v>
      </c>
      <c r="I615" s="1000"/>
      <c r="J615" s="541">
        <f t="shared" ref="J615" si="5441">H615-F615</f>
        <v>7</v>
      </c>
      <c r="K615" s="1000">
        <v>62304</v>
      </c>
      <c r="L615" s="541">
        <f t="shared" ref="L615" si="5442">K615-H615</f>
        <v>0</v>
      </c>
      <c r="M615" s="1000">
        <v>62327</v>
      </c>
      <c r="N615" s="1000"/>
      <c r="O615" s="541">
        <f t="shared" ref="O615" si="5443">M615-K615</f>
        <v>23</v>
      </c>
      <c r="P615" s="541">
        <f t="shared" ref="P615" si="5444">M615-H615</f>
        <v>23</v>
      </c>
      <c r="Q615" s="1000">
        <v>62327</v>
      </c>
      <c r="R615" s="1000"/>
      <c r="S615" s="541">
        <f t="shared" ref="S615" si="5445">Q615-M615</f>
        <v>0</v>
      </c>
      <c r="T615" s="542">
        <f t="shared" ref="T615" si="5446">Q615-F615</f>
        <v>30</v>
      </c>
      <c r="U615" s="542"/>
      <c r="V615" s="541">
        <f t="shared" ref="V615" si="5447">P615</f>
        <v>23</v>
      </c>
      <c r="W615" s="543">
        <f t="shared" ref="W615" si="5448">T615-V615</f>
        <v>7</v>
      </c>
      <c r="X615" s="1046" t="s">
        <v>473</v>
      </c>
      <c r="Y615" s="1099" t="s">
        <v>51</v>
      </c>
      <c r="Z615" s="1099" t="s">
        <v>29</v>
      </c>
      <c r="AA615" s="1099">
        <v>2017</v>
      </c>
      <c r="AB615" s="1046" t="s">
        <v>30</v>
      </c>
      <c r="AC615" s="1047">
        <v>7</v>
      </c>
      <c r="AD615" s="978">
        <f t="shared" ref="AD615" si="5449">T615/AC615</f>
        <v>4.2857142857142856</v>
      </c>
      <c r="AE615" s="1048">
        <v>23.45</v>
      </c>
      <c r="AF615" s="976">
        <f t="shared" ref="AF615" si="5450">AD615*AE615</f>
        <v>100.5</v>
      </c>
      <c r="AG615" s="1058" t="s">
        <v>128</v>
      </c>
      <c r="AH615" s="976">
        <f t="shared" ref="AH615" si="5451">AF615</f>
        <v>100.5</v>
      </c>
      <c r="AI615" s="978">
        <f t="shared" ref="AI615" si="5452">AD615</f>
        <v>4.2857142857142856</v>
      </c>
      <c r="AJ615" s="978">
        <f t="shared" ref="AJ615" si="5453">T615</f>
        <v>30</v>
      </c>
    </row>
  </sheetData>
  <autoFilter ref="A8:AP578" xr:uid="{3F555D30-E767-47DB-8597-3C34225CEB8F}"/>
  <mergeCells count="7">
    <mergeCell ref="A1:B4"/>
    <mergeCell ref="B6:C6"/>
    <mergeCell ref="C1:AI4"/>
    <mergeCell ref="AJ1:AK2"/>
    <mergeCell ref="AL1:AM2"/>
    <mergeCell ref="AJ3:AM3"/>
    <mergeCell ref="AJ4:AM4"/>
  </mergeCells>
  <conditionalFormatting sqref="A6">
    <cfRule type="cellIs" dxfId="174" priority="790" operator="equal">
      <formula>"NCD-2001"</formula>
    </cfRule>
    <cfRule type="cellIs" dxfId="173" priority="791" operator="equal">
      <formula>"NBS-6259"</formula>
    </cfRule>
  </conditionalFormatting>
  <conditionalFormatting sqref="D6">
    <cfRule type="cellIs" dxfId="171" priority="795" operator="equal">
      <formula>"NCD-2001"</formula>
    </cfRule>
    <cfRule type="cellIs" dxfId="170" priority="796" operator="equal">
      <formula>"NBS-6259"</formula>
    </cfRule>
  </conditionalFormatting>
  <conditionalFormatting sqref="E5:E1048576">
    <cfRule type="cellIs" dxfId="169" priority="788" operator="equal">
      <formula>"ENTRADA"</formula>
    </cfRule>
    <cfRule type="cellIs" dxfId="168" priority="789" operator="equal">
      <formula>"SALIDA"</formula>
    </cfRule>
  </conditionalFormatting>
  <conditionalFormatting sqref="Y9:AB615">
    <cfRule type="cellIs" dxfId="167" priority="2" operator="equal">
      <formula>"NCD-2001"</formula>
    </cfRule>
    <cfRule type="cellIs" dxfId="166" priority="3" operator="equal">
      <formula>"NBS-6259"</formula>
    </cfRule>
  </conditionalFormatting>
  <conditionalFormatting sqref="C1">
    <cfRule type="duplicateValues" dxfId="165" priority="1"/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3008A-0148-403B-9E30-192C8B9D3BF2}">
  <sheetPr>
    <tabColor theme="3"/>
  </sheetPr>
  <dimension ref="A1:AM666"/>
  <sheetViews>
    <sheetView showGridLines="0" topLeftCell="A2" workbookViewId="0">
      <pane ySplit="8" topLeftCell="A10" activePane="bottomLeft" state="frozen"/>
      <selection activeCell="A2" sqref="A2"/>
      <selection pane="bottomLeft" activeCell="A2" sqref="A2:XFD5"/>
    </sheetView>
  </sheetViews>
  <sheetFormatPr baseColWidth="10" defaultColWidth="7.375" defaultRowHeight="10.9"/>
  <cols>
    <col min="1" max="1" width="11.25" style="957" bestFit="1" customWidth="1"/>
    <col min="2" max="2" width="19.875" style="957" customWidth="1"/>
    <col min="3" max="3" width="15.125" style="957" customWidth="1"/>
    <col min="4" max="4" width="46.875" style="158" customWidth="1"/>
    <col min="5" max="5" width="16.75" style="957" bestFit="1" customWidth="1"/>
    <col min="6" max="7" width="10.875" style="957" customWidth="1"/>
    <col min="8" max="9" width="12.25" style="957" customWidth="1"/>
    <col min="10" max="10" width="11.25" style="158" customWidth="1"/>
    <col min="11" max="11" width="10.25" style="957" customWidth="1"/>
    <col min="12" max="12" width="14.375" style="158" customWidth="1"/>
    <col min="13" max="14" width="12.625" style="957" customWidth="1"/>
    <col min="15" max="15" width="10" style="158" customWidth="1"/>
    <col min="16" max="16" width="11.25" style="158" customWidth="1"/>
    <col min="17" max="18" width="11.875" style="957" customWidth="1"/>
    <col min="19" max="19" width="13.375" style="158" bestFit="1" customWidth="1"/>
    <col min="20" max="21" width="10.125" style="158" customWidth="1"/>
    <col min="22" max="22" width="9.75" style="158" customWidth="1"/>
    <col min="23" max="23" width="11.25" style="158" customWidth="1"/>
    <col min="24" max="24" width="9.75" style="158" bestFit="1" customWidth="1"/>
    <col min="25" max="25" width="18.25" style="158" bestFit="1" customWidth="1"/>
    <col min="26" max="26" width="15.125" style="158" customWidth="1"/>
    <col min="27" max="27" width="8.625" style="158" customWidth="1"/>
    <col min="28" max="28" width="28" style="957" customWidth="1"/>
    <col min="29" max="29" width="13.125" style="958" bestFit="1" customWidth="1"/>
    <col min="30" max="30" width="9.875" style="957" bestFit="1" customWidth="1"/>
    <col min="31" max="31" width="8.25" style="959" bestFit="1" customWidth="1"/>
    <col min="32" max="32" width="9.125" style="158" bestFit="1" customWidth="1"/>
    <col min="33" max="33" width="48.125" style="960" customWidth="1"/>
    <col min="34" max="34" width="8.375" style="961" bestFit="1" customWidth="1"/>
    <col min="35" max="35" width="8.125" style="957" bestFit="1" customWidth="1"/>
    <col min="36" max="36" width="13.25" style="957" customWidth="1"/>
    <col min="37" max="37" width="16.25" style="961" bestFit="1" customWidth="1"/>
    <col min="38" max="38" width="12.625" style="959" bestFit="1" customWidth="1"/>
    <col min="39" max="39" width="11.625" style="158" bestFit="1" customWidth="1"/>
    <col min="40" max="40" width="9.375" style="158" customWidth="1"/>
    <col min="41" max="41" width="10.375" style="158" customWidth="1"/>
    <col min="42" max="42" width="9.75" style="158" customWidth="1"/>
    <col min="43" max="16384" width="7.375" style="158"/>
  </cols>
  <sheetData>
    <row r="1" spans="1:39" ht="25.5" customHeight="1">
      <c r="A1" s="1170" t="e" vm="1">
        <v>#VALUE!</v>
      </c>
      <c r="B1" s="1170"/>
      <c r="C1" s="1171" t="s">
        <v>425</v>
      </c>
      <c r="D1" s="1171"/>
      <c r="E1" s="1171"/>
      <c r="F1" s="1171"/>
      <c r="G1" s="1171"/>
      <c r="H1" s="1171"/>
      <c r="I1" s="1171"/>
      <c r="J1" s="1171"/>
      <c r="K1" s="1171"/>
      <c r="L1" s="1171"/>
      <c r="M1" s="1171"/>
      <c r="N1" s="1171"/>
      <c r="O1" s="1171"/>
      <c r="P1" s="1171"/>
      <c r="Q1" s="1171"/>
      <c r="R1" s="1171"/>
      <c r="S1" s="1171"/>
      <c r="T1" s="1171"/>
      <c r="U1" s="1171"/>
      <c r="V1" s="1171"/>
      <c r="W1" s="1171"/>
      <c r="X1" s="1171"/>
      <c r="Y1" s="1171"/>
      <c r="Z1" s="1171"/>
      <c r="AA1" s="1171"/>
      <c r="AB1" s="1171"/>
      <c r="AC1" s="1171"/>
      <c r="AD1" s="1171"/>
      <c r="AE1" s="1171"/>
      <c r="AF1" s="1171"/>
      <c r="AG1" s="1171"/>
      <c r="AH1" s="1172" t="s">
        <v>424</v>
      </c>
      <c r="AI1" s="1172"/>
      <c r="AJ1" s="1172"/>
      <c r="AK1" s="1172"/>
      <c r="AL1" s="1172"/>
      <c r="AM1" s="1172"/>
    </row>
    <row r="2" spans="1:39" ht="25.5" customHeight="1">
      <c r="A2" s="1170" t="e" vm="1">
        <v>#VALUE!</v>
      </c>
      <c r="B2" s="1170"/>
      <c r="C2" s="1186" t="s">
        <v>425</v>
      </c>
      <c r="D2" s="1187"/>
      <c r="E2" s="1187"/>
      <c r="F2" s="1187"/>
      <c r="G2" s="1187"/>
      <c r="H2" s="1187"/>
      <c r="I2" s="1187"/>
      <c r="J2" s="1187"/>
      <c r="K2" s="1187"/>
      <c r="L2" s="1187"/>
      <c r="M2" s="1187"/>
      <c r="N2" s="1187"/>
      <c r="O2" s="1187"/>
      <c r="P2" s="1187"/>
      <c r="Q2" s="1187"/>
      <c r="R2" s="1187"/>
      <c r="S2" s="1187"/>
      <c r="T2" s="1187"/>
      <c r="U2" s="1187"/>
      <c r="V2" s="1187"/>
      <c r="W2" s="1187"/>
      <c r="X2" s="1187"/>
      <c r="Y2" s="1187"/>
      <c r="Z2" s="1187"/>
      <c r="AA2" s="1187"/>
      <c r="AB2" s="1187"/>
      <c r="AC2" s="1187"/>
      <c r="AD2" s="1187"/>
      <c r="AE2" s="1187"/>
      <c r="AF2" s="1187"/>
      <c r="AG2" s="1187"/>
      <c r="AH2" s="1187"/>
      <c r="AI2" s="1188"/>
      <c r="AJ2" s="1178" t="e" vm="2">
        <v>#VALUE!</v>
      </c>
      <c r="AK2" s="1179"/>
      <c r="AL2" s="1178" t="e" vm="3">
        <v>#VALUE!</v>
      </c>
      <c r="AM2" s="1179"/>
    </row>
    <row r="3" spans="1:39" ht="12.9" customHeight="1">
      <c r="A3" s="1170"/>
      <c r="B3" s="1170"/>
      <c r="C3" s="1189"/>
      <c r="D3" s="1190"/>
      <c r="E3" s="1190"/>
      <c r="F3" s="1190"/>
      <c r="G3" s="1190"/>
      <c r="H3" s="1190"/>
      <c r="I3" s="1190"/>
      <c r="J3" s="1190"/>
      <c r="K3" s="1190"/>
      <c r="L3" s="1190"/>
      <c r="M3" s="1190"/>
      <c r="N3" s="1190"/>
      <c r="O3" s="1190"/>
      <c r="P3" s="1190"/>
      <c r="Q3" s="1190"/>
      <c r="R3" s="1190"/>
      <c r="S3" s="1190"/>
      <c r="T3" s="1190"/>
      <c r="U3" s="1190"/>
      <c r="V3" s="1190"/>
      <c r="W3" s="1190"/>
      <c r="X3" s="1190"/>
      <c r="Y3" s="1190"/>
      <c r="Z3" s="1190"/>
      <c r="AA3" s="1190"/>
      <c r="AB3" s="1190"/>
      <c r="AC3" s="1190"/>
      <c r="AD3" s="1190"/>
      <c r="AE3" s="1190"/>
      <c r="AF3" s="1190"/>
      <c r="AG3" s="1190"/>
      <c r="AH3" s="1190"/>
      <c r="AI3" s="1191"/>
      <c r="AJ3" s="1180"/>
      <c r="AK3" s="1181"/>
      <c r="AL3" s="1180"/>
      <c r="AM3" s="1181"/>
    </row>
    <row r="4" spans="1:39">
      <c r="A4" s="1170"/>
      <c r="B4" s="1170"/>
      <c r="C4" s="1189"/>
      <c r="D4" s="1190"/>
      <c r="E4" s="1190"/>
      <c r="F4" s="1190"/>
      <c r="G4" s="1190"/>
      <c r="H4" s="1190"/>
      <c r="I4" s="1190"/>
      <c r="J4" s="1190"/>
      <c r="K4" s="1190"/>
      <c r="L4" s="1190"/>
      <c r="M4" s="1190"/>
      <c r="N4" s="1190"/>
      <c r="O4" s="1190"/>
      <c r="P4" s="1190"/>
      <c r="Q4" s="1190"/>
      <c r="R4" s="1190"/>
      <c r="S4" s="1190"/>
      <c r="T4" s="1190"/>
      <c r="U4" s="1190"/>
      <c r="V4" s="1190"/>
      <c r="W4" s="1190"/>
      <c r="X4" s="1190"/>
      <c r="Y4" s="1190"/>
      <c r="Z4" s="1190"/>
      <c r="AA4" s="1190"/>
      <c r="AB4" s="1190"/>
      <c r="AC4" s="1190"/>
      <c r="AD4" s="1190"/>
      <c r="AE4" s="1190"/>
      <c r="AF4" s="1190"/>
      <c r="AG4" s="1190"/>
      <c r="AH4" s="1190"/>
      <c r="AI4" s="1191"/>
      <c r="AJ4" s="1182" t="s">
        <v>696</v>
      </c>
      <c r="AK4" s="1183"/>
      <c r="AL4" s="1183"/>
      <c r="AM4" s="1184"/>
    </row>
    <row r="5" spans="1:39">
      <c r="A5" s="1170"/>
      <c r="B5" s="1170"/>
      <c r="C5" s="1192"/>
      <c r="D5" s="1193"/>
      <c r="E5" s="1193"/>
      <c r="F5" s="1193"/>
      <c r="G5" s="1193"/>
      <c r="H5" s="1193"/>
      <c r="I5" s="1193"/>
      <c r="J5" s="1193"/>
      <c r="K5" s="1193"/>
      <c r="L5" s="1193"/>
      <c r="M5" s="1193"/>
      <c r="N5" s="1193"/>
      <c r="O5" s="1193"/>
      <c r="P5" s="1193"/>
      <c r="Q5" s="1193"/>
      <c r="R5" s="1193"/>
      <c r="S5" s="1193"/>
      <c r="T5" s="1193"/>
      <c r="U5" s="1193"/>
      <c r="V5" s="1193"/>
      <c r="W5" s="1193"/>
      <c r="X5" s="1193"/>
      <c r="Y5" s="1193"/>
      <c r="Z5" s="1193"/>
      <c r="AA5" s="1193"/>
      <c r="AB5" s="1193"/>
      <c r="AC5" s="1193"/>
      <c r="AD5" s="1193"/>
      <c r="AE5" s="1193"/>
      <c r="AF5" s="1193"/>
      <c r="AG5" s="1193"/>
      <c r="AH5" s="1193"/>
      <c r="AI5" s="1194"/>
      <c r="AJ5" s="1182" t="s">
        <v>695</v>
      </c>
      <c r="AK5" s="1183"/>
      <c r="AL5" s="1183"/>
      <c r="AM5" s="1184"/>
    </row>
    <row r="7" spans="1:39">
      <c r="A7" s="1025" t="s">
        <v>426</v>
      </c>
      <c r="B7" s="1169"/>
      <c r="C7" s="1169"/>
      <c r="D7" s="1026"/>
    </row>
    <row r="9" spans="1:39" ht="41.95" customHeight="1">
      <c r="A9" s="159" t="s">
        <v>2</v>
      </c>
      <c r="B9" s="159" t="s">
        <v>3</v>
      </c>
      <c r="C9" s="160" t="s">
        <v>169</v>
      </c>
      <c r="D9" s="160" t="s">
        <v>171</v>
      </c>
      <c r="E9" s="160" t="s">
        <v>5</v>
      </c>
      <c r="F9" s="160" t="s">
        <v>6</v>
      </c>
      <c r="G9" s="1017" t="s">
        <v>690</v>
      </c>
      <c r="H9" s="160" t="s">
        <v>7</v>
      </c>
      <c r="I9" s="1017" t="s">
        <v>691</v>
      </c>
      <c r="J9" s="161" t="s">
        <v>160</v>
      </c>
      <c r="K9" s="160" t="s">
        <v>8</v>
      </c>
      <c r="L9" s="161" t="s">
        <v>161</v>
      </c>
      <c r="M9" s="160" t="s">
        <v>9</v>
      </c>
      <c r="N9" s="1017" t="s">
        <v>692</v>
      </c>
      <c r="O9" s="161" t="s">
        <v>162</v>
      </c>
      <c r="P9" s="161" t="s">
        <v>163</v>
      </c>
      <c r="Q9" s="159" t="s">
        <v>10</v>
      </c>
      <c r="R9" s="1020" t="s">
        <v>694</v>
      </c>
      <c r="S9" s="161" t="s">
        <v>164</v>
      </c>
      <c r="T9" s="159" t="s">
        <v>11</v>
      </c>
      <c r="U9" s="1022" t="s">
        <v>693</v>
      </c>
      <c r="V9" s="161" t="s">
        <v>12</v>
      </c>
      <c r="W9" s="161" t="s">
        <v>13</v>
      </c>
      <c r="X9" s="159" t="s">
        <v>165</v>
      </c>
      <c r="Y9" s="159" t="s">
        <v>166</v>
      </c>
      <c r="Z9" s="159" t="s">
        <v>15</v>
      </c>
      <c r="AA9" s="159" t="s">
        <v>16</v>
      </c>
      <c r="AB9" s="159" t="s">
        <v>17</v>
      </c>
      <c r="AC9" s="962" t="s">
        <v>289</v>
      </c>
      <c r="AD9" s="159" t="s">
        <v>290</v>
      </c>
      <c r="AE9" s="963" t="s">
        <v>295</v>
      </c>
      <c r="AF9" s="159" t="s">
        <v>83</v>
      </c>
      <c r="AG9" s="159" t="s">
        <v>167</v>
      </c>
      <c r="AH9" s="964" t="s">
        <v>291</v>
      </c>
      <c r="AI9" s="159" t="s">
        <v>292</v>
      </c>
      <c r="AJ9" s="159" t="s">
        <v>293</v>
      </c>
      <c r="AK9" s="965" t="s">
        <v>422</v>
      </c>
    </row>
    <row r="10" spans="1:39" ht="13.6" customHeight="1">
      <c r="A10" s="966">
        <v>45469</v>
      </c>
      <c r="B10" s="967" t="s">
        <v>442</v>
      </c>
      <c r="C10" s="967" t="s">
        <v>111</v>
      </c>
      <c r="D10" s="968" t="s">
        <v>443</v>
      </c>
      <c r="E10" s="1029" t="s">
        <v>283</v>
      </c>
      <c r="F10" s="970">
        <v>106538</v>
      </c>
      <c r="G10" s="970"/>
      <c r="H10" s="970">
        <v>106574</v>
      </c>
      <c r="I10" s="970"/>
      <c r="J10" s="971">
        <f t="shared" ref="J10:J73" si="0">H10-F10</f>
        <v>36</v>
      </c>
      <c r="K10" s="970">
        <v>106574</v>
      </c>
      <c r="L10" s="541">
        <f t="shared" ref="L10:L73" si="1">K10-H10</f>
        <v>0</v>
      </c>
      <c r="M10" s="970">
        <v>106598</v>
      </c>
      <c r="N10" s="970"/>
      <c r="O10" s="541">
        <f t="shared" ref="O10:O30" si="2">M10-K10</f>
        <v>24</v>
      </c>
      <c r="P10" s="541">
        <f t="shared" ref="P10:P30" si="3">M10-H10</f>
        <v>24</v>
      </c>
      <c r="Q10" s="970">
        <v>106599</v>
      </c>
      <c r="R10" s="970"/>
      <c r="S10" s="971">
        <f t="shared" ref="S10:S30" si="4">Q10-M10</f>
        <v>1</v>
      </c>
      <c r="T10" s="542">
        <f t="shared" ref="T10:T30" si="5">Q10-F10</f>
        <v>61</v>
      </c>
      <c r="U10" s="542"/>
      <c r="V10" s="541">
        <f t="shared" ref="V10:V30" si="6">P10</f>
        <v>24</v>
      </c>
      <c r="W10" s="543">
        <f t="shared" ref="W10:W30" si="7">T10-V10</f>
        <v>37</v>
      </c>
      <c r="X10" s="972" t="s">
        <v>423</v>
      </c>
      <c r="Y10" s="972" t="s">
        <v>51</v>
      </c>
      <c r="Z10" s="972" t="s">
        <v>29</v>
      </c>
      <c r="AA10" s="972">
        <v>2023</v>
      </c>
      <c r="AB10" s="967" t="s">
        <v>30</v>
      </c>
      <c r="AC10" s="973">
        <v>9</v>
      </c>
      <c r="AD10" s="974">
        <f t="shared" ref="AD10:AD30" si="8">T10/AC10</f>
        <v>6.7777777777777777</v>
      </c>
      <c r="AE10" s="975">
        <v>23.45</v>
      </c>
      <c r="AF10" s="544">
        <f t="shared" ref="AF10:AF30" si="9">AD10*AE10</f>
        <v>158.93888888888887</v>
      </c>
      <c r="AG10" s="1030" t="s">
        <v>446</v>
      </c>
      <c r="AH10" s="1007">
        <f t="shared" ref="AH10:AH24" si="10">AF10</f>
        <v>158.93888888888887</v>
      </c>
      <c r="AI10" s="978">
        <f t="shared" ref="AI10:AI30" si="11">AD10</f>
        <v>6.7777777777777777</v>
      </c>
      <c r="AJ10" s="978">
        <f t="shared" ref="AJ10:AJ73" si="12">T10</f>
        <v>61</v>
      </c>
      <c r="AK10" s="979"/>
      <c r="AL10" s="980"/>
      <c r="AM10" s="981"/>
    </row>
    <row r="11" spans="1:39" ht="13.6" customHeight="1">
      <c r="A11" s="966">
        <v>45446</v>
      </c>
      <c r="B11" s="967" t="s">
        <v>442</v>
      </c>
      <c r="C11" s="967" t="s">
        <v>111</v>
      </c>
      <c r="D11" s="968" t="s">
        <v>444</v>
      </c>
      <c r="E11" s="1033" t="s">
        <v>282</v>
      </c>
      <c r="F11" s="970">
        <v>106599</v>
      </c>
      <c r="G11" s="970"/>
      <c r="H11" s="970">
        <v>106613</v>
      </c>
      <c r="I11" s="970"/>
      <c r="J11" s="971">
        <f t="shared" si="0"/>
        <v>14</v>
      </c>
      <c r="K11" s="970">
        <v>106613</v>
      </c>
      <c r="L11" s="541">
        <f t="shared" si="1"/>
        <v>0</v>
      </c>
      <c r="M11" s="970">
        <v>106629</v>
      </c>
      <c r="N11" s="970"/>
      <c r="O11" s="541">
        <f t="shared" si="2"/>
        <v>16</v>
      </c>
      <c r="P11" s="541">
        <f t="shared" si="3"/>
        <v>16</v>
      </c>
      <c r="Q11" s="970">
        <v>106639</v>
      </c>
      <c r="R11" s="970"/>
      <c r="S11" s="971">
        <f t="shared" si="4"/>
        <v>10</v>
      </c>
      <c r="T11" s="542">
        <f t="shared" si="5"/>
        <v>40</v>
      </c>
      <c r="U11" s="542"/>
      <c r="V11" s="541">
        <f t="shared" si="6"/>
        <v>16</v>
      </c>
      <c r="W11" s="543">
        <f t="shared" si="7"/>
        <v>24</v>
      </c>
      <c r="X11" s="972" t="s">
        <v>423</v>
      </c>
      <c r="Y11" s="972" t="s">
        <v>51</v>
      </c>
      <c r="Z11" s="972" t="s">
        <v>29</v>
      </c>
      <c r="AA11" s="972">
        <v>2023</v>
      </c>
      <c r="AB11" s="967" t="s">
        <v>30</v>
      </c>
      <c r="AC11" s="973">
        <v>9</v>
      </c>
      <c r="AD11" s="974">
        <f t="shared" si="8"/>
        <v>4.4444444444444446</v>
      </c>
      <c r="AE11" s="975">
        <v>23.45</v>
      </c>
      <c r="AF11" s="544">
        <f t="shared" si="9"/>
        <v>104.22222222222223</v>
      </c>
      <c r="AG11" s="1030" t="s">
        <v>446</v>
      </c>
      <c r="AH11" s="1007">
        <f t="shared" si="10"/>
        <v>104.22222222222223</v>
      </c>
      <c r="AI11" s="978">
        <f t="shared" si="11"/>
        <v>4.4444444444444446</v>
      </c>
      <c r="AJ11" s="978">
        <f t="shared" si="12"/>
        <v>40</v>
      </c>
      <c r="AK11" s="979"/>
      <c r="AL11" s="980"/>
      <c r="AM11" s="981"/>
    </row>
    <row r="12" spans="1:39" ht="13.6" customHeight="1">
      <c r="A12" s="966">
        <v>45447</v>
      </c>
      <c r="B12" s="967" t="s">
        <v>442</v>
      </c>
      <c r="C12" s="967" t="s">
        <v>111</v>
      </c>
      <c r="D12" s="968" t="s">
        <v>444</v>
      </c>
      <c r="E12" s="1029" t="s">
        <v>283</v>
      </c>
      <c r="F12" s="970">
        <v>106679</v>
      </c>
      <c r="G12" s="970"/>
      <c r="H12" s="970">
        <v>106693</v>
      </c>
      <c r="I12" s="970"/>
      <c r="J12" s="971">
        <f t="shared" si="0"/>
        <v>14</v>
      </c>
      <c r="K12" s="970">
        <v>106693</v>
      </c>
      <c r="L12" s="541">
        <f t="shared" si="1"/>
        <v>0</v>
      </c>
      <c r="M12" s="970">
        <v>106709</v>
      </c>
      <c r="N12" s="970"/>
      <c r="O12" s="541">
        <f t="shared" si="2"/>
        <v>16</v>
      </c>
      <c r="P12" s="541">
        <f t="shared" si="3"/>
        <v>16</v>
      </c>
      <c r="Q12" s="970">
        <v>106719</v>
      </c>
      <c r="R12" s="970"/>
      <c r="S12" s="971">
        <f t="shared" si="4"/>
        <v>10</v>
      </c>
      <c r="T12" s="542">
        <f t="shared" si="5"/>
        <v>40</v>
      </c>
      <c r="U12" s="542"/>
      <c r="V12" s="541">
        <f t="shared" si="6"/>
        <v>16</v>
      </c>
      <c r="W12" s="543">
        <f t="shared" si="7"/>
        <v>24</v>
      </c>
      <c r="X12" s="972" t="s">
        <v>423</v>
      </c>
      <c r="Y12" s="972" t="s">
        <v>51</v>
      </c>
      <c r="Z12" s="972" t="s">
        <v>29</v>
      </c>
      <c r="AA12" s="972">
        <v>2023</v>
      </c>
      <c r="AB12" s="967" t="s">
        <v>30</v>
      </c>
      <c r="AC12" s="973">
        <v>9</v>
      </c>
      <c r="AD12" s="974">
        <f t="shared" si="8"/>
        <v>4.4444444444444446</v>
      </c>
      <c r="AE12" s="975">
        <v>23.45</v>
      </c>
      <c r="AF12" s="544">
        <f t="shared" si="9"/>
        <v>104.22222222222223</v>
      </c>
      <c r="AG12" s="1030" t="s">
        <v>446</v>
      </c>
      <c r="AH12" s="1007">
        <f t="shared" si="10"/>
        <v>104.22222222222223</v>
      </c>
      <c r="AI12" s="978">
        <f t="shared" si="11"/>
        <v>4.4444444444444446</v>
      </c>
      <c r="AJ12" s="978">
        <f t="shared" si="12"/>
        <v>40</v>
      </c>
      <c r="AK12" s="1110"/>
      <c r="AL12" s="980"/>
      <c r="AM12" s="981"/>
    </row>
    <row r="13" spans="1:39" ht="13.6" customHeight="1">
      <c r="A13" s="966">
        <v>45450</v>
      </c>
      <c r="B13" s="967" t="s">
        <v>263</v>
      </c>
      <c r="C13" s="967" t="s">
        <v>111</v>
      </c>
      <c r="D13" s="968" t="s">
        <v>447</v>
      </c>
      <c r="E13" s="1033" t="s">
        <v>282</v>
      </c>
      <c r="F13" s="970">
        <v>13091</v>
      </c>
      <c r="G13" s="970"/>
      <c r="H13" s="970">
        <v>13112</v>
      </c>
      <c r="I13" s="970"/>
      <c r="J13" s="971">
        <f t="shared" si="0"/>
        <v>21</v>
      </c>
      <c r="K13" s="970">
        <v>13112</v>
      </c>
      <c r="L13" s="541">
        <f t="shared" si="1"/>
        <v>0</v>
      </c>
      <c r="M13" s="970">
        <v>13130</v>
      </c>
      <c r="N13" s="970"/>
      <c r="O13" s="541">
        <f t="shared" si="2"/>
        <v>18</v>
      </c>
      <c r="P13" s="541">
        <f t="shared" si="3"/>
        <v>18</v>
      </c>
      <c r="Q13" s="970">
        <v>13156</v>
      </c>
      <c r="R13" s="970"/>
      <c r="S13" s="971">
        <f t="shared" si="4"/>
        <v>26</v>
      </c>
      <c r="T13" s="542">
        <f t="shared" si="5"/>
        <v>65</v>
      </c>
      <c r="U13" s="542"/>
      <c r="V13" s="541">
        <f t="shared" si="6"/>
        <v>18</v>
      </c>
      <c r="W13" s="543">
        <f t="shared" si="7"/>
        <v>47</v>
      </c>
      <c r="X13" s="972" t="s">
        <v>423</v>
      </c>
      <c r="Y13" s="972" t="s">
        <v>51</v>
      </c>
      <c r="Z13" s="972" t="s">
        <v>29</v>
      </c>
      <c r="AA13" s="972">
        <v>2024</v>
      </c>
      <c r="AB13" s="967" t="s">
        <v>30</v>
      </c>
      <c r="AC13" s="973">
        <v>7</v>
      </c>
      <c r="AD13" s="974">
        <f t="shared" si="8"/>
        <v>9.2857142857142865</v>
      </c>
      <c r="AE13" s="975">
        <v>23.45</v>
      </c>
      <c r="AF13" s="544">
        <f t="shared" si="9"/>
        <v>217.75</v>
      </c>
      <c r="AG13" s="1030" t="s">
        <v>446</v>
      </c>
      <c r="AH13" s="1007">
        <f t="shared" si="10"/>
        <v>217.75</v>
      </c>
      <c r="AI13" s="978">
        <f t="shared" si="11"/>
        <v>9.2857142857142865</v>
      </c>
      <c r="AJ13" s="978">
        <f t="shared" si="12"/>
        <v>65</v>
      </c>
      <c r="AK13" s="1110"/>
      <c r="AL13" s="980"/>
      <c r="AM13" s="981"/>
    </row>
    <row r="14" spans="1:39" ht="13.6" customHeight="1">
      <c r="A14" s="966">
        <v>45453</v>
      </c>
      <c r="B14" s="967" t="s">
        <v>263</v>
      </c>
      <c r="C14" s="967" t="s">
        <v>111</v>
      </c>
      <c r="D14" s="968" t="s">
        <v>448</v>
      </c>
      <c r="E14" s="1033" t="s">
        <v>283</v>
      </c>
      <c r="F14" s="970">
        <v>13156</v>
      </c>
      <c r="G14" s="970"/>
      <c r="H14" s="970">
        <v>13182</v>
      </c>
      <c r="I14" s="970"/>
      <c r="J14" s="971">
        <f t="shared" si="0"/>
        <v>26</v>
      </c>
      <c r="K14" s="970">
        <v>13182</v>
      </c>
      <c r="L14" s="541">
        <f t="shared" si="1"/>
        <v>0</v>
      </c>
      <c r="M14" s="970">
        <v>13200</v>
      </c>
      <c r="N14" s="970"/>
      <c r="O14" s="541">
        <f t="shared" si="2"/>
        <v>18</v>
      </c>
      <c r="P14" s="541">
        <f t="shared" si="3"/>
        <v>18</v>
      </c>
      <c r="Q14" s="970">
        <v>13221</v>
      </c>
      <c r="R14" s="970"/>
      <c r="S14" s="971">
        <f t="shared" si="4"/>
        <v>21</v>
      </c>
      <c r="T14" s="542">
        <f t="shared" si="5"/>
        <v>65</v>
      </c>
      <c r="U14" s="542"/>
      <c r="V14" s="541">
        <f t="shared" si="6"/>
        <v>18</v>
      </c>
      <c r="W14" s="543">
        <f t="shared" si="7"/>
        <v>47</v>
      </c>
      <c r="X14" s="972" t="s">
        <v>423</v>
      </c>
      <c r="Y14" s="972" t="s">
        <v>51</v>
      </c>
      <c r="Z14" s="972" t="s">
        <v>29</v>
      </c>
      <c r="AA14" s="972">
        <v>2024</v>
      </c>
      <c r="AB14" s="967" t="s">
        <v>30</v>
      </c>
      <c r="AC14" s="973">
        <v>7</v>
      </c>
      <c r="AD14" s="974">
        <f t="shared" si="8"/>
        <v>9.2857142857142865</v>
      </c>
      <c r="AE14" s="975">
        <v>23.45</v>
      </c>
      <c r="AF14" s="544">
        <f t="shared" si="9"/>
        <v>217.75</v>
      </c>
      <c r="AG14" s="1030" t="s">
        <v>446</v>
      </c>
      <c r="AH14" s="1007">
        <f t="shared" si="10"/>
        <v>217.75</v>
      </c>
      <c r="AI14" s="978">
        <f t="shared" si="11"/>
        <v>9.2857142857142865</v>
      </c>
      <c r="AJ14" s="978">
        <f t="shared" si="12"/>
        <v>65</v>
      </c>
      <c r="AK14" s="1110"/>
      <c r="AL14" s="980"/>
      <c r="AM14" s="981"/>
    </row>
    <row r="15" spans="1:39" ht="13.6" customHeight="1">
      <c r="A15" s="966">
        <v>45453</v>
      </c>
      <c r="B15" s="967" t="s">
        <v>263</v>
      </c>
      <c r="C15" s="967" t="s">
        <v>111</v>
      </c>
      <c r="D15" s="968" t="s">
        <v>447</v>
      </c>
      <c r="E15" s="1029" t="s">
        <v>282</v>
      </c>
      <c r="F15" s="970">
        <v>13221</v>
      </c>
      <c r="G15" s="970"/>
      <c r="H15" s="970">
        <v>13221</v>
      </c>
      <c r="I15" s="970"/>
      <c r="J15" s="971">
        <f t="shared" si="0"/>
        <v>0</v>
      </c>
      <c r="K15" s="970">
        <v>13221</v>
      </c>
      <c r="L15" s="541">
        <f t="shared" si="1"/>
        <v>0</v>
      </c>
      <c r="M15" s="970">
        <v>13236</v>
      </c>
      <c r="N15" s="970"/>
      <c r="O15" s="541">
        <f t="shared" si="2"/>
        <v>15</v>
      </c>
      <c r="P15" s="541">
        <f t="shared" si="3"/>
        <v>15</v>
      </c>
      <c r="Q15" s="970">
        <v>13236</v>
      </c>
      <c r="R15" s="970"/>
      <c r="S15" s="971">
        <f t="shared" si="4"/>
        <v>0</v>
      </c>
      <c r="T15" s="542">
        <f t="shared" si="5"/>
        <v>15</v>
      </c>
      <c r="U15" s="542"/>
      <c r="V15" s="541">
        <f t="shared" si="6"/>
        <v>15</v>
      </c>
      <c r="W15" s="543">
        <f t="shared" si="7"/>
        <v>0</v>
      </c>
      <c r="X15" s="972" t="s">
        <v>423</v>
      </c>
      <c r="Y15" s="972" t="s">
        <v>51</v>
      </c>
      <c r="Z15" s="972" t="s">
        <v>29</v>
      </c>
      <c r="AA15" s="972">
        <v>2024</v>
      </c>
      <c r="AB15" s="967" t="s">
        <v>30</v>
      </c>
      <c r="AC15" s="973">
        <v>7</v>
      </c>
      <c r="AD15" s="974">
        <f t="shared" si="8"/>
        <v>2.1428571428571428</v>
      </c>
      <c r="AE15" s="975">
        <v>23.45</v>
      </c>
      <c r="AF15" s="544">
        <f t="shared" si="9"/>
        <v>50.25</v>
      </c>
      <c r="AG15" s="1030" t="s">
        <v>446</v>
      </c>
      <c r="AH15" s="1007">
        <f t="shared" si="10"/>
        <v>50.25</v>
      </c>
      <c r="AI15" s="978">
        <f t="shared" si="11"/>
        <v>2.1428571428571428</v>
      </c>
      <c r="AJ15" s="978">
        <f t="shared" si="12"/>
        <v>15</v>
      </c>
      <c r="AK15" s="1110"/>
      <c r="AL15" s="980"/>
      <c r="AM15" s="981"/>
    </row>
    <row r="16" spans="1:39">
      <c r="A16" s="966">
        <v>45453</v>
      </c>
      <c r="B16" s="967" t="s">
        <v>263</v>
      </c>
      <c r="C16" s="967" t="s">
        <v>111</v>
      </c>
      <c r="D16" s="968" t="s">
        <v>448</v>
      </c>
      <c r="E16" s="1033" t="s">
        <v>283</v>
      </c>
      <c r="F16" s="970">
        <v>13236</v>
      </c>
      <c r="G16" s="970"/>
      <c r="H16" s="970">
        <v>13258</v>
      </c>
      <c r="I16" s="970"/>
      <c r="J16" s="971">
        <f t="shared" si="0"/>
        <v>22</v>
      </c>
      <c r="K16" s="970">
        <v>13258</v>
      </c>
      <c r="L16" s="541">
        <f t="shared" si="1"/>
        <v>0</v>
      </c>
      <c r="M16" s="970">
        <v>13276</v>
      </c>
      <c r="N16" s="970"/>
      <c r="O16" s="541">
        <f t="shared" si="2"/>
        <v>18</v>
      </c>
      <c r="P16" s="541">
        <f t="shared" si="3"/>
        <v>18</v>
      </c>
      <c r="Q16" s="970">
        <v>13302</v>
      </c>
      <c r="R16" s="970"/>
      <c r="S16" s="971">
        <f t="shared" si="4"/>
        <v>26</v>
      </c>
      <c r="T16" s="542">
        <f t="shared" si="5"/>
        <v>66</v>
      </c>
      <c r="U16" s="542"/>
      <c r="V16" s="541">
        <f t="shared" si="6"/>
        <v>18</v>
      </c>
      <c r="W16" s="543">
        <f t="shared" si="7"/>
        <v>48</v>
      </c>
      <c r="X16" s="972" t="s">
        <v>423</v>
      </c>
      <c r="Y16" s="972" t="s">
        <v>51</v>
      </c>
      <c r="Z16" s="972" t="s">
        <v>29</v>
      </c>
      <c r="AA16" s="972">
        <v>2024</v>
      </c>
      <c r="AB16" s="967" t="s">
        <v>30</v>
      </c>
      <c r="AC16" s="973">
        <v>7</v>
      </c>
      <c r="AD16" s="974">
        <f t="shared" si="8"/>
        <v>9.4285714285714288</v>
      </c>
      <c r="AE16" s="975">
        <v>23.45</v>
      </c>
      <c r="AF16" s="544">
        <f t="shared" si="9"/>
        <v>221.1</v>
      </c>
      <c r="AG16" s="1030" t="s">
        <v>446</v>
      </c>
      <c r="AH16" s="1007">
        <f t="shared" si="10"/>
        <v>221.1</v>
      </c>
      <c r="AI16" s="978">
        <f t="shared" si="11"/>
        <v>9.4285714285714288</v>
      </c>
      <c r="AJ16" s="978">
        <f t="shared" si="12"/>
        <v>66</v>
      </c>
      <c r="AK16" s="1110"/>
      <c r="AL16" s="980"/>
      <c r="AM16" s="981"/>
    </row>
    <row r="17" spans="1:39">
      <c r="A17" s="966">
        <v>45454</v>
      </c>
      <c r="B17" s="967" t="s">
        <v>263</v>
      </c>
      <c r="C17" s="967" t="s">
        <v>111</v>
      </c>
      <c r="D17" s="968" t="s">
        <v>447</v>
      </c>
      <c r="E17" s="1033" t="s">
        <v>282</v>
      </c>
      <c r="F17" s="970">
        <v>13302</v>
      </c>
      <c r="G17" s="970"/>
      <c r="H17" s="970">
        <v>13328</v>
      </c>
      <c r="I17" s="970"/>
      <c r="J17" s="971">
        <f t="shared" si="0"/>
        <v>26</v>
      </c>
      <c r="K17" s="970">
        <v>13328</v>
      </c>
      <c r="L17" s="541">
        <f t="shared" si="1"/>
        <v>0</v>
      </c>
      <c r="M17" s="970">
        <v>13346</v>
      </c>
      <c r="N17" s="970"/>
      <c r="O17" s="541">
        <f t="shared" si="2"/>
        <v>18</v>
      </c>
      <c r="P17" s="541">
        <f t="shared" si="3"/>
        <v>18</v>
      </c>
      <c r="Q17" s="970">
        <v>13362</v>
      </c>
      <c r="R17" s="970"/>
      <c r="S17" s="971">
        <f t="shared" si="4"/>
        <v>16</v>
      </c>
      <c r="T17" s="542">
        <f t="shared" si="5"/>
        <v>60</v>
      </c>
      <c r="U17" s="542"/>
      <c r="V17" s="541">
        <f t="shared" si="6"/>
        <v>18</v>
      </c>
      <c r="W17" s="543">
        <f t="shared" si="7"/>
        <v>42</v>
      </c>
      <c r="X17" s="972" t="s">
        <v>423</v>
      </c>
      <c r="Y17" s="972" t="s">
        <v>51</v>
      </c>
      <c r="Z17" s="972" t="s">
        <v>29</v>
      </c>
      <c r="AA17" s="972">
        <v>2024</v>
      </c>
      <c r="AB17" s="967" t="s">
        <v>30</v>
      </c>
      <c r="AC17" s="973">
        <v>7</v>
      </c>
      <c r="AD17" s="974">
        <f t="shared" si="8"/>
        <v>8.5714285714285712</v>
      </c>
      <c r="AE17" s="975">
        <v>23.45</v>
      </c>
      <c r="AF17" s="544">
        <f t="shared" si="9"/>
        <v>201</v>
      </c>
      <c r="AG17" s="1030" t="s">
        <v>446</v>
      </c>
      <c r="AH17" s="1007">
        <f t="shared" si="10"/>
        <v>201</v>
      </c>
      <c r="AI17" s="978">
        <f t="shared" si="11"/>
        <v>8.5714285714285712</v>
      </c>
      <c r="AJ17" s="978">
        <f t="shared" si="12"/>
        <v>60</v>
      </c>
      <c r="AK17" s="1110"/>
      <c r="AL17" s="980"/>
      <c r="AM17" s="981"/>
    </row>
    <row r="18" spans="1:39">
      <c r="A18" s="966">
        <v>45461</v>
      </c>
      <c r="B18" s="967" t="s">
        <v>263</v>
      </c>
      <c r="C18" s="967" t="s">
        <v>111</v>
      </c>
      <c r="D18" s="968" t="s">
        <v>448</v>
      </c>
      <c r="E18" s="1029" t="s">
        <v>283</v>
      </c>
      <c r="F18" s="970">
        <v>13719</v>
      </c>
      <c r="G18" s="970"/>
      <c r="H18" s="970">
        <v>13719</v>
      </c>
      <c r="I18" s="970"/>
      <c r="J18" s="971">
        <f t="shared" si="0"/>
        <v>0</v>
      </c>
      <c r="K18" s="970">
        <v>13733</v>
      </c>
      <c r="L18" s="541">
        <f t="shared" si="1"/>
        <v>14</v>
      </c>
      <c r="M18" s="970">
        <v>13733</v>
      </c>
      <c r="N18" s="970"/>
      <c r="O18" s="541">
        <f t="shared" si="2"/>
        <v>0</v>
      </c>
      <c r="P18" s="541">
        <f t="shared" si="3"/>
        <v>14</v>
      </c>
      <c r="Q18" s="970">
        <v>13749</v>
      </c>
      <c r="R18" s="970"/>
      <c r="S18" s="971">
        <f t="shared" si="4"/>
        <v>16</v>
      </c>
      <c r="T18" s="542">
        <f t="shared" si="5"/>
        <v>30</v>
      </c>
      <c r="U18" s="542"/>
      <c r="V18" s="541">
        <f t="shared" si="6"/>
        <v>14</v>
      </c>
      <c r="W18" s="543">
        <f t="shared" si="7"/>
        <v>16</v>
      </c>
      <c r="X18" s="972" t="s">
        <v>423</v>
      </c>
      <c r="Y18" s="972" t="s">
        <v>51</v>
      </c>
      <c r="Z18" s="972" t="s">
        <v>29</v>
      </c>
      <c r="AA18" s="972">
        <v>2024</v>
      </c>
      <c r="AB18" s="967" t="s">
        <v>30</v>
      </c>
      <c r="AC18" s="973">
        <v>7</v>
      </c>
      <c r="AD18" s="974">
        <f t="shared" si="8"/>
        <v>4.2857142857142856</v>
      </c>
      <c r="AE18" s="975">
        <v>23.45</v>
      </c>
      <c r="AF18" s="544">
        <f t="shared" si="9"/>
        <v>100.5</v>
      </c>
      <c r="AG18" s="1030" t="s">
        <v>446</v>
      </c>
      <c r="AH18" s="1007">
        <f t="shared" si="10"/>
        <v>100.5</v>
      </c>
      <c r="AI18" s="978">
        <f t="shared" si="11"/>
        <v>4.2857142857142856</v>
      </c>
      <c r="AJ18" s="978">
        <f t="shared" si="12"/>
        <v>30</v>
      </c>
      <c r="AK18" s="1110"/>
      <c r="AL18" s="980"/>
      <c r="AM18" s="981"/>
    </row>
    <row r="19" spans="1:39" ht="12.1" customHeight="1">
      <c r="A19" s="966">
        <v>45462</v>
      </c>
      <c r="B19" s="967" t="s">
        <v>263</v>
      </c>
      <c r="C19" s="967" t="s">
        <v>111</v>
      </c>
      <c r="D19" s="968" t="s">
        <v>447</v>
      </c>
      <c r="E19" s="1033" t="s">
        <v>282</v>
      </c>
      <c r="F19" s="970">
        <v>13749</v>
      </c>
      <c r="G19" s="970"/>
      <c r="H19" s="970">
        <v>13749</v>
      </c>
      <c r="I19" s="970"/>
      <c r="J19" s="971">
        <f t="shared" si="0"/>
        <v>0</v>
      </c>
      <c r="K19" s="970">
        <v>13764</v>
      </c>
      <c r="L19" s="541">
        <f t="shared" si="1"/>
        <v>15</v>
      </c>
      <c r="M19" s="970">
        <v>13764</v>
      </c>
      <c r="N19" s="970"/>
      <c r="O19" s="541">
        <f t="shared" si="2"/>
        <v>0</v>
      </c>
      <c r="P19" s="541">
        <f t="shared" si="3"/>
        <v>15</v>
      </c>
      <c r="Q19" s="970">
        <v>13764</v>
      </c>
      <c r="R19" s="970"/>
      <c r="S19" s="971">
        <f t="shared" si="4"/>
        <v>0</v>
      </c>
      <c r="T19" s="542">
        <f t="shared" si="5"/>
        <v>15</v>
      </c>
      <c r="U19" s="542"/>
      <c r="V19" s="541">
        <f t="shared" si="6"/>
        <v>15</v>
      </c>
      <c r="W19" s="543">
        <f t="shared" si="7"/>
        <v>0</v>
      </c>
      <c r="X19" s="972" t="s">
        <v>423</v>
      </c>
      <c r="Y19" s="972" t="s">
        <v>51</v>
      </c>
      <c r="Z19" s="972" t="s">
        <v>29</v>
      </c>
      <c r="AA19" s="972">
        <v>2024</v>
      </c>
      <c r="AB19" s="967" t="s">
        <v>30</v>
      </c>
      <c r="AC19" s="973">
        <v>7</v>
      </c>
      <c r="AD19" s="974">
        <f t="shared" si="8"/>
        <v>2.1428571428571428</v>
      </c>
      <c r="AE19" s="975">
        <v>23.45</v>
      </c>
      <c r="AF19" s="544">
        <f t="shared" si="9"/>
        <v>50.25</v>
      </c>
      <c r="AG19" s="1030" t="s">
        <v>446</v>
      </c>
      <c r="AH19" s="1007">
        <f t="shared" si="10"/>
        <v>50.25</v>
      </c>
      <c r="AI19" s="978">
        <f t="shared" si="11"/>
        <v>2.1428571428571428</v>
      </c>
      <c r="AJ19" s="978">
        <f t="shared" si="12"/>
        <v>15</v>
      </c>
      <c r="AK19" s="979"/>
      <c r="AL19" s="1111"/>
      <c r="AM19" s="1112"/>
    </row>
    <row r="20" spans="1:39" ht="12.1" customHeight="1">
      <c r="A20" s="966">
        <v>45462</v>
      </c>
      <c r="B20" s="967" t="s">
        <v>263</v>
      </c>
      <c r="C20" s="967" t="s">
        <v>111</v>
      </c>
      <c r="D20" s="968" t="s">
        <v>448</v>
      </c>
      <c r="E20" s="1033" t="s">
        <v>283</v>
      </c>
      <c r="F20" s="970">
        <v>13764</v>
      </c>
      <c r="G20" s="970"/>
      <c r="H20" s="970">
        <v>13785</v>
      </c>
      <c r="I20" s="970"/>
      <c r="J20" s="971">
        <f t="shared" si="0"/>
        <v>21</v>
      </c>
      <c r="K20" s="970">
        <v>13785</v>
      </c>
      <c r="L20" s="541">
        <f t="shared" si="1"/>
        <v>0</v>
      </c>
      <c r="M20" s="970">
        <v>13803</v>
      </c>
      <c r="N20" s="970"/>
      <c r="O20" s="541">
        <f t="shared" si="2"/>
        <v>18</v>
      </c>
      <c r="P20" s="541">
        <f t="shared" si="3"/>
        <v>18</v>
      </c>
      <c r="Q20" s="970">
        <v>13829</v>
      </c>
      <c r="R20" s="970"/>
      <c r="S20" s="971">
        <f t="shared" si="4"/>
        <v>26</v>
      </c>
      <c r="T20" s="542">
        <f t="shared" si="5"/>
        <v>65</v>
      </c>
      <c r="U20" s="542"/>
      <c r="V20" s="541">
        <f t="shared" si="6"/>
        <v>18</v>
      </c>
      <c r="W20" s="543">
        <f t="shared" si="7"/>
        <v>47</v>
      </c>
      <c r="X20" s="972" t="s">
        <v>423</v>
      </c>
      <c r="Y20" s="972" t="s">
        <v>51</v>
      </c>
      <c r="Z20" s="972" t="s">
        <v>29</v>
      </c>
      <c r="AA20" s="972">
        <v>2024</v>
      </c>
      <c r="AB20" s="967" t="s">
        <v>30</v>
      </c>
      <c r="AC20" s="973">
        <v>7</v>
      </c>
      <c r="AD20" s="974">
        <f t="shared" si="8"/>
        <v>9.2857142857142865</v>
      </c>
      <c r="AE20" s="975">
        <v>23.45</v>
      </c>
      <c r="AF20" s="544">
        <f t="shared" si="9"/>
        <v>217.75</v>
      </c>
      <c r="AG20" s="1030" t="s">
        <v>446</v>
      </c>
      <c r="AH20" s="1007">
        <f t="shared" si="10"/>
        <v>217.75</v>
      </c>
      <c r="AI20" s="978">
        <f t="shared" si="11"/>
        <v>9.2857142857142865</v>
      </c>
      <c r="AJ20" s="978">
        <f t="shared" si="12"/>
        <v>65</v>
      </c>
      <c r="AK20" s="979"/>
      <c r="AL20" s="1111"/>
      <c r="AM20" s="1112"/>
    </row>
    <row r="21" spans="1:39">
      <c r="A21" s="966">
        <v>45463</v>
      </c>
      <c r="B21" s="967" t="s">
        <v>263</v>
      </c>
      <c r="C21" s="967" t="s">
        <v>111</v>
      </c>
      <c r="D21" s="968" t="s">
        <v>447</v>
      </c>
      <c r="E21" s="1029" t="s">
        <v>282</v>
      </c>
      <c r="F21" s="970">
        <v>13829</v>
      </c>
      <c r="G21" s="970"/>
      <c r="H21" s="970">
        <v>13855</v>
      </c>
      <c r="I21" s="970"/>
      <c r="J21" s="971">
        <f t="shared" si="0"/>
        <v>26</v>
      </c>
      <c r="K21" s="970">
        <v>13855</v>
      </c>
      <c r="L21" s="541">
        <f t="shared" si="1"/>
        <v>0</v>
      </c>
      <c r="M21" s="970">
        <v>13873</v>
      </c>
      <c r="N21" s="970"/>
      <c r="O21" s="541">
        <f t="shared" si="2"/>
        <v>18</v>
      </c>
      <c r="P21" s="541">
        <f t="shared" si="3"/>
        <v>18</v>
      </c>
      <c r="Q21" s="970">
        <v>13849</v>
      </c>
      <c r="R21" s="970"/>
      <c r="S21" s="971">
        <f t="shared" si="4"/>
        <v>-24</v>
      </c>
      <c r="T21" s="542">
        <f t="shared" si="5"/>
        <v>20</v>
      </c>
      <c r="U21" s="542"/>
      <c r="V21" s="541">
        <f t="shared" si="6"/>
        <v>18</v>
      </c>
      <c r="W21" s="543">
        <f t="shared" si="7"/>
        <v>2</v>
      </c>
      <c r="X21" s="972" t="s">
        <v>423</v>
      </c>
      <c r="Y21" s="972" t="s">
        <v>51</v>
      </c>
      <c r="Z21" s="972" t="s">
        <v>29</v>
      </c>
      <c r="AA21" s="972">
        <v>2024</v>
      </c>
      <c r="AB21" s="967" t="s">
        <v>30</v>
      </c>
      <c r="AC21" s="973">
        <v>7</v>
      </c>
      <c r="AD21" s="974">
        <f t="shared" si="8"/>
        <v>2.8571428571428572</v>
      </c>
      <c r="AE21" s="975">
        <v>23.45</v>
      </c>
      <c r="AF21" s="544">
        <f t="shared" si="9"/>
        <v>67</v>
      </c>
      <c r="AG21" s="1030" t="s">
        <v>446</v>
      </c>
      <c r="AH21" s="1007">
        <f t="shared" si="10"/>
        <v>67</v>
      </c>
      <c r="AI21" s="978">
        <f t="shared" si="11"/>
        <v>2.8571428571428572</v>
      </c>
      <c r="AJ21" s="978">
        <f t="shared" si="12"/>
        <v>20</v>
      </c>
      <c r="AK21" s="1110"/>
      <c r="AL21" s="980"/>
      <c r="AM21" s="981"/>
    </row>
    <row r="22" spans="1:39" ht="12.1" customHeight="1">
      <c r="A22" s="966">
        <v>45463</v>
      </c>
      <c r="B22" s="967" t="s">
        <v>263</v>
      </c>
      <c r="C22" s="967" t="s">
        <v>111</v>
      </c>
      <c r="D22" s="968" t="s">
        <v>448</v>
      </c>
      <c r="E22" s="1033" t="s">
        <v>283</v>
      </c>
      <c r="F22" s="970">
        <v>13849</v>
      </c>
      <c r="G22" s="970"/>
      <c r="H22" s="970">
        <v>13849</v>
      </c>
      <c r="I22" s="970"/>
      <c r="J22" s="971">
        <f t="shared" si="0"/>
        <v>0</v>
      </c>
      <c r="K22" s="970">
        <v>13849</v>
      </c>
      <c r="L22" s="541">
        <f t="shared" si="1"/>
        <v>0</v>
      </c>
      <c r="M22" s="970">
        <v>13864</v>
      </c>
      <c r="N22" s="970"/>
      <c r="O22" s="541">
        <f t="shared" si="2"/>
        <v>15</v>
      </c>
      <c r="P22" s="541">
        <f t="shared" si="3"/>
        <v>15</v>
      </c>
      <c r="Q22" s="970">
        <v>13864</v>
      </c>
      <c r="R22" s="970"/>
      <c r="S22" s="971">
        <f t="shared" si="4"/>
        <v>0</v>
      </c>
      <c r="T22" s="542">
        <f t="shared" si="5"/>
        <v>15</v>
      </c>
      <c r="U22" s="542"/>
      <c r="V22" s="541">
        <f t="shared" si="6"/>
        <v>15</v>
      </c>
      <c r="W22" s="543">
        <f t="shared" si="7"/>
        <v>0</v>
      </c>
      <c r="X22" s="972" t="s">
        <v>423</v>
      </c>
      <c r="Y22" s="972" t="s">
        <v>51</v>
      </c>
      <c r="Z22" s="972" t="s">
        <v>29</v>
      </c>
      <c r="AA22" s="972">
        <v>2024</v>
      </c>
      <c r="AB22" s="967" t="s">
        <v>30</v>
      </c>
      <c r="AC22" s="973">
        <v>7</v>
      </c>
      <c r="AD22" s="974">
        <f t="shared" si="8"/>
        <v>2.1428571428571428</v>
      </c>
      <c r="AE22" s="975">
        <v>23.45</v>
      </c>
      <c r="AF22" s="544">
        <f t="shared" si="9"/>
        <v>50.25</v>
      </c>
      <c r="AG22" s="1030" t="s">
        <v>446</v>
      </c>
      <c r="AH22" s="1007">
        <f t="shared" si="10"/>
        <v>50.25</v>
      </c>
      <c r="AI22" s="978">
        <f t="shared" si="11"/>
        <v>2.1428571428571428</v>
      </c>
      <c r="AJ22" s="978">
        <f t="shared" si="12"/>
        <v>15</v>
      </c>
      <c r="AK22" s="1110"/>
      <c r="AL22" s="980"/>
      <c r="AM22" s="981"/>
    </row>
    <row r="23" spans="1:39">
      <c r="A23" s="966">
        <v>45463</v>
      </c>
      <c r="B23" s="967" t="s">
        <v>263</v>
      </c>
      <c r="C23" s="967" t="s">
        <v>111</v>
      </c>
      <c r="D23" s="968" t="s">
        <v>447</v>
      </c>
      <c r="E23" s="1033" t="s">
        <v>282</v>
      </c>
      <c r="F23" s="970">
        <v>13864</v>
      </c>
      <c r="G23" s="970"/>
      <c r="H23" s="970">
        <v>13885</v>
      </c>
      <c r="I23" s="970"/>
      <c r="J23" s="971">
        <f t="shared" si="0"/>
        <v>21</v>
      </c>
      <c r="K23" s="970">
        <v>13885</v>
      </c>
      <c r="L23" s="541">
        <f t="shared" si="1"/>
        <v>0</v>
      </c>
      <c r="M23" s="970">
        <v>13903</v>
      </c>
      <c r="N23" s="970"/>
      <c r="O23" s="541">
        <f t="shared" si="2"/>
        <v>18</v>
      </c>
      <c r="P23" s="541">
        <f t="shared" si="3"/>
        <v>18</v>
      </c>
      <c r="Q23" s="970">
        <v>13929</v>
      </c>
      <c r="R23" s="970"/>
      <c r="S23" s="971">
        <f t="shared" si="4"/>
        <v>26</v>
      </c>
      <c r="T23" s="542">
        <f t="shared" si="5"/>
        <v>65</v>
      </c>
      <c r="U23" s="542"/>
      <c r="V23" s="541">
        <f t="shared" si="6"/>
        <v>18</v>
      </c>
      <c r="W23" s="543">
        <f t="shared" si="7"/>
        <v>47</v>
      </c>
      <c r="X23" s="972" t="s">
        <v>423</v>
      </c>
      <c r="Y23" s="972" t="s">
        <v>51</v>
      </c>
      <c r="Z23" s="972" t="s">
        <v>29</v>
      </c>
      <c r="AA23" s="972">
        <v>2024</v>
      </c>
      <c r="AB23" s="967" t="s">
        <v>30</v>
      </c>
      <c r="AC23" s="973">
        <v>7</v>
      </c>
      <c r="AD23" s="974">
        <f t="shared" si="8"/>
        <v>9.2857142857142865</v>
      </c>
      <c r="AE23" s="975">
        <v>23.45</v>
      </c>
      <c r="AF23" s="544">
        <f t="shared" si="9"/>
        <v>217.75</v>
      </c>
      <c r="AG23" s="1030" t="s">
        <v>446</v>
      </c>
      <c r="AH23" s="1007">
        <f t="shared" si="10"/>
        <v>217.75</v>
      </c>
      <c r="AI23" s="978">
        <f t="shared" si="11"/>
        <v>9.2857142857142865</v>
      </c>
      <c r="AJ23" s="978">
        <f t="shared" si="12"/>
        <v>65</v>
      </c>
      <c r="AK23" s="1110"/>
      <c r="AL23" s="980"/>
      <c r="AM23" s="981"/>
    </row>
    <row r="24" spans="1:39" ht="12.75" customHeight="1">
      <c r="A24" s="966">
        <v>45464</v>
      </c>
      <c r="B24" s="967" t="s">
        <v>263</v>
      </c>
      <c r="C24" s="967" t="s">
        <v>111</v>
      </c>
      <c r="D24" s="968" t="s">
        <v>448</v>
      </c>
      <c r="E24" s="1029" t="s">
        <v>283</v>
      </c>
      <c r="F24" s="970">
        <v>13929</v>
      </c>
      <c r="G24" s="970"/>
      <c r="H24" s="970">
        <v>13955</v>
      </c>
      <c r="I24" s="970"/>
      <c r="J24" s="971">
        <f t="shared" si="0"/>
        <v>26</v>
      </c>
      <c r="K24" s="970">
        <v>13955</v>
      </c>
      <c r="L24" s="541">
        <f t="shared" si="1"/>
        <v>0</v>
      </c>
      <c r="M24" s="970">
        <v>13973</v>
      </c>
      <c r="N24" s="970"/>
      <c r="O24" s="541">
        <f t="shared" si="2"/>
        <v>18</v>
      </c>
      <c r="P24" s="541">
        <f t="shared" si="3"/>
        <v>18</v>
      </c>
      <c r="Q24" s="970">
        <v>13994</v>
      </c>
      <c r="R24" s="970"/>
      <c r="S24" s="971">
        <f t="shared" si="4"/>
        <v>21</v>
      </c>
      <c r="T24" s="542">
        <f t="shared" si="5"/>
        <v>65</v>
      </c>
      <c r="U24" s="542"/>
      <c r="V24" s="541">
        <f t="shared" si="6"/>
        <v>18</v>
      </c>
      <c r="W24" s="543">
        <f t="shared" si="7"/>
        <v>47</v>
      </c>
      <c r="X24" s="972" t="s">
        <v>423</v>
      </c>
      <c r="Y24" s="972" t="s">
        <v>51</v>
      </c>
      <c r="Z24" s="972" t="s">
        <v>29</v>
      </c>
      <c r="AA24" s="972">
        <v>2024</v>
      </c>
      <c r="AB24" s="967" t="s">
        <v>30</v>
      </c>
      <c r="AC24" s="973">
        <v>7</v>
      </c>
      <c r="AD24" s="974">
        <f t="shared" si="8"/>
        <v>9.2857142857142865</v>
      </c>
      <c r="AE24" s="975">
        <v>23.45</v>
      </c>
      <c r="AF24" s="544">
        <f t="shared" si="9"/>
        <v>217.75</v>
      </c>
      <c r="AG24" s="1030" t="s">
        <v>446</v>
      </c>
      <c r="AH24" s="1007">
        <f t="shared" si="10"/>
        <v>217.75</v>
      </c>
      <c r="AI24" s="978">
        <f t="shared" si="11"/>
        <v>9.2857142857142865</v>
      </c>
      <c r="AJ24" s="978">
        <f t="shared" si="12"/>
        <v>65</v>
      </c>
      <c r="AK24" s="980"/>
      <c r="AL24" s="1113"/>
      <c r="AM24" s="1113"/>
    </row>
    <row r="25" spans="1:39">
      <c r="A25" s="966">
        <v>45474</v>
      </c>
      <c r="B25" s="967" t="s">
        <v>263</v>
      </c>
      <c r="C25" s="967" t="s">
        <v>111</v>
      </c>
      <c r="D25" s="968" t="s">
        <v>447</v>
      </c>
      <c r="E25" s="1033" t="s">
        <v>282</v>
      </c>
      <c r="F25" s="970">
        <v>14796</v>
      </c>
      <c r="G25" s="970"/>
      <c r="H25" s="970">
        <v>14806</v>
      </c>
      <c r="I25" s="970"/>
      <c r="J25" s="971">
        <f t="shared" si="0"/>
        <v>10</v>
      </c>
      <c r="K25" s="970">
        <v>14806</v>
      </c>
      <c r="L25" s="541">
        <f t="shared" si="1"/>
        <v>0</v>
      </c>
      <c r="M25" s="970">
        <v>14825</v>
      </c>
      <c r="N25" s="970"/>
      <c r="O25" s="541">
        <f t="shared" si="2"/>
        <v>19</v>
      </c>
      <c r="P25" s="541">
        <f t="shared" si="3"/>
        <v>19</v>
      </c>
      <c r="Q25" s="970">
        <v>14825</v>
      </c>
      <c r="R25" s="970"/>
      <c r="S25" s="971">
        <f t="shared" si="4"/>
        <v>0</v>
      </c>
      <c r="T25" s="542">
        <f t="shared" si="5"/>
        <v>29</v>
      </c>
      <c r="U25" s="542"/>
      <c r="V25" s="541">
        <f t="shared" si="6"/>
        <v>19</v>
      </c>
      <c r="W25" s="543">
        <f t="shared" si="7"/>
        <v>10</v>
      </c>
      <c r="X25" s="972" t="s">
        <v>423</v>
      </c>
      <c r="Y25" s="972" t="s">
        <v>51</v>
      </c>
      <c r="Z25" s="972" t="s">
        <v>29</v>
      </c>
      <c r="AA25" s="972">
        <v>2024</v>
      </c>
      <c r="AB25" s="967" t="s">
        <v>30</v>
      </c>
      <c r="AC25" s="973">
        <v>7</v>
      </c>
      <c r="AD25" s="974">
        <f t="shared" si="8"/>
        <v>4.1428571428571432</v>
      </c>
      <c r="AE25" s="975">
        <v>23.45</v>
      </c>
      <c r="AF25" s="544">
        <f t="shared" si="9"/>
        <v>97.15</v>
      </c>
      <c r="AG25" s="1030" t="s">
        <v>446</v>
      </c>
      <c r="AH25" s="1007">
        <f>AF25</f>
        <v>97.15</v>
      </c>
      <c r="AI25" s="978">
        <f t="shared" si="11"/>
        <v>4.1428571428571432</v>
      </c>
      <c r="AJ25" s="978">
        <f t="shared" si="12"/>
        <v>29</v>
      </c>
      <c r="AK25" s="980"/>
      <c r="AL25" s="980"/>
      <c r="AM25" s="981"/>
    </row>
    <row r="26" spans="1:39">
      <c r="A26" s="966">
        <v>45466</v>
      </c>
      <c r="B26" s="967" t="s">
        <v>263</v>
      </c>
      <c r="C26" s="967" t="s">
        <v>111</v>
      </c>
      <c r="D26" s="968" t="s">
        <v>448</v>
      </c>
      <c r="E26" s="1033" t="s">
        <v>283</v>
      </c>
      <c r="F26" s="970">
        <v>14825</v>
      </c>
      <c r="G26" s="970"/>
      <c r="H26" s="970">
        <v>14825</v>
      </c>
      <c r="I26" s="970"/>
      <c r="J26" s="971">
        <f t="shared" si="0"/>
        <v>0</v>
      </c>
      <c r="K26" s="970">
        <v>14825</v>
      </c>
      <c r="L26" s="541">
        <f t="shared" si="1"/>
        <v>0</v>
      </c>
      <c r="M26" s="970">
        <v>14844</v>
      </c>
      <c r="N26" s="970"/>
      <c r="O26" s="541">
        <f t="shared" si="2"/>
        <v>19</v>
      </c>
      <c r="P26" s="541">
        <f t="shared" si="3"/>
        <v>19</v>
      </c>
      <c r="Q26" s="970">
        <v>14853</v>
      </c>
      <c r="R26" s="970"/>
      <c r="S26" s="971">
        <f t="shared" si="4"/>
        <v>9</v>
      </c>
      <c r="T26" s="542">
        <f t="shared" si="5"/>
        <v>28</v>
      </c>
      <c r="U26" s="542"/>
      <c r="V26" s="541">
        <f t="shared" si="6"/>
        <v>19</v>
      </c>
      <c r="W26" s="543">
        <f t="shared" si="7"/>
        <v>9</v>
      </c>
      <c r="X26" s="972" t="s">
        <v>423</v>
      </c>
      <c r="Y26" s="972" t="s">
        <v>51</v>
      </c>
      <c r="Z26" s="972" t="s">
        <v>29</v>
      </c>
      <c r="AA26" s="972">
        <v>2024</v>
      </c>
      <c r="AB26" s="967" t="s">
        <v>30</v>
      </c>
      <c r="AC26" s="973">
        <v>7</v>
      </c>
      <c r="AD26" s="974">
        <f t="shared" si="8"/>
        <v>4</v>
      </c>
      <c r="AE26" s="975">
        <v>23.45</v>
      </c>
      <c r="AF26" s="544">
        <f t="shared" si="9"/>
        <v>93.8</v>
      </c>
      <c r="AG26" s="1030" t="s">
        <v>446</v>
      </c>
      <c r="AH26" s="1007">
        <f t="shared" ref="AH26:AH27" si="13">AF26</f>
        <v>93.8</v>
      </c>
      <c r="AI26" s="978">
        <f t="shared" si="11"/>
        <v>4</v>
      </c>
      <c r="AJ26" s="978">
        <f t="shared" si="12"/>
        <v>28</v>
      </c>
      <c r="AK26" s="980"/>
      <c r="AL26" s="980"/>
      <c r="AM26" s="1032"/>
    </row>
    <row r="27" spans="1:39">
      <c r="A27" s="966">
        <v>45467</v>
      </c>
      <c r="B27" s="967" t="s">
        <v>263</v>
      </c>
      <c r="C27" s="967" t="s">
        <v>111</v>
      </c>
      <c r="D27" s="968" t="s">
        <v>447</v>
      </c>
      <c r="E27" s="1029"/>
      <c r="F27" s="970">
        <v>14853</v>
      </c>
      <c r="G27" s="970"/>
      <c r="H27" s="970">
        <v>14862</v>
      </c>
      <c r="I27" s="970"/>
      <c r="J27" s="971">
        <f t="shared" si="0"/>
        <v>9</v>
      </c>
      <c r="K27" s="970">
        <v>14862</v>
      </c>
      <c r="L27" s="541">
        <f t="shared" si="1"/>
        <v>0</v>
      </c>
      <c r="M27" s="970">
        <v>14881</v>
      </c>
      <c r="N27" s="970"/>
      <c r="O27" s="541">
        <f t="shared" si="2"/>
        <v>19</v>
      </c>
      <c r="P27" s="541">
        <f t="shared" si="3"/>
        <v>19</v>
      </c>
      <c r="Q27" s="970">
        <v>14881</v>
      </c>
      <c r="R27" s="970"/>
      <c r="S27" s="971">
        <f t="shared" si="4"/>
        <v>0</v>
      </c>
      <c r="T27" s="542">
        <f t="shared" si="5"/>
        <v>28</v>
      </c>
      <c r="U27" s="542"/>
      <c r="V27" s="541">
        <f t="shared" si="6"/>
        <v>19</v>
      </c>
      <c r="W27" s="543">
        <f t="shared" si="7"/>
        <v>9</v>
      </c>
      <c r="X27" s="972" t="s">
        <v>423</v>
      </c>
      <c r="Y27" s="972" t="s">
        <v>51</v>
      </c>
      <c r="Z27" s="972" t="s">
        <v>29</v>
      </c>
      <c r="AA27" s="972">
        <v>2024</v>
      </c>
      <c r="AB27" s="967" t="s">
        <v>30</v>
      </c>
      <c r="AC27" s="973">
        <v>7</v>
      </c>
      <c r="AD27" s="974">
        <f t="shared" si="8"/>
        <v>4</v>
      </c>
      <c r="AE27" s="975">
        <v>23.45</v>
      </c>
      <c r="AF27" s="544">
        <f t="shared" si="9"/>
        <v>93.8</v>
      </c>
      <c r="AG27" s="1030" t="s">
        <v>446</v>
      </c>
      <c r="AH27" s="1007">
        <f t="shared" si="13"/>
        <v>93.8</v>
      </c>
      <c r="AI27" s="978">
        <f t="shared" si="11"/>
        <v>4</v>
      </c>
      <c r="AJ27" s="978">
        <f t="shared" si="12"/>
        <v>28</v>
      </c>
      <c r="AK27" s="1110"/>
      <c r="AL27" s="980"/>
      <c r="AM27" s="981"/>
    </row>
    <row r="28" spans="1:39">
      <c r="A28" s="966">
        <v>45474</v>
      </c>
      <c r="B28" s="967" t="s">
        <v>263</v>
      </c>
      <c r="C28" s="967" t="s">
        <v>111</v>
      </c>
      <c r="D28" s="968" t="s">
        <v>447</v>
      </c>
      <c r="E28" s="1033" t="s">
        <v>282</v>
      </c>
      <c r="F28" s="970">
        <v>14796</v>
      </c>
      <c r="G28" s="970"/>
      <c r="H28" s="970">
        <v>14806</v>
      </c>
      <c r="I28" s="970"/>
      <c r="J28" s="971">
        <f t="shared" si="0"/>
        <v>10</v>
      </c>
      <c r="K28" s="970">
        <v>14806</v>
      </c>
      <c r="L28" s="541">
        <f t="shared" si="1"/>
        <v>0</v>
      </c>
      <c r="M28" s="970">
        <v>14825</v>
      </c>
      <c r="N28" s="970"/>
      <c r="O28" s="541">
        <f t="shared" si="2"/>
        <v>19</v>
      </c>
      <c r="P28" s="541">
        <f t="shared" si="3"/>
        <v>19</v>
      </c>
      <c r="Q28" s="970">
        <v>14825</v>
      </c>
      <c r="R28" s="970"/>
      <c r="S28" s="971">
        <f t="shared" si="4"/>
        <v>0</v>
      </c>
      <c r="T28" s="542">
        <f t="shared" si="5"/>
        <v>29</v>
      </c>
      <c r="U28" s="542"/>
      <c r="V28" s="541">
        <f t="shared" si="6"/>
        <v>19</v>
      </c>
      <c r="W28" s="543">
        <f t="shared" si="7"/>
        <v>10</v>
      </c>
      <c r="X28" s="972" t="s">
        <v>423</v>
      </c>
      <c r="Y28" s="972" t="s">
        <v>51</v>
      </c>
      <c r="Z28" s="972" t="s">
        <v>29</v>
      </c>
      <c r="AA28" s="972">
        <v>2024</v>
      </c>
      <c r="AB28" s="967" t="s">
        <v>30</v>
      </c>
      <c r="AC28" s="973">
        <v>7</v>
      </c>
      <c r="AD28" s="974">
        <f t="shared" si="8"/>
        <v>4.1428571428571432</v>
      </c>
      <c r="AE28" s="975">
        <v>23.45</v>
      </c>
      <c r="AF28" s="544">
        <f t="shared" si="9"/>
        <v>97.15</v>
      </c>
      <c r="AG28" s="1030" t="s">
        <v>446</v>
      </c>
      <c r="AH28" s="1007">
        <f>AF28</f>
        <v>97.15</v>
      </c>
      <c r="AI28" s="978">
        <f t="shared" si="11"/>
        <v>4.1428571428571432</v>
      </c>
      <c r="AJ28" s="978">
        <f t="shared" si="12"/>
        <v>29</v>
      </c>
      <c r="AK28" s="1110"/>
      <c r="AL28" s="980"/>
      <c r="AM28" s="981"/>
    </row>
    <row r="29" spans="1:39">
      <c r="A29" s="966">
        <v>45474</v>
      </c>
      <c r="B29" s="967" t="s">
        <v>263</v>
      </c>
      <c r="C29" s="967" t="s">
        <v>111</v>
      </c>
      <c r="D29" s="968" t="s">
        <v>448</v>
      </c>
      <c r="E29" s="1033" t="s">
        <v>283</v>
      </c>
      <c r="F29" s="970">
        <v>14825</v>
      </c>
      <c r="G29" s="970"/>
      <c r="H29" s="970">
        <v>14825</v>
      </c>
      <c r="I29" s="970"/>
      <c r="J29" s="971">
        <f t="shared" si="0"/>
        <v>0</v>
      </c>
      <c r="K29" s="970">
        <v>14825</v>
      </c>
      <c r="L29" s="541">
        <f t="shared" si="1"/>
        <v>0</v>
      </c>
      <c r="M29" s="970">
        <v>14844</v>
      </c>
      <c r="N29" s="970"/>
      <c r="O29" s="541">
        <f t="shared" si="2"/>
        <v>19</v>
      </c>
      <c r="P29" s="541">
        <f t="shared" si="3"/>
        <v>19</v>
      </c>
      <c r="Q29" s="970">
        <v>14853</v>
      </c>
      <c r="R29" s="970"/>
      <c r="S29" s="971">
        <f t="shared" si="4"/>
        <v>9</v>
      </c>
      <c r="T29" s="542">
        <f t="shared" si="5"/>
        <v>28</v>
      </c>
      <c r="U29" s="542"/>
      <c r="V29" s="541">
        <f t="shared" si="6"/>
        <v>19</v>
      </c>
      <c r="W29" s="543">
        <f t="shared" si="7"/>
        <v>9</v>
      </c>
      <c r="X29" s="972" t="s">
        <v>423</v>
      </c>
      <c r="Y29" s="972" t="s">
        <v>51</v>
      </c>
      <c r="Z29" s="972" t="s">
        <v>29</v>
      </c>
      <c r="AA29" s="972">
        <v>2024</v>
      </c>
      <c r="AB29" s="967" t="s">
        <v>30</v>
      </c>
      <c r="AC29" s="973">
        <v>7</v>
      </c>
      <c r="AD29" s="974">
        <f t="shared" si="8"/>
        <v>4</v>
      </c>
      <c r="AE29" s="975">
        <v>23.45</v>
      </c>
      <c r="AF29" s="544">
        <f t="shared" si="9"/>
        <v>93.8</v>
      </c>
      <c r="AG29" s="1030" t="s">
        <v>446</v>
      </c>
      <c r="AH29" s="1007">
        <f t="shared" ref="AH29:AH30" si="14">AF29</f>
        <v>93.8</v>
      </c>
      <c r="AI29" s="978">
        <f t="shared" si="11"/>
        <v>4</v>
      </c>
      <c r="AJ29" s="978">
        <f t="shared" si="12"/>
        <v>28</v>
      </c>
      <c r="AK29" s="1114" t="s">
        <v>439</v>
      </c>
      <c r="AL29" s="1114" t="s">
        <v>440</v>
      </c>
      <c r="AM29" s="1115" t="s">
        <v>2</v>
      </c>
    </row>
    <row r="30" spans="1:39">
      <c r="A30" s="966">
        <v>45475</v>
      </c>
      <c r="B30" s="967" t="s">
        <v>263</v>
      </c>
      <c r="C30" s="967" t="s">
        <v>111</v>
      </c>
      <c r="D30" s="968" t="s">
        <v>447</v>
      </c>
      <c r="E30" s="1029" t="s">
        <v>282</v>
      </c>
      <c r="F30" s="970">
        <v>14853</v>
      </c>
      <c r="G30" s="970"/>
      <c r="H30" s="970">
        <v>14862</v>
      </c>
      <c r="I30" s="970"/>
      <c r="J30" s="971">
        <f t="shared" si="0"/>
        <v>9</v>
      </c>
      <c r="K30" s="970">
        <v>14862</v>
      </c>
      <c r="L30" s="541">
        <f t="shared" si="1"/>
        <v>0</v>
      </c>
      <c r="M30" s="970">
        <v>14881</v>
      </c>
      <c r="N30" s="970"/>
      <c r="O30" s="541">
        <f t="shared" si="2"/>
        <v>19</v>
      </c>
      <c r="P30" s="541">
        <f t="shared" si="3"/>
        <v>19</v>
      </c>
      <c r="Q30" s="970">
        <v>14881</v>
      </c>
      <c r="R30" s="970"/>
      <c r="S30" s="971">
        <f t="shared" si="4"/>
        <v>0</v>
      </c>
      <c r="T30" s="542">
        <f t="shared" si="5"/>
        <v>28</v>
      </c>
      <c r="U30" s="542"/>
      <c r="V30" s="541">
        <f t="shared" si="6"/>
        <v>19</v>
      </c>
      <c r="W30" s="543">
        <f t="shared" si="7"/>
        <v>9</v>
      </c>
      <c r="X30" s="972" t="s">
        <v>423</v>
      </c>
      <c r="Y30" s="972" t="s">
        <v>51</v>
      </c>
      <c r="Z30" s="972" t="s">
        <v>29</v>
      </c>
      <c r="AA30" s="972">
        <v>2024</v>
      </c>
      <c r="AB30" s="967" t="s">
        <v>30</v>
      </c>
      <c r="AC30" s="973">
        <v>7</v>
      </c>
      <c r="AD30" s="974">
        <f t="shared" si="8"/>
        <v>4</v>
      </c>
      <c r="AE30" s="975">
        <v>23.45</v>
      </c>
      <c r="AF30" s="544">
        <f t="shared" si="9"/>
        <v>93.8</v>
      </c>
      <c r="AG30" s="1030" t="s">
        <v>446</v>
      </c>
      <c r="AH30" s="1007">
        <f t="shared" si="14"/>
        <v>93.8</v>
      </c>
      <c r="AI30" s="978">
        <f t="shared" si="11"/>
        <v>4</v>
      </c>
      <c r="AJ30" s="978">
        <f t="shared" si="12"/>
        <v>28</v>
      </c>
      <c r="AK30" s="1116">
        <v>0</v>
      </c>
      <c r="AL30" s="1116">
        <v>1000</v>
      </c>
      <c r="AM30" s="1117">
        <v>45501</v>
      </c>
    </row>
    <row r="31" spans="1:39">
      <c r="A31" s="966">
        <v>45475</v>
      </c>
      <c r="B31" s="967" t="s">
        <v>263</v>
      </c>
      <c r="C31" s="967" t="s">
        <v>111</v>
      </c>
      <c r="D31" s="968" t="s">
        <v>448</v>
      </c>
      <c r="E31" s="1029" t="s">
        <v>283</v>
      </c>
      <c r="F31" s="970">
        <v>14881</v>
      </c>
      <c r="G31" s="970"/>
      <c r="H31" s="970">
        <v>14881</v>
      </c>
      <c r="I31" s="970"/>
      <c r="J31" s="971">
        <f t="shared" si="0"/>
        <v>0</v>
      </c>
      <c r="K31" s="970">
        <v>14881</v>
      </c>
      <c r="L31" s="541">
        <f t="shared" si="1"/>
        <v>0</v>
      </c>
      <c r="M31" s="970">
        <v>14896</v>
      </c>
      <c r="N31" s="970"/>
      <c r="O31" s="541">
        <f t="shared" ref="O31:O94" si="15">M31-K31</f>
        <v>15</v>
      </c>
      <c r="P31" s="541">
        <f t="shared" ref="P31:P94" si="16">M31-H31</f>
        <v>15</v>
      </c>
      <c r="Q31" s="970">
        <v>14901</v>
      </c>
      <c r="R31" s="970"/>
      <c r="S31" s="971">
        <f t="shared" ref="S31:S94" si="17">Q31-M31</f>
        <v>5</v>
      </c>
      <c r="T31" s="542">
        <f t="shared" ref="T31:T94" si="18">Q31-F31</f>
        <v>20</v>
      </c>
      <c r="U31" s="542"/>
      <c r="V31" s="541">
        <f t="shared" ref="V31:V94" si="19">P31</f>
        <v>15</v>
      </c>
      <c r="W31" s="543">
        <f t="shared" ref="W31:W94" si="20">T31-V31</f>
        <v>5</v>
      </c>
      <c r="X31" s="972" t="s">
        <v>423</v>
      </c>
      <c r="Y31" s="972" t="s">
        <v>51</v>
      </c>
      <c r="Z31" s="972" t="s">
        <v>29</v>
      </c>
      <c r="AA31" s="972">
        <v>2024</v>
      </c>
      <c r="AB31" s="967" t="s">
        <v>30</v>
      </c>
      <c r="AC31" s="973">
        <v>7</v>
      </c>
      <c r="AD31" s="974">
        <f t="shared" ref="AD31:AD94" si="21">T31/AC31</f>
        <v>2.8571428571428572</v>
      </c>
      <c r="AE31" s="975">
        <v>23.45</v>
      </c>
      <c r="AF31" s="544">
        <f t="shared" ref="AF31:AF94" si="22">AD31*AE31</f>
        <v>67</v>
      </c>
      <c r="AG31" s="1030" t="s">
        <v>446</v>
      </c>
      <c r="AH31" s="1007">
        <f t="shared" ref="AH31:AH94" si="23">AF31</f>
        <v>67</v>
      </c>
      <c r="AI31" s="978">
        <f t="shared" ref="AI31:AI94" si="24">AD31</f>
        <v>2.8571428571428572</v>
      </c>
      <c r="AJ31" s="978">
        <f t="shared" si="12"/>
        <v>20</v>
      </c>
      <c r="AK31" s="980"/>
      <c r="AL31" s="980"/>
      <c r="AM31" s="981"/>
    </row>
    <row r="32" spans="1:39">
      <c r="A32" s="966">
        <v>45475</v>
      </c>
      <c r="B32" s="992" t="s">
        <v>263</v>
      </c>
      <c r="C32" s="992" t="s">
        <v>111</v>
      </c>
      <c r="D32" s="993" t="s">
        <v>447</v>
      </c>
      <c r="E32" s="1029" t="s">
        <v>282</v>
      </c>
      <c r="F32" s="970">
        <v>14901</v>
      </c>
      <c r="G32" s="970"/>
      <c r="H32" s="970">
        <v>14901</v>
      </c>
      <c r="I32" s="970"/>
      <c r="J32" s="971">
        <f t="shared" si="0"/>
        <v>0</v>
      </c>
      <c r="K32" s="970">
        <v>14901</v>
      </c>
      <c r="L32" s="541">
        <f t="shared" si="1"/>
        <v>0</v>
      </c>
      <c r="M32" s="970">
        <v>14916</v>
      </c>
      <c r="N32" s="970"/>
      <c r="O32" s="541">
        <f t="shared" si="15"/>
        <v>15</v>
      </c>
      <c r="P32" s="541">
        <f t="shared" si="16"/>
        <v>15</v>
      </c>
      <c r="Q32" s="970">
        <v>14916</v>
      </c>
      <c r="R32" s="970"/>
      <c r="S32" s="971">
        <f t="shared" si="17"/>
        <v>0</v>
      </c>
      <c r="T32" s="542">
        <f t="shared" si="18"/>
        <v>15</v>
      </c>
      <c r="U32" s="542"/>
      <c r="V32" s="541">
        <f t="shared" si="19"/>
        <v>15</v>
      </c>
      <c r="W32" s="543">
        <f t="shared" si="20"/>
        <v>0</v>
      </c>
      <c r="X32" s="972" t="s">
        <v>423</v>
      </c>
      <c r="Y32" s="972" t="s">
        <v>51</v>
      </c>
      <c r="Z32" s="972" t="s">
        <v>29</v>
      </c>
      <c r="AA32" s="972">
        <v>2024</v>
      </c>
      <c r="AB32" s="992" t="s">
        <v>30</v>
      </c>
      <c r="AC32" s="973">
        <v>7</v>
      </c>
      <c r="AD32" s="974">
        <f t="shared" si="21"/>
        <v>2.1428571428571428</v>
      </c>
      <c r="AE32" s="975">
        <v>23.45</v>
      </c>
      <c r="AF32" s="544">
        <f t="shared" si="22"/>
        <v>50.25</v>
      </c>
      <c r="AG32" s="1030" t="s">
        <v>446</v>
      </c>
      <c r="AH32" s="1007">
        <f t="shared" si="23"/>
        <v>50.25</v>
      </c>
      <c r="AI32" s="978">
        <f t="shared" si="24"/>
        <v>2.1428571428571428</v>
      </c>
      <c r="AJ32" s="978">
        <f t="shared" si="12"/>
        <v>15</v>
      </c>
      <c r="AK32" s="980"/>
      <c r="AL32" s="980"/>
      <c r="AM32" s="1032"/>
    </row>
    <row r="33" spans="1:39">
      <c r="A33" s="966">
        <v>45475</v>
      </c>
      <c r="B33" s="992" t="s">
        <v>263</v>
      </c>
      <c r="C33" s="992" t="s">
        <v>111</v>
      </c>
      <c r="D33" s="993" t="s">
        <v>448</v>
      </c>
      <c r="E33" s="1029" t="s">
        <v>283</v>
      </c>
      <c r="F33" s="970">
        <v>14916</v>
      </c>
      <c r="G33" s="970"/>
      <c r="H33" s="970">
        <v>14939</v>
      </c>
      <c r="I33" s="970"/>
      <c r="J33" s="971">
        <f t="shared" si="0"/>
        <v>23</v>
      </c>
      <c r="K33" s="970">
        <v>14939</v>
      </c>
      <c r="L33" s="541">
        <f t="shared" si="1"/>
        <v>0</v>
      </c>
      <c r="M33" s="970">
        <v>14954</v>
      </c>
      <c r="N33" s="970"/>
      <c r="O33" s="541">
        <f t="shared" si="15"/>
        <v>15</v>
      </c>
      <c r="P33" s="541">
        <f t="shared" si="16"/>
        <v>15</v>
      </c>
      <c r="Q33" s="970">
        <v>14954</v>
      </c>
      <c r="R33" s="970"/>
      <c r="S33" s="971">
        <f t="shared" si="17"/>
        <v>0</v>
      </c>
      <c r="T33" s="542">
        <f t="shared" si="18"/>
        <v>38</v>
      </c>
      <c r="U33" s="542"/>
      <c r="V33" s="541">
        <f t="shared" si="19"/>
        <v>15</v>
      </c>
      <c r="W33" s="543">
        <f t="shared" si="20"/>
        <v>23</v>
      </c>
      <c r="X33" s="972" t="s">
        <v>423</v>
      </c>
      <c r="Y33" s="972" t="s">
        <v>51</v>
      </c>
      <c r="Z33" s="972" t="s">
        <v>29</v>
      </c>
      <c r="AA33" s="972">
        <v>2024</v>
      </c>
      <c r="AB33" s="992" t="s">
        <v>30</v>
      </c>
      <c r="AC33" s="973">
        <v>7</v>
      </c>
      <c r="AD33" s="974">
        <f t="shared" si="21"/>
        <v>5.4285714285714288</v>
      </c>
      <c r="AE33" s="975">
        <v>23.45</v>
      </c>
      <c r="AF33" s="544">
        <f t="shared" si="22"/>
        <v>127.3</v>
      </c>
      <c r="AG33" s="1030" t="s">
        <v>446</v>
      </c>
      <c r="AH33" s="1007">
        <f t="shared" si="23"/>
        <v>127.3</v>
      </c>
      <c r="AI33" s="978">
        <f t="shared" si="24"/>
        <v>5.4285714285714288</v>
      </c>
      <c r="AJ33" s="978">
        <f t="shared" si="12"/>
        <v>38</v>
      </c>
      <c r="AK33" s="979"/>
      <c r="AL33" s="1111"/>
      <c r="AM33" s="1112"/>
    </row>
    <row r="34" spans="1:39">
      <c r="A34" s="966">
        <v>45475</v>
      </c>
      <c r="B34" s="992" t="s">
        <v>263</v>
      </c>
      <c r="C34" s="992" t="s">
        <v>111</v>
      </c>
      <c r="D34" s="993" t="s">
        <v>447</v>
      </c>
      <c r="E34" s="1029" t="s">
        <v>282</v>
      </c>
      <c r="F34" s="970">
        <v>14954</v>
      </c>
      <c r="G34" s="970"/>
      <c r="H34" s="970">
        <v>14954</v>
      </c>
      <c r="I34" s="970"/>
      <c r="J34" s="971">
        <f t="shared" si="0"/>
        <v>0</v>
      </c>
      <c r="K34" s="970">
        <v>14954</v>
      </c>
      <c r="L34" s="541">
        <f t="shared" si="1"/>
        <v>0</v>
      </c>
      <c r="M34" s="970">
        <v>14973</v>
      </c>
      <c r="N34" s="970"/>
      <c r="O34" s="541">
        <f t="shared" si="15"/>
        <v>19</v>
      </c>
      <c r="P34" s="541">
        <f t="shared" si="16"/>
        <v>19</v>
      </c>
      <c r="Q34" s="970">
        <v>14999</v>
      </c>
      <c r="R34" s="970"/>
      <c r="S34" s="971">
        <f t="shared" si="17"/>
        <v>26</v>
      </c>
      <c r="T34" s="542">
        <f t="shared" si="18"/>
        <v>45</v>
      </c>
      <c r="U34" s="542"/>
      <c r="V34" s="541">
        <f t="shared" si="19"/>
        <v>19</v>
      </c>
      <c r="W34" s="543">
        <f t="shared" si="20"/>
        <v>26</v>
      </c>
      <c r="X34" s="972" t="s">
        <v>423</v>
      </c>
      <c r="Y34" s="972" t="s">
        <v>51</v>
      </c>
      <c r="Z34" s="972" t="s">
        <v>29</v>
      </c>
      <c r="AA34" s="972">
        <v>2024</v>
      </c>
      <c r="AB34" s="992" t="s">
        <v>30</v>
      </c>
      <c r="AC34" s="973">
        <v>7</v>
      </c>
      <c r="AD34" s="974">
        <f t="shared" si="21"/>
        <v>6.4285714285714288</v>
      </c>
      <c r="AE34" s="975">
        <v>23.45</v>
      </c>
      <c r="AF34" s="544">
        <f t="shared" si="22"/>
        <v>150.75</v>
      </c>
      <c r="AG34" s="1030" t="s">
        <v>446</v>
      </c>
      <c r="AH34" s="1007">
        <f t="shared" si="23"/>
        <v>150.75</v>
      </c>
      <c r="AI34" s="978">
        <f t="shared" si="24"/>
        <v>6.4285714285714288</v>
      </c>
      <c r="AJ34" s="978">
        <f t="shared" si="12"/>
        <v>45</v>
      </c>
      <c r="AK34" s="980"/>
      <c r="AL34" s="980"/>
      <c r="AM34" s="981"/>
    </row>
    <row r="35" spans="1:39">
      <c r="A35" s="966">
        <v>45476</v>
      </c>
      <c r="B35" s="992" t="s">
        <v>263</v>
      </c>
      <c r="C35" s="992" t="s">
        <v>111</v>
      </c>
      <c r="D35" s="993" t="s">
        <v>448</v>
      </c>
      <c r="E35" s="1029" t="s">
        <v>283</v>
      </c>
      <c r="F35" s="970">
        <v>14999</v>
      </c>
      <c r="G35" s="970"/>
      <c r="H35" s="970">
        <v>15025</v>
      </c>
      <c r="I35" s="970"/>
      <c r="J35" s="971">
        <f t="shared" si="0"/>
        <v>26</v>
      </c>
      <c r="K35" s="970">
        <v>15025</v>
      </c>
      <c r="L35" s="541">
        <f t="shared" si="1"/>
        <v>0</v>
      </c>
      <c r="M35" s="970">
        <v>15044</v>
      </c>
      <c r="N35" s="970"/>
      <c r="O35" s="541">
        <f t="shared" si="15"/>
        <v>19</v>
      </c>
      <c r="P35" s="541">
        <f t="shared" si="16"/>
        <v>19</v>
      </c>
      <c r="Q35" s="970">
        <v>15044</v>
      </c>
      <c r="R35" s="970"/>
      <c r="S35" s="971">
        <f t="shared" si="17"/>
        <v>0</v>
      </c>
      <c r="T35" s="542">
        <f t="shared" si="18"/>
        <v>45</v>
      </c>
      <c r="U35" s="542"/>
      <c r="V35" s="541">
        <f t="shared" si="19"/>
        <v>19</v>
      </c>
      <c r="W35" s="543">
        <f t="shared" si="20"/>
        <v>26</v>
      </c>
      <c r="X35" s="972" t="s">
        <v>423</v>
      </c>
      <c r="Y35" s="972" t="s">
        <v>51</v>
      </c>
      <c r="Z35" s="972" t="s">
        <v>29</v>
      </c>
      <c r="AA35" s="972">
        <v>2024</v>
      </c>
      <c r="AB35" s="992" t="s">
        <v>30</v>
      </c>
      <c r="AC35" s="973">
        <v>7</v>
      </c>
      <c r="AD35" s="974">
        <f t="shared" si="21"/>
        <v>6.4285714285714288</v>
      </c>
      <c r="AE35" s="975">
        <v>23.45</v>
      </c>
      <c r="AF35" s="544">
        <f t="shared" si="22"/>
        <v>150.75</v>
      </c>
      <c r="AG35" s="1030" t="s">
        <v>446</v>
      </c>
      <c r="AH35" s="1007">
        <f t="shared" si="23"/>
        <v>150.75</v>
      </c>
      <c r="AI35" s="978">
        <f t="shared" si="24"/>
        <v>6.4285714285714288</v>
      </c>
      <c r="AJ35" s="978">
        <f t="shared" si="12"/>
        <v>45</v>
      </c>
      <c r="AK35" s="1114" t="s">
        <v>439</v>
      </c>
      <c r="AL35" s="1114" t="s">
        <v>440</v>
      </c>
      <c r="AM35" s="1115" t="s">
        <v>2</v>
      </c>
    </row>
    <row r="36" spans="1:39">
      <c r="A36" s="966">
        <v>45476</v>
      </c>
      <c r="B36" s="992" t="s">
        <v>263</v>
      </c>
      <c r="C36" s="992" t="s">
        <v>111</v>
      </c>
      <c r="D36" s="993" t="s">
        <v>447</v>
      </c>
      <c r="E36" s="1029" t="s">
        <v>282</v>
      </c>
      <c r="F36" s="970">
        <v>15044</v>
      </c>
      <c r="G36" s="970"/>
      <c r="H36" s="970">
        <v>15044</v>
      </c>
      <c r="I36" s="970"/>
      <c r="J36" s="971">
        <f t="shared" si="0"/>
        <v>0</v>
      </c>
      <c r="K36" s="970">
        <v>15044</v>
      </c>
      <c r="L36" s="541">
        <f t="shared" si="1"/>
        <v>0</v>
      </c>
      <c r="M36" s="970">
        <v>15059</v>
      </c>
      <c r="N36" s="970"/>
      <c r="O36" s="541">
        <f t="shared" si="15"/>
        <v>15</v>
      </c>
      <c r="P36" s="541">
        <f t="shared" si="16"/>
        <v>15</v>
      </c>
      <c r="Q36" s="970">
        <v>15069</v>
      </c>
      <c r="R36" s="970"/>
      <c r="S36" s="971">
        <f t="shared" si="17"/>
        <v>10</v>
      </c>
      <c r="T36" s="542">
        <f t="shared" si="18"/>
        <v>25</v>
      </c>
      <c r="U36" s="542"/>
      <c r="V36" s="541">
        <f t="shared" si="19"/>
        <v>15</v>
      </c>
      <c r="W36" s="543">
        <f t="shared" si="20"/>
        <v>10</v>
      </c>
      <c r="X36" s="972" t="s">
        <v>423</v>
      </c>
      <c r="Y36" s="972" t="s">
        <v>51</v>
      </c>
      <c r="Z36" s="972" t="s">
        <v>29</v>
      </c>
      <c r="AA36" s="972">
        <v>2024</v>
      </c>
      <c r="AB36" s="992" t="s">
        <v>30</v>
      </c>
      <c r="AC36" s="973">
        <v>7</v>
      </c>
      <c r="AD36" s="974">
        <f t="shared" si="21"/>
        <v>3.5714285714285716</v>
      </c>
      <c r="AE36" s="975">
        <v>23.45</v>
      </c>
      <c r="AF36" s="544">
        <f t="shared" si="22"/>
        <v>83.75</v>
      </c>
      <c r="AG36" s="1030" t="s">
        <v>446</v>
      </c>
      <c r="AH36" s="1007">
        <f t="shared" si="23"/>
        <v>83.75</v>
      </c>
      <c r="AI36" s="978">
        <f t="shared" si="24"/>
        <v>3.5714285714285716</v>
      </c>
      <c r="AJ36" s="978">
        <f t="shared" si="12"/>
        <v>25</v>
      </c>
      <c r="AK36" s="1116">
        <v>915</v>
      </c>
      <c r="AL36" s="1116">
        <v>800</v>
      </c>
      <c r="AM36" s="1117">
        <v>45477</v>
      </c>
    </row>
    <row r="37" spans="1:39">
      <c r="A37" s="966">
        <v>45476</v>
      </c>
      <c r="B37" s="992" t="s">
        <v>263</v>
      </c>
      <c r="C37" s="992" t="s">
        <v>111</v>
      </c>
      <c r="D37" s="993" t="s">
        <v>448</v>
      </c>
      <c r="E37" s="1029" t="s">
        <v>283</v>
      </c>
      <c r="F37" s="970">
        <v>15069</v>
      </c>
      <c r="G37" s="970"/>
      <c r="H37" s="970">
        <v>15090</v>
      </c>
      <c r="I37" s="970"/>
      <c r="J37" s="971">
        <f t="shared" si="0"/>
        <v>21</v>
      </c>
      <c r="K37" s="970">
        <v>15090</v>
      </c>
      <c r="L37" s="541">
        <f t="shared" si="1"/>
        <v>0</v>
      </c>
      <c r="M37" s="970">
        <v>15105</v>
      </c>
      <c r="N37" s="970"/>
      <c r="O37" s="541">
        <f t="shared" si="15"/>
        <v>15</v>
      </c>
      <c r="P37" s="541">
        <f t="shared" si="16"/>
        <v>15</v>
      </c>
      <c r="Q37" s="970">
        <v>15105</v>
      </c>
      <c r="R37" s="970"/>
      <c r="S37" s="971">
        <f t="shared" si="17"/>
        <v>0</v>
      </c>
      <c r="T37" s="542">
        <f t="shared" si="18"/>
        <v>36</v>
      </c>
      <c r="U37" s="542"/>
      <c r="V37" s="541">
        <f t="shared" si="19"/>
        <v>15</v>
      </c>
      <c r="W37" s="543">
        <f t="shared" si="20"/>
        <v>21</v>
      </c>
      <c r="X37" s="972" t="s">
        <v>423</v>
      </c>
      <c r="Y37" s="972" t="s">
        <v>51</v>
      </c>
      <c r="Z37" s="972" t="s">
        <v>29</v>
      </c>
      <c r="AA37" s="972">
        <v>2024</v>
      </c>
      <c r="AB37" s="992" t="s">
        <v>30</v>
      </c>
      <c r="AC37" s="973">
        <v>7</v>
      </c>
      <c r="AD37" s="974">
        <f t="shared" si="21"/>
        <v>5.1428571428571432</v>
      </c>
      <c r="AE37" s="975">
        <v>23.45</v>
      </c>
      <c r="AF37" s="544">
        <f t="shared" si="22"/>
        <v>120.60000000000001</v>
      </c>
      <c r="AG37" s="1030" t="s">
        <v>446</v>
      </c>
      <c r="AH37" s="1007">
        <f t="shared" si="23"/>
        <v>120.60000000000001</v>
      </c>
      <c r="AI37" s="978">
        <f t="shared" si="24"/>
        <v>5.1428571428571432</v>
      </c>
      <c r="AJ37" s="978">
        <f t="shared" si="12"/>
        <v>36</v>
      </c>
      <c r="AK37" s="1118"/>
      <c r="AL37" s="1111"/>
      <c r="AM37" s="1112"/>
    </row>
    <row r="38" spans="1:39">
      <c r="A38" s="966">
        <v>45477</v>
      </c>
      <c r="B38" s="992" t="s">
        <v>263</v>
      </c>
      <c r="C38" s="992" t="s">
        <v>111</v>
      </c>
      <c r="D38" s="993" t="s">
        <v>447</v>
      </c>
      <c r="E38" s="1029" t="s">
        <v>282</v>
      </c>
      <c r="F38" s="970">
        <v>15105</v>
      </c>
      <c r="G38" s="970"/>
      <c r="H38" s="970">
        <v>15105</v>
      </c>
      <c r="I38" s="970"/>
      <c r="J38" s="971">
        <f t="shared" si="0"/>
        <v>0</v>
      </c>
      <c r="K38" s="970">
        <v>15105</v>
      </c>
      <c r="L38" s="541">
        <f t="shared" si="1"/>
        <v>0</v>
      </c>
      <c r="M38" s="970">
        <v>15124</v>
      </c>
      <c r="N38" s="970"/>
      <c r="O38" s="541">
        <f t="shared" si="15"/>
        <v>19</v>
      </c>
      <c r="P38" s="541">
        <f t="shared" si="16"/>
        <v>19</v>
      </c>
      <c r="Q38" s="970">
        <v>15150</v>
      </c>
      <c r="R38" s="970"/>
      <c r="S38" s="971">
        <f t="shared" si="17"/>
        <v>26</v>
      </c>
      <c r="T38" s="542">
        <f t="shared" si="18"/>
        <v>45</v>
      </c>
      <c r="U38" s="542"/>
      <c r="V38" s="541">
        <f t="shared" si="19"/>
        <v>19</v>
      </c>
      <c r="W38" s="543">
        <f t="shared" si="20"/>
        <v>26</v>
      </c>
      <c r="X38" s="972" t="s">
        <v>423</v>
      </c>
      <c r="Y38" s="972" t="s">
        <v>51</v>
      </c>
      <c r="Z38" s="972" t="s">
        <v>29</v>
      </c>
      <c r="AA38" s="972">
        <v>2024</v>
      </c>
      <c r="AB38" s="992" t="s">
        <v>30</v>
      </c>
      <c r="AC38" s="973">
        <v>7</v>
      </c>
      <c r="AD38" s="974">
        <f t="shared" si="21"/>
        <v>6.4285714285714288</v>
      </c>
      <c r="AE38" s="975">
        <v>23.45</v>
      </c>
      <c r="AF38" s="544">
        <f t="shared" si="22"/>
        <v>150.75</v>
      </c>
      <c r="AG38" s="1030" t="s">
        <v>446</v>
      </c>
      <c r="AH38" s="1007">
        <f t="shared" si="23"/>
        <v>150.75</v>
      </c>
      <c r="AI38" s="978">
        <f t="shared" si="24"/>
        <v>6.4285714285714288</v>
      </c>
      <c r="AJ38" s="978">
        <f t="shared" si="12"/>
        <v>45</v>
      </c>
      <c r="AK38" s="1119"/>
      <c r="AL38" s="1111"/>
      <c r="AM38" s="1112"/>
    </row>
    <row r="39" spans="1:39">
      <c r="A39" s="966">
        <v>45478</v>
      </c>
      <c r="B39" s="992" t="s">
        <v>263</v>
      </c>
      <c r="C39" s="992" t="s">
        <v>111</v>
      </c>
      <c r="D39" s="993" t="s">
        <v>448</v>
      </c>
      <c r="E39" s="1029" t="s">
        <v>283</v>
      </c>
      <c r="F39" s="970">
        <v>15150</v>
      </c>
      <c r="G39" s="970"/>
      <c r="H39" s="970">
        <v>15175</v>
      </c>
      <c r="I39" s="970"/>
      <c r="J39" s="971">
        <f t="shared" si="0"/>
        <v>25</v>
      </c>
      <c r="K39" s="970">
        <v>15175</v>
      </c>
      <c r="L39" s="541">
        <f t="shared" si="1"/>
        <v>0</v>
      </c>
      <c r="M39" s="970">
        <v>15194</v>
      </c>
      <c r="N39" s="970"/>
      <c r="O39" s="541">
        <f t="shared" si="15"/>
        <v>19</v>
      </c>
      <c r="P39" s="541">
        <f t="shared" si="16"/>
        <v>19</v>
      </c>
      <c r="Q39" s="970">
        <v>15216</v>
      </c>
      <c r="R39" s="970"/>
      <c r="S39" s="971">
        <f t="shared" si="17"/>
        <v>22</v>
      </c>
      <c r="T39" s="542">
        <f t="shared" si="18"/>
        <v>66</v>
      </c>
      <c r="U39" s="542"/>
      <c r="V39" s="541">
        <f t="shared" si="19"/>
        <v>19</v>
      </c>
      <c r="W39" s="543">
        <f t="shared" si="20"/>
        <v>47</v>
      </c>
      <c r="X39" s="972" t="s">
        <v>423</v>
      </c>
      <c r="Y39" s="972" t="s">
        <v>51</v>
      </c>
      <c r="Z39" s="972" t="s">
        <v>29</v>
      </c>
      <c r="AA39" s="972">
        <v>2024</v>
      </c>
      <c r="AB39" s="992" t="s">
        <v>30</v>
      </c>
      <c r="AC39" s="973">
        <v>7</v>
      </c>
      <c r="AD39" s="974">
        <f t="shared" si="21"/>
        <v>9.4285714285714288</v>
      </c>
      <c r="AE39" s="975">
        <v>23.45</v>
      </c>
      <c r="AF39" s="544">
        <f t="shared" si="22"/>
        <v>221.1</v>
      </c>
      <c r="AG39" s="1030" t="s">
        <v>446</v>
      </c>
      <c r="AH39" s="1007">
        <f t="shared" si="23"/>
        <v>221.1</v>
      </c>
      <c r="AI39" s="978">
        <f t="shared" si="24"/>
        <v>9.4285714285714288</v>
      </c>
      <c r="AJ39" s="978">
        <f t="shared" si="12"/>
        <v>66</v>
      </c>
      <c r="AK39" s="980"/>
      <c r="AL39" s="980"/>
      <c r="AM39" s="981"/>
    </row>
    <row r="40" spans="1:39">
      <c r="A40" s="966">
        <v>45478</v>
      </c>
      <c r="B40" s="992" t="s">
        <v>263</v>
      </c>
      <c r="C40" s="992" t="s">
        <v>111</v>
      </c>
      <c r="D40" s="993" t="s">
        <v>447</v>
      </c>
      <c r="E40" s="1029" t="s">
        <v>282</v>
      </c>
      <c r="F40" s="970">
        <v>15216</v>
      </c>
      <c r="G40" s="970"/>
      <c r="H40" s="970">
        <v>15242</v>
      </c>
      <c r="I40" s="970"/>
      <c r="J40" s="971">
        <f t="shared" si="0"/>
        <v>26</v>
      </c>
      <c r="K40" s="970">
        <v>15242</v>
      </c>
      <c r="L40" s="541">
        <f t="shared" si="1"/>
        <v>0</v>
      </c>
      <c r="M40" s="970">
        <v>15260</v>
      </c>
      <c r="N40" s="970"/>
      <c r="O40" s="541">
        <f t="shared" si="15"/>
        <v>18</v>
      </c>
      <c r="P40" s="541">
        <f t="shared" si="16"/>
        <v>18</v>
      </c>
      <c r="Q40" s="970">
        <v>15324</v>
      </c>
      <c r="R40" s="970"/>
      <c r="S40" s="971">
        <f t="shared" si="17"/>
        <v>64</v>
      </c>
      <c r="T40" s="542">
        <f t="shared" si="18"/>
        <v>108</v>
      </c>
      <c r="U40" s="542"/>
      <c r="V40" s="541">
        <f t="shared" si="19"/>
        <v>18</v>
      </c>
      <c r="W40" s="543">
        <f t="shared" si="20"/>
        <v>90</v>
      </c>
      <c r="X40" s="972" t="s">
        <v>423</v>
      </c>
      <c r="Y40" s="972" t="s">
        <v>51</v>
      </c>
      <c r="Z40" s="972" t="s">
        <v>29</v>
      </c>
      <c r="AA40" s="972">
        <v>2024</v>
      </c>
      <c r="AB40" s="992" t="s">
        <v>30</v>
      </c>
      <c r="AC40" s="973">
        <v>7</v>
      </c>
      <c r="AD40" s="974">
        <f t="shared" si="21"/>
        <v>15.428571428571429</v>
      </c>
      <c r="AE40" s="975">
        <v>23.45</v>
      </c>
      <c r="AF40" s="544">
        <f t="shared" si="22"/>
        <v>361.8</v>
      </c>
      <c r="AG40" s="1030" t="s">
        <v>446</v>
      </c>
      <c r="AH40" s="1007">
        <f t="shared" si="23"/>
        <v>361.8</v>
      </c>
      <c r="AI40" s="978">
        <f t="shared" si="24"/>
        <v>15.428571428571429</v>
      </c>
      <c r="AJ40" s="978">
        <f t="shared" si="12"/>
        <v>108</v>
      </c>
      <c r="AK40" s="980"/>
      <c r="AL40" s="980"/>
      <c r="AM40" s="1032"/>
    </row>
    <row r="41" spans="1:39">
      <c r="A41" s="966">
        <v>45478</v>
      </c>
      <c r="B41" s="992" t="s">
        <v>263</v>
      </c>
      <c r="C41" s="992" t="s">
        <v>111</v>
      </c>
      <c r="D41" s="993" t="s">
        <v>448</v>
      </c>
      <c r="E41" s="1029" t="s">
        <v>283</v>
      </c>
      <c r="F41" s="970">
        <v>15324</v>
      </c>
      <c r="G41" s="970"/>
      <c r="H41" s="970">
        <v>15346</v>
      </c>
      <c r="I41" s="970"/>
      <c r="J41" s="971">
        <f t="shared" si="0"/>
        <v>22</v>
      </c>
      <c r="K41" s="970">
        <v>15346</v>
      </c>
      <c r="L41" s="541">
        <f t="shared" si="1"/>
        <v>0</v>
      </c>
      <c r="M41" s="970">
        <v>15351</v>
      </c>
      <c r="N41" s="970"/>
      <c r="O41" s="541">
        <f t="shared" si="15"/>
        <v>5</v>
      </c>
      <c r="P41" s="541">
        <f t="shared" si="16"/>
        <v>5</v>
      </c>
      <c r="Q41" s="970">
        <v>15373</v>
      </c>
      <c r="R41" s="970"/>
      <c r="S41" s="971">
        <f t="shared" si="17"/>
        <v>22</v>
      </c>
      <c r="T41" s="542">
        <f t="shared" si="18"/>
        <v>49</v>
      </c>
      <c r="U41" s="542"/>
      <c r="V41" s="541">
        <f t="shared" si="19"/>
        <v>5</v>
      </c>
      <c r="W41" s="543">
        <f t="shared" si="20"/>
        <v>44</v>
      </c>
      <c r="X41" s="972" t="s">
        <v>423</v>
      </c>
      <c r="Y41" s="972" t="s">
        <v>51</v>
      </c>
      <c r="Z41" s="972" t="s">
        <v>29</v>
      </c>
      <c r="AA41" s="972">
        <v>2024</v>
      </c>
      <c r="AB41" s="992" t="s">
        <v>30</v>
      </c>
      <c r="AC41" s="973">
        <v>7</v>
      </c>
      <c r="AD41" s="974">
        <f t="shared" si="21"/>
        <v>7</v>
      </c>
      <c r="AE41" s="975">
        <v>23.45</v>
      </c>
      <c r="AF41" s="544">
        <f t="shared" si="22"/>
        <v>164.15</v>
      </c>
      <c r="AG41" s="1030" t="s">
        <v>446</v>
      </c>
      <c r="AH41" s="1007">
        <f t="shared" si="23"/>
        <v>164.15</v>
      </c>
      <c r="AI41" s="978">
        <f t="shared" si="24"/>
        <v>7</v>
      </c>
      <c r="AJ41" s="978">
        <f t="shared" si="12"/>
        <v>49</v>
      </c>
      <c r="AK41" s="1118"/>
      <c r="AL41" s="1111"/>
      <c r="AM41" s="1112"/>
    </row>
    <row r="42" spans="1:39">
      <c r="A42" s="966">
        <v>45478</v>
      </c>
      <c r="B42" s="992" t="s">
        <v>263</v>
      </c>
      <c r="C42" s="992" t="s">
        <v>111</v>
      </c>
      <c r="D42" s="993" t="s">
        <v>447</v>
      </c>
      <c r="E42" s="1029" t="s">
        <v>282</v>
      </c>
      <c r="F42" s="970">
        <v>15373</v>
      </c>
      <c r="G42" s="970"/>
      <c r="H42" s="970">
        <v>15394</v>
      </c>
      <c r="I42" s="970"/>
      <c r="J42" s="971">
        <f t="shared" si="0"/>
        <v>21</v>
      </c>
      <c r="K42" s="970">
        <v>15394</v>
      </c>
      <c r="L42" s="541">
        <f t="shared" si="1"/>
        <v>0</v>
      </c>
      <c r="M42" s="970">
        <v>15413</v>
      </c>
      <c r="N42" s="970"/>
      <c r="O42" s="541">
        <f t="shared" si="15"/>
        <v>19</v>
      </c>
      <c r="P42" s="541">
        <f t="shared" si="16"/>
        <v>19</v>
      </c>
      <c r="Q42" s="970">
        <v>15438</v>
      </c>
      <c r="R42" s="970"/>
      <c r="S42" s="971">
        <f t="shared" si="17"/>
        <v>25</v>
      </c>
      <c r="T42" s="542">
        <f t="shared" si="18"/>
        <v>65</v>
      </c>
      <c r="U42" s="542"/>
      <c r="V42" s="541">
        <f t="shared" si="19"/>
        <v>19</v>
      </c>
      <c r="W42" s="543">
        <f t="shared" si="20"/>
        <v>46</v>
      </c>
      <c r="X42" s="972" t="s">
        <v>423</v>
      </c>
      <c r="Y42" s="972" t="s">
        <v>51</v>
      </c>
      <c r="Z42" s="972" t="s">
        <v>29</v>
      </c>
      <c r="AA42" s="972">
        <v>2024</v>
      </c>
      <c r="AB42" s="992" t="s">
        <v>30</v>
      </c>
      <c r="AC42" s="973">
        <v>7</v>
      </c>
      <c r="AD42" s="974">
        <f t="shared" si="21"/>
        <v>9.2857142857142865</v>
      </c>
      <c r="AE42" s="975">
        <v>23.45</v>
      </c>
      <c r="AF42" s="544">
        <f t="shared" si="22"/>
        <v>217.75</v>
      </c>
      <c r="AG42" s="1030" t="s">
        <v>446</v>
      </c>
      <c r="AH42" s="1007">
        <f t="shared" si="23"/>
        <v>217.75</v>
      </c>
      <c r="AI42" s="978">
        <f t="shared" si="24"/>
        <v>9.2857142857142865</v>
      </c>
      <c r="AJ42" s="978">
        <f t="shared" si="12"/>
        <v>65</v>
      </c>
      <c r="AK42" s="980"/>
      <c r="AL42" s="980"/>
      <c r="AM42" s="981"/>
    </row>
    <row r="43" spans="1:39">
      <c r="A43" s="966">
        <v>45481</v>
      </c>
      <c r="B43" s="992" t="s">
        <v>263</v>
      </c>
      <c r="C43" s="992" t="s">
        <v>111</v>
      </c>
      <c r="D43" s="993" t="s">
        <v>448</v>
      </c>
      <c r="E43" s="1029" t="s">
        <v>283</v>
      </c>
      <c r="F43" s="970">
        <v>15438</v>
      </c>
      <c r="G43" s="970"/>
      <c r="H43" s="970">
        <v>15463</v>
      </c>
      <c r="I43" s="970"/>
      <c r="J43" s="971">
        <f t="shared" si="0"/>
        <v>25</v>
      </c>
      <c r="K43" s="970">
        <v>15463</v>
      </c>
      <c r="L43" s="541">
        <f t="shared" si="1"/>
        <v>0</v>
      </c>
      <c r="M43" s="970">
        <v>15470</v>
      </c>
      <c r="N43" s="970"/>
      <c r="O43" s="541">
        <f t="shared" si="15"/>
        <v>7</v>
      </c>
      <c r="P43" s="541">
        <f t="shared" si="16"/>
        <v>7</v>
      </c>
      <c r="Q43" s="970">
        <v>15481</v>
      </c>
      <c r="R43" s="970"/>
      <c r="S43" s="971">
        <f t="shared" si="17"/>
        <v>11</v>
      </c>
      <c r="T43" s="542">
        <f t="shared" si="18"/>
        <v>43</v>
      </c>
      <c r="U43" s="542"/>
      <c r="V43" s="541">
        <f t="shared" si="19"/>
        <v>7</v>
      </c>
      <c r="W43" s="543">
        <f t="shared" si="20"/>
        <v>36</v>
      </c>
      <c r="X43" s="972" t="s">
        <v>423</v>
      </c>
      <c r="Y43" s="972" t="s">
        <v>51</v>
      </c>
      <c r="Z43" s="972" t="s">
        <v>29</v>
      </c>
      <c r="AA43" s="972">
        <v>2024</v>
      </c>
      <c r="AB43" s="992" t="s">
        <v>30</v>
      </c>
      <c r="AC43" s="973">
        <v>7</v>
      </c>
      <c r="AD43" s="974">
        <f t="shared" si="21"/>
        <v>6.1428571428571432</v>
      </c>
      <c r="AE43" s="975">
        <v>23.45</v>
      </c>
      <c r="AF43" s="544">
        <f t="shared" si="22"/>
        <v>144.05000000000001</v>
      </c>
      <c r="AG43" s="1030" t="s">
        <v>446</v>
      </c>
      <c r="AH43" s="1007">
        <f t="shared" si="23"/>
        <v>144.05000000000001</v>
      </c>
      <c r="AI43" s="978">
        <f t="shared" si="24"/>
        <v>6.1428571428571432</v>
      </c>
      <c r="AJ43" s="978">
        <f t="shared" si="12"/>
        <v>43</v>
      </c>
      <c r="AK43" s="980"/>
      <c r="AL43" s="980"/>
      <c r="AM43" s="1032"/>
    </row>
    <row r="44" spans="1:39">
      <c r="A44" s="966">
        <v>45481</v>
      </c>
      <c r="B44" s="992" t="s">
        <v>263</v>
      </c>
      <c r="C44" s="992" t="s">
        <v>111</v>
      </c>
      <c r="D44" s="993" t="s">
        <v>447</v>
      </c>
      <c r="E44" s="1029" t="s">
        <v>282</v>
      </c>
      <c r="F44" s="970">
        <v>15481</v>
      </c>
      <c r="G44" s="970"/>
      <c r="H44" s="970">
        <v>15503</v>
      </c>
      <c r="I44" s="970"/>
      <c r="J44" s="971">
        <f t="shared" si="0"/>
        <v>22</v>
      </c>
      <c r="K44" s="970">
        <v>15503</v>
      </c>
      <c r="L44" s="541">
        <f t="shared" si="1"/>
        <v>0</v>
      </c>
      <c r="M44" s="970">
        <v>15518</v>
      </c>
      <c r="N44" s="970"/>
      <c r="O44" s="541">
        <f t="shared" si="15"/>
        <v>15</v>
      </c>
      <c r="P44" s="541">
        <f t="shared" si="16"/>
        <v>15</v>
      </c>
      <c r="Q44" s="970">
        <v>15518</v>
      </c>
      <c r="R44" s="970"/>
      <c r="S44" s="971">
        <f t="shared" si="17"/>
        <v>0</v>
      </c>
      <c r="T44" s="542">
        <f t="shared" si="18"/>
        <v>37</v>
      </c>
      <c r="U44" s="542"/>
      <c r="V44" s="541">
        <f t="shared" si="19"/>
        <v>15</v>
      </c>
      <c r="W44" s="543">
        <f t="shared" si="20"/>
        <v>22</v>
      </c>
      <c r="X44" s="972" t="s">
        <v>423</v>
      </c>
      <c r="Y44" s="972" t="s">
        <v>51</v>
      </c>
      <c r="Z44" s="972" t="s">
        <v>29</v>
      </c>
      <c r="AA44" s="972">
        <v>2024</v>
      </c>
      <c r="AB44" s="992" t="s">
        <v>30</v>
      </c>
      <c r="AC44" s="973">
        <v>7</v>
      </c>
      <c r="AD44" s="974">
        <f t="shared" si="21"/>
        <v>5.2857142857142856</v>
      </c>
      <c r="AE44" s="975">
        <v>23.45</v>
      </c>
      <c r="AF44" s="544">
        <f t="shared" si="22"/>
        <v>123.94999999999999</v>
      </c>
      <c r="AG44" s="1030" t="s">
        <v>446</v>
      </c>
      <c r="AH44" s="1007">
        <f t="shared" si="23"/>
        <v>123.94999999999999</v>
      </c>
      <c r="AI44" s="978">
        <f t="shared" si="24"/>
        <v>5.2857142857142856</v>
      </c>
      <c r="AJ44" s="978">
        <f t="shared" si="12"/>
        <v>37</v>
      </c>
      <c r="AK44" s="980"/>
      <c r="AL44" s="980"/>
      <c r="AM44" s="981"/>
    </row>
    <row r="45" spans="1:39">
      <c r="A45" s="966">
        <v>45481</v>
      </c>
      <c r="B45" s="992" t="s">
        <v>263</v>
      </c>
      <c r="C45" s="992" t="s">
        <v>111</v>
      </c>
      <c r="D45" s="993" t="s">
        <v>448</v>
      </c>
      <c r="E45" s="1029" t="s">
        <v>283</v>
      </c>
      <c r="F45" s="970">
        <v>15518</v>
      </c>
      <c r="G45" s="970"/>
      <c r="H45" s="970">
        <v>15518</v>
      </c>
      <c r="I45" s="970"/>
      <c r="J45" s="971">
        <f t="shared" si="0"/>
        <v>0</v>
      </c>
      <c r="K45" s="970">
        <v>15518</v>
      </c>
      <c r="L45" s="541">
        <f t="shared" si="1"/>
        <v>0</v>
      </c>
      <c r="M45" s="970">
        <v>15537</v>
      </c>
      <c r="N45" s="970"/>
      <c r="O45" s="541">
        <f t="shared" si="15"/>
        <v>19</v>
      </c>
      <c r="P45" s="541">
        <f t="shared" si="16"/>
        <v>19</v>
      </c>
      <c r="Q45" s="970">
        <v>15546</v>
      </c>
      <c r="R45" s="970"/>
      <c r="S45" s="971">
        <f t="shared" si="17"/>
        <v>9</v>
      </c>
      <c r="T45" s="542">
        <f t="shared" si="18"/>
        <v>28</v>
      </c>
      <c r="U45" s="542"/>
      <c r="V45" s="541">
        <f t="shared" si="19"/>
        <v>19</v>
      </c>
      <c r="W45" s="543">
        <f t="shared" si="20"/>
        <v>9</v>
      </c>
      <c r="X45" s="972" t="s">
        <v>423</v>
      </c>
      <c r="Y45" s="972" t="s">
        <v>51</v>
      </c>
      <c r="Z45" s="972" t="s">
        <v>29</v>
      </c>
      <c r="AA45" s="972">
        <v>2024</v>
      </c>
      <c r="AB45" s="992" t="s">
        <v>30</v>
      </c>
      <c r="AC45" s="973">
        <v>7</v>
      </c>
      <c r="AD45" s="974">
        <f t="shared" si="21"/>
        <v>4</v>
      </c>
      <c r="AE45" s="975">
        <v>23.45</v>
      </c>
      <c r="AF45" s="544">
        <f t="shared" si="22"/>
        <v>93.8</v>
      </c>
      <c r="AG45" s="1030" t="s">
        <v>446</v>
      </c>
      <c r="AH45" s="1007">
        <f t="shared" si="23"/>
        <v>93.8</v>
      </c>
      <c r="AI45" s="978">
        <f t="shared" si="24"/>
        <v>4</v>
      </c>
      <c r="AJ45" s="978">
        <f t="shared" si="12"/>
        <v>28</v>
      </c>
      <c r="AK45" s="1114" t="s">
        <v>439</v>
      </c>
      <c r="AL45" s="1114" t="s">
        <v>440</v>
      </c>
      <c r="AM45" s="1115" t="s">
        <v>2</v>
      </c>
    </row>
    <row r="46" spans="1:39">
      <c r="A46" s="966">
        <v>45482</v>
      </c>
      <c r="B46" s="992" t="s">
        <v>263</v>
      </c>
      <c r="C46" s="992" t="s">
        <v>111</v>
      </c>
      <c r="D46" s="993" t="s">
        <v>447</v>
      </c>
      <c r="E46" s="1029" t="s">
        <v>282</v>
      </c>
      <c r="F46" s="970">
        <v>15546</v>
      </c>
      <c r="G46" s="970"/>
      <c r="H46" s="970">
        <v>15546</v>
      </c>
      <c r="I46" s="970"/>
      <c r="J46" s="971">
        <f t="shared" si="0"/>
        <v>0</v>
      </c>
      <c r="K46" s="970">
        <v>15546</v>
      </c>
      <c r="L46" s="541">
        <f t="shared" si="1"/>
        <v>0</v>
      </c>
      <c r="M46" s="970">
        <v>15575</v>
      </c>
      <c r="N46" s="970"/>
      <c r="O46" s="541">
        <f t="shared" si="15"/>
        <v>29</v>
      </c>
      <c r="P46" s="541">
        <f t="shared" si="16"/>
        <v>29</v>
      </c>
      <c r="Q46" s="970">
        <v>15575</v>
      </c>
      <c r="R46" s="970"/>
      <c r="S46" s="971">
        <f t="shared" si="17"/>
        <v>0</v>
      </c>
      <c r="T46" s="542">
        <f t="shared" si="18"/>
        <v>29</v>
      </c>
      <c r="U46" s="542"/>
      <c r="V46" s="541">
        <f t="shared" si="19"/>
        <v>29</v>
      </c>
      <c r="W46" s="543">
        <f t="shared" si="20"/>
        <v>0</v>
      </c>
      <c r="X46" s="972" t="s">
        <v>423</v>
      </c>
      <c r="Y46" s="972" t="s">
        <v>51</v>
      </c>
      <c r="Z46" s="972" t="s">
        <v>29</v>
      </c>
      <c r="AA46" s="972">
        <v>2024</v>
      </c>
      <c r="AB46" s="992" t="s">
        <v>30</v>
      </c>
      <c r="AC46" s="973">
        <v>7</v>
      </c>
      <c r="AD46" s="974">
        <f t="shared" si="21"/>
        <v>4.1428571428571432</v>
      </c>
      <c r="AE46" s="975">
        <v>23.45</v>
      </c>
      <c r="AF46" s="544">
        <f t="shared" si="22"/>
        <v>97.15</v>
      </c>
      <c r="AG46" s="1030" t="s">
        <v>446</v>
      </c>
      <c r="AH46" s="1007">
        <f t="shared" si="23"/>
        <v>97.15</v>
      </c>
      <c r="AI46" s="978">
        <f t="shared" si="24"/>
        <v>4.1428571428571432</v>
      </c>
      <c r="AJ46" s="978">
        <f t="shared" si="12"/>
        <v>29</v>
      </c>
      <c r="AK46" s="1116">
        <v>1695</v>
      </c>
      <c r="AL46" s="1116">
        <v>1500</v>
      </c>
      <c r="AM46" s="1117">
        <v>45482</v>
      </c>
    </row>
    <row r="47" spans="1:39">
      <c r="A47" s="966">
        <v>45482</v>
      </c>
      <c r="B47" s="992" t="s">
        <v>263</v>
      </c>
      <c r="C47" s="992" t="s">
        <v>111</v>
      </c>
      <c r="D47" s="993" t="s">
        <v>448</v>
      </c>
      <c r="E47" s="1029" t="s">
        <v>283</v>
      </c>
      <c r="F47" s="970">
        <v>15475</v>
      </c>
      <c r="G47" s="970"/>
      <c r="H47" s="970">
        <v>15475</v>
      </c>
      <c r="I47" s="970"/>
      <c r="J47" s="971">
        <f t="shared" si="0"/>
        <v>0</v>
      </c>
      <c r="K47" s="970">
        <v>15475</v>
      </c>
      <c r="L47" s="541">
        <f t="shared" si="1"/>
        <v>0</v>
      </c>
      <c r="M47" s="970">
        <v>15527</v>
      </c>
      <c r="N47" s="970"/>
      <c r="O47" s="541">
        <f t="shared" si="15"/>
        <v>52</v>
      </c>
      <c r="P47" s="541">
        <f t="shared" si="16"/>
        <v>52</v>
      </c>
      <c r="Q47" s="970">
        <v>15580</v>
      </c>
      <c r="R47" s="970"/>
      <c r="S47" s="971">
        <f t="shared" si="17"/>
        <v>53</v>
      </c>
      <c r="T47" s="542">
        <f t="shared" si="18"/>
        <v>105</v>
      </c>
      <c r="U47" s="542"/>
      <c r="V47" s="541">
        <f t="shared" si="19"/>
        <v>52</v>
      </c>
      <c r="W47" s="543">
        <f t="shared" si="20"/>
        <v>53</v>
      </c>
      <c r="X47" s="972" t="s">
        <v>423</v>
      </c>
      <c r="Y47" s="972" t="s">
        <v>51</v>
      </c>
      <c r="Z47" s="972" t="s">
        <v>29</v>
      </c>
      <c r="AA47" s="972">
        <v>2024</v>
      </c>
      <c r="AB47" s="992" t="s">
        <v>30</v>
      </c>
      <c r="AC47" s="973">
        <v>7</v>
      </c>
      <c r="AD47" s="974">
        <f t="shared" si="21"/>
        <v>15</v>
      </c>
      <c r="AE47" s="975">
        <v>23.45</v>
      </c>
      <c r="AF47" s="544">
        <f t="shared" si="22"/>
        <v>351.75</v>
      </c>
      <c r="AG47" s="1030" t="s">
        <v>446</v>
      </c>
      <c r="AH47" s="1007">
        <f t="shared" si="23"/>
        <v>351.75</v>
      </c>
      <c r="AI47" s="978">
        <f t="shared" si="24"/>
        <v>15</v>
      </c>
      <c r="AJ47" s="978">
        <f t="shared" si="12"/>
        <v>105</v>
      </c>
      <c r="AK47" s="980"/>
      <c r="AL47" s="980"/>
      <c r="AM47" s="1032"/>
    </row>
    <row r="48" spans="1:39">
      <c r="A48" s="966">
        <v>45482</v>
      </c>
      <c r="B48" s="992" t="s">
        <v>263</v>
      </c>
      <c r="C48" s="992" t="s">
        <v>111</v>
      </c>
      <c r="D48" s="993" t="s">
        <v>447</v>
      </c>
      <c r="E48" s="1029" t="s">
        <v>282</v>
      </c>
      <c r="F48" s="970">
        <v>15580</v>
      </c>
      <c r="G48" s="970"/>
      <c r="H48" s="970">
        <v>15580</v>
      </c>
      <c r="I48" s="970"/>
      <c r="J48" s="971">
        <f t="shared" si="0"/>
        <v>0</v>
      </c>
      <c r="K48" s="970">
        <v>15580</v>
      </c>
      <c r="L48" s="541">
        <f t="shared" si="1"/>
        <v>0</v>
      </c>
      <c r="M48" s="970">
        <v>15602</v>
      </c>
      <c r="N48" s="970"/>
      <c r="O48" s="541">
        <f t="shared" si="15"/>
        <v>22</v>
      </c>
      <c r="P48" s="541">
        <f t="shared" si="16"/>
        <v>22</v>
      </c>
      <c r="Q48" s="970">
        <v>15602</v>
      </c>
      <c r="R48" s="970"/>
      <c r="S48" s="971">
        <f t="shared" si="17"/>
        <v>0</v>
      </c>
      <c r="T48" s="542">
        <f t="shared" si="18"/>
        <v>22</v>
      </c>
      <c r="U48" s="542"/>
      <c r="V48" s="541">
        <f t="shared" si="19"/>
        <v>22</v>
      </c>
      <c r="W48" s="543">
        <f t="shared" si="20"/>
        <v>0</v>
      </c>
      <c r="X48" s="972" t="s">
        <v>423</v>
      </c>
      <c r="Y48" s="972" t="s">
        <v>51</v>
      </c>
      <c r="Z48" s="972" t="s">
        <v>29</v>
      </c>
      <c r="AA48" s="972">
        <v>2024</v>
      </c>
      <c r="AB48" s="992" t="s">
        <v>30</v>
      </c>
      <c r="AC48" s="973">
        <v>7</v>
      </c>
      <c r="AD48" s="974">
        <f t="shared" si="21"/>
        <v>3.1428571428571428</v>
      </c>
      <c r="AE48" s="975">
        <v>23.45</v>
      </c>
      <c r="AF48" s="544">
        <f t="shared" si="22"/>
        <v>73.7</v>
      </c>
      <c r="AG48" s="1030" t="s">
        <v>446</v>
      </c>
      <c r="AH48" s="1007">
        <f t="shared" si="23"/>
        <v>73.7</v>
      </c>
      <c r="AI48" s="978">
        <f t="shared" si="24"/>
        <v>3.1428571428571428</v>
      </c>
      <c r="AJ48" s="978">
        <f t="shared" si="12"/>
        <v>22</v>
      </c>
      <c r="AK48" s="979"/>
      <c r="AL48" s="1111"/>
      <c r="AM48" s="1112"/>
    </row>
    <row r="49" spans="1:39">
      <c r="A49" s="966">
        <v>45482</v>
      </c>
      <c r="B49" s="992" t="s">
        <v>263</v>
      </c>
      <c r="C49" s="992" t="s">
        <v>111</v>
      </c>
      <c r="D49" s="993" t="s">
        <v>448</v>
      </c>
      <c r="E49" s="1029" t="s">
        <v>283</v>
      </c>
      <c r="F49" s="970">
        <v>15602</v>
      </c>
      <c r="G49" s="970"/>
      <c r="H49" s="970">
        <v>15624</v>
      </c>
      <c r="I49" s="970"/>
      <c r="J49" s="971">
        <f t="shared" si="0"/>
        <v>22</v>
      </c>
      <c r="K49" s="970">
        <v>15624</v>
      </c>
      <c r="L49" s="541">
        <f t="shared" si="1"/>
        <v>0</v>
      </c>
      <c r="M49" s="970">
        <v>15642</v>
      </c>
      <c r="N49" s="970"/>
      <c r="O49" s="541">
        <f t="shared" si="15"/>
        <v>18</v>
      </c>
      <c r="P49" s="541">
        <f t="shared" si="16"/>
        <v>18</v>
      </c>
      <c r="Q49" s="970">
        <v>15668</v>
      </c>
      <c r="R49" s="970"/>
      <c r="S49" s="971">
        <f t="shared" si="17"/>
        <v>26</v>
      </c>
      <c r="T49" s="542">
        <f t="shared" si="18"/>
        <v>66</v>
      </c>
      <c r="U49" s="542"/>
      <c r="V49" s="541">
        <f t="shared" si="19"/>
        <v>18</v>
      </c>
      <c r="W49" s="543">
        <f t="shared" si="20"/>
        <v>48</v>
      </c>
      <c r="X49" s="972" t="s">
        <v>423</v>
      </c>
      <c r="Y49" s="972" t="s">
        <v>51</v>
      </c>
      <c r="Z49" s="972" t="s">
        <v>29</v>
      </c>
      <c r="AA49" s="972">
        <v>2024</v>
      </c>
      <c r="AB49" s="992" t="s">
        <v>30</v>
      </c>
      <c r="AC49" s="973">
        <v>7</v>
      </c>
      <c r="AD49" s="974">
        <f t="shared" si="21"/>
        <v>9.4285714285714288</v>
      </c>
      <c r="AE49" s="975">
        <v>23.45</v>
      </c>
      <c r="AF49" s="544">
        <f t="shared" si="22"/>
        <v>221.1</v>
      </c>
      <c r="AG49" s="1030" t="s">
        <v>446</v>
      </c>
      <c r="AH49" s="1007">
        <f t="shared" si="23"/>
        <v>221.1</v>
      </c>
      <c r="AI49" s="978">
        <f t="shared" si="24"/>
        <v>9.4285714285714288</v>
      </c>
      <c r="AJ49" s="978">
        <f t="shared" si="12"/>
        <v>66</v>
      </c>
      <c r="AK49" s="979"/>
      <c r="AL49" s="1111"/>
      <c r="AM49" s="1112"/>
    </row>
    <row r="50" spans="1:39">
      <c r="A50" s="966">
        <v>45483</v>
      </c>
      <c r="B50" s="992" t="s">
        <v>263</v>
      </c>
      <c r="C50" s="992" t="s">
        <v>111</v>
      </c>
      <c r="D50" s="993" t="s">
        <v>447</v>
      </c>
      <c r="E50" s="1029" t="s">
        <v>282</v>
      </c>
      <c r="F50" s="970">
        <v>15668</v>
      </c>
      <c r="G50" s="970"/>
      <c r="H50" s="970">
        <v>15693</v>
      </c>
      <c r="I50" s="970"/>
      <c r="J50" s="971">
        <f t="shared" si="0"/>
        <v>25</v>
      </c>
      <c r="K50" s="970">
        <v>15693</v>
      </c>
      <c r="L50" s="541">
        <f t="shared" si="1"/>
        <v>0</v>
      </c>
      <c r="M50" s="970">
        <v>15712</v>
      </c>
      <c r="N50" s="970"/>
      <c r="O50" s="541">
        <f t="shared" si="15"/>
        <v>19</v>
      </c>
      <c r="P50" s="541">
        <f t="shared" si="16"/>
        <v>19</v>
      </c>
      <c r="Q50" s="970">
        <v>15712</v>
      </c>
      <c r="R50" s="970"/>
      <c r="S50" s="971">
        <f t="shared" si="17"/>
        <v>0</v>
      </c>
      <c r="T50" s="542">
        <f t="shared" si="18"/>
        <v>44</v>
      </c>
      <c r="U50" s="542"/>
      <c r="V50" s="541">
        <f t="shared" si="19"/>
        <v>19</v>
      </c>
      <c r="W50" s="543">
        <f t="shared" si="20"/>
        <v>25</v>
      </c>
      <c r="X50" s="972" t="s">
        <v>423</v>
      </c>
      <c r="Y50" s="972" t="s">
        <v>51</v>
      </c>
      <c r="Z50" s="972" t="s">
        <v>29</v>
      </c>
      <c r="AA50" s="972">
        <v>2024</v>
      </c>
      <c r="AB50" s="992" t="s">
        <v>30</v>
      </c>
      <c r="AC50" s="973">
        <v>7</v>
      </c>
      <c r="AD50" s="974">
        <f t="shared" si="21"/>
        <v>6.2857142857142856</v>
      </c>
      <c r="AE50" s="975">
        <v>23.45</v>
      </c>
      <c r="AF50" s="544">
        <f t="shared" si="22"/>
        <v>147.4</v>
      </c>
      <c r="AG50" s="1030" t="s">
        <v>446</v>
      </c>
      <c r="AH50" s="1007">
        <f t="shared" si="23"/>
        <v>147.4</v>
      </c>
      <c r="AI50" s="978">
        <f t="shared" si="24"/>
        <v>6.2857142857142856</v>
      </c>
      <c r="AJ50" s="978">
        <f t="shared" si="12"/>
        <v>44</v>
      </c>
      <c r="AK50" s="979"/>
      <c r="AL50" s="1111"/>
      <c r="AM50" s="1112"/>
    </row>
    <row r="51" spans="1:39">
      <c r="A51" s="966">
        <v>45483</v>
      </c>
      <c r="B51" s="992" t="s">
        <v>263</v>
      </c>
      <c r="C51" s="992" t="s">
        <v>111</v>
      </c>
      <c r="D51" s="993" t="s">
        <v>448</v>
      </c>
      <c r="E51" s="1029" t="s">
        <v>283</v>
      </c>
      <c r="F51" s="970">
        <v>15712</v>
      </c>
      <c r="G51" s="970"/>
      <c r="H51" s="970">
        <v>15712</v>
      </c>
      <c r="I51" s="970"/>
      <c r="J51" s="971">
        <f t="shared" si="0"/>
        <v>0</v>
      </c>
      <c r="K51" s="970">
        <v>15712</v>
      </c>
      <c r="L51" s="541">
        <f t="shared" si="1"/>
        <v>0</v>
      </c>
      <c r="M51" s="970">
        <v>15727</v>
      </c>
      <c r="N51" s="970"/>
      <c r="O51" s="541">
        <f t="shared" si="15"/>
        <v>15</v>
      </c>
      <c r="P51" s="541">
        <f t="shared" si="16"/>
        <v>15</v>
      </c>
      <c r="Q51" s="970">
        <v>15735</v>
      </c>
      <c r="R51" s="970"/>
      <c r="S51" s="971">
        <f t="shared" si="17"/>
        <v>8</v>
      </c>
      <c r="T51" s="542">
        <f t="shared" si="18"/>
        <v>23</v>
      </c>
      <c r="U51" s="542"/>
      <c r="V51" s="541">
        <f t="shared" si="19"/>
        <v>15</v>
      </c>
      <c r="W51" s="543">
        <f t="shared" si="20"/>
        <v>8</v>
      </c>
      <c r="X51" s="972" t="s">
        <v>423</v>
      </c>
      <c r="Y51" s="972" t="s">
        <v>51</v>
      </c>
      <c r="Z51" s="972" t="s">
        <v>29</v>
      </c>
      <c r="AA51" s="972">
        <v>2024</v>
      </c>
      <c r="AB51" s="992" t="s">
        <v>30</v>
      </c>
      <c r="AC51" s="973">
        <v>7</v>
      </c>
      <c r="AD51" s="974">
        <f t="shared" si="21"/>
        <v>3.2857142857142856</v>
      </c>
      <c r="AE51" s="975">
        <v>23.45</v>
      </c>
      <c r="AF51" s="544">
        <f t="shared" si="22"/>
        <v>77.05</v>
      </c>
      <c r="AG51" s="1030" t="s">
        <v>446</v>
      </c>
      <c r="AH51" s="1007">
        <f t="shared" si="23"/>
        <v>77.05</v>
      </c>
      <c r="AI51" s="978">
        <f t="shared" si="24"/>
        <v>3.2857142857142856</v>
      </c>
      <c r="AJ51" s="978">
        <f t="shared" si="12"/>
        <v>23</v>
      </c>
      <c r="AK51" s="979"/>
      <c r="AL51" s="1111"/>
      <c r="AM51" s="1112"/>
    </row>
    <row r="52" spans="1:39">
      <c r="A52" s="966">
        <v>45483</v>
      </c>
      <c r="B52" s="992" t="s">
        <v>263</v>
      </c>
      <c r="C52" s="992" t="s">
        <v>111</v>
      </c>
      <c r="D52" s="993" t="s">
        <v>447</v>
      </c>
      <c r="E52" s="1029" t="s">
        <v>282</v>
      </c>
      <c r="F52" s="970">
        <v>15735</v>
      </c>
      <c r="G52" s="970"/>
      <c r="H52" s="970">
        <v>15753</v>
      </c>
      <c r="I52" s="970"/>
      <c r="J52" s="971">
        <f t="shared" si="0"/>
        <v>18</v>
      </c>
      <c r="K52" s="970">
        <v>15753</v>
      </c>
      <c r="L52" s="541">
        <f t="shared" si="1"/>
        <v>0</v>
      </c>
      <c r="M52" s="970">
        <v>15768</v>
      </c>
      <c r="N52" s="970"/>
      <c r="O52" s="541">
        <f t="shared" si="15"/>
        <v>15</v>
      </c>
      <c r="P52" s="541">
        <f t="shared" si="16"/>
        <v>15</v>
      </c>
      <c r="Q52" s="970">
        <v>15768</v>
      </c>
      <c r="R52" s="970"/>
      <c r="S52" s="971">
        <f t="shared" si="17"/>
        <v>0</v>
      </c>
      <c r="T52" s="542">
        <f t="shared" si="18"/>
        <v>33</v>
      </c>
      <c r="U52" s="542"/>
      <c r="V52" s="541">
        <f t="shared" si="19"/>
        <v>15</v>
      </c>
      <c r="W52" s="543">
        <f t="shared" si="20"/>
        <v>18</v>
      </c>
      <c r="X52" s="972" t="s">
        <v>423</v>
      </c>
      <c r="Y52" s="972" t="s">
        <v>51</v>
      </c>
      <c r="Z52" s="972" t="s">
        <v>29</v>
      </c>
      <c r="AA52" s="972">
        <v>2024</v>
      </c>
      <c r="AB52" s="992" t="s">
        <v>30</v>
      </c>
      <c r="AC52" s="973">
        <v>7</v>
      </c>
      <c r="AD52" s="974">
        <f t="shared" si="21"/>
        <v>4.7142857142857144</v>
      </c>
      <c r="AE52" s="975">
        <v>23.45</v>
      </c>
      <c r="AF52" s="544">
        <f t="shared" si="22"/>
        <v>110.55</v>
      </c>
      <c r="AG52" s="1030" t="s">
        <v>446</v>
      </c>
      <c r="AH52" s="1007">
        <f t="shared" si="23"/>
        <v>110.55</v>
      </c>
      <c r="AI52" s="978">
        <f t="shared" si="24"/>
        <v>4.7142857142857144</v>
      </c>
      <c r="AJ52" s="978">
        <f t="shared" si="12"/>
        <v>33</v>
      </c>
      <c r="AK52" s="979"/>
      <c r="AL52" s="1111"/>
      <c r="AM52" s="1112"/>
    </row>
    <row r="53" spans="1:39">
      <c r="A53" s="966">
        <v>45483</v>
      </c>
      <c r="B53" s="992" t="s">
        <v>263</v>
      </c>
      <c r="C53" s="992" t="s">
        <v>111</v>
      </c>
      <c r="D53" s="993" t="s">
        <v>448</v>
      </c>
      <c r="E53" s="1029" t="s">
        <v>283</v>
      </c>
      <c r="F53" s="970">
        <v>15768</v>
      </c>
      <c r="G53" s="970"/>
      <c r="H53" s="970">
        <v>15768</v>
      </c>
      <c r="I53" s="970"/>
      <c r="J53" s="971">
        <f t="shared" si="0"/>
        <v>0</v>
      </c>
      <c r="K53" s="970">
        <v>15768</v>
      </c>
      <c r="L53" s="541">
        <f t="shared" si="1"/>
        <v>0</v>
      </c>
      <c r="M53" s="970">
        <v>15787</v>
      </c>
      <c r="N53" s="970"/>
      <c r="O53" s="541">
        <f t="shared" si="15"/>
        <v>19</v>
      </c>
      <c r="P53" s="541">
        <f t="shared" si="16"/>
        <v>19</v>
      </c>
      <c r="Q53" s="970">
        <v>15806</v>
      </c>
      <c r="R53" s="970"/>
      <c r="S53" s="971">
        <f t="shared" si="17"/>
        <v>19</v>
      </c>
      <c r="T53" s="542">
        <f t="shared" si="18"/>
        <v>38</v>
      </c>
      <c r="U53" s="542"/>
      <c r="V53" s="541">
        <f t="shared" si="19"/>
        <v>19</v>
      </c>
      <c r="W53" s="543">
        <f t="shared" si="20"/>
        <v>19</v>
      </c>
      <c r="X53" s="972" t="s">
        <v>423</v>
      </c>
      <c r="Y53" s="972" t="s">
        <v>51</v>
      </c>
      <c r="Z53" s="972" t="s">
        <v>29</v>
      </c>
      <c r="AA53" s="972">
        <v>2024</v>
      </c>
      <c r="AB53" s="992" t="s">
        <v>30</v>
      </c>
      <c r="AC53" s="973">
        <v>7</v>
      </c>
      <c r="AD53" s="974">
        <f t="shared" si="21"/>
        <v>5.4285714285714288</v>
      </c>
      <c r="AE53" s="975">
        <v>23.45</v>
      </c>
      <c r="AF53" s="544">
        <f t="shared" si="22"/>
        <v>127.3</v>
      </c>
      <c r="AG53" s="1030" t="s">
        <v>446</v>
      </c>
      <c r="AH53" s="1007">
        <f t="shared" si="23"/>
        <v>127.3</v>
      </c>
      <c r="AI53" s="978">
        <f t="shared" si="24"/>
        <v>5.4285714285714288</v>
      </c>
      <c r="AJ53" s="978">
        <f t="shared" si="12"/>
        <v>38</v>
      </c>
      <c r="AK53" s="1114" t="s">
        <v>439</v>
      </c>
      <c r="AL53" s="1114" t="s">
        <v>440</v>
      </c>
      <c r="AM53" s="1115" t="s">
        <v>2</v>
      </c>
    </row>
    <row r="54" spans="1:39">
      <c r="A54" s="966">
        <v>45484</v>
      </c>
      <c r="B54" s="992" t="s">
        <v>263</v>
      </c>
      <c r="C54" s="992" t="s">
        <v>111</v>
      </c>
      <c r="D54" s="993" t="s">
        <v>447</v>
      </c>
      <c r="E54" s="1029" t="s">
        <v>282</v>
      </c>
      <c r="F54" s="970">
        <v>15806</v>
      </c>
      <c r="G54" s="970"/>
      <c r="H54" s="970">
        <v>15825</v>
      </c>
      <c r="I54" s="970"/>
      <c r="J54" s="971">
        <f t="shared" si="0"/>
        <v>19</v>
      </c>
      <c r="K54" s="970">
        <v>15825</v>
      </c>
      <c r="L54" s="541">
        <f t="shared" si="1"/>
        <v>0</v>
      </c>
      <c r="M54" s="970">
        <v>15844</v>
      </c>
      <c r="N54" s="970"/>
      <c r="O54" s="541">
        <f t="shared" si="15"/>
        <v>19</v>
      </c>
      <c r="P54" s="541">
        <f t="shared" si="16"/>
        <v>19</v>
      </c>
      <c r="Q54" s="970">
        <v>15865</v>
      </c>
      <c r="R54" s="970"/>
      <c r="S54" s="971">
        <f t="shared" si="17"/>
        <v>21</v>
      </c>
      <c r="T54" s="542">
        <f t="shared" si="18"/>
        <v>59</v>
      </c>
      <c r="U54" s="542"/>
      <c r="V54" s="541">
        <f t="shared" si="19"/>
        <v>19</v>
      </c>
      <c r="W54" s="543">
        <f t="shared" si="20"/>
        <v>40</v>
      </c>
      <c r="X54" s="972" t="s">
        <v>423</v>
      </c>
      <c r="Y54" s="972" t="s">
        <v>51</v>
      </c>
      <c r="Z54" s="972" t="s">
        <v>29</v>
      </c>
      <c r="AA54" s="972">
        <v>2024</v>
      </c>
      <c r="AB54" s="992" t="s">
        <v>30</v>
      </c>
      <c r="AC54" s="973">
        <v>7</v>
      </c>
      <c r="AD54" s="974">
        <f t="shared" si="21"/>
        <v>8.4285714285714288</v>
      </c>
      <c r="AE54" s="975">
        <v>23.45</v>
      </c>
      <c r="AF54" s="544">
        <f t="shared" si="22"/>
        <v>197.65</v>
      </c>
      <c r="AG54" s="1030" t="s">
        <v>446</v>
      </c>
      <c r="AH54" s="1007">
        <f t="shared" si="23"/>
        <v>197.65</v>
      </c>
      <c r="AI54" s="978">
        <f t="shared" si="24"/>
        <v>8.4285714285714288</v>
      </c>
      <c r="AJ54" s="978">
        <f t="shared" si="12"/>
        <v>59</v>
      </c>
      <c r="AK54" s="1116">
        <v>1307</v>
      </c>
      <c r="AL54" s="1116">
        <v>1000</v>
      </c>
      <c r="AM54" s="1117">
        <v>45484</v>
      </c>
    </row>
    <row r="55" spans="1:39">
      <c r="A55" s="966">
        <v>45484</v>
      </c>
      <c r="B55" s="992" t="s">
        <v>263</v>
      </c>
      <c r="C55" s="992" t="s">
        <v>111</v>
      </c>
      <c r="D55" s="993" t="s">
        <v>448</v>
      </c>
      <c r="E55" s="1029" t="s">
        <v>283</v>
      </c>
      <c r="F55" s="970">
        <v>15865</v>
      </c>
      <c r="G55" s="970"/>
      <c r="H55" s="970">
        <v>15886</v>
      </c>
      <c r="I55" s="970"/>
      <c r="J55" s="971">
        <f t="shared" si="0"/>
        <v>21</v>
      </c>
      <c r="K55" s="970">
        <v>15886</v>
      </c>
      <c r="L55" s="541">
        <f t="shared" si="1"/>
        <v>0</v>
      </c>
      <c r="M55" s="970">
        <v>15905</v>
      </c>
      <c r="N55" s="970"/>
      <c r="O55" s="541">
        <f t="shared" si="15"/>
        <v>19</v>
      </c>
      <c r="P55" s="541">
        <f t="shared" si="16"/>
        <v>19</v>
      </c>
      <c r="Q55" s="970">
        <v>15927</v>
      </c>
      <c r="R55" s="970"/>
      <c r="S55" s="971">
        <f t="shared" si="17"/>
        <v>22</v>
      </c>
      <c r="T55" s="542">
        <f t="shared" si="18"/>
        <v>62</v>
      </c>
      <c r="U55" s="542"/>
      <c r="V55" s="541">
        <f t="shared" si="19"/>
        <v>19</v>
      </c>
      <c r="W55" s="543">
        <f t="shared" si="20"/>
        <v>43</v>
      </c>
      <c r="X55" s="972" t="s">
        <v>423</v>
      </c>
      <c r="Y55" s="972" t="s">
        <v>51</v>
      </c>
      <c r="Z55" s="972" t="s">
        <v>29</v>
      </c>
      <c r="AA55" s="972">
        <v>2024</v>
      </c>
      <c r="AB55" s="992" t="s">
        <v>30</v>
      </c>
      <c r="AC55" s="973">
        <v>7</v>
      </c>
      <c r="AD55" s="974">
        <f t="shared" si="21"/>
        <v>8.8571428571428577</v>
      </c>
      <c r="AE55" s="975">
        <v>23.45</v>
      </c>
      <c r="AF55" s="544">
        <f t="shared" si="22"/>
        <v>207.70000000000002</v>
      </c>
      <c r="AG55" s="1030" t="s">
        <v>446</v>
      </c>
      <c r="AH55" s="1007">
        <f t="shared" si="23"/>
        <v>207.70000000000002</v>
      </c>
      <c r="AI55" s="978">
        <f t="shared" si="24"/>
        <v>8.8571428571428577</v>
      </c>
      <c r="AJ55" s="978">
        <f t="shared" si="12"/>
        <v>62</v>
      </c>
      <c r="AK55" s="979"/>
      <c r="AL55" s="1111"/>
      <c r="AM55" s="1112"/>
    </row>
    <row r="56" spans="1:39">
      <c r="A56" s="966">
        <v>45485</v>
      </c>
      <c r="B56" s="992" t="s">
        <v>263</v>
      </c>
      <c r="C56" s="992" t="s">
        <v>111</v>
      </c>
      <c r="D56" s="993" t="s">
        <v>447</v>
      </c>
      <c r="E56" s="1029" t="s">
        <v>282</v>
      </c>
      <c r="F56" s="970">
        <v>15927</v>
      </c>
      <c r="G56" s="970"/>
      <c r="H56" s="970">
        <v>15949</v>
      </c>
      <c r="I56" s="970"/>
      <c r="J56" s="971">
        <f t="shared" si="0"/>
        <v>22</v>
      </c>
      <c r="K56" s="970">
        <v>15949</v>
      </c>
      <c r="L56" s="541">
        <f t="shared" si="1"/>
        <v>0</v>
      </c>
      <c r="M56" s="970">
        <v>15982</v>
      </c>
      <c r="N56" s="970"/>
      <c r="O56" s="541">
        <f t="shared" si="15"/>
        <v>33</v>
      </c>
      <c r="P56" s="541">
        <f t="shared" si="16"/>
        <v>33</v>
      </c>
      <c r="Q56" s="970">
        <v>15992</v>
      </c>
      <c r="R56" s="970"/>
      <c r="S56" s="971">
        <f t="shared" si="17"/>
        <v>10</v>
      </c>
      <c r="T56" s="542">
        <f t="shared" si="18"/>
        <v>65</v>
      </c>
      <c r="U56" s="542"/>
      <c r="V56" s="541">
        <f t="shared" si="19"/>
        <v>33</v>
      </c>
      <c r="W56" s="543">
        <f t="shared" si="20"/>
        <v>32</v>
      </c>
      <c r="X56" s="972" t="s">
        <v>423</v>
      </c>
      <c r="Y56" s="972" t="s">
        <v>51</v>
      </c>
      <c r="Z56" s="972" t="s">
        <v>29</v>
      </c>
      <c r="AA56" s="972">
        <v>2024</v>
      </c>
      <c r="AB56" s="992" t="s">
        <v>30</v>
      </c>
      <c r="AC56" s="973">
        <v>7</v>
      </c>
      <c r="AD56" s="974">
        <f t="shared" si="21"/>
        <v>9.2857142857142865</v>
      </c>
      <c r="AE56" s="975">
        <v>23.45</v>
      </c>
      <c r="AF56" s="544">
        <f t="shared" si="22"/>
        <v>217.75</v>
      </c>
      <c r="AG56" s="1030" t="s">
        <v>446</v>
      </c>
      <c r="AH56" s="1007">
        <f t="shared" si="23"/>
        <v>217.75</v>
      </c>
      <c r="AI56" s="978">
        <f t="shared" si="24"/>
        <v>9.2857142857142865</v>
      </c>
      <c r="AJ56" s="978">
        <f t="shared" si="12"/>
        <v>65</v>
      </c>
      <c r="AK56" s="979"/>
      <c r="AL56" s="1111"/>
      <c r="AM56" s="1112"/>
    </row>
    <row r="57" spans="1:39">
      <c r="A57" s="966">
        <v>45485</v>
      </c>
      <c r="B57" s="992" t="s">
        <v>263</v>
      </c>
      <c r="C57" s="992" t="s">
        <v>111</v>
      </c>
      <c r="D57" s="993" t="s">
        <v>448</v>
      </c>
      <c r="E57" s="1029" t="s">
        <v>283</v>
      </c>
      <c r="F57" s="970">
        <v>16050</v>
      </c>
      <c r="G57" s="970"/>
      <c r="H57" s="970">
        <v>16071</v>
      </c>
      <c r="I57" s="970"/>
      <c r="J57" s="971">
        <f t="shared" si="0"/>
        <v>21</v>
      </c>
      <c r="K57" s="970">
        <v>16071</v>
      </c>
      <c r="L57" s="541">
        <f t="shared" si="1"/>
        <v>0</v>
      </c>
      <c r="M57" s="970">
        <v>16105</v>
      </c>
      <c r="N57" s="970"/>
      <c r="O57" s="541">
        <f t="shared" si="15"/>
        <v>34</v>
      </c>
      <c r="P57" s="541">
        <f t="shared" si="16"/>
        <v>34</v>
      </c>
      <c r="Q57" s="970">
        <v>16126</v>
      </c>
      <c r="R57" s="970"/>
      <c r="S57" s="971">
        <f t="shared" si="17"/>
        <v>21</v>
      </c>
      <c r="T57" s="542">
        <f t="shared" si="18"/>
        <v>76</v>
      </c>
      <c r="U57" s="542"/>
      <c r="V57" s="541">
        <f t="shared" si="19"/>
        <v>34</v>
      </c>
      <c r="W57" s="543">
        <f t="shared" si="20"/>
        <v>42</v>
      </c>
      <c r="X57" s="972" t="s">
        <v>423</v>
      </c>
      <c r="Y57" s="972" t="s">
        <v>51</v>
      </c>
      <c r="Z57" s="972" t="s">
        <v>29</v>
      </c>
      <c r="AA57" s="972">
        <v>2024</v>
      </c>
      <c r="AB57" s="992" t="s">
        <v>30</v>
      </c>
      <c r="AC57" s="973">
        <v>7</v>
      </c>
      <c r="AD57" s="974">
        <f t="shared" si="21"/>
        <v>10.857142857142858</v>
      </c>
      <c r="AE57" s="975">
        <v>23.45</v>
      </c>
      <c r="AF57" s="544">
        <f t="shared" si="22"/>
        <v>254.6</v>
      </c>
      <c r="AG57" s="1030" t="s">
        <v>446</v>
      </c>
      <c r="AH57" s="1007">
        <f t="shared" si="23"/>
        <v>254.6</v>
      </c>
      <c r="AI57" s="978">
        <f t="shared" si="24"/>
        <v>10.857142857142858</v>
      </c>
      <c r="AJ57" s="978">
        <f t="shared" si="12"/>
        <v>76</v>
      </c>
      <c r="AK57" s="1114" t="s">
        <v>439</v>
      </c>
      <c r="AL57" s="1114" t="s">
        <v>440</v>
      </c>
      <c r="AM57" s="1115" t="s">
        <v>2</v>
      </c>
    </row>
    <row r="58" spans="1:39">
      <c r="A58" s="966">
        <v>45488</v>
      </c>
      <c r="B58" s="992" t="s">
        <v>263</v>
      </c>
      <c r="C58" s="992" t="s">
        <v>111</v>
      </c>
      <c r="D58" s="993" t="s">
        <v>447</v>
      </c>
      <c r="E58" s="1029" t="s">
        <v>282</v>
      </c>
      <c r="F58" s="970">
        <v>16126</v>
      </c>
      <c r="G58" s="970"/>
      <c r="H58" s="970">
        <v>16147</v>
      </c>
      <c r="I58" s="970"/>
      <c r="J58" s="971">
        <f t="shared" si="0"/>
        <v>21</v>
      </c>
      <c r="K58" s="970">
        <v>16147</v>
      </c>
      <c r="L58" s="541">
        <f t="shared" si="1"/>
        <v>0</v>
      </c>
      <c r="M58" s="970">
        <v>16181</v>
      </c>
      <c r="N58" s="970"/>
      <c r="O58" s="541">
        <f t="shared" si="15"/>
        <v>34</v>
      </c>
      <c r="P58" s="541">
        <f t="shared" si="16"/>
        <v>34</v>
      </c>
      <c r="Q58" s="970">
        <v>16190</v>
      </c>
      <c r="R58" s="970"/>
      <c r="S58" s="971">
        <f t="shared" si="17"/>
        <v>9</v>
      </c>
      <c r="T58" s="542">
        <f t="shared" si="18"/>
        <v>64</v>
      </c>
      <c r="U58" s="542"/>
      <c r="V58" s="541">
        <f t="shared" si="19"/>
        <v>34</v>
      </c>
      <c r="W58" s="543">
        <f t="shared" si="20"/>
        <v>30</v>
      </c>
      <c r="X58" s="972" t="s">
        <v>423</v>
      </c>
      <c r="Y58" s="972" t="s">
        <v>51</v>
      </c>
      <c r="Z58" s="972" t="s">
        <v>29</v>
      </c>
      <c r="AA58" s="972">
        <v>2024</v>
      </c>
      <c r="AB58" s="992" t="s">
        <v>30</v>
      </c>
      <c r="AC58" s="973">
        <v>7</v>
      </c>
      <c r="AD58" s="974">
        <f t="shared" si="21"/>
        <v>9.1428571428571423</v>
      </c>
      <c r="AE58" s="975">
        <v>23.45</v>
      </c>
      <c r="AF58" s="544">
        <f t="shared" si="22"/>
        <v>214.39999999999998</v>
      </c>
      <c r="AG58" s="1030" t="s">
        <v>446</v>
      </c>
      <c r="AH58" s="1007">
        <f t="shared" si="23"/>
        <v>214.39999999999998</v>
      </c>
      <c r="AI58" s="978">
        <f t="shared" si="24"/>
        <v>9.1428571428571423</v>
      </c>
      <c r="AJ58" s="978">
        <f t="shared" si="12"/>
        <v>64</v>
      </c>
      <c r="AK58" s="1116">
        <v>894</v>
      </c>
      <c r="AL58" s="1116">
        <v>800</v>
      </c>
      <c r="AM58" s="1117">
        <v>45488</v>
      </c>
    </row>
    <row r="59" spans="1:39">
      <c r="A59" s="966">
        <v>45488</v>
      </c>
      <c r="B59" s="992" t="s">
        <v>263</v>
      </c>
      <c r="C59" s="992" t="s">
        <v>111</v>
      </c>
      <c r="D59" s="993" t="s">
        <v>448</v>
      </c>
      <c r="E59" s="1029" t="s">
        <v>283</v>
      </c>
      <c r="F59" s="970">
        <v>16190</v>
      </c>
      <c r="G59" s="970"/>
      <c r="H59" s="970">
        <v>16213</v>
      </c>
      <c r="I59" s="970"/>
      <c r="J59" s="971">
        <f t="shared" si="0"/>
        <v>23</v>
      </c>
      <c r="K59" s="970">
        <v>16213</v>
      </c>
      <c r="L59" s="541">
        <f t="shared" si="1"/>
        <v>0</v>
      </c>
      <c r="M59" s="970">
        <v>16247</v>
      </c>
      <c r="N59" s="970"/>
      <c r="O59" s="541">
        <f t="shared" si="15"/>
        <v>34</v>
      </c>
      <c r="P59" s="541">
        <f t="shared" si="16"/>
        <v>34</v>
      </c>
      <c r="Q59" s="970">
        <v>16268</v>
      </c>
      <c r="R59" s="970"/>
      <c r="S59" s="971">
        <f t="shared" si="17"/>
        <v>21</v>
      </c>
      <c r="T59" s="542">
        <f t="shared" si="18"/>
        <v>78</v>
      </c>
      <c r="U59" s="542"/>
      <c r="V59" s="541">
        <f t="shared" si="19"/>
        <v>34</v>
      </c>
      <c r="W59" s="543">
        <f t="shared" si="20"/>
        <v>44</v>
      </c>
      <c r="X59" s="972" t="s">
        <v>423</v>
      </c>
      <c r="Y59" s="972" t="s">
        <v>51</v>
      </c>
      <c r="Z59" s="972" t="s">
        <v>29</v>
      </c>
      <c r="AA59" s="972">
        <v>2024</v>
      </c>
      <c r="AB59" s="992" t="s">
        <v>30</v>
      </c>
      <c r="AC59" s="973">
        <v>7</v>
      </c>
      <c r="AD59" s="974">
        <f t="shared" si="21"/>
        <v>11.142857142857142</v>
      </c>
      <c r="AE59" s="975">
        <v>23.45</v>
      </c>
      <c r="AF59" s="544">
        <f t="shared" si="22"/>
        <v>261.29999999999995</v>
      </c>
      <c r="AG59" s="1030" t="s">
        <v>446</v>
      </c>
      <c r="AH59" s="1007">
        <f t="shared" si="23"/>
        <v>261.29999999999995</v>
      </c>
      <c r="AI59" s="978">
        <f t="shared" si="24"/>
        <v>11.142857142857142</v>
      </c>
      <c r="AJ59" s="978">
        <f t="shared" si="12"/>
        <v>78</v>
      </c>
      <c r="AK59" s="979"/>
      <c r="AL59" s="1111"/>
      <c r="AM59" s="1112"/>
    </row>
    <row r="60" spans="1:39">
      <c r="A60" s="966">
        <v>45489</v>
      </c>
      <c r="B60" s="992" t="s">
        <v>263</v>
      </c>
      <c r="C60" s="992" t="s">
        <v>111</v>
      </c>
      <c r="D60" s="993" t="s">
        <v>447</v>
      </c>
      <c r="E60" s="1029" t="s">
        <v>282</v>
      </c>
      <c r="F60" s="970">
        <v>16268</v>
      </c>
      <c r="G60" s="970"/>
      <c r="H60" s="970">
        <v>16290</v>
      </c>
      <c r="I60" s="970"/>
      <c r="J60" s="971">
        <f t="shared" si="0"/>
        <v>22</v>
      </c>
      <c r="K60" s="970">
        <v>16290</v>
      </c>
      <c r="L60" s="541">
        <f t="shared" si="1"/>
        <v>0</v>
      </c>
      <c r="M60" s="970">
        <v>16324</v>
      </c>
      <c r="N60" s="970"/>
      <c r="O60" s="541">
        <f t="shared" si="15"/>
        <v>34</v>
      </c>
      <c r="P60" s="541">
        <f t="shared" si="16"/>
        <v>34</v>
      </c>
      <c r="Q60" s="970">
        <v>16345</v>
      </c>
      <c r="R60" s="970"/>
      <c r="S60" s="971">
        <f t="shared" si="17"/>
        <v>21</v>
      </c>
      <c r="T60" s="542">
        <f t="shared" si="18"/>
        <v>77</v>
      </c>
      <c r="U60" s="542"/>
      <c r="V60" s="541">
        <f t="shared" si="19"/>
        <v>34</v>
      </c>
      <c r="W60" s="543">
        <f t="shared" si="20"/>
        <v>43</v>
      </c>
      <c r="X60" s="972" t="s">
        <v>423</v>
      </c>
      <c r="Y60" s="972" t="s">
        <v>51</v>
      </c>
      <c r="Z60" s="972" t="s">
        <v>29</v>
      </c>
      <c r="AA60" s="972">
        <v>2024</v>
      </c>
      <c r="AB60" s="992" t="s">
        <v>30</v>
      </c>
      <c r="AC60" s="973">
        <v>7</v>
      </c>
      <c r="AD60" s="974">
        <f t="shared" si="21"/>
        <v>11</v>
      </c>
      <c r="AE60" s="975">
        <v>23.45</v>
      </c>
      <c r="AF60" s="544">
        <f t="shared" si="22"/>
        <v>257.95</v>
      </c>
      <c r="AG60" s="1030" t="s">
        <v>446</v>
      </c>
      <c r="AH60" s="1007">
        <f t="shared" si="23"/>
        <v>257.95</v>
      </c>
      <c r="AI60" s="978">
        <f t="shared" si="24"/>
        <v>11</v>
      </c>
      <c r="AJ60" s="978">
        <f t="shared" si="12"/>
        <v>77</v>
      </c>
      <c r="AK60" s="979"/>
      <c r="AL60" s="1111"/>
      <c r="AM60" s="1112"/>
    </row>
    <row r="61" spans="1:39">
      <c r="A61" s="966">
        <v>45489</v>
      </c>
      <c r="B61" s="992" t="s">
        <v>263</v>
      </c>
      <c r="C61" s="992" t="s">
        <v>111</v>
      </c>
      <c r="D61" s="993" t="s">
        <v>448</v>
      </c>
      <c r="E61" s="1029" t="s">
        <v>283</v>
      </c>
      <c r="F61" s="970">
        <v>16345</v>
      </c>
      <c r="G61" s="970"/>
      <c r="H61" s="970">
        <v>16367</v>
      </c>
      <c r="I61" s="970"/>
      <c r="J61" s="971">
        <f t="shared" si="0"/>
        <v>22</v>
      </c>
      <c r="K61" s="970">
        <v>16367</v>
      </c>
      <c r="L61" s="541">
        <f t="shared" si="1"/>
        <v>0</v>
      </c>
      <c r="M61" s="970">
        <v>16401</v>
      </c>
      <c r="N61" s="970"/>
      <c r="O61" s="541">
        <f t="shared" si="15"/>
        <v>34</v>
      </c>
      <c r="P61" s="541">
        <f t="shared" si="16"/>
        <v>34</v>
      </c>
      <c r="Q61" s="970">
        <v>16422</v>
      </c>
      <c r="R61" s="970"/>
      <c r="S61" s="971">
        <f t="shared" si="17"/>
        <v>21</v>
      </c>
      <c r="T61" s="542">
        <f t="shared" si="18"/>
        <v>77</v>
      </c>
      <c r="U61" s="542"/>
      <c r="V61" s="541">
        <f t="shared" si="19"/>
        <v>34</v>
      </c>
      <c r="W61" s="543">
        <f t="shared" si="20"/>
        <v>43</v>
      </c>
      <c r="X61" s="972" t="s">
        <v>423</v>
      </c>
      <c r="Y61" s="972" t="s">
        <v>51</v>
      </c>
      <c r="Z61" s="972" t="s">
        <v>29</v>
      </c>
      <c r="AA61" s="972">
        <v>2024</v>
      </c>
      <c r="AB61" s="992" t="s">
        <v>30</v>
      </c>
      <c r="AC61" s="973">
        <v>7</v>
      </c>
      <c r="AD61" s="974">
        <f t="shared" si="21"/>
        <v>11</v>
      </c>
      <c r="AE61" s="975">
        <v>23.45</v>
      </c>
      <c r="AF61" s="544">
        <f t="shared" si="22"/>
        <v>257.95</v>
      </c>
      <c r="AG61" s="1030" t="s">
        <v>446</v>
      </c>
      <c r="AH61" s="1007">
        <f t="shared" si="23"/>
        <v>257.95</v>
      </c>
      <c r="AI61" s="978">
        <f t="shared" si="24"/>
        <v>11</v>
      </c>
      <c r="AJ61" s="978">
        <f t="shared" si="12"/>
        <v>77</v>
      </c>
      <c r="AK61" s="1114" t="s">
        <v>439</v>
      </c>
      <c r="AL61" s="1114" t="s">
        <v>440</v>
      </c>
      <c r="AM61" s="1115" t="s">
        <v>2</v>
      </c>
    </row>
    <row r="62" spans="1:39">
      <c r="A62" s="966">
        <v>45490</v>
      </c>
      <c r="B62" s="992" t="s">
        <v>263</v>
      </c>
      <c r="C62" s="992" t="s">
        <v>111</v>
      </c>
      <c r="D62" s="993" t="s">
        <v>447</v>
      </c>
      <c r="E62" s="1029" t="s">
        <v>282</v>
      </c>
      <c r="F62" s="970">
        <v>16422</v>
      </c>
      <c r="G62" s="970"/>
      <c r="H62" s="970">
        <v>16444</v>
      </c>
      <c r="I62" s="970"/>
      <c r="J62" s="971">
        <f t="shared" si="0"/>
        <v>22</v>
      </c>
      <c r="K62" s="970">
        <v>16444</v>
      </c>
      <c r="L62" s="541">
        <f t="shared" si="1"/>
        <v>0</v>
      </c>
      <c r="M62" s="970">
        <v>16478</v>
      </c>
      <c r="N62" s="970"/>
      <c r="O62" s="541">
        <f t="shared" si="15"/>
        <v>34</v>
      </c>
      <c r="P62" s="541">
        <f t="shared" si="16"/>
        <v>34</v>
      </c>
      <c r="Q62" s="970">
        <v>16499</v>
      </c>
      <c r="R62" s="970"/>
      <c r="S62" s="971">
        <f t="shared" si="17"/>
        <v>21</v>
      </c>
      <c r="T62" s="542">
        <f t="shared" si="18"/>
        <v>77</v>
      </c>
      <c r="U62" s="542"/>
      <c r="V62" s="541">
        <f t="shared" si="19"/>
        <v>34</v>
      </c>
      <c r="W62" s="543">
        <f t="shared" si="20"/>
        <v>43</v>
      </c>
      <c r="X62" s="972" t="s">
        <v>423</v>
      </c>
      <c r="Y62" s="972" t="s">
        <v>51</v>
      </c>
      <c r="Z62" s="972" t="s">
        <v>29</v>
      </c>
      <c r="AA62" s="972">
        <v>2024</v>
      </c>
      <c r="AB62" s="992" t="s">
        <v>30</v>
      </c>
      <c r="AC62" s="973">
        <v>7</v>
      </c>
      <c r="AD62" s="974">
        <f t="shared" si="21"/>
        <v>11</v>
      </c>
      <c r="AE62" s="975">
        <v>23.45</v>
      </c>
      <c r="AF62" s="544">
        <f t="shared" si="22"/>
        <v>257.95</v>
      </c>
      <c r="AG62" s="1030" t="s">
        <v>446</v>
      </c>
      <c r="AH62" s="1007">
        <f t="shared" si="23"/>
        <v>257.95</v>
      </c>
      <c r="AI62" s="978">
        <f t="shared" si="24"/>
        <v>11</v>
      </c>
      <c r="AJ62" s="978">
        <f t="shared" si="12"/>
        <v>77</v>
      </c>
      <c r="AK62" s="1116">
        <v>1035</v>
      </c>
      <c r="AL62" s="1116">
        <v>1000</v>
      </c>
      <c r="AM62" s="1117">
        <v>45488</v>
      </c>
    </row>
    <row r="63" spans="1:39">
      <c r="A63" s="966">
        <v>45490</v>
      </c>
      <c r="B63" s="992" t="s">
        <v>263</v>
      </c>
      <c r="C63" s="992" t="s">
        <v>111</v>
      </c>
      <c r="D63" s="993" t="s">
        <v>447</v>
      </c>
      <c r="E63" s="1029" t="s">
        <v>283</v>
      </c>
      <c r="F63" s="970">
        <v>16499</v>
      </c>
      <c r="G63" s="970"/>
      <c r="H63" s="970">
        <v>16521</v>
      </c>
      <c r="I63" s="970"/>
      <c r="J63" s="971">
        <f t="shared" si="0"/>
        <v>22</v>
      </c>
      <c r="K63" s="970">
        <v>16521</v>
      </c>
      <c r="L63" s="541">
        <f t="shared" si="1"/>
        <v>0</v>
      </c>
      <c r="M63" s="970">
        <v>16555</v>
      </c>
      <c r="N63" s="970"/>
      <c r="O63" s="541">
        <f t="shared" si="15"/>
        <v>34</v>
      </c>
      <c r="P63" s="541">
        <f t="shared" si="16"/>
        <v>34</v>
      </c>
      <c r="Q63" s="970">
        <v>16576</v>
      </c>
      <c r="R63" s="970"/>
      <c r="S63" s="971">
        <f t="shared" si="17"/>
        <v>21</v>
      </c>
      <c r="T63" s="542">
        <f t="shared" si="18"/>
        <v>77</v>
      </c>
      <c r="U63" s="542"/>
      <c r="V63" s="541">
        <f t="shared" si="19"/>
        <v>34</v>
      </c>
      <c r="W63" s="543">
        <f t="shared" si="20"/>
        <v>43</v>
      </c>
      <c r="X63" s="972" t="s">
        <v>423</v>
      </c>
      <c r="Y63" s="972" t="s">
        <v>51</v>
      </c>
      <c r="Z63" s="972" t="s">
        <v>29</v>
      </c>
      <c r="AA63" s="972">
        <v>2024</v>
      </c>
      <c r="AB63" s="992" t="s">
        <v>30</v>
      </c>
      <c r="AC63" s="973">
        <v>7</v>
      </c>
      <c r="AD63" s="974">
        <f t="shared" si="21"/>
        <v>11</v>
      </c>
      <c r="AE63" s="975">
        <v>23.45</v>
      </c>
      <c r="AF63" s="544">
        <f t="shared" si="22"/>
        <v>257.95</v>
      </c>
      <c r="AG63" s="1030" t="s">
        <v>446</v>
      </c>
      <c r="AH63" s="1007">
        <f t="shared" si="23"/>
        <v>257.95</v>
      </c>
      <c r="AI63" s="978">
        <f t="shared" si="24"/>
        <v>11</v>
      </c>
      <c r="AJ63" s="978">
        <f t="shared" si="12"/>
        <v>77</v>
      </c>
      <c r="AK63" s="979"/>
      <c r="AL63" s="1111"/>
      <c r="AM63" s="1112"/>
    </row>
    <row r="64" spans="1:39">
      <c r="A64" s="966">
        <v>45491</v>
      </c>
      <c r="B64" s="992" t="s">
        <v>263</v>
      </c>
      <c r="C64" s="992" t="s">
        <v>111</v>
      </c>
      <c r="D64" s="993" t="s">
        <v>448</v>
      </c>
      <c r="E64" s="1029" t="s">
        <v>282</v>
      </c>
      <c r="F64" s="970">
        <v>16576</v>
      </c>
      <c r="G64" s="970"/>
      <c r="H64" s="970">
        <v>16598</v>
      </c>
      <c r="I64" s="970"/>
      <c r="J64" s="971">
        <f t="shared" si="0"/>
        <v>22</v>
      </c>
      <c r="K64" s="970">
        <v>16598</v>
      </c>
      <c r="L64" s="541">
        <f t="shared" si="1"/>
        <v>0</v>
      </c>
      <c r="M64" s="970">
        <v>16617</v>
      </c>
      <c r="N64" s="970"/>
      <c r="O64" s="541">
        <f t="shared" si="15"/>
        <v>19</v>
      </c>
      <c r="P64" s="541">
        <f t="shared" si="16"/>
        <v>19</v>
      </c>
      <c r="Q64" s="970">
        <v>16638</v>
      </c>
      <c r="R64" s="970"/>
      <c r="S64" s="971">
        <f t="shared" si="17"/>
        <v>21</v>
      </c>
      <c r="T64" s="542">
        <f t="shared" si="18"/>
        <v>62</v>
      </c>
      <c r="U64" s="542"/>
      <c r="V64" s="541">
        <f t="shared" si="19"/>
        <v>19</v>
      </c>
      <c r="W64" s="543">
        <f t="shared" si="20"/>
        <v>43</v>
      </c>
      <c r="X64" s="972" t="s">
        <v>423</v>
      </c>
      <c r="Y64" s="972" t="s">
        <v>51</v>
      </c>
      <c r="Z64" s="972" t="s">
        <v>29</v>
      </c>
      <c r="AA64" s="972">
        <v>2024</v>
      </c>
      <c r="AB64" s="992" t="s">
        <v>30</v>
      </c>
      <c r="AC64" s="973">
        <v>7</v>
      </c>
      <c r="AD64" s="974">
        <f t="shared" si="21"/>
        <v>8.8571428571428577</v>
      </c>
      <c r="AE64" s="975">
        <v>23.45</v>
      </c>
      <c r="AF64" s="544">
        <f t="shared" si="22"/>
        <v>207.70000000000002</v>
      </c>
      <c r="AG64" s="1030" t="s">
        <v>446</v>
      </c>
      <c r="AH64" s="1007">
        <f t="shared" si="23"/>
        <v>207.70000000000002</v>
      </c>
      <c r="AI64" s="978">
        <f t="shared" si="24"/>
        <v>8.8571428571428577</v>
      </c>
      <c r="AJ64" s="978">
        <f t="shared" si="12"/>
        <v>62</v>
      </c>
      <c r="AK64" s="979"/>
      <c r="AL64" s="1111"/>
      <c r="AM64" s="1112"/>
    </row>
    <row r="65" spans="1:39">
      <c r="A65" s="966">
        <v>45491</v>
      </c>
      <c r="B65" s="992" t="s">
        <v>263</v>
      </c>
      <c r="C65" s="992" t="s">
        <v>111</v>
      </c>
      <c r="D65" s="993" t="s">
        <v>447</v>
      </c>
      <c r="E65" s="1029" t="s">
        <v>283</v>
      </c>
      <c r="F65" s="970">
        <v>16638</v>
      </c>
      <c r="G65" s="970"/>
      <c r="H65" s="970">
        <v>16660</v>
      </c>
      <c r="I65" s="970"/>
      <c r="J65" s="971">
        <f t="shared" si="0"/>
        <v>22</v>
      </c>
      <c r="K65" s="970">
        <v>16660</v>
      </c>
      <c r="L65" s="541">
        <f t="shared" si="1"/>
        <v>0</v>
      </c>
      <c r="M65" s="970">
        <v>16679</v>
      </c>
      <c r="N65" s="970"/>
      <c r="O65" s="541">
        <f t="shared" si="15"/>
        <v>19</v>
      </c>
      <c r="P65" s="541">
        <f t="shared" si="16"/>
        <v>19</v>
      </c>
      <c r="Q65" s="970">
        <v>16701</v>
      </c>
      <c r="R65" s="970"/>
      <c r="S65" s="971">
        <f t="shared" si="17"/>
        <v>22</v>
      </c>
      <c r="T65" s="542">
        <f t="shared" si="18"/>
        <v>63</v>
      </c>
      <c r="U65" s="542"/>
      <c r="V65" s="541">
        <f t="shared" si="19"/>
        <v>19</v>
      </c>
      <c r="W65" s="543">
        <f t="shared" si="20"/>
        <v>44</v>
      </c>
      <c r="X65" s="972" t="s">
        <v>423</v>
      </c>
      <c r="Y65" s="972" t="s">
        <v>51</v>
      </c>
      <c r="Z65" s="972" t="s">
        <v>29</v>
      </c>
      <c r="AA65" s="972">
        <v>2024</v>
      </c>
      <c r="AB65" s="992" t="s">
        <v>30</v>
      </c>
      <c r="AC65" s="973">
        <v>7</v>
      </c>
      <c r="AD65" s="974">
        <f t="shared" si="21"/>
        <v>9</v>
      </c>
      <c r="AE65" s="975">
        <v>23.45</v>
      </c>
      <c r="AF65" s="544">
        <f t="shared" si="22"/>
        <v>211.04999999999998</v>
      </c>
      <c r="AG65" s="1030" t="s">
        <v>446</v>
      </c>
      <c r="AH65" s="1007">
        <f t="shared" si="23"/>
        <v>211.04999999999998</v>
      </c>
      <c r="AI65" s="978">
        <f t="shared" si="24"/>
        <v>9</v>
      </c>
      <c r="AJ65" s="978">
        <f t="shared" si="12"/>
        <v>63</v>
      </c>
      <c r="AK65" s="979"/>
      <c r="AL65" s="1111"/>
      <c r="AM65" s="1112"/>
    </row>
    <row r="66" spans="1:39">
      <c r="A66" s="966">
        <v>45492</v>
      </c>
      <c r="B66" s="992" t="s">
        <v>263</v>
      </c>
      <c r="C66" s="992" t="s">
        <v>111</v>
      </c>
      <c r="D66" s="993" t="s">
        <v>448</v>
      </c>
      <c r="E66" s="1029" t="s">
        <v>282</v>
      </c>
      <c r="F66" s="970">
        <v>16701</v>
      </c>
      <c r="G66" s="970"/>
      <c r="H66" s="970">
        <v>16723</v>
      </c>
      <c r="I66" s="970"/>
      <c r="J66" s="971">
        <f t="shared" si="0"/>
        <v>22</v>
      </c>
      <c r="K66" s="970">
        <v>16723</v>
      </c>
      <c r="L66" s="541">
        <f t="shared" si="1"/>
        <v>0</v>
      </c>
      <c r="M66" s="970">
        <v>16757</v>
      </c>
      <c r="N66" s="970"/>
      <c r="O66" s="541">
        <f t="shared" si="15"/>
        <v>34</v>
      </c>
      <c r="P66" s="541">
        <f t="shared" si="16"/>
        <v>34</v>
      </c>
      <c r="Q66" s="970">
        <v>16765</v>
      </c>
      <c r="R66" s="970"/>
      <c r="S66" s="971">
        <f t="shared" si="17"/>
        <v>8</v>
      </c>
      <c r="T66" s="542">
        <f t="shared" si="18"/>
        <v>64</v>
      </c>
      <c r="U66" s="542"/>
      <c r="V66" s="541">
        <f t="shared" si="19"/>
        <v>34</v>
      </c>
      <c r="W66" s="543">
        <f t="shared" si="20"/>
        <v>30</v>
      </c>
      <c r="X66" s="972" t="s">
        <v>423</v>
      </c>
      <c r="Y66" s="972" t="s">
        <v>51</v>
      </c>
      <c r="Z66" s="972" t="s">
        <v>29</v>
      </c>
      <c r="AA66" s="972">
        <v>2024</v>
      </c>
      <c r="AB66" s="992" t="s">
        <v>30</v>
      </c>
      <c r="AC66" s="973">
        <v>7</v>
      </c>
      <c r="AD66" s="974">
        <f t="shared" si="21"/>
        <v>9.1428571428571423</v>
      </c>
      <c r="AE66" s="975">
        <v>23.45</v>
      </c>
      <c r="AF66" s="544">
        <f t="shared" si="22"/>
        <v>214.39999999999998</v>
      </c>
      <c r="AG66" s="1030" t="s">
        <v>446</v>
      </c>
      <c r="AH66" s="1007">
        <f t="shared" si="23"/>
        <v>214.39999999999998</v>
      </c>
      <c r="AI66" s="978">
        <f t="shared" si="24"/>
        <v>9.1428571428571423</v>
      </c>
      <c r="AJ66" s="978">
        <f t="shared" si="12"/>
        <v>64</v>
      </c>
      <c r="AK66" s="1114" t="s">
        <v>439</v>
      </c>
      <c r="AL66" s="1114" t="s">
        <v>440</v>
      </c>
      <c r="AM66" s="1115" t="s">
        <v>2</v>
      </c>
    </row>
    <row r="67" spans="1:39">
      <c r="A67" s="966">
        <v>45492</v>
      </c>
      <c r="B67" s="992" t="s">
        <v>263</v>
      </c>
      <c r="C67" s="992" t="s">
        <v>111</v>
      </c>
      <c r="D67" s="993" t="s">
        <v>449</v>
      </c>
      <c r="E67" s="1029" t="s">
        <v>450</v>
      </c>
      <c r="F67" s="970">
        <v>16765</v>
      </c>
      <c r="G67" s="970"/>
      <c r="H67" s="970">
        <v>16765</v>
      </c>
      <c r="I67" s="970"/>
      <c r="J67" s="971">
        <f t="shared" si="0"/>
        <v>0</v>
      </c>
      <c r="K67" s="970">
        <v>16765</v>
      </c>
      <c r="L67" s="541">
        <f t="shared" si="1"/>
        <v>0</v>
      </c>
      <c r="M67" s="970">
        <v>16765</v>
      </c>
      <c r="N67" s="970"/>
      <c r="O67" s="541">
        <f t="shared" si="15"/>
        <v>0</v>
      </c>
      <c r="P67" s="541">
        <f t="shared" si="16"/>
        <v>0</v>
      </c>
      <c r="Q67" s="970">
        <v>16863</v>
      </c>
      <c r="R67" s="970"/>
      <c r="S67" s="971">
        <f t="shared" si="17"/>
        <v>98</v>
      </c>
      <c r="T67" s="542">
        <f t="shared" si="18"/>
        <v>98</v>
      </c>
      <c r="U67" s="542"/>
      <c r="V67" s="541">
        <f t="shared" si="19"/>
        <v>0</v>
      </c>
      <c r="W67" s="543">
        <f t="shared" si="20"/>
        <v>98</v>
      </c>
      <c r="X67" s="972" t="s">
        <v>423</v>
      </c>
      <c r="Y67" s="972" t="s">
        <v>51</v>
      </c>
      <c r="Z67" s="972" t="s">
        <v>29</v>
      </c>
      <c r="AA67" s="972">
        <v>2024</v>
      </c>
      <c r="AB67" s="992" t="s">
        <v>30</v>
      </c>
      <c r="AC67" s="973">
        <v>7</v>
      </c>
      <c r="AD67" s="974">
        <f t="shared" si="21"/>
        <v>14</v>
      </c>
      <c r="AE67" s="975">
        <v>23.45</v>
      </c>
      <c r="AF67" s="544">
        <f t="shared" si="22"/>
        <v>328.3</v>
      </c>
      <c r="AG67" s="1030" t="s">
        <v>446</v>
      </c>
      <c r="AH67" s="1007">
        <f t="shared" si="23"/>
        <v>328.3</v>
      </c>
      <c r="AI67" s="978">
        <f t="shared" si="24"/>
        <v>14</v>
      </c>
      <c r="AJ67" s="978">
        <f t="shared" si="12"/>
        <v>98</v>
      </c>
      <c r="AK67" s="1116">
        <v>1219</v>
      </c>
      <c r="AL67" s="1116">
        <v>1000</v>
      </c>
      <c r="AM67" s="1117">
        <v>45492</v>
      </c>
    </row>
    <row r="68" spans="1:39">
      <c r="A68" s="966">
        <v>45492</v>
      </c>
      <c r="B68" s="992" t="s">
        <v>263</v>
      </c>
      <c r="C68" s="992" t="s">
        <v>111</v>
      </c>
      <c r="D68" s="993" t="s">
        <v>447</v>
      </c>
      <c r="E68" s="1029" t="s">
        <v>283</v>
      </c>
      <c r="F68" s="970">
        <v>16863</v>
      </c>
      <c r="G68" s="970"/>
      <c r="H68" s="970">
        <v>16885</v>
      </c>
      <c r="I68" s="970"/>
      <c r="J68" s="971">
        <f t="shared" si="0"/>
        <v>22</v>
      </c>
      <c r="K68" s="970">
        <v>16885</v>
      </c>
      <c r="L68" s="541">
        <f t="shared" si="1"/>
        <v>0</v>
      </c>
      <c r="M68" s="970">
        <v>16919</v>
      </c>
      <c r="N68" s="970"/>
      <c r="O68" s="541">
        <f t="shared" si="15"/>
        <v>34</v>
      </c>
      <c r="P68" s="541">
        <f t="shared" si="16"/>
        <v>34</v>
      </c>
      <c r="Q68" s="970">
        <v>16941</v>
      </c>
      <c r="R68" s="970"/>
      <c r="S68" s="971">
        <f t="shared" si="17"/>
        <v>22</v>
      </c>
      <c r="T68" s="542">
        <f t="shared" si="18"/>
        <v>78</v>
      </c>
      <c r="U68" s="542"/>
      <c r="V68" s="541">
        <f t="shared" si="19"/>
        <v>34</v>
      </c>
      <c r="W68" s="543">
        <f t="shared" si="20"/>
        <v>44</v>
      </c>
      <c r="X68" s="972" t="s">
        <v>423</v>
      </c>
      <c r="Y68" s="972" t="s">
        <v>51</v>
      </c>
      <c r="Z68" s="972" t="s">
        <v>29</v>
      </c>
      <c r="AA68" s="972">
        <v>2024</v>
      </c>
      <c r="AB68" s="992" t="s">
        <v>30</v>
      </c>
      <c r="AC68" s="973">
        <v>7</v>
      </c>
      <c r="AD68" s="974">
        <f t="shared" si="21"/>
        <v>11.142857142857142</v>
      </c>
      <c r="AE68" s="975">
        <v>23.45</v>
      </c>
      <c r="AF68" s="544">
        <f t="shared" si="22"/>
        <v>261.29999999999995</v>
      </c>
      <c r="AG68" s="1030" t="s">
        <v>446</v>
      </c>
      <c r="AH68" s="1007">
        <f t="shared" si="23"/>
        <v>261.29999999999995</v>
      </c>
      <c r="AI68" s="978">
        <f t="shared" si="24"/>
        <v>11.142857142857142</v>
      </c>
      <c r="AJ68" s="978">
        <f t="shared" si="12"/>
        <v>78</v>
      </c>
      <c r="AK68" s="979"/>
      <c r="AL68" s="1111"/>
      <c r="AM68" s="1112"/>
    </row>
    <row r="69" spans="1:39">
      <c r="A69" s="966">
        <v>45495</v>
      </c>
      <c r="B69" s="992" t="s">
        <v>263</v>
      </c>
      <c r="C69" s="992" t="s">
        <v>111</v>
      </c>
      <c r="D69" s="993" t="s">
        <v>448</v>
      </c>
      <c r="E69" s="1029" t="s">
        <v>282</v>
      </c>
      <c r="F69" s="970">
        <v>16941</v>
      </c>
      <c r="G69" s="970"/>
      <c r="H69" s="970">
        <v>16963</v>
      </c>
      <c r="I69" s="970"/>
      <c r="J69" s="971">
        <f t="shared" si="0"/>
        <v>22</v>
      </c>
      <c r="K69" s="970">
        <v>16963</v>
      </c>
      <c r="L69" s="541">
        <f t="shared" si="1"/>
        <v>0</v>
      </c>
      <c r="M69" s="970">
        <v>16997</v>
      </c>
      <c r="N69" s="970"/>
      <c r="O69" s="541">
        <f t="shared" si="15"/>
        <v>34</v>
      </c>
      <c r="P69" s="541">
        <f t="shared" si="16"/>
        <v>34</v>
      </c>
      <c r="Q69" s="970">
        <v>17018</v>
      </c>
      <c r="R69" s="970"/>
      <c r="S69" s="971">
        <f t="shared" si="17"/>
        <v>21</v>
      </c>
      <c r="T69" s="542">
        <f t="shared" si="18"/>
        <v>77</v>
      </c>
      <c r="U69" s="542"/>
      <c r="V69" s="541">
        <f t="shared" si="19"/>
        <v>34</v>
      </c>
      <c r="W69" s="543">
        <f t="shared" si="20"/>
        <v>43</v>
      </c>
      <c r="X69" s="972" t="s">
        <v>423</v>
      </c>
      <c r="Y69" s="972" t="s">
        <v>51</v>
      </c>
      <c r="Z69" s="972" t="s">
        <v>29</v>
      </c>
      <c r="AA69" s="972">
        <v>2024</v>
      </c>
      <c r="AB69" s="992" t="s">
        <v>30</v>
      </c>
      <c r="AC69" s="973">
        <v>7</v>
      </c>
      <c r="AD69" s="974">
        <f t="shared" si="21"/>
        <v>11</v>
      </c>
      <c r="AE69" s="975">
        <v>23.45</v>
      </c>
      <c r="AF69" s="544">
        <f t="shared" si="22"/>
        <v>257.95</v>
      </c>
      <c r="AG69" s="1030" t="s">
        <v>446</v>
      </c>
      <c r="AH69" s="1007">
        <f t="shared" si="23"/>
        <v>257.95</v>
      </c>
      <c r="AI69" s="978">
        <f t="shared" si="24"/>
        <v>11</v>
      </c>
      <c r="AJ69" s="978">
        <f t="shared" si="12"/>
        <v>77</v>
      </c>
      <c r="AK69" s="979"/>
      <c r="AL69" s="1111"/>
      <c r="AM69" s="1112"/>
    </row>
    <row r="70" spans="1:39">
      <c r="A70" s="966">
        <v>45495</v>
      </c>
      <c r="B70" s="992" t="s">
        <v>263</v>
      </c>
      <c r="C70" s="992" t="s">
        <v>111</v>
      </c>
      <c r="D70" s="993" t="s">
        <v>447</v>
      </c>
      <c r="E70" s="1029" t="s">
        <v>283</v>
      </c>
      <c r="F70" s="970">
        <v>17018</v>
      </c>
      <c r="G70" s="970"/>
      <c r="H70" s="970">
        <v>17040</v>
      </c>
      <c r="I70" s="970"/>
      <c r="J70" s="971">
        <f t="shared" si="0"/>
        <v>22</v>
      </c>
      <c r="K70" s="970">
        <v>17040</v>
      </c>
      <c r="L70" s="541">
        <f t="shared" si="1"/>
        <v>0</v>
      </c>
      <c r="M70" s="970">
        <v>17074</v>
      </c>
      <c r="N70" s="970"/>
      <c r="O70" s="541">
        <f t="shared" si="15"/>
        <v>34</v>
      </c>
      <c r="P70" s="541">
        <f t="shared" si="16"/>
        <v>34</v>
      </c>
      <c r="Q70" s="970">
        <v>17096</v>
      </c>
      <c r="R70" s="970"/>
      <c r="S70" s="971">
        <f t="shared" si="17"/>
        <v>22</v>
      </c>
      <c r="T70" s="542">
        <f t="shared" si="18"/>
        <v>78</v>
      </c>
      <c r="U70" s="542"/>
      <c r="V70" s="541">
        <f t="shared" si="19"/>
        <v>34</v>
      </c>
      <c r="W70" s="543">
        <f t="shared" si="20"/>
        <v>44</v>
      </c>
      <c r="X70" s="972" t="s">
        <v>423</v>
      </c>
      <c r="Y70" s="972" t="s">
        <v>51</v>
      </c>
      <c r="Z70" s="972" t="s">
        <v>29</v>
      </c>
      <c r="AA70" s="972">
        <v>2024</v>
      </c>
      <c r="AB70" s="992" t="s">
        <v>30</v>
      </c>
      <c r="AC70" s="973">
        <v>7</v>
      </c>
      <c r="AD70" s="974">
        <f t="shared" si="21"/>
        <v>11.142857142857142</v>
      </c>
      <c r="AE70" s="975">
        <v>23.45</v>
      </c>
      <c r="AF70" s="544">
        <f t="shared" si="22"/>
        <v>261.29999999999995</v>
      </c>
      <c r="AG70" s="1030" t="s">
        <v>446</v>
      </c>
      <c r="AH70" s="1007">
        <f t="shared" si="23"/>
        <v>261.29999999999995</v>
      </c>
      <c r="AI70" s="978">
        <f t="shared" si="24"/>
        <v>11.142857142857142</v>
      </c>
      <c r="AJ70" s="978">
        <f t="shared" si="12"/>
        <v>78</v>
      </c>
      <c r="AK70" s="980"/>
      <c r="AL70" s="980"/>
      <c r="AM70" s="981"/>
    </row>
    <row r="71" spans="1:39">
      <c r="A71" s="966">
        <v>45496</v>
      </c>
      <c r="B71" s="992" t="s">
        <v>263</v>
      </c>
      <c r="C71" s="992" t="s">
        <v>111</v>
      </c>
      <c r="D71" s="993" t="s">
        <v>448</v>
      </c>
      <c r="E71" s="1029" t="s">
        <v>282</v>
      </c>
      <c r="F71" s="970">
        <v>17096</v>
      </c>
      <c r="G71" s="970"/>
      <c r="H71" s="970">
        <v>17118</v>
      </c>
      <c r="I71" s="970"/>
      <c r="J71" s="971">
        <f t="shared" si="0"/>
        <v>22</v>
      </c>
      <c r="K71" s="970">
        <v>17118</v>
      </c>
      <c r="L71" s="541">
        <f t="shared" si="1"/>
        <v>0</v>
      </c>
      <c r="M71" s="970">
        <v>17152</v>
      </c>
      <c r="N71" s="970"/>
      <c r="O71" s="541">
        <f t="shared" si="15"/>
        <v>34</v>
      </c>
      <c r="P71" s="541">
        <f t="shared" si="16"/>
        <v>34</v>
      </c>
      <c r="Q71" s="970">
        <v>17161</v>
      </c>
      <c r="R71" s="970"/>
      <c r="S71" s="971">
        <f t="shared" si="17"/>
        <v>9</v>
      </c>
      <c r="T71" s="542">
        <f t="shared" si="18"/>
        <v>65</v>
      </c>
      <c r="U71" s="542"/>
      <c r="V71" s="541">
        <f t="shared" si="19"/>
        <v>34</v>
      </c>
      <c r="W71" s="543">
        <f t="shared" si="20"/>
        <v>31</v>
      </c>
      <c r="X71" s="972" t="s">
        <v>423</v>
      </c>
      <c r="Y71" s="972" t="s">
        <v>51</v>
      </c>
      <c r="Z71" s="972" t="s">
        <v>29</v>
      </c>
      <c r="AA71" s="972">
        <v>2024</v>
      </c>
      <c r="AB71" s="992" t="s">
        <v>30</v>
      </c>
      <c r="AC71" s="973">
        <v>7</v>
      </c>
      <c r="AD71" s="974">
        <f t="shared" si="21"/>
        <v>9.2857142857142865</v>
      </c>
      <c r="AE71" s="975">
        <v>23.45</v>
      </c>
      <c r="AF71" s="544">
        <f t="shared" si="22"/>
        <v>217.75</v>
      </c>
      <c r="AG71" s="1030" t="s">
        <v>446</v>
      </c>
      <c r="AH71" s="1007">
        <f t="shared" si="23"/>
        <v>217.75</v>
      </c>
      <c r="AI71" s="978">
        <f t="shared" si="24"/>
        <v>9.2857142857142865</v>
      </c>
      <c r="AJ71" s="978">
        <f t="shared" si="12"/>
        <v>65</v>
      </c>
      <c r="AK71" s="980"/>
      <c r="AL71" s="980"/>
      <c r="AM71" s="1032"/>
    </row>
    <row r="72" spans="1:39">
      <c r="A72" s="966">
        <v>45496</v>
      </c>
      <c r="B72" s="992" t="s">
        <v>263</v>
      </c>
      <c r="C72" s="992" t="s">
        <v>111</v>
      </c>
      <c r="D72" s="993" t="s">
        <v>447</v>
      </c>
      <c r="E72" s="1029" t="s">
        <v>450</v>
      </c>
      <c r="F72" s="970">
        <v>17161</v>
      </c>
      <c r="G72" s="970"/>
      <c r="H72" s="970">
        <v>17161</v>
      </c>
      <c r="I72" s="970"/>
      <c r="J72" s="971">
        <f t="shared" si="0"/>
        <v>0</v>
      </c>
      <c r="K72" s="970">
        <v>17161</v>
      </c>
      <c r="L72" s="541">
        <f t="shared" si="1"/>
        <v>0</v>
      </c>
      <c r="M72" s="970">
        <v>17175</v>
      </c>
      <c r="N72" s="970"/>
      <c r="O72" s="541">
        <f t="shared" si="15"/>
        <v>14</v>
      </c>
      <c r="P72" s="541">
        <f t="shared" si="16"/>
        <v>14</v>
      </c>
      <c r="Q72" s="970">
        <v>17200</v>
      </c>
      <c r="R72" s="970"/>
      <c r="S72" s="971">
        <f t="shared" si="17"/>
        <v>25</v>
      </c>
      <c r="T72" s="542">
        <f t="shared" si="18"/>
        <v>39</v>
      </c>
      <c r="U72" s="542"/>
      <c r="V72" s="541">
        <f t="shared" si="19"/>
        <v>14</v>
      </c>
      <c r="W72" s="543">
        <f t="shared" si="20"/>
        <v>25</v>
      </c>
      <c r="X72" s="972" t="s">
        <v>423</v>
      </c>
      <c r="Y72" s="972" t="s">
        <v>51</v>
      </c>
      <c r="Z72" s="972" t="s">
        <v>29</v>
      </c>
      <c r="AA72" s="972">
        <v>2024</v>
      </c>
      <c r="AB72" s="992" t="s">
        <v>30</v>
      </c>
      <c r="AC72" s="973">
        <v>7</v>
      </c>
      <c r="AD72" s="974">
        <f t="shared" si="21"/>
        <v>5.5714285714285712</v>
      </c>
      <c r="AE72" s="975">
        <v>23.45</v>
      </c>
      <c r="AF72" s="544">
        <f t="shared" si="22"/>
        <v>130.64999999999998</v>
      </c>
      <c r="AG72" s="1030" t="s">
        <v>446</v>
      </c>
      <c r="AH72" s="1007">
        <f t="shared" si="23"/>
        <v>130.64999999999998</v>
      </c>
      <c r="AI72" s="978">
        <f t="shared" si="24"/>
        <v>5.5714285714285712</v>
      </c>
      <c r="AJ72" s="978">
        <f t="shared" si="12"/>
        <v>39</v>
      </c>
      <c r="AK72" s="1114" t="s">
        <v>439</v>
      </c>
      <c r="AL72" s="1114" t="s">
        <v>440</v>
      </c>
      <c r="AM72" s="1115" t="s">
        <v>2</v>
      </c>
    </row>
    <row r="73" spans="1:39">
      <c r="A73" s="966">
        <v>45496</v>
      </c>
      <c r="B73" s="992" t="s">
        <v>263</v>
      </c>
      <c r="C73" s="992" t="s">
        <v>111</v>
      </c>
      <c r="D73" s="993" t="s">
        <v>447</v>
      </c>
      <c r="E73" s="1029" t="s">
        <v>283</v>
      </c>
      <c r="F73" s="970">
        <v>17200</v>
      </c>
      <c r="G73" s="970"/>
      <c r="H73" s="970">
        <v>17221</v>
      </c>
      <c r="I73" s="970"/>
      <c r="J73" s="971">
        <f t="shared" si="0"/>
        <v>21</v>
      </c>
      <c r="K73" s="970">
        <v>17221</v>
      </c>
      <c r="L73" s="541">
        <f t="shared" si="1"/>
        <v>0</v>
      </c>
      <c r="M73" s="970">
        <v>17225</v>
      </c>
      <c r="N73" s="970"/>
      <c r="O73" s="541">
        <f t="shared" si="15"/>
        <v>4</v>
      </c>
      <c r="P73" s="541">
        <f t="shared" si="16"/>
        <v>4</v>
      </c>
      <c r="Q73" s="970">
        <v>17277</v>
      </c>
      <c r="R73" s="970"/>
      <c r="S73" s="971">
        <f t="shared" si="17"/>
        <v>52</v>
      </c>
      <c r="T73" s="542">
        <f t="shared" si="18"/>
        <v>77</v>
      </c>
      <c r="U73" s="542"/>
      <c r="V73" s="541">
        <f t="shared" si="19"/>
        <v>4</v>
      </c>
      <c r="W73" s="543">
        <f t="shared" si="20"/>
        <v>73</v>
      </c>
      <c r="X73" s="972" t="s">
        <v>423</v>
      </c>
      <c r="Y73" s="972" t="s">
        <v>51</v>
      </c>
      <c r="Z73" s="972" t="s">
        <v>29</v>
      </c>
      <c r="AA73" s="972">
        <v>2024</v>
      </c>
      <c r="AB73" s="992" t="s">
        <v>30</v>
      </c>
      <c r="AC73" s="973">
        <v>7</v>
      </c>
      <c r="AD73" s="974">
        <f t="shared" si="21"/>
        <v>11</v>
      </c>
      <c r="AE73" s="975">
        <v>23.45</v>
      </c>
      <c r="AF73" s="544">
        <f t="shared" si="22"/>
        <v>257.95</v>
      </c>
      <c r="AG73" s="1030" t="s">
        <v>446</v>
      </c>
      <c r="AH73" s="1007">
        <f t="shared" si="23"/>
        <v>257.95</v>
      </c>
      <c r="AI73" s="978">
        <f t="shared" si="24"/>
        <v>11</v>
      </c>
      <c r="AJ73" s="978">
        <f t="shared" si="12"/>
        <v>77</v>
      </c>
      <c r="AK73" s="1116">
        <v>1126</v>
      </c>
      <c r="AL73" s="1116">
        <v>1200</v>
      </c>
      <c r="AM73" s="1117">
        <v>45497</v>
      </c>
    </row>
    <row r="74" spans="1:39">
      <c r="A74" s="966">
        <v>45497</v>
      </c>
      <c r="B74" s="992" t="s">
        <v>263</v>
      </c>
      <c r="C74" s="992" t="s">
        <v>111</v>
      </c>
      <c r="D74" s="993" t="s">
        <v>448</v>
      </c>
      <c r="E74" s="1029" t="s">
        <v>282</v>
      </c>
      <c r="F74" s="970">
        <v>17277</v>
      </c>
      <c r="G74" s="970"/>
      <c r="H74" s="970">
        <v>17299</v>
      </c>
      <c r="I74" s="970"/>
      <c r="J74" s="971">
        <f t="shared" ref="J74:J137" si="25">H74-F74</f>
        <v>22</v>
      </c>
      <c r="K74" s="970">
        <v>17299</v>
      </c>
      <c r="L74" s="541">
        <f t="shared" ref="L74:L137" si="26">K74-H74</f>
        <v>0</v>
      </c>
      <c r="M74" s="970">
        <v>17333</v>
      </c>
      <c r="N74" s="970"/>
      <c r="O74" s="541">
        <f t="shared" si="15"/>
        <v>34</v>
      </c>
      <c r="P74" s="541">
        <f t="shared" si="16"/>
        <v>34</v>
      </c>
      <c r="Q74" s="970">
        <v>17355</v>
      </c>
      <c r="R74" s="970"/>
      <c r="S74" s="971">
        <f t="shared" si="17"/>
        <v>22</v>
      </c>
      <c r="T74" s="542">
        <f t="shared" si="18"/>
        <v>78</v>
      </c>
      <c r="U74" s="542"/>
      <c r="V74" s="541">
        <f t="shared" si="19"/>
        <v>34</v>
      </c>
      <c r="W74" s="543">
        <f t="shared" si="20"/>
        <v>44</v>
      </c>
      <c r="X74" s="972" t="s">
        <v>423</v>
      </c>
      <c r="Y74" s="972" t="s">
        <v>51</v>
      </c>
      <c r="Z74" s="972" t="s">
        <v>29</v>
      </c>
      <c r="AA74" s="972">
        <v>2024</v>
      </c>
      <c r="AB74" s="992" t="s">
        <v>30</v>
      </c>
      <c r="AC74" s="973">
        <v>7</v>
      </c>
      <c r="AD74" s="974">
        <f t="shared" si="21"/>
        <v>11.142857142857142</v>
      </c>
      <c r="AE74" s="975">
        <v>23.45</v>
      </c>
      <c r="AF74" s="544">
        <f t="shared" si="22"/>
        <v>261.29999999999995</v>
      </c>
      <c r="AG74" s="1030" t="s">
        <v>446</v>
      </c>
      <c r="AH74" s="1007">
        <f t="shared" si="23"/>
        <v>261.29999999999995</v>
      </c>
      <c r="AI74" s="978">
        <f t="shared" si="24"/>
        <v>11.142857142857142</v>
      </c>
      <c r="AJ74" s="978">
        <f t="shared" ref="AJ74:AJ137" si="27">T74</f>
        <v>78</v>
      </c>
      <c r="AK74" s="979"/>
      <c r="AL74" s="1111"/>
      <c r="AM74" s="1112"/>
    </row>
    <row r="75" spans="1:39">
      <c r="A75" s="966">
        <v>45497</v>
      </c>
      <c r="B75" s="992" t="s">
        <v>263</v>
      </c>
      <c r="C75" s="992" t="s">
        <v>111</v>
      </c>
      <c r="D75" s="993" t="s">
        <v>447</v>
      </c>
      <c r="E75" s="1029" t="s">
        <v>283</v>
      </c>
      <c r="F75" s="970">
        <v>17355</v>
      </c>
      <c r="G75" s="970"/>
      <c r="H75" s="970">
        <v>17377</v>
      </c>
      <c r="I75" s="970"/>
      <c r="J75" s="971">
        <f t="shared" si="25"/>
        <v>22</v>
      </c>
      <c r="K75" s="970">
        <v>17377</v>
      </c>
      <c r="L75" s="541">
        <f t="shared" si="26"/>
        <v>0</v>
      </c>
      <c r="M75" s="970">
        <v>17411</v>
      </c>
      <c r="N75" s="970"/>
      <c r="O75" s="541">
        <f t="shared" si="15"/>
        <v>34</v>
      </c>
      <c r="P75" s="541">
        <f t="shared" si="16"/>
        <v>34</v>
      </c>
      <c r="Q75" s="970">
        <v>17445</v>
      </c>
      <c r="R75" s="970"/>
      <c r="S75" s="971">
        <f t="shared" si="17"/>
        <v>34</v>
      </c>
      <c r="T75" s="542">
        <f t="shared" si="18"/>
        <v>90</v>
      </c>
      <c r="U75" s="542"/>
      <c r="V75" s="541">
        <f t="shared" si="19"/>
        <v>34</v>
      </c>
      <c r="W75" s="543">
        <f t="shared" si="20"/>
        <v>56</v>
      </c>
      <c r="X75" s="972" t="s">
        <v>423</v>
      </c>
      <c r="Y75" s="972" t="s">
        <v>51</v>
      </c>
      <c r="Z75" s="972" t="s">
        <v>29</v>
      </c>
      <c r="AA75" s="972">
        <v>2024</v>
      </c>
      <c r="AB75" s="992" t="s">
        <v>30</v>
      </c>
      <c r="AC75" s="973">
        <v>7</v>
      </c>
      <c r="AD75" s="974">
        <f t="shared" si="21"/>
        <v>12.857142857142858</v>
      </c>
      <c r="AE75" s="975">
        <v>23.45</v>
      </c>
      <c r="AF75" s="544">
        <f t="shared" si="22"/>
        <v>301.5</v>
      </c>
      <c r="AG75" s="1030" t="s">
        <v>446</v>
      </c>
      <c r="AH75" s="1007">
        <f t="shared" si="23"/>
        <v>301.5</v>
      </c>
      <c r="AI75" s="978">
        <f t="shared" si="24"/>
        <v>12.857142857142858</v>
      </c>
      <c r="AJ75" s="978">
        <f t="shared" si="27"/>
        <v>90</v>
      </c>
      <c r="AK75" s="980"/>
      <c r="AL75" s="980"/>
      <c r="AM75" s="981"/>
    </row>
    <row r="76" spans="1:39">
      <c r="A76" s="966">
        <v>45498</v>
      </c>
      <c r="B76" s="992" t="s">
        <v>263</v>
      </c>
      <c r="C76" s="992" t="s">
        <v>111</v>
      </c>
      <c r="D76" s="993" t="s">
        <v>448</v>
      </c>
      <c r="E76" s="1029" t="s">
        <v>282</v>
      </c>
      <c r="F76" s="970">
        <v>17445</v>
      </c>
      <c r="G76" s="970"/>
      <c r="H76" s="970">
        <v>17467</v>
      </c>
      <c r="I76" s="970"/>
      <c r="J76" s="971">
        <f t="shared" si="25"/>
        <v>22</v>
      </c>
      <c r="K76" s="970">
        <v>17467</v>
      </c>
      <c r="L76" s="541">
        <f t="shared" si="26"/>
        <v>0</v>
      </c>
      <c r="M76" s="970">
        <v>17486</v>
      </c>
      <c r="N76" s="970"/>
      <c r="O76" s="541">
        <f t="shared" si="15"/>
        <v>19</v>
      </c>
      <c r="P76" s="541">
        <f t="shared" si="16"/>
        <v>19</v>
      </c>
      <c r="Q76" s="970">
        <v>17508</v>
      </c>
      <c r="R76" s="970"/>
      <c r="S76" s="971">
        <f t="shared" si="17"/>
        <v>22</v>
      </c>
      <c r="T76" s="542">
        <f t="shared" si="18"/>
        <v>63</v>
      </c>
      <c r="U76" s="542"/>
      <c r="V76" s="541">
        <f t="shared" si="19"/>
        <v>19</v>
      </c>
      <c r="W76" s="543">
        <f t="shared" si="20"/>
        <v>44</v>
      </c>
      <c r="X76" s="972" t="s">
        <v>423</v>
      </c>
      <c r="Y76" s="972" t="s">
        <v>51</v>
      </c>
      <c r="Z76" s="972" t="s">
        <v>29</v>
      </c>
      <c r="AA76" s="972">
        <v>2024</v>
      </c>
      <c r="AB76" s="992" t="s">
        <v>30</v>
      </c>
      <c r="AC76" s="973">
        <v>7</v>
      </c>
      <c r="AD76" s="974">
        <f t="shared" si="21"/>
        <v>9</v>
      </c>
      <c r="AE76" s="975">
        <v>23.45</v>
      </c>
      <c r="AF76" s="544">
        <f t="shared" si="22"/>
        <v>211.04999999999998</v>
      </c>
      <c r="AG76" s="1030" t="s">
        <v>446</v>
      </c>
      <c r="AH76" s="1007">
        <f t="shared" si="23"/>
        <v>211.04999999999998</v>
      </c>
      <c r="AI76" s="978">
        <f t="shared" si="24"/>
        <v>9</v>
      </c>
      <c r="AJ76" s="978">
        <f t="shared" si="27"/>
        <v>63</v>
      </c>
      <c r="AK76" s="980"/>
      <c r="AL76" s="980"/>
      <c r="AM76" s="1032"/>
    </row>
    <row r="77" spans="1:39">
      <c r="A77" s="966">
        <v>45498</v>
      </c>
      <c r="B77" s="992" t="s">
        <v>263</v>
      </c>
      <c r="C77" s="992" t="s">
        <v>111</v>
      </c>
      <c r="D77" s="993" t="s">
        <v>447</v>
      </c>
      <c r="E77" s="1029" t="s">
        <v>283</v>
      </c>
      <c r="F77" s="970">
        <v>17508</v>
      </c>
      <c r="G77" s="970"/>
      <c r="H77" s="970">
        <v>17530</v>
      </c>
      <c r="I77" s="970"/>
      <c r="J77" s="971">
        <f t="shared" si="25"/>
        <v>22</v>
      </c>
      <c r="K77" s="970">
        <v>17530</v>
      </c>
      <c r="L77" s="541">
        <f t="shared" si="26"/>
        <v>0</v>
      </c>
      <c r="M77" s="970">
        <v>17549</v>
      </c>
      <c r="N77" s="970"/>
      <c r="O77" s="541">
        <f t="shared" si="15"/>
        <v>19</v>
      </c>
      <c r="P77" s="541">
        <f t="shared" si="16"/>
        <v>19</v>
      </c>
      <c r="Q77" s="970">
        <v>17571</v>
      </c>
      <c r="R77" s="970"/>
      <c r="S77" s="971">
        <f t="shared" si="17"/>
        <v>22</v>
      </c>
      <c r="T77" s="542">
        <f t="shared" si="18"/>
        <v>63</v>
      </c>
      <c r="U77" s="542"/>
      <c r="V77" s="541">
        <f t="shared" si="19"/>
        <v>19</v>
      </c>
      <c r="W77" s="543">
        <f t="shared" si="20"/>
        <v>44</v>
      </c>
      <c r="X77" s="972" t="s">
        <v>423</v>
      </c>
      <c r="Y77" s="972" t="s">
        <v>51</v>
      </c>
      <c r="Z77" s="972" t="s">
        <v>29</v>
      </c>
      <c r="AA77" s="972">
        <v>2024</v>
      </c>
      <c r="AB77" s="992" t="s">
        <v>30</v>
      </c>
      <c r="AC77" s="973">
        <v>7</v>
      </c>
      <c r="AD77" s="974">
        <f t="shared" si="21"/>
        <v>9</v>
      </c>
      <c r="AE77" s="975">
        <v>23.45</v>
      </c>
      <c r="AF77" s="544">
        <f t="shared" si="22"/>
        <v>211.04999999999998</v>
      </c>
      <c r="AG77" s="1030" t="s">
        <v>446</v>
      </c>
      <c r="AH77" s="1007">
        <f t="shared" si="23"/>
        <v>211.04999999999998</v>
      </c>
      <c r="AI77" s="978">
        <f t="shared" si="24"/>
        <v>9</v>
      </c>
      <c r="AJ77" s="978">
        <f t="shared" si="27"/>
        <v>63</v>
      </c>
      <c r="AK77" s="979"/>
      <c r="AL77" s="1111"/>
      <c r="AM77" s="1112"/>
    </row>
    <row r="78" spans="1:39">
      <c r="A78" s="966">
        <v>45499</v>
      </c>
      <c r="B78" s="992" t="s">
        <v>263</v>
      </c>
      <c r="C78" s="992" t="s">
        <v>111</v>
      </c>
      <c r="D78" s="993" t="s">
        <v>448</v>
      </c>
      <c r="E78" s="1029" t="s">
        <v>282</v>
      </c>
      <c r="F78" s="970">
        <v>17571</v>
      </c>
      <c r="G78" s="970"/>
      <c r="H78" s="970">
        <v>17593</v>
      </c>
      <c r="I78" s="970"/>
      <c r="J78" s="971">
        <f t="shared" si="25"/>
        <v>22</v>
      </c>
      <c r="K78" s="970">
        <v>17593</v>
      </c>
      <c r="L78" s="541">
        <f t="shared" si="26"/>
        <v>0</v>
      </c>
      <c r="M78" s="970">
        <v>17627</v>
      </c>
      <c r="N78" s="970"/>
      <c r="O78" s="541">
        <f t="shared" si="15"/>
        <v>34</v>
      </c>
      <c r="P78" s="541">
        <f t="shared" si="16"/>
        <v>34</v>
      </c>
      <c r="Q78" s="970">
        <v>17649</v>
      </c>
      <c r="R78" s="970"/>
      <c r="S78" s="971">
        <f t="shared" si="17"/>
        <v>22</v>
      </c>
      <c r="T78" s="542">
        <f t="shared" si="18"/>
        <v>78</v>
      </c>
      <c r="U78" s="542"/>
      <c r="V78" s="541">
        <f t="shared" si="19"/>
        <v>34</v>
      </c>
      <c r="W78" s="543">
        <f t="shared" si="20"/>
        <v>44</v>
      </c>
      <c r="X78" s="972" t="s">
        <v>423</v>
      </c>
      <c r="Y78" s="972" t="s">
        <v>51</v>
      </c>
      <c r="Z78" s="972" t="s">
        <v>29</v>
      </c>
      <c r="AA78" s="972">
        <v>2024</v>
      </c>
      <c r="AB78" s="992" t="s">
        <v>30</v>
      </c>
      <c r="AC78" s="973">
        <v>7</v>
      </c>
      <c r="AD78" s="974">
        <f t="shared" si="21"/>
        <v>11.142857142857142</v>
      </c>
      <c r="AE78" s="975">
        <v>23.45</v>
      </c>
      <c r="AF78" s="544">
        <f t="shared" si="22"/>
        <v>261.29999999999995</v>
      </c>
      <c r="AG78" s="1030" t="s">
        <v>446</v>
      </c>
      <c r="AH78" s="1007">
        <f t="shared" si="23"/>
        <v>261.29999999999995</v>
      </c>
      <c r="AI78" s="978">
        <f t="shared" si="24"/>
        <v>11.142857142857142</v>
      </c>
      <c r="AJ78" s="978">
        <f t="shared" si="27"/>
        <v>78</v>
      </c>
      <c r="AK78" s="1114" t="s">
        <v>439</v>
      </c>
      <c r="AL78" s="1114" t="s">
        <v>440</v>
      </c>
      <c r="AM78" s="1115" t="s">
        <v>2</v>
      </c>
    </row>
    <row r="79" spans="1:39">
      <c r="A79" s="966">
        <v>45499</v>
      </c>
      <c r="B79" s="992" t="s">
        <v>263</v>
      </c>
      <c r="C79" s="992" t="s">
        <v>111</v>
      </c>
      <c r="D79" s="993" t="s">
        <v>447</v>
      </c>
      <c r="E79" s="1029" t="s">
        <v>283</v>
      </c>
      <c r="F79" s="970">
        <v>17649</v>
      </c>
      <c r="G79" s="970"/>
      <c r="H79" s="970">
        <v>17671</v>
      </c>
      <c r="I79" s="970"/>
      <c r="J79" s="971">
        <f t="shared" si="25"/>
        <v>22</v>
      </c>
      <c r="K79" s="970">
        <v>17671</v>
      </c>
      <c r="L79" s="541">
        <f t="shared" si="26"/>
        <v>0</v>
      </c>
      <c r="M79" s="970">
        <v>17705</v>
      </c>
      <c r="N79" s="970"/>
      <c r="O79" s="541">
        <f t="shared" si="15"/>
        <v>34</v>
      </c>
      <c r="P79" s="541">
        <f t="shared" si="16"/>
        <v>34</v>
      </c>
      <c r="Q79" s="970">
        <v>17727</v>
      </c>
      <c r="R79" s="970"/>
      <c r="S79" s="971">
        <f t="shared" si="17"/>
        <v>22</v>
      </c>
      <c r="T79" s="542">
        <f t="shared" si="18"/>
        <v>78</v>
      </c>
      <c r="U79" s="542"/>
      <c r="V79" s="541">
        <f t="shared" si="19"/>
        <v>34</v>
      </c>
      <c r="W79" s="543">
        <f t="shared" si="20"/>
        <v>44</v>
      </c>
      <c r="X79" s="972" t="s">
        <v>423</v>
      </c>
      <c r="Y79" s="972" t="s">
        <v>51</v>
      </c>
      <c r="Z79" s="972" t="s">
        <v>29</v>
      </c>
      <c r="AA79" s="972">
        <v>2024</v>
      </c>
      <c r="AB79" s="992" t="s">
        <v>30</v>
      </c>
      <c r="AC79" s="973">
        <v>7</v>
      </c>
      <c r="AD79" s="974">
        <f t="shared" si="21"/>
        <v>11.142857142857142</v>
      </c>
      <c r="AE79" s="975">
        <v>23.45</v>
      </c>
      <c r="AF79" s="544">
        <f t="shared" si="22"/>
        <v>261.29999999999995</v>
      </c>
      <c r="AG79" s="1030" t="s">
        <v>446</v>
      </c>
      <c r="AH79" s="1007">
        <f t="shared" si="23"/>
        <v>261.29999999999995</v>
      </c>
      <c r="AI79" s="978">
        <f t="shared" si="24"/>
        <v>11.142857142857142</v>
      </c>
      <c r="AJ79" s="978">
        <f t="shared" si="27"/>
        <v>78</v>
      </c>
      <c r="AK79" s="1116">
        <v>1508</v>
      </c>
      <c r="AL79" s="1116">
        <v>1200</v>
      </c>
      <c r="AM79" s="1117">
        <v>45499</v>
      </c>
    </row>
    <row r="80" spans="1:39">
      <c r="A80" s="966">
        <v>45502</v>
      </c>
      <c r="B80" s="992" t="s">
        <v>263</v>
      </c>
      <c r="C80" s="992" t="s">
        <v>111</v>
      </c>
      <c r="D80" s="993" t="s">
        <v>448</v>
      </c>
      <c r="E80" s="1029" t="s">
        <v>282</v>
      </c>
      <c r="F80" s="970">
        <v>17727</v>
      </c>
      <c r="G80" s="970"/>
      <c r="H80" s="970">
        <v>17749</v>
      </c>
      <c r="I80" s="970"/>
      <c r="J80" s="971">
        <f t="shared" si="25"/>
        <v>22</v>
      </c>
      <c r="K80" s="970">
        <v>17749</v>
      </c>
      <c r="L80" s="541">
        <f t="shared" si="26"/>
        <v>0</v>
      </c>
      <c r="M80" s="970">
        <v>17783</v>
      </c>
      <c r="N80" s="970"/>
      <c r="O80" s="541">
        <f t="shared" si="15"/>
        <v>34</v>
      </c>
      <c r="P80" s="541">
        <f t="shared" si="16"/>
        <v>34</v>
      </c>
      <c r="Q80" s="970">
        <v>17805</v>
      </c>
      <c r="R80" s="970"/>
      <c r="S80" s="971">
        <f t="shared" si="17"/>
        <v>22</v>
      </c>
      <c r="T80" s="542">
        <f t="shared" si="18"/>
        <v>78</v>
      </c>
      <c r="U80" s="542"/>
      <c r="V80" s="541">
        <f t="shared" si="19"/>
        <v>34</v>
      </c>
      <c r="W80" s="543">
        <f t="shared" si="20"/>
        <v>44</v>
      </c>
      <c r="X80" s="972" t="s">
        <v>423</v>
      </c>
      <c r="Y80" s="972" t="s">
        <v>51</v>
      </c>
      <c r="Z80" s="972" t="s">
        <v>29</v>
      </c>
      <c r="AA80" s="972">
        <v>2024</v>
      </c>
      <c r="AB80" s="992" t="s">
        <v>30</v>
      </c>
      <c r="AC80" s="973">
        <v>7</v>
      </c>
      <c r="AD80" s="974">
        <f t="shared" si="21"/>
        <v>11.142857142857142</v>
      </c>
      <c r="AE80" s="975">
        <v>23.45</v>
      </c>
      <c r="AF80" s="544">
        <f t="shared" si="22"/>
        <v>261.29999999999995</v>
      </c>
      <c r="AG80" s="1030" t="s">
        <v>446</v>
      </c>
      <c r="AH80" s="1007">
        <f t="shared" si="23"/>
        <v>261.29999999999995</v>
      </c>
      <c r="AI80" s="978">
        <f t="shared" si="24"/>
        <v>11.142857142857142</v>
      </c>
      <c r="AJ80" s="978">
        <f t="shared" si="27"/>
        <v>78</v>
      </c>
      <c r="AK80" s="980"/>
      <c r="AL80" s="980"/>
      <c r="AM80" s="1032"/>
    </row>
    <row r="81" spans="1:39">
      <c r="A81" s="966">
        <v>45502</v>
      </c>
      <c r="B81" s="992" t="s">
        <v>263</v>
      </c>
      <c r="C81" s="992" t="s">
        <v>111</v>
      </c>
      <c r="D81" s="993" t="s">
        <v>447</v>
      </c>
      <c r="E81" s="1029" t="s">
        <v>283</v>
      </c>
      <c r="F81" s="970">
        <v>17805</v>
      </c>
      <c r="G81" s="970"/>
      <c r="H81" s="970">
        <v>17827</v>
      </c>
      <c r="I81" s="970"/>
      <c r="J81" s="971">
        <f t="shared" si="25"/>
        <v>22</v>
      </c>
      <c r="K81" s="970">
        <v>17827</v>
      </c>
      <c r="L81" s="541">
        <f t="shared" si="26"/>
        <v>0</v>
      </c>
      <c r="M81" s="970">
        <v>17861</v>
      </c>
      <c r="N81" s="970"/>
      <c r="O81" s="541">
        <f t="shared" si="15"/>
        <v>34</v>
      </c>
      <c r="P81" s="541">
        <f t="shared" si="16"/>
        <v>34</v>
      </c>
      <c r="Q81" s="970">
        <v>17882</v>
      </c>
      <c r="R81" s="970"/>
      <c r="S81" s="971">
        <f t="shared" si="17"/>
        <v>21</v>
      </c>
      <c r="T81" s="542">
        <f t="shared" si="18"/>
        <v>77</v>
      </c>
      <c r="U81" s="542"/>
      <c r="V81" s="541">
        <f t="shared" si="19"/>
        <v>34</v>
      </c>
      <c r="W81" s="543">
        <f t="shared" si="20"/>
        <v>43</v>
      </c>
      <c r="X81" s="972" t="s">
        <v>423</v>
      </c>
      <c r="Y81" s="972" t="s">
        <v>51</v>
      </c>
      <c r="Z81" s="972" t="s">
        <v>29</v>
      </c>
      <c r="AA81" s="972">
        <v>2024</v>
      </c>
      <c r="AB81" s="992" t="s">
        <v>30</v>
      </c>
      <c r="AC81" s="973">
        <v>7</v>
      </c>
      <c r="AD81" s="974">
        <f t="shared" si="21"/>
        <v>11</v>
      </c>
      <c r="AE81" s="975">
        <v>23.45</v>
      </c>
      <c r="AF81" s="544">
        <f t="shared" si="22"/>
        <v>257.95</v>
      </c>
      <c r="AG81" s="1030" t="s">
        <v>446</v>
      </c>
      <c r="AH81" s="1007">
        <f t="shared" si="23"/>
        <v>257.95</v>
      </c>
      <c r="AI81" s="978">
        <f t="shared" si="24"/>
        <v>11</v>
      </c>
      <c r="AJ81" s="978">
        <f t="shared" si="27"/>
        <v>77</v>
      </c>
      <c r="AK81" s="979"/>
      <c r="AL81" s="1111"/>
      <c r="AM81" s="1112"/>
    </row>
    <row r="82" spans="1:39">
      <c r="A82" s="966">
        <v>45503</v>
      </c>
      <c r="B82" s="992" t="s">
        <v>263</v>
      </c>
      <c r="C82" s="992" t="s">
        <v>111</v>
      </c>
      <c r="D82" s="993" t="s">
        <v>448</v>
      </c>
      <c r="E82" s="1029" t="s">
        <v>282</v>
      </c>
      <c r="F82" s="970">
        <v>17882</v>
      </c>
      <c r="G82" s="970"/>
      <c r="H82" s="970">
        <v>17904</v>
      </c>
      <c r="I82" s="970"/>
      <c r="J82" s="971">
        <f t="shared" si="25"/>
        <v>22</v>
      </c>
      <c r="K82" s="970">
        <v>17904</v>
      </c>
      <c r="L82" s="541">
        <f t="shared" si="26"/>
        <v>0</v>
      </c>
      <c r="M82" s="970">
        <v>17938</v>
      </c>
      <c r="N82" s="970"/>
      <c r="O82" s="541">
        <f t="shared" si="15"/>
        <v>34</v>
      </c>
      <c r="P82" s="541">
        <f t="shared" si="16"/>
        <v>34</v>
      </c>
      <c r="Q82" s="970">
        <v>17959</v>
      </c>
      <c r="R82" s="970"/>
      <c r="S82" s="971">
        <f t="shared" si="17"/>
        <v>21</v>
      </c>
      <c r="T82" s="542">
        <f t="shared" si="18"/>
        <v>77</v>
      </c>
      <c r="U82" s="542"/>
      <c r="V82" s="541">
        <f t="shared" si="19"/>
        <v>34</v>
      </c>
      <c r="W82" s="543">
        <f t="shared" si="20"/>
        <v>43</v>
      </c>
      <c r="X82" s="972" t="s">
        <v>423</v>
      </c>
      <c r="Y82" s="972" t="s">
        <v>51</v>
      </c>
      <c r="Z82" s="972" t="s">
        <v>29</v>
      </c>
      <c r="AA82" s="972">
        <v>2024</v>
      </c>
      <c r="AB82" s="992" t="s">
        <v>30</v>
      </c>
      <c r="AC82" s="973">
        <v>7</v>
      </c>
      <c r="AD82" s="974">
        <f t="shared" si="21"/>
        <v>11</v>
      </c>
      <c r="AE82" s="975">
        <v>23.45</v>
      </c>
      <c r="AF82" s="544">
        <f t="shared" si="22"/>
        <v>257.95</v>
      </c>
      <c r="AG82" s="1030" t="s">
        <v>446</v>
      </c>
      <c r="AH82" s="1007">
        <f t="shared" si="23"/>
        <v>257.95</v>
      </c>
      <c r="AI82" s="978">
        <f t="shared" si="24"/>
        <v>11</v>
      </c>
      <c r="AJ82" s="978">
        <f t="shared" si="27"/>
        <v>77</v>
      </c>
      <c r="AK82" s="980"/>
      <c r="AL82" s="980"/>
      <c r="AM82" s="981"/>
    </row>
    <row r="83" spans="1:39">
      <c r="A83" s="966">
        <v>45503</v>
      </c>
      <c r="B83" s="992" t="s">
        <v>263</v>
      </c>
      <c r="C83" s="992" t="s">
        <v>111</v>
      </c>
      <c r="D83" s="993" t="s">
        <v>447</v>
      </c>
      <c r="E83" s="1029" t="s">
        <v>283</v>
      </c>
      <c r="F83" s="970">
        <v>17959</v>
      </c>
      <c r="G83" s="970"/>
      <c r="H83" s="970">
        <v>17981</v>
      </c>
      <c r="I83" s="970"/>
      <c r="J83" s="971">
        <f t="shared" si="25"/>
        <v>22</v>
      </c>
      <c r="K83" s="970">
        <v>17981</v>
      </c>
      <c r="L83" s="541">
        <f t="shared" si="26"/>
        <v>0</v>
      </c>
      <c r="M83" s="970">
        <v>18015</v>
      </c>
      <c r="N83" s="970"/>
      <c r="O83" s="541">
        <f t="shared" si="15"/>
        <v>34</v>
      </c>
      <c r="P83" s="541">
        <f t="shared" si="16"/>
        <v>34</v>
      </c>
      <c r="Q83" s="970">
        <v>18037</v>
      </c>
      <c r="R83" s="970"/>
      <c r="S83" s="971">
        <f t="shared" si="17"/>
        <v>22</v>
      </c>
      <c r="T83" s="542">
        <f t="shared" si="18"/>
        <v>78</v>
      </c>
      <c r="U83" s="542"/>
      <c r="V83" s="541">
        <f t="shared" si="19"/>
        <v>34</v>
      </c>
      <c r="W83" s="543">
        <f t="shared" si="20"/>
        <v>44</v>
      </c>
      <c r="X83" s="972" t="s">
        <v>423</v>
      </c>
      <c r="Y83" s="972" t="s">
        <v>51</v>
      </c>
      <c r="Z83" s="972" t="s">
        <v>29</v>
      </c>
      <c r="AA83" s="972">
        <v>2024</v>
      </c>
      <c r="AB83" s="992" t="s">
        <v>30</v>
      </c>
      <c r="AC83" s="973">
        <v>7</v>
      </c>
      <c r="AD83" s="974">
        <f t="shared" si="21"/>
        <v>11.142857142857142</v>
      </c>
      <c r="AE83" s="975">
        <v>23.45</v>
      </c>
      <c r="AF83" s="544">
        <f t="shared" si="22"/>
        <v>261.29999999999995</v>
      </c>
      <c r="AG83" s="1030" t="s">
        <v>446</v>
      </c>
      <c r="AH83" s="1007">
        <f t="shared" si="23"/>
        <v>261.29999999999995</v>
      </c>
      <c r="AI83" s="978">
        <f t="shared" si="24"/>
        <v>11.142857142857142</v>
      </c>
      <c r="AJ83" s="978">
        <f t="shared" si="27"/>
        <v>78</v>
      </c>
      <c r="AK83" s="1114" t="s">
        <v>439</v>
      </c>
      <c r="AL83" s="1114" t="s">
        <v>440</v>
      </c>
      <c r="AM83" s="1115" t="s">
        <v>2</v>
      </c>
    </row>
    <row r="84" spans="1:39">
      <c r="A84" s="966">
        <v>45504</v>
      </c>
      <c r="B84" s="992" t="s">
        <v>263</v>
      </c>
      <c r="C84" s="992" t="s">
        <v>111</v>
      </c>
      <c r="D84" s="993" t="s">
        <v>448</v>
      </c>
      <c r="E84" s="1029" t="s">
        <v>282</v>
      </c>
      <c r="F84" s="970">
        <v>18037</v>
      </c>
      <c r="G84" s="970"/>
      <c r="H84" s="970">
        <v>18059</v>
      </c>
      <c r="I84" s="970"/>
      <c r="J84" s="971">
        <f t="shared" si="25"/>
        <v>22</v>
      </c>
      <c r="K84" s="970">
        <v>18059</v>
      </c>
      <c r="L84" s="541">
        <f t="shared" si="26"/>
        <v>0</v>
      </c>
      <c r="M84" s="970">
        <v>18093</v>
      </c>
      <c r="N84" s="970"/>
      <c r="O84" s="541">
        <f t="shared" si="15"/>
        <v>34</v>
      </c>
      <c r="P84" s="541">
        <f t="shared" si="16"/>
        <v>34</v>
      </c>
      <c r="Q84" s="970">
        <v>18115</v>
      </c>
      <c r="R84" s="970"/>
      <c r="S84" s="971">
        <f t="shared" si="17"/>
        <v>22</v>
      </c>
      <c r="T84" s="542">
        <f t="shared" si="18"/>
        <v>78</v>
      </c>
      <c r="U84" s="542"/>
      <c r="V84" s="541">
        <f t="shared" si="19"/>
        <v>34</v>
      </c>
      <c r="W84" s="543">
        <f t="shared" si="20"/>
        <v>44</v>
      </c>
      <c r="X84" s="972" t="s">
        <v>423</v>
      </c>
      <c r="Y84" s="972" t="s">
        <v>51</v>
      </c>
      <c r="Z84" s="972" t="s">
        <v>29</v>
      </c>
      <c r="AA84" s="972">
        <v>2024</v>
      </c>
      <c r="AB84" s="992" t="s">
        <v>30</v>
      </c>
      <c r="AC84" s="973">
        <v>7</v>
      </c>
      <c r="AD84" s="974">
        <f t="shared" si="21"/>
        <v>11.142857142857142</v>
      </c>
      <c r="AE84" s="975">
        <v>23.45</v>
      </c>
      <c r="AF84" s="544">
        <f t="shared" si="22"/>
        <v>261.29999999999995</v>
      </c>
      <c r="AG84" s="1030" t="s">
        <v>446</v>
      </c>
      <c r="AH84" s="1007">
        <f t="shared" si="23"/>
        <v>261.29999999999995</v>
      </c>
      <c r="AI84" s="978">
        <f t="shared" si="24"/>
        <v>11.142857142857142</v>
      </c>
      <c r="AJ84" s="978">
        <f t="shared" si="27"/>
        <v>78</v>
      </c>
      <c r="AK84" s="1116">
        <v>1300</v>
      </c>
      <c r="AL84" s="1116">
        <v>1200</v>
      </c>
      <c r="AM84" s="1117">
        <v>45504</v>
      </c>
    </row>
    <row r="85" spans="1:39">
      <c r="A85" s="966">
        <v>45504</v>
      </c>
      <c r="B85" s="992" t="s">
        <v>263</v>
      </c>
      <c r="C85" s="992" t="s">
        <v>111</v>
      </c>
      <c r="D85" s="993" t="s">
        <v>447</v>
      </c>
      <c r="E85" s="1029" t="s">
        <v>283</v>
      </c>
      <c r="F85" s="970">
        <v>18115</v>
      </c>
      <c r="G85" s="970"/>
      <c r="H85" s="970">
        <v>18137</v>
      </c>
      <c r="I85" s="970"/>
      <c r="J85" s="971">
        <f t="shared" si="25"/>
        <v>22</v>
      </c>
      <c r="K85" s="970">
        <v>18137</v>
      </c>
      <c r="L85" s="541">
        <f t="shared" si="26"/>
        <v>0</v>
      </c>
      <c r="M85" s="970">
        <v>18171</v>
      </c>
      <c r="N85" s="970"/>
      <c r="O85" s="541">
        <f t="shared" si="15"/>
        <v>34</v>
      </c>
      <c r="P85" s="541">
        <f t="shared" si="16"/>
        <v>34</v>
      </c>
      <c r="Q85" s="970">
        <v>18193</v>
      </c>
      <c r="R85" s="970"/>
      <c r="S85" s="971">
        <f t="shared" si="17"/>
        <v>22</v>
      </c>
      <c r="T85" s="542">
        <f t="shared" si="18"/>
        <v>78</v>
      </c>
      <c r="U85" s="542"/>
      <c r="V85" s="541">
        <f t="shared" si="19"/>
        <v>34</v>
      </c>
      <c r="W85" s="543">
        <f t="shared" si="20"/>
        <v>44</v>
      </c>
      <c r="X85" s="972" t="s">
        <v>423</v>
      </c>
      <c r="Y85" s="972" t="s">
        <v>51</v>
      </c>
      <c r="Z85" s="972" t="s">
        <v>29</v>
      </c>
      <c r="AA85" s="972">
        <v>2024</v>
      </c>
      <c r="AB85" s="992" t="s">
        <v>30</v>
      </c>
      <c r="AC85" s="973">
        <v>7</v>
      </c>
      <c r="AD85" s="974">
        <f t="shared" si="21"/>
        <v>11.142857142857142</v>
      </c>
      <c r="AE85" s="975">
        <v>23.45</v>
      </c>
      <c r="AF85" s="544">
        <f t="shared" si="22"/>
        <v>261.29999999999995</v>
      </c>
      <c r="AG85" s="1030" t="s">
        <v>446</v>
      </c>
      <c r="AH85" s="1007">
        <f t="shared" si="23"/>
        <v>261.29999999999995</v>
      </c>
      <c r="AI85" s="978">
        <f t="shared" si="24"/>
        <v>11.142857142857142</v>
      </c>
      <c r="AJ85" s="978">
        <f t="shared" si="27"/>
        <v>78</v>
      </c>
      <c r="AK85" s="980"/>
      <c r="AL85" s="980"/>
      <c r="AM85" s="981"/>
    </row>
    <row r="86" spans="1:39">
      <c r="A86" s="966">
        <v>45505</v>
      </c>
      <c r="B86" s="992" t="s">
        <v>263</v>
      </c>
      <c r="C86" s="992" t="s">
        <v>111</v>
      </c>
      <c r="D86" s="993" t="s">
        <v>448</v>
      </c>
      <c r="E86" s="1029" t="s">
        <v>282</v>
      </c>
      <c r="F86" s="970">
        <v>18193</v>
      </c>
      <c r="G86" s="970"/>
      <c r="H86" s="970">
        <v>18215</v>
      </c>
      <c r="I86" s="970"/>
      <c r="J86" s="971">
        <f t="shared" si="25"/>
        <v>22</v>
      </c>
      <c r="K86" s="970">
        <v>18215</v>
      </c>
      <c r="L86" s="541">
        <f t="shared" si="26"/>
        <v>0</v>
      </c>
      <c r="M86" s="970">
        <v>18234</v>
      </c>
      <c r="N86" s="970"/>
      <c r="O86" s="541">
        <f t="shared" si="15"/>
        <v>19</v>
      </c>
      <c r="P86" s="541">
        <f t="shared" si="16"/>
        <v>19</v>
      </c>
      <c r="Q86" s="970">
        <v>18255</v>
      </c>
      <c r="R86" s="970"/>
      <c r="S86" s="971">
        <f t="shared" si="17"/>
        <v>21</v>
      </c>
      <c r="T86" s="542">
        <f t="shared" si="18"/>
        <v>62</v>
      </c>
      <c r="U86" s="542"/>
      <c r="V86" s="541">
        <f t="shared" si="19"/>
        <v>19</v>
      </c>
      <c r="W86" s="543">
        <f t="shared" si="20"/>
        <v>43</v>
      </c>
      <c r="X86" s="972" t="s">
        <v>423</v>
      </c>
      <c r="Y86" s="972" t="s">
        <v>51</v>
      </c>
      <c r="Z86" s="972" t="s">
        <v>29</v>
      </c>
      <c r="AA86" s="972">
        <v>2024</v>
      </c>
      <c r="AB86" s="992" t="s">
        <v>30</v>
      </c>
      <c r="AC86" s="973">
        <v>7</v>
      </c>
      <c r="AD86" s="974">
        <f t="shared" si="21"/>
        <v>8.8571428571428577</v>
      </c>
      <c r="AE86" s="975">
        <v>23.45</v>
      </c>
      <c r="AF86" s="544">
        <f t="shared" si="22"/>
        <v>207.70000000000002</v>
      </c>
      <c r="AG86" s="1030" t="s">
        <v>446</v>
      </c>
      <c r="AH86" s="1007">
        <f t="shared" si="23"/>
        <v>207.70000000000002</v>
      </c>
      <c r="AI86" s="978">
        <f t="shared" si="24"/>
        <v>8.8571428571428577</v>
      </c>
      <c r="AJ86" s="978">
        <f t="shared" si="27"/>
        <v>62</v>
      </c>
      <c r="AK86" s="980"/>
      <c r="AL86" s="980"/>
      <c r="AM86" s="1032"/>
    </row>
    <row r="87" spans="1:39">
      <c r="A87" s="966">
        <v>45505</v>
      </c>
      <c r="B87" s="992" t="s">
        <v>263</v>
      </c>
      <c r="C87" s="992" t="s">
        <v>111</v>
      </c>
      <c r="D87" s="993" t="s">
        <v>447</v>
      </c>
      <c r="E87" s="1029" t="s">
        <v>283</v>
      </c>
      <c r="F87" s="970">
        <v>18255</v>
      </c>
      <c r="G87" s="970"/>
      <c r="H87" s="970">
        <v>18277</v>
      </c>
      <c r="I87" s="970"/>
      <c r="J87" s="971">
        <f t="shared" si="25"/>
        <v>22</v>
      </c>
      <c r="K87" s="970">
        <v>18277</v>
      </c>
      <c r="L87" s="541">
        <f t="shared" si="26"/>
        <v>0</v>
      </c>
      <c r="M87" s="970">
        <v>18296</v>
      </c>
      <c r="N87" s="970"/>
      <c r="O87" s="541">
        <f t="shared" si="15"/>
        <v>19</v>
      </c>
      <c r="P87" s="541">
        <f t="shared" si="16"/>
        <v>19</v>
      </c>
      <c r="Q87" s="970">
        <v>18318</v>
      </c>
      <c r="R87" s="970"/>
      <c r="S87" s="971">
        <f t="shared" si="17"/>
        <v>22</v>
      </c>
      <c r="T87" s="542">
        <f t="shared" si="18"/>
        <v>63</v>
      </c>
      <c r="U87" s="542"/>
      <c r="V87" s="541">
        <f t="shared" si="19"/>
        <v>19</v>
      </c>
      <c r="W87" s="543">
        <f t="shared" si="20"/>
        <v>44</v>
      </c>
      <c r="X87" s="972" t="s">
        <v>423</v>
      </c>
      <c r="Y87" s="972" t="s">
        <v>51</v>
      </c>
      <c r="Z87" s="972" t="s">
        <v>29</v>
      </c>
      <c r="AA87" s="972">
        <v>2024</v>
      </c>
      <c r="AB87" s="992" t="s">
        <v>30</v>
      </c>
      <c r="AC87" s="973">
        <v>7</v>
      </c>
      <c r="AD87" s="974">
        <f t="shared" si="21"/>
        <v>9</v>
      </c>
      <c r="AE87" s="975">
        <v>23.45</v>
      </c>
      <c r="AF87" s="544">
        <f t="shared" si="22"/>
        <v>211.04999999999998</v>
      </c>
      <c r="AG87" s="1030" t="s">
        <v>446</v>
      </c>
      <c r="AH87" s="1007">
        <f t="shared" si="23"/>
        <v>211.04999999999998</v>
      </c>
      <c r="AI87" s="978">
        <f t="shared" si="24"/>
        <v>9</v>
      </c>
      <c r="AJ87" s="978">
        <f t="shared" si="27"/>
        <v>63</v>
      </c>
      <c r="AK87" s="1114" t="s">
        <v>439</v>
      </c>
      <c r="AL87" s="1114" t="s">
        <v>440</v>
      </c>
      <c r="AM87" s="1115" t="s">
        <v>2</v>
      </c>
    </row>
    <row r="88" spans="1:39">
      <c r="A88" s="966">
        <v>45506</v>
      </c>
      <c r="B88" s="992" t="s">
        <v>263</v>
      </c>
      <c r="C88" s="992" t="s">
        <v>111</v>
      </c>
      <c r="D88" s="993" t="s">
        <v>448</v>
      </c>
      <c r="E88" s="1029" t="s">
        <v>282</v>
      </c>
      <c r="F88" s="970">
        <v>18318</v>
      </c>
      <c r="G88" s="970"/>
      <c r="H88" s="970">
        <v>18340</v>
      </c>
      <c r="I88" s="970"/>
      <c r="J88" s="971">
        <f t="shared" si="25"/>
        <v>22</v>
      </c>
      <c r="K88" s="970">
        <v>18340</v>
      </c>
      <c r="L88" s="541">
        <f t="shared" si="26"/>
        <v>0</v>
      </c>
      <c r="M88" s="970">
        <v>18374</v>
      </c>
      <c r="N88" s="970"/>
      <c r="O88" s="541">
        <f t="shared" si="15"/>
        <v>34</v>
      </c>
      <c r="P88" s="541">
        <f t="shared" si="16"/>
        <v>34</v>
      </c>
      <c r="Q88" s="970">
        <v>18396</v>
      </c>
      <c r="R88" s="970"/>
      <c r="S88" s="971">
        <f t="shared" si="17"/>
        <v>22</v>
      </c>
      <c r="T88" s="542">
        <f t="shared" si="18"/>
        <v>78</v>
      </c>
      <c r="U88" s="542"/>
      <c r="V88" s="541">
        <f t="shared" si="19"/>
        <v>34</v>
      </c>
      <c r="W88" s="543">
        <f t="shared" si="20"/>
        <v>44</v>
      </c>
      <c r="X88" s="972" t="s">
        <v>423</v>
      </c>
      <c r="Y88" s="972" t="s">
        <v>51</v>
      </c>
      <c r="Z88" s="972" t="s">
        <v>29</v>
      </c>
      <c r="AA88" s="972">
        <v>2024</v>
      </c>
      <c r="AB88" s="992" t="s">
        <v>30</v>
      </c>
      <c r="AC88" s="973">
        <v>7</v>
      </c>
      <c r="AD88" s="974">
        <f t="shared" si="21"/>
        <v>11.142857142857142</v>
      </c>
      <c r="AE88" s="975">
        <v>23.45</v>
      </c>
      <c r="AF88" s="544">
        <f t="shared" si="22"/>
        <v>261.29999999999995</v>
      </c>
      <c r="AG88" s="1030" t="s">
        <v>446</v>
      </c>
      <c r="AH88" s="1007">
        <f t="shared" si="23"/>
        <v>261.29999999999995</v>
      </c>
      <c r="AI88" s="978">
        <f t="shared" si="24"/>
        <v>11.142857142857142</v>
      </c>
      <c r="AJ88" s="978">
        <f t="shared" si="27"/>
        <v>78</v>
      </c>
      <c r="AK88" s="1116">
        <v>941</v>
      </c>
      <c r="AL88" s="1116">
        <v>1000</v>
      </c>
      <c r="AM88" s="1117">
        <v>45506</v>
      </c>
    </row>
    <row r="89" spans="1:39">
      <c r="A89" s="966">
        <v>45506</v>
      </c>
      <c r="B89" s="992" t="s">
        <v>263</v>
      </c>
      <c r="C89" s="992" t="s">
        <v>111</v>
      </c>
      <c r="D89" s="993" t="s">
        <v>447</v>
      </c>
      <c r="E89" s="1029" t="s">
        <v>283</v>
      </c>
      <c r="F89" s="970">
        <v>18396</v>
      </c>
      <c r="G89" s="970"/>
      <c r="H89" s="970">
        <v>18418</v>
      </c>
      <c r="I89" s="970"/>
      <c r="J89" s="971">
        <f t="shared" si="25"/>
        <v>22</v>
      </c>
      <c r="K89" s="970">
        <v>18418</v>
      </c>
      <c r="L89" s="541">
        <f t="shared" si="26"/>
        <v>0</v>
      </c>
      <c r="M89" s="970">
        <v>18452</v>
      </c>
      <c r="N89" s="970"/>
      <c r="O89" s="541">
        <f t="shared" si="15"/>
        <v>34</v>
      </c>
      <c r="P89" s="541">
        <f t="shared" si="16"/>
        <v>34</v>
      </c>
      <c r="Q89" s="970">
        <v>18474</v>
      </c>
      <c r="R89" s="970"/>
      <c r="S89" s="971">
        <f t="shared" si="17"/>
        <v>22</v>
      </c>
      <c r="T89" s="542">
        <f t="shared" si="18"/>
        <v>78</v>
      </c>
      <c r="U89" s="542"/>
      <c r="V89" s="541">
        <f t="shared" si="19"/>
        <v>34</v>
      </c>
      <c r="W89" s="543">
        <f t="shared" si="20"/>
        <v>44</v>
      </c>
      <c r="X89" s="972" t="s">
        <v>423</v>
      </c>
      <c r="Y89" s="972" t="s">
        <v>51</v>
      </c>
      <c r="Z89" s="972" t="s">
        <v>29</v>
      </c>
      <c r="AA89" s="972">
        <v>2024</v>
      </c>
      <c r="AB89" s="992" t="s">
        <v>30</v>
      </c>
      <c r="AC89" s="973">
        <v>7</v>
      </c>
      <c r="AD89" s="974">
        <f t="shared" si="21"/>
        <v>11.142857142857142</v>
      </c>
      <c r="AE89" s="975">
        <v>23.45</v>
      </c>
      <c r="AF89" s="544">
        <f t="shared" si="22"/>
        <v>261.29999999999995</v>
      </c>
      <c r="AG89" s="1030" t="s">
        <v>446</v>
      </c>
      <c r="AH89" s="1007">
        <f t="shared" si="23"/>
        <v>261.29999999999995</v>
      </c>
      <c r="AI89" s="978">
        <f t="shared" si="24"/>
        <v>11.142857142857142</v>
      </c>
      <c r="AJ89" s="978">
        <f t="shared" si="27"/>
        <v>78</v>
      </c>
      <c r="AK89" s="979"/>
      <c r="AL89" s="1111"/>
      <c r="AM89" s="1112"/>
    </row>
    <row r="90" spans="1:39">
      <c r="A90" s="966">
        <v>45509</v>
      </c>
      <c r="B90" s="992" t="s">
        <v>263</v>
      </c>
      <c r="C90" s="992" t="s">
        <v>111</v>
      </c>
      <c r="D90" s="993" t="s">
        <v>448</v>
      </c>
      <c r="E90" s="1029" t="s">
        <v>282</v>
      </c>
      <c r="F90" s="970">
        <v>18474</v>
      </c>
      <c r="G90" s="970"/>
      <c r="H90" s="970">
        <v>18496</v>
      </c>
      <c r="I90" s="970"/>
      <c r="J90" s="971">
        <f t="shared" si="25"/>
        <v>22</v>
      </c>
      <c r="K90" s="970">
        <v>18496</v>
      </c>
      <c r="L90" s="541">
        <f t="shared" si="26"/>
        <v>0</v>
      </c>
      <c r="M90" s="970">
        <v>18515</v>
      </c>
      <c r="N90" s="970"/>
      <c r="O90" s="541">
        <f t="shared" si="15"/>
        <v>19</v>
      </c>
      <c r="P90" s="541">
        <f t="shared" si="16"/>
        <v>19</v>
      </c>
      <c r="Q90" s="970">
        <v>18550</v>
      </c>
      <c r="R90" s="970"/>
      <c r="S90" s="971">
        <f t="shared" si="17"/>
        <v>35</v>
      </c>
      <c r="T90" s="542">
        <f t="shared" si="18"/>
        <v>76</v>
      </c>
      <c r="U90" s="542"/>
      <c r="V90" s="541">
        <f t="shared" si="19"/>
        <v>19</v>
      </c>
      <c r="W90" s="543">
        <f t="shared" si="20"/>
        <v>57</v>
      </c>
      <c r="X90" s="972" t="s">
        <v>423</v>
      </c>
      <c r="Y90" s="972" t="s">
        <v>51</v>
      </c>
      <c r="Z90" s="972" t="s">
        <v>29</v>
      </c>
      <c r="AA90" s="972">
        <v>2024</v>
      </c>
      <c r="AB90" s="992" t="s">
        <v>30</v>
      </c>
      <c r="AC90" s="973">
        <v>7</v>
      </c>
      <c r="AD90" s="974">
        <f t="shared" si="21"/>
        <v>10.857142857142858</v>
      </c>
      <c r="AE90" s="975">
        <v>23.45</v>
      </c>
      <c r="AF90" s="544">
        <f t="shared" si="22"/>
        <v>254.6</v>
      </c>
      <c r="AG90" s="1030" t="s">
        <v>446</v>
      </c>
      <c r="AH90" s="1007">
        <f t="shared" si="23"/>
        <v>254.6</v>
      </c>
      <c r="AI90" s="978">
        <f t="shared" si="24"/>
        <v>10.857142857142858</v>
      </c>
      <c r="AJ90" s="978">
        <f t="shared" si="27"/>
        <v>76</v>
      </c>
      <c r="AK90" s="980"/>
      <c r="AL90" s="980"/>
      <c r="AM90" s="981"/>
    </row>
    <row r="91" spans="1:39">
      <c r="A91" s="966">
        <v>45509</v>
      </c>
      <c r="B91" s="992" t="s">
        <v>263</v>
      </c>
      <c r="C91" s="992" t="s">
        <v>111</v>
      </c>
      <c r="D91" s="993" t="s">
        <v>447</v>
      </c>
      <c r="E91" s="1029" t="s">
        <v>283</v>
      </c>
      <c r="F91" s="970">
        <v>18550</v>
      </c>
      <c r="G91" s="970"/>
      <c r="H91" s="970">
        <v>18572</v>
      </c>
      <c r="I91" s="970"/>
      <c r="J91" s="971">
        <f t="shared" si="25"/>
        <v>22</v>
      </c>
      <c r="K91" s="970">
        <v>18572</v>
      </c>
      <c r="L91" s="541">
        <f t="shared" si="26"/>
        <v>0</v>
      </c>
      <c r="M91" s="970">
        <v>18606</v>
      </c>
      <c r="N91" s="970"/>
      <c r="O91" s="541">
        <f t="shared" si="15"/>
        <v>34</v>
      </c>
      <c r="P91" s="541">
        <f t="shared" si="16"/>
        <v>34</v>
      </c>
      <c r="Q91" s="970">
        <v>18628</v>
      </c>
      <c r="R91" s="970"/>
      <c r="S91" s="971">
        <f t="shared" si="17"/>
        <v>22</v>
      </c>
      <c r="T91" s="542">
        <f t="shared" si="18"/>
        <v>78</v>
      </c>
      <c r="U91" s="542"/>
      <c r="V91" s="541">
        <f t="shared" si="19"/>
        <v>34</v>
      </c>
      <c r="W91" s="543">
        <f t="shared" si="20"/>
        <v>44</v>
      </c>
      <c r="X91" s="972" t="s">
        <v>423</v>
      </c>
      <c r="Y91" s="972" t="s">
        <v>51</v>
      </c>
      <c r="Z91" s="972" t="s">
        <v>29</v>
      </c>
      <c r="AA91" s="972">
        <v>2024</v>
      </c>
      <c r="AB91" s="992" t="s">
        <v>30</v>
      </c>
      <c r="AC91" s="973">
        <v>7</v>
      </c>
      <c r="AD91" s="974">
        <f t="shared" si="21"/>
        <v>11.142857142857142</v>
      </c>
      <c r="AE91" s="975">
        <v>23.45</v>
      </c>
      <c r="AF91" s="544">
        <f t="shared" si="22"/>
        <v>261.29999999999995</v>
      </c>
      <c r="AG91" s="1030" t="s">
        <v>446</v>
      </c>
      <c r="AH91" s="1007">
        <f t="shared" si="23"/>
        <v>261.29999999999995</v>
      </c>
      <c r="AI91" s="978">
        <f t="shared" si="24"/>
        <v>11.142857142857142</v>
      </c>
      <c r="AJ91" s="978">
        <f t="shared" si="27"/>
        <v>78</v>
      </c>
      <c r="AK91" s="1114" t="s">
        <v>439</v>
      </c>
      <c r="AL91" s="1114" t="s">
        <v>440</v>
      </c>
      <c r="AM91" s="1115" t="s">
        <v>2</v>
      </c>
    </row>
    <row r="92" spans="1:39">
      <c r="A92" s="966">
        <v>45510</v>
      </c>
      <c r="B92" s="992" t="s">
        <v>263</v>
      </c>
      <c r="C92" s="992" t="s">
        <v>111</v>
      </c>
      <c r="D92" s="993" t="s">
        <v>448</v>
      </c>
      <c r="E92" s="1029" t="s">
        <v>282</v>
      </c>
      <c r="F92" s="970">
        <v>18628</v>
      </c>
      <c r="G92" s="970"/>
      <c r="H92" s="970">
        <v>18650</v>
      </c>
      <c r="I92" s="970"/>
      <c r="J92" s="971">
        <f t="shared" si="25"/>
        <v>22</v>
      </c>
      <c r="K92" s="970">
        <v>18650</v>
      </c>
      <c r="L92" s="541">
        <f t="shared" si="26"/>
        <v>0</v>
      </c>
      <c r="M92" s="970">
        <v>18669</v>
      </c>
      <c r="N92" s="970"/>
      <c r="O92" s="541">
        <f t="shared" si="15"/>
        <v>19</v>
      </c>
      <c r="P92" s="541">
        <f t="shared" si="16"/>
        <v>19</v>
      </c>
      <c r="Q92" s="970">
        <v>18706</v>
      </c>
      <c r="R92" s="970"/>
      <c r="S92" s="971">
        <f t="shared" si="17"/>
        <v>37</v>
      </c>
      <c r="T92" s="542">
        <f t="shared" si="18"/>
        <v>78</v>
      </c>
      <c r="U92" s="542"/>
      <c r="V92" s="541">
        <f t="shared" si="19"/>
        <v>19</v>
      </c>
      <c r="W92" s="543">
        <f t="shared" si="20"/>
        <v>59</v>
      </c>
      <c r="X92" s="972" t="s">
        <v>423</v>
      </c>
      <c r="Y92" s="972" t="s">
        <v>51</v>
      </c>
      <c r="Z92" s="972" t="s">
        <v>29</v>
      </c>
      <c r="AA92" s="972">
        <v>2024</v>
      </c>
      <c r="AB92" s="992" t="s">
        <v>30</v>
      </c>
      <c r="AC92" s="973">
        <v>7</v>
      </c>
      <c r="AD92" s="974">
        <f t="shared" si="21"/>
        <v>11.142857142857142</v>
      </c>
      <c r="AE92" s="975">
        <v>23.45</v>
      </c>
      <c r="AF92" s="544">
        <f t="shared" si="22"/>
        <v>261.29999999999995</v>
      </c>
      <c r="AG92" s="1030" t="s">
        <v>446</v>
      </c>
      <c r="AH92" s="1007">
        <f t="shared" si="23"/>
        <v>261.29999999999995</v>
      </c>
      <c r="AI92" s="978">
        <f t="shared" si="24"/>
        <v>11.142857142857142</v>
      </c>
      <c r="AJ92" s="978">
        <f t="shared" si="27"/>
        <v>78</v>
      </c>
      <c r="AK92" s="1116">
        <v>1039</v>
      </c>
      <c r="AL92" s="1116">
        <v>1000</v>
      </c>
      <c r="AM92" s="1117">
        <v>45509</v>
      </c>
    </row>
    <row r="93" spans="1:39">
      <c r="A93" s="966">
        <v>45510</v>
      </c>
      <c r="B93" s="992" t="s">
        <v>263</v>
      </c>
      <c r="C93" s="992" t="s">
        <v>111</v>
      </c>
      <c r="D93" s="993" t="s">
        <v>447</v>
      </c>
      <c r="E93" s="1029" t="s">
        <v>283</v>
      </c>
      <c r="F93" s="970">
        <v>18706</v>
      </c>
      <c r="G93" s="970"/>
      <c r="H93" s="970">
        <v>18728</v>
      </c>
      <c r="I93" s="970"/>
      <c r="J93" s="971">
        <f t="shared" si="25"/>
        <v>22</v>
      </c>
      <c r="K93" s="970">
        <v>18728</v>
      </c>
      <c r="L93" s="541">
        <f t="shared" si="26"/>
        <v>0</v>
      </c>
      <c r="M93" s="970">
        <v>18747</v>
      </c>
      <c r="N93" s="970"/>
      <c r="O93" s="541">
        <f t="shared" si="15"/>
        <v>19</v>
      </c>
      <c r="P93" s="541">
        <f t="shared" si="16"/>
        <v>19</v>
      </c>
      <c r="Q93" s="970">
        <v>18769</v>
      </c>
      <c r="R93" s="970"/>
      <c r="S93" s="971">
        <f t="shared" si="17"/>
        <v>22</v>
      </c>
      <c r="T93" s="542">
        <f t="shared" si="18"/>
        <v>63</v>
      </c>
      <c r="U93" s="542"/>
      <c r="V93" s="541">
        <f t="shared" si="19"/>
        <v>19</v>
      </c>
      <c r="W93" s="543">
        <f t="shared" si="20"/>
        <v>44</v>
      </c>
      <c r="X93" s="972" t="s">
        <v>423</v>
      </c>
      <c r="Y93" s="972" t="s">
        <v>51</v>
      </c>
      <c r="Z93" s="972" t="s">
        <v>29</v>
      </c>
      <c r="AA93" s="972">
        <v>2024</v>
      </c>
      <c r="AB93" s="992" t="s">
        <v>30</v>
      </c>
      <c r="AC93" s="973">
        <v>7</v>
      </c>
      <c r="AD93" s="974">
        <f t="shared" si="21"/>
        <v>9</v>
      </c>
      <c r="AE93" s="975">
        <v>23.45</v>
      </c>
      <c r="AF93" s="544">
        <f t="shared" si="22"/>
        <v>211.04999999999998</v>
      </c>
      <c r="AG93" s="1030" t="s">
        <v>446</v>
      </c>
      <c r="AH93" s="1007">
        <f t="shared" si="23"/>
        <v>211.04999999999998</v>
      </c>
      <c r="AI93" s="978">
        <f t="shared" si="24"/>
        <v>9</v>
      </c>
      <c r="AJ93" s="978">
        <f t="shared" si="27"/>
        <v>63</v>
      </c>
      <c r="AK93" s="980"/>
      <c r="AL93" s="980"/>
      <c r="AM93" s="981"/>
    </row>
    <row r="94" spans="1:39">
      <c r="A94" s="966">
        <v>45511</v>
      </c>
      <c r="B94" s="992" t="s">
        <v>263</v>
      </c>
      <c r="C94" s="992" t="s">
        <v>111</v>
      </c>
      <c r="D94" s="993" t="s">
        <v>448</v>
      </c>
      <c r="E94" s="1029" t="s">
        <v>282</v>
      </c>
      <c r="F94" s="970">
        <v>18769</v>
      </c>
      <c r="G94" s="970"/>
      <c r="H94" s="970">
        <v>18791</v>
      </c>
      <c r="I94" s="970"/>
      <c r="J94" s="971">
        <f t="shared" si="25"/>
        <v>22</v>
      </c>
      <c r="K94" s="970">
        <v>18791</v>
      </c>
      <c r="L94" s="541">
        <f t="shared" si="26"/>
        <v>0</v>
      </c>
      <c r="M94" s="970">
        <v>18810</v>
      </c>
      <c r="N94" s="970"/>
      <c r="O94" s="541">
        <f t="shared" si="15"/>
        <v>19</v>
      </c>
      <c r="P94" s="541">
        <f t="shared" si="16"/>
        <v>19</v>
      </c>
      <c r="Q94" s="970">
        <v>18846</v>
      </c>
      <c r="R94" s="970"/>
      <c r="S94" s="971">
        <f t="shared" si="17"/>
        <v>36</v>
      </c>
      <c r="T94" s="542">
        <f t="shared" si="18"/>
        <v>77</v>
      </c>
      <c r="U94" s="542"/>
      <c r="V94" s="541">
        <f t="shared" si="19"/>
        <v>19</v>
      </c>
      <c r="W94" s="543">
        <f t="shared" si="20"/>
        <v>58</v>
      </c>
      <c r="X94" s="972" t="s">
        <v>423</v>
      </c>
      <c r="Y94" s="972" t="s">
        <v>51</v>
      </c>
      <c r="Z94" s="972" t="s">
        <v>29</v>
      </c>
      <c r="AA94" s="972">
        <v>2024</v>
      </c>
      <c r="AB94" s="992" t="s">
        <v>30</v>
      </c>
      <c r="AC94" s="973">
        <v>7</v>
      </c>
      <c r="AD94" s="974">
        <f t="shared" si="21"/>
        <v>11</v>
      </c>
      <c r="AE94" s="975">
        <v>23.45</v>
      </c>
      <c r="AF94" s="544">
        <f t="shared" si="22"/>
        <v>257.95</v>
      </c>
      <c r="AG94" s="1030" t="s">
        <v>446</v>
      </c>
      <c r="AH94" s="1007">
        <f t="shared" si="23"/>
        <v>257.95</v>
      </c>
      <c r="AI94" s="978">
        <f t="shared" si="24"/>
        <v>11</v>
      </c>
      <c r="AJ94" s="978">
        <f t="shared" si="27"/>
        <v>77</v>
      </c>
      <c r="AK94" s="980"/>
      <c r="AL94" s="980"/>
      <c r="AM94" s="1032"/>
    </row>
    <row r="95" spans="1:39">
      <c r="A95" s="966">
        <v>45511</v>
      </c>
      <c r="B95" s="992" t="s">
        <v>263</v>
      </c>
      <c r="C95" s="992" t="s">
        <v>111</v>
      </c>
      <c r="D95" s="993" t="s">
        <v>447</v>
      </c>
      <c r="E95" s="1029" t="s">
        <v>283</v>
      </c>
      <c r="F95" s="970">
        <v>18846</v>
      </c>
      <c r="G95" s="970"/>
      <c r="H95" s="970">
        <v>18883</v>
      </c>
      <c r="I95" s="970"/>
      <c r="J95" s="971">
        <f t="shared" si="25"/>
        <v>37</v>
      </c>
      <c r="K95" s="970">
        <v>18883</v>
      </c>
      <c r="L95" s="541">
        <f t="shared" si="26"/>
        <v>0</v>
      </c>
      <c r="M95" s="970">
        <v>18902</v>
      </c>
      <c r="N95" s="970"/>
      <c r="O95" s="541">
        <f t="shared" ref="O95:O102" si="28">M95-K95</f>
        <v>19</v>
      </c>
      <c r="P95" s="541">
        <f t="shared" ref="P95:P102" si="29">M95-H95</f>
        <v>19</v>
      </c>
      <c r="Q95" s="970">
        <v>18924</v>
      </c>
      <c r="R95" s="970"/>
      <c r="S95" s="971">
        <f t="shared" ref="S95:S158" si="30">Q95-M95</f>
        <v>22</v>
      </c>
      <c r="T95" s="542">
        <f t="shared" ref="T95:T102" si="31">Q95-F95</f>
        <v>78</v>
      </c>
      <c r="U95" s="542"/>
      <c r="V95" s="541">
        <f t="shared" ref="V95:V102" si="32">P95</f>
        <v>19</v>
      </c>
      <c r="W95" s="543">
        <f t="shared" ref="W95:W102" si="33">T95-V95</f>
        <v>59</v>
      </c>
      <c r="X95" s="972" t="s">
        <v>423</v>
      </c>
      <c r="Y95" s="972" t="s">
        <v>51</v>
      </c>
      <c r="Z95" s="972" t="s">
        <v>29</v>
      </c>
      <c r="AA95" s="972">
        <v>2024</v>
      </c>
      <c r="AB95" s="992" t="s">
        <v>30</v>
      </c>
      <c r="AC95" s="973">
        <v>7</v>
      </c>
      <c r="AD95" s="974">
        <f t="shared" ref="AD95:AD158" si="34">T95/AC95</f>
        <v>11.142857142857142</v>
      </c>
      <c r="AE95" s="975">
        <v>23.45</v>
      </c>
      <c r="AF95" s="544">
        <f t="shared" ref="AF95:AF158" si="35">AD95*AE95</f>
        <v>261.29999999999995</v>
      </c>
      <c r="AG95" s="1030" t="s">
        <v>446</v>
      </c>
      <c r="AH95" s="1007">
        <f t="shared" ref="AH95:AH158" si="36">AF95</f>
        <v>261.29999999999995</v>
      </c>
      <c r="AI95" s="978">
        <f t="shared" ref="AI95:AI158" si="37">AD95</f>
        <v>11.142857142857142</v>
      </c>
      <c r="AJ95" s="978">
        <f t="shared" si="27"/>
        <v>78</v>
      </c>
      <c r="AK95" s="1114" t="s">
        <v>439</v>
      </c>
      <c r="AL95" s="1114" t="s">
        <v>440</v>
      </c>
      <c r="AM95" s="1115" t="s">
        <v>2</v>
      </c>
    </row>
    <row r="96" spans="1:39">
      <c r="A96" s="966">
        <v>45512</v>
      </c>
      <c r="B96" s="992" t="s">
        <v>263</v>
      </c>
      <c r="C96" s="992" t="s">
        <v>111</v>
      </c>
      <c r="D96" s="993" t="s">
        <v>448</v>
      </c>
      <c r="E96" s="1029" t="s">
        <v>282</v>
      </c>
      <c r="F96" s="970">
        <v>18924</v>
      </c>
      <c r="G96" s="970"/>
      <c r="H96" s="970">
        <v>18946</v>
      </c>
      <c r="I96" s="970"/>
      <c r="J96" s="971">
        <f t="shared" si="25"/>
        <v>22</v>
      </c>
      <c r="K96" s="970">
        <v>18946</v>
      </c>
      <c r="L96" s="541">
        <f t="shared" si="26"/>
        <v>0</v>
      </c>
      <c r="M96" s="970">
        <v>18965</v>
      </c>
      <c r="N96" s="970"/>
      <c r="O96" s="541">
        <f t="shared" si="28"/>
        <v>19</v>
      </c>
      <c r="P96" s="541">
        <f t="shared" si="29"/>
        <v>19</v>
      </c>
      <c r="Q96" s="970">
        <v>18987</v>
      </c>
      <c r="R96" s="970"/>
      <c r="S96" s="971">
        <f t="shared" si="30"/>
        <v>22</v>
      </c>
      <c r="T96" s="542">
        <f t="shared" si="31"/>
        <v>63</v>
      </c>
      <c r="U96" s="542"/>
      <c r="V96" s="541">
        <f t="shared" si="32"/>
        <v>19</v>
      </c>
      <c r="W96" s="543">
        <f t="shared" si="33"/>
        <v>44</v>
      </c>
      <c r="X96" s="972" t="s">
        <v>423</v>
      </c>
      <c r="Y96" s="972" t="s">
        <v>51</v>
      </c>
      <c r="Z96" s="972" t="s">
        <v>29</v>
      </c>
      <c r="AA96" s="972">
        <v>2024</v>
      </c>
      <c r="AB96" s="992" t="s">
        <v>30</v>
      </c>
      <c r="AC96" s="973">
        <v>7</v>
      </c>
      <c r="AD96" s="974">
        <f t="shared" si="34"/>
        <v>9</v>
      </c>
      <c r="AE96" s="975">
        <v>23.45</v>
      </c>
      <c r="AF96" s="544">
        <f t="shared" si="35"/>
        <v>211.04999999999998</v>
      </c>
      <c r="AG96" s="1030" t="s">
        <v>446</v>
      </c>
      <c r="AH96" s="1007">
        <f t="shared" si="36"/>
        <v>211.04999999999998</v>
      </c>
      <c r="AI96" s="978">
        <f t="shared" si="37"/>
        <v>9</v>
      </c>
      <c r="AJ96" s="978">
        <f t="shared" si="27"/>
        <v>63</v>
      </c>
      <c r="AK96" s="1116">
        <v>941</v>
      </c>
      <c r="AL96" s="1116">
        <v>900</v>
      </c>
      <c r="AM96" s="1117">
        <v>45512</v>
      </c>
    </row>
    <row r="97" spans="1:39">
      <c r="A97" s="966">
        <v>45512</v>
      </c>
      <c r="B97" s="992" t="s">
        <v>263</v>
      </c>
      <c r="C97" s="992" t="s">
        <v>111</v>
      </c>
      <c r="D97" s="993" t="s">
        <v>447</v>
      </c>
      <c r="E97" s="1029" t="s">
        <v>283</v>
      </c>
      <c r="F97" s="970">
        <v>18987</v>
      </c>
      <c r="G97" s="970"/>
      <c r="H97" s="970">
        <v>19009</v>
      </c>
      <c r="I97" s="970"/>
      <c r="J97" s="971">
        <f t="shared" si="25"/>
        <v>22</v>
      </c>
      <c r="K97" s="970">
        <v>19009</v>
      </c>
      <c r="L97" s="541">
        <f t="shared" si="26"/>
        <v>0</v>
      </c>
      <c r="M97" s="970">
        <v>19028</v>
      </c>
      <c r="N97" s="970"/>
      <c r="O97" s="541">
        <f t="shared" si="28"/>
        <v>19</v>
      </c>
      <c r="P97" s="541">
        <f t="shared" si="29"/>
        <v>19</v>
      </c>
      <c r="Q97" s="970">
        <v>19050</v>
      </c>
      <c r="R97" s="970"/>
      <c r="S97" s="971">
        <f t="shared" si="30"/>
        <v>22</v>
      </c>
      <c r="T97" s="542">
        <f t="shared" si="31"/>
        <v>63</v>
      </c>
      <c r="U97" s="542"/>
      <c r="V97" s="541">
        <f t="shared" si="32"/>
        <v>19</v>
      </c>
      <c r="W97" s="543">
        <f t="shared" si="33"/>
        <v>44</v>
      </c>
      <c r="X97" s="972" t="s">
        <v>423</v>
      </c>
      <c r="Y97" s="972" t="s">
        <v>51</v>
      </c>
      <c r="Z97" s="972" t="s">
        <v>29</v>
      </c>
      <c r="AA97" s="972">
        <v>2024</v>
      </c>
      <c r="AB97" s="992" t="s">
        <v>30</v>
      </c>
      <c r="AC97" s="973">
        <v>7</v>
      </c>
      <c r="AD97" s="974">
        <f t="shared" si="34"/>
        <v>9</v>
      </c>
      <c r="AE97" s="975">
        <v>23.45</v>
      </c>
      <c r="AF97" s="544">
        <f t="shared" si="35"/>
        <v>211.04999999999998</v>
      </c>
      <c r="AG97" s="1030" t="s">
        <v>446</v>
      </c>
      <c r="AH97" s="1007">
        <f t="shared" si="36"/>
        <v>211.04999999999998</v>
      </c>
      <c r="AI97" s="978">
        <f t="shared" si="37"/>
        <v>9</v>
      </c>
      <c r="AJ97" s="978">
        <f t="shared" si="27"/>
        <v>63</v>
      </c>
      <c r="AK97" s="979"/>
      <c r="AL97" s="1111"/>
      <c r="AM97" s="1112"/>
    </row>
    <row r="98" spans="1:39">
      <c r="A98" s="966">
        <v>45513</v>
      </c>
      <c r="B98" s="992" t="s">
        <v>263</v>
      </c>
      <c r="C98" s="992" t="s">
        <v>111</v>
      </c>
      <c r="D98" s="993" t="s">
        <v>448</v>
      </c>
      <c r="E98" s="1029" t="s">
        <v>282</v>
      </c>
      <c r="F98" s="970">
        <v>19050</v>
      </c>
      <c r="G98" s="970"/>
      <c r="H98" s="970">
        <v>19072</v>
      </c>
      <c r="I98" s="970"/>
      <c r="J98" s="971">
        <f t="shared" si="25"/>
        <v>22</v>
      </c>
      <c r="K98" s="970">
        <v>19072</v>
      </c>
      <c r="L98" s="541">
        <f t="shared" si="26"/>
        <v>0</v>
      </c>
      <c r="M98" s="970">
        <v>19091</v>
      </c>
      <c r="N98" s="970"/>
      <c r="O98" s="541">
        <f t="shared" si="28"/>
        <v>19</v>
      </c>
      <c r="P98" s="541">
        <f t="shared" si="29"/>
        <v>19</v>
      </c>
      <c r="Q98" s="970">
        <v>19113</v>
      </c>
      <c r="R98" s="970"/>
      <c r="S98" s="971">
        <f t="shared" si="30"/>
        <v>22</v>
      </c>
      <c r="T98" s="542">
        <f t="shared" si="31"/>
        <v>63</v>
      </c>
      <c r="U98" s="542"/>
      <c r="V98" s="541">
        <f t="shared" si="32"/>
        <v>19</v>
      </c>
      <c r="W98" s="543">
        <f t="shared" si="33"/>
        <v>44</v>
      </c>
      <c r="X98" s="972" t="s">
        <v>423</v>
      </c>
      <c r="Y98" s="972" t="s">
        <v>51</v>
      </c>
      <c r="Z98" s="972" t="s">
        <v>29</v>
      </c>
      <c r="AA98" s="972">
        <v>2024</v>
      </c>
      <c r="AB98" s="992" t="s">
        <v>30</v>
      </c>
      <c r="AC98" s="973">
        <v>7</v>
      </c>
      <c r="AD98" s="974">
        <f t="shared" si="34"/>
        <v>9</v>
      </c>
      <c r="AE98" s="975">
        <v>23.45</v>
      </c>
      <c r="AF98" s="544">
        <f t="shared" si="35"/>
        <v>211.04999999999998</v>
      </c>
      <c r="AG98" s="1030" t="s">
        <v>446</v>
      </c>
      <c r="AH98" s="1007">
        <f t="shared" si="36"/>
        <v>211.04999999999998</v>
      </c>
      <c r="AI98" s="978">
        <f t="shared" si="37"/>
        <v>9</v>
      </c>
      <c r="AJ98" s="978">
        <f t="shared" si="27"/>
        <v>63</v>
      </c>
      <c r="AK98" s="979"/>
      <c r="AL98" s="1111"/>
      <c r="AM98" s="1112"/>
    </row>
    <row r="99" spans="1:39">
      <c r="A99" s="966">
        <v>45513</v>
      </c>
      <c r="B99" s="992" t="s">
        <v>263</v>
      </c>
      <c r="C99" s="992" t="s">
        <v>111</v>
      </c>
      <c r="D99" s="993" t="s">
        <v>447</v>
      </c>
      <c r="E99" s="1029" t="s">
        <v>283</v>
      </c>
      <c r="F99" s="970">
        <v>19113</v>
      </c>
      <c r="G99" s="970"/>
      <c r="H99" s="970">
        <v>19135</v>
      </c>
      <c r="I99" s="970"/>
      <c r="J99" s="971">
        <f t="shared" si="25"/>
        <v>22</v>
      </c>
      <c r="K99" s="970">
        <v>19135</v>
      </c>
      <c r="L99" s="541">
        <f t="shared" si="26"/>
        <v>0</v>
      </c>
      <c r="M99" s="970">
        <v>19154</v>
      </c>
      <c r="N99" s="970"/>
      <c r="O99" s="541">
        <f t="shared" si="28"/>
        <v>19</v>
      </c>
      <c r="P99" s="541">
        <f t="shared" si="29"/>
        <v>19</v>
      </c>
      <c r="Q99" s="970">
        <v>19176</v>
      </c>
      <c r="R99" s="970"/>
      <c r="S99" s="971">
        <f t="shared" si="30"/>
        <v>22</v>
      </c>
      <c r="T99" s="542">
        <f t="shared" si="31"/>
        <v>63</v>
      </c>
      <c r="U99" s="542"/>
      <c r="V99" s="541">
        <f t="shared" si="32"/>
        <v>19</v>
      </c>
      <c r="W99" s="543">
        <f t="shared" si="33"/>
        <v>44</v>
      </c>
      <c r="X99" s="972" t="s">
        <v>423</v>
      </c>
      <c r="Y99" s="972" t="s">
        <v>51</v>
      </c>
      <c r="Z99" s="972" t="s">
        <v>29</v>
      </c>
      <c r="AA99" s="972">
        <v>2024</v>
      </c>
      <c r="AB99" s="992" t="s">
        <v>30</v>
      </c>
      <c r="AC99" s="973">
        <v>7</v>
      </c>
      <c r="AD99" s="974">
        <f t="shared" si="34"/>
        <v>9</v>
      </c>
      <c r="AE99" s="975">
        <v>23.45</v>
      </c>
      <c r="AF99" s="544">
        <f t="shared" si="35"/>
        <v>211.04999999999998</v>
      </c>
      <c r="AG99" s="1030" t="s">
        <v>446</v>
      </c>
      <c r="AH99" s="1007">
        <f t="shared" si="36"/>
        <v>211.04999999999998</v>
      </c>
      <c r="AI99" s="978">
        <f t="shared" si="37"/>
        <v>9</v>
      </c>
      <c r="AJ99" s="978">
        <f t="shared" si="27"/>
        <v>63</v>
      </c>
      <c r="AK99" s="1114" t="s">
        <v>439</v>
      </c>
      <c r="AL99" s="1114" t="s">
        <v>440</v>
      </c>
      <c r="AM99" s="1115" t="s">
        <v>2</v>
      </c>
    </row>
    <row r="100" spans="1:39">
      <c r="A100" s="966">
        <v>45516</v>
      </c>
      <c r="B100" s="992" t="s">
        <v>263</v>
      </c>
      <c r="C100" s="992" t="s">
        <v>111</v>
      </c>
      <c r="D100" s="993" t="s">
        <v>279</v>
      </c>
      <c r="E100" s="1029" t="s">
        <v>445</v>
      </c>
      <c r="F100" s="970">
        <v>19176</v>
      </c>
      <c r="G100" s="970"/>
      <c r="H100" s="970">
        <v>0</v>
      </c>
      <c r="I100" s="970"/>
      <c r="J100" s="971">
        <f t="shared" si="25"/>
        <v>-19176</v>
      </c>
      <c r="K100" s="970">
        <v>0</v>
      </c>
      <c r="L100" s="541">
        <f t="shared" si="26"/>
        <v>0</v>
      </c>
      <c r="M100" s="970">
        <v>0</v>
      </c>
      <c r="N100" s="970"/>
      <c r="O100" s="541">
        <f t="shared" si="28"/>
        <v>0</v>
      </c>
      <c r="P100" s="541">
        <f t="shared" si="29"/>
        <v>0</v>
      </c>
      <c r="Q100" s="970">
        <v>19197</v>
      </c>
      <c r="R100" s="970"/>
      <c r="S100" s="971">
        <f t="shared" si="30"/>
        <v>19197</v>
      </c>
      <c r="T100" s="542">
        <f t="shared" si="31"/>
        <v>21</v>
      </c>
      <c r="U100" s="542"/>
      <c r="V100" s="541">
        <f t="shared" si="32"/>
        <v>0</v>
      </c>
      <c r="W100" s="543">
        <f t="shared" si="33"/>
        <v>21</v>
      </c>
      <c r="X100" s="972" t="s">
        <v>423</v>
      </c>
      <c r="Y100" s="972" t="s">
        <v>51</v>
      </c>
      <c r="Z100" s="972" t="s">
        <v>29</v>
      </c>
      <c r="AA100" s="972">
        <v>2024</v>
      </c>
      <c r="AB100" s="992" t="s">
        <v>30</v>
      </c>
      <c r="AC100" s="973">
        <v>7</v>
      </c>
      <c r="AD100" s="974">
        <f t="shared" si="34"/>
        <v>3</v>
      </c>
      <c r="AE100" s="975">
        <v>23.45</v>
      </c>
      <c r="AF100" s="544">
        <f t="shared" si="35"/>
        <v>70.349999999999994</v>
      </c>
      <c r="AG100" s="1030" t="s">
        <v>446</v>
      </c>
      <c r="AH100" s="1007">
        <f t="shared" si="36"/>
        <v>70.349999999999994</v>
      </c>
      <c r="AI100" s="978">
        <f t="shared" si="37"/>
        <v>3</v>
      </c>
      <c r="AJ100" s="978">
        <f t="shared" si="27"/>
        <v>21</v>
      </c>
      <c r="AK100" s="1116">
        <v>704</v>
      </c>
      <c r="AL100" s="1116">
        <v>700</v>
      </c>
      <c r="AM100" s="1117">
        <v>45519</v>
      </c>
    </row>
    <row r="101" spans="1:39">
      <c r="A101" s="966">
        <v>45523</v>
      </c>
      <c r="B101" s="992" t="s">
        <v>263</v>
      </c>
      <c r="C101" s="992" t="s">
        <v>111</v>
      </c>
      <c r="D101" s="993" t="s">
        <v>448</v>
      </c>
      <c r="E101" s="1029" t="s">
        <v>282</v>
      </c>
      <c r="F101" s="970">
        <v>19197</v>
      </c>
      <c r="G101" s="970"/>
      <c r="H101" s="970">
        <v>19219</v>
      </c>
      <c r="I101" s="970"/>
      <c r="J101" s="971">
        <f t="shared" si="25"/>
        <v>22</v>
      </c>
      <c r="K101" s="970">
        <v>19219</v>
      </c>
      <c r="L101" s="541">
        <f t="shared" si="26"/>
        <v>0</v>
      </c>
      <c r="M101" s="970">
        <v>19238</v>
      </c>
      <c r="N101" s="970"/>
      <c r="O101" s="541">
        <f t="shared" si="28"/>
        <v>19</v>
      </c>
      <c r="P101" s="541">
        <f t="shared" si="29"/>
        <v>19</v>
      </c>
      <c r="Q101" s="970">
        <v>19275</v>
      </c>
      <c r="R101" s="970"/>
      <c r="S101" s="971">
        <f t="shared" si="30"/>
        <v>37</v>
      </c>
      <c r="T101" s="542">
        <f t="shared" si="31"/>
        <v>78</v>
      </c>
      <c r="U101" s="542"/>
      <c r="V101" s="541">
        <f t="shared" si="32"/>
        <v>19</v>
      </c>
      <c r="W101" s="543">
        <f t="shared" si="33"/>
        <v>59</v>
      </c>
      <c r="X101" s="972" t="s">
        <v>423</v>
      </c>
      <c r="Y101" s="972" t="s">
        <v>51</v>
      </c>
      <c r="Z101" s="972" t="s">
        <v>29</v>
      </c>
      <c r="AA101" s="972">
        <v>2024</v>
      </c>
      <c r="AB101" s="992" t="s">
        <v>30</v>
      </c>
      <c r="AC101" s="973">
        <v>7</v>
      </c>
      <c r="AD101" s="974">
        <f t="shared" si="34"/>
        <v>11.142857142857142</v>
      </c>
      <c r="AE101" s="975">
        <v>23.45</v>
      </c>
      <c r="AF101" s="544">
        <f t="shared" si="35"/>
        <v>261.29999999999995</v>
      </c>
      <c r="AG101" s="1030" t="s">
        <v>446</v>
      </c>
      <c r="AH101" s="1007">
        <f t="shared" si="36"/>
        <v>261.29999999999995</v>
      </c>
      <c r="AI101" s="978">
        <f t="shared" si="37"/>
        <v>11.142857142857142</v>
      </c>
      <c r="AJ101" s="978">
        <f t="shared" si="27"/>
        <v>78</v>
      </c>
      <c r="AK101" s="980"/>
      <c r="AL101" s="980"/>
      <c r="AM101" s="1032"/>
    </row>
    <row r="102" spans="1:39">
      <c r="A102" s="966">
        <v>45523</v>
      </c>
      <c r="B102" s="992" t="s">
        <v>263</v>
      </c>
      <c r="C102" s="992" t="s">
        <v>111</v>
      </c>
      <c r="D102" s="993" t="s">
        <v>447</v>
      </c>
      <c r="E102" s="1029" t="s">
        <v>283</v>
      </c>
      <c r="F102" s="970">
        <v>19275</v>
      </c>
      <c r="G102" s="970"/>
      <c r="H102" s="970">
        <v>19297</v>
      </c>
      <c r="I102" s="970"/>
      <c r="J102" s="971">
        <f t="shared" si="25"/>
        <v>22</v>
      </c>
      <c r="K102" s="970">
        <v>19297</v>
      </c>
      <c r="L102" s="541">
        <f t="shared" si="26"/>
        <v>0</v>
      </c>
      <c r="M102" s="970">
        <v>19316</v>
      </c>
      <c r="N102" s="970"/>
      <c r="O102" s="541">
        <f t="shared" si="28"/>
        <v>19</v>
      </c>
      <c r="P102" s="541">
        <f t="shared" si="29"/>
        <v>19</v>
      </c>
      <c r="Q102" s="970">
        <v>19337</v>
      </c>
      <c r="R102" s="970"/>
      <c r="S102" s="971">
        <f t="shared" si="30"/>
        <v>21</v>
      </c>
      <c r="T102" s="542">
        <f t="shared" si="31"/>
        <v>62</v>
      </c>
      <c r="U102" s="542"/>
      <c r="V102" s="541">
        <f t="shared" si="32"/>
        <v>19</v>
      </c>
      <c r="W102" s="543">
        <f t="shared" si="33"/>
        <v>43</v>
      </c>
      <c r="X102" s="972" t="s">
        <v>423</v>
      </c>
      <c r="Y102" s="972" t="s">
        <v>51</v>
      </c>
      <c r="Z102" s="972" t="s">
        <v>29</v>
      </c>
      <c r="AA102" s="972">
        <v>2024</v>
      </c>
      <c r="AB102" s="992" t="s">
        <v>30</v>
      </c>
      <c r="AC102" s="973">
        <v>7</v>
      </c>
      <c r="AD102" s="974">
        <f t="shared" si="34"/>
        <v>8.8571428571428577</v>
      </c>
      <c r="AE102" s="975">
        <v>23.45</v>
      </c>
      <c r="AF102" s="544">
        <f t="shared" si="35"/>
        <v>207.70000000000002</v>
      </c>
      <c r="AG102" s="1030" t="s">
        <v>446</v>
      </c>
      <c r="AH102" s="1007">
        <f t="shared" si="36"/>
        <v>207.70000000000002</v>
      </c>
      <c r="AI102" s="978">
        <f t="shared" si="37"/>
        <v>8.8571428571428577</v>
      </c>
      <c r="AJ102" s="978">
        <f t="shared" si="27"/>
        <v>62</v>
      </c>
      <c r="AK102" s="979"/>
      <c r="AL102" s="1111"/>
      <c r="AM102" s="1112"/>
    </row>
    <row r="103" spans="1:39">
      <c r="A103" s="999">
        <v>45523</v>
      </c>
      <c r="B103" s="164" t="s">
        <v>263</v>
      </c>
      <c r="C103" s="164" t="s">
        <v>111</v>
      </c>
      <c r="D103" s="162" t="s">
        <v>447</v>
      </c>
      <c r="E103" s="969" t="s">
        <v>283</v>
      </c>
      <c r="F103" s="1000">
        <v>19337</v>
      </c>
      <c r="G103" s="1000"/>
      <c r="H103" s="1000">
        <v>19359</v>
      </c>
      <c r="I103" s="1000"/>
      <c r="J103" s="971">
        <f t="shared" si="25"/>
        <v>22</v>
      </c>
      <c r="K103" s="1000">
        <v>19359</v>
      </c>
      <c r="L103" s="541">
        <f t="shared" si="26"/>
        <v>0</v>
      </c>
      <c r="M103" s="1000">
        <v>19378</v>
      </c>
      <c r="N103" s="1000"/>
      <c r="O103" s="541">
        <f t="shared" ref="O103:O166" si="38">M103-K103</f>
        <v>19</v>
      </c>
      <c r="P103" s="541">
        <f t="shared" ref="P103:P166" si="39">M103-H103</f>
        <v>19</v>
      </c>
      <c r="Q103" s="1000">
        <v>19399</v>
      </c>
      <c r="R103" s="1000"/>
      <c r="S103" s="971">
        <f t="shared" si="30"/>
        <v>21</v>
      </c>
      <c r="T103" s="542">
        <f t="shared" ref="T103:T166" si="40">Q103-F103</f>
        <v>62</v>
      </c>
      <c r="U103" s="542"/>
      <c r="V103" s="541">
        <f t="shared" ref="V103:V166" si="41">P103</f>
        <v>19</v>
      </c>
      <c r="W103" s="543">
        <f t="shared" ref="W103:W166" si="42">T103-V103</f>
        <v>43</v>
      </c>
      <c r="X103" s="972" t="s">
        <v>423</v>
      </c>
      <c r="Y103" s="162" t="s">
        <v>51</v>
      </c>
      <c r="Z103" s="162" t="s">
        <v>29</v>
      </c>
      <c r="AA103" s="972">
        <v>2024</v>
      </c>
      <c r="AB103" s="164" t="s">
        <v>30</v>
      </c>
      <c r="AC103" s="1001">
        <v>7</v>
      </c>
      <c r="AD103" s="974">
        <f t="shared" si="34"/>
        <v>8.8571428571428577</v>
      </c>
      <c r="AE103" s="975">
        <v>23.45</v>
      </c>
      <c r="AF103" s="544">
        <f t="shared" si="35"/>
        <v>207.70000000000002</v>
      </c>
      <c r="AG103" s="1030" t="s">
        <v>446</v>
      </c>
      <c r="AH103" s="1007">
        <f t="shared" si="36"/>
        <v>207.70000000000002</v>
      </c>
      <c r="AI103" s="978">
        <f t="shared" si="37"/>
        <v>8.8571428571428577</v>
      </c>
      <c r="AJ103" s="978">
        <f t="shared" si="27"/>
        <v>62</v>
      </c>
      <c r="AK103" s="1114" t="s">
        <v>439</v>
      </c>
      <c r="AL103" s="1114" t="s">
        <v>440</v>
      </c>
      <c r="AM103" s="1115" t="s">
        <v>2</v>
      </c>
    </row>
    <row r="104" spans="1:39">
      <c r="A104" s="999">
        <v>45524</v>
      </c>
      <c r="B104" s="164" t="s">
        <v>263</v>
      </c>
      <c r="C104" s="164" t="s">
        <v>111</v>
      </c>
      <c r="D104" s="162" t="s">
        <v>448</v>
      </c>
      <c r="E104" s="969" t="s">
        <v>282</v>
      </c>
      <c r="F104" s="1000">
        <v>19399</v>
      </c>
      <c r="G104" s="1000"/>
      <c r="H104" s="1000">
        <v>19420</v>
      </c>
      <c r="I104" s="1000"/>
      <c r="J104" s="971">
        <f t="shared" si="25"/>
        <v>21</v>
      </c>
      <c r="K104" s="1000">
        <v>19420</v>
      </c>
      <c r="L104" s="541">
        <f t="shared" si="26"/>
        <v>0</v>
      </c>
      <c r="M104" s="1000">
        <v>19439</v>
      </c>
      <c r="N104" s="1000"/>
      <c r="O104" s="541">
        <f t="shared" si="38"/>
        <v>19</v>
      </c>
      <c r="P104" s="541">
        <f t="shared" si="39"/>
        <v>19</v>
      </c>
      <c r="Q104" s="1000">
        <v>19461</v>
      </c>
      <c r="R104" s="1000"/>
      <c r="S104" s="971">
        <f t="shared" si="30"/>
        <v>22</v>
      </c>
      <c r="T104" s="542">
        <f t="shared" si="40"/>
        <v>62</v>
      </c>
      <c r="U104" s="542"/>
      <c r="V104" s="541">
        <f t="shared" si="41"/>
        <v>19</v>
      </c>
      <c r="W104" s="543">
        <f t="shared" si="42"/>
        <v>43</v>
      </c>
      <c r="X104" s="972" t="s">
        <v>423</v>
      </c>
      <c r="Y104" s="162" t="s">
        <v>51</v>
      </c>
      <c r="Z104" s="162" t="s">
        <v>29</v>
      </c>
      <c r="AA104" s="972">
        <v>2024</v>
      </c>
      <c r="AB104" s="164" t="s">
        <v>30</v>
      </c>
      <c r="AC104" s="1001">
        <v>7</v>
      </c>
      <c r="AD104" s="974">
        <f t="shared" si="34"/>
        <v>8.8571428571428577</v>
      </c>
      <c r="AE104" s="975">
        <v>23.45</v>
      </c>
      <c r="AF104" s="544">
        <f t="shared" si="35"/>
        <v>207.70000000000002</v>
      </c>
      <c r="AG104" s="1030" t="s">
        <v>446</v>
      </c>
      <c r="AH104" s="1007">
        <f t="shared" si="36"/>
        <v>207.70000000000002</v>
      </c>
      <c r="AI104" s="978">
        <f t="shared" si="37"/>
        <v>8.8571428571428577</v>
      </c>
      <c r="AJ104" s="978">
        <f t="shared" si="27"/>
        <v>62</v>
      </c>
      <c r="AK104" s="1116">
        <v>884</v>
      </c>
      <c r="AL104" s="1116">
        <v>800</v>
      </c>
      <c r="AM104" s="1117">
        <v>45519</v>
      </c>
    </row>
    <row r="105" spans="1:39">
      <c r="A105" s="999">
        <v>45524</v>
      </c>
      <c r="B105" s="164" t="s">
        <v>263</v>
      </c>
      <c r="C105" s="164" t="s">
        <v>111</v>
      </c>
      <c r="D105" s="162" t="s">
        <v>447</v>
      </c>
      <c r="E105" s="969" t="s">
        <v>283</v>
      </c>
      <c r="F105" s="1000">
        <v>19461</v>
      </c>
      <c r="G105" s="1000"/>
      <c r="H105" s="1000">
        <v>19483</v>
      </c>
      <c r="I105" s="1000"/>
      <c r="J105" s="971">
        <f t="shared" si="25"/>
        <v>22</v>
      </c>
      <c r="K105" s="1000">
        <v>19483</v>
      </c>
      <c r="L105" s="541">
        <f t="shared" si="26"/>
        <v>0</v>
      </c>
      <c r="M105" s="1000">
        <v>19502</v>
      </c>
      <c r="N105" s="1000"/>
      <c r="O105" s="541">
        <f t="shared" si="38"/>
        <v>19</v>
      </c>
      <c r="P105" s="541">
        <f t="shared" si="39"/>
        <v>19</v>
      </c>
      <c r="Q105" s="1000">
        <v>19524</v>
      </c>
      <c r="R105" s="1000"/>
      <c r="S105" s="971">
        <f t="shared" si="30"/>
        <v>22</v>
      </c>
      <c r="T105" s="542">
        <f t="shared" si="40"/>
        <v>63</v>
      </c>
      <c r="U105" s="542"/>
      <c r="V105" s="541">
        <f t="shared" si="41"/>
        <v>19</v>
      </c>
      <c r="W105" s="543">
        <f t="shared" si="42"/>
        <v>44</v>
      </c>
      <c r="X105" s="972" t="s">
        <v>423</v>
      </c>
      <c r="Y105" s="162" t="s">
        <v>51</v>
      </c>
      <c r="Z105" s="162" t="s">
        <v>29</v>
      </c>
      <c r="AA105" s="972">
        <v>2024</v>
      </c>
      <c r="AB105" s="164" t="s">
        <v>30</v>
      </c>
      <c r="AC105" s="1001">
        <v>7</v>
      </c>
      <c r="AD105" s="974">
        <f t="shared" si="34"/>
        <v>9</v>
      </c>
      <c r="AE105" s="975">
        <v>23.45</v>
      </c>
      <c r="AF105" s="544">
        <f t="shared" si="35"/>
        <v>211.04999999999998</v>
      </c>
      <c r="AG105" s="1030" t="s">
        <v>446</v>
      </c>
      <c r="AH105" s="1007">
        <f t="shared" si="36"/>
        <v>211.04999999999998</v>
      </c>
      <c r="AI105" s="978">
        <f t="shared" si="37"/>
        <v>9</v>
      </c>
      <c r="AJ105" s="978">
        <f t="shared" si="27"/>
        <v>63</v>
      </c>
    </row>
    <row r="106" spans="1:39">
      <c r="A106" s="999">
        <v>45524</v>
      </c>
      <c r="B106" s="164" t="s">
        <v>263</v>
      </c>
      <c r="C106" s="164" t="s">
        <v>111</v>
      </c>
      <c r="D106" s="162" t="s">
        <v>447</v>
      </c>
      <c r="E106" s="969" t="s">
        <v>283</v>
      </c>
      <c r="F106" s="1000">
        <v>19524</v>
      </c>
      <c r="G106" s="1000"/>
      <c r="H106" s="1000">
        <v>19546</v>
      </c>
      <c r="I106" s="1000"/>
      <c r="J106" s="971">
        <f t="shared" si="25"/>
        <v>22</v>
      </c>
      <c r="K106" s="1000">
        <v>19546</v>
      </c>
      <c r="L106" s="541">
        <f t="shared" si="26"/>
        <v>0</v>
      </c>
      <c r="M106" s="1000">
        <v>19565</v>
      </c>
      <c r="N106" s="1000"/>
      <c r="O106" s="541">
        <f t="shared" si="38"/>
        <v>19</v>
      </c>
      <c r="P106" s="541">
        <f t="shared" si="39"/>
        <v>19</v>
      </c>
      <c r="Q106" s="1000">
        <v>19565</v>
      </c>
      <c r="R106" s="1000"/>
      <c r="S106" s="971">
        <f t="shared" si="30"/>
        <v>0</v>
      </c>
      <c r="T106" s="542">
        <f t="shared" si="40"/>
        <v>41</v>
      </c>
      <c r="U106" s="542"/>
      <c r="V106" s="541">
        <f t="shared" si="41"/>
        <v>19</v>
      </c>
      <c r="W106" s="543">
        <f t="shared" si="42"/>
        <v>22</v>
      </c>
      <c r="X106" s="972" t="s">
        <v>423</v>
      </c>
      <c r="Y106" s="162" t="s">
        <v>51</v>
      </c>
      <c r="Z106" s="162" t="s">
        <v>29</v>
      </c>
      <c r="AA106" s="972">
        <v>2024</v>
      </c>
      <c r="AB106" s="164" t="s">
        <v>30</v>
      </c>
      <c r="AC106" s="1001">
        <v>7</v>
      </c>
      <c r="AD106" s="974">
        <f t="shared" si="34"/>
        <v>5.8571428571428568</v>
      </c>
      <c r="AE106" s="975">
        <v>23.45</v>
      </c>
      <c r="AF106" s="544">
        <f t="shared" si="35"/>
        <v>137.35</v>
      </c>
      <c r="AG106" s="1030" t="s">
        <v>446</v>
      </c>
      <c r="AH106" s="1007">
        <f t="shared" si="36"/>
        <v>137.35</v>
      </c>
      <c r="AI106" s="978">
        <f t="shared" si="37"/>
        <v>5.8571428571428568</v>
      </c>
      <c r="AJ106" s="978">
        <f t="shared" si="27"/>
        <v>41</v>
      </c>
    </row>
    <row r="107" spans="1:39">
      <c r="A107" s="999">
        <v>45525</v>
      </c>
      <c r="B107" s="164" t="s">
        <v>263</v>
      </c>
      <c r="C107" s="164" t="s">
        <v>111</v>
      </c>
      <c r="D107" s="162" t="s">
        <v>448</v>
      </c>
      <c r="E107" s="969" t="s">
        <v>282</v>
      </c>
      <c r="F107" s="1000">
        <v>19565</v>
      </c>
      <c r="G107" s="1000"/>
      <c r="H107" s="1000">
        <v>19609</v>
      </c>
      <c r="I107" s="1000"/>
      <c r="J107" s="971">
        <f t="shared" si="25"/>
        <v>44</v>
      </c>
      <c r="K107" s="1000">
        <v>19609</v>
      </c>
      <c r="L107" s="541">
        <f t="shared" si="26"/>
        <v>0</v>
      </c>
      <c r="M107" s="1000">
        <v>19628</v>
      </c>
      <c r="N107" s="1000"/>
      <c r="O107" s="541">
        <f t="shared" si="38"/>
        <v>19</v>
      </c>
      <c r="P107" s="541">
        <f t="shared" si="39"/>
        <v>19</v>
      </c>
      <c r="Q107" s="1000">
        <v>19650</v>
      </c>
      <c r="R107" s="1000"/>
      <c r="S107" s="971">
        <f t="shared" si="30"/>
        <v>22</v>
      </c>
      <c r="T107" s="542">
        <f t="shared" si="40"/>
        <v>85</v>
      </c>
      <c r="U107" s="542"/>
      <c r="V107" s="541">
        <f t="shared" si="41"/>
        <v>19</v>
      </c>
      <c r="W107" s="543">
        <f t="shared" si="42"/>
        <v>66</v>
      </c>
      <c r="X107" s="972" t="s">
        <v>423</v>
      </c>
      <c r="Y107" s="162" t="s">
        <v>51</v>
      </c>
      <c r="Z107" s="162" t="s">
        <v>29</v>
      </c>
      <c r="AA107" s="972">
        <v>2024</v>
      </c>
      <c r="AB107" s="164" t="s">
        <v>30</v>
      </c>
      <c r="AC107" s="1001">
        <v>7</v>
      </c>
      <c r="AD107" s="974">
        <f t="shared" si="34"/>
        <v>12.142857142857142</v>
      </c>
      <c r="AE107" s="975">
        <v>23.45</v>
      </c>
      <c r="AF107" s="544">
        <f t="shared" si="35"/>
        <v>284.75</v>
      </c>
      <c r="AG107" s="1030" t="s">
        <v>446</v>
      </c>
      <c r="AH107" s="1007">
        <f t="shared" si="36"/>
        <v>284.75</v>
      </c>
      <c r="AI107" s="978">
        <f t="shared" si="37"/>
        <v>12.142857142857142</v>
      </c>
      <c r="AJ107" s="978">
        <f t="shared" si="27"/>
        <v>85</v>
      </c>
    </row>
    <row r="108" spans="1:39">
      <c r="A108" s="999">
        <v>45525</v>
      </c>
      <c r="B108" s="164" t="s">
        <v>263</v>
      </c>
      <c r="C108" s="164" t="s">
        <v>111</v>
      </c>
      <c r="D108" s="162" t="s">
        <v>447</v>
      </c>
      <c r="E108" s="969" t="s">
        <v>283</v>
      </c>
      <c r="F108" s="1000">
        <v>19650</v>
      </c>
      <c r="G108" s="1000"/>
      <c r="H108" s="1000">
        <v>19672</v>
      </c>
      <c r="I108" s="1000"/>
      <c r="J108" s="971">
        <f t="shared" si="25"/>
        <v>22</v>
      </c>
      <c r="K108" s="1000">
        <v>19672</v>
      </c>
      <c r="L108" s="541">
        <f t="shared" si="26"/>
        <v>0</v>
      </c>
      <c r="M108" s="1000">
        <v>19691</v>
      </c>
      <c r="N108" s="1000"/>
      <c r="O108" s="541">
        <f t="shared" si="38"/>
        <v>19</v>
      </c>
      <c r="P108" s="541">
        <f t="shared" si="39"/>
        <v>19</v>
      </c>
      <c r="Q108" s="1000">
        <v>19713</v>
      </c>
      <c r="R108" s="1000"/>
      <c r="S108" s="971">
        <f t="shared" si="30"/>
        <v>22</v>
      </c>
      <c r="T108" s="542">
        <f t="shared" si="40"/>
        <v>63</v>
      </c>
      <c r="U108" s="542"/>
      <c r="V108" s="541">
        <f t="shared" si="41"/>
        <v>19</v>
      </c>
      <c r="W108" s="543">
        <f t="shared" si="42"/>
        <v>44</v>
      </c>
      <c r="X108" s="972" t="s">
        <v>423</v>
      </c>
      <c r="Y108" s="162" t="s">
        <v>51</v>
      </c>
      <c r="Z108" s="162" t="s">
        <v>29</v>
      </c>
      <c r="AA108" s="972">
        <v>2024</v>
      </c>
      <c r="AB108" s="164" t="s">
        <v>30</v>
      </c>
      <c r="AC108" s="1001">
        <v>7</v>
      </c>
      <c r="AD108" s="974">
        <f t="shared" si="34"/>
        <v>9</v>
      </c>
      <c r="AE108" s="975">
        <v>23.45</v>
      </c>
      <c r="AF108" s="544">
        <f t="shared" si="35"/>
        <v>211.04999999999998</v>
      </c>
      <c r="AG108" s="1030" t="s">
        <v>446</v>
      </c>
      <c r="AH108" s="1007">
        <f t="shared" si="36"/>
        <v>211.04999999999998</v>
      </c>
      <c r="AI108" s="978">
        <f t="shared" si="37"/>
        <v>9</v>
      </c>
      <c r="AJ108" s="978">
        <f t="shared" si="27"/>
        <v>63</v>
      </c>
    </row>
    <row r="109" spans="1:39">
      <c r="A109" s="999">
        <v>45525</v>
      </c>
      <c r="B109" s="164" t="s">
        <v>263</v>
      </c>
      <c r="C109" s="164" t="s">
        <v>111</v>
      </c>
      <c r="D109" s="162" t="s">
        <v>447</v>
      </c>
      <c r="E109" s="969" t="s">
        <v>283</v>
      </c>
      <c r="F109" s="1000">
        <v>19713</v>
      </c>
      <c r="G109" s="1000"/>
      <c r="H109" s="1000">
        <v>19734</v>
      </c>
      <c r="I109" s="1000"/>
      <c r="J109" s="971">
        <f t="shared" si="25"/>
        <v>21</v>
      </c>
      <c r="K109" s="1000">
        <v>19734</v>
      </c>
      <c r="L109" s="541">
        <f t="shared" si="26"/>
        <v>0</v>
      </c>
      <c r="M109" s="1000">
        <v>19753</v>
      </c>
      <c r="N109" s="1000"/>
      <c r="O109" s="541">
        <f t="shared" si="38"/>
        <v>19</v>
      </c>
      <c r="P109" s="541">
        <f t="shared" si="39"/>
        <v>19</v>
      </c>
      <c r="Q109" s="1000">
        <v>19775</v>
      </c>
      <c r="R109" s="1000"/>
      <c r="S109" s="971">
        <f t="shared" si="30"/>
        <v>22</v>
      </c>
      <c r="T109" s="542">
        <f t="shared" si="40"/>
        <v>62</v>
      </c>
      <c r="U109" s="542"/>
      <c r="V109" s="541">
        <f t="shared" si="41"/>
        <v>19</v>
      </c>
      <c r="W109" s="543">
        <f t="shared" si="42"/>
        <v>43</v>
      </c>
      <c r="X109" s="972" t="s">
        <v>423</v>
      </c>
      <c r="Y109" s="162" t="s">
        <v>51</v>
      </c>
      <c r="Z109" s="162" t="s">
        <v>29</v>
      </c>
      <c r="AA109" s="972">
        <v>2024</v>
      </c>
      <c r="AB109" s="164" t="s">
        <v>30</v>
      </c>
      <c r="AC109" s="1001">
        <v>7</v>
      </c>
      <c r="AD109" s="974">
        <f t="shared" si="34"/>
        <v>8.8571428571428577</v>
      </c>
      <c r="AE109" s="975">
        <v>23.45</v>
      </c>
      <c r="AF109" s="544">
        <f t="shared" si="35"/>
        <v>207.70000000000002</v>
      </c>
      <c r="AG109" s="1030" t="s">
        <v>446</v>
      </c>
      <c r="AH109" s="1007">
        <f t="shared" si="36"/>
        <v>207.70000000000002</v>
      </c>
      <c r="AI109" s="978">
        <f t="shared" si="37"/>
        <v>8.8571428571428577</v>
      </c>
      <c r="AJ109" s="978">
        <f t="shared" si="27"/>
        <v>62</v>
      </c>
      <c r="AK109" s="1114" t="s">
        <v>439</v>
      </c>
      <c r="AL109" s="1114" t="s">
        <v>440</v>
      </c>
      <c r="AM109" s="1115" t="s">
        <v>2</v>
      </c>
    </row>
    <row r="110" spans="1:39">
      <c r="A110" s="999">
        <v>45526</v>
      </c>
      <c r="B110" s="164" t="s">
        <v>263</v>
      </c>
      <c r="C110" s="164" t="s">
        <v>111</v>
      </c>
      <c r="D110" s="162" t="s">
        <v>448</v>
      </c>
      <c r="E110" s="969" t="s">
        <v>282</v>
      </c>
      <c r="F110" s="1000">
        <v>19775</v>
      </c>
      <c r="G110" s="1000"/>
      <c r="H110" s="1000">
        <v>19797</v>
      </c>
      <c r="I110" s="1000"/>
      <c r="J110" s="971">
        <f t="shared" si="25"/>
        <v>22</v>
      </c>
      <c r="K110" s="1000">
        <v>19797</v>
      </c>
      <c r="L110" s="541">
        <f t="shared" si="26"/>
        <v>0</v>
      </c>
      <c r="M110" s="1000">
        <v>19816</v>
      </c>
      <c r="N110" s="1000"/>
      <c r="O110" s="541">
        <f t="shared" si="38"/>
        <v>19</v>
      </c>
      <c r="P110" s="541">
        <f t="shared" si="39"/>
        <v>19</v>
      </c>
      <c r="Q110" s="1000">
        <v>19838</v>
      </c>
      <c r="R110" s="1000"/>
      <c r="S110" s="971">
        <f t="shared" si="30"/>
        <v>22</v>
      </c>
      <c r="T110" s="542">
        <f t="shared" si="40"/>
        <v>63</v>
      </c>
      <c r="U110" s="542"/>
      <c r="V110" s="541">
        <f t="shared" si="41"/>
        <v>19</v>
      </c>
      <c r="W110" s="543">
        <f t="shared" si="42"/>
        <v>44</v>
      </c>
      <c r="X110" s="972" t="s">
        <v>423</v>
      </c>
      <c r="Y110" s="162" t="s">
        <v>51</v>
      </c>
      <c r="Z110" s="162" t="s">
        <v>29</v>
      </c>
      <c r="AA110" s="972">
        <v>2024</v>
      </c>
      <c r="AB110" s="164" t="s">
        <v>30</v>
      </c>
      <c r="AC110" s="1001">
        <v>7</v>
      </c>
      <c r="AD110" s="974">
        <f t="shared" si="34"/>
        <v>9</v>
      </c>
      <c r="AE110" s="975">
        <v>23.45</v>
      </c>
      <c r="AF110" s="544">
        <f t="shared" si="35"/>
        <v>211.04999999999998</v>
      </c>
      <c r="AG110" s="1030" t="s">
        <v>446</v>
      </c>
      <c r="AH110" s="1007">
        <f t="shared" si="36"/>
        <v>211.04999999999998</v>
      </c>
      <c r="AI110" s="978">
        <f t="shared" si="37"/>
        <v>9</v>
      </c>
      <c r="AJ110" s="978">
        <f t="shared" si="27"/>
        <v>63</v>
      </c>
      <c r="AK110" s="1116">
        <v>1263</v>
      </c>
      <c r="AL110" s="1116">
        <v>1000</v>
      </c>
      <c r="AM110" s="1117">
        <v>45526</v>
      </c>
    </row>
    <row r="111" spans="1:39">
      <c r="A111" s="999">
        <v>45526</v>
      </c>
      <c r="B111" s="164" t="s">
        <v>263</v>
      </c>
      <c r="C111" s="164" t="s">
        <v>111</v>
      </c>
      <c r="D111" s="162" t="s">
        <v>447</v>
      </c>
      <c r="E111" s="969" t="s">
        <v>283</v>
      </c>
      <c r="F111" s="1000">
        <v>19838</v>
      </c>
      <c r="G111" s="1000"/>
      <c r="H111" s="1000">
        <v>19860</v>
      </c>
      <c r="I111" s="1000"/>
      <c r="J111" s="971">
        <f t="shared" si="25"/>
        <v>22</v>
      </c>
      <c r="K111" s="1000">
        <v>19860</v>
      </c>
      <c r="L111" s="541">
        <f t="shared" si="26"/>
        <v>0</v>
      </c>
      <c r="M111" s="1000">
        <v>19879</v>
      </c>
      <c r="N111" s="1000"/>
      <c r="O111" s="541">
        <f t="shared" si="38"/>
        <v>19</v>
      </c>
      <c r="P111" s="541">
        <f t="shared" si="39"/>
        <v>19</v>
      </c>
      <c r="Q111" s="1000">
        <v>19901</v>
      </c>
      <c r="R111" s="1000"/>
      <c r="S111" s="971">
        <f t="shared" si="30"/>
        <v>22</v>
      </c>
      <c r="T111" s="542">
        <f t="shared" si="40"/>
        <v>63</v>
      </c>
      <c r="U111" s="542"/>
      <c r="V111" s="541">
        <f t="shared" si="41"/>
        <v>19</v>
      </c>
      <c r="W111" s="543">
        <f t="shared" si="42"/>
        <v>44</v>
      </c>
      <c r="X111" s="972" t="s">
        <v>423</v>
      </c>
      <c r="Y111" s="162" t="s">
        <v>51</v>
      </c>
      <c r="Z111" s="162" t="s">
        <v>29</v>
      </c>
      <c r="AA111" s="972">
        <v>2024</v>
      </c>
      <c r="AB111" s="164" t="s">
        <v>30</v>
      </c>
      <c r="AC111" s="1001">
        <v>7</v>
      </c>
      <c r="AD111" s="974">
        <f t="shared" si="34"/>
        <v>9</v>
      </c>
      <c r="AE111" s="975">
        <v>23.45</v>
      </c>
      <c r="AF111" s="544">
        <f t="shared" si="35"/>
        <v>211.04999999999998</v>
      </c>
      <c r="AG111" s="1030" t="s">
        <v>446</v>
      </c>
      <c r="AH111" s="1007">
        <f t="shared" si="36"/>
        <v>211.04999999999998</v>
      </c>
      <c r="AI111" s="978">
        <f t="shared" si="37"/>
        <v>9</v>
      </c>
      <c r="AJ111" s="978">
        <f t="shared" si="27"/>
        <v>63</v>
      </c>
    </row>
    <row r="112" spans="1:39">
      <c r="A112" s="999">
        <v>45526</v>
      </c>
      <c r="B112" s="164" t="s">
        <v>263</v>
      </c>
      <c r="C112" s="164" t="s">
        <v>111</v>
      </c>
      <c r="D112" s="162" t="s">
        <v>447</v>
      </c>
      <c r="E112" s="969" t="s">
        <v>283</v>
      </c>
      <c r="F112" s="1000">
        <v>19901</v>
      </c>
      <c r="G112" s="1000"/>
      <c r="H112" s="1000">
        <v>19923</v>
      </c>
      <c r="I112" s="1000"/>
      <c r="J112" s="971">
        <f t="shared" si="25"/>
        <v>22</v>
      </c>
      <c r="K112" s="1000">
        <v>19923</v>
      </c>
      <c r="L112" s="541">
        <f t="shared" si="26"/>
        <v>0</v>
      </c>
      <c r="M112" s="1000">
        <v>19942</v>
      </c>
      <c r="N112" s="1000"/>
      <c r="O112" s="541">
        <f t="shared" si="38"/>
        <v>19</v>
      </c>
      <c r="P112" s="541">
        <f t="shared" si="39"/>
        <v>19</v>
      </c>
      <c r="Q112" s="1000">
        <v>19964</v>
      </c>
      <c r="R112" s="1000"/>
      <c r="S112" s="971">
        <f t="shared" si="30"/>
        <v>22</v>
      </c>
      <c r="T112" s="542">
        <f t="shared" si="40"/>
        <v>63</v>
      </c>
      <c r="U112" s="542"/>
      <c r="V112" s="541">
        <f t="shared" si="41"/>
        <v>19</v>
      </c>
      <c r="W112" s="543">
        <f t="shared" si="42"/>
        <v>44</v>
      </c>
      <c r="X112" s="972" t="s">
        <v>423</v>
      </c>
      <c r="Y112" s="162" t="s">
        <v>51</v>
      </c>
      <c r="Z112" s="162" t="s">
        <v>29</v>
      </c>
      <c r="AA112" s="972">
        <v>2024</v>
      </c>
      <c r="AB112" s="164" t="s">
        <v>30</v>
      </c>
      <c r="AC112" s="1001">
        <v>7</v>
      </c>
      <c r="AD112" s="974">
        <f t="shared" si="34"/>
        <v>9</v>
      </c>
      <c r="AE112" s="975">
        <v>23.45</v>
      </c>
      <c r="AF112" s="544">
        <f t="shared" si="35"/>
        <v>211.04999999999998</v>
      </c>
      <c r="AG112" s="1030" t="s">
        <v>446</v>
      </c>
      <c r="AH112" s="1007">
        <f t="shared" si="36"/>
        <v>211.04999999999998</v>
      </c>
      <c r="AI112" s="978">
        <f t="shared" si="37"/>
        <v>9</v>
      </c>
      <c r="AJ112" s="978">
        <f t="shared" si="27"/>
        <v>63</v>
      </c>
      <c r="AK112" s="1114" t="s">
        <v>439</v>
      </c>
      <c r="AL112" s="1114" t="s">
        <v>440</v>
      </c>
      <c r="AM112" s="1115" t="s">
        <v>2</v>
      </c>
    </row>
    <row r="113" spans="1:39">
      <c r="A113" s="999">
        <v>45527</v>
      </c>
      <c r="B113" s="164" t="s">
        <v>263</v>
      </c>
      <c r="C113" s="164" t="s">
        <v>111</v>
      </c>
      <c r="D113" s="162" t="s">
        <v>448</v>
      </c>
      <c r="E113" s="969" t="s">
        <v>282</v>
      </c>
      <c r="F113" s="1000">
        <v>19964</v>
      </c>
      <c r="G113" s="1000"/>
      <c r="H113" s="1000">
        <v>19986</v>
      </c>
      <c r="I113" s="1000"/>
      <c r="J113" s="971">
        <f t="shared" si="25"/>
        <v>22</v>
      </c>
      <c r="K113" s="1000">
        <v>19986</v>
      </c>
      <c r="L113" s="541">
        <f t="shared" si="26"/>
        <v>0</v>
      </c>
      <c r="M113" s="1000">
        <v>20005</v>
      </c>
      <c r="N113" s="1000"/>
      <c r="O113" s="541">
        <f t="shared" si="38"/>
        <v>19</v>
      </c>
      <c r="P113" s="541">
        <f t="shared" si="39"/>
        <v>19</v>
      </c>
      <c r="Q113" s="1000">
        <v>20073</v>
      </c>
      <c r="R113" s="1000"/>
      <c r="S113" s="971">
        <f t="shared" si="30"/>
        <v>68</v>
      </c>
      <c r="T113" s="542">
        <f t="shared" si="40"/>
        <v>109</v>
      </c>
      <c r="U113" s="542"/>
      <c r="V113" s="541">
        <f t="shared" si="41"/>
        <v>19</v>
      </c>
      <c r="W113" s="543">
        <f t="shared" si="42"/>
        <v>90</v>
      </c>
      <c r="X113" s="972" t="s">
        <v>423</v>
      </c>
      <c r="Y113" s="162" t="s">
        <v>51</v>
      </c>
      <c r="Z113" s="162" t="s">
        <v>29</v>
      </c>
      <c r="AA113" s="972">
        <v>2024</v>
      </c>
      <c r="AB113" s="164" t="s">
        <v>30</v>
      </c>
      <c r="AC113" s="1001">
        <v>7</v>
      </c>
      <c r="AD113" s="974">
        <f t="shared" si="34"/>
        <v>15.571428571428571</v>
      </c>
      <c r="AE113" s="975">
        <v>23.45</v>
      </c>
      <c r="AF113" s="544">
        <f t="shared" si="35"/>
        <v>365.15</v>
      </c>
      <c r="AG113" s="1030" t="s">
        <v>446</v>
      </c>
      <c r="AH113" s="1007">
        <f t="shared" si="36"/>
        <v>365.15</v>
      </c>
      <c r="AI113" s="978">
        <f t="shared" si="37"/>
        <v>15.571428571428571</v>
      </c>
      <c r="AJ113" s="978">
        <f t="shared" si="27"/>
        <v>109</v>
      </c>
      <c r="AK113" s="1116">
        <v>787</v>
      </c>
      <c r="AL113" s="1116">
        <v>800</v>
      </c>
      <c r="AM113" s="1117">
        <v>45526</v>
      </c>
    </row>
    <row r="114" spans="1:39">
      <c r="A114" s="999">
        <v>45527</v>
      </c>
      <c r="B114" s="164" t="s">
        <v>263</v>
      </c>
      <c r="C114" s="164" t="s">
        <v>111</v>
      </c>
      <c r="D114" s="162" t="s">
        <v>447</v>
      </c>
      <c r="E114" s="969" t="s">
        <v>283</v>
      </c>
      <c r="F114" s="1000">
        <v>20073</v>
      </c>
      <c r="G114" s="1000"/>
      <c r="H114" s="1000">
        <v>20095</v>
      </c>
      <c r="I114" s="1000"/>
      <c r="J114" s="971">
        <f t="shared" si="25"/>
        <v>22</v>
      </c>
      <c r="K114" s="1000">
        <v>20095</v>
      </c>
      <c r="L114" s="541">
        <f t="shared" si="26"/>
        <v>0</v>
      </c>
      <c r="M114" s="1000">
        <v>20114</v>
      </c>
      <c r="N114" s="1000"/>
      <c r="O114" s="541">
        <f t="shared" si="38"/>
        <v>19</v>
      </c>
      <c r="P114" s="541">
        <f t="shared" si="39"/>
        <v>19</v>
      </c>
      <c r="Q114" s="1000">
        <v>20135</v>
      </c>
      <c r="R114" s="1000"/>
      <c r="S114" s="971">
        <f t="shared" si="30"/>
        <v>21</v>
      </c>
      <c r="T114" s="542">
        <f t="shared" si="40"/>
        <v>62</v>
      </c>
      <c r="U114" s="542"/>
      <c r="V114" s="541">
        <f t="shared" si="41"/>
        <v>19</v>
      </c>
      <c r="W114" s="543">
        <f t="shared" si="42"/>
        <v>43</v>
      </c>
      <c r="X114" s="972" t="s">
        <v>423</v>
      </c>
      <c r="Y114" s="162" t="s">
        <v>51</v>
      </c>
      <c r="Z114" s="162" t="s">
        <v>29</v>
      </c>
      <c r="AA114" s="972">
        <v>2024</v>
      </c>
      <c r="AB114" s="164" t="s">
        <v>30</v>
      </c>
      <c r="AC114" s="1001">
        <v>7</v>
      </c>
      <c r="AD114" s="974">
        <f t="shared" si="34"/>
        <v>8.8571428571428577</v>
      </c>
      <c r="AE114" s="975">
        <v>23.45</v>
      </c>
      <c r="AF114" s="544">
        <f t="shared" si="35"/>
        <v>207.70000000000002</v>
      </c>
      <c r="AG114" s="1030" t="s">
        <v>446</v>
      </c>
      <c r="AH114" s="1007">
        <f t="shared" si="36"/>
        <v>207.70000000000002</v>
      </c>
      <c r="AI114" s="978">
        <f t="shared" si="37"/>
        <v>8.8571428571428577</v>
      </c>
      <c r="AJ114" s="978">
        <f t="shared" si="27"/>
        <v>62</v>
      </c>
    </row>
    <row r="115" spans="1:39">
      <c r="A115" s="999">
        <v>45527</v>
      </c>
      <c r="B115" s="164" t="s">
        <v>263</v>
      </c>
      <c r="C115" s="164" t="s">
        <v>111</v>
      </c>
      <c r="D115" s="162" t="s">
        <v>447</v>
      </c>
      <c r="E115" s="969" t="s">
        <v>283</v>
      </c>
      <c r="F115" s="1000">
        <v>20135</v>
      </c>
      <c r="G115" s="1000"/>
      <c r="H115" s="1000">
        <v>20157</v>
      </c>
      <c r="I115" s="1000"/>
      <c r="J115" s="971">
        <f t="shared" si="25"/>
        <v>22</v>
      </c>
      <c r="K115" s="1000">
        <v>20157</v>
      </c>
      <c r="L115" s="541">
        <f t="shared" si="26"/>
        <v>0</v>
      </c>
      <c r="M115" s="1000">
        <v>20176</v>
      </c>
      <c r="N115" s="1000"/>
      <c r="O115" s="541">
        <f t="shared" si="38"/>
        <v>19</v>
      </c>
      <c r="P115" s="541">
        <f t="shared" si="39"/>
        <v>19</v>
      </c>
      <c r="Q115" s="1000">
        <v>20197</v>
      </c>
      <c r="R115" s="1000"/>
      <c r="S115" s="971">
        <f t="shared" si="30"/>
        <v>21</v>
      </c>
      <c r="T115" s="542">
        <f t="shared" si="40"/>
        <v>62</v>
      </c>
      <c r="U115" s="542"/>
      <c r="V115" s="541">
        <f t="shared" si="41"/>
        <v>19</v>
      </c>
      <c r="W115" s="543">
        <f t="shared" si="42"/>
        <v>43</v>
      </c>
      <c r="X115" s="972" t="s">
        <v>423</v>
      </c>
      <c r="Y115" s="162" t="s">
        <v>51</v>
      </c>
      <c r="Z115" s="162" t="s">
        <v>29</v>
      </c>
      <c r="AA115" s="972">
        <v>2024</v>
      </c>
      <c r="AB115" s="164" t="s">
        <v>30</v>
      </c>
      <c r="AC115" s="1001">
        <v>7</v>
      </c>
      <c r="AD115" s="974">
        <f t="shared" si="34"/>
        <v>8.8571428571428577</v>
      </c>
      <c r="AE115" s="975">
        <v>23.45</v>
      </c>
      <c r="AF115" s="544">
        <f t="shared" si="35"/>
        <v>207.70000000000002</v>
      </c>
      <c r="AG115" s="1030" t="s">
        <v>446</v>
      </c>
      <c r="AH115" s="1007">
        <f t="shared" si="36"/>
        <v>207.70000000000002</v>
      </c>
      <c r="AI115" s="978">
        <f t="shared" si="37"/>
        <v>8.8571428571428577</v>
      </c>
      <c r="AJ115" s="978">
        <f t="shared" si="27"/>
        <v>62</v>
      </c>
      <c r="AK115" s="1114" t="s">
        <v>439</v>
      </c>
      <c r="AL115" s="1114" t="s">
        <v>440</v>
      </c>
      <c r="AM115" s="1115" t="s">
        <v>2</v>
      </c>
    </row>
    <row r="116" spans="1:39">
      <c r="A116" s="999">
        <v>45530</v>
      </c>
      <c r="B116" s="164" t="s">
        <v>263</v>
      </c>
      <c r="C116" s="164" t="s">
        <v>111</v>
      </c>
      <c r="D116" s="162" t="s">
        <v>451</v>
      </c>
      <c r="E116" s="969" t="s">
        <v>282</v>
      </c>
      <c r="F116" s="1000">
        <v>20197</v>
      </c>
      <c r="G116" s="1000"/>
      <c r="H116" s="1000">
        <v>20239</v>
      </c>
      <c r="I116" s="1000"/>
      <c r="J116" s="971">
        <f t="shared" si="25"/>
        <v>42</v>
      </c>
      <c r="K116" s="1000">
        <v>20239</v>
      </c>
      <c r="L116" s="541">
        <f t="shared" si="26"/>
        <v>0</v>
      </c>
      <c r="M116" s="1000">
        <v>20312</v>
      </c>
      <c r="N116" s="1000"/>
      <c r="O116" s="541">
        <f t="shared" si="38"/>
        <v>73</v>
      </c>
      <c r="P116" s="541">
        <f t="shared" si="39"/>
        <v>73</v>
      </c>
      <c r="Q116" s="1000">
        <v>20344</v>
      </c>
      <c r="R116" s="1000"/>
      <c r="S116" s="971">
        <f t="shared" si="30"/>
        <v>32</v>
      </c>
      <c r="T116" s="542">
        <f t="shared" si="40"/>
        <v>147</v>
      </c>
      <c r="U116" s="542"/>
      <c r="V116" s="541">
        <f t="shared" si="41"/>
        <v>73</v>
      </c>
      <c r="W116" s="543">
        <f t="shared" si="42"/>
        <v>74</v>
      </c>
      <c r="X116" s="972" t="s">
        <v>423</v>
      </c>
      <c r="Y116" s="162" t="s">
        <v>51</v>
      </c>
      <c r="Z116" s="162" t="s">
        <v>29</v>
      </c>
      <c r="AA116" s="972">
        <v>2024</v>
      </c>
      <c r="AB116" s="164" t="s">
        <v>30</v>
      </c>
      <c r="AC116" s="1001">
        <v>7</v>
      </c>
      <c r="AD116" s="974">
        <f t="shared" si="34"/>
        <v>21</v>
      </c>
      <c r="AE116" s="975">
        <v>23.45</v>
      </c>
      <c r="AF116" s="544">
        <f t="shared" si="35"/>
        <v>492.45</v>
      </c>
      <c r="AG116" s="1030" t="s">
        <v>446</v>
      </c>
      <c r="AH116" s="1007">
        <f t="shared" si="36"/>
        <v>492.45</v>
      </c>
      <c r="AI116" s="978">
        <f t="shared" si="37"/>
        <v>21</v>
      </c>
      <c r="AJ116" s="978">
        <f t="shared" si="27"/>
        <v>147</v>
      </c>
      <c r="AK116" s="1116">
        <v>908</v>
      </c>
      <c r="AL116" s="1116">
        <v>1000</v>
      </c>
      <c r="AM116" s="1117">
        <v>45530</v>
      </c>
    </row>
    <row r="117" spans="1:39">
      <c r="A117" s="999">
        <v>45530</v>
      </c>
      <c r="B117" s="164" t="s">
        <v>263</v>
      </c>
      <c r="C117" s="164" t="s">
        <v>111</v>
      </c>
      <c r="D117" s="162" t="s">
        <v>452</v>
      </c>
      <c r="E117" s="969" t="s">
        <v>283</v>
      </c>
      <c r="F117" s="1000">
        <v>20344</v>
      </c>
      <c r="G117" s="1000"/>
      <c r="H117" s="1000">
        <v>20373</v>
      </c>
      <c r="I117" s="1000"/>
      <c r="J117" s="971">
        <f t="shared" si="25"/>
        <v>29</v>
      </c>
      <c r="K117" s="1000">
        <v>20373</v>
      </c>
      <c r="L117" s="541">
        <f t="shared" si="26"/>
        <v>0</v>
      </c>
      <c r="M117" s="1000">
        <v>20415</v>
      </c>
      <c r="N117" s="1000"/>
      <c r="O117" s="541">
        <f t="shared" si="38"/>
        <v>42</v>
      </c>
      <c r="P117" s="541">
        <f t="shared" si="39"/>
        <v>42</v>
      </c>
      <c r="Q117" s="1000">
        <v>20461</v>
      </c>
      <c r="R117" s="1000"/>
      <c r="S117" s="971">
        <f t="shared" si="30"/>
        <v>46</v>
      </c>
      <c r="T117" s="542">
        <f t="shared" si="40"/>
        <v>117</v>
      </c>
      <c r="U117" s="542"/>
      <c r="V117" s="541">
        <f t="shared" si="41"/>
        <v>42</v>
      </c>
      <c r="W117" s="543">
        <f t="shared" si="42"/>
        <v>75</v>
      </c>
      <c r="X117" s="972" t="s">
        <v>423</v>
      </c>
      <c r="Y117" s="162" t="s">
        <v>51</v>
      </c>
      <c r="Z117" s="162" t="s">
        <v>29</v>
      </c>
      <c r="AA117" s="972">
        <v>2024</v>
      </c>
      <c r="AB117" s="164" t="s">
        <v>30</v>
      </c>
      <c r="AC117" s="1001">
        <v>7</v>
      </c>
      <c r="AD117" s="974">
        <f t="shared" si="34"/>
        <v>16.714285714285715</v>
      </c>
      <c r="AE117" s="975">
        <v>23.45</v>
      </c>
      <c r="AF117" s="544">
        <f t="shared" si="35"/>
        <v>391.95</v>
      </c>
      <c r="AG117" s="1030" t="s">
        <v>446</v>
      </c>
      <c r="AH117" s="1007">
        <f t="shared" si="36"/>
        <v>391.95</v>
      </c>
      <c r="AI117" s="978">
        <f t="shared" si="37"/>
        <v>16.714285714285715</v>
      </c>
      <c r="AJ117" s="978">
        <f t="shared" si="27"/>
        <v>117</v>
      </c>
    </row>
    <row r="118" spans="1:39">
      <c r="A118" s="999">
        <v>45530</v>
      </c>
      <c r="B118" s="164" t="s">
        <v>263</v>
      </c>
      <c r="C118" s="164" t="s">
        <v>111</v>
      </c>
      <c r="D118" s="162" t="s">
        <v>447</v>
      </c>
      <c r="E118" s="969" t="s">
        <v>283</v>
      </c>
      <c r="F118" s="1000">
        <v>20461</v>
      </c>
      <c r="G118" s="1000"/>
      <c r="H118" s="1000">
        <v>20483</v>
      </c>
      <c r="I118" s="1000"/>
      <c r="J118" s="971">
        <f t="shared" si="25"/>
        <v>22</v>
      </c>
      <c r="K118" s="1000">
        <v>20483</v>
      </c>
      <c r="L118" s="541">
        <f t="shared" si="26"/>
        <v>0</v>
      </c>
      <c r="M118" s="1000">
        <v>20502</v>
      </c>
      <c r="N118" s="1000"/>
      <c r="O118" s="541">
        <f t="shared" si="38"/>
        <v>19</v>
      </c>
      <c r="P118" s="541">
        <f t="shared" si="39"/>
        <v>19</v>
      </c>
      <c r="Q118" s="1000">
        <v>20523</v>
      </c>
      <c r="R118" s="1000"/>
      <c r="S118" s="971">
        <f t="shared" si="30"/>
        <v>21</v>
      </c>
      <c r="T118" s="542">
        <f t="shared" si="40"/>
        <v>62</v>
      </c>
      <c r="U118" s="542"/>
      <c r="V118" s="541">
        <f t="shared" si="41"/>
        <v>19</v>
      </c>
      <c r="W118" s="543">
        <f t="shared" si="42"/>
        <v>43</v>
      </c>
      <c r="X118" s="972" t="s">
        <v>423</v>
      </c>
      <c r="Y118" s="162" t="s">
        <v>51</v>
      </c>
      <c r="Z118" s="162" t="s">
        <v>29</v>
      </c>
      <c r="AA118" s="972">
        <v>2024</v>
      </c>
      <c r="AB118" s="164" t="s">
        <v>30</v>
      </c>
      <c r="AC118" s="1001">
        <v>7</v>
      </c>
      <c r="AD118" s="974">
        <f t="shared" si="34"/>
        <v>8.8571428571428577</v>
      </c>
      <c r="AE118" s="975">
        <v>23.45</v>
      </c>
      <c r="AF118" s="544">
        <f t="shared" si="35"/>
        <v>207.70000000000002</v>
      </c>
      <c r="AG118" s="1030" t="s">
        <v>446</v>
      </c>
      <c r="AH118" s="1007">
        <f t="shared" si="36"/>
        <v>207.70000000000002</v>
      </c>
      <c r="AI118" s="978">
        <f t="shared" si="37"/>
        <v>8.8571428571428577</v>
      </c>
      <c r="AJ118" s="978">
        <f t="shared" si="27"/>
        <v>62</v>
      </c>
    </row>
    <row r="119" spans="1:39">
      <c r="A119" s="999">
        <v>45530</v>
      </c>
      <c r="B119" s="164" t="s">
        <v>263</v>
      </c>
      <c r="C119" s="164" t="s">
        <v>111</v>
      </c>
      <c r="D119" s="162" t="s">
        <v>447</v>
      </c>
      <c r="E119" s="969" t="s">
        <v>283</v>
      </c>
      <c r="F119" s="1000">
        <v>20523</v>
      </c>
      <c r="G119" s="1000"/>
      <c r="H119" s="1000">
        <v>20544</v>
      </c>
      <c r="I119" s="1000"/>
      <c r="J119" s="971">
        <f t="shared" si="25"/>
        <v>21</v>
      </c>
      <c r="K119" s="1000">
        <v>20544</v>
      </c>
      <c r="L119" s="541">
        <f t="shared" si="26"/>
        <v>0</v>
      </c>
      <c r="M119" s="1000">
        <v>20563</v>
      </c>
      <c r="N119" s="1000"/>
      <c r="O119" s="541">
        <f t="shared" si="38"/>
        <v>19</v>
      </c>
      <c r="P119" s="541">
        <f t="shared" si="39"/>
        <v>19</v>
      </c>
      <c r="Q119" s="1000">
        <v>20585</v>
      </c>
      <c r="R119" s="1000"/>
      <c r="S119" s="971">
        <f t="shared" si="30"/>
        <v>22</v>
      </c>
      <c r="T119" s="542">
        <f t="shared" si="40"/>
        <v>62</v>
      </c>
      <c r="U119" s="542"/>
      <c r="V119" s="541">
        <f t="shared" si="41"/>
        <v>19</v>
      </c>
      <c r="W119" s="543">
        <f t="shared" si="42"/>
        <v>43</v>
      </c>
      <c r="X119" s="972" t="s">
        <v>423</v>
      </c>
      <c r="Y119" s="162" t="s">
        <v>51</v>
      </c>
      <c r="Z119" s="162" t="s">
        <v>29</v>
      </c>
      <c r="AA119" s="972">
        <v>2024</v>
      </c>
      <c r="AB119" s="164" t="s">
        <v>30</v>
      </c>
      <c r="AC119" s="1001">
        <v>7</v>
      </c>
      <c r="AD119" s="974">
        <f t="shared" si="34"/>
        <v>8.8571428571428577</v>
      </c>
      <c r="AE119" s="975">
        <v>23.45</v>
      </c>
      <c r="AF119" s="544">
        <f t="shared" si="35"/>
        <v>207.70000000000002</v>
      </c>
      <c r="AG119" s="1030" t="s">
        <v>446</v>
      </c>
      <c r="AH119" s="1007">
        <f t="shared" si="36"/>
        <v>207.70000000000002</v>
      </c>
      <c r="AI119" s="978">
        <f t="shared" si="37"/>
        <v>8.8571428571428577</v>
      </c>
      <c r="AJ119" s="978">
        <f t="shared" si="27"/>
        <v>62</v>
      </c>
      <c r="AK119" s="1114" t="s">
        <v>439</v>
      </c>
      <c r="AL119" s="1114" t="s">
        <v>440</v>
      </c>
      <c r="AM119" s="1115" t="s">
        <v>2</v>
      </c>
    </row>
    <row r="120" spans="1:39">
      <c r="A120" s="999">
        <v>45531</v>
      </c>
      <c r="B120" s="164" t="s">
        <v>263</v>
      </c>
      <c r="C120" s="164" t="s">
        <v>111</v>
      </c>
      <c r="D120" s="162" t="s">
        <v>448</v>
      </c>
      <c r="E120" s="969" t="s">
        <v>282</v>
      </c>
      <c r="F120" s="1000">
        <v>20585</v>
      </c>
      <c r="G120" s="1000"/>
      <c r="H120" s="1000">
        <v>20606</v>
      </c>
      <c r="I120" s="1000"/>
      <c r="J120" s="971">
        <f t="shared" si="25"/>
        <v>21</v>
      </c>
      <c r="K120" s="1000">
        <v>20606</v>
      </c>
      <c r="L120" s="541">
        <f t="shared" si="26"/>
        <v>0</v>
      </c>
      <c r="M120" s="1000">
        <v>20640</v>
      </c>
      <c r="N120" s="1000"/>
      <c r="O120" s="541">
        <f t="shared" si="38"/>
        <v>34</v>
      </c>
      <c r="P120" s="541">
        <f t="shared" si="39"/>
        <v>34</v>
      </c>
      <c r="Q120" s="1000">
        <v>20650</v>
      </c>
      <c r="R120" s="1000"/>
      <c r="S120" s="971">
        <f t="shared" si="30"/>
        <v>10</v>
      </c>
      <c r="T120" s="542">
        <f t="shared" si="40"/>
        <v>65</v>
      </c>
      <c r="U120" s="542"/>
      <c r="V120" s="541">
        <f t="shared" si="41"/>
        <v>34</v>
      </c>
      <c r="W120" s="543">
        <f t="shared" si="42"/>
        <v>31</v>
      </c>
      <c r="X120" s="972" t="s">
        <v>423</v>
      </c>
      <c r="Y120" s="162" t="s">
        <v>51</v>
      </c>
      <c r="Z120" s="162" t="s">
        <v>29</v>
      </c>
      <c r="AA120" s="972">
        <v>2024</v>
      </c>
      <c r="AB120" s="164" t="s">
        <v>30</v>
      </c>
      <c r="AC120" s="1001">
        <v>7</v>
      </c>
      <c r="AD120" s="974">
        <f t="shared" si="34"/>
        <v>9.2857142857142865</v>
      </c>
      <c r="AE120" s="975">
        <v>23.45</v>
      </c>
      <c r="AF120" s="544">
        <f t="shared" si="35"/>
        <v>217.75</v>
      </c>
      <c r="AG120" s="1030" t="s">
        <v>446</v>
      </c>
      <c r="AH120" s="1007">
        <f t="shared" si="36"/>
        <v>217.75</v>
      </c>
      <c r="AI120" s="978">
        <f t="shared" si="37"/>
        <v>9.2857142857142865</v>
      </c>
      <c r="AJ120" s="978">
        <f t="shared" si="27"/>
        <v>65</v>
      </c>
      <c r="AK120" s="1116">
        <v>1025</v>
      </c>
      <c r="AL120" s="1116">
        <v>800</v>
      </c>
      <c r="AM120" s="1117">
        <v>45530</v>
      </c>
    </row>
    <row r="121" spans="1:39">
      <c r="A121" s="999">
        <v>45531</v>
      </c>
      <c r="B121" s="164" t="s">
        <v>263</v>
      </c>
      <c r="C121" s="164" t="s">
        <v>111</v>
      </c>
      <c r="D121" s="162" t="s">
        <v>447</v>
      </c>
      <c r="E121" s="969" t="s">
        <v>283</v>
      </c>
      <c r="F121" s="1000">
        <v>20650</v>
      </c>
      <c r="G121" s="1000"/>
      <c r="H121" s="1000">
        <v>20672</v>
      </c>
      <c r="I121" s="1000"/>
      <c r="J121" s="971">
        <f t="shared" si="25"/>
        <v>22</v>
      </c>
      <c r="K121" s="1000">
        <v>20672</v>
      </c>
      <c r="L121" s="541">
        <f t="shared" si="26"/>
        <v>0</v>
      </c>
      <c r="M121" s="1000">
        <v>20691</v>
      </c>
      <c r="N121" s="1000"/>
      <c r="O121" s="541">
        <f t="shared" si="38"/>
        <v>19</v>
      </c>
      <c r="P121" s="541">
        <f t="shared" si="39"/>
        <v>19</v>
      </c>
      <c r="Q121" s="1000">
        <v>20712</v>
      </c>
      <c r="R121" s="1000"/>
      <c r="S121" s="971">
        <f t="shared" si="30"/>
        <v>21</v>
      </c>
      <c r="T121" s="542">
        <f t="shared" si="40"/>
        <v>62</v>
      </c>
      <c r="U121" s="542"/>
      <c r="V121" s="541">
        <f t="shared" si="41"/>
        <v>19</v>
      </c>
      <c r="W121" s="543">
        <f t="shared" si="42"/>
        <v>43</v>
      </c>
      <c r="X121" s="972" t="s">
        <v>423</v>
      </c>
      <c r="Y121" s="162" t="s">
        <v>51</v>
      </c>
      <c r="Z121" s="162" t="s">
        <v>29</v>
      </c>
      <c r="AA121" s="972">
        <v>2024</v>
      </c>
      <c r="AB121" s="164" t="s">
        <v>30</v>
      </c>
      <c r="AC121" s="1001">
        <v>7</v>
      </c>
      <c r="AD121" s="974">
        <f t="shared" si="34"/>
        <v>8.8571428571428577</v>
      </c>
      <c r="AE121" s="975">
        <v>23.45</v>
      </c>
      <c r="AF121" s="544">
        <f t="shared" si="35"/>
        <v>207.70000000000002</v>
      </c>
      <c r="AG121" s="1030" t="s">
        <v>446</v>
      </c>
      <c r="AH121" s="1007">
        <f t="shared" si="36"/>
        <v>207.70000000000002</v>
      </c>
      <c r="AI121" s="978">
        <f t="shared" si="37"/>
        <v>8.8571428571428577</v>
      </c>
      <c r="AJ121" s="978">
        <f t="shared" si="27"/>
        <v>62</v>
      </c>
    </row>
    <row r="122" spans="1:39">
      <c r="A122" s="999">
        <v>45531</v>
      </c>
      <c r="B122" s="164" t="s">
        <v>263</v>
      </c>
      <c r="C122" s="164" t="s">
        <v>111</v>
      </c>
      <c r="D122" s="162" t="s">
        <v>447</v>
      </c>
      <c r="E122" s="969" t="s">
        <v>283</v>
      </c>
      <c r="F122" s="1000">
        <v>20712</v>
      </c>
      <c r="G122" s="1000"/>
      <c r="H122" s="1000">
        <v>20734</v>
      </c>
      <c r="I122" s="1000"/>
      <c r="J122" s="971">
        <f t="shared" si="25"/>
        <v>22</v>
      </c>
      <c r="K122" s="1000">
        <v>20734</v>
      </c>
      <c r="L122" s="541">
        <f t="shared" si="26"/>
        <v>0</v>
      </c>
      <c r="M122" s="1000">
        <v>20768</v>
      </c>
      <c r="N122" s="1000"/>
      <c r="O122" s="541">
        <f t="shared" si="38"/>
        <v>34</v>
      </c>
      <c r="P122" s="541">
        <f t="shared" si="39"/>
        <v>34</v>
      </c>
      <c r="Q122" s="1000">
        <v>20790</v>
      </c>
      <c r="R122" s="1000"/>
      <c r="S122" s="971">
        <f t="shared" si="30"/>
        <v>22</v>
      </c>
      <c r="T122" s="542">
        <f t="shared" si="40"/>
        <v>78</v>
      </c>
      <c r="U122" s="542"/>
      <c r="V122" s="541">
        <f t="shared" si="41"/>
        <v>34</v>
      </c>
      <c r="W122" s="543">
        <f t="shared" si="42"/>
        <v>44</v>
      </c>
      <c r="X122" s="972" t="s">
        <v>423</v>
      </c>
      <c r="Y122" s="162" t="s">
        <v>51</v>
      </c>
      <c r="Z122" s="162" t="s">
        <v>29</v>
      </c>
      <c r="AA122" s="972">
        <v>2024</v>
      </c>
      <c r="AB122" s="164" t="s">
        <v>30</v>
      </c>
      <c r="AC122" s="1001">
        <v>7</v>
      </c>
      <c r="AD122" s="974">
        <f t="shared" si="34"/>
        <v>11.142857142857142</v>
      </c>
      <c r="AE122" s="975">
        <v>23.45</v>
      </c>
      <c r="AF122" s="544">
        <f t="shared" si="35"/>
        <v>261.29999999999995</v>
      </c>
      <c r="AG122" s="1030" t="s">
        <v>446</v>
      </c>
      <c r="AH122" s="1007">
        <f t="shared" si="36"/>
        <v>261.29999999999995</v>
      </c>
      <c r="AI122" s="978">
        <f t="shared" si="37"/>
        <v>11.142857142857142</v>
      </c>
      <c r="AJ122" s="978">
        <f t="shared" si="27"/>
        <v>78</v>
      </c>
    </row>
    <row r="123" spans="1:39">
      <c r="A123" s="999">
        <v>45532</v>
      </c>
      <c r="B123" s="164" t="s">
        <v>263</v>
      </c>
      <c r="C123" s="164" t="s">
        <v>111</v>
      </c>
      <c r="D123" s="162" t="s">
        <v>448</v>
      </c>
      <c r="E123" s="969" t="s">
        <v>282</v>
      </c>
      <c r="F123" s="1000">
        <v>20790</v>
      </c>
      <c r="G123" s="1000"/>
      <c r="H123" s="1000">
        <v>20811</v>
      </c>
      <c r="I123" s="1000"/>
      <c r="J123" s="971">
        <f t="shared" si="25"/>
        <v>21</v>
      </c>
      <c r="K123" s="1000">
        <v>20811</v>
      </c>
      <c r="L123" s="541">
        <f t="shared" si="26"/>
        <v>0</v>
      </c>
      <c r="M123" s="1000">
        <v>20845</v>
      </c>
      <c r="N123" s="1000"/>
      <c r="O123" s="541">
        <f t="shared" si="38"/>
        <v>34</v>
      </c>
      <c r="P123" s="541">
        <f t="shared" si="39"/>
        <v>34</v>
      </c>
      <c r="Q123" s="1000">
        <v>20870</v>
      </c>
      <c r="R123" s="1000"/>
      <c r="S123" s="971">
        <f t="shared" si="30"/>
        <v>25</v>
      </c>
      <c r="T123" s="542">
        <f t="shared" si="40"/>
        <v>80</v>
      </c>
      <c r="U123" s="542"/>
      <c r="V123" s="541">
        <f t="shared" si="41"/>
        <v>34</v>
      </c>
      <c r="W123" s="543">
        <f t="shared" si="42"/>
        <v>46</v>
      </c>
      <c r="X123" s="972" t="s">
        <v>423</v>
      </c>
      <c r="Y123" s="162" t="s">
        <v>51</v>
      </c>
      <c r="Z123" s="162" t="s">
        <v>29</v>
      </c>
      <c r="AA123" s="972">
        <v>2024</v>
      </c>
      <c r="AB123" s="164" t="s">
        <v>30</v>
      </c>
      <c r="AC123" s="1001">
        <v>7</v>
      </c>
      <c r="AD123" s="974">
        <f t="shared" si="34"/>
        <v>11.428571428571429</v>
      </c>
      <c r="AE123" s="975">
        <v>23.45</v>
      </c>
      <c r="AF123" s="544">
        <f t="shared" si="35"/>
        <v>268</v>
      </c>
      <c r="AG123" s="1030" t="s">
        <v>446</v>
      </c>
      <c r="AH123" s="1007">
        <f t="shared" si="36"/>
        <v>268</v>
      </c>
      <c r="AI123" s="978">
        <f t="shared" si="37"/>
        <v>11.428571428571429</v>
      </c>
      <c r="AJ123" s="978">
        <f t="shared" si="27"/>
        <v>80</v>
      </c>
      <c r="AK123" s="1114" t="s">
        <v>439</v>
      </c>
      <c r="AL123" s="1114" t="s">
        <v>440</v>
      </c>
      <c r="AM123" s="1115" t="s">
        <v>2</v>
      </c>
    </row>
    <row r="124" spans="1:39">
      <c r="A124" s="999">
        <v>45532</v>
      </c>
      <c r="B124" s="164" t="s">
        <v>263</v>
      </c>
      <c r="C124" s="164" t="s">
        <v>111</v>
      </c>
      <c r="D124" s="162" t="s">
        <v>447</v>
      </c>
      <c r="E124" s="969" t="s">
        <v>283</v>
      </c>
      <c r="F124" s="1000">
        <v>20870</v>
      </c>
      <c r="G124" s="1000"/>
      <c r="H124" s="1000">
        <v>20892</v>
      </c>
      <c r="I124" s="1000"/>
      <c r="J124" s="971">
        <f t="shared" si="25"/>
        <v>22</v>
      </c>
      <c r="K124" s="1000">
        <v>20892</v>
      </c>
      <c r="L124" s="541">
        <f t="shared" si="26"/>
        <v>0</v>
      </c>
      <c r="M124" s="1000">
        <v>20911</v>
      </c>
      <c r="N124" s="1000"/>
      <c r="O124" s="541">
        <f t="shared" si="38"/>
        <v>19</v>
      </c>
      <c r="P124" s="541">
        <f t="shared" si="39"/>
        <v>19</v>
      </c>
      <c r="Q124" s="1000">
        <v>20933</v>
      </c>
      <c r="R124" s="1000"/>
      <c r="S124" s="971">
        <f t="shared" si="30"/>
        <v>22</v>
      </c>
      <c r="T124" s="542">
        <f t="shared" si="40"/>
        <v>63</v>
      </c>
      <c r="U124" s="542"/>
      <c r="V124" s="541">
        <f t="shared" si="41"/>
        <v>19</v>
      </c>
      <c r="W124" s="543">
        <f t="shared" si="42"/>
        <v>44</v>
      </c>
      <c r="X124" s="972" t="s">
        <v>423</v>
      </c>
      <c r="Y124" s="162" t="s">
        <v>51</v>
      </c>
      <c r="Z124" s="162" t="s">
        <v>29</v>
      </c>
      <c r="AA124" s="972">
        <v>2024</v>
      </c>
      <c r="AB124" s="164" t="s">
        <v>30</v>
      </c>
      <c r="AC124" s="1001">
        <v>7</v>
      </c>
      <c r="AD124" s="974">
        <f t="shared" si="34"/>
        <v>9</v>
      </c>
      <c r="AE124" s="975">
        <v>23.45</v>
      </c>
      <c r="AF124" s="544">
        <f t="shared" si="35"/>
        <v>211.04999999999998</v>
      </c>
      <c r="AG124" s="1030" t="s">
        <v>446</v>
      </c>
      <c r="AH124" s="1007">
        <f t="shared" si="36"/>
        <v>211.04999999999998</v>
      </c>
      <c r="AI124" s="978">
        <f t="shared" si="37"/>
        <v>9</v>
      </c>
      <c r="AJ124" s="978">
        <f t="shared" si="27"/>
        <v>63</v>
      </c>
      <c r="AK124" s="1116">
        <v>948</v>
      </c>
      <c r="AL124" s="1116">
        <v>1000</v>
      </c>
      <c r="AM124" s="1117">
        <v>45533</v>
      </c>
    </row>
    <row r="125" spans="1:39">
      <c r="A125" s="999">
        <v>45532</v>
      </c>
      <c r="B125" s="164" t="s">
        <v>263</v>
      </c>
      <c r="C125" s="164" t="s">
        <v>111</v>
      </c>
      <c r="D125" s="162" t="s">
        <v>447</v>
      </c>
      <c r="E125" s="969" t="s">
        <v>283</v>
      </c>
      <c r="F125" s="1000">
        <v>20933</v>
      </c>
      <c r="G125" s="1000"/>
      <c r="H125" s="1000">
        <v>20954</v>
      </c>
      <c r="I125" s="1000"/>
      <c r="J125" s="971">
        <f t="shared" si="25"/>
        <v>21</v>
      </c>
      <c r="K125" s="1000">
        <v>20954</v>
      </c>
      <c r="L125" s="541">
        <f t="shared" si="26"/>
        <v>0</v>
      </c>
      <c r="M125" s="1000">
        <v>20988</v>
      </c>
      <c r="N125" s="1000"/>
      <c r="O125" s="541">
        <f t="shared" si="38"/>
        <v>34</v>
      </c>
      <c r="P125" s="541">
        <f t="shared" si="39"/>
        <v>34</v>
      </c>
      <c r="Q125" s="1000">
        <v>21009</v>
      </c>
      <c r="R125" s="1000"/>
      <c r="S125" s="971">
        <f t="shared" si="30"/>
        <v>21</v>
      </c>
      <c r="T125" s="542">
        <f t="shared" si="40"/>
        <v>76</v>
      </c>
      <c r="U125" s="542"/>
      <c r="V125" s="541">
        <f t="shared" si="41"/>
        <v>34</v>
      </c>
      <c r="W125" s="543">
        <f t="shared" si="42"/>
        <v>42</v>
      </c>
      <c r="X125" s="972" t="s">
        <v>423</v>
      </c>
      <c r="Y125" s="162" t="s">
        <v>51</v>
      </c>
      <c r="Z125" s="162" t="s">
        <v>29</v>
      </c>
      <c r="AA125" s="972">
        <v>2024</v>
      </c>
      <c r="AB125" s="164" t="s">
        <v>30</v>
      </c>
      <c r="AC125" s="1001">
        <v>7</v>
      </c>
      <c r="AD125" s="974">
        <f t="shared" si="34"/>
        <v>10.857142857142858</v>
      </c>
      <c r="AE125" s="975">
        <v>23.45</v>
      </c>
      <c r="AF125" s="544">
        <f t="shared" si="35"/>
        <v>254.6</v>
      </c>
      <c r="AG125" s="1030" t="s">
        <v>446</v>
      </c>
      <c r="AH125" s="1007">
        <f t="shared" si="36"/>
        <v>254.6</v>
      </c>
      <c r="AI125" s="978">
        <f t="shared" si="37"/>
        <v>10.857142857142858</v>
      </c>
      <c r="AJ125" s="978">
        <f t="shared" si="27"/>
        <v>76</v>
      </c>
    </row>
    <row r="126" spans="1:39">
      <c r="A126" s="999">
        <v>45533</v>
      </c>
      <c r="B126" s="164" t="s">
        <v>263</v>
      </c>
      <c r="C126" s="164" t="s">
        <v>111</v>
      </c>
      <c r="D126" s="162" t="s">
        <v>448</v>
      </c>
      <c r="E126" s="969" t="s">
        <v>282</v>
      </c>
      <c r="F126" s="1000">
        <v>21009</v>
      </c>
      <c r="G126" s="1000"/>
      <c r="H126" s="1000">
        <v>21030</v>
      </c>
      <c r="I126" s="1000"/>
      <c r="J126" s="971">
        <f t="shared" si="25"/>
        <v>21</v>
      </c>
      <c r="K126" s="1000">
        <v>21030</v>
      </c>
      <c r="L126" s="541">
        <f t="shared" si="26"/>
        <v>0</v>
      </c>
      <c r="M126" s="1000">
        <v>21049</v>
      </c>
      <c r="N126" s="1000"/>
      <c r="O126" s="541">
        <f t="shared" si="38"/>
        <v>19</v>
      </c>
      <c r="P126" s="541">
        <f t="shared" si="39"/>
        <v>19</v>
      </c>
      <c r="Q126" s="1000">
        <v>21127</v>
      </c>
      <c r="R126" s="1000"/>
      <c r="S126" s="971">
        <f t="shared" si="30"/>
        <v>78</v>
      </c>
      <c r="T126" s="542">
        <f t="shared" si="40"/>
        <v>118</v>
      </c>
      <c r="U126" s="542"/>
      <c r="V126" s="541">
        <f t="shared" si="41"/>
        <v>19</v>
      </c>
      <c r="W126" s="543">
        <f t="shared" si="42"/>
        <v>99</v>
      </c>
      <c r="X126" s="972" t="s">
        <v>423</v>
      </c>
      <c r="Y126" s="162" t="s">
        <v>51</v>
      </c>
      <c r="Z126" s="162" t="s">
        <v>29</v>
      </c>
      <c r="AA126" s="972">
        <v>2024</v>
      </c>
      <c r="AB126" s="164" t="s">
        <v>30</v>
      </c>
      <c r="AC126" s="1001">
        <v>7</v>
      </c>
      <c r="AD126" s="974">
        <f t="shared" si="34"/>
        <v>16.857142857142858</v>
      </c>
      <c r="AE126" s="975">
        <v>23.45</v>
      </c>
      <c r="AF126" s="544">
        <f t="shared" si="35"/>
        <v>395.3</v>
      </c>
      <c r="AG126" s="1030" t="s">
        <v>446</v>
      </c>
      <c r="AH126" s="1007">
        <f t="shared" si="36"/>
        <v>395.3</v>
      </c>
      <c r="AI126" s="978">
        <f t="shared" si="37"/>
        <v>16.857142857142858</v>
      </c>
      <c r="AJ126" s="978">
        <f t="shared" si="27"/>
        <v>118</v>
      </c>
    </row>
    <row r="127" spans="1:39">
      <c r="A127" s="999">
        <v>45533</v>
      </c>
      <c r="B127" s="164" t="s">
        <v>263</v>
      </c>
      <c r="C127" s="164" t="s">
        <v>111</v>
      </c>
      <c r="D127" s="162" t="s">
        <v>447</v>
      </c>
      <c r="E127" s="969" t="s">
        <v>283</v>
      </c>
      <c r="F127" s="1000">
        <v>21127</v>
      </c>
      <c r="G127" s="1000"/>
      <c r="H127" s="1000">
        <v>21148</v>
      </c>
      <c r="I127" s="1000"/>
      <c r="J127" s="971">
        <f t="shared" si="25"/>
        <v>21</v>
      </c>
      <c r="K127" s="1000">
        <v>21148</v>
      </c>
      <c r="L127" s="541">
        <f t="shared" si="26"/>
        <v>0</v>
      </c>
      <c r="M127" s="1000">
        <v>21161</v>
      </c>
      <c r="N127" s="1000"/>
      <c r="O127" s="541">
        <f t="shared" si="38"/>
        <v>13</v>
      </c>
      <c r="P127" s="541">
        <f t="shared" si="39"/>
        <v>13</v>
      </c>
      <c r="Q127" s="1000">
        <v>21188</v>
      </c>
      <c r="R127" s="1000"/>
      <c r="S127" s="971">
        <f t="shared" si="30"/>
        <v>27</v>
      </c>
      <c r="T127" s="542">
        <f t="shared" si="40"/>
        <v>61</v>
      </c>
      <c r="U127" s="542"/>
      <c r="V127" s="541">
        <f t="shared" si="41"/>
        <v>13</v>
      </c>
      <c r="W127" s="543">
        <f t="shared" si="42"/>
        <v>48</v>
      </c>
      <c r="X127" s="972" t="s">
        <v>423</v>
      </c>
      <c r="Y127" s="162" t="s">
        <v>51</v>
      </c>
      <c r="Z127" s="162" t="s">
        <v>29</v>
      </c>
      <c r="AA127" s="972">
        <v>2024</v>
      </c>
      <c r="AB127" s="164" t="s">
        <v>30</v>
      </c>
      <c r="AC127" s="1001">
        <v>7</v>
      </c>
      <c r="AD127" s="974">
        <f t="shared" si="34"/>
        <v>8.7142857142857135</v>
      </c>
      <c r="AE127" s="975">
        <v>23.45</v>
      </c>
      <c r="AF127" s="544">
        <f t="shared" si="35"/>
        <v>204.34999999999997</v>
      </c>
      <c r="AG127" s="1030" t="s">
        <v>446</v>
      </c>
      <c r="AH127" s="1007">
        <f t="shared" si="36"/>
        <v>204.34999999999997</v>
      </c>
      <c r="AI127" s="978">
        <f t="shared" si="37"/>
        <v>8.7142857142857135</v>
      </c>
      <c r="AJ127" s="978">
        <f t="shared" si="27"/>
        <v>61</v>
      </c>
      <c r="AK127" s="1114" t="s">
        <v>439</v>
      </c>
      <c r="AL127" s="1114" t="s">
        <v>440</v>
      </c>
      <c r="AM127" s="1115" t="s">
        <v>2</v>
      </c>
    </row>
    <row r="128" spans="1:39">
      <c r="A128" s="999">
        <v>45533</v>
      </c>
      <c r="B128" s="164" t="s">
        <v>263</v>
      </c>
      <c r="C128" s="164" t="s">
        <v>111</v>
      </c>
      <c r="D128" s="162" t="s">
        <v>447</v>
      </c>
      <c r="E128" s="969" t="s">
        <v>283</v>
      </c>
      <c r="F128" s="1000">
        <v>21188</v>
      </c>
      <c r="G128" s="1000"/>
      <c r="H128" s="1000">
        <v>21210</v>
      </c>
      <c r="I128" s="1000"/>
      <c r="J128" s="971">
        <f t="shared" si="25"/>
        <v>22</v>
      </c>
      <c r="K128" s="1000">
        <v>21210</v>
      </c>
      <c r="L128" s="541">
        <f t="shared" si="26"/>
        <v>0</v>
      </c>
      <c r="M128" s="1000">
        <v>21229</v>
      </c>
      <c r="N128" s="1000"/>
      <c r="O128" s="541">
        <f t="shared" si="38"/>
        <v>19</v>
      </c>
      <c r="P128" s="541">
        <f t="shared" si="39"/>
        <v>19</v>
      </c>
      <c r="Q128" s="1000">
        <v>21250</v>
      </c>
      <c r="R128" s="1000"/>
      <c r="S128" s="971">
        <f t="shared" si="30"/>
        <v>21</v>
      </c>
      <c r="T128" s="542">
        <f t="shared" si="40"/>
        <v>62</v>
      </c>
      <c r="U128" s="542"/>
      <c r="V128" s="541">
        <f t="shared" si="41"/>
        <v>19</v>
      </c>
      <c r="W128" s="543">
        <f t="shared" si="42"/>
        <v>43</v>
      </c>
      <c r="X128" s="972" t="s">
        <v>423</v>
      </c>
      <c r="Y128" s="162" t="s">
        <v>51</v>
      </c>
      <c r="Z128" s="162" t="s">
        <v>29</v>
      </c>
      <c r="AA128" s="972">
        <v>2024</v>
      </c>
      <c r="AB128" s="164" t="s">
        <v>30</v>
      </c>
      <c r="AC128" s="1001">
        <v>7</v>
      </c>
      <c r="AD128" s="974">
        <f t="shared" si="34"/>
        <v>8.8571428571428577</v>
      </c>
      <c r="AE128" s="975">
        <v>23.45</v>
      </c>
      <c r="AF128" s="544">
        <f t="shared" si="35"/>
        <v>207.70000000000002</v>
      </c>
      <c r="AG128" s="1030" t="s">
        <v>446</v>
      </c>
      <c r="AH128" s="1007">
        <f t="shared" si="36"/>
        <v>207.70000000000002</v>
      </c>
      <c r="AI128" s="978">
        <f t="shared" si="37"/>
        <v>8.8571428571428577</v>
      </c>
      <c r="AJ128" s="978">
        <f t="shared" si="27"/>
        <v>62</v>
      </c>
      <c r="AK128" s="1116">
        <v>1062</v>
      </c>
      <c r="AL128" s="1116">
        <v>1000</v>
      </c>
      <c r="AM128" s="1117">
        <v>45533</v>
      </c>
    </row>
    <row r="129" spans="1:39">
      <c r="A129" s="999">
        <v>45534</v>
      </c>
      <c r="B129" s="164" t="s">
        <v>263</v>
      </c>
      <c r="C129" s="164" t="s">
        <v>111</v>
      </c>
      <c r="D129" s="162" t="s">
        <v>448</v>
      </c>
      <c r="E129" s="969" t="s">
        <v>282</v>
      </c>
      <c r="F129" s="1000">
        <v>21250</v>
      </c>
      <c r="G129" s="1000"/>
      <c r="H129" s="1000">
        <v>21271</v>
      </c>
      <c r="I129" s="1000"/>
      <c r="J129" s="971">
        <f t="shared" si="25"/>
        <v>21</v>
      </c>
      <c r="K129" s="1000">
        <v>21271</v>
      </c>
      <c r="L129" s="541">
        <f t="shared" si="26"/>
        <v>0</v>
      </c>
      <c r="M129" s="1000">
        <v>21305</v>
      </c>
      <c r="N129" s="1000"/>
      <c r="O129" s="541">
        <f t="shared" si="38"/>
        <v>34</v>
      </c>
      <c r="P129" s="541">
        <f t="shared" si="39"/>
        <v>34</v>
      </c>
      <c r="Q129" s="1000">
        <v>21330</v>
      </c>
      <c r="R129" s="1000"/>
      <c r="S129" s="971">
        <f t="shared" si="30"/>
        <v>25</v>
      </c>
      <c r="T129" s="542">
        <f t="shared" si="40"/>
        <v>80</v>
      </c>
      <c r="U129" s="542"/>
      <c r="V129" s="541">
        <f t="shared" si="41"/>
        <v>34</v>
      </c>
      <c r="W129" s="543">
        <f t="shared" si="42"/>
        <v>46</v>
      </c>
      <c r="X129" s="972" t="s">
        <v>423</v>
      </c>
      <c r="Y129" s="162" t="s">
        <v>51</v>
      </c>
      <c r="Z129" s="162" t="s">
        <v>29</v>
      </c>
      <c r="AA129" s="972">
        <v>2024</v>
      </c>
      <c r="AB129" s="164" t="s">
        <v>30</v>
      </c>
      <c r="AC129" s="1001">
        <v>7</v>
      </c>
      <c r="AD129" s="974">
        <f t="shared" si="34"/>
        <v>11.428571428571429</v>
      </c>
      <c r="AE129" s="975">
        <v>23.45</v>
      </c>
      <c r="AF129" s="544">
        <f t="shared" si="35"/>
        <v>268</v>
      </c>
      <c r="AG129" s="1030" t="s">
        <v>446</v>
      </c>
      <c r="AH129" s="1007">
        <f t="shared" si="36"/>
        <v>268</v>
      </c>
      <c r="AI129" s="978">
        <f t="shared" si="37"/>
        <v>11.428571428571429</v>
      </c>
      <c r="AJ129" s="978">
        <f t="shared" si="27"/>
        <v>80</v>
      </c>
    </row>
    <row r="130" spans="1:39">
      <c r="A130" s="999">
        <v>45534</v>
      </c>
      <c r="B130" s="164" t="s">
        <v>263</v>
      </c>
      <c r="C130" s="164" t="s">
        <v>111</v>
      </c>
      <c r="D130" s="162" t="s">
        <v>447</v>
      </c>
      <c r="E130" s="969" t="s">
        <v>283</v>
      </c>
      <c r="F130" s="1000">
        <v>21330</v>
      </c>
      <c r="G130" s="1000"/>
      <c r="H130" s="1000">
        <v>21351</v>
      </c>
      <c r="I130" s="1000"/>
      <c r="J130" s="971">
        <f t="shared" si="25"/>
        <v>21</v>
      </c>
      <c r="K130" s="1000">
        <v>21351</v>
      </c>
      <c r="L130" s="541">
        <f t="shared" si="26"/>
        <v>0</v>
      </c>
      <c r="M130" s="1000">
        <v>21370</v>
      </c>
      <c r="N130" s="1000"/>
      <c r="O130" s="541">
        <f t="shared" si="38"/>
        <v>19</v>
      </c>
      <c r="P130" s="541">
        <f t="shared" si="39"/>
        <v>19</v>
      </c>
      <c r="Q130" s="1000">
        <v>21392</v>
      </c>
      <c r="R130" s="1000"/>
      <c r="S130" s="971">
        <f t="shared" si="30"/>
        <v>22</v>
      </c>
      <c r="T130" s="542">
        <f t="shared" si="40"/>
        <v>62</v>
      </c>
      <c r="U130" s="542"/>
      <c r="V130" s="541">
        <f t="shared" si="41"/>
        <v>19</v>
      </c>
      <c r="W130" s="543">
        <f t="shared" si="42"/>
        <v>43</v>
      </c>
      <c r="X130" s="972" t="s">
        <v>423</v>
      </c>
      <c r="Y130" s="162" t="s">
        <v>51</v>
      </c>
      <c r="Z130" s="162" t="s">
        <v>29</v>
      </c>
      <c r="AA130" s="972">
        <v>2024</v>
      </c>
      <c r="AB130" s="164" t="s">
        <v>30</v>
      </c>
      <c r="AC130" s="1001">
        <v>7</v>
      </c>
      <c r="AD130" s="974">
        <f t="shared" si="34"/>
        <v>8.8571428571428577</v>
      </c>
      <c r="AE130" s="975">
        <v>23.45</v>
      </c>
      <c r="AF130" s="544">
        <f t="shared" si="35"/>
        <v>207.70000000000002</v>
      </c>
      <c r="AG130" s="1030" t="s">
        <v>446</v>
      </c>
      <c r="AH130" s="1007">
        <f t="shared" si="36"/>
        <v>207.70000000000002</v>
      </c>
      <c r="AI130" s="978">
        <f t="shared" si="37"/>
        <v>8.8571428571428577</v>
      </c>
      <c r="AJ130" s="978">
        <f t="shared" si="27"/>
        <v>62</v>
      </c>
    </row>
    <row r="131" spans="1:39">
      <c r="A131" s="999">
        <v>45534</v>
      </c>
      <c r="B131" s="164" t="s">
        <v>263</v>
      </c>
      <c r="C131" s="164" t="s">
        <v>111</v>
      </c>
      <c r="D131" s="162" t="s">
        <v>447</v>
      </c>
      <c r="E131" s="969" t="s">
        <v>283</v>
      </c>
      <c r="F131" s="1000">
        <v>21292</v>
      </c>
      <c r="G131" s="1000"/>
      <c r="H131" s="1000">
        <v>21413</v>
      </c>
      <c r="I131" s="1000"/>
      <c r="J131" s="971">
        <f t="shared" si="25"/>
        <v>121</v>
      </c>
      <c r="K131" s="1000">
        <v>21413</v>
      </c>
      <c r="L131" s="541">
        <f t="shared" si="26"/>
        <v>0</v>
      </c>
      <c r="M131" s="1000">
        <v>21447</v>
      </c>
      <c r="N131" s="1000"/>
      <c r="O131" s="541">
        <f t="shared" si="38"/>
        <v>34</v>
      </c>
      <c r="P131" s="541">
        <f t="shared" si="39"/>
        <v>34</v>
      </c>
      <c r="Q131" s="1000">
        <v>21468</v>
      </c>
      <c r="R131" s="1000"/>
      <c r="S131" s="971">
        <f t="shared" si="30"/>
        <v>21</v>
      </c>
      <c r="T131" s="542">
        <f t="shared" si="40"/>
        <v>176</v>
      </c>
      <c r="U131" s="542"/>
      <c r="V131" s="541">
        <f t="shared" si="41"/>
        <v>34</v>
      </c>
      <c r="W131" s="543">
        <f t="shared" si="42"/>
        <v>142</v>
      </c>
      <c r="X131" s="972" t="s">
        <v>423</v>
      </c>
      <c r="Y131" s="162" t="s">
        <v>51</v>
      </c>
      <c r="Z131" s="162" t="s">
        <v>29</v>
      </c>
      <c r="AA131" s="972">
        <v>2024</v>
      </c>
      <c r="AB131" s="164" t="s">
        <v>30</v>
      </c>
      <c r="AC131" s="1001">
        <v>7</v>
      </c>
      <c r="AD131" s="974">
        <f t="shared" si="34"/>
        <v>25.142857142857142</v>
      </c>
      <c r="AE131" s="975">
        <v>23.45</v>
      </c>
      <c r="AF131" s="544">
        <f t="shared" si="35"/>
        <v>589.6</v>
      </c>
      <c r="AG131" s="1030" t="s">
        <v>446</v>
      </c>
      <c r="AH131" s="1007">
        <f t="shared" si="36"/>
        <v>589.6</v>
      </c>
      <c r="AI131" s="978">
        <f t="shared" si="37"/>
        <v>25.142857142857142</v>
      </c>
      <c r="AJ131" s="978">
        <f t="shared" si="27"/>
        <v>176</v>
      </c>
      <c r="AK131" s="1114" t="s">
        <v>439</v>
      </c>
      <c r="AL131" s="1114" t="s">
        <v>440</v>
      </c>
      <c r="AM131" s="1115" t="s">
        <v>2</v>
      </c>
    </row>
    <row r="132" spans="1:39">
      <c r="A132" s="999">
        <v>45537</v>
      </c>
      <c r="B132" s="164" t="s">
        <v>263</v>
      </c>
      <c r="C132" s="164" t="s">
        <v>111</v>
      </c>
      <c r="D132" s="162" t="s">
        <v>448</v>
      </c>
      <c r="E132" s="969" t="s">
        <v>282</v>
      </c>
      <c r="F132" s="1000">
        <v>21468</v>
      </c>
      <c r="G132" s="1000"/>
      <c r="H132" s="1000">
        <v>21489</v>
      </c>
      <c r="I132" s="1000"/>
      <c r="J132" s="971">
        <f t="shared" si="25"/>
        <v>21</v>
      </c>
      <c r="K132" s="1000">
        <v>21489</v>
      </c>
      <c r="L132" s="541">
        <f t="shared" si="26"/>
        <v>0</v>
      </c>
      <c r="M132" s="1000">
        <v>21523</v>
      </c>
      <c r="N132" s="1000"/>
      <c r="O132" s="541">
        <f t="shared" si="38"/>
        <v>34</v>
      </c>
      <c r="P132" s="541">
        <f t="shared" si="39"/>
        <v>34</v>
      </c>
      <c r="Q132" s="1000">
        <v>21544</v>
      </c>
      <c r="R132" s="1000"/>
      <c r="S132" s="971">
        <f t="shared" si="30"/>
        <v>21</v>
      </c>
      <c r="T132" s="542">
        <f t="shared" si="40"/>
        <v>76</v>
      </c>
      <c r="U132" s="542"/>
      <c r="V132" s="541">
        <f t="shared" si="41"/>
        <v>34</v>
      </c>
      <c r="W132" s="543">
        <f t="shared" si="42"/>
        <v>42</v>
      </c>
      <c r="X132" s="972" t="s">
        <v>423</v>
      </c>
      <c r="Y132" s="162" t="s">
        <v>51</v>
      </c>
      <c r="Z132" s="162" t="s">
        <v>29</v>
      </c>
      <c r="AA132" s="972">
        <v>2024</v>
      </c>
      <c r="AB132" s="164" t="s">
        <v>30</v>
      </c>
      <c r="AC132" s="1001">
        <v>7</v>
      </c>
      <c r="AD132" s="974">
        <f t="shared" si="34"/>
        <v>10.857142857142858</v>
      </c>
      <c r="AE132" s="975">
        <v>23.45</v>
      </c>
      <c r="AF132" s="544">
        <f t="shared" si="35"/>
        <v>254.6</v>
      </c>
      <c r="AG132" s="1030" t="s">
        <v>446</v>
      </c>
      <c r="AH132" s="1007">
        <f t="shared" si="36"/>
        <v>254.6</v>
      </c>
      <c r="AI132" s="978">
        <f t="shared" si="37"/>
        <v>10.857142857142858</v>
      </c>
      <c r="AJ132" s="978">
        <f t="shared" si="27"/>
        <v>76</v>
      </c>
      <c r="AK132" s="1116">
        <v>1320</v>
      </c>
      <c r="AL132" s="1116">
        <v>1000</v>
      </c>
      <c r="AM132" s="1117">
        <v>45538</v>
      </c>
    </row>
    <row r="133" spans="1:39">
      <c r="A133" s="999">
        <v>45537</v>
      </c>
      <c r="B133" s="164" t="s">
        <v>263</v>
      </c>
      <c r="C133" s="164" t="s">
        <v>111</v>
      </c>
      <c r="D133" s="162" t="s">
        <v>447</v>
      </c>
      <c r="E133" s="969" t="s">
        <v>283</v>
      </c>
      <c r="F133" s="1000">
        <v>21544</v>
      </c>
      <c r="G133" s="1000"/>
      <c r="H133" s="1000">
        <v>21565</v>
      </c>
      <c r="I133" s="1000"/>
      <c r="J133" s="971">
        <f t="shared" si="25"/>
        <v>21</v>
      </c>
      <c r="K133" s="1000">
        <v>21565</v>
      </c>
      <c r="L133" s="541">
        <f t="shared" si="26"/>
        <v>0</v>
      </c>
      <c r="M133" s="1000">
        <v>21599</v>
      </c>
      <c r="N133" s="1000"/>
      <c r="O133" s="541">
        <f t="shared" si="38"/>
        <v>34</v>
      </c>
      <c r="P133" s="541">
        <f t="shared" si="39"/>
        <v>34</v>
      </c>
      <c r="Q133" s="1000">
        <v>21620</v>
      </c>
      <c r="R133" s="1000"/>
      <c r="S133" s="971">
        <f t="shared" si="30"/>
        <v>21</v>
      </c>
      <c r="T133" s="542">
        <f t="shared" si="40"/>
        <v>76</v>
      </c>
      <c r="U133" s="542"/>
      <c r="V133" s="541">
        <f t="shared" si="41"/>
        <v>34</v>
      </c>
      <c r="W133" s="543">
        <f t="shared" si="42"/>
        <v>42</v>
      </c>
      <c r="X133" s="972" t="s">
        <v>423</v>
      </c>
      <c r="Y133" s="162" t="s">
        <v>51</v>
      </c>
      <c r="Z133" s="162" t="s">
        <v>29</v>
      </c>
      <c r="AA133" s="972">
        <v>2024</v>
      </c>
      <c r="AB133" s="164" t="s">
        <v>30</v>
      </c>
      <c r="AC133" s="1001">
        <v>7</v>
      </c>
      <c r="AD133" s="974">
        <f t="shared" si="34"/>
        <v>10.857142857142858</v>
      </c>
      <c r="AE133" s="975">
        <v>23.45</v>
      </c>
      <c r="AF133" s="544">
        <f t="shared" si="35"/>
        <v>254.6</v>
      </c>
      <c r="AG133" s="1030" t="s">
        <v>446</v>
      </c>
      <c r="AH133" s="1007">
        <f t="shared" si="36"/>
        <v>254.6</v>
      </c>
      <c r="AI133" s="978">
        <f t="shared" si="37"/>
        <v>10.857142857142858</v>
      </c>
      <c r="AJ133" s="978">
        <f t="shared" si="27"/>
        <v>76</v>
      </c>
    </row>
    <row r="134" spans="1:39">
      <c r="A134" s="999">
        <v>45538</v>
      </c>
      <c r="B134" s="164" t="s">
        <v>263</v>
      </c>
      <c r="C134" s="164" t="s">
        <v>111</v>
      </c>
      <c r="D134" s="162" t="s">
        <v>448</v>
      </c>
      <c r="E134" s="969" t="s">
        <v>282</v>
      </c>
      <c r="F134" s="1000">
        <v>21620</v>
      </c>
      <c r="G134" s="1000"/>
      <c r="H134" s="1000">
        <v>21641</v>
      </c>
      <c r="I134" s="1000"/>
      <c r="J134" s="971">
        <f t="shared" si="25"/>
        <v>21</v>
      </c>
      <c r="K134" s="1000">
        <v>21641</v>
      </c>
      <c r="L134" s="541">
        <f t="shared" si="26"/>
        <v>0</v>
      </c>
      <c r="M134" s="1000">
        <v>21675</v>
      </c>
      <c r="N134" s="1000"/>
      <c r="O134" s="541">
        <f t="shared" si="38"/>
        <v>34</v>
      </c>
      <c r="P134" s="541">
        <f t="shared" si="39"/>
        <v>34</v>
      </c>
      <c r="Q134" s="1000">
        <v>21700</v>
      </c>
      <c r="R134" s="1000"/>
      <c r="S134" s="971">
        <f t="shared" si="30"/>
        <v>25</v>
      </c>
      <c r="T134" s="542">
        <f t="shared" si="40"/>
        <v>80</v>
      </c>
      <c r="U134" s="542"/>
      <c r="V134" s="541">
        <f t="shared" si="41"/>
        <v>34</v>
      </c>
      <c r="W134" s="543">
        <f t="shared" si="42"/>
        <v>46</v>
      </c>
      <c r="X134" s="972" t="s">
        <v>423</v>
      </c>
      <c r="Y134" s="162" t="s">
        <v>51</v>
      </c>
      <c r="Z134" s="162" t="s">
        <v>29</v>
      </c>
      <c r="AA134" s="972">
        <v>2024</v>
      </c>
      <c r="AB134" s="164" t="s">
        <v>30</v>
      </c>
      <c r="AC134" s="1001">
        <v>7</v>
      </c>
      <c r="AD134" s="974">
        <f t="shared" si="34"/>
        <v>11.428571428571429</v>
      </c>
      <c r="AE134" s="975">
        <v>23.45</v>
      </c>
      <c r="AF134" s="544">
        <f t="shared" si="35"/>
        <v>268</v>
      </c>
      <c r="AG134" s="1030" t="s">
        <v>446</v>
      </c>
      <c r="AH134" s="1007">
        <f t="shared" si="36"/>
        <v>268</v>
      </c>
      <c r="AI134" s="978">
        <f t="shared" si="37"/>
        <v>11.428571428571429</v>
      </c>
      <c r="AJ134" s="978">
        <f t="shared" si="27"/>
        <v>80</v>
      </c>
    </row>
    <row r="135" spans="1:39">
      <c r="A135" s="999">
        <v>45538</v>
      </c>
      <c r="B135" s="164" t="s">
        <v>263</v>
      </c>
      <c r="C135" s="164" t="s">
        <v>111</v>
      </c>
      <c r="D135" s="162" t="s">
        <v>447</v>
      </c>
      <c r="E135" s="969" t="s">
        <v>283</v>
      </c>
      <c r="F135" s="1000">
        <v>21700</v>
      </c>
      <c r="G135" s="1000"/>
      <c r="H135" s="1000">
        <v>21721</v>
      </c>
      <c r="I135" s="1000"/>
      <c r="J135" s="971">
        <f t="shared" si="25"/>
        <v>21</v>
      </c>
      <c r="K135" s="1000">
        <v>21721</v>
      </c>
      <c r="L135" s="541">
        <f t="shared" si="26"/>
        <v>0</v>
      </c>
      <c r="M135" s="1000">
        <v>21755</v>
      </c>
      <c r="N135" s="1000"/>
      <c r="O135" s="541">
        <f t="shared" si="38"/>
        <v>34</v>
      </c>
      <c r="P135" s="541">
        <f t="shared" si="39"/>
        <v>34</v>
      </c>
      <c r="Q135" s="1000">
        <v>21777</v>
      </c>
      <c r="R135" s="1000"/>
      <c r="S135" s="971">
        <f t="shared" si="30"/>
        <v>22</v>
      </c>
      <c r="T135" s="542">
        <f t="shared" si="40"/>
        <v>77</v>
      </c>
      <c r="U135" s="542"/>
      <c r="V135" s="541">
        <f t="shared" si="41"/>
        <v>34</v>
      </c>
      <c r="W135" s="543">
        <f t="shared" si="42"/>
        <v>43</v>
      </c>
      <c r="X135" s="972" t="s">
        <v>423</v>
      </c>
      <c r="Y135" s="162" t="s">
        <v>51</v>
      </c>
      <c r="Z135" s="162" t="s">
        <v>29</v>
      </c>
      <c r="AA135" s="972">
        <v>2024</v>
      </c>
      <c r="AB135" s="164" t="s">
        <v>30</v>
      </c>
      <c r="AC135" s="1001">
        <v>7</v>
      </c>
      <c r="AD135" s="974">
        <f t="shared" si="34"/>
        <v>11</v>
      </c>
      <c r="AE135" s="975">
        <v>23.45</v>
      </c>
      <c r="AF135" s="544">
        <f t="shared" si="35"/>
        <v>257.95</v>
      </c>
      <c r="AG135" s="1030" t="s">
        <v>446</v>
      </c>
      <c r="AH135" s="1007">
        <f t="shared" si="36"/>
        <v>257.95</v>
      </c>
      <c r="AI135" s="978">
        <f t="shared" si="37"/>
        <v>11</v>
      </c>
      <c r="AJ135" s="978">
        <f t="shared" si="27"/>
        <v>77</v>
      </c>
      <c r="AK135" s="1114" t="s">
        <v>439</v>
      </c>
      <c r="AL135" s="1114" t="s">
        <v>440</v>
      </c>
      <c r="AM135" s="1115" t="s">
        <v>2</v>
      </c>
    </row>
    <row r="136" spans="1:39">
      <c r="A136" s="999">
        <v>45539</v>
      </c>
      <c r="B136" s="164" t="s">
        <v>263</v>
      </c>
      <c r="C136" s="164" t="s">
        <v>111</v>
      </c>
      <c r="D136" s="162" t="s">
        <v>448</v>
      </c>
      <c r="E136" s="969" t="s">
        <v>282</v>
      </c>
      <c r="F136" s="1000">
        <v>21777</v>
      </c>
      <c r="G136" s="1000"/>
      <c r="H136" s="1000">
        <v>21798</v>
      </c>
      <c r="I136" s="1000"/>
      <c r="J136" s="971">
        <f t="shared" si="25"/>
        <v>21</v>
      </c>
      <c r="K136" s="1000">
        <v>21798</v>
      </c>
      <c r="L136" s="541">
        <f t="shared" si="26"/>
        <v>0</v>
      </c>
      <c r="M136" s="1000">
        <v>21832</v>
      </c>
      <c r="N136" s="1000"/>
      <c r="O136" s="541">
        <f t="shared" si="38"/>
        <v>34</v>
      </c>
      <c r="P136" s="541">
        <f t="shared" si="39"/>
        <v>34</v>
      </c>
      <c r="Q136" s="1000">
        <v>21854</v>
      </c>
      <c r="R136" s="1000"/>
      <c r="S136" s="971">
        <f t="shared" si="30"/>
        <v>22</v>
      </c>
      <c r="T136" s="542">
        <f t="shared" si="40"/>
        <v>77</v>
      </c>
      <c r="U136" s="542"/>
      <c r="V136" s="541">
        <f t="shared" si="41"/>
        <v>34</v>
      </c>
      <c r="W136" s="543">
        <f t="shared" si="42"/>
        <v>43</v>
      </c>
      <c r="X136" s="972" t="s">
        <v>423</v>
      </c>
      <c r="Y136" s="162" t="s">
        <v>51</v>
      </c>
      <c r="Z136" s="162" t="s">
        <v>29</v>
      </c>
      <c r="AA136" s="972">
        <v>2024</v>
      </c>
      <c r="AB136" s="164" t="s">
        <v>30</v>
      </c>
      <c r="AC136" s="1001">
        <v>7</v>
      </c>
      <c r="AD136" s="974">
        <f t="shared" si="34"/>
        <v>11</v>
      </c>
      <c r="AE136" s="975">
        <v>23.45</v>
      </c>
      <c r="AF136" s="544">
        <f t="shared" si="35"/>
        <v>257.95</v>
      </c>
      <c r="AG136" s="1030" t="s">
        <v>446</v>
      </c>
      <c r="AH136" s="1007">
        <f t="shared" si="36"/>
        <v>257.95</v>
      </c>
      <c r="AI136" s="978">
        <f t="shared" si="37"/>
        <v>11</v>
      </c>
      <c r="AJ136" s="978">
        <f t="shared" si="27"/>
        <v>77</v>
      </c>
      <c r="AK136" s="1116">
        <v>1039</v>
      </c>
      <c r="AL136" s="1116">
        <v>1000</v>
      </c>
      <c r="AM136" s="1117">
        <v>45540</v>
      </c>
    </row>
    <row r="137" spans="1:39">
      <c r="A137" s="999">
        <v>45539</v>
      </c>
      <c r="B137" s="164" t="s">
        <v>263</v>
      </c>
      <c r="C137" s="164" t="s">
        <v>111</v>
      </c>
      <c r="D137" s="162" t="s">
        <v>447</v>
      </c>
      <c r="E137" s="969" t="s">
        <v>283</v>
      </c>
      <c r="F137" s="1000">
        <v>21854</v>
      </c>
      <c r="G137" s="1000"/>
      <c r="H137" s="1000">
        <v>21875</v>
      </c>
      <c r="I137" s="1000"/>
      <c r="J137" s="971">
        <f t="shared" si="25"/>
        <v>21</v>
      </c>
      <c r="K137" s="1000">
        <v>21875</v>
      </c>
      <c r="L137" s="541">
        <f t="shared" si="26"/>
        <v>0</v>
      </c>
      <c r="M137" s="1000">
        <v>21909</v>
      </c>
      <c r="N137" s="1000"/>
      <c r="O137" s="541">
        <f t="shared" si="38"/>
        <v>34</v>
      </c>
      <c r="P137" s="541">
        <f t="shared" si="39"/>
        <v>34</v>
      </c>
      <c r="Q137" s="1000">
        <v>21931</v>
      </c>
      <c r="R137" s="1000"/>
      <c r="S137" s="971">
        <f t="shared" si="30"/>
        <v>22</v>
      </c>
      <c r="T137" s="542">
        <f t="shared" si="40"/>
        <v>77</v>
      </c>
      <c r="U137" s="542"/>
      <c r="V137" s="541">
        <f t="shared" si="41"/>
        <v>34</v>
      </c>
      <c r="W137" s="543">
        <f t="shared" si="42"/>
        <v>43</v>
      </c>
      <c r="X137" s="972" t="s">
        <v>423</v>
      </c>
      <c r="Y137" s="162" t="s">
        <v>51</v>
      </c>
      <c r="Z137" s="162" t="s">
        <v>29</v>
      </c>
      <c r="AA137" s="972">
        <v>2024</v>
      </c>
      <c r="AB137" s="164" t="s">
        <v>30</v>
      </c>
      <c r="AC137" s="1001">
        <v>7</v>
      </c>
      <c r="AD137" s="974">
        <f t="shared" si="34"/>
        <v>11</v>
      </c>
      <c r="AE137" s="975">
        <v>23.45</v>
      </c>
      <c r="AF137" s="544">
        <f t="shared" si="35"/>
        <v>257.95</v>
      </c>
      <c r="AG137" s="1030" t="s">
        <v>446</v>
      </c>
      <c r="AH137" s="1007">
        <f t="shared" si="36"/>
        <v>257.95</v>
      </c>
      <c r="AI137" s="978">
        <f t="shared" si="37"/>
        <v>11</v>
      </c>
      <c r="AJ137" s="978">
        <f t="shared" si="27"/>
        <v>77</v>
      </c>
    </row>
    <row r="138" spans="1:39">
      <c r="A138" s="999">
        <v>45540</v>
      </c>
      <c r="B138" s="164" t="s">
        <v>263</v>
      </c>
      <c r="C138" s="164" t="s">
        <v>111</v>
      </c>
      <c r="D138" s="162" t="s">
        <v>448</v>
      </c>
      <c r="E138" s="969" t="s">
        <v>282</v>
      </c>
      <c r="F138" s="1000">
        <v>21831</v>
      </c>
      <c r="G138" s="1000"/>
      <c r="H138" s="1000">
        <v>21952</v>
      </c>
      <c r="I138" s="1000"/>
      <c r="J138" s="971">
        <f t="shared" ref="J138:J201" si="43">H138-F138</f>
        <v>121</v>
      </c>
      <c r="K138" s="1000">
        <v>21952</v>
      </c>
      <c r="L138" s="541">
        <f t="shared" ref="L138:L201" si="44">K138-H138</f>
        <v>0</v>
      </c>
      <c r="M138" s="1000">
        <v>21971</v>
      </c>
      <c r="N138" s="1000"/>
      <c r="O138" s="541">
        <f t="shared" si="38"/>
        <v>19</v>
      </c>
      <c r="P138" s="541">
        <f t="shared" si="39"/>
        <v>19</v>
      </c>
      <c r="Q138" s="1000">
        <v>22028</v>
      </c>
      <c r="R138" s="1000"/>
      <c r="S138" s="971">
        <f t="shared" si="30"/>
        <v>57</v>
      </c>
      <c r="T138" s="542">
        <f t="shared" si="40"/>
        <v>197</v>
      </c>
      <c r="U138" s="542"/>
      <c r="V138" s="541">
        <f t="shared" si="41"/>
        <v>19</v>
      </c>
      <c r="W138" s="543">
        <f t="shared" si="42"/>
        <v>178</v>
      </c>
      <c r="X138" s="972" t="s">
        <v>423</v>
      </c>
      <c r="Y138" s="162" t="s">
        <v>51</v>
      </c>
      <c r="Z138" s="162" t="s">
        <v>29</v>
      </c>
      <c r="AA138" s="972">
        <v>2024</v>
      </c>
      <c r="AB138" s="164" t="s">
        <v>30</v>
      </c>
      <c r="AC138" s="1001">
        <v>7</v>
      </c>
      <c r="AD138" s="974">
        <f t="shared" si="34"/>
        <v>28.142857142857142</v>
      </c>
      <c r="AE138" s="975">
        <v>23.45</v>
      </c>
      <c r="AF138" s="544">
        <f t="shared" si="35"/>
        <v>659.94999999999993</v>
      </c>
      <c r="AG138" s="1030" t="s">
        <v>446</v>
      </c>
      <c r="AH138" s="1007">
        <f t="shared" si="36"/>
        <v>659.94999999999993</v>
      </c>
      <c r="AI138" s="978">
        <f t="shared" si="37"/>
        <v>28.142857142857142</v>
      </c>
      <c r="AJ138" s="978">
        <f t="shared" ref="AJ138:AJ186" si="45">T138</f>
        <v>197</v>
      </c>
      <c r="AK138" s="1114" t="s">
        <v>439</v>
      </c>
      <c r="AL138" s="1114" t="s">
        <v>440</v>
      </c>
      <c r="AM138" s="1115" t="s">
        <v>2</v>
      </c>
    </row>
    <row r="139" spans="1:39">
      <c r="A139" s="999">
        <v>45540</v>
      </c>
      <c r="B139" s="164" t="s">
        <v>263</v>
      </c>
      <c r="C139" s="164" t="s">
        <v>111</v>
      </c>
      <c r="D139" s="162" t="s">
        <v>447</v>
      </c>
      <c r="E139" s="969" t="s">
        <v>283</v>
      </c>
      <c r="F139" s="1000">
        <v>22028</v>
      </c>
      <c r="G139" s="1000"/>
      <c r="H139" s="1000">
        <v>22049</v>
      </c>
      <c r="I139" s="1000"/>
      <c r="J139" s="971">
        <f t="shared" si="43"/>
        <v>21</v>
      </c>
      <c r="K139" s="1000">
        <v>22049</v>
      </c>
      <c r="L139" s="541">
        <f t="shared" si="44"/>
        <v>0</v>
      </c>
      <c r="M139" s="1000">
        <v>22068</v>
      </c>
      <c r="N139" s="1000"/>
      <c r="O139" s="541">
        <f t="shared" si="38"/>
        <v>19</v>
      </c>
      <c r="P139" s="541">
        <f t="shared" si="39"/>
        <v>19</v>
      </c>
      <c r="Q139" s="1000">
        <v>22089</v>
      </c>
      <c r="R139" s="1000"/>
      <c r="S139" s="971">
        <f t="shared" si="30"/>
        <v>21</v>
      </c>
      <c r="T139" s="542">
        <f t="shared" si="40"/>
        <v>61</v>
      </c>
      <c r="U139" s="542"/>
      <c r="V139" s="541">
        <f t="shared" si="41"/>
        <v>19</v>
      </c>
      <c r="W139" s="543">
        <f t="shared" si="42"/>
        <v>42</v>
      </c>
      <c r="X139" s="972" t="s">
        <v>423</v>
      </c>
      <c r="Y139" s="162" t="s">
        <v>51</v>
      </c>
      <c r="Z139" s="162" t="s">
        <v>29</v>
      </c>
      <c r="AA139" s="972">
        <v>2024</v>
      </c>
      <c r="AB139" s="164" t="s">
        <v>30</v>
      </c>
      <c r="AC139" s="1001">
        <v>7</v>
      </c>
      <c r="AD139" s="974">
        <f t="shared" si="34"/>
        <v>8.7142857142857135</v>
      </c>
      <c r="AE139" s="975">
        <v>23.45</v>
      </c>
      <c r="AF139" s="544">
        <f t="shared" si="35"/>
        <v>204.34999999999997</v>
      </c>
      <c r="AG139" s="1030" t="s">
        <v>446</v>
      </c>
      <c r="AH139" s="1007">
        <f t="shared" si="36"/>
        <v>204.34999999999997</v>
      </c>
      <c r="AI139" s="978">
        <f t="shared" si="37"/>
        <v>8.7142857142857135</v>
      </c>
      <c r="AJ139" s="978">
        <f t="shared" si="45"/>
        <v>61</v>
      </c>
      <c r="AK139" s="1116">
        <v>1122</v>
      </c>
      <c r="AL139" s="1116">
        <v>1000</v>
      </c>
      <c r="AM139" s="1117">
        <v>45540</v>
      </c>
    </row>
    <row r="140" spans="1:39">
      <c r="A140" s="999">
        <v>45541</v>
      </c>
      <c r="B140" s="164" t="s">
        <v>263</v>
      </c>
      <c r="C140" s="164" t="s">
        <v>111</v>
      </c>
      <c r="D140" s="162" t="s">
        <v>448</v>
      </c>
      <c r="E140" s="969" t="s">
        <v>282</v>
      </c>
      <c r="F140" s="1000">
        <v>22089</v>
      </c>
      <c r="G140" s="1000"/>
      <c r="H140" s="1000">
        <v>22110</v>
      </c>
      <c r="I140" s="1000"/>
      <c r="J140" s="971">
        <f t="shared" si="43"/>
        <v>21</v>
      </c>
      <c r="K140" s="1000">
        <v>22110</v>
      </c>
      <c r="L140" s="541">
        <f t="shared" si="44"/>
        <v>0</v>
      </c>
      <c r="M140" s="1000">
        <v>22144</v>
      </c>
      <c r="N140" s="1000"/>
      <c r="O140" s="541">
        <f t="shared" si="38"/>
        <v>34</v>
      </c>
      <c r="P140" s="541">
        <f t="shared" si="39"/>
        <v>34</v>
      </c>
      <c r="Q140" s="1000">
        <v>22165</v>
      </c>
      <c r="R140" s="1000"/>
      <c r="S140" s="971">
        <f t="shared" si="30"/>
        <v>21</v>
      </c>
      <c r="T140" s="542">
        <f t="shared" si="40"/>
        <v>76</v>
      </c>
      <c r="U140" s="542"/>
      <c r="V140" s="541">
        <f t="shared" si="41"/>
        <v>34</v>
      </c>
      <c r="W140" s="543">
        <f t="shared" si="42"/>
        <v>42</v>
      </c>
      <c r="X140" s="972" t="s">
        <v>423</v>
      </c>
      <c r="Y140" s="162" t="s">
        <v>51</v>
      </c>
      <c r="Z140" s="162" t="s">
        <v>29</v>
      </c>
      <c r="AA140" s="972">
        <v>2024</v>
      </c>
      <c r="AB140" s="164" t="s">
        <v>30</v>
      </c>
      <c r="AC140" s="1001">
        <v>7</v>
      </c>
      <c r="AD140" s="974">
        <f t="shared" si="34"/>
        <v>10.857142857142858</v>
      </c>
      <c r="AE140" s="975">
        <v>23.45</v>
      </c>
      <c r="AF140" s="544">
        <f t="shared" si="35"/>
        <v>254.6</v>
      </c>
      <c r="AG140" s="1030" t="s">
        <v>446</v>
      </c>
      <c r="AH140" s="1007">
        <f t="shared" si="36"/>
        <v>254.6</v>
      </c>
      <c r="AI140" s="978">
        <f t="shared" si="37"/>
        <v>10.857142857142858</v>
      </c>
      <c r="AJ140" s="978">
        <f t="shared" si="45"/>
        <v>76</v>
      </c>
    </row>
    <row r="141" spans="1:39">
      <c r="A141" s="999">
        <v>45541</v>
      </c>
      <c r="B141" s="164" t="s">
        <v>263</v>
      </c>
      <c r="C141" s="164" t="s">
        <v>111</v>
      </c>
      <c r="D141" s="162" t="s">
        <v>447</v>
      </c>
      <c r="E141" s="969" t="s">
        <v>283</v>
      </c>
      <c r="F141" s="1000">
        <v>22165</v>
      </c>
      <c r="G141" s="1000"/>
      <c r="H141" s="1000">
        <v>22186</v>
      </c>
      <c r="I141" s="1000"/>
      <c r="J141" s="971">
        <f t="shared" si="43"/>
        <v>21</v>
      </c>
      <c r="K141" s="1000">
        <v>22186</v>
      </c>
      <c r="L141" s="541">
        <f t="shared" si="44"/>
        <v>0</v>
      </c>
      <c r="M141" s="1000">
        <v>22220</v>
      </c>
      <c r="N141" s="1000"/>
      <c r="O141" s="541">
        <f t="shared" si="38"/>
        <v>34</v>
      </c>
      <c r="P141" s="541">
        <f t="shared" si="39"/>
        <v>34</v>
      </c>
      <c r="Q141" s="1000">
        <v>22241</v>
      </c>
      <c r="R141" s="1000"/>
      <c r="S141" s="971">
        <f t="shared" si="30"/>
        <v>21</v>
      </c>
      <c r="T141" s="542">
        <f t="shared" si="40"/>
        <v>76</v>
      </c>
      <c r="U141" s="542"/>
      <c r="V141" s="541">
        <f t="shared" si="41"/>
        <v>34</v>
      </c>
      <c r="W141" s="543">
        <f t="shared" si="42"/>
        <v>42</v>
      </c>
      <c r="X141" s="972" t="s">
        <v>423</v>
      </c>
      <c r="Y141" s="162" t="s">
        <v>51</v>
      </c>
      <c r="Z141" s="162" t="s">
        <v>29</v>
      </c>
      <c r="AA141" s="972">
        <v>2024</v>
      </c>
      <c r="AB141" s="164" t="s">
        <v>30</v>
      </c>
      <c r="AC141" s="1001">
        <v>7</v>
      </c>
      <c r="AD141" s="974">
        <f t="shared" si="34"/>
        <v>10.857142857142858</v>
      </c>
      <c r="AE141" s="975">
        <v>23.45</v>
      </c>
      <c r="AF141" s="544">
        <f t="shared" si="35"/>
        <v>254.6</v>
      </c>
      <c r="AG141" s="1030" t="s">
        <v>446</v>
      </c>
      <c r="AH141" s="1007">
        <f t="shared" si="36"/>
        <v>254.6</v>
      </c>
      <c r="AI141" s="978">
        <f t="shared" si="37"/>
        <v>10.857142857142858</v>
      </c>
      <c r="AJ141" s="978">
        <f t="shared" si="45"/>
        <v>76</v>
      </c>
    </row>
    <row r="142" spans="1:39">
      <c r="A142" s="999">
        <v>45544</v>
      </c>
      <c r="B142" s="164" t="s">
        <v>263</v>
      </c>
      <c r="C142" s="164" t="s">
        <v>111</v>
      </c>
      <c r="D142" s="162" t="s">
        <v>448</v>
      </c>
      <c r="E142" s="969" t="s">
        <v>282</v>
      </c>
      <c r="F142" s="1000">
        <v>22241</v>
      </c>
      <c r="G142" s="1000"/>
      <c r="H142" s="1000">
        <v>22262</v>
      </c>
      <c r="I142" s="1000"/>
      <c r="J142" s="971">
        <f t="shared" si="43"/>
        <v>21</v>
      </c>
      <c r="K142" s="1000">
        <v>22262</v>
      </c>
      <c r="L142" s="541">
        <f t="shared" si="44"/>
        <v>0</v>
      </c>
      <c r="M142" s="1000">
        <v>22296</v>
      </c>
      <c r="N142" s="1000"/>
      <c r="O142" s="541">
        <f t="shared" si="38"/>
        <v>34</v>
      </c>
      <c r="P142" s="541">
        <f t="shared" si="39"/>
        <v>34</v>
      </c>
      <c r="Q142" s="1000">
        <v>22317</v>
      </c>
      <c r="R142" s="1000"/>
      <c r="S142" s="971">
        <f t="shared" si="30"/>
        <v>21</v>
      </c>
      <c r="T142" s="542">
        <f t="shared" si="40"/>
        <v>76</v>
      </c>
      <c r="U142" s="542"/>
      <c r="V142" s="541">
        <f t="shared" si="41"/>
        <v>34</v>
      </c>
      <c r="W142" s="543">
        <f t="shared" si="42"/>
        <v>42</v>
      </c>
      <c r="X142" s="972" t="s">
        <v>423</v>
      </c>
      <c r="Y142" s="162" t="s">
        <v>51</v>
      </c>
      <c r="Z142" s="162" t="s">
        <v>29</v>
      </c>
      <c r="AA142" s="972">
        <v>2024</v>
      </c>
      <c r="AB142" s="164" t="s">
        <v>30</v>
      </c>
      <c r="AC142" s="1001">
        <v>7</v>
      </c>
      <c r="AD142" s="974">
        <f t="shared" si="34"/>
        <v>10.857142857142858</v>
      </c>
      <c r="AE142" s="975">
        <v>23.45</v>
      </c>
      <c r="AF142" s="544">
        <f t="shared" si="35"/>
        <v>254.6</v>
      </c>
      <c r="AG142" s="1030" t="s">
        <v>446</v>
      </c>
      <c r="AH142" s="1007">
        <f t="shared" si="36"/>
        <v>254.6</v>
      </c>
      <c r="AI142" s="978">
        <f t="shared" si="37"/>
        <v>10.857142857142858</v>
      </c>
      <c r="AJ142" s="978">
        <f t="shared" si="45"/>
        <v>76</v>
      </c>
      <c r="AK142" s="1114" t="s">
        <v>439</v>
      </c>
      <c r="AL142" s="1114" t="s">
        <v>440</v>
      </c>
      <c r="AM142" s="1115" t="s">
        <v>2</v>
      </c>
    </row>
    <row r="143" spans="1:39">
      <c r="A143" s="999">
        <v>45544</v>
      </c>
      <c r="B143" s="164" t="s">
        <v>263</v>
      </c>
      <c r="C143" s="164" t="s">
        <v>111</v>
      </c>
      <c r="D143" s="162" t="s">
        <v>447</v>
      </c>
      <c r="E143" s="969" t="s">
        <v>283</v>
      </c>
      <c r="F143" s="1000">
        <v>22317</v>
      </c>
      <c r="G143" s="1000"/>
      <c r="H143" s="1000">
        <v>22341</v>
      </c>
      <c r="I143" s="1000"/>
      <c r="J143" s="971">
        <f t="shared" si="43"/>
        <v>24</v>
      </c>
      <c r="K143" s="1000">
        <v>22341</v>
      </c>
      <c r="L143" s="541">
        <f t="shared" si="44"/>
        <v>0</v>
      </c>
      <c r="M143" s="1000">
        <v>22375</v>
      </c>
      <c r="N143" s="1000"/>
      <c r="O143" s="541">
        <f t="shared" si="38"/>
        <v>34</v>
      </c>
      <c r="P143" s="541">
        <f t="shared" si="39"/>
        <v>34</v>
      </c>
      <c r="Q143" s="1000">
        <v>22396</v>
      </c>
      <c r="R143" s="1000"/>
      <c r="S143" s="971">
        <f t="shared" si="30"/>
        <v>21</v>
      </c>
      <c r="T143" s="542">
        <f t="shared" si="40"/>
        <v>79</v>
      </c>
      <c r="U143" s="542"/>
      <c r="V143" s="541">
        <f t="shared" si="41"/>
        <v>34</v>
      </c>
      <c r="W143" s="543">
        <f t="shared" si="42"/>
        <v>45</v>
      </c>
      <c r="X143" s="972" t="s">
        <v>423</v>
      </c>
      <c r="Y143" s="162" t="s">
        <v>51</v>
      </c>
      <c r="Z143" s="162" t="s">
        <v>29</v>
      </c>
      <c r="AA143" s="972">
        <v>2024</v>
      </c>
      <c r="AB143" s="164" t="s">
        <v>30</v>
      </c>
      <c r="AC143" s="1001">
        <v>7</v>
      </c>
      <c r="AD143" s="974">
        <f t="shared" si="34"/>
        <v>11.285714285714286</v>
      </c>
      <c r="AE143" s="975">
        <v>23.45</v>
      </c>
      <c r="AF143" s="544">
        <f t="shared" si="35"/>
        <v>264.65000000000003</v>
      </c>
      <c r="AG143" s="1030" t="s">
        <v>446</v>
      </c>
      <c r="AH143" s="1007">
        <f t="shared" si="36"/>
        <v>264.65000000000003</v>
      </c>
      <c r="AI143" s="978">
        <f t="shared" si="37"/>
        <v>11.285714285714286</v>
      </c>
      <c r="AJ143" s="978">
        <f t="shared" si="45"/>
        <v>79</v>
      </c>
      <c r="AK143" s="1116">
        <v>1028</v>
      </c>
      <c r="AL143" s="1116">
        <v>1000</v>
      </c>
      <c r="AM143" s="1117">
        <v>45545</v>
      </c>
    </row>
    <row r="144" spans="1:39">
      <c r="A144" s="999">
        <v>45545</v>
      </c>
      <c r="B144" s="164" t="s">
        <v>263</v>
      </c>
      <c r="C144" s="164" t="s">
        <v>111</v>
      </c>
      <c r="D144" s="162" t="s">
        <v>448</v>
      </c>
      <c r="E144" s="969" t="s">
        <v>282</v>
      </c>
      <c r="F144" s="1000">
        <v>22396</v>
      </c>
      <c r="G144" s="1000"/>
      <c r="H144" s="1000">
        <v>22420</v>
      </c>
      <c r="I144" s="1000"/>
      <c r="J144" s="971">
        <f t="shared" si="43"/>
        <v>24</v>
      </c>
      <c r="K144" s="1000">
        <v>22420</v>
      </c>
      <c r="L144" s="541">
        <f t="shared" si="44"/>
        <v>0</v>
      </c>
      <c r="M144" s="1000">
        <v>22454</v>
      </c>
      <c r="N144" s="1000"/>
      <c r="O144" s="541">
        <f t="shared" si="38"/>
        <v>34</v>
      </c>
      <c r="P144" s="541">
        <f t="shared" si="39"/>
        <v>34</v>
      </c>
      <c r="Q144" s="1000">
        <v>22475</v>
      </c>
      <c r="R144" s="1000"/>
      <c r="S144" s="971">
        <f t="shared" si="30"/>
        <v>21</v>
      </c>
      <c r="T144" s="542">
        <f t="shared" si="40"/>
        <v>79</v>
      </c>
      <c r="U144" s="542"/>
      <c r="V144" s="541">
        <f t="shared" si="41"/>
        <v>34</v>
      </c>
      <c r="W144" s="543">
        <f t="shared" si="42"/>
        <v>45</v>
      </c>
      <c r="X144" s="972" t="s">
        <v>423</v>
      </c>
      <c r="Y144" s="162" t="s">
        <v>51</v>
      </c>
      <c r="Z144" s="162" t="s">
        <v>29</v>
      </c>
      <c r="AA144" s="972">
        <v>2024</v>
      </c>
      <c r="AB144" s="164" t="s">
        <v>30</v>
      </c>
      <c r="AC144" s="1001">
        <v>7</v>
      </c>
      <c r="AD144" s="974">
        <f t="shared" si="34"/>
        <v>11.285714285714286</v>
      </c>
      <c r="AE144" s="975">
        <v>23.45</v>
      </c>
      <c r="AF144" s="544">
        <f t="shared" si="35"/>
        <v>264.65000000000003</v>
      </c>
      <c r="AG144" s="1030" t="s">
        <v>446</v>
      </c>
      <c r="AH144" s="1007">
        <f t="shared" si="36"/>
        <v>264.65000000000003</v>
      </c>
      <c r="AI144" s="978">
        <f t="shared" si="37"/>
        <v>11.285714285714286</v>
      </c>
      <c r="AJ144" s="978">
        <f t="shared" si="45"/>
        <v>79</v>
      </c>
    </row>
    <row r="145" spans="1:39">
      <c r="A145" s="999">
        <v>45545</v>
      </c>
      <c r="B145" s="164" t="s">
        <v>263</v>
      </c>
      <c r="C145" s="164" t="s">
        <v>111</v>
      </c>
      <c r="D145" s="162" t="s">
        <v>447</v>
      </c>
      <c r="E145" s="969" t="s">
        <v>283</v>
      </c>
      <c r="F145" s="1000">
        <v>22475</v>
      </c>
      <c r="G145" s="1000"/>
      <c r="H145" s="1000">
        <v>22496</v>
      </c>
      <c r="I145" s="1000"/>
      <c r="J145" s="971">
        <f t="shared" si="43"/>
        <v>21</v>
      </c>
      <c r="K145" s="1000">
        <v>22496</v>
      </c>
      <c r="L145" s="541">
        <f t="shared" si="44"/>
        <v>0</v>
      </c>
      <c r="M145" s="1000">
        <v>22530</v>
      </c>
      <c r="N145" s="1000"/>
      <c r="O145" s="541">
        <f t="shared" si="38"/>
        <v>34</v>
      </c>
      <c r="P145" s="541">
        <f t="shared" si="39"/>
        <v>34</v>
      </c>
      <c r="Q145" s="1000">
        <v>22552</v>
      </c>
      <c r="R145" s="1000"/>
      <c r="S145" s="971">
        <f t="shared" si="30"/>
        <v>22</v>
      </c>
      <c r="T145" s="542">
        <f t="shared" si="40"/>
        <v>77</v>
      </c>
      <c r="U145" s="542"/>
      <c r="V145" s="541">
        <f t="shared" si="41"/>
        <v>34</v>
      </c>
      <c r="W145" s="543">
        <f t="shared" si="42"/>
        <v>43</v>
      </c>
      <c r="X145" s="972" t="s">
        <v>423</v>
      </c>
      <c r="Y145" s="162" t="s">
        <v>51</v>
      </c>
      <c r="Z145" s="162" t="s">
        <v>29</v>
      </c>
      <c r="AA145" s="972">
        <v>2024</v>
      </c>
      <c r="AB145" s="164" t="s">
        <v>30</v>
      </c>
      <c r="AC145" s="1001">
        <v>7</v>
      </c>
      <c r="AD145" s="974">
        <f t="shared" si="34"/>
        <v>11</v>
      </c>
      <c r="AE145" s="975">
        <v>23.45</v>
      </c>
      <c r="AF145" s="544">
        <f t="shared" si="35"/>
        <v>257.95</v>
      </c>
      <c r="AG145" s="1030" t="s">
        <v>446</v>
      </c>
      <c r="AH145" s="1007">
        <f t="shared" si="36"/>
        <v>257.95</v>
      </c>
      <c r="AI145" s="978">
        <f t="shared" si="37"/>
        <v>11</v>
      </c>
      <c r="AJ145" s="978">
        <f t="shared" si="45"/>
        <v>77</v>
      </c>
    </row>
    <row r="146" spans="1:39">
      <c r="A146" s="999">
        <v>45546</v>
      </c>
      <c r="B146" s="164" t="s">
        <v>263</v>
      </c>
      <c r="C146" s="164" t="s">
        <v>111</v>
      </c>
      <c r="D146" s="162" t="s">
        <v>448</v>
      </c>
      <c r="E146" s="969" t="s">
        <v>282</v>
      </c>
      <c r="F146" s="1000">
        <v>22552</v>
      </c>
      <c r="G146" s="1000"/>
      <c r="H146" s="1000">
        <v>22573</v>
      </c>
      <c r="I146" s="1000"/>
      <c r="J146" s="971">
        <f t="shared" si="43"/>
        <v>21</v>
      </c>
      <c r="K146" s="1000">
        <v>22573</v>
      </c>
      <c r="L146" s="541">
        <f t="shared" si="44"/>
        <v>0</v>
      </c>
      <c r="M146" s="1000">
        <v>22607</v>
      </c>
      <c r="N146" s="1000"/>
      <c r="O146" s="541">
        <f t="shared" si="38"/>
        <v>34</v>
      </c>
      <c r="P146" s="541">
        <f t="shared" si="39"/>
        <v>34</v>
      </c>
      <c r="Q146" s="1000">
        <v>22628</v>
      </c>
      <c r="R146" s="1000"/>
      <c r="S146" s="971">
        <f t="shared" si="30"/>
        <v>21</v>
      </c>
      <c r="T146" s="542">
        <f t="shared" si="40"/>
        <v>76</v>
      </c>
      <c r="U146" s="542"/>
      <c r="V146" s="541">
        <f t="shared" si="41"/>
        <v>34</v>
      </c>
      <c r="W146" s="543">
        <f t="shared" si="42"/>
        <v>42</v>
      </c>
      <c r="X146" s="972" t="s">
        <v>423</v>
      </c>
      <c r="Y146" s="162" t="s">
        <v>51</v>
      </c>
      <c r="Z146" s="162" t="s">
        <v>29</v>
      </c>
      <c r="AA146" s="972">
        <v>2024</v>
      </c>
      <c r="AB146" s="164" t="s">
        <v>30</v>
      </c>
      <c r="AC146" s="1001">
        <v>7</v>
      </c>
      <c r="AD146" s="974">
        <f t="shared" si="34"/>
        <v>10.857142857142858</v>
      </c>
      <c r="AE146" s="975">
        <v>23.45</v>
      </c>
      <c r="AF146" s="544">
        <f t="shared" si="35"/>
        <v>254.6</v>
      </c>
      <c r="AG146" s="1030" t="s">
        <v>446</v>
      </c>
      <c r="AH146" s="1007">
        <f t="shared" si="36"/>
        <v>254.6</v>
      </c>
      <c r="AI146" s="978">
        <f t="shared" si="37"/>
        <v>10.857142857142858</v>
      </c>
      <c r="AJ146" s="978">
        <f t="shared" si="45"/>
        <v>76</v>
      </c>
      <c r="AK146" s="1114" t="s">
        <v>439</v>
      </c>
      <c r="AL146" s="1114" t="s">
        <v>440</v>
      </c>
      <c r="AM146" s="1115" t="s">
        <v>2</v>
      </c>
    </row>
    <row r="147" spans="1:39">
      <c r="A147" s="999">
        <v>45546</v>
      </c>
      <c r="B147" s="164" t="s">
        <v>263</v>
      </c>
      <c r="C147" s="164" t="s">
        <v>111</v>
      </c>
      <c r="D147" s="162" t="s">
        <v>447</v>
      </c>
      <c r="E147" s="969" t="s">
        <v>283</v>
      </c>
      <c r="F147" s="1000">
        <v>22628</v>
      </c>
      <c r="G147" s="1000"/>
      <c r="H147" s="1000">
        <v>22649</v>
      </c>
      <c r="I147" s="1000"/>
      <c r="J147" s="971">
        <f t="shared" si="43"/>
        <v>21</v>
      </c>
      <c r="K147" s="1000">
        <v>22649</v>
      </c>
      <c r="L147" s="541">
        <f t="shared" si="44"/>
        <v>0</v>
      </c>
      <c r="M147" s="1000">
        <v>22683</v>
      </c>
      <c r="N147" s="1000"/>
      <c r="O147" s="541">
        <f t="shared" si="38"/>
        <v>34</v>
      </c>
      <c r="P147" s="541">
        <f t="shared" si="39"/>
        <v>34</v>
      </c>
      <c r="Q147" s="1000">
        <v>22704</v>
      </c>
      <c r="R147" s="1000"/>
      <c r="S147" s="971">
        <f t="shared" si="30"/>
        <v>21</v>
      </c>
      <c r="T147" s="542">
        <f t="shared" si="40"/>
        <v>76</v>
      </c>
      <c r="U147" s="542"/>
      <c r="V147" s="541">
        <f t="shared" si="41"/>
        <v>34</v>
      </c>
      <c r="W147" s="543">
        <f t="shared" si="42"/>
        <v>42</v>
      </c>
      <c r="X147" s="972" t="s">
        <v>423</v>
      </c>
      <c r="Y147" s="162" t="s">
        <v>51</v>
      </c>
      <c r="Z147" s="162" t="s">
        <v>29</v>
      </c>
      <c r="AA147" s="972">
        <v>2024</v>
      </c>
      <c r="AB147" s="164" t="s">
        <v>30</v>
      </c>
      <c r="AC147" s="1001">
        <v>7</v>
      </c>
      <c r="AD147" s="974">
        <f t="shared" si="34"/>
        <v>10.857142857142858</v>
      </c>
      <c r="AE147" s="975">
        <v>23.45</v>
      </c>
      <c r="AF147" s="544">
        <f t="shared" si="35"/>
        <v>254.6</v>
      </c>
      <c r="AG147" s="1030" t="s">
        <v>446</v>
      </c>
      <c r="AH147" s="1007">
        <f t="shared" si="36"/>
        <v>254.6</v>
      </c>
      <c r="AI147" s="978">
        <f t="shared" si="37"/>
        <v>10.857142857142858</v>
      </c>
      <c r="AJ147" s="978">
        <f t="shared" si="45"/>
        <v>76</v>
      </c>
      <c r="AK147" s="1116">
        <v>1032</v>
      </c>
      <c r="AL147" s="1116">
        <v>1000</v>
      </c>
      <c r="AM147" s="1117">
        <v>45545</v>
      </c>
    </row>
    <row r="148" spans="1:39">
      <c r="A148" s="999">
        <v>45547</v>
      </c>
      <c r="B148" s="164" t="s">
        <v>263</v>
      </c>
      <c r="C148" s="164" t="s">
        <v>111</v>
      </c>
      <c r="D148" s="162" t="s">
        <v>448</v>
      </c>
      <c r="E148" s="969" t="s">
        <v>282</v>
      </c>
      <c r="F148" s="1000">
        <v>22704</v>
      </c>
      <c r="G148" s="1000"/>
      <c r="H148" s="1000">
        <v>22726</v>
      </c>
      <c r="I148" s="1000"/>
      <c r="J148" s="971">
        <f t="shared" si="43"/>
        <v>22</v>
      </c>
      <c r="K148" s="1000">
        <v>22726</v>
      </c>
      <c r="L148" s="541">
        <f t="shared" si="44"/>
        <v>0</v>
      </c>
      <c r="M148" s="1000">
        <v>22745</v>
      </c>
      <c r="N148" s="1000"/>
      <c r="O148" s="541">
        <f t="shared" si="38"/>
        <v>19</v>
      </c>
      <c r="P148" s="541">
        <f t="shared" si="39"/>
        <v>19</v>
      </c>
      <c r="Q148" s="1000">
        <v>22767</v>
      </c>
      <c r="R148" s="1000"/>
      <c r="S148" s="971">
        <f t="shared" si="30"/>
        <v>22</v>
      </c>
      <c r="T148" s="542">
        <f t="shared" si="40"/>
        <v>63</v>
      </c>
      <c r="U148" s="542"/>
      <c r="V148" s="541">
        <f t="shared" si="41"/>
        <v>19</v>
      </c>
      <c r="W148" s="543">
        <f t="shared" si="42"/>
        <v>44</v>
      </c>
      <c r="X148" s="972" t="s">
        <v>423</v>
      </c>
      <c r="Y148" s="162" t="s">
        <v>51</v>
      </c>
      <c r="Z148" s="162" t="s">
        <v>29</v>
      </c>
      <c r="AA148" s="972">
        <v>2024</v>
      </c>
      <c r="AB148" s="164" t="s">
        <v>30</v>
      </c>
      <c r="AC148" s="1001">
        <v>7</v>
      </c>
      <c r="AD148" s="974">
        <f t="shared" si="34"/>
        <v>9</v>
      </c>
      <c r="AE148" s="975">
        <v>23.45</v>
      </c>
      <c r="AF148" s="544">
        <f t="shared" si="35"/>
        <v>211.04999999999998</v>
      </c>
      <c r="AG148" s="1030" t="s">
        <v>446</v>
      </c>
      <c r="AH148" s="1007">
        <f t="shared" si="36"/>
        <v>211.04999999999998</v>
      </c>
      <c r="AI148" s="978">
        <f t="shared" si="37"/>
        <v>9</v>
      </c>
      <c r="AJ148" s="978">
        <f t="shared" si="45"/>
        <v>63</v>
      </c>
    </row>
    <row r="149" spans="1:39">
      <c r="A149" s="999">
        <v>45547</v>
      </c>
      <c r="B149" s="164" t="s">
        <v>263</v>
      </c>
      <c r="C149" s="164" t="s">
        <v>111</v>
      </c>
      <c r="D149" s="162" t="s">
        <v>447</v>
      </c>
      <c r="E149" s="969" t="s">
        <v>283</v>
      </c>
      <c r="F149" s="1000">
        <v>22767</v>
      </c>
      <c r="G149" s="1000"/>
      <c r="H149" s="1000">
        <v>22788</v>
      </c>
      <c r="I149" s="1000"/>
      <c r="J149" s="971">
        <f t="shared" si="43"/>
        <v>21</v>
      </c>
      <c r="K149" s="1000">
        <v>22788</v>
      </c>
      <c r="L149" s="541">
        <f t="shared" si="44"/>
        <v>0</v>
      </c>
      <c r="M149" s="1000">
        <v>22807</v>
      </c>
      <c r="N149" s="1000"/>
      <c r="O149" s="541">
        <f t="shared" si="38"/>
        <v>19</v>
      </c>
      <c r="P149" s="541">
        <f t="shared" si="39"/>
        <v>19</v>
      </c>
      <c r="Q149" s="1000">
        <v>22829</v>
      </c>
      <c r="R149" s="1000"/>
      <c r="S149" s="971">
        <f t="shared" si="30"/>
        <v>22</v>
      </c>
      <c r="T149" s="542">
        <f t="shared" si="40"/>
        <v>62</v>
      </c>
      <c r="U149" s="542"/>
      <c r="V149" s="541">
        <f t="shared" si="41"/>
        <v>19</v>
      </c>
      <c r="W149" s="543">
        <f t="shared" si="42"/>
        <v>43</v>
      </c>
      <c r="X149" s="972" t="s">
        <v>423</v>
      </c>
      <c r="Y149" s="162" t="s">
        <v>51</v>
      </c>
      <c r="Z149" s="162" t="s">
        <v>29</v>
      </c>
      <c r="AA149" s="972">
        <v>2024</v>
      </c>
      <c r="AB149" s="164" t="s">
        <v>30</v>
      </c>
      <c r="AC149" s="1001">
        <v>7</v>
      </c>
      <c r="AD149" s="974">
        <f t="shared" si="34"/>
        <v>8.8571428571428577</v>
      </c>
      <c r="AE149" s="975">
        <v>23.45</v>
      </c>
      <c r="AF149" s="544">
        <f t="shared" si="35"/>
        <v>207.70000000000002</v>
      </c>
      <c r="AG149" s="1030" t="s">
        <v>446</v>
      </c>
      <c r="AH149" s="1007">
        <f t="shared" si="36"/>
        <v>207.70000000000002</v>
      </c>
      <c r="AI149" s="978">
        <f t="shared" si="37"/>
        <v>8.8571428571428577</v>
      </c>
      <c r="AJ149" s="978">
        <f t="shared" si="45"/>
        <v>62</v>
      </c>
    </row>
    <row r="150" spans="1:39">
      <c r="A150" s="999">
        <v>45548</v>
      </c>
      <c r="B150" s="164" t="s">
        <v>263</v>
      </c>
      <c r="C150" s="164" t="s">
        <v>111</v>
      </c>
      <c r="D150" s="162" t="s">
        <v>448</v>
      </c>
      <c r="E150" s="969" t="s">
        <v>282</v>
      </c>
      <c r="F150" s="1000">
        <v>22829</v>
      </c>
      <c r="G150" s="1000"/>
      <c r="H150" s="1000">
        <v>22850</v>
      </c>
      <c r="I150" s="1000"/>
      <c r="J150" s="971">
        <f t="shared" si="43"/>
        <v>21</v>
      </c>
      <c r="K150" s="1000">
        <v>22850</v>
      </c>
      <c r="L150" s="541">
        <f t="shared" si="44"/>
        <v>0</v>
      </c>
      <c r="M150" s="1000">
        <v>22884</v>
      </c>
      <c r="N150" s="1000"/>
      <c r="O150" s="541">
        <f t="shared" si="38"/>
        <v>34</v>
      </c>
      <c r="P150" s="541">
        <f t="shared" si="39"/>
        <v>34</v>
      </c>
      <c r="Q150" s="1000">
        <v>22905</v>
      </c>
      <c r="R150" s="1000"/>
      <c r="S150" s="971">
        <f t="shared" si="30"/>
        <v>21</v>
      </c>
      <c r="T150" s="542">
        <f t="shared" si="40"/>
        <v>76</v>
      </c>
      <c r="U150" s="542"/>
      <c r="V150" s="541">
        <f t="shared" si="41"/>
        <v>34</v>
      </c>
      <c r="W150" s="543">
        <f t="shared" si="42"/>
        <v>42</v>
      </c>
      <c r="X150" s="972" t="s">
        <v>423</v>
      </c>
      <c r="Y150" s="162" t="s">
        <v>51</v>
      </c>
      <c r="Z150" s="162" t="s">
        <v>29</v>
      </c>
      <c r="AA150" s="972">
        <v>2024</v>
      </c>
      <c r="AB150" s="164" t="s">
        <v>30</v>
      </c>
      <c r="AC150" s="1001">
        <v>7</v>
      </c>
      <c r="AD150" s="974">
        <f t="shared" si="34"/>
        <v>10.857142857142858</v>
      </c>
      <c r="AE150" s="975">
        <v>23.45</v>
      </c>
      <c r="AF150" s="544">
        <f t="shared" si="35"/>
        <v>254.6</v>
      </c>
      <c r="AG150" s="1030" t="s">
        <v>446</v>
      </c>
      <c r="AH150" s="1007">
        <f t="shared" si="36"/>
        <v>254.6</v>
      </c>
      <c r="AI150" s="978">
        <f t="shared" si="37"/>
        <v>10.857142857142858</v>
      </c>
      <c r="AJ150" s="978">
        <f t="shared" si="45"/>
        <v>76</v>
      </c>
      <c r="AK150" s="1114" t="s">
        <v>439</v>
      </c>
      <c r="AL150" s="1114" t="s">
        <v>440</v>
      </c>
      <c r="AM150" s="1115" t="s">
        <v>2</v>
      </c>
    </row>
    <row r="151" spans="1:39">
      <c r="A151" s="999">
        <v>45548</v>
      </c>
      <c r="B151" s="164" t="s">
        <v>263</v>
      </c>
      <c r="C151" s="164" t="s">
        <v>111</v>
      </c>
      <c r="D151" s="162" t="s">
        <v>453</v>
      </c>
      <c r="E151" s="969" t="s">
        <v>282</v>
      </c>
      <c r="F151" s="1000">
        <v>22905</v>
      </c>
      <c r="G151" s="1000"/>
      <c r="H151" s="1000">
        <v>22942</v>
      </c>
      <c r="I151" s="1000"/>
      <c r="J151" s="971">
        <f t="shared" si="43"/>
        <v>37</v>
      </c>
      <c r="K151" s="1000">
        <v>22942</v>
      </c>
      <c r="L151" s="541">
        <f t="shared" si="44"/>
        <v>0</v>
      </c>
      <c r="M151" s="1000">
        <v>23000</v>
      </c>
      <c r="N151" s="1000"/>
      <c r="O151" s="541">
        <f t="shared" si="38"/>
        <v>58</v>
      </c>
      <c r="P151" s="541">
        <f t="shared" si="39"/>
        <v>58</v>
      </c>
      <c r="Q151" s="1000">
        <v>23019</v>
      </c>
      <c r="R151" s="1000"/>
      <c r="S151" s="971">
        <f t="shared" si="30"/>
        <v>19</v>
      </c>
      <c r="T151" s="542">
        <f t="shared" si="40"/>
        <v>114</v>
      </c>
      <c r="U151" s="542"/>
      <c r="V151" s="541">
        <f t="shared" si="41"/>
        <v>58</v>
      </c>
      <c r="W151" s="543">
        <f t="shared" si="42"/>
        <v>56</v>
      </c>
      <c r="X151" s="972" t="s">
        <v>423</v>
      </c>
      <c r="Y151" s="162" t="s">
        <v>51</v>
      </c>
      <c r="Z151" s="162" t="s">
        <v>29</v>
      </c>
      <c r="AA151" s="972">
        <v>2024</v>
      </c>
      <c r="AB151" s="164" t="s">
        <v>30</v>
      </c>
      <c r="AC151" s="1001">
        <v>7</v>
      </c>
      <c r="AD151" s="974">
        <f t="shared" si="34"/>
        <v>16.285714285714285</v>
      </c>
      <c r="AE151" s="975">
        <v>23.45</v>
      </c>
      <c r="AF151" s="544">
        <f t="shared" si="35"/>
        <v>381.9</v>
      </c>
      <c r="AG151" s="1030" t="s">
        <v>446</v>
      </c>
      <c r="AH151" s="1007">
        <f t="shared" si="36"/>
        <v>381.9</v>
      </c>
      <c r="AI151" s="978">
        <f t="shared" si="37"/>
        <v>16.285714285714285</v>
      </c>
      <c r="AJ151" s="978">
        <f t="shared" si="45"/>
        <v>114</v>
      </c>
      <c r="AK151" s="1116">
        <v>1055</v>
      </c>
      <c r="AL151" s="1116">
        <v>1000</v>
      </c>
      <c r="AM151" s="1117">
        <v>45552</v>
      </c>
    </row>
    <row r="152" spans="1:39">
      <c r="A152" s="999">
        <v>45548</v>
      </c>
      <c r="B152" s="164" t="s">
        <v>263</v>
      </c>
      <c r="C152" s="164" t="s">
        <v>111</v>
      </c>
      <c r="D152" s="162" t="s">
        <v>447</v>
      </c>
      <c r="E152" s="969" t="s">
        <v>283</v>
      </c>
      <c r="F152" s="1000">
        <v>23019</v>
      </c>
      <c r="G152" s="1000"/>
      <c r="H152" s="1000">
        <v>23040</v>
      </c>
      <c r="I152" s="1000"/>
      <c r="J152" s="971">
        <f t="shared" si="43"/>
        <v>21</v>
      </c>
      <c r="K152" s="1000">
        <v>23040</v>
      </c>
      <c r="L152" s="541">
        <f t="shared" si="44"/>
        <v>0</v>
      </c>
      <c r="M152" s="1000">
        <v>23074</v>
      </c>
      <c r="N152" s="1000"/>
      <c r="O152" s="541">
        <f t="shared" si="38"/>
        <v>34</v>
      </c>
      <c r="P152" s="541">
        <f t="shared" si="39"/>
        <v>34</v>
      </c>
      <c r="Q152" s="1000">
        <v>23099</v>
      </c>
      <c r="R152" s="1000"/>
      <c r="S152" s="971">
        <f t="shared" si="30"/>
        <v>25</v>
      </c>
      <c r="T152" s="542">
        <f t="shared" si="40"/>
        <v>80</v>
      </c>
      <c r="U152" s="542"/>
      <c r="V152" s="541">
        <f t="shared" si="41"/>
        <v>34</v>
      </c>
      <c r="W152" s="543">
        <f t="shared" si="42"/>
        <v>46</v>
      </c>
      <c r="X152" s="972" t="s">
        <v>423</v>
      </c>
      <c r="Y152" s="162" t="s">
        <v>51</v>
      </c>
      <c r="Z152" s="162" t="s">
        <v>29</v>
      </c>
      <c r="AA152" s="972">
        <v>2024</v>
      </c>
      <c r="AB152" s="164" t="s">
        <v>30</v>
      </c>
      <c r="AC152" s="1001">
        <v>7</v>
      </c>
      <c r="AD152" s="974">
        <f t="shared" si="34"/>
        <v>11.428571428571429</v>
      </c>
      <c r="AE152" s="975">
        <v>23.45</v>
      </c>
      <c r="AF152" s="544">
        <f t="shared" si="35"/>
        <v>268</v>
      </c>
      <c r="AG152" s="1030" t="s">
        <v>446</v>
      </c>
      <c r="AH152" s="1007">
        <f t="shared" si="36"/>
        <v>268</v>
      </c>
      <c r="AI152" s="978">
        <f t="shared" si="37"/>
        <v>11.428571428571429</v>
      </c>
      <c r="AJ152" s="978">
        <f t="shared" si="45"/>
        <v>80</v>
      </c>
    </row>
    <row r="153" spans="1:39">
      <c r="A153" s="999">
        <v>45552</v>
      </c>
      <c r="B153" s="164" t="s">
        <v>263</v>
      </c>
      <c r="C153" s="164" t="s">
        <v>111</v>
      </c>
      <c r="D153" s="162" t="s">
        <v>448</v>
      </c>
      <c r="E153" s="969" t="s">
        <v>282</v>
      </c>
      <c r="F153" s="1000">
        <v>23099</v>
      </c>
      <c r="G153" s="1000"/>
      <c r="H153" s="1000">
        <v>23120</v>
      </c>
      <c r="I153" s="1000"/>
      <c r="J153" s="971">
        <f t="shared" si="43"/>
        <v>21</v>
      </c>
      <c r="K153" s="1000">
        <v>23120</v>
      </c>
      <c r="L153" s="541">
        <f t="shared" si="44"/>
        <v>0</v>
      </c>
      <c r="M153" s="1000">
        <v>23120</v>
      </c>
      <c r="N153" s="1000"/>
      <c r="O153" s="541">
        <f t="shared" si="38"/>
        <v>0</v>
      </c>
      <c r="P153" s="541">
        <f t="shared" si="39"/>
        <v>0</v>
      </c>
      <c r="Q153" s="1000">
        <v>23175</v>
      </c>
      <c r="R153" s="1000"/>
      <c r="S153" s="971">
        <f t="shared" si="30"/>
        <v>55</v>
      </c>
      <c r="T153" s="542">
        <f t="shared" si="40"/>
        <v>76</v>
      </c>
      <c r="U153" s="542"/>
      <c r="V153" s="541">
        <f t="shared" si="41"/>
        <v>0</v>
      </c>
      <c r="W153" s="543">
        <f t="shared" si="42"/>
        <v>76</v>
      </c>
      <c r="X153" s="972" t="s">
        <v>423</v>
      </c>
      <c r="Y153" s="162" t="s">
        <v>51</v>
      </c>
      <c r="Z153" s="162" t="s">
        <v>29</v>
      </c>
      <c r="AA153" s="972">
        <v>2024</v>
      </c>
      <c r="AB153" s="164" t="s">
        <v>30</v>
      </c>
      <c r="AC153" s="1001">
        <v>7</v>
      </c>
      <c r="AD153" s="974">
        <f t="shared" si="34"/>
        <v>10.857142857142858</v>
      </c>
      <c r="AE153" s="975">
        <v>23.45</v>
      </c>
      <c r="AF153" s="544">
        <f t="shared" si="35"/>
        <v>254.6</v>
      </c>
      <c r="AG153" s="1030" t="s">
        <v>446</v>
      </c>
      <c r="AH153" s="1007">
        <f t="shared" si="36"/>
        <v>254.6</v>
      </c>
      <c r="AI153" s="978">
        <f t="shared" si="37"/>
        <v>10.857142857142858</v>
      </c>
      <c r="AJ153" s="978">
        <f t="shared" si="45"/>
        <v>76</v>
      </c>
    </row>
    <row r="154" spans="1:39">
      <c r="A154" s="999">
        <v>45552</v>
      </c>
      <c r="B154" s="164" t="s">
        <v>263</v>
      </c>
      <c r="C154" s="164" t="s">
        <v>111</v>
      </c>
      <c r="D154" s="162" t="s">
        <v>447</v>
      </c>
      <c r="E154" s="969" t="s">
        <v>283</v>
      </c>
      <c r="F154" s="1000">
        <v>23175</v>
      </c>
      <c r="G154" s="1000"/>
      <c r="H154" s="1000">
        <v>23196</v>
      </c>
      <c r="I154" s="1000"/>
      <c r="J154" s="971">
        <f t="shared" si="43"/>
        <v>21</v>
      </c>
      <c r="K154" s="1000">
        <v>23196</v>
      </c>
      <c r="L154" s="541">
        <f t="shared" si="44"/>
        <v>0</v>
      </c>
      <c r="M154" s="1000">
        <v>23230</v>
      </c>
      <c r="N154" s="1000"/>
      <c r="O154" s="541">
        <f t="shared" si="38"/>
        <v>34</v>
      </c>
      <c r="P154" s="541">
        <f t="shared" si="39"/>
        <v>34</v>
      </c>
      <c r="Q154" s="1000">
        <v>23252</v>
      </c>
      <c r="R154" s="1000"/>
      <c r="S154" s="971">
        <f t="shared" si="30"/>
        <v>22</v>
      </c>
      <c r="T154" s="542">
        <f t="shared" si="40"/>
        <v>77</v>
      </c>
      <c r="U154" s="542"/>
      <c r="V154" s="541">
        <f t="shared" si="41"/>
        <v>34</v>
      </c>
      <c r="W154" s="543">
        <f t="shared" si="42"/>
        <v>43</v>
      </c>
      <c r="X154" s="972" t="s">
        <v>423</v>
      </c>
      <c r="Y154" s="162" t="s">
        <v>51</v>
      </c>
      <c r="Z154" s="162" t="s">
        <v>29</v>
      </c>
      <c r="AA154" s="972">
        <v>2024</v>
      </c>
      <c r="AB154" s="164" t="s">
        <v>30</v>
      </c>
      <c r="AC154" s="1001">
        <v>7</v>
      </c>
      <c r="AD154" s="974">
        <f t="shared" si="34"/>
        <v>11</v>
      </c>
      <c r="AE154" s="975">
        <v>23.45</v>
      </c>
      <c r="AF154" s="544">
        <f t="shared" si="35"/>
        <v>257.95</v>
      </c>
      <c r="AG154" s="1030" t="s">
        <v>446</v>
      </c>
      <c r="AH154" s="1007">
        <f t="shared" si="36"/>
        <v>257.95</v>
      </c>
      <c r="AI154" s="978">
        <f t="shared" si="37"/>
        <v>11</v>
      </c>
      <c r="AJ154" s="978">
        <f t="shared" si="45"/>
        <v>77</v>
      </c>
      <c r="AK154" s="1114" t="s">
        <v>439</v>
      </c>
      <c r="AL154" s="1114" t="s">
        <v>440</v>
      </c>
      <c r="AM154" s="1115" t="s">
        <v>2</v>
      </c>
    </row>
    <row r="155" spans="1:39">
      <c r="A155" s="999">
        <v>45553</v>
      </c>
      <c r="B155" s="164" t="s">
        <v>263</v>
      </c>
      <c r="C155" s="164" t="s">
        <v>111</v>
      </c>
      <c r="D155" s="162" t="s">
        <v>448</v>
      </c>
      <c r="E155" s="969" t="s">
        <v>282</v>
      </c>
      <c r="F155" s="1000">
        <v>23252</v>
      </c>
      <c r="G155" s="1000"/>
      <c r="H155" s="1000">
        <v>23274</v>
      </c>
      <c r="I155" s="1000"/>
      <c r="J155" s="971">
        <f t="shared" si="43"/>
        <v>22</v>
      </c>
      <c r="K155" s="1000">
        <v>23274</v>
      </c>
      <c r="L155" s="541">
        <f t="shared" si="44"/>
        <v>0</v>
      </c>
      <c r="M155" s="1000">
        <v>23308</v>
      </c>
      <c r="N155" s="1000"/>
      <c r="O155" s="541">
        <f t="shared" si="38"/>
        <v>34</v>
      </c>
      <c r="P155" s="541">
        <f t="shared" si="39"/>
        <v>34</v>
      </c>
      <c r="Q155" s="1000">
        <v>23330</v>
      </c>
      <c r="R155" s="1000"/>
      <c r="S155" s="971">
        <f t="shared" si="30"/>
        <v>22</v>
      </c>
      <c r="T155" s="542">
        <f t="shared" si="40"/>
        <v>78</v>
      </c>
      <c r="U155" s="542"/>
      <c r="V155" s="541">
        <f t="shared" si="41"/>
        <v>34</v>
      </c>
      <c r="W155" s="543">
        <f t="shared" si="42"/>
        <v>44</v>
      </c>
      <c r="X155" s="972" t="s">
        <v>423</v>
      </c>
      <c r="Y155" s="162" t="s">
        <v>51</v>
      </c>
      <c r="Z155" s="162" t="s">
        <v>29</v>
      </c>
      <c r="AA155" s="972">
        <v>2024</v>
      </c>
      <c r="AB155" s="164" t="s">
        <v>30</v>
      </c>
      <c r="AC155" s="1001">
        <v>7</v>
      </c>
      <c r="AD155" s="974">
        <f t="shared" si="34"/>
        <v>11.142857142857142</v>
      </c>
      <c r="AE155" s="975">
        <v>23.45</v>
      </c>
      <c r="AF155" s="544">
        <f t="shared" si="35"/>
        <v>261.29999999999995</v>
      </c>
      <c r="AG155" s="1030" t="s">
        <v>446</v>
      </c>
      <c r="AH155" s="1007">
        <f t="shared" si="36"/>
        <v>261.29999999999995</v>
      </c>
      <c r="AI155" s="978">
        <f t="shared" si="37"/>
        <v>11.142857142857142</v>
      </c>
      <c r="AJ155" s="978">
        <f t="shared" si="45"/>
        <v>78</v>
      </c>
      <c r="AK155" s="1116">
        <v>1042</v>
      </c>
      <c r="AL155" s="1116">
        <v>1000</v>
      </c>
      <c r="AM155" s="1117">
        <v>45548</v>
      </c>
    </row>
    <row r="156" spans="1:39">
      <c r="A156" s="999">
        <v>45553</v>
      </c>
      <c r="B156" s="164" t="s">
        <v>263</v>
      </c>
      <c r="C156" s="164" t="s">
        <v>111</v>
      </c>
      <c r="D156" s="162" t="s">
        <v>447</v>
      </c>
      <c r="E156" s="969" t="s">
        <v>283</v>
      </c>
      <c r="F156" s="1000">
        <v>23330</v>
      </c>
      <c r="G156" s="1000"/>
      <c r="H156" s="1000">
        <v>23351</v>
      </c>
      <c r="I156" s="1000"/>
      <c r="J156" s="971">
        <f t="shared" si="43"/>
        <v>21</v>
      </c>
      <c r="K156" s="1000">
        <v>23351</v>
      </c>
      <c r="L156" s="541">
        <f t="shared" si="44"/>
        <v>0</v>
      </c>
      <c r="M156" s="1000">
        <v>23385</v>
      </c>
      <c r="N156" s="1000"/>
      <c r="O156" s="541">
        <f t="shared" si="38"/>
        <v>34</v>
      </c>
      <c r="P156" s="541">
        <f t="shared" si="39"/>
        <v>34</v>
      </c>
      <c r="Q156" s="1000">
        <v>23407</v>
      </c>
      <c r="R156" s="1000"/>
      <c r="S156" s="971">
        <f t="shared" si="30"/>
        <v>22</v>
      </c>
      <c r="T156" s="542">
        <f t="shared" si="40"/>
        <v>77</v>
      </c>
      <c r="U156" s="542"/>
      <c r="V156" s="541">
        <f t="shared" si="41"/>
        <v>34</v>
      </c>
      <c r="W156" s="543">
        <f t="shared" si="42"/>
        <v>43</v>
      </c>
      <c r="X156" s="972" t="s">
        <v>423</v>
      </c>
      <c r="Y156" s="162" t="s">
        <v>51</v>
      </c>
      <c r="Z156" s="162" t="s">
        <v>29</v>
      </c>
      <c r="AA156" s="972">
        <v>2024</v>
      </c>
      <c r="AB156" s="164" t="s">
        <v>30</v>
      </c>
      <c r="AC156" s="1001">
        <v>7</v>
      </c>
      <c r="AD156" s="974">
        <f t="shared" si="34"/>
        <v>11</v>
      </c>
      <c r="AE156" s="975">
        <v>23.45</v>
      </c>
      <c r="AF156" s="544">
        <f t="shared" si="35"/>
        <v>257.95</v>
      </c>
      <c r="AG156" s="1030" t="s">
        <v>446</v>
      </c>
      <c r="AH156" s="1007">
        <f t="shared" si="36"/>
        <v>257.95</v>
      </c>
      <c r="AI156" s="978">
        <f t="shared" si="37"/>
        <v>11</v>
      </c>
      <c r="AJ156" s="978">
        <f t="shared" si="45"/>
        <v>77</v>
      </c>
    </row>
    <row r="157" spans="1:39">
      <c r="A157" s="999">
        <v>45554</v>
      </c>
      <c r="B157" s="164" t="s">
        <v>263</v>
      </c>
      <c r="C157" s="164" t="s">
        <v>111</v>
      </c>
      <c r="D157" s="162" t="s">
        <v>448</v>
      </c>
      <c r="E157" s="969" t="s">
        <v>282</v>
      </c>
      <c r="F157" s="1000">
        <v>23407</v>
      </c>
      <c r="G157" s="1000"/>
      <c r="H157" s="1000">
        <v>23428</v>
      </c>
      <c r="I157" s="1000"/>
      <c r="J157" s="971">
        <f t="shared" si="43"/>
        <v>21</v>
      </c>
      <c r="K157" s="1000">
        <v>23428</v>
      </c>
      <c r="L157" s="541">
        <f t="shared" si="44"/>
        <v>0</v>
      </c>
      <c r="M157" s="1000">
        <v>23447</v>
      </c>
      <c r="N157" s="1000"/>
      <c r="O157" s="541">
        <f t="shared" si="38"/>
        <v>19</v>
      </c>
      <c r="P157" s="541">
        <f t="shared" si="39"/>
        <v>19</v>
      </c>
      <c r="Q157" s="1000">
        <v>23469</v>
      </c>
      <c r="R157" s="1000"/>
      <c r="S157" s="971">
        <f t="shared" si="30"/>
        <v>22</v>
      </c>
      <c r="T157" s="542">
        <f t="shared" si="40"/>
        <v>62</v>
      </c>
      <c r="U157" s="542"/>
      <c r="V157" s="541">
        <f t="shared" si="41"/>
        <v>19</v>
      </c>
      <c r="W157" s="543">
        <f t="shared" si="42"/>
        <v>43</v>
      </c>
      <c r="X157" s="972" t="s">
        <v>423</v>
      </c>
      <c r="Y157" s="162" t="s">
        <v>51</v>
      </c>
      <c r="Z157" s="162" t="s">
        <v>29</v>
      </c>
      <c r="AA157" s="972">
        <v>2024</v>
      </c>
      <c r="AB157" s="164" t="s">
        <v>30</v>
      </c>
      <c r="AC157" s="1001">
        <v>7</v>
      </c>
      <c r="AD157" s="974">
        <f t="shared" si="34"/>
        <v>8.8571428571428577</v>
      </c>
      <c r="AE157" s="975">
        <v>23.45</v>
      </c>
      <c r="AF157" s="544">
        <f t="shared" si="35"/>
        <v>207.70000000000002</v>
      </c>
      <c r="AG157" s="1030" t="s">
        <v>446</v>
      </c>
      <c r="AH157" s="1007">
        <f t="shared" si="36"/>
        <v>207.70000000000002</v>
      </c>
      <c r="AI157" s="978">
        <f t="shared" si="37"/>
        <v>8.8571428571428577</v>
      </c>
      <c r="AJ157" s="978">
        <f t="shared" si="45"/>
        <v>62</v>
      </c>
    </row>
    <row r="158" spans="1:39">
      <c r="A158" s="999">
        <v>45554</v>
      </c>
      <c r="B158" s="164" t="s">
        <v>263</v>
      </c>
      <c r="C158" s="164" t="s">
        <v>111</v>
      </c>
      <c r="D158" s="162" t="s">
        <v>447</v>
      </c>
      <c r="E158" s="969" t="s">
        <v>283</v>
      </c>
      <c r="F158" s="1000">
        <v>23469</v>
      </c>
      <c r="G158" s="1000"/>
      <c r="H158" s="1000">
        <v>23490</v>
      </c>
      <c r="I158" s="1000"/>
      <c r="J158" s="971">
        <f t="shared" si="43"/>
        <v>21</v>
      </c>
      <c r="K158" s="1000">
        <v>23490</v>
      </c>
      <c r="L158" s="541">
        <f t="shared" si="44"/>
        <v>0</v>
      </c>
      <c r="M158" s="1000">
        <v>23509</v>
      </c>
      <c r="N158" s="1000"/>
      <c r="O158" s="541">
        <f t="shared" si="38"/>
        <v>19</v>
      </c>
      <c r="P158" s="541">
        <f t="shared" si="39"/>
        <v>19</v>
      </c>
      <c r="Q158" s="1000">
        <v>23531</v>
      </c>
      <c r="R158" s="1000"/>
      <c r="S158" s="971">
        <f t="shared" si="30"/>
        <v>22</v>
      </c>
      <c r="T158" s="542">
        <f t="shared" si="40"/>
        <v>62</v>
      </c>
      <c r="U158" s="542"/>
      <c r="V158" s="541">
        <f t="shared" si="41"/>
        <v>19</v>
      </c>
      <c r="W158" s="543">
        <f t="shared" si="42"/>
        <v>43</v>
      </c>
      <c r="X158" s="972" t="s">
        <v>423</v>
      </c>
      <c r="Y158" s="162" t="s">
        <v>51</v>
      </c>
      <c r="Z158" s="162" t="s">
        <v>29</v>
      </c>
      <c r="AA158" s="972">
        <v>2024</v>
      </c>
      <c r="AB158" s="164" t="s">
        <v>30</v>
      </c>
      <c r="AC158" s="1001">
        <v>7</v>
      </c>
      <c r="AD158" s="974">
        <f t="shared" si="34"/>
        <v>8.8571428571428577</v>
      </c>
      <c r="AE158" s="975">
        <v>23.45</v>
      </c>
      <c r="AF158" s="544">
        <f t="shared" si="35"/>
        <v>207.70000000000002</v>
      </c>
      <c r="AG158" s="1030" t="s">
        <v>446</v>
      </c>
      <c r="AH158" s="1007">
        <f t="shared" si="36"/>
        <v>207.70000000000002</v>
      </c>
      <c r="AI158" s="978">
        <f t="shared" si="37"/>
        <v>8.8571428571428577</v>
      </c>
      <c r="AJ158" s="978">
        <f t="shared" si="45"/>
        <v>62</v>
      </c>
      <c r="AK158" s="1114" t="s">
        <v>439</v>
      </c>
      <c r="AL158" s="1114" t="s">
        <v>440</v>
      </c>
      <c r="AM158" s="1115" t="s">
        <v>2</v>
      </c>
    </row>
    <row r="159" spans="1:39">
      <c r="A159" s="999">
        <v>45555</v>
      </c>
      <c r="B159" s="164" t="s">
        <v>263</v>
      </c>
      <c r="C159" s="164" t="s">
        <v>111</v>
      </c>
      <c r="D159" s="162" t="s">
        <v>448</v>
      </c>
      <c r="E159" s="969" t="s">
        <v>282</v>
      </c>
      <c r="F159" s="1000">
        <v>23531</v>
      </c>
      <c r="G159" s="1000"/>
      <c r="H159" s="1000">
        <v>23552</v>
      </c>
      <c r="I159" s="1000"/>
      <c r="J159" s="971">
        <f t="shared" si="43"/>
        <v>21</v>
      </c>
      <c r="K159" s="1000">
        <v>23552</v>
      </c>
      <c r="L159" s="541">
        <f t="shared" si="44"/>
        <v>0</v>
      </c>
      <c r="M159" s="1000">
        <v>23586</v>
      </c>
      <c r="N159" s="1000"/>
      <c r="O159" s="541">
        <f t="shared" si="38"/>
        <v>34</v>
      </c>
      <c r="P159" s="541">
        <f t="shared" si="39"/>
        <v>34</v>
      </c>
      <c r="Q159" s="1000">
        <v>23608</v>
      </c>
      <c r="R159" s="1000"/>
      <c r="S159" s="971">
        <f t="shared" ref="S159:S213" si="46">Q159-M159</f>
        <v>22</v>
      </c>
      <c r="T159" s="542">
        <f t="shared" si="40"/>
        <v>77</v>
      </c>
      <c r="U159" s="542"/>
      <c r="V159" s="541">
        <f t="shared" si="41"/>
        <v>34</v>
      </c>
      <c r="W159" s="543">
        <f t="shared" si="42"/>
        <v>43</v>
      </c>
      <c r="X159" s="972" t="s">
        <v>423</v>
      </c>
      <c r="Y159" s="162" t="s">
        <v>51</v>
      </c>
      <c r="Z159" s="162" t="s">
        <v>29</v>
      </c>
      <c r="AA159" s="972">
        <v>2024</v>
      </c>
      <c r="AB159" s="164" t="s">
        <v>30</v>
      </c>
      <c r="AC159" s="1001">
        <v>7</v>
      </c>
      <c r="AD159" s="974">
        <f t="shared" ref="AD159:AD186" si="47">T159/AC159</f>
        <v>11</v>
      </c>
      <c r="AE159" s="975">
        <v>23.45</v>
      </c>
      <c r="AF159" s="544">
        <f t="shared" ref="AF159:AF186" si="48">AD159*AE159</f>
        <v>257.95</v>
      </c>
      <c r="AG159" s="1030" t="s">
        <v>446</v>
      </c>
      <c r="AH159" s="1007">
        <f t="shared" ref="AH159:AH186" si="49">AF159</f>
        <v>257.95</v>
      </c>
      <c r="AI159" s="978">
        <f t="shared" ref="AI159:AI186" si="50">AD159</f>
        <v>11</v>
      </c>
      <c r="AJ159" s="978">
        <f t="shared" si="45"/>
        <v>77</v>
      </c>
      <c r="AK159" s="1116">
        <v>931</v>
      </c>
      <c r="AL159" s="1116">
        <v>1000</v>
      </c>
      <c r="AM159" s="1117">
        <v>45555</v>
      </c>
    </row>
    <row r="160" spans="1:39">
      <c r="A160" s="999">
        <v>45555</v>
      </c>
      <c r="B160" s="164" t="s">
        <v>263</v>
      </c>
      <c r="C160" s="164" t="s">
        <v>111</v>
      </c>
      <c r="D160" s="162" t="s">
        <v>447</v>
      </c>
      <c r="E160" s="969" t="s">
        <v>283</v>
      </c>
      <c r="F160" s="1000">
        <v>23608</v>
      </c>
      <c r="G160" s="1000"/>
      <c r="H160" s="1000">
        <v>23629</v>
      </c>
      <c r="I160" s="1000"/>
      <c r="J160" s="971">
        <f t="shared" si="43"/>
        <v>21</v>
      </c>
      <c r="K160" s="1000">
        <v>23629</v>
      </c>
      <c r="L160" s="541">
        <f t="shared" si="44"/>
        <v>0</v>
      </c>
      <c r="M160" s="1000">
        <v>23663</v>
      </c>
      <c r="N160" s="1000"/>
      <c r="O160" s="541">
        <f t="shared" si="38"/>
        <v>34</v>
      </c>
      <c r="P160" s="541">
        <f t="shared" si="39"/>
        <v>34</v>
      </c>
      <c r="Q160" s="1000">
        <v>23684</v>
      </c>
      <c r="R160" s="1000"/>
      <c r="S160" s="971">
        <f t="shared" si="46"/>
        <v>21</v>
      </c>
      <c r="T160" s="542">
        <f t="shared" si="40"/>
        <v>76</v>
      </c>
      <c r="U160" s="542"/>
      <c r="V160" s="541">
        <f t="shared" si="41"/>
        <v>34</v>
      </c>
      <c r="W160" s="543">
        <f t="shared" si="42"/>
        <v>42</v>
      </c>
      <c r="X160" s="972" t="s">
        <v>423</v>
      </c>
      <c r="Y160" s="162" t="s">
        <v>51</v>
      </c>
      <c r="Z160" s="162" t="s">
        <v>29</v>
      </c>
      <c r="AA160" s="972">
        <v>2024</v>
      </c>
      <c r="AB160" s="164" t="s">
        <v>30</v>
      </c>
      <c r="AC160" s="1001">
        <v>7</v>
      </c>
      <c r="AD160" s="974">
        <f t="shared" si="47"/>
        <v>10.857142857142858</v>
      </c>
      <c r="AE160" s="975">
        <v>23.45</v>
      </c>
      <c r="AF160" s="544">
        <f t="shared" si="48"/>
        <v>254.6</v>
      </c>
      <c r="AG160" s="1030" t="s">
        <v>446</v>
      </c>
      <c r="AH160" s="1007">
        <f t="shared" si="49"/>
        <v>254.6</v>
      </c>
      <c r="AI160" s="978">
        <f t="shared" si="50"/>
        <v>10.857142857142858</v>
      </c>
      <c r="AJ160" s="978">
        <f t="shared" si="45"/>
        <v>76</v>
      </c>
    </row>
    <row r="161" spans="1:39">
      <c r="A161" s="999">
        <v>45558</v>
      </c>
      <c r="B161" s="164" t="s">
        <v>263</v>
      </c>
      <c r="C161" s="164" t="s">
        <v>111</v>
      </c>
      <c r="D161" s="162" t="s">
        <v>448</v>
      </c>
      <c r="E161" s="969" t="s">
        <v>282</v>
      </c>
      <c r="F161" s="1000">
        <v>23684</v>
      </c>
      <c r="G161" s="1000"/>
      <c r="H161" s="1000">
        <v>23706</v>
      </c>
      <c r="I161" s="1000"/>
      <c r="J161" s="971">
        <f t="shared" si="43"/>
        <v>22</v>
      </c>
      <c r="K161" s="1000">
        <v>23706</v>
      </c>
      <c r="L161" s="541">
        <f t="shared" si="44"/>
        <v>0</v>
      </c>
      <c r="M161" s="1000">
        <v>23740</v>
      </c>
      <c r="N161" s="1000"/>
      <c r="O161" s="541">
        <f t="shared" si="38"/>
        <v>34</v>
      </c>
      <c r="P161" s="541">
        <f t="shared" si="39"/>
        <v>34</v>
      </c>
      <c r="Q161" s="1000">
        <v>23761</v>
      </c>
      <c r="R161" s="1000"/>
      <c r="S161" s="971">
        <f t="shared" si="46"/>
        <v>21</v>
      </c>
      <c r="T161" s="542">
        <f t="shared" si="40"/>
        <v>77</v>
      </c>
      <c r="U161" s="542"/>
      <c r="V161" s="541">
        <f t="shared" si="41"/>
        <v>34</v>
      </c>
      <c r="W161" s="543">
        <f t="shared" si="42"/>
        <v>43</v>
      </c>
      <c r="X161" s="972" t="s">
        <v>423</v>
      </c>
      <c r="Y161" s="162" t="s">
        <v>51</v>
      </c>
      <c r="Z161" s="162" t="s">
        <v>29</v>
      </c>
      <c r="AA161" s="972">
        <v>2024</v>
      </c>
      <c r="AB161" s="164" t="s">
        <v>30</v>
      </c>
      <c r="AC161" s="1001">
        <v>7</v>
      </c>
      <c r="AD161" s="974">
        <f t="shared" si="47"/>
        <v>11</v>
      </c>
      <c r="AE161" s="975">
        <v>23.45</v>
      </c>
      <c r="AF161" s="544">
        <f t="shared" si="48"/>
        <v>257.95</v>
      </c>
      <c r="AG161" s="1030" t="s">
        <v>446</v>
      </c>
      <c r="AH161" s="1007">
        <f t="shared" si="49"/>
        <v>257.95</v>
      </c>
      <c r="AI161" s="978">
        <f t="shared" si="50"/>
        <v>11</v>
      </c>
      <c r="AJ161" s="978">
        <f t="shared" si="45"/>
        <v>77</v>
      </c>
    </row>
    <row r="162" spans="1:39">
      <c r="A162" s="999">
        <v>45558</v>
      </c>
      <c r="B162" s="164" t="s">
        <v>263</v>
      </c>
      <c r="C162" s="164" t="s">
        <v>111</v>
      </c>
      <c r="D162" s="162" t="s">
        <v>447</v>
      </c>
      <c r="E162" s="969" t="s">
        <v>283</v>
      </c>
      <c r="F162" s="1000">
        <v>23761</v>
      </c>
      <c r="G162" s="1000"/>
      <c r="H162" s="1000">
        <v>23783</v>
      </c>
      <c r="I162" s="1000"/>
      <c r="J162" s="971">
        <f t="shared" si="43"/>
        <v>22</v>
      </c>
      <c r="K162" s="1000">
        <v>23783</v>
      </c>
      <c r="L162" s="541">
        <f t="shared" si="44"/>
        <v>0</v>
      </c>
      <c r="M162" s="1000">
        <v>23817</v>
      </c>
      <c r="N162" s="1000"/>
      <c r="O162" s="541">
        <f t="shared" si="38"/>
        <v>34</v>
      </c>
      <c r="P162" s="541">
        <f t="shared" si="39"/>
        <v>34</v>
      </c>
      <c r="Q162" s="1000">
        <v>23837</v>
      </c>
      <c r="R162" s="1000"/>
      <c r="S162" s="971">
        <f t="shared" si="46"/>
        <v>20</v>
      </c>
      <c r="T162" s="542">
        <f t="shared" si="40"/>
        <v>76</v>
      </c>
      <c r="U162" s="542"/>
      <c r="V162" s="541">
        <f t="shared" si="41"/>
        <v>34</v>
      </c>
      <c r="W162" s="543">
        <f t="shared" si="42"/>
        <v>42</v>
      </c>
      <c r="X162" s="972" t="s">
        <v>423</v>
      </c>
      <c r="Y162" s="162" t="s">
        <v>51</v>
      </c>
      <c r="Z162" s="162" t="s">
        <v>29</v>
      </c>
      <c r="AA162" s="972">
        <v>2024</v>
      </c>
      <c r="AB162" s="164" t="s">
        <v>30</v>
      </c>
      <c r="AC162" s="1001">
        <v>7</v>
      </c>
      <c r="AD162" s="974">
        <f t="shared" si="47"/>
        <v>10.857142857142858</v>
      </c>
      <c r="AE162" s="975">
        <v>23.45</v>
      </c>
      <c r="AF162" s="544">
        <f t="shared" si="48"/>
        <v>254.6</v>
      </c>
      <c r="AG162" s="1030" t="s">
        <v>446</v>
      </c>
      <c r="AH162" s="1007">
        <f t="shared" si="49"/>
        <v>254.6</v>
      </c>
      <c r="AI162" s="978">
        <f t="shared" si="50"/>
        <v>10.857142857142858</v>
      </c>
      <c r="AJ162" s="978">
        <f t="shared" si="45"/>
        <v>76</v>
      </c>
      <c r="AK162" s="1114" t="s">
        <v>439</v>
      </c>
      <c r="AL162" s="1114" t="s">
        <v>440</v>
      </c>
      <c r="AM162" s="1115" t="s">
        <v>2</v>
      </c>
    </row>
    <row r="163" spans="1:39">
      <c r="A163" s="999">
        <v>45559</v>
      </c>
      <c r="B163" s="164" t="s">
        <v>263</v>
      </c>
      <c r="C163" s="164" t="s">
        <v>111</v>
      </c>
      <c r="D163" s="162" t="s">
        <v>448</v>
      </c>
      <c r="E163" s="969" t="s">
        <v>282</v>
      </c>
      <c r="F163" s="1000">
        <v>23838</v>
      </c>
      <c r="G163" s="1000"/>
      <c r="H163" s="1000">
        <v>23860</v>
      </c>
      <c r="I163" s="1000"/>
      <c r="J163" s="971">
        <f t="shared" si="43"/>
        <v>22</v>
      </c>
      <c r="K163" s="1000">
        <v>23860</v>
      </c>
      <c r="L163" s="541">
        <f t="shared" si="44"/>
        <v>0</v>
      </c>
      <c r="M163" s="1000">
        <v>23894</v>
      </c>
      <c r="N163" s="1000"/>
      <c r="O163" s="541">
        <f t="shared" si="38"/>
        <v>34</v>
      </c>
      <c r="P163" s="541">
        <f t="shared" si="39"/>
        <v>34</v>
      </c>
      <c r="Q163" s="1000">
        <v>23914</v>
      </c>
      <c r="R163" s="1000"/>
      <c r="S163" s="971">
        <f t="shared" si="46"/>
        <v>20</v>
      </c>
      <c r="T163" s="542">
        <f t="shared" si="40"/>
        <v>76</v>
      </c>
      <c r="U163" s="542"/>
      <c r="V163" s="541">
        <f t="shared" si="41"/>
        <v>34</v>
      </c>
      <c r="W163" s="543">
        <f t="shared" si="42"/>
        <v>42</v>
      </c>
      <c r="X163" s="972" t="s">
        <v>423</v>
      </c>
      <c r="Y163" s="162" t="s">
        <v>51</v>
      </c>
      <c r="Z163" s="162" t="s">
        <v>29</v>
      </c>
      <c r="AA163" s="972">
        <v>2024</v>
      </c>
      <c r="AB163" s="164" t="s">
        <v>30</v>
      </c>
      <c r="AC163" s="1001">
        <v>7</v>
      </c>
      <c r="AD163" s="974">
        <f t="shared" si="47"/>
        <v>10.857142857142858</v>
      </c>
      <c r="AE163" s="975">
        <v>23.45</v>
      </c>
      <c r="AF163" s="544">
        <f t="shared" si="48"/>
        <v>254.6</v>
      </c>
      <c r="AG163" s="1030" t="s">
        <v>446</v>
      </c>
      <c r="AH163" s="1007">
        <f t="shared" si="49"/>
        <v>254.6</v>
      </c>
      <c r="AI163" s="978">
        <f t="shared" si="50"/>
        <v>10.857142857142858</v>
      </c>
      <c r="AJ163" s="978">
        <f t="shared" si="45"/>
        <v>76</v>
      </c>
      <c r="AK163" s="1116">
        <v>1022</v>
      </c>
      <c r="AL163" s="1116">
        <v>1000</v>
      </c>
      <c r="AM163" s="1117">
        <v>45559</v>
      </c>
    </row>
    <row r="164" spans="1:39">
      <c r="A164" s="999">
        <v>45559</v>
      </c>
      <c r="B164" s="164" t="s">
        <v>263</v>
      </c>
      <c r="C164" s="164" t="s">
        <v>111</v>
      </c>
      <c r="D164" s="162" t="s">
        <v>447</v>
      </c>
      <c r="E164" s="969" t="s">
        <v>283</v>
      </c>
      <c r="F164" s="1000">
        <v>23915</v>
      </c>
      <c r="G164" s="1000"/>
      <c r="H164" s="1000">
        <v>23936</v>
      </c>
      <c r="I164" s="1000"/>
      <c r="J164" s="971">
        <f t="shared" si="43"/>
        <v>21</v>
      </c>
      <c r="K164" s="1000">
        <v>23936</v>
      </c>
      <c r="L164" s="541">
        <f t="shared" si="44"/>
        <v>0</v>
      </c>
      <c r="M164" s="1000">
        <v>23970</v>
      </c>
      <c r="N164" s="1000"/>
      <c r="O164" s="541">
        <f t="shared" si="38"/>
        <v>34</v>
      </c>
      <c r="P164" s="541">
        <f t="shared" si="39"/>
        <v>34</v>
      </c>
      <c r="Q164" s="1000">
        <v>23991</v>
      </c>
      <c r="R164" s="1000"/>
      <c r="S164" s="971">
        <f t="shared" si="46"/>
        <v>21</v>
      </c>
      <c r="T164" s="542">
        <f t="shared" si="40"/>
        <v>76</v>
      </c>
      <c r="U164" s="542"/>
      <c r="V164" s="541">
        <f t="shared" si="41"/>
        <v>34</v>
      </c>
      <c r="W164" s="543">
        <f t="shared" si="42"/>
        <v>42</v>
      </c>
      <c r="X164" s="972" t="s">
        <v>423</v>
      </c>
      <c r="Y164" s="162" t="s">
        <v>51</v>
      </c>
      <c r="Z164" s="162" t="s">
        <v>29</v>
      </c>
      <c r="AA164" s="972">
        <v>2024</v>
      </c>
      <c r="AB164" s="164" t="s">
        <v>30</v>
      </c>
      <c r="AC164" s="1001">
        <v>7</v>
      </c>
      <c r="AD164" s="974">
        <f t="shared" si="47"/>
        <v>10.857142857142858</v>
      </c>
      <c r="AE164" s="975">
        <v>23.45</v>
      </c>
      <c r="AF164" s="544">
        <f t="shared" si="48"/>
        <v>254.6</v>
      </c>
      <c r="AG164" s="1030" t="s">
        <v>446</v>
      </c>
      <c r="AH164" s="1007">
        <f t="shared" si="49"/>
        <v>254.6</v>
      </c>
      <c r="AI164" s="978">
        <f t="shared" si="50"/>
        <v>10.857142857142858</v>
      </c>
      <c r="AJ164" s="978">
        <f t="shared" si="45"/>
        <v>76</v>
      </c>
    </row>
    <row r="165" spans="1:39">
      <c r="A165" s="999">
        <v>45560</v>
      </c>
      <c r="B165" s="164" t="s">
        <v>263</v>
      </c>
      <c r="C165" s="164" t="s">
        <v>111</v>
      </c>
      <c r="D165" s="162" t="s">
        <v>448</v>
      </c>
      <c r="E165" s="969" t="s">
        <v>282</v>
      </c>
      <c r="F165" s="1000">
        <v>23991</v>
      </c>
      <c r="G165" s="1000"/>
      <c r="H165" s="1000">
        <v>24012</v>
      </c>
      <c r="I165" s="1000"/>
      <c r="J165" s="971">
        <f t="shared" si="43"/>
        <v>21</v>
      </c>
      <c r="K165" s="1000">
        <v>24012</v>
      </c>
      <c r="L165" s="541">
        <f t="shared" si="44"/>
        <v>0</v>
      </c>
      <c r="M165" s="1000">
        <v>24046</v>
      </c>
      <c r="N165" s="1000"/>
      <c r="O165" s="541">
        <f t="shared" si="38"/>
        <v>34</v>
      </c>
      <c r="P165" s="541">
        <f t="shared" si="39"/>
        <v>34</v>
      </c>
      <c r="Q165" s="1000">
        <v>24067</v>
      </c>
      <c r="R165" s="1000"/>
      <c r="S165" s="971">
        <f t="shared" si="46"/>
        <v>21</v>
      </c>
      <c r="T165" s="542">
        <f t="shared" si="40"/>
        <v>76</v>
      </c>
      <c r="U165" s="542"/>
      <c r="V165" s="541">
        <f t="shared" si="41"/>
        <v>34</v>
      </c>
      <c r="W165" s="543">
        <f t="shared" si="42"/>
        <v>42</v>
      </c>
      <c r="X165" s="972" t="s">
        <v>423</v>
      </c>
      <c r="Y165" s="162" t="s">
        <v>51</v>
      </c>
      <c r="Z165" s="162" t="s">
        <v>29</v>
      </c>
      <c r="AA165" s="972">
        <v>2024</v>
      </c>
      <c r="AB165" s="164" t="s">
        <v>30</v>
      </c>
      <c r="AC165" s="1001">
        <v>7</v>
      </c>
      <c r="AD165" s="974">
        <f t="shared" si="47"/>
        <v>10.857142857142858</v>
      </c>
      <c r="AE165" s="975">
        <v>23.45</v>
      </c>
      <c r="AF165" s="544">
        <f t="shared" si="48"/>
        <v>254.6</v>
      </c>
      <c r="AG165" s="1030" t="s">
        <v>446</v>
      </c>
      <c r="AH165" s="1007">
        <f t="shared" si="49"/>
        <v>254.6</v>
      </c>
      <c r="AI165" s="978">
        <f t="shared" si="50"/>
        <v>10.857142857142858</v>
      </c>
      <c r="AJ165" s="978">
        <f t="shared" si="45"/>
        <v>76</v>
      </c>
    </row>
    <row r="166" spans="1:39">
      <c r="A166" s="999">
        <v>45560</v>
      </c>
      <c r="B166" s="164" t="s">
        <v>263</v>
      </c>
      <c r="C166" s="164" t="s">
        <v>111</v>
      </c>
      <c r="D166" s="162" t="s">
        <v>447</v>
      </c>
      <c r="E166" s="969" t="s">
        <v>283</v>
      </c>
      <c r="F166" s="1000">
        <v>24067</v>
      </c>
      <c r="G166" s="1000"/>
      <c r="H166" s="1000">
        <v>24088</v>
      </c>
      <c r="I166" s="1000"/>
      <c r="J166" s="971">
        <f t="shared" si="43"/>
        <v>21</v>
      </c>
      <c r="K166" s="1000">
        <v>24088</v>
      </c>
      <c r="L166" s="541">
        <f t="shared" si="44"/>
        <v>0</v>
      </c>
      <c r="M166" s="1000">
        <v>24122</v>
      </c>
      <c r="N166" s="1000"/>
      <c r="O166" s="541">
        <f t="shared" si="38"/>
        <v>34</v>
      </c>
      <c r="P166" s="541">
        <f t="shared" si="39"/>
        <v>34</v>
      </c>
      <c r="Q166" s="1000">
        <v>24143</v>
      </c>
      <c r="R166" s="1000"/>
      <c r="S166" s="971">
        <f t="shared" si="46"/>
        <v>21</v>
      </c>
      <c r="T166" s="542">
        <f t="shared" si="40"/>
        <v>76</v>
      </c>
      <c r="U166" s="542"/>
      <c r="V166" s="541">
        <f t="shared" si="41"/>
        <v>34</v>
      </c>
      <c r="W166" s="543">
        <f t="shared" si="42"/>
        <v>42</v>
      </c>
      <c r="X166" s="972" t="s">
        <v>423</v>
      </c>
      <c r="Y166" s="162" t="s">
        <v>51</v>
      </c>
      <c r="Z166" s="162" t="s">
        <v>29</v>
      </c>
      <c r="AA166" s="972">
        <v>2024</v>
      </c>
      <c r="AB166" s="164" t="s">
        <v>30</v>
      </c>
      <c r="AC166" s="1001">
        <v>7</v>
      </c>
      <c r="AD166" s="974">
        <f t="shared" si="47"/>
        <v>10.857142857142858</v>
      </c>
      <c r="AE166" s="975">
        <v>23.45</v>
      </c>
      <c r="AF166" s="544">
        <f t="shared" si="48"/>
        <v>254.6</v>
      </c>
      <c r="AG166" s="1030" t="s">
        <v>446</v>
      </c>
      <c r="AH166" s="1007">
        <f t="shared" si="49"/>
        <v>254.6</v>
      </c>
      <c r="AI166" s="978">
        <f t="shared" si="50"/>
        <v>10.857142857142858</v>
      </c>
      <c r="AJ166" s="978">
        <f t="shared" si="45"/>
        <v>76</v>
      </c>
      <c r="AK166" s="1114" t="s">
        <v>439</v>
      </c>
      <c r="AL166" s="1114" t="s">
        <v>440</v>
      </c>
      <c r="AM166" s="1115" t="s">
        <v>2</v>
      </c>
    </row>
    <row r="167" spans="1:39">
      <c r="A167" s="999">
        <v>45561</v>
      </c>
      <c r="B167" s="164" t="s">
        <v>263</v>
      </c>
      <c r="C167" s="164" t="s">
        <v>111</v>
      </c>
      <c r="D167" s="162" t="s">
        <v>448</v>
      </c>
      <c r="E167" s="969" t="s">
        <v>282</v>
      </c>
      <c r="F167" s="1000">
        <v>24143</v>
      </c>
      <c r="G167" s="1000"/>
      <c r="H167" s="1000">
        <v>24165</v>
      </c>
      <c r="I167" s="1000"/>
      <c r="J167" s="971">
        <f t="shared" si="43"/>
        <v>22</v>
      </c>
      <c r="K167" s="1000">
        <v>24165</v>
      </c>
      <c r="L167" s="541">
        <f t="shared" si="44"/>
        <v>0</v>
      </c>
      <c r="M167" s="1000">
        <v>24184</v>
      </c>
      <c r="N167" s="1000"/>
      <c r="O167" s="541">
        <f t="shared" ref="O167:O186" si="51">M167-K167</f>
        <v>19</v>
      </c>
      <c r="P167" s="541">
        <f t="shared" ref="P167:P186" si="52">M167-H167</f>
        <v>19</v>
      </c>
      <c r="Q167" s="1000">
        <v>24206</v>
      </c>
      <c r="R167" s="1000"/>
      <c r="S167" s="971">
        <f t="shared" si="46"/>
        <v>22</v>
      </c>
      <c r="T167" s="542">
        <f t="shared" ref="T167:T213" si="53">Q167-F167</f>
        <v>63</v>
      </c>
      <c r="U167" s="542"/>
      <c r="V167" s="541">
        <f t="shared" ref="V167:V213" si="54">P167</f>
        <v>19</v>
      </c>
      <c r="W167" s="543">
        <f t="shared" ref="W167:W213" si="55">T167-V167</f>
        <v>44</v>
      </c>
      <c r="X167" s="972" t="s">
        <v>423</v>
      </c>
      <c r="Y167" s="162" t="s">
        <v>51</v>
      </c>
      <c r="Z167" s="162" t="s">
        <v>29</v>
      </c>
      <c r="AA167" s="972">
        <v>2024</v>
      </c>
      <c r="AB167" s="164" t="s">
        <v>30</v>
      </c>
      <c r="AC167" s="1001">
        <v>7</v>
      </c>
      <c r="AD167" s="974">
        <f t="shared" si="47"/>
        <v>9</v>
      </c>
      <c r="AE167" s="975">
        <v>23.45</v>
      </c>
      <c r="AF167" s="544">
        <f t="shared" si="48"/>
        <v>211.04999999999998</v>
      </c>
      <c r="AG167" s="1030" t="s">
        <v>446</v>
      </c>
      <c r="AH167" s="1007">
        <f t="shared" si="49"/>
        <v>211.04999999999998</v>
      </c>
      <c r="AI167" s="978">
        <f t="shared" si="50"/>
        <v>9</v>
      </c>
      <c r="AJ167" s="978">
        <f t="shared" si="45"/>
        <v>63</v>
      </c>
      <c r="AK167" s="1116">
        <v>975</v>
      </c>
      <c r="AL167" s="1116">
        <v>1000</v>
      </c>
      <c r="AM167" s="1117">
        <v>45561</v>
      </c>
    </row>
    <row r="168" spans="1:39">
      <c r="A168" s="999">
        <v>45561</v>
      </c>
      <c r="B168" s="164" t="s">
        <v>263</v>
      </c>
      <c r="C168" s="164" t="s">
        <v>111</v>
      </c>
      <c r="D168" s="162" t="s">
        <v>447</v>
      </c>
      <c r="E168" s="969" t="s">
        <v>283</v>
      </c>
      <c r="F168" s="1000">
        <v>24206</v>
      </c>
      <c r="G168" s="1000"/>
      <c r="H168" s="1000">
        <v>24226</v>
      </c>
      <c r="I168" s="1000"/>
      <c r="J168" s="971">
        <f t="shared" si="43"/>
        <v>20</v>
      </c>
      <c r="K168" s="1000">
        <v>24226</v>
      </c>
      <c r="L168" s="541">
        <f t="shared" si="44"/>
        <v>0</v>
      </c>
      <c r="M168" s="1000">
        <v>24245</v>
      </c>
      <c r="N168" s="1000"/>
      <c r="O168" s="541">
        <f t="shared" si="51"/>
        <v>19</v>
      </c>
      <c r="P168" s="541">
        <f t="shared" si="52"/>
        <v>19</v>
      </c>
      <c r="Q168" s="1000">
        <v>24267</v>
      </c>
      <c r="R168" s="1000"/>
      <c r="S168" s="971">
        <f t="shared" si="46"/>
        <v>22</v>
      </c>
      <c r="T168" s="542">
        <f t="shared" si="53"/>
        <v>61</v>
      </c>
      <c r="U168" s="542"/>
      <c r="V168" s="541">
        <f t="shared" si="54"/>
        <v>19</v>
      </c>
      <c r="W168" s="543">
        <f t="shared" si="55"/>
        <v>42</v>
      </c>
      <c r="X168" s="972" t="s">
        <v>423</v>
      </c>
      <c r="Y168" s="162" t="s">
        <v>51</v>
      </c>
      <c r="Z168" s="162" t="s">
        <v>29</v>
      </c>
      <c r="AA168" s="972">
        <v>2024</v>
      </c>
      <c r="AB168" s="164" t="s">
        <v>30</v>
      </c>
      <c r="AC168" s="1001">
        <v>7</v>
      </c>
      <c r="AD168" s="974">
        <f t="shared" si="47"/>
        <v>8.7142857142857135</v>
      </c>
      <c r="AE168" s="975">
        <v>23.45</v>
      </c>
      <c r="AF168" s="544">
        <f t="shared" si="48"/>
        <v>204.34999999999997</v>
      </c>
      <c r="AG168" s="1030" t="s">
        <v>446</v>
      </c>
      <c r="AH168" s="1007">
        <f t="shared" si="49"/>
        <v>204.34999999999997</v>
      </c>
      <c r="AI168" s="978">
        <f t="shared" si="50"/>
        <v>8.7142857142857135</v>
      </c>
      <c r="AJ168" s="978">
        <f t="shared" si="45"/>
        <v>61</v>
      </c>
      <c r="AK168" s="1114" t="s">
        <v>439</v>
      </c>
      <c r="AL168" s="1114" t="s">
        <v>440</v>
      </c>
      <c r="AM168" s="1115" t="s">
        <v>2</v>
      </c>
    </row>
    <row r="169" spans="1:39">
      <c r="A169" s="999">
        <v>45562</v>
      </c>
      <c r="B169" s="164" t="s">
        <v>263</v>
      </c>
      <c r="C169" s="164" t="s">
        <v>111</v>
      </c>
      <c r="D169" s="162" t="s">
        <v>448</v>
      </c>
      <c r="E169" s="969" t="s">
        <v>282</v>
      </c>
      <c r="F169" s="1000">
        <v>24267</v>
      </c>
      <c r="G169" s="1000"/>
      <c r="H169" s="1000">
        <v>24289</v>
      </c>
      <c r="I169" s="1000"/>
      <c r="J169" s="971">
        <f t="shared" si="43"/>
        <v>22</v>
      </c>
      <c r="K169" s="1000">
        <v>24289</v>
      </c>
      <c r="L169" s="541">
        <f t="shared" si="44"/>
        <v>0</v>
      </c>
      <c r="M169" s="1000">
        <v>24323</v>
      </c>
      <c r="N169" s="1000"/>
      <c r="O169" s="541">
        <f t="shared" si="51"/>
        <v>34</v>
      </c>
      <c r="P169" s="541">
        <f t="shared" si="52"/>
        <v>34</v>
      </c>
      <c r="Q169" s="1000">
        <v>24345</v>
      </c>
      <c r="R169" s="1000"/>
      <c r="S169" s="971">
        <f t="shared" si="46"/>
        <v>22</v>
      </c>
      <c r="T169" s="542">
        <f t="shared" si="53"/>
        <v>78</v>
      </c>
      <c r="U169" s="542"/>
      <c r="V169" s="541">
        <f t="shared" si="54"/>
        <v>34</v>
      </c>
      <c r="W169" s="543">
        <f t="shared" si="55"/>
        <v>44</v>
      </c>
      <c r="X169" s="972" t="s">
        <v>423</v>
      </c>
      <c r="Y169" s="162" t="s">
        <v>51</v>
      </c>
      <c r="Z169" s="162" t="s">
        <v>29</v>
      </c>
      <c r="AA169" s="972">
        <v>2024</v>
      </c>
      <c r="AB169" s="164" t="s">
        <v>30</v>
      </c>
      <c r="AC169" s="1001">
        <v>7</v>
      </c>
      <c r="AD169" s="974">
        <f t="shared" si="47"/>
        <v>11.142857142857142</v>
      </c>
      <c r="AE169" s="975">
        <v>23.45</v>
      </c>
      <c r="AF169" s="544">
        <f t="shared" si="48"/>
        <v>261.29999999999995</v>
      </c>
      <c r="AG169" s="1030" t="s">
        <v>446</v>
      </c>
      <c r="AH169" s="1007">
        <f t="shared" si="49"/>
        <v>261.29999999999995</v>
      </c>
      <c r="AI169" s="978">
        <f t="shared" si="50"/>
        <v>11.142857142857142</v>
      </c>
      <c r="AJ169" s="978">
        <f t="shared" si="45"/>
        <v>78</v>
      </c>
      <c r="AK169" s="1116">
        <v>466</v>
      </c>
      <c r="AL169" s="1116">
        <v>500</v>
      </c>
      <c r="AM169" s="1117">
        <v>45561</v>
      </c>
    </row>
    <row r="170" spans="1:39">
      <c r="A170" s="999">
        <v>45562</v>
      </c>
      <c r="B170" s="164" t="s">
        <v>263</v>
      </c>
      <c r="C170" s="164" t="s">
        <v>111</v>
      </c>
      <c r="D170" s="162" t="s">
        <v>447</v>
      </c>
      <c r="E170" s="969" t="s">
        <v>283</v>
      </c>
      <c r="F170" s="1000">
        <v>24345</v>
      </c>
      <c r="G170" s="1000"/>
      <c r="H170" s="1000">
        <v>24366</v>
      </c>
      <c r="I170" s="1000"/>
      <c r="J170" s="971">
        <f t="shared" si="43"/>
        <v>21</v>
      </c>
      <c r="K170" s="1000">
        <v>24366</v>
      </c>
      <c r="L170" s="541">
        <f t="shared" si="44"/>
        <v>0</v>
      </c>
      <c r="M170" s="1000">
        <v>24400</v>
      </c>
      <c r="N170" s="1000"/>
      <c r="O170" s="541">
        <f t="shared" si="51"/>
        <v>34</v>
      </c>
      <c r="P170" s="541">
        <f t="shared" si="52"/>
        <v>34</v>
      </c>
      <c r="Q170" s="1000">
        <v>24422</v>
      </c>
      <c r="R170" s="1000"/>
      <c r="S170" s="971">
        <f t="shared" si="46"/>
        <v>22</v>
      </c>
      <c r="T170" s="542">
        <f t="shared" si="53"/>
        <v>77</v>
      </c>
      <c r="U170" s="542"/>
      <c r="V170" s="541">
        <f t="shared" si="54"/>
        <v>34</v>
      </c>
      <c r="W170" s="543">
        <f t="shared" si="55"/>
        <v>43</v>
      </c>
      <c r="X170" s="972" t="s">
        <v>423</v>
      </c>
      <c r="Y170" s="162" t="s">
        <v>51</v>
      </c>
      <c r="Z170" s="162" t="s">
        <v>29</v>
      </c>
      <c r="AA170" s="972">
        <v>2024</v>
      </c>
      <c r="AB170" s="164" t="s">
        <v>30</v>
      </c>
      <c r="AC170" s="1001">
        <v>7</v>
      </c>
      <c r="AD170" s="974">
        <f t="shared" si="47"/>
        <v>11</v>
      </c>
      <c r="AE170" s="975">
        <v>23.45</v>
      </c>
      <c r="AF170" s="544">
        <f t="shared" si="48"/>
        <v>257.95</v>
      </c>
      <c r="AG170" s="1030" t="s">
        <v>446</v>
      </c>
      <c r="AH170" s="1007">
        <f t="shared" si="49"/>
        <v>257.95</v>
      </c>
      <c r="AI170" s="978">
        <f t="shared" si="50"/>
        <v>11</v>
      </c>
      <c r="AJ170" s="978">
        <f t="shared" si="45"/>
        <v>77</v>
      </c>
      <c r="AK170" s="1114" t="s">
        <v>439</v>
      </c>
      <c r="AL170" s="1114" t="s">
        <v>440</v>
      </c>
      <c r="AM170" s="1115" t="s">
        <v>2</v>
      </c>
    </row>
    <row r="171" spans="1:39">
      <c r="A171" s="999">
        <v>45565</v>
      </c>
      <c r="B171" s="164" t="s">
        <v>263</v>
      </c>
      <c r="C171" s="164" t="s">
        <v>111</v>
      </c>
      <c r="D171" s="162" t="s">
        <v>337</v>
      </c>
      <c r="E171" s="969" t="s">
        <v>282</v>
      </c>
      <c r="F171" s="1000">
        <v>24422</v>
      </c>
      <c r="G171" s="1000"/>
      <c r="H171" s="1000">
        <v>24458</v>
      </c>
      <c r="I171" s="1000"/>
      <c r="J171" s="971">
        <f t="shared" si="43"/>
        <v>36</v>
      </c>
      <c r="K171" s="1000">
        <v>24458</v>
      </c>
      <c r="L171" s="541">
        <f t="shared" si="44"/>
        <v>0</v>
      </c>
      <c r="M171" s="1000">
        <v>24512</v>
      </c>
      <c r="N171" s="1000"/>
      <c r="O171" s="541">
        <f t="shared" si="51"/>
        <v>54</v>
      </c>
      <c r="P171" s="541">
        <f t="shared" si="52"/>
        <v>54</v>
      </c>
      <c r="Q171" s="1000">
        <v>24550</v>
      </c>
      <c r="R171" s="1000"/>
      <c r="S171" s="971">
        <f t="shared" si="46"/>
        <v>38</v>
      </c>
      <c r="T171" s="542">
        <f t="shared" si="53"/>
        <v>128</v>
      </c>
      <c r="U171" s="542"/>
      <c r="V171" s="541">
        <f t="shared" si="54"/>
        <v>54</v>
      </c>
      <c r="W171" s="543">
        <f t="shared" si="55"/>
        <v>74</v>
      </c>
      <c r="X171" s="972" t="s">
        <v>423</v>
      </c>
      <c r="Y171" s="162" t="s">
        <v>51</v>
      </c>
      <c r="Z171" s="162" t="s">
        <v>29</v>
      </c>
      <c r="AA171" s="972">
        <v>2024</v>
      </c>
      <c r="AB171" s="164" t="s">
        <v>30</v>
      </c>
      <c r="AC171" s="1001">
        <v>7</v>
      </c>
      <c r="AD171" s="974">
        <f t="shared" si="47"/>
        <v>18.285714285714285</v>
      </c>
      <c r="AE171" s="975">
        <v>23.45</v>
      </c>
      <c r="AF171" s="544">
        <f t="shared" si="48"/>
        <v>428.79999999999995</v>
      </c>
      <c r="AG171" s="1030" t="s">
        <v>446</v>
      </c>
      <c r="AH171" s="1007">
        <f t="shared" si="49"/>
        <v>428.79999999999995</v>
      </c>
      <c r="AI171" s="978">
        <f t="shared" si="50"/>
        <v>18.285714285714285</v>
      </c>
      <c r="AJ171" s="978">
        <f t="shared" si="45"/>
        <v>128</v>
      </c>
      <c r="AK171" s="1116">
        <v>687</v>
      </c>
      <c r="AL171" s="1116">
        <v>700</v>
      </c>
      <c r="AM171" s="1117">
        <v>45565</v>
      </c>
    </row>
    <row r="172" spans="1:39">
      <c r="A172" s="999">
        <v>45565</v>
      </c>
      <c r="B172" s="164" t="s">
        <v>263</v>
      </c>
      <c r="C172" s="164" t="s">
        <v>111</v>
      </c>
      <c r="D172" s="162" t="s">
        <v>447</v>
      </c>
      <c r="E172" s="969" t="s">
        <v>283</v>
      </c>
      <c r="F172" s="1000">
        <v>24550</v>
      </c>
      <c r="G172" s="1000"/>
      <c r="H172" s="1000">
        <v>24570</v>
      </c>
      <c r="I172" s="1000"/>
      <c r="J172" s="971">
        <f t="shared" si="43"/>
        <v>20</v>
      </c>
      <c r="K172" s="1000">
        <v>24570</v>
      </c>
      <c r="L172" s="541">
        <f t="shared" si="44"/>
        <v>0</v>
      </c>
      <c r="M172" s="1000">
        <v>24622</v>
      </c>
      <c r="N172" s="1000"/>
      <c r="O172" s="541">
        <f t="shared" si="51"/>
        <v>52</v>
      </c>
      <c r="P172" s="541">
        <f t="shared" si="52"/>
        <v>52</v>
      </c>
      <c r="Q172" s="1000">
        <v>24661</v>
      </c>
      <c r="R172" s="1000"/>
      <c r="S172" s="971">
        <f t="shared" si="46"/>
        <v>39</v>
      </c>
      <c r="T172" s="542">
        <f t="shared" si="53"/>
        <v>111</v>
      </c>
      <c r="U172" s="542"/>
      <c r="V172" s="541">
        <f t="shared" si="54"/>
        <v>52</v>
      </c>
      <c r="W172" s="543">
        <f t="shared" si="55"/>
        <v>59</v>
      </c>
      <c r="X172" s="972" t="s">
        <v>423</v>
      </c>
      <c r="Y172" s="162" t="s">
        <v>51</v>
      </c>
      <c r="Z172" s="162" t="s">
        <v>29</v>
      </c>
      <c r="AA172" s="972">
        <v>2024</v>
      </c>
      <c r="AB172" s="164" t="s">
        <v>30</v>
      </c>
      <c r="AC172" s="1001">
        <v>7</v>
      </c>
      <c r="AD172" s="974">
        <f t="shared" si="47"/>
        <v>15.857142857142858</v>
      </c>
      <c r="AE172" s="975">
        <v>23.45</v>
      </c>
      <c r="AF172" s="544">
        <f t="shared" si="48"/>
        <v>371.85</v>
      </c>
      <c r="AG172" s="1030" t="s">
        <v>446</v>
      </c>
      <c r="AH172" s="1007">
        <f t="shared" si="49"/>
        <v>371.85</v>
      </c>
      <c r="AI172" s="978">
        <f t="shared" si="50"/>
        <v>15.857142857142858</v>
      </c>
      <c r="AJ172" s="978">
        <f t="shared" si="45"/>
        <v>111</v>
      </c>
    </row>
    <row r="173" spans="1:39">
      <c r="A173" s="999">
        <v>45567</v>
      </c>
      <c r="B173" s="164" t="s">
        <v>263</v>
      </c>
      <c r="C173" s="164" t="s">
        <v>111</v>
      </c>
      <c r="D173" s="162" t="s">
        <v>337</v>
      </c>
      <c r="E173" s="969" t="s">
        <v>282</v>
      </c>
      <c r="F173" s="1000">
        <v>24661</v>
      </c>
      <c r="G173" s="1000"/>
      <c r="H173" s="1000">
        <v>24682</v>
      </c>
      <c r="I173" s="1000"/>
      <c r="J173" s="971">
        <f t="shared" si="43"/>
        <v>21</v>
      </c>
      <c r="K173" s="1000">
        <v>24682</v>
      </c>
      <c r="L173" s="541">
        <f t="shared" si="44"/>
        <v>0</v>
      </c>
      <c r="M173" s="1000">
        <v>24716</v>
      </c>
      <c r="N173" s="1000"/>
      <c r="O173" s="541">
        <f t="shared" si="51"/>
        <v>34</v>
      </c>
      <c r="P173" s="541">
        <f t="shared" si="52"/>
        <v>34</v>
      </c>
      <c r="Q173" s="1000">
        <v>24738</v>
      </c>
      <c r="R173" s="1000"/>
      <c r="S173" s="971">
        <f t="shared" si="46"/>
        <v>22</v>
      </c>
      <c r="T173" s="542">
        <f t="shared" si="53"/>
        <v>77</v>
      </c>
      <c r="U173" s="542"/>
      <c r="V173" s="541">
        <f t="shared" si="54"/>
        <v>34</v>
      </c>
      <c r="W173" s="543">
        <f t="shared" si="55"/>
        <v>43</v>
      </c>
      <c r="X173" s="972" t="s">
        <v>423</v>
      </c>
      <c r="Y173" s="162" t="s">
        <v>51</v>
      </c>
      <c r="Z173" s="162" t="s">
        <v>29</v>
      </c>
      <c r="AA173" s="972">
        <v>2024</v>
      </c>
      <c r="AB173" s="164" t="s">
        <v>30</v>
      </c>
      <c r="AC173" s="1001">
        <v>7</v>
      </c>
      <c r="AD173" s="974">
        <f t="shared" si="47"/>
        <v>11</v>
      </c>
      <c r="AE173" s="975">
        <v>23.45</v>
      </c>
      <c r="AF173" s="544">
        <f t="shared" si="48"/>
        <v>257.95</v>
      </c>
      <c r="AG173" s="1030" t="s">
        <v>446</v>
      </c>
      <c r="AH173" s="1007">
        <f t="shared" si="49"/>
        <v>257.95</v>
      </c>
      <c r="AI173" s="978">
        <f t="shared" si="50"/>
        <v>11</v>
      </c>
      <c r="AJ173" s="978">
        <f t="shared" si="45"/>
        <v>77</v>
      </c>
    </row>
    <row r="174" spans="1:39">
      <c r="A174" s="999">
        <v>45567</v>
      </c>
      <c r="B174" s="164" t="s">
        <v>263</v>
      </c>
      <c r="C174" s="164" t="s">
        <v>111</v>
      </c>
      <c r="D174" s="162" t="s">
        <v>447</v>
      </c>
      <c r="E174" s="969" t="s">
        <v>283</v>
      </c>
      <c r="F174" s="1000">
        <v>24738</v>
      </c>
      <c r="G174" s="1000"/>
      <c r="H174" s="1000">
        <v>24760</v>
      </c>
      <c r="I174" s="1000"/>
      <c r="J174" s="971">
        <f t="shared" si="43"/>
        <v>22</v>
      </c>
      <c r="K174" s="1000">
        <v>24760</v>
      </c>
      <c r="L174" s="541">
        <f t="shared" si="44"/>
        <v>0</v>
      </c>
      <c r="M174" s="1000">
        <v>24794</v>
      </c>
      <c r="N174" s="1000"/>
      <c r="O174" s="541">
        <f t="shared" si="51"/>
        <v>34</v>
      </c>
      <c r="P174" s="541">
        <f t="shared" si="52"/>
        <v>34</v>
      </c>
      <c r="Q174" s="1000">
        <v>24815</v>
      </c>
      <c r="R174" s="1000"/>
      <c r="S174" s="971">
        <f t="shared" si="46"/>
        <v>21</v>
      </c>
      <c r="T174" s="542">
        <f t="shared" si="53"/>
        <v>77</v>
      </c>
      <c r="U174" s="542"/>
      <c r="V174" s="541">
        <f t="shared" si="54"/>
        <v>34</v>
      </c>
      <c r="W174" s="543">
        <f t="shared" si="55"/>
        <v>43</v>
      </c>
      <c r="X174" s="972" t="s">
        <v>423</v>
      </c>
      <c r="Y174" s="162" t="s">
        <v>51</v>
      </c>
      <c r="Z174" s="162" t="s">
        <v>29</v>
      </c>
      <c r="AA174" s="972">
        <v>2024</v>
      </c>
      <c r="AB174" s="164" t="s">
        <v>30</v>
      </c>
      <c r="AC174" s="1001">
        <v>7</v>
      </c>
      <c r="AD174" s="974">
        <f t="shared" si="47"/>
        <v>11</v>
      </c>
      <c r="AE174" s="975">
        <v>23.45</v>
      </c>
      <c r="AF174" s="544">
        <f t="shared" si="48"/>
        <v>257.95</v>
      </c>
      <c r="AG174" s="1030" t="s">
        <v>446</v>
      </c>
      <c r="AH174" s="1007">
        <f t="shared" si="49"/>
        <v>257.95</v>
      </c>
      <c r="AI174" s="978">
        <f t="shared" si="50"/>
        <v>11</v>
      </c>
      <c r="AJ174" s="978">
        <f t="shared" si="45"/>
        <v>77</v>
      </c>
      <c r="AK174" s="1114" t="s">
        <v>439</v>
      </c>
      <c r="AL174" s="1114" t="s">
        <v>440</v>
      </c>
      <c r="AM174" s="1115" t="s">
        <v>2</v>
      </c>
    </row>
    <row r="175" spans="1:39">
      <c r="A175" s="999">
        <v>45568</v>
      </c>
      <c r="B175" s="164" t="s">
        <v>263</v>
      </c>
      <c r="C175" s="164" t="s">
        <v>111</v>
      </c>
      <c r="D175" s="162" t="s">
        <v>337</v>
      </c>
      <c r="E175" s="969" t="s">
        <v>282</v>
      </c>
      <c r="F175" s="1000">
        <v>24815</v>
      </c>
      <c r="G175" s="1000"/>
      <c r="H175" s="1000">
        <v>24837</v>
      </c>
      <c r="I175" s="1000"/>
      <c r="J175" s="971">
        <f t="shared" si="43"/>
        <v>22</v>
      </c>
      <c r="K175" s="1000">
        <v>24837</v>
      </c>
      <c r="L175" s="541">
        <f t="shared" si="44"/>
        <v>0</v>
      </c>
      <c r="M175" s="1000">
        <v>24856</v>
      </c>
      <c r="N175" s="1000"/>
      <c r="O175" s="541">
        <f t="shared" si="51"/>
        <v>19</v>
      </c>
      <c r="P175" s="541">
        <f t="shared" si="52"/>
        <v>19</v>
      </c>
      <c r="Q175" s="1000">
        <v>24878</v>
      </c>
      <c r="R175" s="1000"/>
      <c r="S175" s="971">
        <f t="shared" si="46"/>
        <v>22</v>
      </c>
      <c r="T175" s="542">
        <f t="shared" si="53"/>
        <v>63</v>
      </c>
      <c r="U175" s="542"/>
      <c r="V175" s="541">
        <f t="shared" si="54"/>
        <v>19</v>
      </c>
      <c r="W175" s="543">
        <f t="shared" si="55"/>
        <v>44</v>
      </c>
      <c r="X175" s="972" t="s">
        <v>423</v>
      </c>
      <c r="Y175" s="162" t="s">
        <v>51</v>
      </c>
      <c r="Z175" s="162" t="s">
        <v>29</v>
      </c>
      <c r="AA175" s="972">
        <v>2024</v>
      </c>
      <c r="AB175" s="164" t="s">
        <v>30</v>
      </c>
      <c r="AC175" s="1001">
        <v>7</v>
      </c>
      <c r="AD175" s="974">
        <f t="shared" si="47"/>
        <v>9</v>
      </c>
      <c r="AE175" s="975">
        <v>23.45</v>
      </c>
      <c r="AF175" s="544">
        <f t="shared" si="48"/>
        <v>211.04999999999998</v>
      </c>
      <c r="AG175" s="1030" t="s">
        <v>446</v>
      </c>
      <c r="AH175" s="1007">
        <f t="shared" si="49"/>
        <v>211.04999999999998</v>
      </c>
      <c r="AI175" s="978">
        <f t="shared" si="50"/>
        <v>9</v>
      </c>
      <c r="AJ175" s="978">
        <f t="shared" si="45"/>
        <v>63</v>
      </c>
      <c r="AK175" s="1116">
        <v>1099</v>
      </c>
      <c r="AL175" s="1116">
        <v>1000</v>
      </c>
      <c r="AM175" s="1117">
        <v>45568</v>
      </c>
    </row>
    <row r="176" spans="1:39">
      <c r="A176" s="999">
        <v>45568</v>
      </c>
      <c r="B176" s="164" t="s">
        <v>263</v>
      </c>
      <c r="C176" s="164" t="s">
        <v>111</v>
      </c>
      <c r="D176" s="162" t="s">
        <v>447</v>
      </c>
      <c r="E176" s="969" t="s">
        <v>283</v>
      </c>
      <c r="F176" s="1000">
        <v>24878</v>
      </c>
      <c r="G176" s="1000"/>
      <c r="H176" s="1000">
        <v>24900</v>
      </c>
      <c r="I176" s="1000"/>
      <c r="J176" s="971">
        <f t="shared" si="43"/>
        <v>22</v>
      </c>
      <c r="K176" s="1000">
        <v>24900</v>
      </c>
      <c r="L176" s="541">
        <f t="shared" si="44"/>
        <v>0</v>
      </c>
      <c r="M176" s="1000">
        <v>24919</v>
      </c>
      <c r="N176" s="1000"/>
      <c r="O176" s="541">
        <f t="shared" si="51"/>
        <v>19</v>
      </c>
      <c r="P176" s="541">
        <f t="shared" si="52"/>
        <v>19</v>
      </c>
      <c r="Q176" s="1000">
        <v>24940</v>
      </c>
      <c r="R176" s="1000"/>
      <c r="S176" s="971">
        <f t="shared" si="46"/>
        <v>21</v>
      </c>
      <c r="T176" s="542">
        <f t="shared" si="53"/>
        <v>62</v>
      </c>
      <c r="U176" s="542"/>
      <c r="V176" s="541">
        <f t="shared" si="54"/>
        <v>19</v>
      </c>
      <c r="W176" s="543">
        <f t="shared" si="55"/>
        <v>43</v>
      </c>
      <c r="X176" s="972" t="s">
        <v>423</v>
      </c>
      <c r="Y176" s="162" t="s">
        <v>51</v>
      </c>
      <c r="Z176" s="162" t="s">
        <v>29</v>
      </c>
      <c r="AA176" s="972">
        <v>2024</v>
      </c>
      <c r="AB176" s="164" t="s">
        <v>30</v>
      </c>
      <c r="AC176" s="1001">
        <v>7</v>
      </c>
      <c r="AD176" s="974">
        <f t="shared" si="47"/>
        <v>8.8571428571428577</v>
      </c>
      <c r="AE176" s="975">
        <v>23.45</v>
      </c>
      <c r="AF176" s="544">
        <f t="shared" si="48"/>
        <v>207.70000000000002</v>
      </c>
      <c r="AG176" s="1030" t="s">
        <v>446</v>
      </c>
      <c r="AH176" s="1007">
        <f t="shared" si="49"/>
        <v>207.70000000000002</v>
      </c>
      <c r="AI176" s="978">
        <f t="shared" si="50"/>
        <v>8.8571428571428577</v>
      </c>
      <c r="AJ176" s="978">
        <f t="shared" si="45"/>
        <v>62</v>
      </c>
      <c r="AK176" s="1114" t="s">
        <v>439</v>
      </c>
      <c r="AL176" s="1114" t="s">
        <v>440</v>
      </c>
      <c r="AM176" s="1115" t="s">
        <v>2</v>
      </c>
    </row>
    <row r="177" spans="1:39">
      <c r="A177" s="999">
        <v>45572</v>
      </c>
      <c r="B177" s="164" t="s">
        <v>263</v>
      </c>
      <c r="C177" s="164" t="s">
        <v>111</v>
      </c>
      <c r="D177" s="162" t="s">
        <v>337</v>
      </c>
      <c r="E177" s="969" t="s">
        <v>282</v>
      </c>
      <c r="F177" s="1000">
        <v>24940</v>
      </c>
      <c r="G177" s="1000"/>
      <c r="H177" s="1000">
        <v>24962</v>
      </c>
      <c r="I177" s="1000"/>
      <c r="J177" s="971">
        <f t="shared" si="43"/>
        <v>22</v>
      </c>
      <c r="K177" s="1000">
        <v>24962</v>
      </c>
      <c r="L177" s="541">
        <f t="shared" si="44"/>
        <v>0</v>
      </c>
      <c r="M177" s="1000">
        <v>24996</v>
      </c>
      <c r="N177" s="1000"/>
      <c r="O177" s="541">
        <f t="shared" si="51"/>
        <v>34</v>
      </c>
      <c r="P177" s="541">
        <f t="shared" si="52"/>
        <v>34</v>
      </c>
      <c r="Q177" s="1000">
        <v>25018</v>
      </c>
      <c r="R177" s="1000"/>
      <c r="S177" s="971">
        <f t="shared" si="46"/>
        <v>22</v>
      </c>
      <c r="T177" s="542">
        <f t="shared" si="53"/>
        <v>78</v>
      </c>
      <c r="U177" s="542"/>
      <c r="V177" s="541">
        <f t="shared" si="54"/>
        <v>34</v>
      </c>
      <c r="W177" s="543">
        <f t="shared" si="55"/>
        <v>44</v>
      </c>
      <c r="X177" s="972" t="s">
        <v>423</v>
      </c>
      <c r="Y177" s="162" t="s">
        <v>51</v>
      </c>
      <c r="Z177" s="162" t="s">
        <v>29</v>
      </c>
      <c r="AA177" s="972">
        <v>2024</v>
      </c>
      <c r="AB177" s="164" t="s">
        <v>30</v>
      </c>
      <c r="AC177" s="1001">
        <v>7</v>
      </c>
      <c r="AD177" s="974">
        <f t="shared" si="47"/>
        <v>11.142857142857142</v>
      </c>
      <c r="AE177" s="975">
        <v>23.45</v>
      </c>
      <c r="AF177" s="544">
        <f t="shared" si="48"/>
        <v>261.29999999999995</v>
      </c>
      <c r="AG177" s="1030" t="s">
        <v>446</v>
      </c>
      <c r="AH177" s="1007">
        <f t="shared" si="49"/>
        <v>261.29999999999995</v>
      </c>
      <c r="AI177" s="978">
        <f t="shared" si="50"/>
        <v>11.142857142857142</v>
      </c>
      <c r="AJ177" s="978">
        <f t="shared" si="45"/>
        <v>78</v>
      </c>
      <c r="AK177" s="1116">
        <v>469</v>
      </c>
      <c r="AL177" s="1116">
        <v>500</v>
      </c>
      <c r="AM177" s="1117">
        <v>45572</v>
      </c>
    </row>
    <row r="178" spans="1:39">
      <c r="A178" s="999">
        <v>45572</v>
      </c>
      <c r="B178" s="164" t="s">
        <v>263</v>
      </c>
      <c r="C178" s="164" t="s">
        <v>111</v>
      </c>
      <c r="D178" s="162" t="s">
        <v>447</v>
      </c>
      <c r="E178" s="969" t="s">
        <v>283</v>
      </c>
      <c r="F178" s="1000">
        <v>25018</v>
      </c>
      <c r="G178" s="1000"/>
      <c r="H178" s="1000">
        <v>25040</v>
      </c>
      <c r="I178" s="1000"/>
      <c r="J178" s="971">
        <f t="shared" si="43"/>
        <v>22</v>
      </c>
      <c r="K178" s="1000">
        <v>25040</v>
      </c>
      <c r="L178" s="541">
        <f t="shared" si="44"/>
        <v>0</v>
      </c>
      <c r="M178" s="1000">
        <v>25073</v>
      </c>
      <c r="N178" s="1000"/>
      <c r="O178" s="541">
        <f t="shared" si="51"/>
        <v>33</v>
      </c>
      <c r="P178" s="541">
        <f t="shared" si="52"/>
        <v>33</v>
      </c>
      <c r="Q178" s="1000">
        <v>25095</v>
      </c>
      <c r="R178" s="1000"/>
      <c r="S178" s="971">
        <f t="shared" si="46"/>
        <v>22</v>
      </c>
      <c r="T178" s="542">
        <f t="shared" si="53"/>
        <v>77</v>
      </c>
      <c r="U178" s="542"/>
      <c r="V178" s="541">
        <f t="shared" si="54"/>
        <v>33</v>
      </c>
      <c r="W178" s="543">
        <f t="shared" si="55"/>
        <v>44</v>
      </c>
      <c r="X178" s="972" t="s">
        <v>423</v>
      </c>
      <c r="Y178" s="162" t="s">
        <v>51</v>
      </c>
      <c r="Z178" s="162" t="s">
        <v>29</v>
      </c>
      <c r="AA178" s="972">
        <v>2024</v>
      </c>
      <c r="AB178" s="164" t="s">
        <v>30</v>
      </c>
      <c r="AC178" s="1001">
        <v>7</v>
      </c>
      <c r="AD178" s="974">
        <f t="shared" si="47"/>
        <v>11</v>
      </c>
      <c r="AE178" s="975">
        <v>23.45</v>
      </c>
      <c r="AF178" s="544">
        <f t="shared" si="48"/>
        <v>257.95</v>
      </c>
      <c r="AG178" s="1030" t="s">
        <v>446</v>
      </c>
      <c r="AH178" s="1007">
        <f t="shared" si="49"/>
        <v>257.95</v>
      </c>
      <c r="AI178" s="978">
        <f t="shared" si="50"/>
        <v>11</v>
      </c>
      <c r="AJ178" s="978">
        <f t="shared" si="45"/>
        <v>77</v>
      </c>
    </row>
    <row r="179" spans="1:39">
      <c r="A179" s="999">
        <v>45573</v>
      </c>
      <c r="B179" s="164" t="s">
        <v>263</v>
      </c>
      <c r="C179" s="164" t="s">
        <v>111</v>
      </c>
      <c r="D179" s="162" t="s">
        <v>447</v>
      </c>
      <c r="E179" s="969" t="s">
        <v>282</v>
      </c>
      <c r="F179" s="1000">
        <v>25095</v>
      </c>
      <c r="G179" s="1000"/>
      <c r="H179" s="1000">
        <v>25117</v>
      </c>
      <c r="I179" s="1000"/>
      <c r="J179" s="971">
        <f t="shared" si="43"/>
        <v>22</v>
      </c>
      <c r="K179" s="1000">
        <v>25117</v>
      </c>
      <c r="L179" s="541">
        <f t="shared" si="44"/>
        <v>0</v>
      </c>
      <c r="M179" s="1000">
        <v>25151</v>
      </c>
      <c r="N179" s="1000"/>
      <c r="O179" s="541">
        <f t="shared" si="51"/>
        <v>34</v>
      </c>
      <c r="P179" s="541">
        <f t="shared" si="52"/>
        <v>34</v>
      </c>
      <c r="Q179" s="1000">
        <v>25173</v>
      </c>
      <c r="R179" s="1000"/>
      <c r="S179" s="971">
        <f t="shared" si="46"/>
        <v>22</v>
      </c>
      <c r="T179" s="542">
        <f t="shared" si="53"/>
        <v>78</v>
      </c>
      <c r="U179" s="542"/>
      <c r="V179" s="541">
        <f t="shared" si="54"/>
        <v>34</v>
      </c>
      <c r="W179" s="543">
        <f t="shared" si="55"/>
        <v>44</v>
      </c>
      <c r="X179" s="972" t="s">
        <v>423</v>
      </c>
      <c r="Y179" s="162" t="s">
        <v>51</v>
      </c>
      <c r="Z179" s="162" t="s">
        <v>29</v>
      </c>
      <c r="AA179" s="972">
        <v>2024</v>
      </c>
      <c r="AB179" s="164" t="s">
        <v>30</v>
      </c>
      <c r="AC179" s="1001">
        <v>7</v>
      </c>
      <c r="AD179" s="974">
        <f t="shared" si="47"/>
        <v>11.142857142857142</v>
      </c>
      <c r="AE179" s="975">
        <v>23.45</v>
      </c>
      <c r="AF179" s="544">
        <f t="shared" si="48"/>
        <v>261.29999999999995</v>
      </c>
      <c r="AG179" s="1030" t="s">
        <v>446</v>
      </c>
      <c r="AH179" s="1007">
        <f t="shared" si="49"/>
        <v>261.29999999999995</v>
      </c>
      <c r="AI179" s="978">
        <f t="shared" si="50"/>
        <v>11.142857142857142</v>
      </c>
      <c r="AJ179" s="978">
        <f t="shared" si="45"/>
        <v>78</v>
      </c>
    </row>
    <row r="180" spans="1:39">
      <c r="A180" s="999">
        <v>45573</v>
      </c>
      <c r="B180" s="164" t="s">
        <v>263</v>
      </c>
      <c r="C180" s="164" t="s">
        <v>111</v>
      </c>
      <c r="D180" s="162" t="s">
        <v>448</v>
      </c>
      <c r="E180" s="969" t="s">
        <v>283</v>
      </c>
      <c r="F180" s="1000">
        <v>25173</v>
      </c>
      <c r="G180" s="1000"/>
      <c r="H180" s="1000">
        <v>25195</v>
      </c>
      <c r="I180" s="1000"/>
      <c r="J180" s="971">
        <f t="shared" si="43"/>
        <v>22</v>
      </c>
      <c r="K180" s="1000">
        <v>25195</v>
      </c>
      <c r="L180" s="541">
        <f t="shared" si="44"/>
        <v>0</v>
      </c>
      <c r="M180" s="1000">
        <v>25229</v>
      </c>
      <c r="N180" s="1000"/>
      <c r="O180" s="541">
        <f t="shared" si="51"/>
        <v>34</v>
      </c>
      <c r="P180" s="541">
        <f t="shared" si="52"/>
        <v>34</v>
      </c>
      <c r="Q180" s="1000">
        <v>25250</v>
      </c>
      <c r="R180" s="1000"/>
      <c r="S180" s="971">
        <f t="shared" si="46"/>
        <v>21</v>
      </c>
      <c r="T180" s="542">
        <f t="shared" si="53"/>
        <v>77</v>
      </c>
      <c r="U180" s="542"/>
      <c r="V180" s="541">
        <f t="shared" si="54"/>
        <v>34</v>
      </c>
      <c r="W180" s="543">
        <f t="shared" si="55"/>
        <v>43</v>
      </c>
      <c r="X180" s="972" t="s">
        <v>423</v>
      </c>
      <c r="Y180" s="162" t="s">
        <v>51</v>
      </c>
      <c r="Z180" s="162" t="s">
        <v>29</v>
      </c>
      <c r="AA180" s="972">
        <v>2024</v>
      </c>
      <c r="AB180" s="164" t="s">
        <v>30</v>
      </c>
      <c r="AC180" s="1001">
        <v>7</v>
      </c>
      <c r="AD180" s="974">
        <f t="shared" si="47"/>
        <v>11</v>
      </c>
      <c r="AE180" s="975">
        <v>23.45</v>
      </c>
      <c r="AF180" s="544">
        <f t="shared" si="48"/>
        <v>257.95</v>
      </c>
      <c r="AG180" s="1030" t="s">
        <v>446</v>
      </c>
      <c r="AH180" s="1007">
        <f t="shared" si="49"/>
        <v>257.95</v>
      </c>
      <c r="AI180" s="978">
        <f t="shared" si="50"/>
        <v>11</v>
      </c>
      <c r="AJ180" s="978">
        <f t="shared" si="45"/>
        <v>77</v>
      </c>
      <c r="AK180" s="1114" t="s">
        <v>439</v>
      </c>
      <c r="AL180" s="1114" t="s">
        <v>440</v>
      </c>
      <c r="AM180" s="1115" t="s">
        <v>2</v>
      </c>
    </row>
    <row r="181" spans="1:39">
      <c r="A181" s="999">
        <v>45574</v>
      </c>
      <c r="B181" s="164" t="s">
        <v>263</v>
      </c>
      <c r="C181" s="164" t="s">
        <v>111</v>
      </c>
      <c r="D181" s="162" t="s">
        <v>447</v>
      </c>
      <c r="E181" s="969" t="s">
        <v>282</v>
      </c>
      <c r="F181" s="1000">
        <v>25250</v>
      </c>
      <c r="G181" s="1000"/>
      <c r="H181" s="1000">
        <v>25272</v>
      </c>
      <c r="I181" s="1000"/>
      <c r="J181" s="971">
        <f t="shared" si="43"/>
        <v>22</v>
      </c>
      <c r="K181" s="1000">
        <v>25272</v>
      </c>
      <c r="L181" s="541">
        <f t="shared" si="44"/>
        <v>0</v>
      </c>
      <c r="M181" s="1000">
        <v>25306</v>
      </c>
      <c r="N181" s="1000"/>
      <c r="O181" s="541">
        <f t="shared" si="51"/>
        <v>34</v>
      </c>
      <c r="P181" s="541">
        <f t="shared" si="52"/>
        <v>34</v>
      </c>
      <c r="Q181" s="1000">
        <v>25328</v>
      </c>
      <c r="R181" s="1000"/>
      <c r="S181" s="971">
        <f t="shared" si="46"/>
        <v>22</v>
      </c>
      <c r="T181" s="542">
        <f t="shared" si="53"/>
        <v>78</v>
      </c>
      <c r="U181" s="542"/>
      <c r="V181" s="541">
        <f t="shared" si="54"/>
        <v>34</v>
      </c>
      <c r="W181" s="543">
        <f t="shared" si="55"/>
        <v>44</v>
      </c>
      <c r="X181" s="972" t="s">
        <v>423</v>
      </c>
      <c r="Y181" s="162" t="s">
        <v>51</v>
      </c>
      <c r="Z181" s="162" t="s">
        <v>29</v>
      </c>
      <c r="AA181" s="972">
        <v>2024</v>
      </c>
      <c r="AB181" s="164" t="s">
        <v>30</v>
      </c>
      <c r="AC181" s="1001">
        <v>7</v>
      </c>
      <c r="AD181" s="974">
        <f t="shared" si="47"/>
        <v>11.142857142857142</v>
      </c>
      <c r="AE181" s="975">
        <v>23.45</v>
      </c>
      <c r="AF181" s="544">
        <f t="shared" si="48"/>
        <v>261.29999999999995</v>
      </c>
      <c r="AG181" s="1030" t="s">
        <v>446</v>
      </c>
      <c r="AH181" s="1007">
        <f t="shared" si="49"/>
        <v>261.29999999999995</v>
      </c>
      <c r="AI181" s="978">
        <f t="shared" si="50"/>
        <v>11.142857142857142</v>
      </c>
      <c r="AJ181" s="978">
        <f t="shared" si="45"/>
        <v>78</v>
      </c>
      <c r="AK181" s="1116">
        <v>1039</v>
      </c>
      <c r="AL181" s="1116">
        <v>1000</v>
      </c>
      <c r="AM181" s="1117">
        <v>45574</v>
      </c>
    </row>
    <row r="182" spans="1:39">
      <c r="A182" s="999">
        <v>45574</v>
      </c>
      <c r="B182" s="164" t="s">
        <v>263</v>
      </c>
      <c r="C182" s="164" t="s">
        <v>111</v>
      </c>
      <c r="D182" s="162" t="s">
        <v>448</v>
      </c>
      <c r="E182" s="969" t="s">
        <v>283</v>
      </c>
      <c r="F182" s="1000">
        <v>25328</v>
      </c>
      <c r="G182" s="1000"/>
      <c r="H182" s="1000">
        <v>25350</v>
      </c>
      <c r="I182" s="1000"/>
      <c r="J182" s="971">
        <f t="shared" si="43"/>
        <v>22</v>
      </c>
      <c r="K182" s="1000">
        <v>25350</v>
      </c>
      <c r="L182" s="541">
        <f t="shared" si="44"/>
        <v>0</v>
      </c>
      <c r="M182" s="1000">
        <v>25384</v>
      </c>
      <c r="N182" s="1000"/>
      <c r="O182" s="541">
        <f t="shared" si="51"/>
        <v>34</v>
      </c>
      <c r="P182" s="541">
        <f t="shared" si="52"/>
        <v>34</v>
      </c>
      <c r="Q182" s="1000">
        <v>25405</v>
      </c>
      <c r="R182" s="1000"/>
      <c r="S182" s="971">
        <f t="shared" si="46"/>
        <v>21</v>
      </c>
      <c r="T182" s="542">
        <f t="shared" si="53"/>
        <v>77</v>
      </c>
      <c r="U182" s="542"/>
      <c r="V182" s="541">
        <f t="shared" si="54"/>
        <v>34</v>
      </c>
      <c r="W182" s="543">
        <f t="shared" si="55"/>
        <v>43</v>
      </c>
      <c r="X182" s="972" t="s">
        <v>423</v>
      </c>
      <c r="Y182" s="162" t="s">
        <v>51</v>
      </c>
      <c r="Z182" s="162" t="s">
        <v>29</v>
      </c>
      <c r="AA182" s="972">
        <v>2024</v>
      </c>
      <c r="AB182" s="164" t="s">
        <v>30</v>
      </c>
      <c r="AC182" s="1001">
        <v>7</v>
      </c>
      <c r="AD182" s="974">
        <f t="shared" si="47"/>
        <v>11</v>
      </c>
      <c r="AE182" s="975">
        <v>23.45</v>
      </c>
      <c r="AF182" s="544">
        <f t="shared" si="48"/>
        <v>257.95</v>
      </c>
      <c r="AG182" s="1030" t="s">
        <v>446</v>
      </c>
      <c r="AH182" s="1007">
        <f t="shared" si="49"/>
        <v>257.95</v>
      </c>
      <c r="AI182" s="978">
        <f t="shared" si="50"/>
        <v>11</v>
      </c>
      <c r="AJ182" s="978">
        <f t="shared" si="45"/>
        <v>77</v>
      </c>
    </row>
    <row r="183" spans="1:39">
      <c r="A183" s="999">
        <v>45575</v>
      </c>
      <c r="B183" s="164" t="s">
        <v>263</v>
      </c>
      <c r="C183" s="164" t="s">
        <v>111</v>
      </c>
      <c r="D183" s="162" t="s">
        <v>447</v>
      </c>
      <c r="E183" s="969" t="s">
        <v>282</v>
      </c>
      <c r="F183" s="1000">
        <v>25405</v>
      </c>
      <c r="G183" s="1000"/>
      <c r="H183" s="1000">
        <v>25427</v>
      </c>
      <c r="I183" s="1000"/>
      <c r="J183" s="971">
        <f t="shared" si="43"/>
        <v>22</v>
      </c>
      <c r="K183" s="1000">
        <v>25427</v>
      </c>
      <c r="L183" s="541">
        <f t="shared" si="44"/>
        <v>0</v>
      </c>
      <c r="M183" s="1000">
        <v>25446</v>
      </c>
      <c r="N183" s="1000"/>
      <c r="O183" s="541">
        <f t="shared" si="51"/>
        <v>19</v>
      </c>
      <c r="P183" s="541">
        <f t="shared" si="52"/>
        <v>19</v>
      </c>
      <c r="Q183" s="1000">
        <v>25465</v>
      </c>
      <c r="R183" s="1000"/>
      <c r="S183" s="971">
        <f t="shared" si="46"/>
        <v>19</v>
      </c>
      <c r="T183" s="542">
        <f t="shared" si="53"/>
        <v>60</v>
      </c>
      <c r="U183" s="542"/>
      <c r="V183" s="541">
        <f t="shared" si="54"/>
        <v>19</v>
      </c>
      <c r="W183" s="543">
        <f t="shared" si="55"/>
        <v>41</v>
      </c>
      <c r="X183" s="972" t="s">
        <v>423</v>
      </c>
      <c r="Y183" s="162" t="s">
        <v>51</v>
      </c>
      <c r="Z183" s="162" t="s">
        <v>29</v>
      </c>
      <c r="AA183" s="972">
        <v>2024</v>
      </c>
      <c r="AB183" s="164" t="s">
        <v>30</v>
      </c>
      <c r="AC183" s="1001">
        <v>7</v>
      </c>
      <c r="AD183" s="974">
        <f t="shared" si="47"/>
        <v>8.5714285714285712</v>
      </c>
      <c r="AE183" s="975">
        <v>23.45</v>
      </c>
      <c r="AF183" s="544">
        <f t="shared" si="48"/>
        <v>201</v>
      </c>
      <c r="AG183" s="1030" t="s">
        <v>446</v>
      </c>
      <c r="AH183" s="1007">
        <f t="shared" si="49"/>
        <v>201</v>
      </c>
      <c r="AI183" s="978">
        <f t="shared" si="50"/>
        <v>8.5714285714285712</v>
      </c>
      <c r="AJ183" s="978">
        <f t="shared" si="45"/>
        <v>60</v>
      </c>
    </row>
    <row r="184" spans="1:39">
      <c r="A184" s="999">
        <v>45575</v>
      </c>
      <c r="B184" s="164" t="s">
        <v>263</v>
      </c>
      <c r="C184" s="164" t="s">
        <v>111</v>
      </c>
      <c r="D184" s="162" t="s">
        <v>448</v>
      </c>
      <c r="E184" s="969" t="s">
        <v>283</v>
      </c>
      <c r="F184" s="1000">
        <v>25465</v>
      </c>
      <c r="G184" s="1000"/>
      <c r="H184" s="1000">
        <v>25489</v>
      </c>
      <c r="I184" s="1000"/>
      <c r="J184" s="971">
        <f t="shared" si="43"/>
        <v>24</v>
      </c>
      <c r="K184" s="1000">
        <v>25489</v>
      </c>
      <c r="L184" s="541">
        <f t="shared" si="44"/>
        <v>0</v>
      </c>
      <c r="M184" s="1000">
        <v>25508</v>
      </c>
      <c r="N184" s="1000"/>
      <c r="O184" s="541">
        <f t="shared" si="51"/>
        <v>19</v>
      </c>
      <c r="P184" s="541">
        <f t="shared" si="52"/>
        <v>19</v>
      </c>
      <c r="Q184" s="1000">
        <v>25530</v>
      </c>
      <c r="R184" s="1000"/>
      <c r="S184" s="971">
        <f t="shared" si="46"/>
        <v>22</v>
      </c>
      <c r="T184" s="542">
        <f t="shared" si="53"/>
        <v>65</v>
      </c>
      <c r="U184" s="542"/>
      <c r="V184" s="541">
        <f t="shared" si="54"/>
        <v>19</v>
      </c>
      <c r="W184" s="543">
        <f t="shared" si="55"/>
        <v>46</v>
      </c>
      <c r="X184" s="972" t="s">
        <v>423</v>
      </c>
      <c r="Y184" s="162" t="s">
        <v>51</v>
      </c>
      <c r="Z184" s="162" t="s">
        <v>29</v>
      </c>
      <c r="AA184" s="972">
        <v>2024</v>
      </c>
      <c r="AB184" s="164" t="s">
        <v>30</v>
      </c>
      <c r="AC184" s="1001">
        <v>7</v>
      </c>
      <c r="AD184" s="974">
        <f t="shared" si="47"/>
        <v>9.2857142857142865</v>
      </c>
      <c r="AE184" s="975">
        <v>23.45</v>
      </c>
      <c r="AF184" s="544">
        <f t="shared" si="48"/>
        <v>217.75</v>
      </c>
      <c r="AG184" s="1030" t="s">
        <v>446</v>
      </c>
      <c r="AH184" s="1007">
        <f t="shared" si="49"/>
        <v>217.75</v>
      </c>
      <c r="AI184" s="978">
        <f t="shared" si="50"/>
        <v>9.2857142857142865</v>
      </c>
      <c r="AJ184" s="978">
        <f t="shared" si="45"/>
        <v>65</v>
      </c>
      <c r="AK184" s="1114" t="s">
        <v>439</v>
      </c>
      <c r="AL184" s="1114" t="s">
        <v>440</v>
      </c>
      <c r="AM184" s="1115" t="s">
        <v>2</v>
      </c>
    </row>
    <row r="185" spans="1:39">
      <c r="A185" s="999">
        <v>45576</v>
      </c>
      <c r="B185" s="164" t="s">
        <v>263</v>
      </c>
      <c r="C185" s="164" t="s">
        <v>111</v>
      </c>
      <c r="D185" s="162" t="s">
        <v>447</v>
      </c>
      <c r="E185" s="969" t="s">
        <v>282</v>
      </c>
      <c r="F185" s="1000">
        <v>25530</v>
      </c>
      <c r="G185" s="1000"/>
      <c r="H185" s="1000">
        <v>25552</v>
      </c>
      <c r="I185" s="1000"/>
      <c r="J185" s="971">
        <f t="shared" si="43"/>
        <v>22</v>
      </c>
      <c r="K185" s="1000">
        <v>25552</v>
      </c>
      <c r="L185" s="541">
        <f t="shared" si="44"/>
        <v>0</v>
      </c>
      <c r="M185" s="1000">
        <v>25586</v>
      </c>
      <c r="N185" s="1000"/>
      <c r="O185" s="541">
        <f t="shared" si="51"/>
        <v>34</v>
      </c>
      <c r="P185" s="541">
        <f t="shared" si="52"/>
        <v>34</v>
      </c>
      <c r="Q185" s="1000">
        <v>25607</v>
      </c>
      <c r="R185" s="1000"/>
      <c r="S185" s="971">
        <f t="shared" si="46"/>
        <v>21</v>
      </c>
      <c r="T185" s="542">
        <f t="shared" si="53"/>
        <v>77</v>
      </c>
      <c r="U185" s="542"/>
      <c r="V185" s="541">
        <f t="shared" si="54"/>
        <v>34</v>
      </c>
      <c r="W185" s="543">
        <f t="shared" si="55"/>
        <v>43</v>
      </c>
      <c r="X185" s="972" t="s">
        <v>423</v>
      </c>
      <c r="Y185" s="162" t="s">
        <v>51</v>
      </c>
      <c r="Z185" s="162" t="s">
        <v>29</v>
      </c>
      <c r="AA185" s="972">
        <v>2024</v>
      </c>
      <c r="AB185" s="164" t="s">
        <v>30</v>
      </c>
      <c r="AC185" s="1001">
        <v>7</v>
      </c>
      <c r="AD185" s="974">
        <f t="shared" si="47"/>
        <v>11</v>
      </c>
      <c r="AE185" s="975">
        <v>23.45</v>
      </c>
      <c r="AF185" s="544">
        <f t="shared" si="48"/>
        <v>257.95</v>
      </c>
      <c r="AG185" s="1030" t="s">
        <v>446</v>
      </c>
      <c r="AH185" s="1007">
        <f t="shared" si="49"/>
        <v>257.95</v>
      </c>
      <c r="AI185" s="978">
        <f t="shared" si="50"/>
        <v>11</v>
      </c>
      <c r="AJ185" s="978">
        <f t="shared" si="45"/>
        <v>77</v>
      </c>
      <c r="AK185" s="1116">
        <v>935</v>
      </c>
      <c r="AL185" s="1116">
        <v>1000</v>
      </c>
      <c r="AM185" s="1117">
        <v>45574</v>
      </c>
    </row>
    <row r="186" spans="1:39">
      <c r="A186" s="999">
        <v>45576</v>
      </c>
      <c r="B186" s="164" t="s">
        <v>263</v>
      </c>
      <c r="C186" s="164" t="s">
        <v>111</v>
      </c>
      <c r="D186" s="162" t="s">
        <v>448</v>
      </c>
      <c r="E186" s="969" t="s">
        <v>283</v>
      </c>
      <c r="F186" s="1000">
        <v>25607</v>
      </c>
      <c r="G186" s="1000"/>
      <c r="H186" s="1000">
        <v>25628</v>
      </c>
      <c r="I186" s="1000"/>
      <c r="J186" s="971">
        <f t="shared" si="43"/>
        <v>21</v>
      </c>
      <c r="K186" s="1000">
        <v>25628</v>
      </c>
      <c r="L186" s="541">
        <f t="shared" si="44"/>
        <v>0</v>
      </c>
      <c r="M186" s="1000">
        <v>25662</v>
      </c>
      <c r="N186" s="1000"/>
      <c r="O186" s="541">
        <f t="shared" si="51"/>
        <v>34</v>
      </c>
      <c r="P186" s="541">
        <f t="shared" si="52"/>
        <v>34</v>
      </c>
      <c r="Q186" s="1000">
        <v>25684</v>
      </c>
      <c r="R186" s="1000"/>
      <c r="S186" s="971">
        <f t="shared" si="46"/>
        <v>22</v>
      </c>
      <c r="T186" s="542">
        <f t="shared" si="53"/>
        <v>77</v>
      </c>
      <c r="U186" s="542"/>
      <c r="V186" s="541">
        <f t="shared" si="54"/>
        <v>34</v>
      </c>
      <c r="W186" s="543">
        <f t="shared" si="55"/>
        <v>43</v>
      </c>
      <c r="X186" s="972" t="s">
        <v>423</v>
      </c>
      <c r="Y186" s="162" t="s">
        <v>51</v>
      </c>
      <c r="Z186" s="162" t="s">
        <v>29</v>
      </c>
      <c r="AA186" s="972">
        <v>2024</v>
      </c>
      <c r="AB186" s="164" t="s">
        <v>30</v>
      </c>
      <c r="AC186" s="1001">
        <v>7</v>
      </c>
      <c r="AD186" s="974">
        <f t="shared" si="47"/>
        <v>11</v>
      </c>
      <c r="AE186" s="975">
        <v>23.45</v>
      </c>
      <c r="AF186" s="544">
        <f t="shared" si="48"/>
        <v>257.95</v>
      </c>
      <c r="AG186" s="1030" t="s">
        <v>446</v>
      </c>
      <c r="AH186" s="1007">
        <f t="shared" si="49"/>
        <v>257.95</v>
      </c>
      <c r="AI186" s="978">
        <f t="shared" si="50"/>
        <v>11</v>
      </c>
      <c r="AJ186" s="978">
        <f t="shared" si="45"/>
        <v>77</v>
      </c>
    </row>
    <row r="187" spans="1:39">
      <c r="A187" s="999">
        <v>45579</v>
      </c>
      <c r="B187" s="164" t="s">
        <v>263</v>
      </c>
      <c r="C187" s="164" t="s">
        <v>111</v>
      </c>
      <c r="D187" s="162" t="s">
        <v>447</v>
      </c>
      <c r="E187" s="164" t="s">
        <v>282</v>
      </c>
      <c r="F187" s="1000">
        <v>25684</v>
      </c>
      <c r="G187" s="1000"/>
      <c r="H187" s="1000">
        <v>25706</v>
      </c>
      <c r="I187" s="1000"/>
      <c r="J187" s="971">
        <f t="shared" si="43"/>
        <v>22</v>
      </c>
      <c r="K187" s="1000">
        <v>25706</v>
      </c>
      <c r="L187" s="541">
        <f t="shared" si="44"/>
        <v>0</v>
      </c>
      <c r="M187" s="1000">
        <v>25740</v>
      </c>
      <c r="N187" s="1000"/>
      <c r="O187" s="541">
        <f t="shared" ref="O187:O213" si="56">M187-K187</f>
        <v>34</v>
      </c>
      <c r="P187" s="541">
        <f t="shared" ref="P187:P213" si="57">M187-H187</f>
        <v>34</v>
      </c>
      <c r="Q187" s="1000">
        <v>25762</v>
      </c>
      <c r="R187" s="1000"/>
      <c r="S187" s="971">
        <f t="shared" si="46"/>
        <v>22</v>
      </c>
      <c r="T187" s="542">
        <f t="shared" si="53"/>
        <v>78</v>
      </c>
      <c r="U187" s="542"/>
      <c r="V187" s="541">
        <f t="shared" si="54"/>
        <v>34</v>
      </c>
      <c r="W187" s="543">
        <f t="shared" si="55"/>
        <v>44</v>
      </c>
      <c r="X187" s="972" t="s">
        <v>423</v>
      </c>
      <c r="Y187" s="162" t="s">
        <v>51</v>
      </c>
      <c r="Z187" s="162" t="s">
        <v>29</v>
      </c>
      <c r="AA187" s="972">
        <v>2024</v>
      </c>
      <c r="AB187" s="164" t="s">
        <v>30</v>
      </c>
      <c r="AC187" s="1001">
        <v>7</v>
      </c>
      <c r="AD187" s="974">
        <f t="shared" ref="AD187:AD213" si="58">T187/AC187</f>
        <v>11.142857142857142</v>
      </c>
      <c r="AE187" s="975">
        <v>23.45</v>
      </c>
      <c r="AF187" s="544">
        <f t="shared" ref="AF187:AF213" si="59">AD187*AE187</f>
        <v>261.29999999999995</v>
      </c>
      <c r="AG187" s="1030" t="s">
        <v>446</v>
      </c>
      <c r="AH187" s="1007">
        <f t="shared" ref="AH187:AH213" si="60">AF187</f>
        <v>261.29999999999995</v>
      </c>
      <c r="AI187" s="978">
        <f t="shared" ref="AI187:AI213" si="61">AD187</f>
        <v>11.142857142857142</v>
      </c>
      <c r="AJ187" s="978">
        <f t="shared" ref="AJ187:AJ213" si="62">T187</f>
        <v>78</v>
      </c>
    </row>
    <row r="188" spans="1:39">
      <c r="A188" s="999">
        <v>45579</v>
      </c>
      <c r="B188" s="164" t="s">
        <v>263</v>
      </c>
      <c r="C188" s="164" t="s">
        <v>111</v>
      </c>
      <c r="D188" s="162" t="s">
        <v>448</v>
      </c>
      <c r="E188" s="164" t="s">
        <v>283</v>
      </c>
      <c r="F188" s="1000">
        <v>25762</v>
      </c>
      <c r="G188" s="1000"/>
      <c r="H188" s="1000">
        <v>25784</v>
      </c>
      <c r="I188" s="1000"/>
      <c r="J188" s="971">
        <f t="shared" si="43"/>
        <v>22</v>
      </c>
      <c r="K188" s="1000">
        <v>25784</v>
      </c>
      <c r="L188" s="541">
        <f t="shared" si="44"/>
        <v>0</v>
      </c>
      <c r="M188" s="1000">
        <v>25818</v>
      </c>
      <c r="N188" s="1000"/>
      <c r="O188" s="541">
        <f t="shared" si="56"/>
        <v>34</v>
      </c>
      <c r="P188" s="541">
        <f t="shared" si="57"/>
        <v>34</v>
      </c>
      <c r="Q188" s="1000">
        <v>25839</v>
      </c>
      <c r="R188" s="1000"/>
      <c r="S188" s="971">
        <f t="shared" si="46"/>
        <v>21</v>
      </c>
      <c r="T188" s="542">
        <f t="shared" si="53"/>
        <v>77</v>
      </c>
      <c r="U188" s="542"/>
      <c r="V188" s="541">
        <f t="shared" si="54"/>
        <v>34</v>
      </c>
      <c r="W188" s="543">
        <f t="shared" si="55"/>
        <v>43</v>
      </c>
      <c r="X188" s="972" t="s">
        <v>423</v>
      </c>
      <c r="Y188" s="162" t="s">
        <v>51</v>
      </c>
      <c r="Z188" s="162" t="s">
        <v>29</v>
      </c>
      <c r="AA188" s="972">
        <v>2024</v>
      </c>
      <c r="AB188" s="164" t="s">
        <v>30</v>
      </c>
      <c r="AC188" s="1001">
        <v>7</v>
      </c>
      <c r="AD188" s="974">
        <f t="shared" si="58"/>
        <v>11</v>
      </c>
      <c r="AE188" s="975">
        <v>23.45</v>
      </c>
      <c r="AF188" s="544">
        <f t="shared" si="59"/>
        <v>257.95</v>
      </c>
      <c r="AG188" s="1030" t="s">
        <v>446</v>
      </c>
      <c r="AH188" s="1007">
        <f t="shared" si="60"/>
        <v>257.95</v>
      </c>
      <c r="AI188" s="978">
        <f t="shared" si="61"/>
        <v>11</v>
      </c>
      <c r="AJ188" s="978">
        <f t="shared" si="62"/>
        <v>77</v>
      </c>
      <c r="AK188" s="1114" t="s">
        <v>439</v>
      </c>
      <c r="AL188" s="1114" t="s">
        <v>440</v>
      </c>
      <c r="AM188" s="1115" t="s">
        <v>2</v>
      </c>
    </row>
    <row r="189" spans="1:39">
      <c r="A189" s="999">
        <v>45580</v>
      </c>
      <c r="B189" s="164" t="s">
        <v>263</v>
      </c>
      <c r="C189" s="164" t="s">
        <v>111</v>
      </c>
      <c r="D189" s="162" t="s">
        <v>447</v>
      </c>
      <c r="E189" s="164" t="s">
        <v>282</v>
      </c>
      <c r="F189" s="1000">
        <v>25839</v>
      </c>
      <c r="G189" s="1000"/>
      <c r="H189" s="1000">
        <v>25861</v>
      </c>
      <c r="I189" s="1000"/>
      <c r="J189" s="971">
        <f t="shared" si="43"/>
        <v>22</v>
      </c>
      <c r="K189" s="1000">
        <v>25861</v>
      </c>
      <c r="L189" s="541">
        <f t="shared" si="44"/>
        <v>0</v>
      </c>
      <c r="M189" s="1000">
        <v>25895</v>
      </c>
      <c r="N189" s="1000"/>
      <c r="O189" s="541">
        <f t="shared" si="56"/>
        <v>34</v>
      </c>
      <c r="P189" s="541">
        <f t="shared" si="57"/>
        <v>34</v>
      </c>
      <c r="Q189" s="1000">
        <v>25916</v>
      </c>
      <c r="R189" s="1000"/>
      <c r="S189" s="971">
        <f t="shared" si="46"/>
        <v>21</v>
      </c>
      <c r="T189" s="542">
        <f t="shared" si="53"/>
        <v>77</v>
      </c>
      <c r="U189" s="542"/>
      <c r="V189" s="541">
        <f t="shared" si="54"/>
        <v>34</v>
      </c>
      <c r="W189" s="543">
        <f t="shared" si="55"/>
        <v>43</v>
      </c>
      <c r="X189" s="972" t="s">
        <v>423</v>
      </c>
      <c r="Y189" s="162" t="s">
        <v>51</v>
      </c>
      <c r="Z189" s="162" t="s">
        <v>29</v>
      </c>
      <c r="AA189" s="972">
        <v>2024</v>
      </c>
      <c r="AB189" s="164" t="s">
        <v>30</v>
      </c>
      <c r="AC189" s="1001">
        <v>7</v>
      </c>
      <c r="AD189" s="974">
        <f t="shared" si="58"/>
        <v>11</v>
      </c>
      <c r="AE189" s="975">
        <v>23.45</v>
      </c>
      <c r="AF189" s="544">
        <f t="shared" si="59"/>
        <v>257.95</v>
      </c>
      <c r="AG189" s="1030" t="s">
        <v>446</v>
      </c>
      <c r="AH189" s="1007">
        <f t="shared" si="60"/>
        <v>257.95</v>
      </c>
      <c r="AI189" s="978">
        <f t="shared" si="61"/>
        <v>11</v>
      </c>
      <c r="AJ189" s="978">
        <f t="shared" si="62"/>
        <v>77</v>
      </c>
      <c r="AK189" s="1116">
        <v>1035</v>
      </c>
      <c r="AL189" s="1116">
        <v>1000</v>
      </c>
      <c r="AM189" s="1117">
        <v>45580</v>
      </c>
    </row>
    <row r="190" spans="1:39">
      <c r="A190" s="999">
        <v>45580</v>
      </c>
      <c r="B190" s="164" t="s">
        <v>263</v>
      </c>
      <c r="C190" s="164" t="s">
        <v>111</v>
      </c>
      <c r="D190" s="162" t="s">
        <v>448</v>
      </c>
      <c r="E190" s="164" t="s">
        <v>283</v>
      </c>
      <c r="F190" s="1000">
        <v>25916</v>
      </c>
      <c r="G190" s="1000"/>
      <c r="H190" s="1000">
        <v>25937</v>
      </c>
      <c r="I190" s="1000"/>
      <c r="J190" s="971">
        <f t="shared" si="43"/>
        <v>21</v>
      </c>
      <c r="K190" s="1000">
        <v>25937</v>
      </c>
      <c r="L190" s="541">
        <f t="shared" si="44"/>
        <v>0</v>
      </c>
      <c r="M190" s="1000">
        <v>25971</v>
      </c>
      <c r="N190" s="1000"/>
      <c r="O190" s="541">
        <f t="shared" si="56"/>
        <v>34</v>
      </c>
      <c r="P190" s="541">
        <f t="shared" si="57"/>
        <v>34</v>
      </c>
      <c r="Q190" s="1000">
        <v>25993</v>
      </c>
      <c r="R190" s="1000"/>
      <c r="S190" s="971">
        <f t="shared" si="46"/>
        <v>22</v>
      </c>
      <c r="T190" s="542">
        <f t="shared" si="53"/>
        <v>77</v>
      </c>
      <c r="U190" s="542"/>
      <c r="V190" s="541">
        <f t="shared" si="54"/>
        <v>34</v>
      </c>
      <c r="W190" s="543">
        <f t="shared" si="55"/>
        <v>43</v>
      </c>
      <c r="X190" s="972" t="s">
        <v>423</v>
      </c>
      <c r="Y190" s="162" t="s">
        <v>51</v>
      </c>
      <c r="Z190" s="162" t="s">
        <v>29</v>
      </c>
      <c r="AA190" s="972">
        <v>2024</v>
      </c>
      <c r="AB190" s="164" t="s">
        <v>30</v>
      </c>
      <c r="AC190" s="1001">
        <v>7</v>
      </c>
      <c r="AD190" s="974">
        <f t="shared" si="58"/>
        <v>11</v>
      </c>
      <c r="AE190" s="975">
        <v>23.45</v>
      </c>
      <c r="AF190" s="544">
        <f t="shared" si="59"/>
        <v>257.95</v>
      </c>
      <c r="AG190" s="1030" t="s">
        <v>446</v>
      </c>
      <c r="AH190" s="1007">
        <f t="shared" si="60"/>
        <v>257.95</v>
      </c>
      <c r="AI190" s="978">
        <f t="shared" si="61"/>
        <v>11</v>
      </c>
      <c r="AJ190" s="978">
        <f t="shared" si="62"/>
        <v>77</v>
      </c>
    </row>
    <row r="191" spans="1:39">
      <c r="A191" s="999">
        <v>45581</v>
      </c>
      <c r="B191" s="164" t="s">
        <v>263</v>
      </c>
      <c r="C191" s="164" t="s">
        <v>111</v>
      </c>
      <c r="D191" s="162" t="s">
        <v>447</v>
      </c>
      <c r="E191" s="164" t="s">
        <v>282</v>
      </c>
      <c r="F191" s="1000">
        <v>25993</v>
      </c>
      <c r="G191" s="1000"/>
      <c r="H191" s="1000">
        <v>26014</v>
      </c>
      <c r="I191" s="1000"/>
      <c r="J191" s="971">
        <f t="shared" si="43"/>
        <v>21</v>
      </c>
      <c r="K191" s="1000">
        <v>26014</v>
      </c>
      <c r="L191" s="541">
        <f t="shared" si="44"/>
        <v>0</v>
      </c>
      <c r="M191" s="1000">
        <v>26048</v>
      </c>
      <c r="N191" s="1000"/>
      <c r="O191" s="541">
        <f t="shared" si="56"/>
        <v>34</v>
      </c>
      <c r="P191" s="541">
        <f t="shared" si="57"/>
        <v>34</v>
      </c>
      <c r="Q191" s="1000">
        <v>26069</v>
      </c>
      <c r="R191" s="1000"/>
      <c r="S191" s="971">
        <f t="shared" si="46"/>
        <v>21</v>
      </c>
      <c r="T191" s="542">
        <f t="shared" si="53"/>
        <v>76</v>
      </c>
      <c r="U191" s="542"/>
      <c r="V191" s="541">
        <f t="shared" si="54"/>
        <v>34</v>
      </c>
      <c r="W191" s="543">
        <f t="shared" si="55"/>
        <v>42</v>
      </c>
      <c r="X191" s="972" t="s">
        <v>423</v>
      </c>
      <c r="Y191" s="162" t="s">
        <v>51</v>
      </c>
      <c r="Z191" s="162" t="s">
        <v>29</v>
      </c>
      <c r="AA191" s="972">
        <v>2024</v>
      </c>
      <c r="AB191" s="164" t="s">
        <v>30</v>
      </c>
      <c r="AC191" s="1001">
        <v>7</v>
      </c>
      <c r="AD191" s="974">
        <f t="shared" si="58"/>
        <v>10.857142857142858</v>
      </c>
      <c r="AE191" s="975">
        <v>23.45</v>
      </c>
      <c r="AF191" s="544">
        <f t="shared" si="59"/>
        <v>254.6</v>
      </c>
      <c r="AG191" s="1030" t="s">
        <v>446</v>
      </c>
      <c r="AH191" s="1007">
        <f t="shared" si="60"/>
        <v>254.6</v>
      </c>
      <c r="AI191" s="978">
        <f t="shared" si="61"/>
        <v>10.857142857142858</v>
      </c>
      <c r="AJ191" s="978">
        <f t="shared" si="62"/>
        <v>76</v>
      </c>
    </row>
    <row r="192" spans="1:39">
      <c r="A192" s="999">
        <v>45581</v>
      </c>
      <c r="B192" s="164" t="s">
        <v>263</v>
      </c>
      <c r="C192" s="164" t="s">
        <v>111</v>
      </c>
      <c r="D192" s="162" t="s">
        <v>448</v>
      </c>
      <c r="E192" s="164" t="s">
        <v>283</v>
      </c>
      <c r="F192" s="1000">
        <v>26069</v>
      </c>
      <c r="G192" s="1000"/>
      <c r="H192" s="1000">
        <v>26091</v>
      </c>
      <c r="I192" s="1000"/>
      <c r="J192" s="971">
        <f t="shared" si="43"/>
        <v>22</v>
      </c>
      <c r="K192" s="1000">
        <v>26091</v>
      </c>
      <c r="L192" s="541">
        <f t="shared" si="44"/>
        <v>0</v>
      </c>
      <c r="M192" s="1000">
        <v>26125</v>
      </c>
      <c r="N192" s="1000"/>
      <c r="O192" s="541">
        <f t="shared" si="56"/>
        <v>34</v>
      </c>
      <c r="P192" s="541">
        <f t="shared" si="57"/>
        <v>34</v>
      </c>
      <c r="Q192" s="1000">
        <v>26147</v>
      </c>
      <c r="R192" s="1000"/>
      <c r="S192" s="971">
        <f t="shared" si="46"/>
        <v>22</v>
      </c>
      <c r="T192" s="542">
        <f t="shared" si="53"/>
        <v>78</v>
      </c>
      <c r="U192" s="542"/>
      <c r="V192" s="541">
        <f t="shared" si="54"/>
        <v>34</v>
      </c>
      <c r="W192" s="543">
        <f t="shared" si="55"/>
        <v>44</v>
      </c>
      <c r="X192" s="972" t="s">
        <v>423</v>
      </c>
      <c r="Y192" s="162" t="s">
        <v>51</v>
      </c>
      <c r="Z192" s="162" t="s">
        <v>29</v>
      </c>
      <c r="AA192" s="972">
        <v>2024</v>
      </c>
      <c r="AB192" s="164" t="s">
        <v>30</v>
      </c>
      <c r="AC192" s="1001">
        <v>7</v>
      </c>
      <c r="AD192" s="974">
        <f t="shared" si="58"/>
        <v>11.142857142857142</v>
      </c>
      <c r="AE192" s="975">
        <v>23.45</v>
      </c>
      <c r="AF192" s="544">
        <f t="shared" si="59"/>
        <v>261.29999999999995</v>
      </c>
      <c r="AG192" s="1030" t="s">
        <v>446</v>
      </c>
      <c r="AH192" s="1007">
        <f t="shared" si="60"/>
        <v>261.29999999999995</v>
      </c>
      <c r="AI192" s="978">
        <f t="shared" si="61"/>
        <v>11.142857142857142</v>
      </c>
      <c r="AJ192" s="978">
        <f t="shared" si="62"/>
        <v>78</v>
      </c>
      <c r="AK192" s="1114" t="s">
        <v>439</v>
      </c>
      <c r="AL192" s="1114" t="s">
        <v>440</v>
      </c>
      <c r="AM192" s="1115" t="s">
        <v>2</v>
      </c>
    </row>
    <row r="193" spans="1:39">
      <c r="A193" s="999">
        <v>45582</v>
      </c>
      <c r="B193" s="164" t="s">
        <v>263</v>
      </c>
      <c r="C193" s="164" t="s">
        <v>111</v>
      </c>
      <c r="D193" s="162" t="s">
        <v>447</v>
      </c>
      <c r="E193" s="164" t="s">
        <v>282</v>
      </c>
      <c r="F193" s="1000">
        <v>26147</v>
      </c>
      <c r="G193" s="1000"/>
      <c r="H193" s="1000">
        <v>26168</v>
      </c>
      <c r="I193" s="1000"/>
      <c r="J193" s="971">
        <f t="shared" si="43"/>
        <v>21</v>
      </c>
      <c r="K193" s="1000">
        <v>26168</v>
      </c>
      <c r="L193" s="541">
        <f t="shared" si="44"/>
        <v>0</v>
      </c>
      <c r="M193" s="1000">
        <v>26202</v>
      </c>
      <c r="N193" s="1000"/>
      <c r="O193" s="541">
        <f t="shared" si="56"/>
        <v>34</v>
      </c>
      <c r="P193" s="541">
        <f t="shared" si="57"/>
        <v>34</v>
      </c>
      <c r="Q193" s="1000">
        <v>26223</v>
      </c>
      <c r="R193" s="1000"/>
      <c r="S193" s="971">
        <f t="shared" si="46"/>
        <v>21</v>
      </c>
      <c r="T193" s="542">
        <f t="shared" si="53"/>
        <v>76</v>
      </c>
      <c r="U193" s="542"/>
      <c r="V193" s="541">
        <f t="shared" si="54"/>
        <v>34</v>
      </c>
      <c r="W193" s="543">
        <f t="shared" si="55"/>
        <v>42</v>
      </c>
      <c r="X193" s="972" t="s">
        <v>423</v>
      </c>
      <c r="Y193" s="162" t="s">
        <v>51</v>
      </c>
      <c r="Z193" s="162" t="s">
        <v>29</v>
      </c>
      <c r="AA193" s="972">
        <v>2024</v>
      </c>
      <c r="AB193" s="164" t="s">
        <v>30</v>
      </c>
      <c r="AC193" s="1001">
        <v>7</v>
      </c>
      <c r="AD193" s="974">
        <f t="shared" si="58"/>
        <v>10.857142857142858</v>
      </c>
      <c r="AE193" s="975">
        <v>23.45</v>
      </c>
      <c r="AF193" s="544">
        <f t="shared" si="59"/>
        <v>254.6</v>
      </c>
      <c r="AG193" s="1030" t="s">
        <v>446</v>
      </c>
      <c r="AH193" s="1007">
        <f t="shared" si="60"/>
        <v>254.6</v>
      </c>
      <c r="AI193" s="978">
        <f t="shared" si="61"/>
        <v>10.857142857142858</v>
      </c>
      <c r="AJ193" s="978">
        <f t="shared" si="62"/>
        <v>76</v>
      </c>
      <c r="AK193" s="1116">
        <v>1028</v>
      </c>
      <c r="AL193" s="1116">
        <v>1000</v>
      </c>
      <c r="AM193" s="1117">
        <v>45582</v>
      </c>
    </row>
    <row r="194" spans="1:39">
      <c r="A194" s="999">
        <v>45582</v>
      </c>
      <c r="B194" s="164" t="s">
        <v>263</v>
      </c>
      <c r="C194" s="164" t="s">
        <v>111</v>
      </c>
      <c r="D194" s="162" t="s">
        <v>448</v>
      </c>
      <c r="E194" s="164" t="s">
        <v>283</v>
      </c>
      <c r="F194" s="1000">
        <v>26208</v>
      </c>
      <c r="G194" s="1000"/>
      <c r="H194" s="1000">
        <v>26229</v>
      </c>
      <c r="I194" s="1000"/>
      <c r="J194" s="971">
        <f t="shared" si="43"/>
        <v>21</v>
      </c>
      <c r="K194" s="1000">
        <v>26229</v>
      </c>
      <c r="L194" s="541">
        <f t="shared" si="44"/>
        <v>0</v>
      </c>
      <c r="M194" s="1000">
        <v>26248</v>
      </c>
      <c r="N194" s="1000"/>
      <c r="O194" s="541">
        <f t="shared" si="56"/>
        <v>19</v>
      </c>
      <c r="P194" s="541">
        <f t="shared" si="57"/>
        <v>19</v>
      </c>
      <c r="Q194" s="1000">
        <v>26269</v>
      </c>
      <c r="R194" s="1000"/>
      <c r="S194" s="971">
        <f t="shared" si="46"/>
        <v>21</v>
      </c>
      <c r="T194" s="542">
        <f t="shared" si="53"/>
        <v>61</v>
      </c>
      <c r="U194" s="542"/>
      <c r="V194" s="541">
        <f t="shared" si="54"/>
        <v>19</v>
      </c>
      <c r="W194" s="543">
        <f t="shared" si="55"/>
        <v>42</v>
      </c>
      <c r="X194" s="972" t="s">
        <v>423</v>
      </c>
      <c r="Y194" s="162" t="s">
        <v>51</v>
      </c>
      <c r="Z194" s="162" t="s">
        <v>29</v>
      </c>
      <c r="AA194" s="972">
        <v>2024</v>
      </c>
      <c r="AB194" s="164" t="s">
        <v>30</v>
      </c>
      <c r="AC194" s="1001">
        <v>7</v>
      </c>
      <c r="AD194" s="974">
        <f t="shared" si="58"/>
        <v>8.7142857142857135</v>
      </c>
      <c r="AE194" s="975">
        <v>23.45</v>
      </c>
      <c r="AF194" s="544">
        <f t="shared" si="59"/>
        <v>204.34999999999997</v>
      </c>
      <c r="AG194" s="1030" t="s">
        <v>446</v>
      </c>
      <c r="AH194" s="1007">
        <f t="shared" si="60"/>
        <v>204.34999999999997</v>
      </c>
      <c r="AI194" s="978">
        <f t="shared" si="61"/>
        <v>8.7142857142857135</v>
      </c>
      <c r="AJ194" s="978">
        <f t="shared" si="62"/>
        <v>61</v>
      </c>
    </row>
    <row r="195" spans="1:39">
      <c r="A195" s="999">
        <v>45583</v>
      </c>
      <c r="B195" s="164" t="s">
        <v>263</v>
      </c>
      <c r="C195" s="164" t="s">
        <v>111</v>
      </c>
      <c r="D195" s="162" t="s">
        <v>447</v>
      </c>
      <c r="E195" s="164" t="s">
        <v>282</v>
      </c>
      <c r="F195" s="1000">
        <v>26269</v>
      </c>
      <c r="G195" s="1000"/>
      <c r="H195" s="1000">
        <v>26290</v>
      </c>
      <c r="I195" s="1000"/>
      <c r="J195" s="971">
        <f t="shared" si="43"/>
        <v>21</v>
      </c>
      <c r="K195" s="1000">
        <v>26290</v>
      </c>
      <c r="L195" s="541">
        <f t="shared" si="44"/>
        <v>0</v>
      </c>
      <c r="M195" s="1000">
        <v>26324</v>
      </c>
      <c r="N195" s="1000"/>
      <c r="O195" s="541">
        <f t="shared" si="56"/>
        <v>34</v>
      </c>
      <c r="P195" s="541">
        <f t="shared" si="57"/>
        <v>34</v>
      </c>
      <c r="Q195" s="1000">
        <v>26346</v>
      </c>
      <c r="R195" s="1000"/>
      <c r="S195" s="971">
        <f t="shared" si="46"/>
        <v>22</v>
      </c>
      <c r="T195" s="542">
        <f t="shared" si="53"/>
        <v>77</v>
      </c>
      <c r="U195" s="542"/>
      <c r="V195" s="541">
        <f t="shared" si="54"/>
        <v>34</v>
      </c>
      <c r="W195" s="543">
        <f t="shared" si="55"/>
        <v>43</v>
      </c>
      <c r="X195" s="972" t="s">
        <v>423</v>
      </c>
      <c r="Y195" s="162" t="s">
        <v>51</v>
      </c>
      <c r="Z195" s="162" t="s">
        <v>29</v>
      </c>
      <c r="AA195" s="972">
        <v>2024</v>
      </c>
      <c r="AB195" s="164" t="s">
        <v>30</v>
      </c>
      <c r="AC195" s="1001">
        <v>7</v>
      </c>
      <c r="AD195" s="974">
        <f t="shared" si="58"/>
        <v>11</v>
      </c>
      <c r="AE195" s="975">
        <v>23.45</v>
      </c>
      <c r="AF195" s="544">
        <f t="shared" si="59"/>
        <v>257.95</v>
      </c>
      <c r="AG195" s="1030" t="s">
        <v>446</v>
      </c>
      <c r="AH195" s="1007">
        <f t="shared" si="60"/>
        <v>257.95</v>
      </c>
      <c r="AI195" s="978">
        <f t="shared" si="61"/>
        <v>11</v>
      </c>
      <c r="AJ195" s="978">
        <f t="shared" si="62"/>
        <v>77</v>
      </c>
    </row>
    <row r="196" spans="1:39">
      <c r="A196" s="999">
        <v>45583</v>
      </c>
      <c r="B196" s="164" t="s">
        <v>263</v>
      </c>
      <c r="C196" s="164" t="s">
        <v>111</v>
      </c>
      <c r="D196" s="162" t="s">
        <v>448</v>
      </c>
      <c r="E196" s="164" t="s">
        <v>283</v>
      </c>
      <c r="F196" s="1000">
        <v>26346</v>
      </c>
      <c r="G196" s="1000"/>
      <c r="H196" s="1000">
        <v>26368</v>
      </c>
      <c r="I196" s="1000"/>
      <c r="J196" s="971">
        <f t="shared" si="43"/>
        <v>22</v>
      </c>
      <c r="K196" s="1000">
        <v>26368</v>
      </c>
      <c r="L196" s="541">
        <f t="shared" si="44"/>
        <v>0</v>
      </c>
      <c r="M196" s="1000">
        <v>26402</v>
      </c>
      <c r="N196" s="1000"/>
      <c r="O196" s="541">
        <f t="shared" si="56"/>
        <v>34</v>
      </c>
      <c r="P196" s="541">
        <f t="shared" si="57"/>
        <v>34</v>
      </c>
      <c r="Q196" s="1000">
        <v>26423</v>
      </c>
      <c r="R196" s="1000"/>
      <c r="S196" s="971">
        <f t="shared" si="46"/>
        <v>21</v>
      </c>
      <c r="T196" s="542">
        <f t="shared" si="53"/>
        <v>77</v>
      </c>
      <c r="U196" s="542"/>
      <c r="V196" s="541">
        <f t="shared" si="54"/>
        <v>34</v>
      </c>
      <c r="W196" s="543">
        <f t="shared" si="55"/>
        <v>43</v>
      </c>
      <c r="X196" s="972" t="s">
        <v>423</v>
      </c>
      <c r="Y196" s="162" t="s">
        <v>51</v>
      </c>
      <c r="Z196" s="162" t="s">
        <v>29</v>
      </c>
      <c r="AA196" s="972">
        <v>2024</v>
      </c>
      <c r="AB196" s="164" t="s">
        <v>30</v>
      </c>
      <c r="AC196" s="1001">
        <v>7</v>
      </c>
      <c r="AD196" s="974">
        <f t="shared" si="58"/>
        <v>11</v>
      </c>
      <c r="AE196" s="975">
        <v>23.45</v>
      </c>
      <c r="AF196" s="544">
        <f t="shared" si="59"/>
        <v>257.95</v>
      </c>
      <c r="AG196" s="1030" t="s">
        <v>446</v>
      </c>
      <c r="AH196" s="1007">
        <f t="shared" si="60"/>
        <v>257.95</v>
      </c>
      <c r="AI196" s="978">
        <f t="shared" si="61"/>
        <v>11</v>
      </c>
      <c r="AJ196" s="978">
        <f t="shared" si="62"/>
        <v>77</v>
      </c>
    </row>
    <row r="197" spans="1:39">
      <c r="A197" s="999">
        <v>45586</v>
      </c>
      <c r="B197" s="164" t="s">
        <v>263</v>
      </c>
      <c r="C197" s="164" t="s">
        <v>111</v>
      </c>
      <c r="D197" s="162" t="s">
        <v>447</v>
      </c>
      <c r="E197" s="164" t="s">
        <v>282</v>
      </c>
      <c r="F197" s="1000">
        <v>26423</v>
      </c>
      <c r="G197" s="1000"/>
      <c r="H197" s="1000">
        <v>26433</v>
      </c>
      <c r="I197" s="1000"/>
      <c r="J197" s="971">
        <f t="shared" si="43"/>
        <v>10</v>
      </c>
      <c r="K197" s="1000">
        <v>26433</v>
      </c>
      <c r="L197" s="541">
        <f t="shared" si="44"/>
        <v>0</v>
      </c>
      <c r="M197" s="1000">
        <v>26441</v>
      </c>
      <c r="N197" s="1000"/>
      <c r="O197" s="541">
        <f t="shared" si="56"/>
        <v>8</v>
      </c>
      <c r="P197" s="541">
        <f t="shared" si="57"/>
        <v>8</v>
      </c>
      <c r="Q197" s="1000">
        <v>26470</v>
      </c>
      <c r="R197" s="1000"/>
      <c r="S197" s="971">
        <f t="shared" si="46"/>
        <v>29</v>
      </c>
      <c r="T197" s="542">
        <f t="shared" si="53"/>
        <v>47</v>
      </c>
      <c r="U197" s="542"/>
      <c r="V197" s="541">
        <f t="shared" si="54"/>
        <v>8</v>
      </c>
      <c r="W197" s="543">
        <f t="shared" si="55"/>
        <v>39</v>
      </c>
      <c r="X197" s="972" t="s">
        <v>423</v>
      </c>
      <c r="Y197" s="162" t="s">
        <v>51</v>
      </c>
      <c r="Z197" s="162" t="s">
        <v>29</v>
      </c>
      <c r="AA197" s="972">
        <v>2024</v>
      </c>
      <c r="AB197" s="164" t="s">
        <v>30</v>
      </c>
      <c r="AC197" s="1001">
        <v>7</v>
      </c>
      <c r="AD197" s="974">
        <f t="shared" si="58"/>
        <v>6.7142857142857144</v>
      </c>
      <c r="AE197" s="975">
        <v>23.45</v>
      </c>
      <c r="AF197" s="544">
        <f t="shared" si="59"/>
        <v>157.44999999999999</v>
      </c>
      <c r="AG197" s="1030" t="s">
        <v>446</v>
      </c>
      <c r="AH197" s="1007">
        <f t="shared" si="60"/>
        <v>157.44999999999999</v>
      </c>
      <c r="AI197" s="978">
        <f t="shared" si="61"/>
        <v>6.7142857142857144</v>
      </c>
      <c r="AJ197" s="978">
        <f t="shared" si="62"/>
        <v>47</v>
      </c>
      <c r="AK197" s="1114" t="s">
        <v>439</v>
      </c>
      <c r="AL197" s="1114" t="s">
        <v>440</v>
      </c>
      <c r="AM197" s="1115" t="s">
        <v>2</v>
      </c>
    </row>
    <row r="198" spans="1:39">
      <c r="A198" s="999">
        <v>45586</v>
      </c>
      <c r="B198" s="164" t="s">
        <v>263</v>
      </c>
      <c r="C198" s="164" t="s">
        <v>111</v>
      </c>
      <c r="D198" s="162" t="s">
        <v>448</v>
      </c>
      <c r="E198" s="164" t="s">
        <v>283</v>
      </c>
      <c r="F198" s="1000">
        <v>26470</v>
      </c>
      <c r="G198" s="1000"/>
      <c r="H198" s="1000">
        <v>26491</v>
      </c>
      <c r="I198" s="1000"/>
      <c r="J198" s="971">
        <f t="shared" si="43"/>
        <v>21</v>
      </c>
      <c r="K198" s="1000">
        <v>26491</v>
      </c>
      <c r="L198" s="541">
        <f t="shared" si="44"/>
        <v>0</v>
      </c>
      <c r="M198" s="1000">
        <v>26525</v>
      </c>
      <c r="N198" s="1000"/>
      <c r="O198" s="541">
        <f t="shared" si="56"/>
        <v>34</v>
      </c>
      <c r="P198" s="541">
        <f t="shared" si="57"/>
        <v>34</v>
      </c>
      <c r="Q198" s="1000">
        <v>26547</v>
      </c>
      <c r="R198" s="1000"/>
      <c r="S198" s="971">
        <f t="shared" si="46"/>
        <v>22</v>
      </c>
      <c r="T198" s="542">
        <f t="shared" si="53"/>
        <v>77</v>
      </c>
      <c r="U198" s="542"/>
      <c r="V198" s="541">
        <f t="shared" si="54"/>
        <v>34</v>
      </c>
      <c r="W198" s="543">
        <f t="shared" si="55"/>
        <v>43</v>
      </c>
      <c r="X198" s="972" t="s">
        <v>423</v>
      </c>
      <c r="Y198" s="162" t="s">
        <v>51</v>
      </c>
      <c r="Z198" s="162" t="s">
        <v>29</v>
      </c>
      <c r="AA198" s="972">
        <v>2024</v>
      </c>
      <c r="AB198" s="164" t="s">
        <v>30</v>
      </c>
      <c r="AC198" s="1001">
        <v>7</v>
      </c>
      <c r="AD198" s="974">
        <f t="shared" si="58"/>
        <v>11</v>
      </c>
      <c r="AE198" s="975">
        <v>23.45</v>
      </c>
      <c r="AF198" s="544">
        <f t="shared" si="59"/>
        <v>257.95</v>
      </c>
      <c r="AG198" s="1030" t="s">
        <v>446</v>
      </c>
      <c r="AH198" s="1007">
        <f t="shared" si="60"/>
        <v>257.95</v>
      </c>
      <c r="AI198" s="978">
        <f t="shared" si="61"/>
        <v>11</v>
      </c>
      <c r="AJ198" s="978">
        <f t="shared" si="62"/>
        <v>77</v>
      </c>
      <c r="AK198" s="1116">
        <v>931</v>
      </c>
      <c r="AL198" s="1116">
        <v>1000</v>
      </c>
      <c r="AM198" s="1117">
        <v>45586</v>
      </c>
    </row>
    <row r="199" spans="1:39">
      <c r="A199" s="999">
        <v>45587</v>
      </c>
      <c r="B199" s="164" t="s">
        <v>263</v>
      </c>
      <c r="C199" s="164" t="s">
        <v>111</v>
      </c>
      <c r="D199" s="162" t="s">
        <v>447</v>
      </c>
      <c r="E199" s="164" t="s">
        <v>282</v>
      </c>
      <c r="F199" s="1000">
        <v>26547</v>
      </c>
      <c r="G199" s="1000"/>
      <c r="H199" s="1000">
        <v>26569</v>
      </c>
      <c r="I199" s="1000"/>
      <c r="J199" s="971">
        <f t="shared" si="43"/>
        <v>22</v>
      </c>
      <c r="K199" s="1000">
        <v>26569</v>
      </c>
      <c r="L199" s="541">
        <f t="shared" si="44"/>
        <v>0</v>
      </c>
      <c r="M199" s="1000">
        <v>26603</v>
      </c>
      <c r="N199" s="1000"/>
      <c r="O199" s="541">
        <f t="shared" si="56"/>
        <v>34</v>
      </c>
      <c r="P199" s="541">
        <f t="shared" si="57"/>
        <v>34</v>
      </c>
      <c r="Q199" s="1000">
        <v>26624</v>
      </c>
      <c r="R199" s="1000"/>
      <c r="S199" s="971">
        <f t="shared" si="46"/>
        <v>21</v>
      </c>
      <c r="T199" s="542">
        <f t="shared" si="53"/>
        <v>77</v>
      </c>
      <c r="U199" s="542"/>
      <c r="V199" s="541">
        <f t="shared" si="54"/>
        <v>34</v>
      </c>
      <c r="W199" s="543">
        <f t="shared" si="55"/>
        <v>43</v>
      </c>
      <c r="X199" s="972" t="s">
        <v>423</v>
      </c>
      <c r="Y199" s="162" t="s">
        <v>51</v>
      </c>
      <c r="Z199" s="162" t="s">
        <v>29</v>
      </c>
      <c r="AA199" s="972">
        <v>2024</v>
      </c>
      <c r="AB199" s="164" t="s">
        <v>30</v>
      </c>
      <c r="AC199" s="1001">
        <v>7</v>
      </c>
      <c r="AD199" s="974">
        <f t="shared" si="58"/>
        <v>11</v>
      </c>
      <c r="AE199" s="975">
        <v>23.45</v>
      </c>
      <c r="AF199" s="544">
        <f t="shared" si="59"/>
        <v>257.95</v>
      </c>
      <c r="AG199" s="1030" t="s">
        <v>446</v>
      </c>
      <c r="AH199" s="1007">
        <f t="shared" si="60"/>
        <v>257.95</v>
      </c>
      <c r="AI199" s="978">
        <f t="shared" si="61"/>
        <v>11</v>
      </c>
      <c r="AJ199" s="978">
        <f t="shared" si="62"/>
        <v>77</v>
      </c>
    </row>
    <row r="200" spans="1:39">
      <c r="A200" s="999">
        <v>45587</v>
      </c>
      <c r="B200" s="164" t="s">
        <v>263</v>
      </c>
      <c r="C200" s="164" t="s">
        <v>111</v>
      </c>
      <c r="D200" s="162" t="s">
        <v>448</v>
      </c>
      <c r="E200" s="164" t="s">
        <v>283</v>
      </c>
      <c r="F200" s="1000">
        <v>26624</v>
      </c>
      <c r="G200" s="1000"/>
      <c r="H200" s="1000">
        <v>26645</v>
      </c>
      <c r="I200" s="1000"/>
      <c r="J200" s="971">
        <f t="shared" si="43"/>
        <v>21</v>
      </c>
      <c r="K200" s="1000">
        <v>26645</v>
      </c>
      <c r="L200" s="541">
        <f t="shared" si="44"/>
        <v>0</v>
      </c>
      <c r="M200" s="1000">
        <v>26679</v>
      </c>
      <c r="N200" s="1000"/>
      <c r="O200" s="541">
        <f t="shared" si="56"/>
        <v>34</v>
      </c>
      <c r="P200" s="541">
        <f t="shared" si="57"/>
        <v>34</v>
      </c>
      <c r="Q200" s="1000">
        <v>26697</v>
      </c>
      <c r="R200" s="1000"/>
      <c r="S200" s="971">
        <f t="shared" si="46"/>
        <v>18</v>
      </c>
      <c r="T200" s="542">
        <f t="shared" si="53"/>
        <v>73</v>
      </c>
      <c r="U200" s="542"/>
      <c r="V200" s="541">
        <f t="shared" si="54"/>
        <v>34</v>
      </c>
      <c r="W200" s="543">
        <f t="shared" si="55"/>
        <v>39</v>
      </c>
      <c r="X200" s="972" t="s">
        <v>423</v>
      </c>
      <c r="Y200" s="162" t="s">
        <v>51</v>
      </c>
      <c r="Z200" s="162" t="s">
        <v>29</v>
      </c>
      <c r="AA200" s="972">
        <v>2024</v>
      </c>
      <c r="AB200" s="164" t="s">
        <v>30</v>
      </c>
      <c r="AC200" s="1001">
        <v>7</v>
      </c>
      <c r="AD200" s="974">
        <f t="shared" si="58"/>
        <v>10.428571428571429</v>
      </c>
      <c r="AE200" s="975">
        <v>23.45</v>
      </c>
      <c r="AF200" s="544">
        <f t="shared" si="59"/>
        <v>244.55</v>
      </c>
      <c r="AG200" s="1030" t="s">
        <v>446</v>
      </c>
      <c r="AH200" s="1007">
        <f t="shared" si="60"/>
        <v>244.55</v>
      </c>
      <c r="AI200" s="978">
        <f t="shared" si="61"/>
        <v>10.428571428571429</v>
      </c>
      <c r="AJ200" s="978">
        <f t="shared" si="62"/>
        <v>73</v>
      </c>
    </row>
    <row r="201" spans="1:39">
      <c r="A201" s="999">
        <v>45589</v>
      </c>
      <c r="B201" s="164" t="s">
        <v>263</v>
      </c>
      <c r="C201" s="164" t="s">
        <v>111</v>
      </c>
      <c r="D201" s="162" t="s">
        <v>447</v>
      </c>
      <c r="E201" s="164" t="s">
        <v>282</v>
      </c>
      <c r="F201" s="1000">
        <v>26697</v>
      </c>
      <c r="G201" s="1000"/>
      <c r="H201" s="164">
        <v>26718</v>
      </c>
      <c r="I201" s="164"/>
      <c r="J201" s="971">
        <f t="shared" si="43"/>
        <v>21</v>
      </c>
      <c r="K201" s="164">
        <v>26718</v>
      </c>
      <c r="L201" s="541">
        <f t="shared" si="44"/>
        <v>0</v>
      </c>
      <c r="M201" s="164">
        <v>26718</v>
      </c>
      <c r="N201" s="164"/>
      <c r="O201" s="541">
        <f>M201-K201</f>
        <v>0</v>
      </c>
      <c r="P201" s="541">
        <f>M201-H201</f>
        <v>0</v>
      </c>
      <c r="Q201" s="1000">
        <v>26718</v>
      </c>
      <c r="R201" s="1000"/>
      <c r="S201" s="971">
        <f>Q201-M201</f>
        <v>0</v>
      </c>
      <c r="T201" s="542">
        <f>Q201-F201</f>
        <v>21</v>
      </c>
      <c r="U201" s="542"/>
      <c r="V201" s="541">
        <f t="shared" si="54"/>
        <v>0</v>
      </c>
      <c r="W201" s="543">
        <f t="shared" si="55"/>
        <v>21</v>
      </c>
      <c r="X201" s="972" t="s">
        <v>423</v>
      </c>
      <c r="Y201" s="162" t="s">
        <v>51</v>
      </c>
      <c r="Z201" s="162" t="s">
        <v>29</v>
      </c>
      <c r="AA201" s="972">
        <v>2024</v>
      </c>
      <c r="AB201" s="164" t="s">
        <v>30</v>
      </c>
      <c r="AC201" s="1001">
        <v>7</v>
      </c>
      <c r="AD201" s="974">
        <f t="shared" si="58"/>
        <v>3</v>
      </c>
      <c r="AE201" s="975">
        <v>23.45</v>
      </c>
      <c r="AF201" s="544">
        <f t="shared" si="59"/>
        <v>70.349999999999994</v>
      </c>
      <c r="AG201" s="1030" t="s">
        <v>446</v>
      </c>
      <c r="AH201" s="1007">
        <f t="shared" si="60"/>
        <v>70.349999999999994</v>
      </c>
      <c r="AI201" s="978">
        <f t="shared" si="61"/>
        <v>3</v>
      </c>
      <c r="AJ201" s="978">
        <f t="shared" si="62"/>
        <v>21</v>
      </c>
    </row>
    <row r="202" spans="1:39">
      <c r="A202" s="999">
        <v>45589</v>
      </c>
      <c r="B202" s="164" t="s">
        <v>263</v>
      </c>
      <c r="C202" s="164" t="s">
        <v>111</v>
      </c>
      <c r="D202" s="162" t="s">
        <v>448</v>
      </c>
      <c r="E202" s="164" t="s">
        <v>283</v>
      </c>
      <c r="F202" s="1000">
        <v>26718</v>
      </c>
      <c r="G202" s="1000"/>
      <c r="H202" s="1000">
        <v>26740</v>
      </c>
      <c r="I202" s="1000"/>
      <c r="J202" s="971">
        <f t="shared" ref="J202:J213" si="63">H202-F202</f>
        <v>22</v>
      </c>
      <c r="K202" s="1000">
        <v>26740</v>
      </c>
      <c r="L202" s="541">
        <f t="shared" ref="L202:L213" si="64">K202-H202</f>
        <v>0</v>
      </c>
      <c r="M202" s="1000">
        <v>26759</v>
      </c>
      <c r="N202" s="1000"/>
      <c r="O202" s="541">
        <f t="shared" si="56"/>
        <v>19</v>
      </c>
      <c r="P202" s="541">
        <f t="shared" si="57"/>
        <v>19</v>
      </c>
      <c r="Q202" s="1000">
        <v>26780</v>
      </c>
      <c r="R202" s="1000"/>
      <c r="S202" s="971">
        <f t="shared" si="46"/>
        <v>21</v>
      </c>
      <c r="T202" s="542">
        <f t="shared" si="53"/>
        <v>62</v>
      </c>
      <c r="U202" s="542"/>
      <c r="V202" s="541">
        <f t="shared" si="54"/>
        <v>19</v>
      </c>
      <c r="W202" s="543">
        <f t="shared" si="55"/>
        <v>43</v>
      </c>
      <c r="X202" s="972" t="s">
        <v>423</v>
      </c>
      <c r="Y202" s="162" t="s">
        <v>51</v>
      </c>
      <c r="Z202" s="162" t="s">
        <v>29</v>
      </c>
      <c r="AA202" s="972">
        <v>2024</v>
      </c>
      <c r="AB202" s="164" t="s">
        <v>30</v>
      </c>
      <c r="AC202" s="1001">
        <v>7</v>
      </c>
      <c r="AD202" s="974">
        <f t="shared" si="58"/>
        <v>8.8571428571428577</v>
      </c>
      <c r="AE202" s="975">
        <v>23.45</v>
      </c>
      <c r="AF202" s="544">
        <f t="shared" si="59"/>
        <v>207.70000000000002</v>
      </c>
      <c r="AG202" s="1030" t="s">
        <v>446</v>
      </c>
      <c r="AH202" s="1007">
        <f t="shared" si="60"/>
        <v>207.70000000000002</v>
      </c>
      <c r="AI202" s="978">
        <f t="shared" si="61"/>
        <v>8.8571428571428577</v>
      </c>
      <c r="AJ202" s="978">
        <f t="shared" si="62"/>
        <v>62</v>
      </c>
      <c r="AK202" s="1114" t="s">
        <v>439</v>
      </c>
      <c r="AL202" s="1114" t="s">
        <v>440</v>
      </c>
      <c r="AM202" s="1115" t="s">
        <v>2</v>
      </c>
    </row>
    <row r="203" spans="1:39">
      <c r="A203" s="999">
        <v>45590</v>
      </c>
      <c r="B203" s="164" t="s">
        <v>263</v>
      </c>
      <c r="C203" s="164" t="s">
        <v>111</v>
      </c>
      <c r="D203" s="162" t="s">
        <v>447</v>
      </c>
      <c r="E203" s="164" t="s">
        <v>282</v>
      </c>
      <c r="F203" s="1000">
        <v>26780</v>
      </c>
      <c r="G203" s="1000"/>
      <c r="H203" s="1000">
        <v>26802</v>
      </c>
      <c r="I203" s="1000"/>
      <c r="J203" s="971">
        <f t="shared" si="63"/>
        <v>22</v>
      </c>
      <c r="K203" s="1000">
        <v>26802</v>
      </c>
      <c r="L203" s="541">
        <f t="shared" si="64"/>
        <v>0</v>
      </c>
      <c r="M203" s="1000">
        <v>26836</v>
      </c>
      <c r="N203" s="1000"/>
      <c r="O203" s="541">
        <f t="shared" si="56"/>
        <v>34</v>
      </c>
      <c r="P203" s="541">
        <f t="shared" si="57"/>
        <v>34</v>
      </c>
      <c r="Q203" s="1000">
        <v>26857</v>
      </c>
      <c r="R203" s="1000"/>
      <c r="S203" s="971">
        <f t="shared" si="46"/>
        <v>21</v>
      </c>
      <c r="T203" s="542">
        <f t="shared" si="53"/>
        <v>77</v>
      </c>
      <c r="U203" s="542"/>
      <c r="V203" s="541">
        <f t="shared" si="54"/>
        <v>34</v>
      </c>
      <c r="W203" s="543">
        <f t="shared" si="55"/>
        <v>43</v>
      </c>
      <c r="X203" s="972" t="s">
        <v>423</v>
      </c>
      <c r="Y203" s="162" t="s">
        <v>51</v>
      </c>
      <c r="Z203" s="162" t="s">
        <v>29</v>
      </c>
      <c r="AA203" s="972">
        <v>2024</v>
      </c>
      <c r="AB203" s="164" t="s">
        <v>30</v>
      </c>
      <c r="AC203" s="1001">
        <v>7</v>
      </c>
      <c r="AD203" s="974">
        <f t="shared" si="58"/>
        <v>11</v>
      </c>
      <c r="AE203" s="975">
        <v>23.45</v>
      </c>
      <c r="AF203" s="544">
        <f t="shared" si="59"/>
        <v>257.95</v>
      </c>
      <c r="AG203" s="1030" t="s">
        <v>446</v>
      </c>
      <c r="AH203" s="1007">
        <f t="shared" si="60"/>
        <v>257.95</v>
      </c>
      <c r="AI203" s="978">
        <f t="shared" si="61"/>
        <v>11</v>
      </c>
      <c r="AJ203" s="978">
        <f t="shared" si="62"/>
        <v>77</v>
      </c>
      <c r="AK203" s="1116">
        <v>1039</v>
      </c>
      <c r="AL203" s="1116">
        <v>1000</v>
      </c>
      <c r="AM203" s="1117">
        <v>45590</v>
      </c>
    </row>
    <row r="204" spans="1:39">
      <c r="A204" s="999">
        <v>45590</v>
      </c>
      <c r="B204" s="164" t="s">
        <v>263</v>
      </c>
      <c r="C204" s="164" t="s">
        <v>111</v>
      </c>
      <c r="D204" s="162" t="s">
        <v>448</v>
      </c>
      <c r="E204" s="164" t="s">
        <v>283</v>
      </c>
      <c r="F204" s="1000">
        <v>26857</v>
      </c>
      <c r="G204" s="1000"/>
      <c r="H204" s="1000">
        <v>26879</v>
      </c>
      <c r="I204" s="1000"/>
      <c r="J204" s="971">
        <f t="shared" si="63"/>
        <v>22</v>
      </c>
      <c r="K204" s="1000">
        <v>26879</v>
      </c>
      <c r="L204" s="541">
        <f t="shared" si="64"/>
        <v>0</v>
      </c>
      <c r="M204" s="1000">
        <v>26913</v>
      </c>
      <c r="N204" s="1000"/>
      <c r="O204" s="541">
        <f t="shared" si="56"/>
        <v>34</v>
      </c>
      <c r="P204" s="541">
        <f t="shared" si="57"/>
        <v>34</v>
      </c>
      <c r="Q204" s="1000">
        <v>26934</v>
      </c>
      <c r="R204" s="1000"/>
      <c r="S204" s="971">
        <f t="shared" si="46"/>
        <v>21</v>
      </c>
      <c r="T204" s="542">
        <f t="shared" si="53"/>
        <v>77</v>
      </c>
      <c r="U204" s="542"/>
      <c r="V204" s="541">
        <f t="shared" si="54"/>
        <v>34</v>
      </c>
      <c r="W204" s="543">
        <f t="shared" si="55"/>
        <v>43</v>
      </c>
      <c r="X204" s="972" t="s">
        <v>423</v>
      </c>
      <c r="Y204" s="162" t="s">
        <v>51</v>
      </c>
      <c r="Z204" s="162" t="s">
        <v>29</v>
      </c>
      <c r="AA204" s="972">
        <v>2024</v>
      </c>
      <c r="AB204" s="164" t="s">
        <v>30</v>
      </c>
      <c r="AC204" s="1001">
        <v>7</v>
      </c>
      <c r="AD204" s="974">
        <f t="shared" si="58"/>
        <v>11</v>
      </c>
      <c r="AE204" s="975">
        <v>23.45</v>
      </c>
      <c r="AF204" s="544">
        <f t="shared" si="59"/>
        <v>257.95</v>
      </c>
      <c r="AG204" s="1030" t="s">
        <v>446</v>
      </c>
      <c r="AH204" s="1007">
        <f t="shared" si="60"/>
        <v>257.95</v>
      </c>
      <c r="AI204" s="978">
        <f t="shared" si="61"/>
        <v>11</v>
      </c>
      <c r="AJ204" s="978">
        <f t="shared" si="62"/>
        <v>77</v>
      </c>
    </row>
    <row r="205" spans="1:39">
      <c r="A205" s="999">
        <v>45591</v>
      </c>
      <c r="B205" s="164" t="s">
        <v>263</v>
      </c>
      <c r="C205" s="164" t="s">
        <v>111</v>
      </c>
      <c r="D205" s="162" t="s">
        <v>454</v>
      </c>
      <c r="E205" s="164" t="s">
        <v>282</v>
      </c>
      <c r="F205" s="1000">
        <v>26934</v>
      </c>
      <c r="G205" s="1000"/>
      <c r="H205" s="1000">
        <v>26963</v>
      </c>
      <c r="I205" s="1000"/>
      <c r="J205" s="971">
        <f t="shared" si="63"/>
        <v>29</v>
      </c>
      <c r="K205" s="1000">
        <v>26963</v>
      </c>
      <c r="L205" s="541">
        <f t="shared" si="64"/>
        <v>0</v>
      </c>
      <c r="M205" s="1000">
        <v>27049</v>
      </c>
      <c r="N205" s="1000"/>
      <c r="O205" s="541">
        <f t="shared" si="56"/>
        <v>86</v>
      </c>
      <c r="P205" s="541">
        <f t="shared" si="57"/>
        <v>86</v>
      </c>
      <c r="Q205" s="1000">
        <v>27140</v>
      </c>
      <c r="R205" s="1000"/>
      <c r="S205" s="971">
        <f t="shared" si="46"/>
        <v>91</v>
      </c>
      <c r="T205" s="542">
        <f t="shared" si="53"/>
        <v>206</v>
      </c>
      <c r="U205" s="542"/>
      <c r="V205" s="541">
        <f t="shared" si="54"/>
        <v>86</v>
      </c>
      <c r="W205" s="543">
        <f t="shared" si="55"/>
        <v>120</v>
      </c>
      <c r="X205" s="972" t="s">
        <v>423</v>
      </c>
      <c r="Y205" s="162" t="s">
        <v>51</v>
      </c>
      <c r="Z205" s="162" t="s">
        <v>29</v>
      </c>
      <c r="AA205" s="972">
        <v>2024</v>
      </c>
      <c r="AB205" s="164" t="s">
        <v>30</v>
      </c>
      <c r="AC205" s="1001">
        <v>7</v>
      </c>
      <c r="AD205" s="974">
        <f t="shared" si="58"/>
        <v>29.428571428571427</v>
      </c>
      <c r="AE205" s="975">
        <v>23.45</v>
      </c>
      <c r="AF205" s="544">
        <f t="shared" si="59"/>
        <v>690.09999999999991</v>
      </c>
      <c r="AG205" s="1030" t="s">
        <v>446</v>
      </c>
      <c r="AH205" s="1007">
        <f t="shared" si="60"/>
        <v>690.09999999999991</v>
      </c>
      <c r="AI205" s="978">
        <f t="shared" si="61"/>
        <v>29.428571428571427</v>
      </c>
      <c r="AJ205" s="978">
        <f t="shared" si="62"/>
        <v>206</v>
      </c>
      <c r="AK205" s="1114" t="s">
        <v>439</v>
      </c>
      <c r="AL205" s="1114" t="s">
        <v>440</v>
      </c>
      <c r="AM205" s="1115" t="s">
        <v>2</v>
      </c>
    </row>
    <row r="206" spans="1:39">
      <c r="A206" s="999">
        <v>45593</v>
      </c>
      <c r="B206" s="164" t="s">
        <v>263</v>
      </c>
      <c r="C206" s="164" t="s">
        <v>111</v>
      </c>
      <c r="D206" s="162" t="s">
        <v>447</v>
      </c>
      <c r="E206" s="164" t="s">
        <v>282</v>
      </c>
      <c r="F206" s="1000">
        <v>27140</v>
      </c>
      <c r="G206" s="1000"/>
      <c r="H206" s="1000">
        <v>27161</v>
      </c>
      <c r="I206" s="1000"/>
      <c r="J206" s="971">
        <f t="shared" si="63"/>
        <v>21</v>
      </c>
      <c r="K206" s="1000">
        <v>27161</v>
      </c>
      <c r="L206" s="541">
        <f t="shared" si="64"/>
        <v>0</v>
      </c>
      <c r="M206" s="1000">
        <v>27195</v>
      </c>
      <c r="N206" s="1000"/>
      <c r="O206" s="541">
        <f t="shared" si="56"/>
        <v>34</v>
      </c>
      <c r="P206" s="541">
        <f t="shared" si="57"/>
        <v>34</v>
      </c>
      <c r="Q206" s="1000">
        <v>27216</v>
      </c>
      <c r="R206" s="1000"/>
      <c r="S206" s="971">
        <f t="shared" si="46"/>
        <v>21</v>
      </c>
      <c r="T206" s="542">
        <f t="shared" si="53"/>
        <v>76</v>
      </c>
      <c r="U206" s="542"/>
      <c r="V206" s="541">
        <f t="shared" si="54"/>
        <v>34</v>
      </c>
      <c r="W206" s="543">
        <f t="shared" si="55"/>
        <v>42</v>
      </c>
      <c r="X206" s="972" t="s">
        <v>423</v>
      </c>
      <c r="Y206" s="162" t="s">
        <v>51</v>
      </c>
      <c r="Z206" s="162" t="s">
        <v>29</v>
      </c>
      <c r="AA206" s="972">
        <v>2024</v>
      </c>
      <c r="AB206" s="164" t="s">
        <v>30</v>
      </c>
      <c r="AC206" s="1001">
        <v>7</v>
      </c>
      <c r="AD206" s="974">
        <f t="shared" si="58"/>
        <v>10.857142857142858</v>
      </c>
      <c r="AE206" s="975">
        <v>23.45</v>
      </c>
      <c r="AF206" s="544">
        <f t="shared" si="59"/>
        <v>254.6</v>
      </c>
      <c r="AG206" s="1030" t="s">
        <v>446</v>
      </c>
      <c r="AH206" s="1007">
        <f t="shared" si="60"/>
        <v>254.6</v>
      </c>
      <c r="AI206" s="978">
        <f t="shared" si="61"/>
        <v>10.857142857142858</v>
      </c>
      <c r="AJ206" s="978">
        <f t="shared" si="62"/>
        <v>76</v>
      </c>
      <c r="AK206" s="1116">
        <v>1203</v>
      </c>
      <c r="AL206" s="1116">
        <v>1000</v>
      </c>
      <c r="AM206" s="1117">
        <v>45593</v>
      </c>
    </row>
    <row r="207" spans="1:39">
      <c r="A207" s="999">
        <v>45593</v>
      </c>
      <c r="B207" s="164" t="s">
        <v>263</v>
      </c>
      <c r="C207" s="164" t="s">
        <v>111</v>
      </c>
      <c r="D207" s="162" t="s">
        <v>447</v>
      </c>
      <c r="E207" s="164" t="s">
        <v>282</v>
      </c>
      <c r="F207" s="1000">
        <v>27216</v>
      </c>
      <c r="G207" s="1000"/>
      <c r="H207" s="1000">
        <v>27302</v>
      </c>
      <c r="I207" s="1000"/>
      <c r="J207" s="971">
        <f t="shared" si="63"/>
        <v>86</v>
      </c>
      <c r="K207" s="1000">
        <v>27302</v>
      </c>
      <c r="L207" s="541">
        <f t="shared" si="64"/>
        <v>0</v>
      </c>
      <c r="M207" s="1000">
        <v>27397</v>
      </c>
      <c r="N207" s="1000"/>
      <c r="O207" s="541">
        <f t="shared" si="56"/>
        <v>95</v>
      </c>
      <c r="P207" s="541">
        <f t="shared" si="57"/>
        <v>95</v>
      </c>
      <c r="Q207" s="1000">
        <v>27408</v>
      </c>
      <c r="R207" s="1000"/>
      <c r="S207" s="971">
        <f t="shared" si="46"/>
        <v>11</v>
      </c>
      <c r="T207" s="542">
        <f t="shared" si="53"/>
        <v>192</v>
      </c>
      <c r="U207" s="542"/>
      <c r="V207" s="541">
        <f t="shared" si="54"/>
        <v>95</v>
      </c>
      <c r="W207" s="543">
        <f t="shared" si="55"/>
        <v>97</v>
      </c>
      <c r="X207" s="972" t="s">
        <v>423</v>
      </c>
      <c r="Y207" s="162" t="s">
        <v>51</v>
      </c>
      <c r="Z207" s="162" t="s">
        <v>29</v>
      </c>
      <c r="AA207" s="972">
        <v>2024</v>
      </c>
      <c r="AB207" s="164" t="s">
        <v>30</v>
      </c>
      <c r="AC207" s="1001">
        <v>7</v>
      </c>
      <c r="AD207" s="974">
        <f t="shared" si="58"/>
        <v>27.428571428571427</v>
      </c>
      <c r="AE207" s="975">
        <v>23.45</v>
      </c>
      <c r="AF207" s="544">
        <f t="shared" si="59"/>
        <v>643.19999999999993</v>
      </c>
      <c r="AG207" s="1030" t="s">
        <v>446</v>
      </c>
      <c r="AH207" s="1007">
        <f t="shared" si="60"/>
        <v>643.19999999999993</v>
      </c>
      <c r="AI207" s="978">
        <f t="shared" si="61"/>
        <v>27.428571428571427</v>
      </c>
      <c r="AJ207" s="978">
        <f t="shared" si="62"/>
        <v>192</v>
      </c>
    </row>
    <row r="208" spans="1:39">
      <c r="A208" s="999">
        <v>45593</v>
      </c>
      <c r="B208" s="164" t="s">
        <v>263</v>
      </c>
      <c r="C208" s="164" t="s">
        <v>111</v>
      </c>
      <c r="D208" s="162" t="s">
        <v>448</v>
      </c>
      <c r="E208" s="164" t="s">
        <v>283</v>
      </c>
      <c r="F208" s="1000">
        <v>27408</v>
      </c>
      <c r="G208" s="1000"/>
      <c r="H208" s="1000">
        <v>27408</v>
      </c>
      <c r="I208" s="1000"/>
      <c r="J208" s="971">
        <f t="shared" si="63"/>
        <v>0</v>
      </c>
      <c r="K208" s="1000">
        <v>27408</v>
      </c>
      <c r="L208" s="541">
        <f t="shared" si="64"/>
        <v>0</v>
      </c>
      <c r="M208" s="1000">
        <v>27427</v>
      </c>
      <c r="N208" s="1000"/>
      <c r="O208" s="541">
        <f t="shared" si="56"/>
        <v>19</v>
      </c>
      <c r="P208" s="541">
        <f t="shared" si="57"/>
        <v>19</v>
      </c>
      <c r="Q208" s="1000">
        <v>27448</v>
      </c>
      <c r="R208" s="1000"/>
      <c r="S208" s="971">
        <f t="shared" si="46"/>
        <v>21</v>
      </c>
      <c r="T208" s="542">
        <f t="shared" si="53"/>
        <v>40</v>
      </c>
      <c r="U208" s="542"/>
      <c r="V208" s="541">
        <f t="shared" si="54"/>
        <v>19</v>
      </c>
      <c r="W208" s="543">
        <f t="shared" si="55"/>
        <v>21</v>
      </c>
      <c r="X208" s="972" t="s">
        <v>423</v>
      </c>
      <c r="Y208" s="162" t="s">
        <v>51</v>
      </c>
      <c r="Z208" s="162" t="s">
        <v>29</v>
      </c>
      <c r="AA208" s="972">
        <v>2024</v>
      </c>
      <c r="AB208" s="164" t="s">
        <v>30</v>
      </c>
      <c r="AC208" s="1001">
        <v>7</v>
      </c>
      <c r="AD208" s="974">
        <f t="shared" si="58"/>
        <v>5.7142857142857144</v>
      </c>
      <c r="AE208" s="975">
        <v>23.45</v>
      </c>
      <c r="AF208" s="544">
        <f t="shared" si="59"/>
        <v>134</v>
      </c>
      <c r="AG208" s="1030" t="s">
        <v>446</v>
      </c>
      <c r="AH208" s="1007">
        <f t="shared" si="60"/>
        <v>134</v>
      </c>
      <c r="AI208" s="978">
        <f t="shared" si="61"/>
        <v>5.7142857142857144</v>
      </c>
      <c r="AJ208" s="978">
        <f t="shared" si="62"/>
        <v>40</v>
      </c>
      <c r="AK208" s="1114" t="s">
        <v>439</v>
      </c>
      <c r="AL208" s="1114" t="s">
        <v>440</v>
      </c>
      <c r="AM208" s="1115" t="s">
        <v>2</v>
      </c>
    </row>
    <row r="209" spans="1:39">
      <c r="A209" s="999">
        <v>45594</v>
      </c>
      <c r="B209" s="164" t="s">
        <v>263</v>
      </c>
      <c r="C209" s="164" t="s">
        <v>111</v>
      </c>
      <c r="D209" s="162" t="s">
        <v>447</v>
      </c>
      <c r="E209" s="164" t="s">
        <v>282</v>
      </c>
      <c r="F209" s="1000">
        <v>27448</v>
      </c>
      <c r="G209" s="1000"/>
      <c r="H209" s="1000">
        <v>27470</v>
      </c>
      <c r="I209" s="1000"/>
      <c r="J209" s="971">
        <f t="shared" si="63"/>
        <v>22</v>
      </c>
      <c r="K209" s="1000">
        <v>27470</v>
      </c>
      <c r="L209" s="541">
        <f t="shared" si="64"/>
        <v>0</v>
      </c>
      <c r="M209" s="1000">
        <v>27504</v>
      </c>
      <c r="N209" s="1000"/>
      <c r="O209" s="541">
        <f t="shared" si="56"/>
        <v>34</v>
      </c>
      <c r="P209" s="541">
        <f t="shared" si="57"/>
        <v>34</v>
      </c>
      <c r="Q209" s="1000">
        <v>27526</v>
      </c>
      <c r="R209" s="1000"/>
      <c r="S209" s="971">
        <f t="shared" si="46"/>
        <v>22</v>
      </c>
      <c r="T209" s="542">
        <f t="shared" si="53"/>
        <v>78</v>
      </c>
      <c r="U209" s="542"/>
      <c r="V209" s="541">
        <f t="shared" si="54"/>
        <v>34</v>
      </c>
      <c r="W209" s="543">
        <f t="shared" si="55"/>
        <v>44</v>
      </c>
      <c r="X209" s="972" t="s">
        <v>423</v>
      </c>
      <c r="Y209" s="162" t="s">
        <v>51</v>
      </c>
      <c r="Z209" s="162" t="s">
        <v>29</v>
      </c>
      <c r="AA209" s="972">
        <v>2024</v>
      </c>
      <c r="AB209" s="164" t="s">
        <v>30</v>
      </c>
      <c r="AC209" s="1001">
        <v>7</v>
      </c>
      <c r="AD209" s="974">
        <f t="shared" si="58"/>
        <v>11.142857142857142</v>
      </c>
      <c r="AE209" s="975">
        <v>23.45</v>
      </c>
      <c r="AF209" s="544">
        <f t="shared" si="59"/>
        <v>261.29999999999995</v>
      </c>
      <c r="AG209" s="1030" t="s">
        <v>446</v>
      </c>
      <c r="AH209" s="1007">
        <f t="shared" si="60"/>
        <v>261.29999999999995</v>
      </c>
      <c r="AI209" s="978">
        <f t="shared" si="61"/>
        <v>11.142857142857142</v>
      </c>
      <c r="AJ209" s="978">
        <f t="shared" si="62"/>
        <v>78</v>
      </c>
      <c r="AK209" s="1116">
        <v>1039</v>
      </c>
      <c r="AL209" s="1116">
        <v>1000</v>
      </c>
      <c r="AM209" s="1117">
        <v>45594</v>
      </c>
    </row>
    <row r="210" spans="1:39">
      <c r="A210" s="999">
        <v>45594</v>
      </c>
      <c r="B210" s="164" t="s">
        <v>263</v>
      </c>
      <c r="C210" s="164" t="s">
        <v>111</v>
      </c>
      <c r="D210" s="162" t="s">
        <v>448</v>
      </c>
      <c r="E210" s="164" t="s">
        <v>283</v>
      </c>
      <c r="F210" s="1000">
        <v>27526</v>
      </c>
      <c r="G210" s="1000"/>
      <c r="H210" s="1000">
        <v>27548</v>
      </c>
      <c r="I210" s="1000"/>
      <c r="J210" s="971">
        <f t="shared" si="63"/>
        <v>22</v>
      </c>
      <c r="K210" s="1000">
        <v>27548</v>
      </c>
      <c r="L210" s="541">
        <f t="shared" si="64"/>
        <v>0</v>
      </c>
      <c r="M210" s="1000">
        <v>27582</v>
      </c>
      <c r="N210" s="1000"/>
      <c r="O210" s="541">
        <f t="shared" si="56"/>
        <v>34</v>
      </c>
      <c r="P210" s="541">
        <f t="shared" si="57"/>
        <v>34</v>
      </c>
      <c r="Q210" s="1000">
        <v>27603</v>
      </c>
      <c r="R210" s="1000"/>
      <c r="S210" s="971">
        <f t="shared" si="46"/>
        <v>21</v>
      </c>
      <c r="T210" s="542">
        <f t="shared" si="53"/>
        <v>77</v>
      </c>
      <c r="U210" s="542"/>
      <c r="V210" s="541">
        <f t="shared" si="54"/>
        <v>34</v>
      </c>
      <c r="W210" s="543">
        <f t="shared" si="55"/>
        <v>43</v>
      </c>
      <c r="X210" s="972" t="s">
        <v>423</v>
      </c>
      <c r="Y210" s="162" t="s">
        <v>51</v>
      </c>
      <c r="Z210" s="162" t="s">
        <v>29</v>
      </c>
      <c r="AA210" s="972">
        <v>2024</v>
      </c>
      <c r="AB210" s="164" t="s">
        <v>30</v>
      </c>
      <c r="AC210" s="1001">
        <v>7</v>
      </c>
      <c r="AD210" s="974">
        <f t="shared" si="58"/>
        <v>11</v>
      </c>
      <c r="AE210" s="975">
        <v>23.45</v>
      </c>
      <c r="AF210" s="544">
        <f t="shared" si="59"/>
        <v>257.95</v>
      </c>
      <c r="AG210" s="1030" t="s">
        <v>446</v>
      </c>
      <c r="AH210" s="1007">
        <f t="shared" si="60"/>
        <v>257.95</v>
      </c>
      <c r="AI210" s="978">
        <f t="shared" si="61"/>
        <v>11</v>
      </c>
      <c r="AJ210" s="978">
        <f t="shared" si="62"/>
        <v>77</v>
      </c>
    </row>
    <row r="211" spans="1:39">
      <c r="A211" s="999">
        <v>45595</v>
      </c>
      <c r="B211" s="164" t="s">
        <v>263</v>
      </c>
      <c r="C211" s="164" t="s">
        <v>111</v>
      </c>
      <c r="D211" s="162" t="s">
        <v>447</v>
      </c>
      <c r="E211" s="164" t="s">
        <v>282</v>
      </c>
      <c r="F211" s="1000">
        <v>27603</v>
      </c>
      <c r="G211" s="1000"/>
      <c r="H211" s="1000">
        <v>27625</v>
      </c>
      <c r="I211" s="1000"/>
      <c r="J211" s="971">
        <f t="shared" si="63"/>
        <v>22</v>
      </c>
      <c r="K211" s="1000">
        <v>27625</v>
      </c>
      <c r="L211" s="541">
        <f t="shared" si="64"/>
        <v>0</v>
      </c>
      <c r="M211" s="1000">
        <v>27659</v>
      </c>
      <c r="N211" s="1000"/>
      <c r="O211" s="541">
        <f t="shared" si="56"/>
        <v>34</v>
      </c>
      <c r="P211" s="541">
        <f t="shared" si="57"/>
        <v>34</v>
      </c>
      <c r="Q211" s="1000">
        <v>27680</v>
      </c>
      <c r="R211" s="1000"/>
      <c r="S211" s="971">
        <f t="shared" si="46"/>
        <v>21</v>
      </c>
      <c r="T211" s="542">
        <f t="shared" si="53"/>
        <v>77</v>
      </c>
      <c r="U211" s="542"/>
      <c r="V211" s="541">
        <f t="shared" si="54"/>
        <v>34</v>
      </c>
      <c r="W211" s="543">
        <f t="shared" si="55"/>
        <v>43</v>
      </c>
      <c r="X211" s="972" t="s">
        <v>423</v>
      </c>
      <c r="Y211" s="162" t="s">
        <v>51</v>
      </c>
      <c r="Z211" s="162" t="s">
        <v>29</v>
      </c>
      <c r="AA211" s="972">
        <v>2024</v>
      </c>
      <c r="AB211" s="164" t="s">
        <v>30</v>
      </c>
      <c r="AC211" s="1001">
        <v>7</v>
      </c>
      <c r="AD211" s="974">
        <f t="shared" si="58"/>
        <v>11</v>
      </c>
      <c r="AE211" s="975">
        <v>23.45</v>
      </c>
      <c r="AF211" s="544">
        <f t="shared" si="59"/>
        <v>257.95</v>
      </c>
      <c r="AG211" s="1030" t="s">
        <v>446</v>
      </c>
      <c r="AH211" s="1007">
        <f t="shared" si="60"/>
        <v>257.95</v>
      </c>
      <c r="AI211" s="978">
        <f t="shared" si="61"/>
        <v>11</v>
      </c>
      <c r="AJ211" s="978">
        <f t="shared" si="62"/>
        <v>77</v>
      </c>
    </row>
    <row r="212" spans="1:39">
      <c r="A212" s="999">
        <v>45595</v>
      </c>
      <c r="B212" s="164" t="s">
        <v>263</v>
      </c>
      <c r="C212" s="164" t="s">
        <v>111</v>
      </c>
      <c r="D212" s="162" t="s">
        <v>448</v>
      </c>
      <c r="E212" s="164" t="s">
        <v>283</v>
      </c>
      <c r="F212" s="1000">
        <v>27680</v>
      </c>
      <c r="G212" s="1000"/>
      <c r="H212" s="1000">
        <v>27702</v>
      </c>
      <c r="I212" s="1000"/>
      <c r="J212" s="971">
        <f t="shared" si="63"/>
        <v>22</v>
      </c>
      <c r="K212" s="1000">
        <v>27702</v>
      </c>
      <c r="L212" s="541">
        <f t="shared" si="64"/>
        <v>0</v>
      </c>
      <c r="M212" s="1000">
        <v>27736</v>
      </c>
      <c r="N212" s="1000"/>
      <c r="O212" s="541">
        <f t="shared" si="56"/>
        <v>34</v>
      </c>
      <c r="P212" s="541">
        <f t="shared" si="57"/>
        <v>34</v>
      </c>
      <c r="Q212" s="1000">
        <v>27752</v>
      </c>
      <c r="R212" s="1000"/>
      <c r="S212" s="971">
        <f t="shared" si="46"/>
        <v>16</v>
      </c>
      <c r="T212" s="542">
        <f t="shared" si="53"/>
        <v>72</v>
      </c>
      <c r="U212" s="542"/>
      <c r="V212" s="541">
        <f t="shared" si="54"/>
        <v>34</v>
      </c>
      <c r="W212" s="543">
        <f t="shared" si="55"/>
        <v>38</v>
      </c>
      <c r="X212" s="972" t="s">
        <v>423</v>
      </c>
      <c r="Y212" s="162" t="s">
        <v>51</v>
      </c>
      <c r="Z212" s="162" t="s">
        <v>29</v>
      </c>
      <c r="AA212" s="972">
        <v>2024</v>
      </c>
      <c r="AB212" s="164" t="s">
        <v>30</v>
      </c>
      <c r="AC212" s="1001">
        <v>7</v>
      </c>
      <c r="AD212" s="974">
        <f t="shared" si="58"/>
        <v>10.285714285714286</v>
      </c>
      <c r="AE212" s="975">
        <v>23.45</v>
      </c>
      <c r="AF212" s="544">
        <f t="shared" si="59"/>
        <v>241.20000000000002</v>
      </c>
      <c r="AG212" s="1030" t="s">
        <v>446</v>
      </c>
      <c r="AH212" s="1007">
        <f t="shared" si="60"/>
        <v>241.20000000000002</v>
      </c>
      <c r="AI212" s="978">
        <f t="shared" si="61"/>
        <v>10.285714285714286</v>
      </c>
      <c r="AJ212" s="978">
        <f t="shared" si="62"/>
        <v>72</v>
      </c>
      <c r="AK212" s="1114" t="s">
        <v>439</v>
      </c>
      <c r="AL212" s="1114" t="s">
        <v>440</v>
      </c>
      <c r="AM212" s="1115" t="s">
        <v>2</v>
      </c>
    </row>
    <row r="213" spans="1:39">
      <c r="A213" s="999">
        <v>45596</v>
      </c>
      <c r="B213" s="164" t="s">
        <v>263</v>
      </c>
      <c r="C213" s="164" t="s">
        <v>111</v>
      </c>
      <c r="D213" s="162" t="s">
        <v>447</v>
      </c>
      <c r="E213" s="164" t="s">
        <v>282</v>
      </c>
      <c r="F213" s="1000">
        <v>27752</v>
      </c>
      <c r="G213" s="1000"/>
      <c r="H213" s="1000">
        <v>27779</v>
      </c>
      <c r="I213" s="1000"/>
      <c r="J213" s="971">
        <f t="shared" si="63"/>
        <v>27</v>
      </c>
      <c r="K213" s="1000">
        <v>27779</v>
      </c>
      <c r="L213" s="541">
        <f t="shared" si="64"/>
        <v>0</v>
      </c>
      <c r="M213" s="1000">
        <v>27803</v>
      </c>
      <c r="N213" s="1000"/>
      <c r="O213" s="541">
        <f t="shared" si="56"/>
        <v>24</v>
      </c>
      <c r="P213" s="541">
        <f t="shared" si="57"/>
        <v>24</v>
      </c>
      <c r="Q213" s="1000">
        <v>27824</v>
      </c>
      <c r="R213" s="1000"/>
      <c r="S213" s="971">
        <f t="shared" si="46"/>
        <v>21</v>
      </c>
      <c r="T213" s="542">
        <f t="shared" si="53"/>
        <v>72</v>
      </c>
      <c r="U213" s="542"/>
      <c r="V213" s="541">
        <f t="shared" si="54"/>
        <v>24</v>
      </c>
      <c r="W213" s="543">
        <f t="shared" si="55"/>
        <v>48</v>
      </c>
      <c r="X213" s="972" t="s">
        <v>423</v>
      </c>
      <c r="Y213" s="162" t="s">
        <v>51</v>
      </c>
      <c r="Z213" s="162" t="s">
        <v>29</v>
      </c>
      <c r="AA213" s="972">
        <v>2024</v>
      </c>
      <c r="AB213" s="164" t="s">
        <v>30</v>
      </c>
      <c r="AC213" s="1001">
        <v>7</v>
      </c>
      <c r="AD213" s="974">
        <f t="shared" si="58"/>
        <v>10.285714285714286</v>
      </c>
      <c r="AE213" s="975">
        <v>23.45</v>
      </c>
      <c r="AF213" s="544">
        <f t="shared" si="59"/>
        <v>241.20000000000002</v>
      </c>
      <c r="AG213" s="1030" t="s">
        <v>446</v>
      </c>
      <c r="AH213" s="1007">
        <f t="shared" si="60"/>
        <v>241.20000000000002</v>
      </c>
      <c r="AI213" s="978">
        <f t="shared" si="61"/>
        <v>10.285714285714286</v>
      </c>
      <c r="AJ213" s="978">
        <f t="shared" si="62"/>
        <v>72</v>
      </c>
      <c r="AK213" s="1116">
        <v>998</v>
      </c>
      <c r="AL213" s="1116">
        <v>1000</v>
      </c>
      <c r="AM213" s="1117">
        <v>45596</v>
      </c>
    </row>
    <row r="214" spans="1:39">
      <c r="A214" s="999">
        <v>45596</v>
      </c>
      <c r="B214" s="164" t="s">
        <v>263</v>
      </c>
      <c r="C214" s="164" t="s">
        <v>111</v>
      </c>
      <c r="D214" s="162" t="s">
        <v>448</v>
      </c>
      <c r="E214" s="164" t="s">
        <v>283</v>
      </c>
      <c r="F214" s="1000">
        <v>27824</v>
      </c>
      <c r="G214" s="1000"/>
      <c r="H214" s="1000">
        <v>27846</v>
      </c>
      <c r="I214" s="1000"/>
      <c r="J214" s="971">
        <f t="shared" ref="J214:J215" si="65">H214-F214</f>
        <v>22</v>
      </c>
      <c r="K214" s="1000">
        <v>27846</v>
      </c>
      <c r="L214" s="541">
        <f t="shared" ref="L214:L215" si="66">K214-H214</f>
        <v>0</v>
      </c>
      <c r="M214" s="1000">
        <v>27880</v>
      </c>
      <c r="N214" s="1000"/>
      <c r="O214" s="541">
        <f t="shared" ref="O214:O215" si="67">M214-K214</f>
        <v>34</v>
      </c>
      <c r="P214" s="541">
        <f t="shared" ref="P214:P215" si="68">M214-H214</f>
        <v>34</v>
      </c>
      <c r="Q214" s="1000">
        <v>27901</v>
      </c>
      <c r="R214" s="1000"/>
      <c r="S214" s="971">
        <f t="shared" ref="S214:S215" si="69">Q214-M214</f>
        <v>21</v>
      </c>
      <c r="T214" s="542">
        <f t="shared" ref="T214:T215" si="70">Q214-F214</f>
        <v>77</v>
      </c>
      <c r="U214" s="542"/>
      <c r="V214" s="541">
        <f t="shared" ref="V214:V215" si="71">P214</f>
        <v>34</v>
      </c>
      <c r="W214" s="543">
        <f t="shared" ref="W214:W215" si="72">T214-V214</f>
        <v>43</v>
      </c>
      <c r="X214" s="972" t="s">
        <v>423</v>
      </c>
      <c r="Y214" s="162" t="s">
        <v>51</v>
      </c>
      <c r="Z214" s="162" t="s">
        <v>29</v>
      </c>
      <c r="AA214" s="972">
        <v>2024</v>
      </c>
      <c r="AB214" s="164" t="s">
        <v>30</v>
      </c>
      <c r="AC214" s="1001">
        <v>7</v>
      </c>
      <c r="AD214" s="974">
        <f t="shared" ref="AD214:AD215" si="73">T214/AC214</f>
        <v>11</v>
      </c>
      <c r="AE214" s="975">
        <v>23.45</v>
      </c>
      <c r="AF214" s="544">
        <f t="shared" ref="AF214:AF215" si="74">AD214*AE214</f>
        <v>257.95</v>
      </c>
      <c r="AG214" s="1030" t="s">
        <v>446</v>
      </c>
      <c r="AH214" s="1007">
        <f t="shared" ref="AH214:AH215" si="75">AF214</f>
        <v>257.95</v>
      </c>
      <c r="AI214" s="978">
        <f t="shared" ref="AI214:AI215" si="76">AD214</f>
        <v>11</v>
      </c>
      <c r="AJ214" s="978">
        <f t="shared" ref="AJ214:AJ215" si="77">T214</f>
        <v>77</v>
      </c>
    </row>
    <row r="215" spans="1:39">
      <c r="A215" s="999">
        <v>45596</v>
      </c>
      <c r="B215" s="164" t="s">
        <v>263</v>
      </c>
      <c r="C215" s="164" t="s">
        <v>111</v>
      </c>
      <c r="D215" s="162" t="s">
        <v>447</v>
      </c>
      <c r="E215" s="164" t="s">
        <v>282</v>
      </c>
      <c r="F215" s="1000">
        <v>27901</v>
      </c>
      <c r="G215" s="1000"/>
      <c r="H215" s="1000">
        <v>27919</v>
      </c>
      <c r="I215" s="1000"/>
      <c r="J215" s="971">
        <f t="shared" si="65"/>
        <v>18</v>
      </c>
      <c r="K215" s="1000">
        <v>27919</v>
      </c>
      <c r="L215" s="541">
        <f t="shared" si="66"/>
        <v>0</v>
      </c>
      <c r="M215" s="1000">
        <v>27948</v>
      </c>
      <c r="N215" s="1000"/>
      <c r="O215" s="541">
        <f t="shared" si="67"/>
        <v>29</v>
      </c>
      <c r="P215" s="541">
        <f t="shared" si="68"/>
        <v>29</v>
      </c>
      <c r="Q215" s="1000">
        <v>27948</v>
      </c>
      <c r="R215" s="1000"/>
      <c r="S215" s="971">
        <f t="shared" si="69"/>
        <v>0</v>
      </c>
      <c r="T215" s="542">
        <f t="shared" si="70"/>
        <v>47</v>
      </c>
      <c r="U215" s="542"/>
      <c r="V215" s="541">
        <f t="shared" si="71"/>
        <v>29</v>
      </c>
      <c r="W215" s="543">
        <f t="shared" si="72"/>
        <v>18</v>
      </c>
      <c r="X215" s="972" t="s">
        <v>423</v>
      </c>
      <c r="Y215" s="162" t="s">
        <v>51</v>
      </c>
      <c r="Z215" s="162" t="s">
        <v>29</v>
      </c>
      <c r="AA215" s="972">
        <v>2024</v>
      </c>
      <c r="AB215" s="164" t="s">
        <v>30</v>
      </c>
      <c r="AC215" s="1001">
        <v>7</v>
      </c>
      <c r="AD215" s="974">
        <f t="shared" si="73"/>
        <v>6.7142857142857144</v>
      </c>
      <c r="AE215" s="975">
        <v>23.45</v>
      </c>
      <c r="AF215" s="544">
        <f t="shared" si="74"/>
        <v>157.44999999999999</v>
      </c>
      <c r="AG215" s="1030" t="s">
        <v>446</v>
      </c>
      <c r="AH215" s="1007">
        <f t="shared" si="75"/>
        <v>157.44999999999999</v>
      </c>
      <c r="AI215" s="978">
        <f t="shared" si="76"/>
        <v>6.7142857142857144</v>
      </c>
      <c r="AJ215" s="978">
        <f t="shared" si="77"/>
        <v>47</v>
      </c>
    </row>
    <row r="216" spans="1:39">
      <c r="A216" s="999">
        <v>45597</v>
      </c>
      <c r="B216" s="164" t="s">
        <v>263</v>
      </c>
      <c r="C216" s="164" t="s">
        <v>111</v>
      </c>
      <c r="D216" s="162" t="s">
        <v>570</v>
      </c>
      <c r="E216" s="164" t="s">
        <v>282</v>
      </c>
      <c r="F216" s="1000">
        <v>27948</v>
      </c>
      <c r="G216" s="1000"/>
      <c r="H216" s="1000">
        <v>27948</v>
      </c>
      <c r="I216" s="1000"/>
      <c r="J216" s="971">
        <f t="shared" ref="J216:J217" si="78">H216-F216</f>
        <v>0</v>
      </c>
      <c r="K216" s="1000">
        <v>27948</v>
      </c>
      <c r="L216" s="541">
        <f t="shared" ref="L216:L217" si="79">K216-H216</f>
        <v>0</v>
      </c>
      <c r="M216" s="1000">
        <v>27982</v>
      </c>
      <c r="N216" s="1000"/>
      <c r="O216" s="541">
        <f t="shared" ref="O216:O217" si="80">M216-K216</f>
        <v>34</v>
      </c>
      <c r="P216" s="541">
        <f t="shared" ref="P216:P217" si="81">M216-H216</f>
        <v>34</v>
      </c>
      <c r="Q216" s="1000">
        <v>27982</v>
      </c>
      <c r="R216" s="1000"/>
      <c r="S216" s="971">
        <f t="shared" ref="S216:S217" si="82">Q216-M216</f>
        <v>0</v>
      </c>
      <c r="T216" s="542">
        <f t="shared" ref="T216:T217" si="83">Q216-F216</f>
        <v>34</v>
      </c>
      <c r="U216" s="542"/>
      <c r="V216" s="541">
        <f t="shared" ref="V216:V217" si="84">P216</f>
        <v>34</v>
      </c>
      <c r="W216" s="543">
        <f t="shared" ref="W216:W217" si="85">T216-V216</f>
        <v>0</v>
      </c>
      <c r="X216" s="972" t="s">
        <v>423</v>
      </c>
      <c r="Y216" s="162" t="s">
        <v>51</v>
      </c>
      <c r="Z216" s="162" t="s">
        <v>29</v>
      </c>
      <c r="AA216" s="972">
        <v>2024</v>
      </c>
      <c r="AB216" s="164" t="s">
        <v>30</v>
      </c>
      <c r="AC216" s="1001">
        <v>7</v>
      </c>
      <c r="AD216" s="974">
        <f t="shared" ref="AD216:AD217" si="86">T216/AC216</f>
        <v>4.8571428571428568</v>
      </c>
      <c r="AE216" s="975">
        <v>23.45</v>
      </c>
      <c r="AF216" s="544">
        <f t="shared" ref="AF216:AF217" si="87">AD216*AE216</f>
        <v>113.89999999999999</v>
      </c>
      <c r="AG216" s="1030" t="s">
        <v>446</v>
      </c>
      <c r="AH216" s="1007">
        <f t="shared" ref="AH216:AH217" si="88">AF216</f>
        <v>113.89999999999999</v>
      </c>
      <c r="AI216" s="978">
        <f t="shared" ref="AI216:AI217" si="89">AD216</f>
        <v>4.8571428571428568</v>
      </c>
      <c r="AJ216" s="978">
        <f t="shared" ref="AJ216:AJ217" si="90">T216</f>
        <v>34</v>
      </c>
      <c r="AK216" s="1114" t="s">
        <v>439</v>
      </c>
      <c r="AL216" s="1114" t="s">
        <v>440</v>
      </c>
      <c r="AM216" s="1115" t="s">
        <v>2</v>
      </c>
    </row>
    <row r="217" spans="1:39">
      <c r="A217" s="999">
        <v>45600</v>
      </c>
      <c r="B217" s="164" t="s">
        <v>263</v>
      </c>
      <c r="C217" s="164" t="s">
        <v>111</v>
      </c>
      <c r="D217" s="162" t="s">
        <v>447</v>
      </c>
      <c r="E217" s="164" t="s">
        <v>282</v>
      </c>
      <c r="F217" s="1000">
        <v>27982</v>
      </c>
      <c r="G217" s="1000"/>
      <c r="H217" s="1000">
        <v>28003</v>
      </c>
      <c r="I217" s="1000"/>
      <c r="J217" s="971">
        <f t="shared" si="78"/>
        <v>21</v>
      </c>
      <c r="K217" s="1000">
        <v>28003</v>
      </c>
      <c r="L217" s="541">
        <f t="shared" si="79"/>
        <v>0</v>
      </c>
      <c r="M217" s="1000">
        <v>28037</v>
      </c>
      <c r="N217" s="1000"/>
      <c r="O217" s="541">
        <f t="shared" si="80"/>
        <v>34</v>
      </c>
      <c r="P217" s="541">
        <f t="shared" si="81"/>
        <v>34</v>
      </c>
      <c r="Q217" s="1000">
        <v>28061</v>
      </c>
      <c r="R217" s="1000"/>
      <c r="S217" s="971">
        <f t="shared" si="82"/>
        <v>24</v>
      </c>
      <c r="T217" s="542">
        <f t="shared" si="83"/>
        <v>79</v>
      </c>
      <c r="U217" s="542"/>
      <c r="V217" s="541">
        <f t="shared" si="84"/>
        <v>34</v>
      </c>
      <c r="W217" s="543">
        <f t="shared" si="85"/>
        <v>45</v>
      </c>
      <c r="X217" s="972" t="s">
        <v>423</v>
      </c>
      <c r="Y217" s="162" t="s">
        <v>51</v>
      </c>
      <c r="Z217" s="162" t="s">
        <v>29</v>
      </c>
      <c r="AA217" s="972">
        <v>2024</v>
      </c>
      <c r="AB217" s="164" t="s">
        <v>30</v>
      </c>
      <c r="AC217" s="1001">
        <v>7</v>
      </c>
      <c r="AD217" s="974">
        <f t="shared" si="86"/>
        <v>11.285714285714286</v>
      </c>
      <c r="AE217" s="975">
        <v>23.45</v>
      </c>
      <c r="AF217" s="544">
        <f t="shared" si="87"/>
        <v>264.65000000000003</v>
      </c>
      <c r="AG217" s="1030" t="s">
        <v>446</v>
      </c>
      <c r="AH217" s="1007">
        <f t="shared" si="88"/>
        <v>264.65000000000003</v>
      </c>
      <c r="AI217" s="978">
        <f t="shared" si="89"/>
        <v>11.285714285714286</v>
      </c>
      <c r="AJ217" s="978">
        <f t="shared" si="90"/>
        <v>79</v>
      </c>
      <c r="AK217" s="1116">
        <f>SUM(AH214:AH217)</f>
        <v>793.95</v>
      </c>
      <c r="AL217" s="1116">
        <v>1000</v>
      </c>
      <c r="AM217" s="1117">
        <v>45600</v>
      </c>
    </row>
    <row r="218" spans="1:39">
      <c r="A218" s="999">
        <v>45600</v>
      </c>
      <c r="B218" s="164" t="s">
        <v>263</v>
      </c>
      <c r="C218" s="164" t="s">
        <v>111</v>
      </c>
      <c r="D218" s="162" t="s">
        <v>448</v>
      </c>
      <c r="E218" s="164" t="s">
        <v>283</v>
      </c>
      <c r="F218" s="1000">
        <v>28061</v>
      </c>
      <c r="G218" s="1000"/>
      <c r="H218" s="1000">
        <v>28083</v>
      </c>
      <c r="I218" s="1000"/>
      <c r="J218" s="971">
        <f t="shared" ref="J218:J219" si="91">H218-F218</f>
        <v>22</v>
      </c>
      <c r="K218" s="1000">
        <v>28083</v>
      </c>
      <c r="L218" s="541">
        <f t="shared" ref="L218:L219" si="92">K218-H218</f>
        <v>0</v>
      </c>
      <c r="M218" s="1000">
        <v>28117</v>
      </c>
      <c r="N218" s="1000"/>
      <c r="O218" s="541">
        <f t="shared" ref="O218:O219" si="93">M218-K218</f>
        <v>34</v>
      </c>
      <c r="P218" s="541">
        <f t="shared" ref="P218:P219" si="94">M218-H218</f>
        <v>34</v>
      </c>
      <c r="Q218" s="1000">
        <v>28138</v>
      </c>
      <c r="R218" s="1000"/>
      <c r="S218" s="971">
        <f t="shared" ref="S218:S219" si="95">Q218-M218</f>
        <v>21</v>
      </c>
      <c r="T218" s="542">
        <f t="shared" ref="T218:T219" si="96">Q218-F218</f>
        <v>77</v>
      </c>
      <c r="U218" s="542"/>
      <c r="V218" s="541">
        <f t="shared" ref="V218:V219" si="97">P218</f>
        <v>34</v>
      </c>
      <c r="W218" s="543">
        <f t="shared" ref="W218:W219" si="98">T218-V218</f>
        <v>43</v>
      </c>
      <c r="X218" s="972" t="s">
        <v>423</v>
      </c>
      <c r="Y218" s="162" t="s">
        <v>51</v>
      </c>
      <c r="Z218" s="162" t="s">
        <v>29</v>
      </c>
      <c r="AA218" s="972">
        <v>2024</v>
      </c>
      <c r="AB218" s="164" t="s">
        <v>30</v>
      </c>
      <c r="AC218" s="1001">
        <v>7</v>
      </c>
      <c r="AD218" s="974">
        <f t="shared" ref="AD218:AD219" si="99">T218/AC218</f>
        <v>11</v>
      </c>
      <c r="AE218" s="975">
        <v>23.45</v>
      </c>
      <c r="AF218" s="544">
        <f t="shared" ref="AF218:AF219" si="100">AD218*AE218</f>
        <v>257.95</v>
      </c>
      <c r="AG218" s="1030" t="s">
        <v>446</v>
      </c>
      <c r="AH218" s="1007">
        <f t="shared" ref="AH218:AH219" si="101">AF218</f>
        <v>257.95</v>
      </c>
      <c r="AI218" s="978">
        <f t="shared" ref="AI218:AI219" si="102">AD218</f>
        <v>11</v>
      </c>
      <c r="AJ218" s="978">
        <f t="shared" ref="AJ218:AJ219" si="103">T218</f>
        <v>77</v>
      </c>
    </row>
    <row r="219" spans="1:39">
      <c r="A219" s="999">
        <v>45601</v>
      </c>
      <c r="B219" s="164" t="s">
        <v>263</v>
      </c>
      <c r="C219" s="164" t="s">
        <v>111</v>
      </c>
      <c r="D219" s="162" t="s">
        <v>447</v>
      </c>
      <c r="E219" s="164" t="s">
        <v>282</v>
      </c>
      <c r="F219" s="1000">
        <v>28138</v>
      </c>
      <c r="G219" s="1000"/>
      <c r="H219" s="1000">
        <v>28159</v>
      </c>
      <c r="I219" s="1000"/>
      <c r="J219" s="971">
        <f t="shared" si="91"/>
        <v>21</v>
      </c>
      <c r="K219" s="1000">
        <v>28159</v>
      </c>
      <c r="L219" s="541">
        <f t="shared" si="92"/>
        <v>0</v>
      </c>
      <c r="M219" s="1000">
        <v>28193</v>
      </c>
      <c r="N219" s="1000"/>
      <c r="O219" s="541">
        <f t="shared" si="93"/>
        <v>34</v>
      </c>
      <c r="P219" s="541">
        <f t="shared" si="94"/>
        <v>34</v>
      </c>
      <c r="Q219" s="1000">
        <v>28214</v>
      </c>
      <c r="R219" s="1000"/>
      <c r="S219" s="971">
        <f t="shared" si="95"/>
        <v>21</v>
      </c>
      <c r="T219" s="542">
        <f t="shared" si="96"/>
        <v>76</v>
      </c>
      <c r="U219" s="542"/>
      <c r="V219" s="541">
        <f t="shared" si="97"/>
        <v>34</v>
      </c>
      <c r="W219" s="543">
        <f t="shared" si="98"/>
        <v>42</v>
      </c>
      <c r="X219" s="972" t="s">
        <v>423</v>
      </c>
      <c r="Y219" s="162" t="s">
        <v>51</v>
      </c>
      <c r="Z219" s="162" t="s">
        <v>29</v>
      </c>
      <c r="AA219" s="972">
        <v>2024</v>
      </c>
      <c r="AB219" s="164" t="s">
        <v>30</v>
      </c>
      <c r="AC219" s="1001">
        <v>7</v>
      </c>
      <c r="AD219" s="974">
        <f t="shared" si="99"/>
        <v>10.857142857142858</v>
      </c>
      <c r="AE219" s="975">
        <v>23.45</v>
      </c>
      <c r="AF219" s="544">
        <f t="shared" si="100"/>
        <v>254.6</v>
      </c>
      <c r="AG219" s="1030" t="s">
        <v>446</v>
      </c>
      <c r="AH219" s="1007">
        <f t="shared" si="101"/>
        <v>254.6</v>
      </c>
      <c r="AI219" s="978">
        <f t="shared" si="102"/>
        <v>10.857142857142858</v>
      </c>
      <c r="AJ219" s="978">
        <f t="shared" si="103"/>
        <v>76</v>
      </c>
    </row>
    <row r="220" spans="1:39">
      <c r="A220" s="999">
        <v>45601</v>
      </c>
      <c r="B220" s="164" t="s">
        <v>263</v>
      </c>
      <c r="C220" s="164" t="s">
        <v>111</v>
      </c>
      <c r="D220" s="162" t="s">
        <v>448</v>
      </c>
      <c r="E220" s="164" t="s">
        <v>283</v>
      </c>
      <c r="F220" s="1000">
        <v>28214</v>
      </c>
      <c r="G220" s="1000"/>
      <c r="H220" s="1000">
        <v>28236</v>
      </c>
      <c r="I220" s="1000"/>
      <c r="J220" s="971">
        <f t="shared" ref="J220:J221" si="104">H220-F220</f>
        <v>22</v>
      </c>
      <c r="K220" s="1000">
        <v>28236</v>
      </c>
      <c r="L220" s="541">
        <f t="shared" ref="L220:L221" si="105">K220-H220</f>
        <v>0</v>
      </c>
      <c r="M220" s="1000">
        <v>28270</v>
      </c>
      <c r="N220" s="1000"/>
      <c r="O220" s="541">
        <f t="shared" ref="O220:O221" si="106">M220-K220</f>
        <v>34</v>
      </c>
      <c r="P220" s="541">
        <f t="shared" ref="P220:P221" si="107">M220-H220</f>
        <v>34</v>
      </c>
      <c r="Q220" s="1000">
        <v>28291</v>
      </c>
      <c r="R220" s="1000"/>
      <c r="S220" s="971">
        <f t="shared" ref="S220:S221" si="108">Q220-M220</f>
        <v>21</v>
      </c>
      <c r="T220" s="542">
        <f t="shared" ref="T220:T221" si="109">Q220-F220</f>
        <v>77</v>
      </c>
      <c r="U220" s="542"/>
      <c r="V220" s="541">
        <f t="shared" ref="V220:V221" si="110">P220</f>
        <v>34</v>
      </c>
      <c r="W220" s="543">
        <f t="shared" ref="W220:W221" si="111">T220-V220</f>
        <v>43</v>
      </c>
      <c r="X220" s="972" t="s">
        <v>423</v>
      </c>
      <c r="Y220" s="162" t="s">
        <v>51</v>
      </c>
      <c r="Z220" s="162" t="s">
        <v>29</v>
      </c>
      <c r="AA220" s="972">
        <v>2024</v>
      </c>
      <c r="AB220" s="164" t="s">
        <v>30</v>
      </c>
      <c r="AC220" s="1001">
        <v>7</v>
      </c>
      <c r="AD220" s="974">
        <f t="shared" ref="AD220:AD221" si="112">T220/AC220</f>
        <v>11</v>
      </c>
      <c r="AE220" s="975">
        <v>23.45</v>
      </c>
      <c r="AF220" s="544">
        <f t="shared" ref="AF220:AF221" si="113">AD220*AE220</f>
        <v>257.95</v>
      </c>
      <c r="AG220" s="1030" t="s">
        <v>446</v>
      </c>
      <c r="AH220" s="1007">
        <f t="shared" ref="AH220:AH221" si="114">AF220</f>
        <v>257.95</v>
      </c>
      <c r="AI220" s="978">
        <f t="shared" ref="AI220:AI221" si="115">AD220</f>
        <v>11</v>
      </c>
      <c r="AJ220" s="978">
        <f t="shared" ref="AJ220:AJ221" si="116">T220</f>
        <v>77</v>
      </c>
      <c r="AK220" s="1114" t="s">
        <v>439</v>
      </c>
      <c r="AL220" s="1114" t="s">
        <v>440</v>
      </c>
      <c r="AM220" s="1115" t="s">
        <v>2</v>
      </c>
    </row>
    <row r="221" spans="1:39">
      <c r="A221" s="999">
        <v>45236</v>
      </c>
      <c r="B221" s="164" t="s">
        <v>263</v>
      </c>
      <c r="C221" s="164" t="s">
        <v>111</v>
      </c>
      <c r="D221" s="162" t="s">
        <v>447</v>
      </c>
      <c r="E221" s="164" t="s">
        <v>282</v>
      </c>
      <c r="F221" s="1000">
        <v>28291</v>
      </c>
      <c r="G221" s="1000"/>
      <c r="H221" s="1000">
        <v>28313</v>
      </c>
      <c r="I221" s="1000"/>
      <c r="J221" s="971">
        <f t="shared" si="104"/>
        <v>22</v>
      </c>
      <c r="K221" s="1000">
        <v>28313</v>
      </c>
      <c r="L221" s="541">
        <f t="shared" si="105"/>
        <v>0</v>
      </c>
      <c r="M221" s="1000">
        <v>28347</v>
      </c>
      <c r="N221" s="1000"/>
      <c r="O221" s="541">
        <f t="shared" si="106"/>
        <v>34</v>
      </c>
      <c r="P221" s="541">
        <f t="shared" si="107"/>
        <v>34</v>
      </c>
      <c r="Q221" s="1000">
        <v>28368</v>
      </c>
      <c r="R221" s="1000"/>
      <c r="S221" s="971">
        <f t="shared" si="108"/>
        <v>21</v>
      </c>
      <c r="T221" s="542">
        <f t="shared" si="109"/>
        <v>77</v>
      </c>
      <c r="U221" s="542"/>
      <c r="V221" s="541">
        <f t="shared" si="110"/>
        <v>34</v>
      </c>
      <c r="W221" s="543">
        <f t="shared" si="111"/>
        <v>43</v>
      </c>
      <c r="X221" s="972" t="s">
        <v>423</v>
      </c>
      <c r="Y221" s="162" t="s">
        <v>51</v>
      </c>
      <c r="Z221" s="162" t="s">
        <v>29</v>
      </c>
      <c r="AA221" s="972">
        <v>2024</v>
      </c>
      <c r="AB221" s="164" t="s">
        <v>30</v>
      </c>
      <c r="AC221" s="1001">
        <v>7</v>
      </c>
      <c r="AD221" s="974">
        <f t="shared" si="112"/>
        <v>11</v>
      </c>
      <c r="AE221" s="975">
        <v>23.45</v>
      </c>
      <c r="AF221" s="544">
        <f t="shared" si="113"/>
        <v>257.95</v>
      </c>
      <c r="AG221" s="1030" t="s">
        <v>446</v>
      </c>
      <c r="AH221" s="1007">
        <f t="shared" si="114"/>
        <v>257.95</v>
      </c>
      <c r="AI221" s="978">
        <f t="shared" si="115"/>
        <v>11</v>
      </c>
      <c r="AJ221" s="978">
        <f t="shared" si="116"/>
        <v>77</v>
      </c>
      <c r="AK221" s="1116">
        <f>SUM(AH218:AH221)</f>
        <v>1028.45</v>
      </c>
      <c r="AL221" s="1116">
        <v>1000</v>
      </c>
      <c r="AM221" s="1117">
        <v>45602</v>
      </c>
    </row>
    <row r="222" spans="1:39">
      <c r="A222" s="999">
        <v>45236</v>
      </c>
      <c r="B222" s="164" t="s">
        <v>263</v>
      </c>
      <c r="C222" s="164" t="s">
        <v>111</v>
      </c>
      <c r="D222" s="162" t="s">
        <v>448</v>
      </c>
      <c r="E222" s="164" t="s">
        <v>283</v>
      </c>
      <c r="F222" s="1000">
        <v>28368</v>
      </c>
      <c r="G222" s="1000"/>
      <c r="H222" s="1000">
        <v>28389</v>
      </c>
      <c r="I222" s="1000"/>
      <c r="J222" s="971">
        <f t="shared" ref="J222" si="117">H222-F222</f>
        <v>21</v>
      </c>
      <c r="K222" s="1000">
        <v>28389</v>
      </c>
      <c r="L222" s="541">
        <f t="shared" ref="L222" si="118">K222-H222</f>
        <v>0</v>
      </c>
      <c r="M222" s="1000">
        <v>28423</v>
      </c>
      <c r="N222" s="1000"/>
      <c r="O222" s="541">
        <f t="shared" ref="O222" si="119">M222-K222</f>
        <v>34</v>
      </c>
      <c r="P222" s="541">
        <f t="shared" ref="P222" si="120">M222-H222</f>
        <v>34</v>
      </c>
      <c r="Q222" s="1000">
        <v>28445</v>
      </c>
      <c r="R222" s="1000"/>
      <c r="S222" s="971">
        <f t="shared" ref="S222" si="121">Q222-M222</f>
        <v>22</v>
      </c>
      <c r="T222" s="542">
        <f t="shared" ref="T222" si="122">Q222-F222</f>
        <v>77</v>
      </c>
      <c r="U222" s="542"/>
      <c r="V222" s="541">
        <f t="shared" ref="V222" si="123">P222</f>
        <v>34</v>
      </c>
      <c r="W222" s="543">
        <f t="shared" ref="W222" si="124">T222-V222</f>
        <v>43</v>
      </c>
      <c r="X222" s="972" t="s">
        <v>423</v>
      </c>
      <c r="Y222" s="162" t="s">
        <v>51</v>
      </c>
      <c r="Z222" s="162" t="s">
        <v>29</v>
      </c>
      <c r="AA222" s="972">
        <v>2024</v>
      </c>
      <c r="AB222" s="164" t="s">
        <v>30</v>
      </c>
      <c r="AC222" s="1001">
        <v>7</v>
      </c>
      <c r="AD222" s="974">
        <f t="shared" ref="AD222" si="125">T222/AC222</f>
        <v>11</v>
      </c>
      <c r="AE222" s="975">
        <v>23.45</v>
      </c>
      <c r="AF222" s="544">
        <f t="shared" ref="AF222" si="126">AD222*AE222</f>
        <v>257.95</v>
      </c>
      <c r="AG222" s="1030" t="s">
        <v>446</v>
      </c>
      <c r="AH222" s="1007">
        <f t="shared" ref="AH222" si="127">AF222</f>
        <v>257.95</v>
      </c>
      <c r="AI222" s="978">
        <f t="shared" ref="AI222" si="128">AD222</f>
        <v>11</v>
      </c>
      <c r="AJ222" s="978">
        <f t="shared" ref="AJ222" si="129">T222</f>
        <v>77</v>
      </c>
    </row>
    <row r="223" spans="1:39">
      <c r="A223" s="999">
        <v>45237</v>
      </c>
      <c r="B223" s="164" t="s">
        <v>263</v>
      </c>
      <c r="C223" s="164" t="s">
        <v>111</v>
      </c>
      <c r="D223" s="162" t="s">
        <v>447</v>
      </c>
      <c r="E223" s="164" t="s">
        <v>282</v>
      </c>
      <c r="F223" s="1000">
        <v>28445</v>
      </c>
      <c r="G223" s="1000"/>
      <c r="H223" s="1000">
        <v>28467</v>
      </c>
      <c r="I223" s="1000"/>
      <c r="J223" s="971">
        <f t="shared" ref="J223" si="130">H223-F223</f>
        <v>22</v>
      </c>
      <c r="K223" s="1000">
        <v>28467</v>
      </c>
      <c r="L223" s="541">
        <f t="shared" ref="L223" si="131">K223-H223</f>
        <v>0</v>
      </c>
      <c r="M223" s="1000">
        <v>28486</v>
      </c>
      <c r="N223" s="1000"/>
      <c r="O223" s="541">
        <f t="shared" ref="O223" si="132">M223-K223</f>
        <v>19</v>
      </c>
      <c r="P223" s="541">
        <f t="shared" ref="P223" si="133">M223-H223</f>
        <v>19</v>
      </c>
      <c r="Q223" s="1000">
        <v>28508</v>
      </c>
      <c r="R223" s="1000"/>
      <c r="S223" s="971">
        <f t="shared" ref="S223" si="134">Q223-M223</f>
        <v>22</v>
      </c>
      <c r="T223" s="542">
        <f t="shared" ref="T223" si="135">Q223-F223</f>
        <v>63</v>
      </c>
      <c r="U223" s="542"/>
      <c r="V223" s="541">
        <f t="shared" ref="V223" si="136">P223</f>
        <v>19</v>
      </c>
      <c r="W223" s="543">
        <f t="shared" ref="W223" si="137">T223-V223</f>
        <v>44</v>
      </c>
      <c r="X223" s="972" t="s">
        <v>423</v>
      </c>
      <c r="Y223" s="162" t="s">
        <v>51</v>
      </c>
      <c r="Z223" s="162" t="s">
        <v>29</v>
      </c>
      <c r="AA223" s="972">
        <v>2024</v>
      </c>
      <c r="AB223" s="164" t="s">
        <v>30</v>
      </c>
      <c r="AC223" s="1001">
        <v>7</v>
      </c>
      <c r="AD223" s="974">
        <f t="shared" ref="AD223" si="138">T223/AC223</f>
        <v>9</v>
      </c>
      <c r="AE223" s="975">
        <v>23.45</v>
      </c>
      <c r="AF223" s="544">
        <f t="shared" ref="AF223" si="139">AD223*AE223</f>
        <v>211.04999999999998</v>
      </c>
      <c r="AG223" s="1030" t="s">
        <v>446</v>
      </c>
      <c r="AH223" s="1007">
        <f t="shared" ref="AH223" si="140">AF223</f>
        <v>211.04999999999998</v>
      </c>
      <c r="AI223" s="978">
        <f t="shared" ref="AI223" si="141">AD223</f>
        <v>9</v>
      </c>
      <c r="AJ223" s="978">
        <f t="shared" ref="AJ223" si="142">T223</f>
        <v>63</v>
      </c>
      <c r="AK223" s="1114" t="s">
        <v>439</v>
      </c>
      <c r="AL223" s="1114" t="s">
        <v>440</v>
      </c>
      <c r="AM223" s="1115" t="s">
        <v>2</v>
      </c>
    </row>
    <row r="224" spans="1:39">
      <c r="A224" s="999">
        <v>45603</v>
      </c>
      <c r="B224" s="164" t="s">
        <v>263</v>
      </c>
      <c r="C224" s="164" t="s">
        <v>111</v>
      </c>
      <c r="D224" s="162" t="s">
        <v>485</v>
      </c>
      <c r="E224" s="164" t="s">
        <v>282</v>
      </c>
      <c r="F224" s="1000">
        <v>28508</v>
      </c>
      <c r="G224" s="1000"/>
      <c r="H224" s="1000">
        <v>28537</v>
      </c>
      <c r="I224" s="1000"/>
      <c r="J224" s="971">
        <f t="shared" ref="J224" si="143">H224-F224</f>
        <v>29</v>
      </c>
      <c r="K224" s="1000">
        <v>28537</v>
      </c>
      <c r="L224" s="541">
        <f t="shared" ref="L224" si="144">K224-H224</f>
        <v>0</v>
      </c>
      <c r="M224" s="1000">
        <v>28573</v>
      </c>
      <c r="N224" s="1000"/>
      <c r="O224" s="541">
        <f t="shared" ref="O224" si="145">M224-K224</f>
        <v>36</v>
      </c>
      <c r="P224" s="541">
        <f t="shared" ref="P224" si="146">M224-H224</f>
        <v>36</v>
      </c>
      <c r="Q224" s="1000">
        <v>28592</v>
      </c>
      <c r="R224" s="1000"/>
      <c r="S224" s="971">
        <f t="shared" ref="S224" si="147">Q224-M224</f>
        <v>19</v>
      </c>
      <c r="T224" s="542">
        <f t="shared" ref="T224" si="148">Q224-F224</f>
        <v>84</v>
      </c>
      <c r="U224" s="542"/>
      <c r="V224" s="541">
        <f t="shared" ref="V224" si="149">P224</f>
        <v>36</v>
      </c>
      <c r="W224" s="543">
        <f t="shared" ref="W224" si="150">T224-V224</f>
        <v>48</v>
      </c>
      <c r="X224" s="972" t="s">
        <v>423</v>
      </c>
      <c r="Y224" s="162" t="s">
        <v>51</v>
      </c>
      <c r="Z224" s="162" t="s">
        <v>29</v>
      </c>
      <c r="AA224" s="972">
        <v>2024</v>
      </c>
      <c r="AB224" s="164" t="s">
        <v>30</v>
      </c>
      <c r="AC224" s="1001">
        <v>7</v>
      </c>
      <c r="AD224" s="974">
        <f t="shared" ref="AD224" si="151">T224/AC224</f>
        <v>12</v>
      </c>
      <c r="AE224" s="975">
        <v>23.45</v>
      </c>
      <c r="AF224" s="544">
        <f t="shared" ref="AF224" si="152">AD224*AE224</f>
        <v>281.39999999999998</v>
      </c>
      <c r="AG224" s="1030" t="s">
        <v>446</v>
      </c>
      <c r="AH224" s="1007">
        <f t="shared" ref="AH224" si="153">AF224</f>
        <v>281.39999999999998</v>
      </c>
      <c r="AI224" s="978">
        <f t="shared" ref="AI224" si="154">AD224</f>
        <v>12</v>
      </c>
      <c r="AJ224" s="978">
        <f t="shared" ref="AJ224" si="155">T224</f>
        <v>84</v>
      </c>
      <c r="AK224" s="1116">
        <f>SUM(AH222:AH224)</f>
        <v>750.4</v>
      </c>
      <c r="AL224" s="1116">
        <v>900</v>
      </c>
      <c r="AM224" s="1117">
        <v>45602</v>
      </c>
    </row>
    <row r="225" spans="1:39">
      <c r="A225" s="999">
        <v>45237</v>
      </c>
      <c r="B225" s="164" t="s">
        <v>263</v>
      </c>
      <c r="C225" s="164" t="s">
        <v>111</v>
      </c>
      <c r="D225" s="162" t="s">
        <v>448</v>
      </c>
      <c r="E225" s="164" t="s">
        <v>283</v>
      </c>
      <c r="F225" s="1000">
        <v>28592</v>
      </c>
      <c r="G225" s="1000"/>
      <c r="H225" s="1000">
        <v>28613</v>
      </c>
      <c r="I225" s="1000"/>
      <c r="J225" s="971">
        <f t="shared" ref="J225:J226" si="156">H225-F225</f>
        <v>21</v>
      </c>
      <c r="K225" s="1000">
        <v>28613</v>
      </c>
      <c r="L225" s="541">
        <f t="shared" ref="L225:L226" si="157">K225-H225</f>
        <v>0</v>
      </c>
      <c r="M225" s="1000">
        <v>28632</v>
      </c>
      <c r="N225" s="1000"/>
      <c r="O225" s="541">
        <f t="shared" ref="O225:O226" si="158">M225-K225</f>
        <v>19</v>
      </c>
      <c r="P225" s="541">
        <f t="shared" ref="P225:P226" si="159">M225-H225</f>
        <v>19</v>
      </c>
      <c r="Q225" s="1000">
        <v>28653</v>
      </c>
      <c r="R225" s="1000"/>
      <c r="S225" s="971">
        <f t="shared" ref="S225:S226" si="160">Q225-M225</f>
        <v>21</v>
      </c>
      <c r="T225" s="542">
        <f t="shared" ref="T225:T226" si="161">Q225-F225</f>
        <v>61</v>
      </c>
      <c r="U225" s="542"/>
      <c r="V225" s="541">
        <f t="shared" ref="V225:V226" si="162">P225</f>
        <v>19</v>
      </c>
      <c r="W225" s="543">
        <f t="shared" ref="W225:W226" si="163">T225-V225</f>
        <v>42</v>
      </c>
      <c r="X225" s="972" t="s">
        <v>423</v>
      </c>
      <c r="Y225" s="162" t="s">
        <v>51</v>
      </c>
      <c r="Z225" s="162" t="s">
        <v>29</v>
      </c>
      <c r="AA225" s="972">
        <v>2024</v>
      </c>
      <c r="AB225" s="164" t="s">
        <v>30</v>
      </c>
      <c r="AC225" s="1001">
        <v>7</v>
      </c>
      <c r="AD225" s="974">
        <f t="shared" ref="AD225:AD226" si="164">T225/AC225</f>
        <v>8.7142857142857135</v>
      </c>
      <c r="AE225" s="975">
        <v>23.45</v>
      </c>
      <c r="AF225" s="544">
        <f t="shared" ref="AF225:AF226" si="165">AD225*AE225</f>
        <v>204.34999999999997</v>
      </c>
      <c r="AG225" s="1030" t="s">
        <v>446</v>
      </c>
      <c r="AH225" s="1007">
        <f t="shared" ref="AH225:AH226" si="166">AF225</f>
        <v>204.34999999999997</v>
      </c>
      <c r="AI225" s="978">
        <f t="shared" ref="AI225:AI226" si="167">AD225</f>
        <v>8.7142857142857135</v>
      </c>
      <c r="AJ225" s="978">
        <f t="shared" ref="AJ225:AJ226" si="168">T225</f>
        <v>61</v>
      </c>
    </row>
    <row r="226" spans="1:39">
      <c r="A226" s="999">
        <v>45604</v>
      </c>
      <c r="B226" s="164" t="s">
        <v>263</v>
      </c>
      <c r="C226" s="164" t="s">
        <v>111</v>
      </c>
      <c r="D226" s="162" t="s">
        <v>447</v>
      </c>
      <c r="E226" s="164" t="s">
        <v>282</v>
      </c>
      <c r="F226" s="1000">
        <v>28653</v>
      </c>
      <c r="G226" s="1000"/>
      <c r="H226" s="1000">
        <v>28674</v>
      </c>
      <c r="I226" s="1000"/>
      <c r="J226" s="971">
        <f t="shared" si="156"/>
        <v>21</v>
      </c>
      <c r="K226" s="1000">
        <v>28674</v>
      </c>
      <c r="L226" s="541">
        <f t="shared" si="157"/>
        <v>0</v>
      </c>
      <c r="M226" s="1000">
        <v>28708</v>
      </c>
      <c r="N226" s="1000"/>
      <c r="O226" s="541">
        <f t="shared" si="158"/>
        <v>34</v>
      </c>
      <c r="P226" s="541">
        <f t="shared" si="159"/>
        <v>34</v>
      </c>
      <c r="Q226" s="1000">
        <v>28729</v>
      </c>
      <c r="R226" s="1000"/>
      <c r="S226" s="971">
        <f t="shared" si="160"/>
        <v>21</v>
      </c>
      <c r="T226" s="542">
        <f t="shared" si="161"/>
        <v>76</v>
      </c>
      <c r="U226" s="542"/>
      <c r="V226" s="541">
        <f t="shared" si="162"/>
        <v>34</v>
      </c>
      <c r="W226" s="543">
        <f t="shared" si="163"/>
        <v>42</v>
      </c>
      <c r="X226" s="972" t="s">
        <v>423</v>
      </c>
      <c r="Y226" s="162" t="s">
        <v>51</v>
      </c>
      <c r="Z226" s="162" t="s">
        <v>29</v>
      </c>
      <c r="AA226" s="972">
        <v>2024</v>
      </c>
      <c r="AB226" s="164" t="s">
        <v>30</v>
      </c>
      <c r="AC226" s="1001">
        <v>7</v>
      </c>
      <c r="AD226" s="974">
        <f t="shared" si="164"/>
        <v>10.857142857142858</v>
      </c>
      <c r="AE226" s="975">
        <v>23.45</v>
      </c>
      <c r="AF226" s="544">
        <f t="shared" si="165"/>
        <v>254.6</v>
      </c>
      <c r="AG226" s="1030" t="s">
        <v>446</v>
      </c>
      <c r="AH226" s="1007">
        <f t="shared" si="166"/>
        <v>254.6</v>
      </c>
      <c r="AI226" s="978">
        <f t="shared" si="167"/>
        <v>10.857142857142858</v>
      </c>
      <c r="AJ226" s="978">
        <f t="shared" si="168"/>
        <v>76</v>
      </c>
    </row>
    <row r="227" spans="1:39">
      <c r="A227" s="999">
        <v>45604</v>
      </c>
      <c r="B227" s="164" t="s">
        <v>263</v>
      </c>
      <c r="C227" s="164" t="s">
        <v>111</v>
      </c>
      <c r="D227" s="162" t="s">
        <v>448</v>
      </c>
      <c r="E227" s="164" t="s">
        <v>283</v>
      </c>
      <c r="F227" s="1000">
        <v>28729</v>
      </c>
      <c r="G227" s="1000"/>
      <c r="H227" s="1000">
        <v>28750</v>
      </c>
      <c r="I227" s="1000"/>
      <c r="J227" s="971">
        <f t="shared" ref="J227" si="169">H227-F227</f>
        <v>21</v>
      </c>
      <c r="K227" s="1000">
        <v>28750</v>
      </c>
      <c r="L227" s="541">
        <f t="shared" ref="L227" si="170">K227-H227</f>
        <v>0</v>
      </c>
      <c r="M227" s="1000">
        <v>28784</v>
      </c>
      <c r="N227" s="1000"/>
      <c r="O227" s="541">
        <f t="shared" ref="O227" si="171">M227-K227</f>
        <v>34</v>
      </c>
      <c r="P227" s="541">
        <f t="shared" ref="P227" si="172">M227-H227</f>
        <v>34</v>
      </c>
      <c r="Q227" s="1000">
        <v>28806</v>
      </c>
      <c r="R227" s="1000"/>
      <c r="S227" s="971">
        <f t="shared" ref="S227" si="173">Q227-M227</f>
        <v>22</v>
      </c>
      <c r="T227" s="542">
        <f t="shared" ref="T227" si="174">Q227-F227</f>
        <v>77</v>
      </c>
      <c r="U227" s="542"/>
      <c r="V227" s="541">
        <f t="shared" ref="V227" si="175">P227</f>
        <v>34</v>
      </c>
      <c r="W227" s="543">
        <f t="shared" ref="W227" si="176">T227-V227</f>
        <v>43</v>
      </c>
      <c r="X227" s="972" t="s">
        <v>423</v>
      </c>
      <c r="Y227" s="162" t="s">
        <v>51</v>
      </c>
      <c r="Z227" s="162" t="s">
        <v>29</v>
      </c>
      <c r="AA227" s="972">
        <v>2024</v>
      </c>
      <c r="AB227" s="164" t="s">
        <v>30</v>
      </c>
      <c r="AC227" s="1001">
        <v>7</v>
      </c>
      <c r="AD227" s="974">
        <f t="shared" ref="AD227" si="177">T227/AC227</f>
        <v>11</v>
      </c>
      <c r="AE227" s="975">
        <v>23.45</v>
      </c>
      <c r="AF227" s="544">
        <f t="shared" ref="AF227" si="178">AD227*AE227</f>
        <v>257.95</v>
      </c>
      <c r="AG227" s="1030" t="s">
        <v>446</v>
      </c>
      <c r="AH227" s="1007">
        <f t="shared" ref="AH227" si="179">AF227</f>
        <v>257.95</v>
      </c>
      <c r="AI227" s="978">
        <f t="shared" ref="AI227" si="180">AD227</f>
        <v>11</v>
      </c>
      <c r="AJ227" s="978">
        <f t="shared" ref="AJ227" si="181">T227</f>
        <v>77</v>
      </c>
      <c r="AK227" s="1114" t="s">
        <v>439</v>
      </c>
      <c r="AL227" s="1114" t="s">
        <v>440</v>
      </c>
      <c r="AM227" s="1115" t="s">
        <v>2</v>
      </c>
    </row>
    <row r="228" spans="1:39">
      <c r="A228" s="999">
        <v>45607</v>
      </c>
      <c r="B228" s="164" t="s">
        <v>263</v>
      </c>
      <c r="C228" s="164" t="s">
        <v>111</v>
      </c>
      <c r="D228" s="162" t="s">
        <v>447</v>
      </c>
      <c r="E228" s="164" t="s">
        <v>282</v>
      </c>
      <c r="F228" s="1000">
        <v>28806</v>
      </c>
      <c r="G228" s="1000"/>
      <c r="H228" s="1000">
        <v>28828</v>
      </c>
      <c r="I228" s="1000"/>
      <c r="J228" s="971">
        <f t="shared" ref="J228:J229" si="182">H228-F228</f>
        <v>22</v>
      </c>
      <c r="K228" s="1000">
        <v>28828</v>
      </c>
      <c r="L228" s="541">
        <f t="shared" ref="L228:L229" si="183">K228-H228</f>
        <v>0</v>
      </c>
      <c r="M228" s="1000">
        <v>28862</v>
      </c>
      <c r="N228" s="1000"/>
      <c r="O228" s="541">
        <f t="shared" ref="O228:O229" si="184">M228-K228</f>
        <v>34</v>
      </c>
      <c r="P228" s="541">
        <f t="shared" ref="P228:P229" si="185">M228-H228</f>
        <v>34</v>
      </c>
      <c r="Q228" s="1000">
        <v>28884</v>
      </c>
      <c r="R228" s="1000"/>
      <c r="S228" s="971">
        <f t="shared" ref="S228:S229" si="186">Q228-M228</f>
        <v>22</v>
      </c>
      <c r="T228" s="542">
        <f t="shared" ref="T228:T229" si="187">Q228-F228</f>
        <v>78</v>
      </c>
      <c r="U228" s="542"/>
      <c r="V228" s="541">
        <f t="shared" ref="V228:V229" si="188">P228</f>
        <v>34</v>
      </c>
      <c r="W228" s="543">
        <f t="shared" ref="W228:W229" si="189">T228-V228</f>
        <v>44</v>
      </c>
      <c r="X228" s="972" t="s">
        <v>423</v>
      </c>
      <c r="Y228" s="162" t="s">
        <v>51</v>
      </c>
      <c r="Z228" s="162" t="s">
        <v>29</v>
      </c>
      <c r="AA228" s="972">
        <v>2024</v>
      </c>
      <c r="AB228" s="164" t="s">
        <v>30</v>
      </c>
      <c r="AC228" s="1001">
        <v>7</v>
      </c>
      <c r="AD228" s="974">
        <f t="shared" ref="AD228" si="190">T228/AC228</f>
        <v>11.142857142857142</v>
      </c>
      <c r="AE228" s="975">
        <v>23.45</v>
      </c>
      <c r="AF228" s="544">
        <f t="shared" ref="AF228" si="191">AD228*AE228</f>
        <v>261.29999999999995</v>
      </c>
      <c r="AG228" s="1030" t="s">
        <v>446</v>
      </c>
      <c r="AH228" s="1007">
        <f t="shared" ref="AH228" si="192">AF228</f>
        <v>261.29999999999995</v>
      </c>
      <c r="AI228" s="978">
        <f t="shared" ref="AI228" si="193">AD228</f>
        <v>11.142857142857142</v>
      </c>
      <c r="AJ228" s="978">
        <f t="shared" ref="AJ228" si="194">T228</f>
        <v>78</v>
      </c>
      <c r="AK228" s="1116">
        <f>SUM(AH225:AH228)</f>
        <v>978.19999999999982</v>
      </c>
      <c r="AL228" s="1116">
        <v>1300</v>
      </c>
      <c r="AM228" s="1117">
        <v>45607</v>
      </c>
    </row>
    <row r="229" spans="1:39">
      <c r="A229" s="999">
        <v>45607</v>
      </c>
      <c r="B229" s="164" t="s">
        <v>263</v>
      </c>
      <c r="C229" s="164" t="s">
        <v>111</v>
      </c>
      <c r="D229" s="162" t="s">
        <v>584</v>
      </c>
      <c r="E229" s="164" t="s">
        <v>283</v>
      </c>
      <c r="F229" s="1000">
        <v>28884</v>
      </c>
      <c r="G229" s="1000"/>
      <c r="H229" s="1000">
        <v>28906</v>
      </c>
      <c r="I229" s="1000"/>
      <c r="J229" s="971">
        <f t="shared" si="182"/>
        <v>22</v>
      </c>
      <c r="K229" s="1000">
        <v>28906</v>
      </c>
      <c r="L229" s="541">
        <f t="shared" si="183"/>
        <v>0</v>
      </c>
      <c r="M229" s="1000">
        <v>28940</v>
      </c>
      <c r="N229" s="1000"/>
      <c r="O229" s="541">
        <f t="shared" si="184"/>
        <v>34</v>
      </c>
      <c r="P229" s="541">
        <f t="shared" si="185"/>
        <v>34</v>
      </c>
      <c r="Q229" s="1000">
        <v>28961</v>
      </c>
      <c r="R229" s="1000"/>
      <c r="S229" s="971">
        <f t="shared" si="186"/>
        <v>21</v>
      </c>
      <c r="T229" s="542">
        <f t="shared" si="187"/>
        <v>77</v>
      </c>
      <c r="U229" s="542"/>
      <c r="V229" s="541">
        <f t="shared" si="188"/>
        <v>34</v>
      </c>
      <c r="W229" s="543">
        <f t="shared" si="189"/>
        <v>43</v>
      </c>
      <c r="X229" s="972" t="s">
        <v>423</v>
      </c>
      <c r="Y229" s="162" t="s">
        <v>51</v>
      </c>
      <c r="Z229" s="162" t="s">
        <v>29</v>
      </c>
      <c r="AA229" s="972">
        <v>2024</v>
      </c>
      <c r="AB229" s="164" t="s">
        <v>30</v>
      </c>
      <c r="AC229" s="1001">
        <v>7</v>
      </c>
      <c r="AD229" s="974">
        <f t="shared" ref="AD229" si="195">T229/AC229</f>
        <v>11</v>
      </c>
      <c r="AE229" s="975">
        <v>23.45</v>
      </c>
      <c r="AF229" s="544">
        <f t="shared" ref="AF229" si="196">AD229*AE229</f>
        <v>257.95</v>
      </c>
      <c r="AG229" s="1030" t="s">
        <v>446</v>
      </c>
      <c r="AH229" s="1007">
        <f t="shared" ref="AH229" si="197">AF229</f>
        <v>257.95</v>
      </c>
      <c r="AI229" s="978">
        <f t="shared" ref="AI229" si="198">AD229</f>
        <v>11</v>
      </c>
      <c r="AJ229" s="978">
        <f t="shared" ref="AJ229" si="199">T229</f>
        <v>77</v>
      </c>
    </row>
    <row r="230" spans="1:39">
      <c r="A230" s="999">
        <v>45608</v>
      </c>
      <c r="B230" s="164" t="s">
        <v>263</v>
      </c>
      <c r="C230" s="164" t="s">
        <v>111</v>
      </c>
      <c r="D230" s="162" t="s">
        <v>447</v>
      </c>
      <c r="E230" s="164" t="s">
        <v>282</v>
      </c>
      <c r="F230" s="1000">
        <v>28961</v>
      </c>
      <c r="G230" s="1000"/>
      <c r="H230" s="1000">
        <v>28982</v>
      </c>
      <c r="I230" s="1000"/>
      <c r="J230" s="971">
        <f t="shared" ref="J230" si="200">H230-F230</f>
        <v>21</v>
      </c>
      <c r="K230" s="1000">
        <v>28982</v>
      </c>
      <c r="L230" s="541">
        <f t="shared" ref="L230" si="201">K230-H230</f>
        <v>0</v>
      </c>
      <c r="M230" s="1000">
        <v>29016</v>
      </c>
      <c r="N230" s="1000"/>
      <c r="O230" s="541">
        <f t="shared" ref="O230" si="202">M230-K230</f>
        <v>34</v>
      </c>
      <c r="P230" s="541">
        <f t="shared" ref="P230" si="203">M230-H230</f>
        <v>34</v>
      </c>
      <c r="Q230" s="1000">
        <v>29038</v>
      </c>
      <c r="R230" s="1000"/>
      <c r="S230" s="971">
        <f t="shared" ref="S230" si="204">Q230-M230</f>
        <v>22</v>
      </c>
      <c r="T230" s="542">
        <f t="shared" ref="T230" si="205">Q230-F230</f>
        <v>77</v>
      </c>
      <c r="U230" s="542"/>
      <c r="V230" s="541">
        <f t="shared" ref="V230" si="206">P230</f>
        <v>34</v>
      </c>
      <c r="W230" s="543">
        <f t="shared" ref="W230" si="207">T230-V230</f>
        <v>43</v>
      </c>
      <c r="X230" s="972" t="s">
        <v>423</v>
      </c>
      <c r="Y230" s="162" t="s">
        <v>51</v>
      </c>
      <c r="Z230" s="162" t="s">
        <v>29</v>
      </c>
      <c r="AA230" s="972">
        <v>2024</v>
      </c>
      <c r="AB230" s="164" t="s">
        <v>30</v>
      </c>
      <c r="AC230" s="1001">
        <v>7</v>
      </c>
      <c r="AD230" s="974">
        <f t="shared" ref="AD230" si="208">T230/AC230</f>
        <v>11</v>
      </c>
      <c r="AE230" s="975">
        <v>23.45</v>
      </c>
      <c r="AF230" s="544">
        <f t="shared" ref="AF230" si="209">AD230*AE230</f>
        <v>257.95</v>
      </c>
      <c r="AG230" s="1030" t="s">
        <v>446</v>
      </c>
      <c r="AH230" s="1007">
        <f t="shared" ref="AH230" si="210">AF230</f>
        <v>257.95</v>
      </c>
      <c r="AI230" s="978">
        <f t="shared" ref="AI230" si="211">AD230</f>
        <v>11</v>
      </c>
      <c r="AJ230" s="978">
        <f t="shared" ref="AJ230" si="212">T230</f>
        <v>77</v>
      </c>
      <c r="AK230" s="1114" t="s">
        <v>439</v>
      </c>
      <c r="AL230" s="1114" t="s">
        <v>440</v>
      </c>
      <c r="AM230" s="1115" t="s">
        <v>2</v>
      </c>
    </row>
    <row r="231" spans="1:39">
      <c r="A231" s="999">
        <v>45608</v>
      </c>
      <c r="B231" s="164" t="s">
        <v>263</v>
      </c>
      <c r="C231" s="164" t="s">
        <v>111</v>
      </c>
      <c r="D231" s="162" t="s">
        <v>485</v>
      </c>
      <c r="E231" s="164" t="s">
        <v>282</v>
      </c>
      <c r="F231" s="1000">
        <v>29038</v>
      </c>
      <c r="G231" s="1000"/>
      <c r="H231" s="1000">
        <v>29061</v>
      </c>
      <c r="I231" s="1000"/>
      <c r="J231" s="971">
        <f t="shared" ref="J231" si="213">H231-F231</f>
        <v>23</v>
      </c>
      <c r="K231" s="1000">
        <v>29061</v>
      </c>
      <c r="L231" s="541">
        <f t="shared" ref="L231" si="214">K231-H231</f>
        <v>0</v>
      </c>
      <c r="M231" s="1000">
        <v>29098</v>
      </c>
      <c r="N231" s="1000"/>
      <c r="O231" s="541">
        <f t="shared" ref="O231" si="215">M231-K231</f>
        <v>37</v>
      </c>
      <c r="P231" s="541">
        <f t="shared" ref="P231" si="216">M231-H231</f>
        <v>37</v>
      </c>
      <c r="Q231" s="1000">
        <v>29118</v>
      </c>
      <c r="R231" s="1000"/>
      <c r="S231" s="971">
        <f t="shared" ref="S231" si="217">Q231-M231</f>
        <v>20</v>
      </c>
      <c r="T231" s="542">
        <f t="shared" ref="T231" si="218">Q231-F231</f>
        <v>80</v>
      </c>
      <c r="U231" s="542"/>
      <c r="V231" s="541">
        <f t="shared" ref="V231" si="219">P231</f>
        <v>37</v>
      </c>
      <c r="W231" s="543">
        <f t="shared" ref="W231" si="220">T231-V231</f>
        <v>43</v>
      </c>
      <c r="X231" s="972" t="s">
        <v>423</v>
      </c>
      <c r="Y231" s="162" t="s">
        <v>51</v>
      </c>
      <c r="Z231" s="162" t="s">
        <v>29</v>
      </c>
      <c r="AA231" s="972">
        <v>2024</v>
      </c>
      <c r="AB231" s="164" t="s">
        <v>30</v>
      </c>
      <c r="AC231" s="1001">
        <v>7</v>
      </c>
      <c r="AD231" s="974">
        <f t="shared" ref="AD231" si="221">T231/AC231</f>
        <v>11.428571428571429</v>
      </c>
      <c r="AE231" s="975">
        <v>23.45</v>
      </c>
      <c r="AF231" s="544">
        <f t="shared" ref="AF231" si="222">AD231*AE231</f>
        <v>268</v>
      </c>
      <c r="AG231" s="1030" t="s">
        <v>446</v>
      </c>
      <c r="AH231" s="1007">
        <f t="shared" ref="AH231" si="223">AF231</f>
        <v>268</v>
      </c>
      <c r="AI231" s="978">
        <f t="shared" ref="AI231" si="224">AD231</f>
        <v>11.428571428571429</v>
      </c>
      <c r="AJ231" s="978">
        <f t="shared" ref="AJ231" si="225">T231</f>
        <v>80</v>
      </c>
      <c r="AK231" s="1116">
        <f>SUM(AH229:AH231)</f>
        <v>783.9</v>
      </c>
      <c r="AL231" s="1116">
        <v>1000</v>
      </c>
      <c r="AM231" s="1117">
        <v>45608</v>
      </c>
    </row>
    <row r="232" spans="1:39">
      <c r="A232" s="999">
        <v>45608</v>
      </c>
      <c r="B232" s="164" t="s">
        <v>263</v>
      </c>
      <c r="C232" s="164" t="s">
        <v>111</v>
      </c>
      <c r="D232" s="162" t="s">
        <v>584</v>
      </c>
      <c r="E232" s="164" t="s">
        <v>283</v>
      </c>
      <c r="F232" s="1000">
        <v>29118</v>
      </c>
      <c r="G232" s="1000"/>
      <c r="H232" s="1000">
        <v>29139</v>
      </c>
      <c r="I232" s="1000"/>
      <c r="J232" s="971">
        <f t="shared" ref="J232" si="226">H232-F232</f>
        <v>21</v>
      </c>
      <c r="K232" s="1000">
        <v>29139</v>
      </c>
      <c r="L232" s="541">
        <f t="shared" ref="L232" si="227">K232-H232</f>
        <v>0</v>
      </c>
      <c r="M232" s="1000">
        <v>29173</v>
      </c>
      <c r="N232" s="1000"/>
      <c r="O232" s="541">
        <f t="shared" ref="O232" si="228">M232-K232</f>
        <v>34</v>
      </c>
      <c r="P232" s="541">
        <f t="shared" ref="P232" si="229">M232-H232</f>
        <v>34</v>
      </c>
      <c r="Q232" s="1000">
        <v>29194</v>
      </c>
      <c r="R232" s="1000"/>
      <c r="S232" s="971">
        <f t="shared" ref="S232" si="230">Q232-M232</f>
        <v>21</v>
      </c>
      <c r="T232" s="542">
        <f t="shared" ref="T232" si="231">Q232-F232</f>
        <v>76</v>
      </c>
      <c r="U232" s="542"/>
      <c r="V232" s="541">
        <f t="shared" ref="V232" si="232">P232</f>
        <v>34</v>
      </c>
      <c r="W232" s="543">
        <f t="shared" ref="W232" si="233">T232-V232</f>
        <v>42</v>
      </c>
      <c r="X232" s="972" t="s">
        <v>423</v>
      </c>
      <c r="Y232" s="162" t="s">
        <v>51</v>
      </c>
      <c r="Z232" s="162" t="s">
        <v>29</v>
      </c>
      <c r="AA232" s="972">
        <v>2024</v>
      </c>
      <c r="AB232" s="164" t="s">
        <v>30</v>
      </c>
      <c r="AC232" s="1001">
        <v>7</v>
      </c>
      <c r="AD232" s="974">
        <f t="shared" ref="AD232" si="234">T232/AC232</f>
        <v>10.857142857142858</v>
      </c>
      <c r="AE232" s="975">
        <v>23.45</v>
      </c>
      <c r="AF232" s="544">
        <f t="shared" ref="AF232" si="235">AD232*AE232</f>
        <v>254.6</v>
      </c>
      <c r="AG232" s="1030" t="s">
        <v>446</v>
      </c>
      <c r="AH232" s="1007">
        <f t="shared" ref="AH232" si="236">AF232</f>
        <v>254.6</v>
      </c>
      <c r="AI232" s="978">
        <f t="shared" ref="AI232" si="237">AD232</f>
        <v>10.857142857142858</v>
      </c>
      <c r="AJ232" s="978">
        <f t="shared" ref="AJ232" si="238">T232</f>
        <v>76</v>
      </c>
      <c r="AK232" s="1114" t="s">
        <v>439</v>
      </c>
      <c r="AL232" s="1114" t="s">
        <v>440</v>
      </c>
      <c r="AM232" s="1115" t="s">
        <v>2</v>
      </c>
    </row>
    <row r="233" spans="1:39">
      <c r="A233" s="999">
        <v>45609</v>
      </c>
      <c r="B233" s="164" t="s">
        <v>263</v>
      </c>
      <c r="C233" s="164" t="s">
        <v>111</v>
      </c>
      <c r="D233" s="162" t="s">
        <v>447</v>
      </c>
      <c r="E233" s="164" t="s">
        <v>282</v>
      </c>
      <c r="F233" s="1000">
        <v>29194</v>
      </c>
      <c r="G233" s="1000"/>
      <c r="H233" s="1000">
        <v>29215</v>
      </c>
      <c r="I233" s="1000"/>
      <c r="J233" s="971">
        <f t="shared" ref="J233" si="239">H233-F233</f>
        <v>21</v>
      </c>
      <c r="K233" s="1000">
        <v>29215</v>
      </c>
      <c r="L233" s="541">
        <f t="shared" ref="L233" si="240">K233-H233</f>
        <v>0</v>
      </c>
      <c r="M233" s="1000">
        <v>29249</v>
      </c>
      <c r="N233" s="1000"/>
      <c r="O233" s="541">
        <f t="shared" ref="O233" si="241">M233-K233</f>
        <v>34</v>
      </c>
      <c r="P233" s="541">
        <f t="shared" ref="P233" si="242">M233-H233</f>
        <v>34</v>
      </c>
      <c r="Q233" s="1000">
        <v>29270</v>
      </c>
      <c r="R233" s="1000"/>
      <c r="S233" s="971">
        <f t="shared" ref="S233" si="243">Q233-M233</f>
        <v>21</v>
      </c>
      <c r="T233" s="542">
        <f t="shared" ref="T233" si="244">Q233-F233</f>
        <v>76</v>
      </c>
      <c r="U233" s="542"/>
      <c r="V233" s="541">
        <f t="shared" ref="V233" si="245">P233</f>
        <v>34</v>
      </c>
      <c r="W233" s="543">
        <f t="shared" ref="W233" si="246">T233-V233</f>
        <v>42</v>
      </c>
      <c r="X233" s="972" t="s">
        <v>423</v>
      </c>
      <c r="Y233" s="162" t="s">
        <v>51</v>
      </c>
      <c r="Z233" s="162" t="s">
        <v>29</v>
      </c>
      <c r="AA233" s="972">
        <v>2024</v>
      </c>
      <c r="AB233" s="164" t="s">
        <v>30</v>
      </c>
      <c r="AC233" s="1001">
        <v>7</v>
      </c>
      <c r="AD233" s="974">
        <f t="shared" ref="AD233" si="247">T233/AC233</f>
        <v>10.857142857142858</v>
      </c>
      <c r="AE233" s="975">
        <v>23.45</v>
      </c>
      <c r="AF233" s="544">
        <f t="shared" ref="AF233" si="248">AD233*AE233</f>
        <v>254.6</v>
      </c>
      <c r="AG233" s="1030" t="s">
        <v>446</v>
      </c>
      <c r="AH233" s="1007">
        <f t="shared" ref="AH233" si="249">AF233</f>
        <v>254.6</v>
      </c>
      <c r="AI233" s="978">
        <f t="shared" ref="AI233" si="250">AD233</f>
        <v>10.857142857142858</v>
      </c>
      <c r="AJ233" s="978">
        <f t="shared" ref="AJ233" si="251">T233</f>
        <v>76</v>
      </c>
      <c r="AK233" s="1116">
        <f>SUM(AH232:AH233)</f>
        <v>509.2</v>
      </c>
      <c r="AL233" s="1116">
        <v>600</v>
      </c>
      <c r="AM233" s="1117">
        <v>45609</v>
      </c>
    </row>
    <row r="234" spans="1:39">
      <c r="A234" s="999">
        <v>45609</v>
      </c>
      <c r="B234" s="164" t="s">
        <v>263</v>
      </c>
      <c r="C234" s="164" t="s">
        <v>111</v>
      </c>
      <c r="D234" s="162" t="s">
        <v>448</v>
      </c>
      <c r="E234" s="164" t="s">
        <v>283</v>
      </c>
      <c r="F234" s="1000">
        <v>29270</v>
      </c>
      <c r="G234" s="1000"/>
      <c r="H234" s="1000">
        <v>29292</v>
      </c>
      <c r="I234" s="1000"/>
      <c r="J234" s="971">
        <f t="shared" ref="J234" si="252">H234-F234</f>
        <v>22</v>
      </c>
      <c r="K234" s="1000">
        <v>29292</v>
      </c>
      <c r="L234" s="541">
        <f t="shared" ref="L234" si="253">K234-H234</f>
        <v>0</v>
      </c>
      <c r="M234" s="1000">
        <v>29326</v>
      </c>
      <c r="N234" s="1000"/>
      <c r="O234" s="541">
        <f t="shared" ref="O234" si="254">M234-K234</f>
        <v>34</v>
      </c>
      <c r="P234" s="541">
        <f t="shared" ref="P234" si="255">M234-H234</f>
        <v>34</v>
      </c>
      <c r="Q234" s="1000">
        <v>29347</v>
      </c>
      <c r="R234" s="1000"/>
      <c r="S234" s="971">
        <f t="shared" ref="S234" si="256">Q234-M234</f>
        <v>21</v>
      </c>
      <c r="T234" s="542">
        <f t="shared" ref="T234" si="257">Q234-F234</f>
        <v>77</v>
      </c>
      <c r="U234" s="542"/>
      <c r="V234" s="541">
        <f t="shared" ref="V234" si="258">P234</f>
        <v>34</v>
      </c>
      <c r="W234" s="543">
        <f t="shared" ref="W234" si="259">T234-V234</f>
        <v>43</v>
      </c>
      <c r="X234" s="972" t="s">
        <v>423</v>
      </c>
      <c r="Y234" s="162" t="s">
        <v>51</v>
      </c>
      <c r="Z234" s="162" t="s">
        <v>29</v>
      </c>
      <c r="AA234" s="972">
        <v>2024</v>
      </c>
      <c r="AB234" s="164" t="s">
        <v>30</v>
      </c>
      <c r="AC234" s="1001">
        <v>7</v>
      </c>
      <c r="AD234" s="974">
        <f t="shared" ref="AD234" si="260">T234/AC234</f>
        <v>11</v>
      </c>
      <c r="AE234" s="975">
        <v>23.45</v>
      </c>
      <c r="AF234" s="544">
        <f t="shared" ref="AF234" si="261">AD234*AE234</f>
        <v>257.95</v>
      </c>
      <c r="AG234" s="1030" t="s">
        <v>446</v>
      </c>
      <c r="AH234" s="1007">
        <f t="shared" ref="AH234" si="262">AF234</f>
        <v>257.95</v>
      </c>
      <c r="AI234" s="978">
        <f t="shared" ref="AI234" si="263">AD234</f>
        <v>11</v>
      </c>
      <c r="AJ234" s="978">
        <f t="shared" ref="AJ234" si="264">T234</f>
        <v>77</v>
      </c>
    </row>
    <row r="235" spans="1:39">
      <c r="A235" s="999">
        <v>45610</v>
      </c>
      <c r="B235" s="164" t="s">
        <v>263</v>
      </c>
      <c r="C235" s="164" t="s">
        <v>111</v>
      </c>
      <c r="D235" s="162" t="s">
        <v>447</v>
      </c>
      <c r="E235" s="164" t="s">
        <v>282</v>
      </c>
      <c r="F235" s="1000">
        <v>29347</v>
      </c>
      <c r="G235" s="1000"/>
      <c r="H235" s="1000">
        <v>29368</v>
      </c>
      <c r="I235" s="1000"/>
      <c r="J235" s="971">
        <f t="shared" ref="J235" si="265">H235-F235</f>
        <v>21</v>
      </c>
      <c r="K235" s="1000">
        <v>29368</v>
      </c>
      <c r="L235" s="541">
        <f t="shared" ref="L235" si="266">K235-H235</f>
        <v>0</v>
      </c>
      <c r="M235" s="1000">
        <v>29387</v>
      </c>
      <c r="N235" s="1000"/>
      <c r="O235" s="541">
        <f t="shared" ref="O235" si="267">M235-K235</f>
        <v>19</v>
      </c>
      <c r="P235" s="541">
        <f t="shared" ref="P235" si="268">M235-H235</f>
        <v>19</v>
      </c>
      <c r="Q235" s="1000">
        <v>29408</v>
      </c>
      <c r="R235" s="1000"/>
      <c r="S235" s="971">
        <f t="shared" ref="S235" si="269">Q235-M235</f>
        <v>21</v>
      </c>
      <c r="T235" s="542">
        <f t="shared" ref="T235" si="270">Q235-F235</f>
        <v>61</v>
      </c>
      <c r="U235" s="542"/>
      <c r="V235" s="541">
        <f t="shared" ref="V235" si="271">P235</f>
        <v>19</v>
      </c>
      <c r="W235" s="543">
        <f t="shared" ref="W235" si="272">T235-V235</f>
        <v>42</v>
      </c>
      <c r="X235" s="972" t="s">
        <v>423</v>
      </c>
      <c r="Y235" s="162" t="s">
        <v>51</v>
      </c>
      <c r="Z235" s="162" t="s">
        <v>29</v>
      </c>
      <c r="AA235" s="972">
        <v>2024</v>
      </c>
      <c r="AB235" s="164" t="s">
        <v>30</v>
      </c>
      <c r="AC235" s="1001">
        <v>7</v>
      </c>
      <c r="AD235" s="974">
        <f t="shared" ref="AD235" si="273">T235/AC235</f>
        <v>8.7142857142857135</v>
      </c>
      <c r="AE235" s="975">
        <v>23.45</v>
      </c>
      <c r="AF235" s="544">
        <f t="shared" ref="AF235" si="274">AD235*AE235</f>
        <v>204.34999999999997</v>
      </c>
      <c r="AG235" s="1030" t="s">
        <v>446</v>
      </c>
      <c r="AH235" s="1007">
        <f t="shared" ref="AH235" si="275">AF235</f>
        <v>204.34999999999997</v>
      </c>
      <c r="AI235" s="978">
        <f t="shared" ref="AI235" si="276">AD235</f>
        <v>8.7142857142857135</v>
      </c>
      <c r="AJ235" s="978">
        <f t="shared" ref="AJ235" si="277">T235</f>
        <v>61</v>
      </c>
      <c r="AK235" s="1114" t="s">
        <v>439</v>
      </c>
      <c r="AL235" s="1114" t="s">
        <v>440</v>
      </c>
      <c r="AM235" s="1115" t="s">
        <v>2</v>
      </c>
    </row>
    <row r="236" spans="1:39">
      <c r="A236" s="999">
        <v>45610</v>
      </c>
      <c r="B236" s="164" t="s">
        <v>263</v>
      </c>
      <c r="C236" s="164" t="s">
        <v>111</v>
      </c>
      <c r="D236" s="162" t="s">
        <v>485</v>
      </c>
      <c r="E236" s="164" t="s">
        <v>282</v>
      </c>
      <c r="F236" s="1000">
        <v>29408</v>
      </c>
      <c r="G236" s="1000"/>
      <c r="H236" s="1000">
        <v>29437</v>
      </c>
      <c r="I236" s="1000"/>
      <c r="J236" s="971">
        <f t="shared" ref="J236" si="278">H236-F236</f>
        <v>29</v>
      </c>
      <c r="K236" s="1000">
        <v>29437</v>
      </c>
      <c r="L236" s="541">
        <f t="shared" ref="L236" si="279">K236-H236</f>
        <v>0</v>
      </c>
      <c r="M236" s="1000">
        <v>29474</v>
      </c>
      <c r="N236" s="1000"/>
      <c r="O236" s="541">
        <f t="shared" ref="O236" si="280">M236-K236</f>
        <v>37</v>
      </c>
      <c r="P236" s="541">
        <f t="shared" ref="P236" si="281">M236-H236</f>
        <v>37</v>
      </c>
      <c r="Q236" s="1000">
        <v>29491</v>
      </c>
      <c r="R236" s="1000"/>
      <c r="S236" s="971">
        <f t="shared" ref="S236" si="282">Q236-M236</f>
        <v>17</v>
      </c>
      <c r="T236" s="542">
        <f t="shared" ref="T236" si="283">Q236-F236</f>
        <v>83</v>
      </c>
      <c r="U236" s="542"/>
      <c r="V236" s="541">
        <f t="shared" ref="V236" si="284">P236</f>
        <v>37</v>
      </c>
      <c r="W236" s="543">
        <f t="shared" ref="W236" si="285">T236-V236</f>
        <v>46</v>
      </c>
      <c r="X236" s="972" t="s">
        <v>423</v>
      </c>
      <c r="Y236" s="162" t="s">
        <v>51</v>
      </c>
      <c r="Z236" s="162" t="s">
        <v>29</v>
      </c>
      <c r="AA236" s="972">
        <v>2024</v>
      </c>
      <c r="AB236" s="164" t="s">
        <v>30</v>
      </c>
      <c r="AC236" s="1001">
        <v>7</v>
      </c>
      <c r="AD236" s="974">
        <f t="shared" ref="AD236" si="286">T236/AC236</f>
        <v>11.857142857142858</v>
      </c>
      <c r="AE236" s="975">
        <v>23.45</v>
      </c>
      <c r="AF236" s="544">
        <f t="shared" ref="AF236" si="287">AD236*AE236</f>
        <v>278.05</v>
      </c>
      <c r="AG236" s="1030" t="s">
        <v>446</v>
      </c>
      <c r="AH236" s="1007">
        <f t="shared" ref="AH236" si="288">AF236</f>
        <v>278.05</v>
      </c>
      <c r="AI236" s="978">
        <f t="shared" ref="AI236" si="289">AD236</f>
        <v>11.857142857142858</v>
      </c>
      <c r="AJ236" s="978">
        <f t="shared" ref="AJ236" si="290">T236</f>
        <v>83</v>
      </c>
      <c r="AK236" s="1116">
        <f>SUM(AH234:AH236)</f>
        <v>740.34999999999991</v>
      </c>
      <c r="AL236" s="1116">
        <v>1000</v>
      </c>
      <c r="AM236" s="1117">
        <v>45610</v>
      </c>
    </row>
    <row r="237" spans="1:39">
      <c r="A237" s="999">
        <v>45610</v>
      </c>
      <c r="B237" s="164" t="s">
        <v>263</v>
      </c>
      <c r="C237" s="164" t="s">
        <v>111</v>
      </c>
      <c r="D237" s="162" t="s">
        <v>448</v>
      </c>
      <c r="E237" s="164" t="s">
        <v>283</v>
      </c>
      <c r="F237" s="1000">
        <v>29491</v>
      </c>
      <c r="G237" s="1000"/>
      <c r="H237" s="1000">
        <v>29513</v>
      </c>
      <c r="I237" s="1000"/>
      <c r="J237" s="971">
        <f t="shared" ref="J237" si="291">H237-F237</f>
        <v>22</v>
      </c>
      <c r="K237" s="1000">
        <v>29513</v>
      </c>
      <c r="L237" s="541">
        <f t="shared" ref="L237" si="292">K237-H237</f>
        <v>0</v>
      </c>
      <c r="M237" s="1000">
        <v>29532</v>
      </c>
      <c r="N237" s="1000"/>
      <c r="O237" s="541">
        <f t="shared" ref="O237" si="293">M237-K237</f>
        <v>19</v>
      </c>
      <c r="P237" s="541">
        <f t="shared" ref="P237" si="294">M237-H237</f>
        <v>19</v>
      </c>
      <c r="Q237" s="1000">
        <v>29553</v>
      </c>
      <c r="R237" s="1000"/>
      <c r="S237" s="971">
        <f t="shared" ref="S237" si="295">Q237-M237</f>
        <v>21</v>
      </c>
      <c r="T237" s="542">
        <f t="shared" ref="T237" si="296">Q237-F237</f>
        <v>62</v>
      </c>
      <c r="U237" s="542"/>
      <c r="V237" s="541">
        <f t="shared" ref="V237" si="297">P237</f>
        <v>19</v>
      </c>
      <c r="W237" s="543">
        <f t="shared" ref="W237" si="298">T237-V237</f>
        <v>43</v>
      </c>
      <c r="X237" s="972" t="s">
        <v>423</v>
      </c>
      <c r="Y237" s="162" t="s">
        <v>51</v>
      </c>
      <c r="Z237" s="162" t="s">
        <v>29</v>
      </c>
      <c r="AA237" s="972">
        <v>2024</v>
      </c>
      <c r="AB237" s="164" t="s">
        <v>30</v>
      </c>
      <c r="AC237" s="1001">
        <v>7</v>
      </c>
      <c r="AD237" s="974">
        <f t="shared" ref="AD237" si="299">T237/AC237</f>
        <v>8.8571428571428577</v>
      </c>
      <c r="AE237" s="975">
        <v>23.45</v>
      </c>
      <c r="AF237" s="544">
        <f t="shared" ref="AF237" si="300">AD237*AE237</f>
        <v>207.70000000000002</v>
      </c>
      <c r="AG237" s="1030" t="s">
        <v>446</v>
      </c>
      <c r="AH237" s="1007">
        <f t="shared" ref="AH237" si="301">AF237</f>
        <v>207.70000000000002</v>
      </c>
      <c r="AI237" s="978">
        <f t="shared" ref="AI237" si="302">AD237</f>
        <v>8.8571428571428577</v>
      </c>
      <c r="AJ237" s="978">
        <f t="shared" ref="AJ237" si="303">T237</f>
        <v>62</v>
      </c>
      <c r="AK237" s="1114" t="s">
        <v>439</v>
      </c>
      <c r="AL237" s="1114" t="s">
        <v>440</v>
      </c>
      <c r="AM237" s="1115" t="s">
        <v>2</v>
      </c>
    </row>
    <row r="238" spans="1:39">
      <c r="A238" s="999">
        <v>45611</v>
      </c>
      <c r="B238" s="164" t="s">
        <v>263</v>
      </c>
      <c r="C238" s="164" t="s">
        <v>111</v>
      </c>
      <c r="D238" s="162" t="s">
        <v>447</v>
      </c>
      <c r="E238" s="164" t="s">
        <v>282</v>
      </c>
      <c r="F238" s="1000">
        <v>29553</v>
      </c>
      <c r="G238" s="1000"/>
      <c r="H238" s="1000">
        <v>29574</v>
      </c>
      <c r="I238" s="1000"/>
      <c r="J238" s="971">
        <f t="shared" ref="J238" si="304">H238-F238</f>
        <v>21</v>
      </c>
      <c r="K238" s="1000">
        <v>29574</v>
      </c>
      <c r="L238" s="541">
        <f t="shared" ref="L238" si="305">K238-H238</f>
        <v>0</v>
      </c>
      <c r="M238" s="1000">
        <v>29608</v>
      </c>
      <c r="N238" s="1000"/>
      <c r="O238" s="541">
        <f t="shared" ref="O238" si="306">M238-K238</f>
        <v>34</v>
      </c>
      <c r="P238" s="541">
        <f t="shared" ref="P238" si="307">M238-H238</f>
        <v>34</v>
      </c>
      <c r="Q238" s="1000">
        <v>29635</v>
      </c>
      <c r="R238" s="1000"/>
      <c r="S238" s="971">
        <f t="shared" ref="S238" si="308">Q238-M238</f>
        <v>27</v>
      </c>
      <c r="T238" s="542">
        <f t="shared" ref="T238" si="309">Q238-F238</f>
        <v>82</v>
      </c>
      <c r="U238" s="542"/>
      <c r="V238" s="541">
        <f t="shared" ref="V238" si="310">P238</f>
        <v>34</v>
      </c>
      <c r="W238" s="543">
        <f t="shared" ref="W238" si="311">T238-V238</f>
        <v>48</v>
      </c>
      <c r="X238" s="972" t="s">
        <v>423</v>
      </c>
      <c r="Y238" s="162" t="s">
        <v>51</v>
      </c>
      <c r="Z238" s="162" t="s">
        <v>29</v>
      </c>
      <c r="AA238" s="972">
        <v>2024</v>
      </c>
      <c r="AB238" s="164" t="s">
        <v>30</v>
      </c>
      <c r="AC238" s="1001">
        <v>7</v>
      </c>
      <c r="AD238" s="974">
        <f t="shared" ref="AD238" si="312">T238/AC238</f>
        <v>11.714285714285714</v>
      </c>
      <c r="AE238" s="975">
        <v>23.45</v>
      </c>
      <c r="AF238" s="544">
        <f t="shared" ref="AF238" si="313">AD238*AE238</f>
        <v>274.7</v>
      </c>
      <c r="AG238" s="1030" t="s">
        <v>446</v>
      </c>
      <c r="AH238" s="1007">
        <f t="shared" ref="AH238" si="314">AF238</f>
        <v>274.7</v>
      </c>
      <c r="AI238" s="978">
        <f t="shared" ref="AI238" si="315">AD238</f>
        <v>11.714285714285714</v>
      </c>
      <c r="AJ238" s="978">
        <f t="shared" ref="AJ238" si="316">T238</f>
        <v>82</v>
      </c>
      <c r="AK238" s="1116">
        <f>SUM(AH237:AH238)</f>
        <v>482.4</v>
      </c>
      <c r="AL238" s="1116">
        <v>800</v>
      </c>
      <c r="AM238" s="1117">
        <v>45611</v>
      </c>
    </row>
    <row r="239" spans="1:39">
      <c r="A239" s="999">
        <v>45611</v>
      </c>
      <c r="B239" s="164" t="s">
        <v>263</v>
      </c>
      <c r="C239" s="164" t="s">
        <v>111</v>
      </c>
      <c r="D239" s="162" t="s">
        <v>485</v>
      </c>
      <c r="E239" s="164" t="s">
        <v>282</v>
      </c>
      <c r="F239" s="1000">
        <v>29635</v>
      </c>
      <c r="G239" s="1000"/>
      <c r="H239" s="1000">
        <v>29635</v>
      </c>
      <c r="I239" s="1000"/>
      <c r="J239" s="971">
        <f t="shared" ref="J239" si="317">H239-F239</f>
        <v>0</v>
      </c>
      <c r="K239" s="1000">
        <v>29635</v>
      </c>
      <c r="L239" s="541">
        <f t="shared" ref="L239" si="318">K239-H239</f>
        <v>0</v>
      </c>
      <c r="M239" s="1000">
        <v>29728</v>
      </c>
      <c r="N239" s="1000"/>
      <c r="O239" s="541">
        <f t="shared" ref="O239" si="319">M239-K239</f>
        <v>93</v>
      </c>
      <c r="P239" s="541">
        <f t="shared" ref="P239" si="320">M239-H239</f>
        <v>93</v>
      </c>
      <c r="Q239" s="1000">
        <v>29761</v>
      </c>
      <c r="R239" s="1000"/>
      <c r="S239" s="971">
        <f t="shared" ref="S239" si="321">Q239-M239</f>
        <v>33</v>
      </c>
      <c r="T239" s="542">
        <f t="shared" ref="T239" si="322">Q239-F239</f>
        <v>126</v>
      </c>
      <c r="U239" s="542"/>
      <c r="V239" s="541">
        <f t="shared" ref="V239" si="323">P239</f>
        <v>93</v>
      </c>
      <c r="W239" s="543">
        <f t="shared" ref="W239" si="324">T239-V239</f>
        <v>33</v>
      </c>
      <c r="X239" s="972" t="s">
        <v>423</v>
      </c>
      <c r="Y239" s="162" t="s">
        <v>51</v>
      </c>
      <c r="Z239" s="162" t="s">
        <v>29</v>
      </c>
      <c r="AA239" s="972">
        <v>2024</v>
      </c>
      <c r="AB239" s="164" t="s">
        <v>30</v>
      </c>
      <c r="AC239" s="1001">
        <v>7</v>
      </c>
      <c r="AD239" s="974">
        <f t="shared" ref="AD239" si="325">T239/AC239</f>
        <v>18</v>
      </c>
      <c r="AE239" s="975">
        <v>23.45</v>
      </c>
      <c r="AF239" s="544">
        <f t="shared" ref="AF239" si="326">AD239*AE239</f>
        <v>422.09999999999997</v>
      </c>
      <c r="AG239" s="1030" t="s">
        <v>446</v>
      </c>
      <c r="AH239" s="1007">
        <f t="shared" ref="AH239" si="327">AF239</f>
        <v>422.09999999999997</v>
      </c>
      <c r="AI239" s="978">
        <f t="shared" ref="AI239" si="328">AD239</f>
        <v>18</v>
      </c>
      <c r="AJ239" s="978">
        <f t="shared" ref="AJ239" si="329">T239</f>
        <v>126</v>
      </c>
    </row>
    <row r="240" spans="1:39">
      <c r="A240" s="999">
        <v>45611</v>
      </c>
      <c r="B240" s="164" t="s">
        <v>263</v>
      </c>
      <c r="C240" s="164" t="s">
        <v>111</v>
      </c>
      <c r="D240" s="162" t="s">
        <v>448</v>
      </c>
      <c r="E240" s="164" t="s">
        <v>283</v>
      </c>
      <c r="F240" s="1000">
        <v>29761</v>
      </c>
      <c r="G240" s="1000"/>
      <c r="H240" s="1000">
        <v>29782</v>
      </c>
      <c r="I240" s="1000"/>
      <c r="J240" s="971">
        <f t="shared" ref="J240" si="330">H240-F240</f>
        <v>21</v>
      </c>
      <c r="K240" s="1000">
        <v>29782</v>
      </c>
      <c r="L240" s="541">
        <f t="shared" ref="L240" si="331">K240-H240</f>
        <v>0</v>
      </c>
      <c r="M240" s="1000">
        <v>29816</v>
      </c>
      <c r="N240" s="1000"/>
      <c r="O240" s="541">
        <f t="shared" ref="O240" si="332">M240-K240</f>
        <v>34</v>
      </c>
      <c r="P240" s="541">
        <f t="shared" ref="P240" si="333">M240-H240</f>
        <v>34</v>
      </c>
      <c r="Q240" s="1000">
        <v>29837</v>
      </c>
      <c r="R240" s="1000"/>
      <c r="S240" s="971">
        <f t="shared" ref="S240" si="334">Q240-M240</f>
        <v>21</v>
      </c>
      <c r="T240" s="542">
        <f t="shared" ref="T240" si="335">Q240-F240</f>
        <v>76</v>
      </c>
      <c r="U240" s="542"/>
      <c r="V240" s="541">
        <f t="shared" ref="V240" si="336">P240</f>
        <v>34</v>
      </c>
      <c r="W240" s="543">
        <f t="shared" ref="W240" si="337">T240-V240</f>
        <v>42</v>
      </c>
      <c r="X240" s="972" t="s">
        <v>423</v>
      </c>
      <c r="Y240" s="162" t="s">
        <v>51</v>
      </c>
      <c r="Z240" s="162" t="s">
        <v>29</v>
      </c>
      <c r="AA240" s="972">
        <v>2024</v>
      </c>
      <c r="AB240" s="164" t="s">
        <v>30</v>
      </c>
      <c r="AC240" s="1001">
        <v>7</v>
      </c>
      <c r="AD240" s="974">
        <f t="shared" ref="AD240" si="338">T240/AC240</f>
        <v>10.857142857142858</v>
      </c>
      <c r="AE240" s="975">
        <v>23.45</v>
      </c>
      <c r="AF240" s="544">
        <f t="shared" ref="AF240" si="339">AD240*AE240</f>
        <v>254.6</v>
      </c>
      <c r="AG240" s="1030" t="s">
        <v>446</v>
      </c>
      <c r="AH240" s="1007">
        <f t="shared" ref="AH240" si="340">AF240</f>
        <v>254.6</v>
      </c>
      <c r="AI240" s="978">
        <f t="shared" ref="AI240" si="341">AD240</f>
        <v>10.857142857142858</v>
      </c>
      <c r="AJ240" s="978">
        <f t="shared" ref="AJ240" si="342">T240</f>
        <v>76</v>
      </c>
      <c r="AK240" s="1114" t="s">
        <v>439</v>
      </c>
      <c r="AL240" s="1114" t="s">
        <v>440</v>
      </c>
      <c r="AM240" s="1115" t="s">
        <v>2</v>
      </c>
    </row>
    <row r="241" spans="1:39">
      <c r="A241" s="999">
        <v>45615</v>
      </c>
      <c r="B241" s="164" t="s">
        <v>263</v>
      </c>
      <c r="C241" s="164" t="s">
        <v>111</v>
      </c>
      <c r="D241" s="162" t="s">
        <v>447</v>
      </c>
      <c r="E241" s="164" t="s">
        <v>282</v>
      </c>
      <c r="F241" s="1000">
        <v>29837</v>
      </c>
      <c r="G241" s="1000"/>
      <c r="H241" s="1000">
        <v>29858</v>
      </c>
      <c r="I241" s="1000"/>
      <c r="J241" s="971">
        <f t="shared" ref="J241" si="343">H241-F241</f>
        <v>21</v>
      </c>
      <c r="K241" s="1000">
        <v>29858</v>
      </c>
      <c r="L241" s="541">
        <f t="shared" ref="L241" si="344">K241-H241</f>
        <v>0</v>
      </c>
      <c r="M241" s="1000">
        <v>29892</v>
      </c>
      <c r="N241" s="1000"/>
      <c r="O241" s="541">
        <f t="shared" ref="O241" si="345">M241-K241</f>
        <v>34</v>
      </c>
      <c r="P241" s="541">
        <f t="shared" ref="P241" si="346">M241-H241</f>
        <v>34</v>
      </c>
      <c r="Q241" s="1000">
        <v>29913</v>
      </c>
      <c r="R241" s="1000"/>
      <c r="S241" s="971">
        <f t="shared" ref="S241" si="347">Q241-M241</f>
        <v>21</v>
      </c>
      <c r="T241" s="542">
        <f t="shared" ref="T241" si="348">Q241-F241</f>
        <v>76</v>
      </c>
      <c r="U241" s="542"/>
      <c r="V241" s="541">
        <f t="shared" ref="V241" si="349">P241</f>
        <v>34</v>
      </c>
      <c r="W241" s="543">
        <f t="shared" ref="W241" si="350">T241-V241</f>
        <v>42</v>
      </c>
      <c r="X241" s="972" t="s">
        <v>423</v>
      </c>
      <c r="Y241" s="162" t="s">
        <v>51</v>
      </c>
      <c r="Z241" s="162" t="s">
        <v>29</v>
      </c>
      <c r="AA241" s="972">
        <v>2024</v>
      </c>
      <c r="AB241" s="164" t="s">
        <v>30</v>
      </c>
      <c r="AC241" s="1001">
        <v>7</v>
      </c>
      <c r="AD241" s="974">
        <f t="shared" ref="AD241" si="351">T241/AC241</f>
        <v>10.857142857142858</v>
      </c>
      <c r="AE241" s="975">
        <v>23.45</v>
      </c>
      <c r="AF241" s="544">
        <f t="shared" ref="AF241" si="352">AD241*AE241</f>
        <v>254.6</v>
      </c>
      <c r="AG241" s="1030" t="s">
        <v>446</v>
      </c>
      <c r="AH241" s="1007">
        <f t="shared" ref="AH241" si="353">AF241</f>
        <v>254.6</v>
      </c>
      <c r="AI241" s="978">
        <f t="shared" ref="AI241" si="354">AD241</f>
        <v>10.857142857142858</v>
      </c>
      <c r="AJ241" s="978">
        <f t="shared" ref="AJ241" si="355">T241</f>
        <v>76</v>
      </c>
      <c r="AK241" s="1116">
        <f>SUM(AH239:AH241)</f>
        <v>931.3</v>
      </c>
      <c r="AL241" s="1116">
        <v>1000</v>
      </c>
      <c r="AM241" s="1117">
        <v>45615</v>
      </c>
    </row>
    <row r="242" spans="1:39">
      <c r="A242" s="999">
        <v>45615</v>
      </c>
      <c r="B242" s="164" t="s">
        <v>263</v>
      </c>
      <c r="C242" s="164" t="s">
        <v>111</v>
      </c>
      <c r="D242" s="162" t="s">
        <v>448</v>
      </c>
      <c r="E242" s="164" t="s">
        <v>283</v>
      </c>
      <c r="F242" s="1000">
        <v>29913</v>
      </c>
      <c r="G242" s="1000"/>
      <c r="H242" s="1000">
        <v>29935</v>
      </c>
      <c r="I242" s="1000"/>
      <c r="J242" s="971">
        <f t="shared" ref="J242" si="356">H242-F242</f>
        <v>22</v>
      </c>
      <c r="K242" s="1000">
        <v>29935</v>
      </c>
      <c r="L242" s="541">
        <f t="shared" ref="L242" si="357">K242-H242</f>
        <v>0</v>
      </c>
      <c r="M242" s="1000">
        <v>29969</v>
      </c>
      <c r="N242" s="1000"/>
      <c r="O242" s="541">
        <f t="shared" ref="O242" si="358">M242-K242</f>
        <v>34</v>
      </c>
      <c r="P242" s="541">
        <f t="shared" ref="P242" si="359">M242-H242</f>
        <v>34</v>
      </c>
      <c r="Q242" s="1000">
        <v>29990</v>
      </c>
      <c r="R242" s="1000"/>
      <c r="S242" s="971">
        <f t="shared" ref="S242" si="360">Q242-M242</f>
        <v>21</v>
      </c>
      <c r="T242" s="542">
        <f t="shared" ref="T242" si="361">Q242-F242</f>
        <v>77</v>
      </c>
      <c r="U242" s="542"/>
      <c r="V242" s="541">
        <f t="shared" ref="V242" si="362">P242</f>
        <v>34</v>
      </c>
      <c r="W242" s="543">
        <f t="shared" ref="W242" si="363">T242-V242</f>
        <v>43</v>
      </c>
      <c r="X242" s="972" t="s">
        <v>423</v>
      </c>
      <c r="Y242" s="162" t="s">
        <v>51</v>
      </c>
      <c r="Z242" s="162" t="s">
        <v>29</v>
      </c>
      <c r="AA242" s="972">
        <v>2024</v>
      </c>
      <c r="AB242" s="164" t="s">
        <v>30</v>
      </c>
      <c r="AC242" s="1001">
        <v>7</v>
      </c>
      <c r="AD242" s="974">
        <f t="shared" ref="AD242" si="364">T242/AC242</f>
        <v>11</v>
      </c>
      <c r="AE242" s="975">
        <v>23.45</v>
      </c>
      <c r="AF242" s="544">
        <f t="shared" ref="AF242" si="365">AD242*AE242</f>
        <v>257.95</v>
      </c>
      <c r="AG242" s="1030" t="s">
        <v>446</v>
      </c>
      <c r="AH242" s="1007">
        <f t="shared" ref="AH242" si="366">AF242</f>
        <v>257.95</v>
      </c>
      <c r="AI242" s="978">
        <f t="shared" ref="AI242" si="367">AD242</f>
        <v>11</v>
      </c>
      <c r="AJ242" s="978">
        <f t="shared" ref="AJ242" si="368">T242</f>
        <v>77</v>
      </c>
    </row>
    <row r="243" spans="1:39">
      <c r="A243" s="999">
        <v>45616</v>
      </c>
      <c r="B243" s="164" t="s">
        <v>263</v>
      </c>
      <c r="C243" s="164" t="s">
        <v>111</v>
      </c>
      <c r="D243" s="162" t="s">
        <v>447</v>
      </c>
      <c r="E243" s="164" t="s">
        <v>282</v>
      </c>
      <c r="F243" s="1000">
        <v>29990</v>
      </c>
      <c r="G243" s="1000"/>
      <c r="H243" s="1000">
        <v>30011</v>
      </c>
      <c r="I243" s="1000"/>
      <c r="J243" s="971">
        <f t="shared" ref="J243" si="369">H243-F243</f>
        <v>21</v>
      </c>
      <c r="K243" s="1000">
        <v>30011</v>
      </c>
      <c r="L243" s="541">
        <f t="shared" ref="L243" si="370">K243-H243</f>
        <v>0</v>
      </c>
      <c r="M243" s="1000">
        <v>30045</v>
      </c>
      <c r="N243" s="1000"/>
      <c r="O243" s="541">
        <f t="shared" ref="O243" si="371">M243-K243</f>
        <v>34</v>
      </c>
      <c r="P243" s="541">
        <f t="shared" ref="P243" si="372">M243-H243</f>
        <v>34</v>
      </c>
      <c r="Q243" s="1000">
        <v>30067</v>
      </c>
      <c r="R243" s="1000"/>
      <c r="S243" s="971">
        <f t="shared" ref="S243" si="373">Q243-M243</f>
        <v>22</v>
      </c>
      <c r="T243" s="542">
        <f t="shared" ref="T243" si="374">Q243-F243</f>
        <v>77</v>
      </c>
      <c r="U243" s="542"/>
      <c r="V243" s="541">
        <f t="shared" ref="V243" si="375">P243</f>
        <v>34</v>
      </c>
      <c r="W243" s="543">
        <f t="shared" ref="W243" si="376">T243-V243</f>
        <v>43</v>
      </c>
      <c r="X243" s="972" t="s">
        <v>423</v>
      </c>
      <c r="Y243" s="162" t="s">
        <v>51</v>
      </c>
      <c r="Z243" s="162" t="s">
        <v>29</v>
      </c>
      <c r="AA243" s="972">
        <v>2024</v>
      </c>
      <c r="AB243" s="164" t="s">
        <v>30</v>
      </c>
      <c r="AC243" s="1001">
        <v>7</v>
      </c>
      <c r="AD243" s="974">
        <f t="shared" ref="AD243" si="377">T243/AC243</f>
        <v>11</v>
      </c>
      <c r="AE243" s="975">
        <v>23.45</v>
      </c>
      <c r="AF243" s="544">
        <f t="shared" ref="AF243" si="378">AD243*AE243</f>
        <v>257.95</v>
      </c>
      <c r="AG243" s="1030" t="s">
        <v>446</v>
      </c>
      <c r="AH243" s="1007">
        <f t="shared" ref="AH243" si="379">AF243</f>
        <v>257.95</v>
      </c>
      <c r="AI243" s="978">
        <f t="shared" ref="AI243" si="380">AD243</f>
        <v>11</v>
      </c>
      <c r="AJ243" s="978">
        <f t="shared" ref="AJ243" si="381">T243</f>
        <v>77</v>
      </c>
      <c r="AK243" s="1114" t="s">
        <v>439</v>
      </c>
      <c r="AL243" s="1114" t="s">
        <v>440</v>
      </c>
      <c r="AM243" s="1115" t="s">
        <v>2</v>
      </c>
    </row>
    <row r="244" spans="1:39">
      <c r="A244" s="999">
        <v>45616</v>
      </c>
      <c r="B244" s="164" t="s">
        <v>263</v>
      </c>
      <c r="C244" s="164" t="s">
        <v>111</v>
      </c>
      <c r="D244" s="162" t="s">
        <v>485</v>
      </c>
      <c r="E244" s="164" t="s">
        <v>282</v>
      </c>
      <c r="F244" s="1000">
        <v>30067</v>
      </c>
      <c r="G244" s="1000"/>
      <c r="H244" s="1000">
        <v>30096</v>
      </c>
      <c r="I244" s="1000"/>
      <c r="J244" s="971">
        <f t="shared" ref="J244" si="382">H244-F244</f>
        <v>29</v>
      </c>
      <c r="K244" s="1000">
        <v>30096</v>
      </c>
      <c r="L244" s="541">
        <f t="shared" ref="L244" si="383">K244-H244</f>
        <v>0</v>
      </c>
      <c r="M244" s="1000">
        <v>30128</v>
      </c>
      <c r="N244" s="1000"/>
      <c r="O244" s="541">
        <f t="shared" ref="O244" si="384">M244-K244</f>
        <v>32</v>
      </c>
      <c r="P244" s="541">
        <f t="shared" ref="P244" si="385">M244-H244</f>
        <v>32</v>
      </c>
      <c r="Q244" s="1000">
        <v>30128</v>
      </c>
      <c r="R244" s="1000"/>
      <c r="S244" s="971">
        <f t="shared" ref="S244" si="386">Q244-M244</f>
        <v>0</v>
      </c>
      <c r="T244" s="542">
        <f t="shared" ref="T244" si="387">Q244-F244</f>
        <v>61</v>
      </c>
      <c r="U244" s="542"/>
      <c r="V244" s="541">
        <f t="shared" ref="V244" si="388">P244</f>
        <v>32</v>
      </c>
      <c r="W244" s="543">
        <f t="shared" ref="W244" si="389">T244-V244</f>
        <v>29</v>
      </c>
      <c r="X244" s="972" t="s">
        <v>423</v>
      </c>
      <c r="Y244" s="162" t="s">
        <v>51</v>
      </c>
      <c r="Z244" s="162" t="s">
        <v>29</v>
      </c>
      <c r="AA244" s="972">
        <v>2024</v>
      </c>
      <c r="AB244" s="164" t="s">
        <v>30</v>
      </c>
      <c r="AC244" s="1001">
        <v>7</v>
      </c>
      <c r="AD244" s="974">
        <f t="shared" ref="AD244" si="390">T244/AC244</f>
        <v>8.7142857142857135</v>
      </c>
      <c r="AE244" s="975">
        <v>23.45</v>
      </c>
      <c r="AF244" s="544">
        <f t="shared" ref="AF244" si="391">AD244*AE244</f>
        <v>204.34999999999997</v>
      </c>
      <c r="AG244" s="1030" t="s">
        <v>446</v>
      </c>
      <c r="AH244" s="1007">
        <f t="shared" ref="AH244" si="392">AF244</f>
        <v>204.34999999999997</v>
      </c>
      <c r="AI244" s="978">
        <f t="shared" ref="AI244" si="393">AD244</f>
        <v>8.7142857142857135</v>
      </c>
      <c r="AJ244" s="978">
        <f t="shared" ref="AJ244" si="394">T244</f>
        <v>61</v>
      </c>
      <c r="AK244" s="1116">
        <f>SUM(AH242:AH244)</f>
        <v>720.25</v>
      </c>
      <c r="AL244" s="1116">
        <v>800</v>
      </c>
      <c r="AM244" s="1117">
        <v>45616</v>
      </c>
    </row>
    <row r="245" spans="1:39">
      <c r="A245" s="999">
        <v>45616</v>
      </c>
      <c r="B245" s="164" t="s">
        <v>263</v>
      </c>
      <c r="C245" s="164" t="s">
        <v>111</v>
      </c>
      <c r="D245" s="162" t="s">
        <v>448</v>
      </c>
      <c r="E245" s="164" t="s">
        <v>283</v>
      </c>
      <c r="F245" s="1000">
        <v>30128</v>
      </c>
      <c r="G245" s="1000"/>
      <c r="H245" s="1000">
        <v>30149</v>
      </c>
      <c r="I245" s="1000"/>
      <c r="J245" s="971">
        <f t="shared" ref="J245" si="395">H245-F245</f>
        <v>21</v>
      </c>
      <c r="K245" s="1000">
        <v>30149</v>
      </c>
      <c r="L245" s="541">
        <f t="shared" ref="L245" si="396">K245-H245</f>
        <v>0</v>
      </c>
      <c r="M245" s="1000">
        <v>30183</v>
      </c>
      <c r="N245" s="1000"/>
      <c r="O245" s="541">
        <f t="shared" ref="O245" si="397">M245-K245</f>
        <v>34</v>
      </c>
      <c r="P245" s="541">
        <f t="shared" ref="P245" si="398">M245-H245</f>
        <v>34</v>
      </c>
      <c r="Q245" s="1000">
        <v>30205</v>
      </c>
      <c r="R245" s="1000"/>
      <c r="S245" s="971">
        <f t="shared" ref="S245" si="399">Q245-M245</f>
        <v>22</v>
      </c>
      <c r="T245" s="542">
        <f t="shared" ref="T245" si="400">Q245-F245</f>
        <v>77</v>
      </c>
      <c r="U245" s="542"/>
      <c r="V245" s="541">
        <f t="shared" ref="V245" si="401">P245</f>
        <v>34</v>
      </c>
      <c r="W245" s="543">
        <f t="shared" ref="W245" si="402">T245-V245</f>
        <v>43</v>
      </c>
      <c r="X245" s="972" t="s">
        <v>423</v>
      </c>
      <c r="Y245" s="162" t="s">
        <v>51</v>
      </c>
      <c r="Z245" s="162" t="s">
        <v>29</v>
      </c>
      <c r="AA245" s="972">
        <v>2024</v>
      </c>
      <c r="AB245" s="164" t="s">
        <v>30</v>
      </c>
      <c r="AC245" s="1001">
        <v>7</v>
      </c>
      <c r="AD245" s="974">
        <f t="shared" ref="AD245" si="403">T245/AC245</f>
        <v>11</v>
      </c>
      <c r="AE245" s="975">
        <v>23.45</v>
      </c>
      <c r="AF245" s="544">
        <f t="shared" ref="AF245" si="404">AD245*AE245</f>
        <v>257.95</v>
      </c>
      <c r="AG245" s="1030" t="s">
        <v>446</v>
      </c>
      <c r="AH245" s="1007">
        <f t="shared" ref="AH245" si="405">AF245</f>
        <v>257.95</v>
      </c>
      <c r="AI245" s="978">
        <f t="shared" ref="AI245" si="406">AD245</f>
        <v>11</v>
      </c>
      <c r="AJ245" s="978">
        <f t="shared" ref="AJ245" si="407">T245</f>
        <v>77</v>
      </c>
      <c r="AK245" s="1114" t="s">
        <v>439</v>
      </c>
      <c r="AL245" s="1114" t="s">
        <v>440</v>
      </c>
      <c r="AM245" s="1115" t="s">
        <v>2</v>
      </c>
    </row>
    <row r="246" spans="1:39">
      <c r="A246" s="999">
        <v>45617</v>
      </c>
      <c r="B246" s="164" t="s">
        <v>263</v>
      </c>
      <c r="C246" s="164" t="s">
        <v>111</v>
      </c>
      <c r="D246" s="162" t="s">
        <v>447</v>
      </c>
      <c r="E246" s="164" t="s">
        <v>282</v>
      </c>
      <c r="F246" s="1000">
        <v>30205</v>
      </c>
      <c r="G246" s="1000"/>
      <c r="H246" s="1000">
        <v>30226</v>
      </c>
      <c r="I246" s="1000"/>
      <c r="J246" s="971">
        <f t="shared" ref="J246" si="408">H246-F246</f>
        <v>21</v>
      </c>
      <c r="K246" s="1000">
        <v>30226</v>
      </c>
      <c r="L246" s="541">
        <f t="shared" ref="L246" si="409">K246-H246</f>
        <v>0</v>
      </c>
      <c r="M246" s="1000">
        <v>30245</v>
      </c>
      <c r="N246" s="1000"/>
      <c r="O246" s="541">
        <f t="shared" ref="O246" si="410">M246-K246</f>
        <v>19</v>
      </c>
      <c r="P246" s="541">
        <f t="shared" ref="P246" si="411">M246-H246</f>
        <v>19</v>
      </c>
      <c r="Q246" s="1000">
        <v>30262</v>
      </c>
      <c r="R246" s="1000"/>
      <c r="S246" s="971">
        <f t="shared" ref="S246" si="412">Q246-M246</f>
        <v>17</v>
      </c>
      <c r="T246" s="542">
        <f t="shared" ref="T246" si="413">Q246-F246</f>
        <v>57</v>
      </c>
      <c r="U246" s="542"/>
      <c r="V246" s="541">
        <f t="shared" ref="V246" si="414">P246</f>
        <v>19</v>
      </c>
      <c r="W246" s="543">
        <f t="shared" ref="W246" si="415">T246-V246</f>
        <v>38</v>
      </c>
      <c r="X246" s="972" t="s">
        <v>423</v>
      </c>
      <c r="Y246" s="162" t="s">
        <v>51</v>
      </c>
      <c r="Z246" s="162" t="s">
        <v>29</v>
      </c>
      <c r="AA246" s="972">
        <v>2024</v>
      </c>
      <c r="AB246" s="164" t="s">
        <v>30</v>
      </c>
      <c r="AC246" s="1001">
        <v>7</v>
      </c>
      <c r="AD246" s="974">
        <f t="shared" ref="AD246" si="416">T246/AC246</f>
        <v>8.1428571428571423</v>
      </c>
      <c r="AE246" s="975">
        <v>23.45</v>
      </c>
      <c r="AF246" s="544">
        <f t="shared" ref="AF246" si="417">AD246*AE246</f>
        <v>190.95</v>
      </c>
      <c r="AG246" s="1030" t="s">
        <v>446</v>
      </c>
      <c r="AH246" s="1007">
        <f t="shared" ref="AH246" si="418">AF246</f>
        <v>190.95</v>
      </c>
      <c r="AI246" s="978">
        <f t="shared" ref="AI246" si="419">AD246</f>
        <v>8.1428571428571423</v>
      </c>
      <c r="AJ246" s="978">
        <f t="shared" ref="AJ246" si="420">T246</f>
        <v>57</v>
      </c>
      <c r="AK246" s="1116">
        <f>SUM(AH245:AH246)</f>
        <v>448.9</v>
      </c>
      <c r="AL246" s="1116">
        <v>600</v>
      </c>
      <c r="AM246" s="1117">
        <v>45617</v>
      </c>
    </row>
    <row r="247" spans="1:39">
      <c r="A247" s="999">
        <v>45617</v>
      </c>
      <c r="B247" s="164" t="s">
        <v>263</v>
      </c>
      <c r="C247" s="164" t="s">
        <v>111</v>
      </c>
      <c r="D247" s="162" t="s">
        <v>485</v>
      </c>
      <c r="E247" s="164" t="s">
        <v>282</v>
      </c>
      <c r="F247" s="1000">
        <v>30262</v>
      </c>
      <c r="G247" s="1000"/>
      <c r="H247" s="1000">
        <v>30299</v>
      </c>
      <c r="I247" s="1000"/>
      <c r="J247" s="971">
        <f t="shared" ref="J247" si="421">H247-F247</f>
        <v>37</v>
      </c>
      <c r="K247" s="1000">
        <v>30299</v>
      </c>
      <c r="L247" s="541">
        <f t="shared" ref="L247" si="422">K247-H247</f>
        <v>0</v>
      </c>
      <c r="M247" s="1000">
        <v>30299</v>
      </c>
      <c r="N247" s="1000"/>
      <c r="O247" s="541">
        <f t="shared" ref="O247" si="423">M247-K247</f>
        <v>0</v>
      </c>
      <c r="P247" s="541">
        <f t="shared" ref="P247" si="424">M247-H247</f>
        <v>0</v>
      </c>
      <c r="Q247" s="1000">
        <v>30299</v>
      </c>
      <c r="R247" s="1000"/>
      <c r="S247" s="971">
        <f t="shared" ref="S247" si="425">Q247-M247</f>
        <v>0</v>
      </c>
      <c r="T247" s="542">
        <f t="shared" ref="T247" si="426">Q247-F247</f>
        <v>37</v>
      </c>
      <c r="U247" s="542"/>
      <c r="V247" s="541">
        <f t="shared" ref="V247" si="427">P247</f>
        <v>0</v>
      </c>
      <c r="W247" s="543">
        <f t="shared" ref="W247" si="428">T247-V247</f>
        <v>37</v>
      </c>
      <c r="X247" s="972" t="s">
        <v>423</v>
      </c>
      <c r="Y247" s="162" t="s">
        <v>51</v>
      </c>
      <c r="Z247" s="162" t="s">
        <v>29</v>
      </c>
      <c r="AA247" s="972">
        <v>2024</v>
      </c>
      <c r="AB247" s="164" t="s">
        <v>30</v>
      </c>
      <c r="AC247" s="1001">
        <v>7</v>
      </c>
      <c r="AD247" s="974">
        <f t="shared" ref="AD247" si="429">T247/AC247</f>
        <v>5.2857142857142856</v>
      </c>
      <c r="AE247" s="975">
        <v>23.45</v>
      </c>
      <c r="AF247" s="544">
        <f t="shared" ref="AF247" si="430">AD247*AE247</f>
        <v>123.94999999999999</v>
      </c>
      <c r="AG247" s="1030" t="s">
        <v>446</v>
      </c>
      <c r="AH247" s="1007">
        <f t="shared" ref="AH247" si="431">AF247</f>
        <v>123.94999999999999</v>
      </c>
      <c r="AI247" s="978">
        <f t="shared" ref="AI247" si="432">AD247</f>
        <v>5.2857142857142856</v>
      </c>
      <c r="AJ247" s="978">
        <f t="shared" ref="AJ247" si="433">T247</f>
        <v>37</v>
      </c>
    </row>
    <row r="248" spans="1:39">
      <c r="A248" s="999">
        <v>45617</v>
      </c>
      <c r="B248" s="164" t="s">
        <v>263</v>
      </c>
      <c r="C248" s="164" t="s">
        <v>111</v>
      </c>
      <c r="D248" s="162" t="s">
        <v>448</v>
      </c>
      <c r="E248" s="164" t="s">
        <v>283</v>
      </c>
      <c r="F248" s="1000">
        <v>30299</v>
      </c>
      <c r="G248" s="1000"/>
      <c r="H248" s="1000">
        <v>30321</v>
      </c>
      <c r="I248" s="1000"/>
      <c r="J248" s="971">
        <f t="shared" ref="J248:J249" si="434">H248-F248</f>
        <v>22</v>
      </c>
      <c r="K248" s="1000">
        <v>30321</v>
      </c>
      <c r="L248" s="541">
        <f t="shared" ref="L248:L249" si="435">K248-H248</f>
        <v>0</v>
      </c>
      <c r="M248" s="1000">
        <v>30355</v>
      </c>
      <c r="N248" s="1000"/>
      <c r="O248" s="541">
        <f t="shared" ref="O248:O249" si="436">M248-K248</f>
        <v>34</v>
      </c>
      <c r="P248" s="541">
        <f t="shared" ref="P248:P249" si="437">M248-H248</f>
        <v>34</v>
      </c>
      <c r="Q248" s="1000">
        <v>30376</v>
      </c>
      <c r="R248" s="1000"/>
      <c r="S248" s="971">
        <f t="shared" ref="S248:S249" si="438">Q248-M248</f>
        <v>21</v>
      </c>
      <c r="T248" s="542">
        <f t="shared" ref="T248:T249" si="439">Q248-F248</f>
        <v>77</v>
      </c>
      <c r="U248" s="542"/>
      <c r="V248" s="541">
        <f t="shared" ref="V248:V249" si="440">P248</f>
        <v>34</v>
      </c>
      <c r="W248" s="543">
        <f t="shared" ref="W248:W249" si="441">T248-V248</f>
        <v>43</v>
      </c>
      <c r="X248" s="972" t="s">
        <v>423</v>
      </c>
      <c r="Y248" s="162" t="s">
        <v>51</v>
      </c>
      <c r="Z248" s="162" t="s">
        <v>29</v>
      </c>
      <c r="AA248" s="972">
        <v>2024</v>
      </c>
      <c r="AB248" s="164" t="s">
        <v>30</v>
      </c>
      <c r="AC248" s="1001">
        <v>7</v>
      </c>
      <c r="AD248" s="974">
        <f t="shared" ref="AD248:AD249" si="442">T248/AC248</f>
        <v>11</v>
      </c>
      <c r="AE248" s="975">
        <v>23.45</v>
      </c>
      <c r="AF248" s="544">
        <f t="shared" ref="AF248:AF249" si="443">AD248*AE248</f>
        <v>257.95</v>
      </c>
      <c r="AG248" s="1030" t="s">
        <v>446</v>
      </c>
      <c r="AH248" s="1007">
        <f t="shared" ref="AH248:AH249" si="444">AF248</f>
        <v>257.95</v>
      </c>
      <c r="AI248" s="978">
        <f t="shared" ref="AI248:AI249" si="445">AD248</f>
        <v>11</v>
      </c>
      <c r="AJ248" s="978">
        <f t="shared" ref="AJ248:AJ249" si="446">T248</f>
        <v>77</v>
      </c>
    </row>
    <row r="249" spans="1:39">
      <c r="A249" s="999">
        <v>45618</v>
      </c>
      <c r="B249" s="164" t="s">
        <v>263</v>
      </c>
      <c r="C249" s="164" t="s">
        <v>111</v>
      </c>
      <c r="D249" s="162" t="s">
        <v>447</v>
      </c>
      <c r="E249" s="164" t="s">
        <v>282</v>
      </c>
      <c r="F249" s="1000">
        <v>30376</v>
      </c>
      <c r="G249" s="1000"/>
      <c r="H249" s="1000">
        <v>30398</v>
      </c>
      <c r="I249" s="1000"/>
      <c r="J249" s="971">
        <f t="shared" si="434"/>
        <v>22</v>
      </c>
      <c r="K249" s="1000">
        <v>30398</v>
      </c>
      <c r="L249" s="541">
        <f t="shared" si="435"/>
        <v>0</v>
      </c>
      <c r="M249" s="1000">
        <v>30410</v>
      </c>
      <c r="N249" s="1000"/>
      <c r="O249" s="541">
        <f t="shared" si="436"/>
        <v>12</v>
      </c>
      <c r="P249" s="541">
        <f t="shared" si="437"/>
        <v>12</v>
      </c>
      <c r="Q249" s="1000">
        <v>30410</v>
      </c>
      <c r="R249" s="1000"/>
      <c r="S249" s="971">
        <f t="shared" si="438"/>
        <v>0</v>
      </c>
      <c r="T249" s="542">
        <f t="shared" si="439"/>
        <v>34</v>
      </c>
      <c r="U249" s="542"/>
      <c r="V249" s="541">
        <f t="shared" si="440"/>
        <v>12</v>
      </c>
      <c r="W249" s="543">
        <f t="shared" si="441"/>
        <v>22</v>
      </c>
      <c r="X249" s="972" t="s">
        <v>423</v>
      </c>
      <c r="Y249" s="162" t="s">
        <v>51</v>
      </c>
      <c r="Z249" s="162" t="s">
        <v>29</v>
      </c>
      <c r="AA249" s="972">
        <v>2024</v>
      </c>
      <c r="AB249" s="164" t="s">
        <v>30</v>
      </c>
      <c r="AC249" s="1001">
        <v>7</v>
      </c>
      <c r="AD249" s="974">
        <f t="shared" si="442"/>
        <v>4.8571428571428568</v>
      </c>
      <c r="AE249" s="975">
        <v>23.45</v>
      </c>
      <c r="AF249" s="544">
        <f t="shared" si="443"/>
        <v>113.89999999999999</v>
      </c>
      <c r="AG249" s="1030" t="s">
        <v>446</v>
      </c>
      <c r="AH249" s="1007">
        <f t="shared" si="444"/>
        <v>113.89999999999999</v>
      </c>
      <c r="AI249" s="978">
        <f t="shared" si="445"/>
        <v>4.8571428571428568</v>
      </c>
      <c r="AJ249" s="978">
        <f t="shared" si="446"/>
        <v>34</v>
      </c>
      <c r="AK249" s="1114" t="s">
        <v>439</v>
      </c>
      <c r="AL249" s="1114" t="s">
        <v>440</v>
      </c>
      <c r="AM249" s="1115" t="s">
        <v>2</v>
      </c>
    </row>
    <row r="250" spans="1:39">
      <c r="A250" s="999">
        <v>45618</v>
      </c>
      <c r="B250" s="164" t="s">
        <v>263</v>
      </c>
      <c r="C250" s="164" t="s">
        <v>111</v>
      </c>
      <c r="D250" s="162" t="s">
        <v>485</v>
      </c>
      <c r="E250" s="164" t="s">
        <v>282</v>
      </c>
      <c r="F250" s="1000">
        <v>30410</v>
      </c>
      <c r="G250" s="1000"/>
      <c r="H250" s="1000">
        <v>30410</v>
      </c>
      <c r="I250" s="1000"/>
      <c r="J250" s="971">
        <f t="shared" ref="J250" si="447">H250-F250</f>
        <v>0</v>
      </c>
      <c r="K250" s="1000">
        <v>30410</v>
      </c>
      <c r="L250" s="541">
        <f t="shared" ref="L250" si="448">K250-H250</f>
        <v>0</v>
      </c>
      <c r="M250" s="1000">
        <v>30483</v>
      </c>
      <c r="N250" s="1000"/>
      <c r="O250" s="541">
        <f t="shared" ref="O250" si="449">M250-K250</f>
        <v>73</v>
      </c>
      <c r="P250" s="541">
        <f t="shared" ref="P250" si="450">M250-H250</f>
        <v>73</v>
      </c>
      <c r="Q250" s="1000">
        <v>30483</v>
      </c>
      <c r="R250" s="1000"/>
      <c r="S250" s="971">
        <f t="shared" ref="S250" si="451">Q250-M250</f>
        <v>0</v>
      </c>
      <c r="T250" s="542">
        <f t="shared" ref="T250" si="452">Q250-F250</f>
        <v>73</v>
      </c>
      <c r="U250" s="542"/>
      <c r="V250" s="541">
        <f t="shared" ref="V250" si="453">P250</f>
        <v>73</v>
      </c>
      <c r="W250" s="543">
        <f t="shared" ref="W250" si="454">T250-V250</f>
        <v>0</v>
      </c>
      <c r="X250" s="972" t="s">
        <v>423</v>
      </c>
      <c r="Y250" s="162" t="s">
        <v>51</v>
      </c>
      <c r="Z250" s="162" t="s">
        <v>29</v>
      </c>
      <c r="AA250" s="972">
        <v>2024</v>
      </c>
      <c r="AB250" s="164" t="s">
        <v>30</v>
      </c>
      <c r="AC250" s="1001">
        <v>7</v>
      </c>
      <c r="AD250" s="974">
        <f t="shared" ref="AD250" si="455">T250/AC250</f>
        <v>10.428571428571429</v>
      </c>
      <c r="AE250" s="975">
        <v>23.45</v>
      </c>
      <c r="AF250" s="544">
        <f t="shared" ref="AF250" si="456">AD250*AE250</f>
        <v>244.55</v>
      </c>
      <c r="AG250" s="1030" t="s">
        <v>446</v>
      </c>
      <c r="AH250" s="1007">
        <f t="shared" ref="AH250" si="457">AF250</f>
        <v>244.55</v>
      </c>
      <c r="AI250" s="978">
        <f t="shared" ref="AI250" si="458">AD250</f>
        <v>10.428571428571429</v>
      </c>
      <c r="AJ250" s="978">
        <f t="shared" ref="AJ250" si="459">T250</f>
        <v>73</v>
      </c>
      <c r="AK250" s="1116">
        <f>SUM(AH247:AH250)</f>
        <v>740.34999999999991</v>
      </c>
      <c r="AL250" s="1116">
        <v>700</v>
      </c>
      <c r="AM250" s="1117">
        <v>45618</v>
      </c>
    </row>
    <row r="251" spans="1:39">
      <c r="A251" s="999">
        <v>45618</v>
      </c>
      <c r="B251" s="164" t="s">
        <v>263</v>
      </c>
      <c r="C251" s="164" t="s">
        <v>111</v>
      </c>
      <c r="D251" s="162" t="s">
        <v>448</v>
      </c>
      <c r="E251" s="164" t="s">
        <v>283</v>
      </c>
      <c r="F251" s="1000">
        <v>30483</v>
      </c>
      <c r="G251" s="1000"/>
      <c r="H251" s="1000">
        <v>30504</v>
      </c>
      <c r="I251" s="1000"/>
      <c r="J251" s="971">
        <f t="shared" ref="J251" si="460">H251-F251</f>
        <v>21</v>
      </c>
      <c r="K251" s="1000">
        <v>30504</v>
      </c>
      <c r="L251" s="541">
        <f t="shared" ref="L251" si="461">K251-H251</f>
        <v>0</v>
      </c>
      <c r="M251" s="1000">
        <v>30538</v>
      </c>
      <c r="N251" s="1000"/>
      <c r="O251" s="541">
        <f t="shared" ref="O251" si="462">M251-K251</f>
        <v>34</v>
      </c>
      <c r="P251" s="541">
        <f t="shared" ref="P251" si="463">M251-H251</f>
        <v>34</v>
      </c>
      <c r="Q251" s="1000">
        <v>30559</v>
      </c>
      <c r="R251" s="1000"/>
      <c r="S251" s="971">
        <f t="shared" ref="S251" si="464">Q251-M251</f>
        <v>21</v>
      </c>
      <c r="T251" s="542">
        <f t="shared" ref="T251" si="465">Q251-F251</f>
        <v>76</v>
      </c>
      <c r="U251" s="542"/>
      <c r="V251" s="541">
        <f t="shared" ref="V251" si="466">P251</f>
        <v>34</v>
      </c>
      <c r="W251" s="543">
        <f t="shared" ref="W251" si="467">T251-V251</f>
        <v>42</v>
      </c>
      <c r="X251" s="972" t="s">
        <v>423</v>
      </c>
      <c r="Y251" s="162" t="s">
        <v>51</v>
      </c>
      <c r="Z251" s="162" t="s">
        <v>29</v>
      </c>
      <c r="AA251" s="972">
        <v>2024</v>
      </c>
      <c r="AB251" s="164" t="s">
        <v>30</v>
      </c>
      <c r="AC251" s="1001">
        <v>7</v>
      </c>
      <c r="AD251" s="974">
        <f t="shared" ref="AD251" si="468">T251/AC251</f>
        <v>10.857142857142858</v>
      </c>
      <c r="AE251" s="975">
        <v>23.45</v>
      </c>
      <c r="AF251" s="544">
        <f t="shared" ref="AF251" si="469">AD251*AE251</f>
        <v>254.6</v>
      </c>
      <c r="AG251" s="1030" t="s">
        <v>446</v>
      </c>
      <c r="AH251" s="1007">
        <f t="shared" ref="AH251" si="470">AF251</f>
        <v>254.6</v>
      </c>
      <c r="AI251" s="978">
        <f t="shared" ref="AI251" si="471">AD251</f>
        <v>10.857142857142858</v>
      </c>
      <c r="AJ251" s="978">
        <f t="shared" ref="AJ251" si="472">T251</f>
        <v>76</v>
      </c>
      <c r="AK251" s="1114" t="s">
        <v>439</v>
      </c>
      <c r="AL251" s="1114" t="s">
        <v>440</v>
      </c>
      <c r="AM251" s="1115" t="s">
        <v>2</v>
      </c>
    </row>
    <row r="252" spans="1:39">
      <c r="A252" s="999">
        <v>45621</v>
      </c>
      <c r="B252" s="164" t="s">
        <v>263</v>
      </c>
      <c r="C252" s="164" t="s">
        <v>111</v>
      </c>
      <c r="D252" s="162" t="s">
        <v>447</v>
      </c>
      <c r="E252" s="164" t="s">
        <v>282</v>
      </c>
      <c r="F252" s="1000">
        <v>30559</v>
      </c>
      <c r="G252" s="1000"/>
      <c r="H252" s="1000">
        <v>30581</v>
      </c>
      <c r="I252" s="1000"/>
      <c r="J252" s="971">
        <f t="shared" ref="J252" si="473">H252-F252</f>
        <v>22</v>
      </c>
      <c r="K252" s="1000">
        <v>30581</v>
      </c>
      <c r="L252" s="541">
        <f t="shared" ref="L252" si="474">K252-H252</f>
        <v>0</v>
      </c>
      <c r="M252" s="1000">
        <v>30615</v>
      </c>
      <c r="N252" s="1000"/>
      <c r="O252" s="541">
        <f t="shared" ref="O252" si="475">M252-K252</f>
        <v>34</v>
      </c>
      <c r="P252" s="541">
        <f t="shared" ref="P252" si="476">M252-H252</f>
        <v>34</v>
      </c>
      <c r="Q252" s="1000">
        <v>30649</v>
      </c>
      <c r="R252" s="1000"/>
      <c r="S252" s="971">
        <f t="shared" ref="S252" si="477">Q252-M252</f>
        <v>34</v>
      </c>
      <c r="T252" s="542">
        <f t="shared" ref="T252" si="478">Q252-F252</f>
        <v>90</v>
      </c>
      <c r="U252" s="542"/>
      <c r="V252" s="541">
        <f t="shared" ref="V252" si="479">P252</f>
        <v>34</v>
      </c>
      <c r="W252" s="543">
        <f t="shared" ref="W252" si="480">T252-V252</f>
        <v>56</v>
      </c>
      <c r="X252" s="972" t="s">
        <v>423</v>
      </c>
      <c r="Y252" s="162" t="s">
        <v>51</v>
      </c>
      <c r="Z252" s="162" t="s">
        <v>29</v>
      </c>
      <c r="AA252" s="972">
        <v>2024</v>
      </c>
      <c r="AB252" s="164" t="s">
        <v>30</v>
      </c>
      <c r="AC252" s="1001">
        <v>7</v>
      </c>
      <c r="AD252" s="974">
        <f t="shared" ref="AD252" si="481">T252/AC252</f>
        <v>12.857142857142858</v>
      </c>
      <c r="AE252" s="975">
        <v>23.45</v>
      </c>
      <c r="AF252" s="544">
        <f t="shared" ref="AF252" si="482">AD252*AE252</f>
        <v>301.5</v>
      </c>
      <c r="AG252" s="1030" t="s">
        <v>446</v>
      </c>
      <c r="AH252" s="1007">
        <f t="shared" ref="AH252" si="483">AF252</f>
        <v>301.5</v>
      </c>
      <c r="AI252" s="978">
        <f t="shared" ref="AI252" si="484">AD252</f>
        <v>12.857142857142858</v>
      </c>
      <c r="AJ252" s="1120">
        <f t="shared" ref="AJ252" si="485">T252</f>
        <v>90</v>
      </c>
      <c r="AK252" s="1116">
        <f>SUM(AH251:AH252)</f>
        <v>556.1</v>
      </c>
      <c r="AL252" s="1116">
        <v>700</v>
      </c>
      <c r="AM252" s="1117">
        <v>45621</v>
      </c>
    </row>
    <row r="253" spans="1:39">
      <c r="A253" s="999">
        <v>45621</v>
      </c>
      <c r="B253" s="164" t="s">
        <v>263</v>
      </c>
      <c r="C253" s="164" t="s">
        <v>111</v>
      </c>
      <c r="D253" s="162" t="s">
        <v>485</v>
      </c>
      <c r="E253" s="164" t="s">
        <v>282</v>
      </c>
      <c r="F253" s="1000">
        <v>30649</v>
      </c>
      <c r="G253" s="1000"/>
      <c r="H253" s="1000">
        <v>30681</v>
      </c>
      <c r="I253" s="1000"/>
      <c r="J253" s="971">
        <f t="shared" ref="J253" si="486">H253-F253</f>
        <v>32</v>
      </c>
      <c r="K253" s="1000">
        <v>30681</v>
      </c>
      <c r="L253" s="541">
        <f t="shared" ref="L253" si="487">K253-H253</f>
        <v>0</v>
      </c>
      <c r="M253" s="1000">
        <v>30681</v>
      </c>
      <c r="N253" s="1000"/>
      <c r="O253" s="541">
        <f t="shared" ref="O253" si="488">M253-K253</f>
        <v>0</v>
      </c>
      <c r="P253" s="541">
        <f t="shared" ref="P253" si="489">M253-H253</f>
        <v>0</v>
      </c>
      <c r="Q253" s="1000">
        <v>30681</v>
      </c>
      <c r="R253" s="1000"/>
      <c r="S253" s="971">
        <f t="shared" ref="S253" si="490">Q253-M253</f>
        <v>0</v>
      </c>
      <c r="T253" s="542">
        <f t="shared" ref="T253" si="491">Q253-F253</f>
        <v>32</v>
      </c>
      <c r="U253" s="542"/>
      <c r="V253" s="541">
        <f t="shared" ref="V253" si="492">P253</f>
        <v>0</v>
      </c>
      <c r="W253" s="543">
        <f t="shared" ref="W253" si="493">T253-V253</f>
        <v>32</v>
      </c>
      <c r="X253" s="972" t="s">
        <v>423</v>
      </c>
      <c r="Y253" s="162" t="s">
        <v>51</v>
      </c>
      <c r="Z253" s="162" t="s">
        <v>29</v>
      </c>
      <c r="AA253" s="972">
        <v>2024</v>
      </c>
      <c r="AB253" s="164" t="s">
        <v>30</v>
      </c>
      <c r="AC253" s="1001">
        <v>7</v>
      </c>
      <c r="AD253" s="974">
        <f t="shared" ref="AD253" si="494">T253/AC253</f>
        <v>4.5714285714285712</v>
      </c>
      <c r="AE253" s="975">
        <v>23.45</v>
      </c>
      <c r="AF253" s="544">
        <f t="shared" ref="AF253" si="495">AD253*AE253</f>
        <v>107.19999999999999</v>
      </c>
      <c r="AG253" s="1030" t="s">
        <v>446</v>
      </c>
      <c r="AH253" s="1007">
        <f t="shared" ref="AH253" si="496">AF253</f>
        <v>107.19999999999999</v>
      </c>
      <c r="AI253" s="978">
        <f t="shared" ref="AI253" si="497">AD253</f>
        <v>4.5714285714285712</v>
      </c>
      <c r="AJ253" s="978">
        <f t="shared" ref="AJ253" si="498">T253</f>
        <v>32</v>
      </c>
    </row>
    <row r="254" spans="1:39">
      <c r="A254" s="999">
        <v>45621</v>
      </c>
      <c r="B254" s="164" t="s">
        <v>263</v>
      </c>
      <c r="C254" s="164" t="s">
        <v>111</v>
      </c>
      <c r="D254" s="162" t="s">
        <v>448</v>
      </c>
      <c r="E254" s="164" t="s">
        <v>283</v>
      </c>
      <c r="F254" s="1000">
        <v>30681</v>
      </c>
      <c r="G254" s="1000"/>
      <c r="H254" s="1000">
        <v>30703</v>
      </c>
      <c r="I254" s="1000"/>
      <c r="J254" s="971">
        <f t="shared" ref="J254" si="499">H254-F254</f>
        <v>22</v>
      </c>
      <c r="K254" s="1000">
        <v>30703</v>
      </c>
      <c r="L254" s="541">
        <f t="shared" ref="L254" si="500">K254-H254</f>
        <v>0</v>
      </c>
      <c r="M254" s="1000">
        <v>30737</v>
      </c>
      <c r="N254" s="1000"/>
      <c r="O254" s="541">
        <f t="shared" ref="O254" si="501">M254-K254</f>
        <v>34</v>
      </c>
      <c r="P254" s="541">
        <f t="shared" ref="P254" si="502">M254-H254</f>
        <v>34</v>
      </c>
      <c r="Q254" s="1000">
        <v>30758</v>
      </c>
      <c r="R254" s="1000"/>
      <c r="S254" s="971">
        <f t="shared" ref="S254" si="503">Q254-M254</f>
        <v>21</v>
      </c>
      <c r="T254" s="542">
        <f t="shared" ref="T254" si="504">Q254-F254</f>
        <v>77</v>
      </c>
      <c r="U254" s="542"/>
      <c r="V254" s="541">
        <f t="shared" ref="V254" si="505">P254</f>
        <v>34</v>
      </c>
      <c r="W254" s="543">
        <f t="shared" ref="W254" si="506">T254-V254</f>
        <v>43</v>
      </c>
      <c r="X254" s="972" t="s">
        <v>423</v>
      </c>
      <c r="Y254" s="162" t="s">
        <v>51</v>
      </c>
      <c r="Z254" s="162" t="s">
        <v>29</v>
      </c>
      <c r="AA254" s="972">
        <v>2024</v>
      </c>
      <c r="AB254" s="164" t="s">
        <v>30</v>
      </c>
      <c r="AC254" s="1001">
        <v>7</v>
      </c>
      <c r="AD254" s="974">
        <f t="shared" ref="AD254" si="507">T254/AC254</f>
        <v>11</v>
      </c>
      <c r="AE254" s="975">
        <v>23.45</v>
      </c>
      <c r="AF254" s="544">
        <f t="shared" ref="AF254" si="508">AD254*AE254</f>
        <v>257.95</v>
      </c>
      <c r="AG254" s="1030" t="s">
        <v>446</v>
      </c>
      <c r="AH254" s="1007">
        <f t="shared" ref="AH254" si="509">AF254</f>
        <v>257.95</v>
      </c>
      <c r="AI254" s="978">
        <f t="shared" ref="AI254" si="510">AD254</f>
        <v>11</v>
      </c>
      <c r="AJ254" s="978">
        <f t="shared" ref="AJ254" si="511">T254</f>
        <v>77</v>
      </c>
      <c r="AK254" s="1114" t="s">
        <v>439</v>
      </c>
      <c r="AL254" s="1114" t="s">
        <v>440</v>
      </c>
      <c r="AM254" s="1115" t="s">
        <v>2</v>
      </c>
    </row>
    <row r="255" spans="1:39">
      <c r="A255" s="999">
        <v>45622</v>
      </c>
      <c r="B255" s="164" t="s">
        <v>263</v>
      </c>
      <c r="C255" s="164" t="s">
        <v>111</v>
      </c>
      <c r="D255" s="162" t="s">
        <v>447</v>
      </c>
      <c r="E255" s="164" t="s">
        <v>282</v>
      </c>
      <c r="F255" s="1000">
        <v>30758</v>
      </c>
      <c r="G255" s="1000"/>
      <c r="H255" s="1000">
        <v>30779</v>
      </c>
      <c r="I255" s="1000"/>
      <c r="J255" s="971">
        <f t="shared" ref="J255" si="512">H255-F255</f>
        <v>21</v>
      </c>
      <c r="K255" s="1000">
        <v>30779</v>
      </c>
      <c r="L255" s="541">
        <f t="shared" ref="L255" si="513">K255-H255</f>
        <v>0</v>
      </c>
      <c r="M255" s="1000">
        <v>30813</v>
      </c>
      <c r="N255" s="1000"/>
      <c r="O255" s="541">
        <f t="shared" ref="O255" si="514">M255-K255</f>
        <v>34</v>
      </c>
      <c r="P255" s="541">
        <f t="shared" ref="P255" si="515">M255-H255</f>
        <v>34</v>
      </c>
      <c r="Q255" s="1000">
        <v>30849</v>
      </c>
      <c r="R255" s="1000"/>
      <c r="S255" s="971">
        <f t="shared" ref="S255" si="516">Q255-M255</f>
        <v>36</v>
      </c>
      <c r="T255" s="542">
        <f t="shared" ref="T255" si="517">Q255-F255</f>
        <v>91</v>
      </c>
      <c r="U255" s="542"/>
      <c r="V255" s="541">
        <f t="shared" ref="V255" si="518">P255</f>
        <v>34</v>
      </c>
      <c r="W255" s="543">
        <f t="shared" ref="W255" si="519">T255-V255</f>
        <v>57</v>
      </c>
      <c r="X255" s="972" t="s">
        <v>423</v>
      </c>
      <c r="Y255" s="162" t="s">
        <v>51</v>
      </c>
      <c r="Z255" s="162" t="s">
        <v>29</v>
      </c>
      <c r="AA255" s="972">
        <v>2024</v>
      </c>
      <c r="AB255" s="164" t="s">
        <v>30</v>
      </c>
      <c r="AC255" s="1001">
        <v>7</v>
      </c>
      <c r="AD255" s="974">
        <f t="shared" ref="AD255" si="520">T255/AC255</f>
        <v>13</v>
      </c>
      <c r="AE255" s="975">
        <v>23.45</v>
      </c>
      <c r="AF255" s="544">
        <f t="shared" ref="AF255" si="521">AD255*AE255</f>
        <v>304.84999999999997</v>
      </c>
      <c r="AG255" s="1030" t="s">
        <v>446</v>
      </c>
      <c r="AH255" s="1007">
        <f t="shared" ref="AH255" si="522">AF255</f>
        <v>304.84999999999997</v>
      </c>
      <c r="AI255" s="978">
        <f t="shared" ref="AI255" si="523">AD255</f>
        <v>13</v>
      </c>
      <c r="AJ255" s="978">
        <f t="shared" ref="AJ255" si="524">T255</f>
        <v>91</v>
      </c>
      <c r="AK255" s="1116">
        <f>SUM(AH253:AH255)</f>
        <v>670</v>
      </c>
      <c r="AL255" s="1116">
        <v>1000</v>
      </c>
      <c r="AM255" s="1117">
        <v>45622</v>
      </c>
    </row>
    <row r="256" spans="1:39">
      <c r="A256" s="999">
        <v>45622</v>
      </c>
      <c r="B256" s="164" t="s">
        <v>263</v>
      </c>
      <c r="C256" s="164" t="s">
        <v>111</v>
      </c>
      <c r="D256" s="162" t="s">
        <v>448</v>
      </c>
      <c r="E256" s="164" t="s">
        <v>283</v>
      </c>
      <c r="F256" s="1000">
        <v>30849</v>
      </c>
      <c r="G256" s="1000"/>
      <c r="H256" s="1000">
        <v>30870</v>
      </c>
      <c r="I256" s="1000"/>
      <c r="J256" s="971">
        <f t="shared" ref="J256" si="525">H256-F256</f>
        <v>21</v>
      </c>
      <c r="K256" s="1000">
        <v>30870</v>
      </c>
      <c r="L256" s="541">
        <f t="shared" ref="L256" si="526">K256-H256</f>
        <v>0</v>
      </c>
      <c r="M256" s="1000">
        <v>30904</v>
      </c>
      <c r="N256" s="1000"/>
      <c r="O256" s="541">
        <f t="shared" ref="O256" si="527">M256-K256</f>
        <v>34</v>
      </c>
      <c r="P256" s="541">
        <f t="shared" ref="P256" si="528">M256-H256</f>
        <v>34</v>
      </c>
      <c r="Q256" s="1000">
        <v>30925</v>
      </c>
      <c r="R256" s="1000"/>
      <c r="S256" s="971">
        <f t="shared" ref="S256" si="529">Q256-M256</f>
        <v>21</v>
      </c>
      <c r="T256" s="542">
        <f t="shared" ref="T256" si="530">Q256-F256</f>
        <v>76</v>
      </c>
      <c r="U256" s="542"/>
      <c r="V256" s="541">
        <f t="shared" ref="V256" si="531">P256</f>
        <v>34</v>
      </c>
      <c r="W256" s="543">
        <f t="shared" ref="W256" si="532">T256-V256</f>
        <v>42</v>
      </c>
      <c r="X256" s="972" t="s">
        <v>423</v>
      </c>
      <c r="Y256" s="162" t="s">
        <v>51</v>
      </c>
      <c r="Z256" s="162" t="s">
        <v>29</v>
      </c>
      <c r="AA256" s="972">
        <v>2024</v>
      </c>
      <c r="AB256" s="164" t="s">
        <v>30</v>
      </c>
      <c r="AC256" s="1001">
        <v>7</v>
      </c>
      <c r="AD256" s="974">
        <f t="shared" ref="AD256" si="533">T256/AC256</f>
        <v>10.857142857142858</v>
      </c>
      <c r="AE256" s="975">
        <v>23.45</v>
      </c>
      <c r="AF256" s="544">
        <f t="shared" ref="AF256" si="534">AD256*AE256</f>
        <v>254.6</v>
      </c>
      <c r="AG256" s="1030" t="s">
        <v>446</v>
      </c>
      <c r="AH256" s="1007">
        <f t="shared" ref="AH256" si="535">AF256</f>
        <v>254.6</v>
      </c>
      <c r="AI256" s="978">
        <f t="shared" ref="AI256" si="536">AD256</f>
        <v>10.857142857142858</v>
      </c>
      <c r="AJ256" s="978">
        <f t="shared" ref="AJ256" si="537">T256</f>
        <v>76</v>
      </c>
    </row>
    <row r="257" spans="1:39">
      <c r="A257" s="999">
        <v>45623</v>
      </c>
      <c r="B257" s="164" t="s">
        <v>263</v>
      </c>
      <c r="C257" s="164" t="s">
        <v>111</v>
      </c>
      <c r="D257" s="162" t="s">
        <v>447</v>
      </c>
      <c r="E257" s="164" t="s">
        <v>282</v>
      </c>
      <c r="F257" s="1000">
        <v>30925</v>
      </c>
      <c r="G257" s="1000"/>
      <c r="H257" s="1000">
        <v>30947</v>
      </c>
      <c r="I257" s="1000"/>
      <c r="J257" s="971">
        <f t="shared" ref="J257" si="538">H257-F257</f>
        <v>22</v>
      </c>
      <c r="K257" s="1000">
        <v>30947</v>
      </c>
      <c r="L257" s="541">
        <f t="shared" ref="L257" si="539">K257-H257</f>
        <v>0</v>
      </c>
      <c r="M257" s="1000">
        <v>30981</v>
      </c>
      <c r="N257" s="1000"/>
      <c r="O257" s="541">
        <f t="shared" ref="O257" si="540">M257-K257</f>
        <v>34</v>
      </c>
      <c r="P257" s="541">
        <f t="shared" ref="P257" si="541">M257-H257</f>
        <v>34</v>
      </c>
      <c r="Q257" s="1000">
        <v>31002</v>
      </c>
      <c r="R257" s="1000"/>
      <c r="S257" s="971">
        <f t="shared" ref="S257" si="542">Q257-M257</f>
        <v>21</v>
      </c>
      <c r="T257" s="542">
        <f t="shared" ref="T257" si="543">Q257-F257</f>
        <v>77</v>
      </c>
      <c r="U257" s="542"/>
      <c r="V257" s="541">
        <f t="shared" ref="V257" si="544">P257</f>
        <v>34</v>
      </c>
      <c r="W257" s="543">
        <f t="shared" ref="W257" si="545">T257-V257</f>
        <v>43</v>
      </c>
      <c r="X257" s="972" t="s">
        <v>423</v>
      </c>
      <c r="Y257" s="162" t="s">
        <v>51</v>
      </c>
      <c r="Z257" s="162" t="s">
        <v>29</v>
      </c>
      <c r="AA257" s="972">
        <v>2024</v>
      </c>
      <c r="AB257" s="164" t="s">
        <v>30</v>
      </c>
      <c r="AC257" s="1001">
        <v>7</v>
      </c>
      <c r="AD257" s="974">
        <f t="shared" ref="AD257" si="546">T257/AC257</f>
        <v>11</v>
      </c>
      <c r="AE257" s="975">
        <v>23.45</v>
      </c>
      <c r="AF257" s="544">
        <f t="shared" ref="AF257" si="547">AD257*AE257</f>
        <v>257.95</v>
      </c>
      <c r="AG257" s="1030" t="s">
        <v>446</v>
      </c>
      <c r="AH257" s="1007">
        <f t="shared" ref="AH257" si="548">AF257</f>
        <v>257.95</v>
      </c>
      <c r="AI257" s="978">
        <f t="shared" ref="AI257" si="549">AD257</f>
        <v>11</v>
      </c>
      <c r="AJ257" s="978">
        <f t="shared" ref="AJ257" si="550">T257</f>
        <v>77</v>
      </c>
      <c r="AK257" s="1114" t="s">
        <v>439</v>
      </c>
      <c r="AL257" s="1114" t="s">
        <v>440</v>
      </c>
      <c r="AM257" s="1115" t="s">
        <v>2</v>
      </c>
    </row>
    <row r="258" spans="1:39">
      <c r="A258" s="999">
        <v>45623</v>
      </c>
      <c r="B258" s="164" t="s">
        <v>263</v>
      </c>
      <c r="C258" s="164" t="s">
        <v>111</v>
      </c>
      <c r="D258" s="162" t="s">
        <v>279</v>
      </c>
      <c r="E258" s="164" t="s">
        <v>282</v>
      </c>
      <c r="F258" s="1000">
        <v>31002</v>
      </c>
      <c r="G258" s="1000"/>
      <c r="H258" s="1000">
        <v>31002</v>
      </c>
      <c r="I258" s="1000"/>
      <c r="J258" s="971">
        <f t="shared" ref="J258" si="551">H258-F258</f>
        <v>0</v>
      </c>
      <c r="K258" s="1000">
        <v>31002</v>
      </c>
      <c r="L258" s="541">
        <f t="shared" ref="L258" si="552">K258-H258</f>
        <v>0</v>
      </c>
      <c r="M258" s="1000">
        <v>31017</v>
      </c>
      <c r="N258" s="1000"/>
      <c r="O258" s="541">
        <f t="shared" ref="O258" si="553">M258-K258</f>
        <v>15</v>
      </c>
      <c r="P258" s="541">
        <f t="shared" ref="P258" si="554">M258-H258</f>
        <v>15</v>
      </c>
      <c r="Q258" s="1000">
        <v>31017</v>
      </c>
      <c r="R258" s="1000"/>
      <c r="S258" s="971">
        <f t="shared" ref="S258" si="555">Q258-M258</f>
        <v>0</v>
      </c>
      <c r="T258" s="542">
        <f t="shared" ref="T258" si="556">Q258-F258</f>
        <v>15</v>
      </c>
      <c r="U258" s="542"/>
      <c r="V258" s="541">
        <f t="shared" ref="V258" si="557">P258</f>
        <v>15</v>
      </c>
      <c r="W258" s="543">
        <f t="shared" ref="W258" si="558">T258-V258</f>
        <v>0</v>
      </c>
      <c r="X258" s="972" t="s">
        <v>423</v>
      </c>
      <c r="Y258" s="162" t="s">
        <v>51</v>
      </c>
      <c r="Z258" s="162" t="s">
        <v>29</v>
      </c>
      <c r="AA258" s="972">
        <v>2024</v>
      </c>
      <c r="AB258" s="164" t="s">
        <v>30</v>
      </c>
      <c r="AC258" s="1001">
        <v>7</v>
      </c>
      <c r="AD258" s="974">
        <f t="shared" ref="AD258" si="559">T258/AC258</f>
        <v>2.1428571428571428</v>
      </c>
      <c r="AE258" s="975">
        <v>23.45</v>
      </c>
      <c r="AF258" s="544">
        <f t="shared" ref="AF258" si="560">AD258*AE258</f>
        <v>50.25</v>
      </c>
      <c r="AG258" s="1030" t="s">
        <v>446</v>
      </c>
      <c r="AH258" s="1007">
        <f t="shared" ref="AH258" si="561">AF258</f>
        <v>50.25</v>
      </c>
      <c r="AI258" s="978">
        <f t="shared" ref="AI258" si="562">AD258</f>
        <v>2.1428571428571428</v>
      </c>
      <c r="AJ258" s="978">
        <f t="shared" ref="AJ258" si="563">T258</f>
        <v>15</v>
      </c>
      <c r="AK258" s="1116">
        <f>SUM(AH256:AH258)</f>
        <v>562.79999999999995</v>
      </c>
      <c r="AL258" s="1116">
        <v>700</v>
      </c>
      <c r="AM258" s="1117">
        <v>45623</v>
      </c>
    </row>
    <row r="259" spans="1:39">
      <c r="A259" s="999">
        <v>45623</v>
      </c>
      <c r="B259" s="164" t="s">
        <v>263</v>
      </c>
      <c r="C259" s="164" t="s">
        <v>111</v>
      </c>
      <c r="D259" s="162" t="s">
        <v>448</v>
      </c>
      <c r="E259" s="164" t="s">
        <v>283</v>
      </c>
      <c r="F259" s="1000">
        <v>27659</v>
      </c>
      <c r="G259" s="1000"/>
      <c r="H259" s="1000">
        <v>27680</v>
      </c>
      <c r="I259" s="1000"/>
      <c r="J259" s="971">
        <f t="shared" ref="J259" si="564">H259-F259</f>
        <v>21</v>
      </c>
      <c r="K259" s="1000">
        <v>27680</v>
      </c>
      <c r="L259" s="541">
        <f t="shared" ref="L259" si="565">K259-H259</f>
        <v>0</v>
      </c>
      <c r="M259" s="1000">
        <v>27714</v>
      </c>
      <c r="N259" s="1000"/>
      <c r="O259" s="541">
        <f t="shared" ref="O259" si="566">M259-K259</f>
        <v>34</v>
      </c>
      <c r="P259" s="541">
        <f t="shared" ref="P259" si="567">M259-H259</f>
        <v>34</v>
      </c>
      <c r="Q259" s="1000">
        <v>27733</v>
      </c>
      <c r="R259" s="1000"/>
      <c r="S259" s="971">
        <f t="shared" ref="S259" si="568">Q259-M259</f>
        <v>19</v>
      </c>
      <c r="T259" s="542">
        <f t="shared" ref="T259" si="569">Q259-F259</f>
        <v>74</v>
      </c>
      <c r="U259" s="542"/>
      <c r="V259" s="541">
        <f t="shared" ref="V259" si="570">P259</f>
        <v>34</v>
      </c>
      <c r="W259" s="543">
        <f t="shared" ref="W259" si="571">T259-V259</f>
        <v>40</v>
      </c>
      <c r="X259" s="972" t="s">
        <v>423</v>
      </c>
      <c r="Y259" s="162" t="s">
        <v>51</v>
      </c>
      <c r="Z259" s="162" t="s">
        <v>29</v>
      </c>
      <c r="AA259" s="972">
        <v>2024</v>
      </c>
      <c r="AB259" s="164" t="s">
        <v>30</v>
      </c>
      <c r="AC259" s="1001">
        <v>7</v>
      </c>
      <c r="AD259" s="974">
        <f t="shared" ref="AD259" si="572">T259/AC259</f>
        <v>10.571428571428571</v>
      </c>
      <c r="AE259" s="975">
        <v>23.45</v>
      </c>
      <c r="AF259" s="544">
        <f t="shared" ref="AF259" si="573">AD259*AE259</f>
        <v>247.89999999999998</v>
      </c>
      <c r="AG259" s="1030" t="s">
        <v>446</v>
      </c>
      <c r="AH259" s="1007">
        <f t="shared" ref="AH259" si="574">AF259</f>
        <v>247.89999999999998</v>
      </c>
      <c r="AI259" s="978">
        <f t="shared" ref="AI259" si="575">AD259</f>
        <v>10.571428571428571</v>
      </c>
      <c r="AJ259" s="978">
        <f t="shared" ref="AJ259" si="576">T259</f>
        <v>74</v>
      </c>
      <c r="AK259" s="1114" t="s">
        <v>439</v>
      </c>
      <c r="AL259" s="1114" t="s">
        <v>440</v>
      </c>
      <c r="AM259" s="1115" t="s">
        <v>2</v>
      </c>
    </row>
    <row r="260" spans="1:39">
      <c r="A260" s="999">
        <v>45624</v>
      </c>
      <c r="B260" s="164" t="s">
        <v>263</v>
      </c>
      <c r="C260" s="164" t="s">
        <v>111</v>
      </c>
      <c r="D260" s="162" t="s">
        <v>447</v>
      </c>
      <c r="E260" s="164" t="s">
        <v>282</v>
      </c>
      <c r="F260" s="1000">
        <v>27733</v>
      </c>
      <c r="G260" s="1000"/>
      <c r="H260" s="1000">
        <v>27743</v>
      </c>
      <c r="I260" s="1000"/>
      <c r="J260" s="971">
        <f t="shared" ref="J260" si="577">H260-F260</f>
        <v>10</v>
      </c>
      <c r="K260" s="1000">
        <v>27743</v>
      </c>
      <c r="L260" s="541">
        <f t="shared" ref="L260" si="578">K260-H260</f>
        <v>0</v>
      </c>
      <c r="M260" s="1000">
        <v>27759</v>
      </c>
      <c r="N260" s="1000"/>
      <c r="O260" s="541">
        <f t="shared" ref="O260" si="579">M260-K260</f>
        <v>16</v>
      </c>
      <c r="P260" s="541">
        <f t="shared" ref="P260" si="580">M260-H260</f>
        <v>16</v>
      </c>
      <c r="Q260" s="1000">
        <v>27779</v>
      </c>
      <c r="R260" s="1000"/>
      <c r="S260" s="971">
        <f t="shared" ref="S260" si="581">Q260-M260</f>
        <v>20</v>
      </c>
      <c r="T260" s="542">
        <f t="shared" ref="T260" si="582">Q260-F260</f>
        <v>46</v>
      </c>
      <c r="U260" s="542"/>
      <c r="V260" s="541">
        <f t="shared" ref="V260" si="583">P260</f>
        <v>16</v>
      </c>
      <c r="W260" s="543">
        <f t="shared" ref="W260" si="584">T260-V260</f>
        <v>30</v>
      </c>
      <c r="X260" s="972" t="s">
        <v>423</v>
      </c>
      <c r="Y260" s="162" t="s">
        <v>51</v>
      </c>
      <c r="Z260" s="162" t="s">
        <v>29</v>
      </c>
      <c r="AA260" s="972">
        <v>2024</v>
      </c>
      <c r="AB260" s="164" t="s">
        <v>30</v>
      </c>
      <c r="AC260" s="1001">
        <v>7</v>
      </c>
      <c r="AD260" s="974">
        <f t="shared" ref="AD260" si="585">T260/AC260</f>
        <v>6.5714285714285712</v>
      </c>
      <c r="AE260" s="975">
        <v>23.45</v>
      </c>
      <c r="AF260" s="544">
        <f t="shared" ref="AF260" si="586">AD260*AE260</f>
        <v>154.1</v>
      </c>
      <c r="AG260" s="1030" t="s">
        <v>446</v>
      </c>
      <c r="AH260" s="1007">
        <f t="shared" ref="AH260" si="587">AF260</f>
        <v>154.1</v>
      </c>
      <c r="AI260" s="978">
        <f t="shared" ref="AI260" si="588">AD260</f>
        <v>6.5714285714285712</v>
      </c>
      <c r="AJ260" s="978">
        <f t="shared" ref="AJ260" si="589">T260</f>
        <v>46</v>
      </c>
      <c r="AK260" s="1116">
        <f>SUM(AH259:AH260)</f>
        <v>402</v>
      </c>
      <c r="AL260" s="1116">
        <v>700</v>
      </c>
      <c r="AM260" s="1117">
        <v>45624</v>
      </c>
    </row>
    <row r="261" spans="1:39">
      <c r="A261" s="999">
        <v>45624</v>
      </c>
      <c r="B261" s="164" t="s">
        <v>263</v>
      </c>
      <c r="C261" s="164" t="s">
        <v>111</v>
      </c>
      <c r="D261" s="162" t="s">
        <v>279</v>
      </c>
      <c r="E261" s="164" t="s">
        <v>282</v>
      </c>
      <c r="F261" s="1000">
        <v>27779</v>
      </c>
      <c r="G261" s="1000"/>
      <c r="H261" s="1000">
        <v>27779</v>
      </c>
      <c r="I261" s="1000"/>
      <c r="J261" s="971">
        <f t="shared" ref="J261" si="590">H261-F261</f>
        <v>0</v>
      </c>
      <c r="K261" s="1000">
        <v>27779</v>
      </c>
      <c r="L261" s="541">
        <f t="shared" ref="L261" si="591">K261-H261</f>
        <v>0</v>
      </c>
      <c r="M261" s="1000">
        <v>27790</v>
      </c>
      <c r="N261" s="1000"/>
      <c r="O261" s="541">
        <f t="shared" ref="O261" si="592">M261-K261</f>
        <v>11</v>
      </c>
      <c r="P261" s="541">
        <f t="shared" ref="P261" si="593">M261-H261</f>
        <v>11</v>
      </c>
      <c r="Q261" s="1000">
        <v>27790</v>
      </c>
      <c r="R261" s="1000"/>
      <c r="S261" s="971">
        <f t="shared" ref="S261" si="594">Q261-M261</f>
        <v>0</v>
      </c>
      <c r="T261" s="542">
        <f t="shared" ref="T261" si="595">Q261-F261</f>
        <v>11</v>
      </c>
      <c r="U261" s="542"/>
      <c r="V261" s="541">
        <f t="shared" ref="V261" si="596">P261</f>
        <v>11</v>
      </c>
      <c r="W261" s="543">
        <f t="shared" ref="W261" si="597">T261-V261</f>
        <v>0</v>
      </c>
      <c r="X261" s="972" t="s">
        <v>423</v>
      </c>
      <c r="Y261" s="162" t="s">
        <v>51</v>
      </c>
      <c r="Z261" s="162" t="s">
        <v>29</v>
      </c>
      <c r="AA261" s="972">
        <v>2024</v>
      </c>
      <c r="AB261" s="164" t="s">
        <v>30</v>
      </c>
      <c r="AC261" s="1001">
        <v>7</v>
      </c>
      <c r="AD261" s="974">
        <f t="shared" ref="AD261" si="598">T261/AC261</f>
        <v>1.5714285714285714</v>
      </c>
      <c r="AE261" s="975">
        <v>23.45</v>
      </c>
      <c r="AF261" s="544">
        <f t="shared" ref="AF261" si="599">AD261*AE261</f>
        <v>36.85</v>
      </c>
      <c r="AG261" s="1030" t="s">
        <v>446</v>
      </c>
      <c r="AH261" s="1007">
        <f t="shared" ref="AH261" si="600">AF261</f>
        <v>36.85</v>
      </c>
      <c r="AI261" s="978">
        <f t="shared" ref="AI261" si="601">AD261</f>
        <v>1.5714285714285714</v>
      </c>
      <c r="AJ261" s="978">
        <f t="shared" ref="AJ261" si="602">T261</f>
        <v>11</v>
      </c>
    </row>
    <row r="262" spans="1:39">
      <c r="A262" s="999">
        <v>45624</v>
      </c>
      <c r="B262" s="164" t="s">
        <v>263</v>
      </c>
      <c r="C262" s="164" t="s">
        <v>111</v>
      </c>
      <c r="D262" s="162" t="s">
        <v>448</v>
      </c>
      <c r="E262" s="164" t="s">
        <v>283</v>
      </c>
      <c r="F262" s="1000">
        <v>27790</v>
      </c>
      <c r="G262" s="1000"/>
      <c r="H262" s="1000">
        <v>27808</v>
      </c>
      <c r="I262" s="1000"/>
      <c r="J262" s="971">
        <f t="shared" ref="J262" si="603">H262-F262</f>
        <v>18</v>
      </c>
      <c r="K262" s="1000">
        <v>27808</v>
      </c>
      <c r="L262" s="541">
        <f t="shared" ref="L262" si="604">K262-H262</f>
        <v>0</v>
      </c>
      <c r="M262" s="1000">
        <v>27826</v>
      </c>
      <c r="N262" s="1000"/>
      <c r="O262" s="541">
        <f t="shared" ref="O262" si="605">M262-K262</f>
        <v>18</v>
      </c>
      <c r="P262" s="541">
        <f t="shared" ref="P262" si="606">M262-H262</f>
        <v>18</v>
      </c>
      <c r="Q262" s="1000">
        <v>27843</v>
      </c>
      <c r="R262" s="1000"/>
      <c r="S262" s="971">
        <f t="shared" ref="S262" si="607">Q262-M262</f>
        <v>17</v>
      </c>
      <c r="T262" s="542">
        <f t="shared" ref="T262" si="608">Q262-F262</f>
        <v>53</v>
      </c>
      <c r="U262" s="542"/>
      <c r="V262" s="541">
        <f t="shared" ref="V262" si="609">P262</f>
        <v>18</v>
      </c>
      <c r="W262" s="543">
        <f t="shared" ref="W262" si="610">T262-V262</f>
        <v>35</v>
      </c>
      <c r="X262" s="972" t="s">
        <v>423</v>
      </c>
      <c r="Y262" s="162" t="s">
        <v>51</v>
      </c>
      <c r="Z262" s="162" t="s">
        <v>29</v>
      </c>
      <c r="AA262" s="972">
        <v>2024</v>
      </c>
      <c r="AB262" s="164" t="s">
        <v>30</v>
      </c>
      <c r="AC262" s="1001">
        <v>7</v>
      </c>
      <c r="AD262" s="974">
        <f t="shared" ref="AD262" si="611">T262/AC262</f>
        <v>7.5714285714285712</v>
      </c>
      <c r="AE262" s="975">
        <v>23.45</v>
      </c>
      <c r="AF262" s="544">
        <f t="shared" ref="AF262" si="612">AD262*AE262</f>
        <v>177.54999999999998</v>
      </c>
      <c r="AG262" s="1030" t="s">
        <v>446</v>
      </c>
      <c r="AH262" s="1007">
        <f t="shared" ref="AH262" si="613">AF262</f>
        <v>177.54999999999998</v>
      </c>
      <c r="AI262" s="978">
        <f t="shared" ref="AI262" si="614">AD262</f>
        <v>7.5714285714285712</v>
      </c>
      <c r="AJ262" s="978">
        <f t="shared" ref="AJ262" si="615">T262</f>
        <v>53</v>
      </c>
    </row>
    <row r="263" spans="1:39">
      <c r="A263" s="999">
        <v>45625</v>
      </c>
      <c r="B263" s="164" t="s">
        <v>263</v>
      </c>
      <c r="C263" s="164" t="s">
        <v>111</v>
      </c>
      <c r="D263" s="162" t="s">
        <v>447</v>
      </c>
      <c r="E263" s="164" t="s">
        <v>282</v>
      </c>
      <c r="F263" s="1000">
        <v>27843</v>
      </c>
      <c r="G263" s="1000"/>
      <c r="H263" s="1000">
        <v>27861</v>
      </c>
      <c r="I263" s="1000"/>
      <c r="J263" s="971">
        <f t="shared" ref="J263" si="616">H263-F263</f>
        <v>18</v>
      </c>
      <c r="K263" s="1000">
        <v>27861</v>
      </c>
      <c r="L263" s="541">
        <f t="shared" ref="L263" si="617">K263-H263</f>
        <v>0</v>
      </c>
      <c r="M263" s="1000">
        <v>27886</v>
      </c>
      <c r="N263" s="1000"/>
      <c r="O263" s="541">
        <f t="shared" ref="O263" si="618">M263-K263</f>
        <v>25</v>
      </c>
      <c r="P263" s="541">
        <f t="shared" ref="P263" si="619">M263-H263</f>
        <v>25</v>
      </c>
      <c r="Q263" s="1000">
        <v>27893</v>
      </c>
      <c r="R263" s="1000"/>
      <c r="S263" s="971">
        <f t="shared" ref="S263" si="620">Q263-M263</f>
        <v>7</v>
      </c>
      <c r="T263" s="542">
        <f t="shared" ref="T263" si="621">Q263-F263</f>
        <v>50</v>
      </c>
      <c r="U263" s="542"/>
      <c r="V263" s="541">
        <f t="shared" ref="V263" si="622">P263</f>
        <v>25</v>
      </c>
      <c r="W263" s="543">
        <f t="shared" ref="W263" si="623">T263-V263</f>
        <v>25</v>
      </c>
      <c r="X263" s="972" t="s">
        <v>423</v>
      </c>
      <c r="Y263" s="162" t="s">
        <v>51</v>
      </c>
      <c r="Z263" s="162" t="s">
        <v>29</v>
      </c>
      <c r="AA263" s="972">
        <v>2024</v>
      </c>
      <c r="AB263" s="164" t="s">
        <v>30</v>
      </c>
      <c r="AC263" s="1001">
        <v>7</v>
      </c>
      <c r="AD263" s="974">
        <f t="shared" ref="AD263" si="624">T263/AC263</f>
        <v>7.1428571428571432</v>
      </c>
      <c r="AE263" s="975">
        <v>23.45</v>
      </c>
      <c r="AF263" s="544">
        <f t="shared" ref="AF263" si="625">AD263*AE263</f>
        <v>167.5</v>
      </c>
      <c r="AG263" s="1030" t="s">
        <v>446</v>
      </c>
      <c r="AH263" s="1007">
        <f t="shared" ref="AH263" si="626">AF263</f>
        <v>167.5</v>
      </c>
      <c r="AI263" s="978">
        <f t="shared" ref="AI263" si="627">AD263</f>
        <v>7.1428571428571432</v>
      </c>
      <c r="AJ263" s="978">
        <f t="shared" ref="AJ263" si="628">T263</f>
        <v>50</v>
      </c>
      <c r="AK263" s="1114" t="s">
        <v>439</v>
      </c>
      <c r="AL263" s="1114" t="s">
        <v>440</v>
      </c>
      <c r="AM263" s="1115" t="s">
        <v>2</v>
      </c>
    </row>
    <row r="264" spans="1:39">
      <c r="A264" s="999">
        <v>45625</v>
      </c>
      <c r="B264" s="164" t="s">
        <v>263</v>
      </c>
      <c r="C264" s="164" t="s">
        <v>111</v>
      </c>
      <c r="D264" s="162" t="s">
        <v>588</v>
      </c>
      <c r="E264" s="164" t="s">
        <v>282</v>
      </c>
      <c r="F264" s="1000">
        <v>27893</v>
      </c>
      <c r="G264" s="1000"/>
      <c r="H264" s="1000">
        <v>27915</v>
      </c>
      <c r="I264" s="1000"/>
      <c r="J264" s="971">
        <f t="shared" ref="J264" si="629">H264-F264</f>
        <v>22</v>
      </c>
      <c r="K264" s="1000">
        <v>27915</v>
      </c>
      <c r="L264" s="541">
        <f t="shared" ref="L264" si="630">K264-H264</f>
        <v>0</v>
      </c>
      <c r="M264" s="1000">
        <v>27921</v>
      </c>
      <c r="N264" s="1000"/>
      <c r="O264" s="541">
        <f t="shared" ref="O264" si="631">M264-K264</f>
        <v>6</v>
      </c>
      <c r="P264" s="541">
        <f t="shared" ref="P264" si="632">M264-H264</f>
        <v>6</v>
      </c>
      <c r="Q264" s="1000">
        <v>27935</v>
      </c>
      <c r="R264" s="1000"/>
      <c r="S264" s="971">
        <f t="shared" ref="S264" si="633">Q264-M264</f>
        <v>14</v>
      </c>
      <c r="T264" s="542">
        <f t="shared" ref="T264" si="634">Q264-F264</f>
        <v>42</v>
      </c>
      <c r="U264" s="542"/>
      <c r="V264" s="541">
        <f t="shared" ref="V264" si="635">P264</f>
        <v>6</v>
      </c>
      <c r="W264" s="543">
        <f t="shared" ref="W264" si="636">T264-V264</f>
        <v>36</v>
      </c>
      <c r="X264" s="972" t="s">
        <v>423</v>
      </c>
      <c r="Y264" s="162" t="s">
        <v>51</v>
      </c>
      <c r="Z264" s="162" t="s">
        <v>29</v>
      </c>
      <c r="AA264" s="972">
        <v>2024</v>
      </c>
      <c r="AB264" s="164" t="s">
        <v>30</v>
      </c>
      <c r="AC264" s="1001">
        <v>7</v>
      </c>
      <c r="AD264" s="974">
        <f t="shared" ref="AD264" si="637">T264/AC264</f>
        <v>6</v>
      </c>
      <c r="AE264" s="975">
        <v>23.45</v>
      </c>
      <c r="AF264" s="544">
        <f t="shared" ref="AF264" si="638">AD264*AE264</f>
        <v>140.69999999999999</v>
      </c>
      <c r="AG264" s="1030" t="s">
        <v>446</v>
      </c>
      <c r="AH264" s="1007">
        <f t="shared" ref="AH264" si="639">AF264</f>
        <v>140.69999999999999</v>
      </c>
      <c r="AI264" s="978">
        <f t="shared" ref="AI264" si="640">AD264</f>
        <v>6</v>
      </c>
      <c r="AJ264" s="978">
        <f t="shared" ref="AJ264" si="641">T264</f>
        <v>42</v>
      </c>
      <c r="AK264" s="1121">
        <f>SUM(AH261:AH264)</f>
        <v>522.59999999999991</v>
      </c>
      <c r="AL264" s="1116">
        <v>800</v>
      </c>
      <c r="AM264" s="1117">
        <v>45625</v>
      </c>
    </row>
    <row r="265" spans="1:39">
      <c r="A265" s="999">
        <v>45625</v>
      </c>
      <c r="B265" s="164" t="s">
        <v>263</v>
      </c>
      <c r="C265" s="164" t="s">
        <v>111</v>
      </c>
      <c r="D265" s="162" t="s">
        <v>448</v>
      </c>
      <c r="E265" s="164" t="s">
        <v>283</v>
      </c>
      <c r="F265" s="1000">
        <v>27935</v>
      </c>
      <c r="G265" s="1000"/>
      <c r="H265" s="1000">
        <v>27954</v>
      </c>
      <c r="I265" s="1000"/>
      <c r="J265" s="971">
        <f t="shared" ref="J265" si="642">H265-F265</f>
        <v>19</v>
      </c>
      <c r="K265" s="1000">
        <v>27954</v>
      </c>
      <c r="L265" s="541">
        <f t="shared" ref="L265" si="643">K265-H265</f>
        <v>0</v>
      </c>
      <c r="M265" s="1000">
        <v>27988</v>
      </c>
      <c r="N265" s="1000"/>
      <c r="O265" s="541">
        <f t="shared" ref="O265" si="644">M265-K265</f>
        <v>34</v>
      </c>
      <c r="P265" s="541">
        <f t="shared" ref="P265" si="645">M265-H265</f>
        <v>34</v>
      </c>
      <c r="Q265" s="1000">
        <v>28010</v>
      </c>
      <c r="R265" s="1000"/>
      <c r="S265" s="971">
        <f t="shared" ref="S265" si="646">Q265-M265</f>
        <v>22</v>
      </c>
      <c r="T265" s="542">
        <f t="shared" ref="T265" si="647">Q265-F265</f>
        <v>75</v>
      </c>
      <c r="U265" s="542"/>
      <c r="V265" s="541">
        <f t="shared" ref="V265" si="648">P265</f>
        <v>34</v>
      </c>
      <c r="W265" s="543">
        <f t="shared" ref="W265" si="649">T265-V265</f>
        <v>41</v>
      </c>
      <c r="X265" s="972" t="s">
        <v>423</v>
      </c>
      <c r="Y265" s="162" t="s">
        <v>51</v>
      </c>
      <c r="Z265" s="162" t="s">
        <v>29</v>
      </c>
      <c r="AA265" s="972">
        <v>2024</v>
      </c>
      <c r="AB265" s="164" t="s">
        <v>30</v>
      </c>
      <c r="AC265" s="1001">
        <v>7</v>
      </c>
      <c r="AD265" s="974">
        <f t="shared" ref="AD265" si="650">T265/AC265</f>
        <v>10.714285714285714</v>
      </c>
      <c r="AE265" s="975">
        <v>23.45</v>
      </c>
      <c r="AF265" s="544">
        <f t="shared" ref="AF265" si="651">AD265*AE265</f>
        <v>251.24999999999997</v>
      </c>
      <c r="AG265" s="1030" t="s">
        <v>446</v>
      </c>
      <c r="AH265" s="1007">
        <f t="shared" ref="AH265" si="652">AF265</f>
        <v>251.24999999999997</v>
      </c>
      <c r="AI265" s="978">
        <f t="shared" ref="AI265" si="653">AD265</f>
        <v>10.714285714285714</v>
      </c>
      <c r="AJ265" s="1120">
        <f t="shared" ref="AJ265" si="654">T265</f>
        <v>75</v>
      </c>
      <c r="AK265" s="985"/>
      <c r="AL265" s="985"/>
      <c r="AM265" s="986"/>
    </row>
    <row r="266" spans="1:39">
      <c r="A266" s="999">
        <v>45628</v>
      </c>
      <c r="B266" s="164" t="s">
        <v>263</v>
      </c>
      <c r="C266" s="164" t="s">
        <v>111</v>
      </c>
      <c r="D266" s="162" t="s">
        <v>447</v>
      </c>
      <c r="E266" s="164" t="s">
        <v>282</v>
      </c>
      <c r="F266" s="1000">
        <v>28010</v>
      </c>
      <c r="G266" s="1000"/>
      <c r="H266" s="1000">
        <v>28010</v>
      </c>
      <c r="I266" s="1000"/>
      <c r="J266" s="971">
        <f t="shared" ref="J266" si="655">H266-F266</f>
        <v>0</v>
      </c>
      <c r="K266" s="1000">
        <v>28031</v>
      </c>
      <c r="L266" s="541">
        <f t="shared" ref="L266" si="656">K266-H266</f>
        <v>21</v>
      </c>
      <c r="M266" s="1000">
        <v>28065</v>
      </c>
      <c r="N266" s="1000"/>
      <c r="O266" s="541">
        <f t="shared" ref="O266" si="657">M266-K266</f>
        <v>34</v>
      </c>
      <c r="P266" s="541">
        <f t="shared" ref="P266" si="658">M266-H266</f>
        <v>55</v>
      </c>
      <c r="Q266" s="1000">
        <v>28074</v>
      </c>
      <c r="R266" s="1000"/>
      <c r="S266" s="971">
        <f t="shared" ref="S266" si="659">Q266-M266</f>
        <v>9</v>
      </c>
      <c r="T266" s="542">
        <f t="shared" ref="T266" si="660">Q266-F266</f>
        <v>64</v>
      </c>
      <c r="U266" s="542"/>
      <c r="V266" s="541">
        <f t="shared" ref="V266" si="661">P266</f>
        <v>55</v>
      </c>
      <c r="W266" s="543">
        <f t="shared" ref="W266" si="662">T266-V266</f>
        <v>9</v>
      </c>
      <c r="X266" s="972" t="s">
        <v>423</v>
      </c>
      <c r="Y266" s="162" t="s">
        <v>51</v>
      </c>
      <c r="Z266" s="162" t="s">
        <v>29</v>
      </c>
      <c r="AA266" s="972">
        <v>2024</v>
      </c>
      <c r="AB266" s="164" t="s">
        <v>30</v>
      </c>
      <c r="AC266" s="1001">
        <v>7</v>
      </c>
      <c r="AD266" s="974">
        <f t="shared" ref="AD266" si="663">T266/AC266</f>
        <v>9.1428571428571423</v>
      </c>
      <c r="AE266" s="975">
        <v>23.45</v>
      </c>
      <c r="AF266" s="544">
        <f t="shared" ref="AF266" si="664">AD266*AE266</f>
        <v>214.39999999999998</v>
      </c>
      <c r="AG266" s="1030" t="s">
        <v>446</v>
      </c>
      <c r="AH266" s="1007">
        <f t="shared" ref="AH266" si="665">AF266</f>
        <v>214.39999999999998</v>
      </c>
      <c r="AI266" s="978">
        <f t="shared" ref="AI266" si="666">AD266</f>
        <v>9.1428571428571423</v>
      </c>
      <c r="AJ266" s="978">
        <f t="shared" ref="AJ266" si="667">T266</f>
        <v>64</v>
      </c>
      <c r="AK266" s="985"/>
      <c r="AL266" s="985"/>
      <c r="AM266" s="991"/>
    </row>
    <row r="267" spans="1:39">
      <c r="A267" s="999">
        <v>45628</v>
      </c>
      <c r="B267" s="164" t="s">
        <v>263</v>
      </c>
      <c r="C267" s="164" t="s">
        <v>111</v>
      </c>
      <c r="D267" s="162" t="s">
        <v>279</v>
      </c>
      <c r="E267" s="164" t="s">
        <v>282</v>
      </c>
      <c r="F267" s="1000">
        <v>28074</v>
      </c>
      <c r="G267" s="1000"/>
      <c r="H267" s="1000">
        <v>28074</v>
      </c>
      <c r="I267" s="1000"/>
      <c r="J267" s="971">
        <f t="shared" ref="J267" si="668">H267-F267</f>
        <v>0</v>
      </c>
      <c r="K267" s="1000">
        <v>28074</v>
      </c>
      <c r="L267" s="541">
        <f t="shared" ref="L267" si="669">K267-H267</f>
        <v>0</v>
      </c>
      <c r="M267" s="1000">
        <v>28089</v>
      </c>
      <c r="N267" s="1000"/>
      <c r="O267" s="541">
        <f t="shared" ref="O267" si="670">M267-K267</f>
        <v>15</v>
      </c>
      <c r="P267" s="541">
        <f t="shared" ref="P267" si="671">M267-H267</f>
        <v>15</v>
      </c>
      <c r="Q267" s="1000">
        <v>28089</v>
      </c>
      <c r="R267" s="1000"/>
      <c r="S267" s="971">
        <f t="shared" ref="S267" si="672">Q267-M267</f>
        <v>0</v>
      </c>
      <c r="T267" s="542">
        <f t="shared" ref="T267" si="673">Q267-F267</f>
        <v>15</v>
      </c>
      <c r="U267" s="542"/>
      <c r="V267" s="541">
        <f t="shared" ref="V267" si="674">P267</f>
        <v>15</v>
      </c>
      <c r="W267" s="543">
        <f t="shared" ref="W267" si="675">T267-V267</f>
        <v>0</v>
      </c>
      <c r="X267" s="972" t="s">
        <v>423</v>
      </c>
      <c r="Y267" s="162" t="s">
        <v>51</v>
      </c>
      <c r="Z267" s="162" t="s">
        <v>29</v>
      </c>
      <c r="AA267" s="972">
        <v>2024</v>
      </c>
      <c r="AB267" s="164" t="s">
        <v>30</v>
      </c>
      <c r="AC267" s="1001">
        <v>7</v>
      </c>
      <c r="AD267" s="974">
        <f t="shared" ref="AD267" si="676">T267/AC267</f>
        <v>2.1428571428571428</v>
      </c>
      <c r="AE267" s="975">
        <v>23.45</v>
      </c>
      <c r="AF267" s="544">
        <f t="shared" ref="AF267" si="677">AD267*AE267</f>
        <v>50.25</v>
      </c>
      <c r="AG267" s="1030" t="s">
        <v>446</v>
      </c>
      <c r="AH267" s="1007">
        <f t="shared" ref="AH267" si="678">AF267</f>
        <v>50.25</v>
      </c>
      <c r="AI267" s="978">
        <f t="shared" ref="AI267" si="679">AD267</f>
        <v>2.1428571428571428</v>
      </c>
      <c r="AJ267" s="978">
        <f t="shared" ref="AJ267" si="680">T267</f>
        <v>15</v>
      </c>
    </row>
    <row r="268" spans="1:39">
      <c r="A268" s="999">
        <v>45628</v>
      </c>
      <c r="B268" s="164" t="s">
        <v>263</v>
      </c>
      <c r="C268" s="164" t="s">
        <v>111</v>
      </c>
      <c r="D268" s="162" t="s">
        <v>448</v>
      </c>
      <c r="E268" s="164" t="s">
        <v>283</v>
      </c>
      <c r="F268" s="1000">
        <v>28089</v>
      </c>
      <c r="G268" s="1000"/>
      <c r="H268" s="1000">
        <v>28110</v>
      </c>
      <c r="I268" s="1000"/>
      <c r="J268" s="971">
        <f t="shared" ref="J268" si="681">H268-F268</f>
        <v>21</v>
      </c>
      <c r="K268" s="1000">
        <v>28110</v>
      </c>
      <c r="L268" s="541">
        <f t="shared" ref="L268" si="682">K268-H268</f>
        <v>0</v>
      </c>
      <c r="M268" s="1000">
        <v>28144</v>
      </c>
      <c r="N268" s="1000"/>
      <c r="O268" s="541">
        <f t="shared" ref="O268" si="683">M268-K268</f>
        <v>34</v>
      </c>
      <c r="P268" s="541">
        <f t="shared" ref="P268" si="684">M268-H268</f>
        <v>34</v>
      </c>
      <c r="Q268" s="1000">
        <v>28164</v>
      </c>
      <c r="R268" s="1000"/>
      <c r="S268" s="971">
        <f t="shared" ref="S268" si="685">Q268-M268</f>
        <v>20</v>
      </c>
      <c r="T268" s="542">
        <f t="shared" ref="T268" si="686">Q268-F268</f>
        <v>75</v>
      </c>
      <c r="U268" s="542"/>
      <c r="V268" s="541">
        <f t="shared" ref="V268" si="687">P268</f>
        <v>34</v>
      </c>
      <c r="W268" s="543">
        <f t="shared" ref="W268" si="688">T268-V268</f>
        <v>41</v>
      </c>
      <c r="X268" s="972" t="s">
        <v>423</v>
      </c>
      <c r="Y268" s="162" t="s">
        <v>51</v>
      </c>
      <c r="Z268" s="162" t="s">
        <v>29</v>
      </c>
      <c r="AA268" s="972">
        <v>2024</v>
      </c>
      <c r="AB268" s="164" t="s">
        <v>30</v>
      </c>
      <c r="AC268" s="1001">
        <v>7</v>
      </c>
      <c r="AD268" s="974">
        <f t="shared" ref="AD268" si="689">T268/AC268</f>
        <v>10.714285714285714</v>
      </c>
      <c r="AE268" s="975">
        <v>23.45</v>
      </c>
      <c r="AF268" s="544">
        <f t="shared" ref="AF268" si="690">AD268*AE268</f>
        <v>251.24999999999997</v>
      </c>
      <c r="AG268" s="1030" t="s">
        <v>446</v>
      </c>
      <c r="AH268" s="1007">
        <f t="shared" ref="AH268" si="691">AF268</f>
        <v>251.24999999999997</v>
      </c>
      <c r="AI268" s="978">
        <f t="shared" ref="AI268" si="692">AD268</f>
        <v>10.714285714285714</v>
      </c>
      <c r="AJ268" s="978">
        <f t="shared" ref="AJ268" si="693">T268</f>
        <v>75</v>
      </c>
      <c r="AK268" s="1114" t="s">
        <v>439</v>
      </c>
      <c r="AL268" s="1114" t="s">
        <v>440</v>
      </c>
      <c r="AM268" s="1115" t="s">
        <v>2</v>
      </c>
    </row>
    <row r="269" spans="1:39">
      <c r="A269" s="999">
        <v>45629</v>
      </c>
      <c r="B269" s="164" t="s">
        <v>263</v>
      </c>
      <c r="C269" s="164" t="s">
        <v>111</v>
      </c>
      <c r="D269" s="162" t="s">
        <v>447</v>
      </c>
      <c r="E269" s="164" t="s">
        <v>282</v>
      </c>
      <c r="F269" s="1000">
        <v>28164</v>
      </c>
      <c r="G269" s="1000"/>
      <c r="H269" s="1000">
        <v>28185</v>
      </c>
      <c r="I269" s="1000"/>
      <c r="J269" s="971">
        <f t="shared" ref="J269" si="694">H269-F269</f>
        <v>21</v>
      </c>
      <c r="K269" s="1000">
        <v>28185</v>
      </c>
      <c r="L269" s="541">
        <f t="shared" ref="L269" si="695">K269-H269</f>
        <v>0</v>
      </c>
      <c r="M269" s="1000">
        <v>28219</v>
      </c>
      <c r="N269" s="1000"/>
      <c r="O269" s="541">
        <f t="shared" ref="O269" si="696">M269-K269</f>
        <v>34</v>
      </c>
      <c r="P269" s="541">
        <f t="shared" ref="P269" si="697">M269-H269</f>
        <v>34</v>
      </c>
      <c r="Q269" s="1000">
        <v>28229</v>
      </c>
      <c r="R269" s="1000"/>
      <c r="S269" s="971">
        <f t="shared" ref="S269" si="698">Q269-M269</f>
        <v>10</v>
      </c>
      <c r="T269" s="542">
        <f t="shared" ref="T269" si="699">Q269-F269</f>
        <v>65</v>
      </c>
      <c r="U269" s="542"/>
      <c r="V269" s="541">
        <f t="shared" ref="V269" si="700">P269</f>
        <v>34</v>
      </c>
      <c r="W269" s="543">
        <f t="shared" ref="W269" si="701">T269-V269</f>
        <v>31</v>
      </c>
      <c r="X269" s="972" t="s">
        <v>423</v>
      </c>
      <c r="Y269" s="162" t="s">
        <v>51</v>
      </c>
      <c r="Z269" s="162" t="s">
        <v>29</v>
      </c>
      <c r="AA269" s="972">
        <v>2024</v>
      </c>
      <c r="AB269" s="164" t="s">
        <v>30</v>
      </c>
      <c r="AC269" s="1001">
        <v>7</v>
      </c>
      <c r="AD269" s="974">
        <f t="shared" ref="AD269" si="702">T269/AC269</f>
        <v>9.2857142857142865</v>
      </c>
      <c r="AE269" s="975">
        <v>23.45</v>
      </c>
      <c r="AF269" s="544">
        <f t="shared" ref="AF269" si="703">AD269*AE269</f>
        <v>217.75</v>
      </c>
      <c r="AG269" s="1030" t="s">
        <v>446</v>
      </c>
      <c r="AH269" s="1007">
        <f t="shared" ref="AH269" si="704">AF269</f>
        <v>217.75</v>
      </c>
      <c r="AI269" s="978">
        <f t="shared" ref="AI269" si="705">AD269</f>
        <v>9.2857142857142865</v>
      </c>
      <c r="AJ269" s="978">
        <f t="shared" ref="AJ269" si="706">T269</f>
        <v>65</v>
      </c>
      <c r="AK269" s="1121">
        <f>SUM(AH265:AH269)</f>
        <v>984.9</v>
      </c>
      <c r="AL269" s="1116">
        <v>1000</v>
      </c>
      <c r="AM269" s="1117">
        <v>45629</v>
      </c>
    </row>
    <row r="270" spans="1:39">
      <c r="A270" s="999">
        <v>45629</v>
      </c>
      <c r="B270" s="164" t="s">
        <v>263</v>
      </c>
      <c r="C270" s="164" t="s">
        <v>111</v>
      </c>
      <c r="D270" s="162" t="s">
        <v>448</v>
      </c>
      <c r="E270" s="164" t="s">
        <v>283</v>
      </c>
      <c r="F270" s="1000">
        <v>28229</v>
      </c>
      <c r="G270" s="1000"/>
      <c r="H270" s="1000">
        <v>28252</v>
      </c>
      <c r="I270" s="1000"/>
      <c r="J270" s="971">
        <f t="shared" ref="J270" si="707">H270-F270</f>
        <v>23</v>
      </c>
      <c r="K270" s="1000">
        <v>28252</v>
      </c>
      <c r="L270" s="541">
        <f t="shared" ref="L270" si="708">K270-H270</f>
        <v>0</v>
      </c>
      <c r="M270" s="1000">
        <v>28278</v>
      </c>
      <c r="N270" s="1000"/>
      <c r="O270" s="541">
        <f t="shared" ref="O270" si="709">M270-K270</f>
        <v>26</v>
      </c>
      <c r="P270" s="541">
        <f t="shared" ref="P270" si="710">M270-H270</f>
        <v>26</v>
      </c>
      <c r="Q270" s="1000">
        <v>28285</v>
      </c>
      <c r="R270" s="1000"/>
      <c r="S270" s="971">
        <f t="shared" ref="S270" si="711">Q270-M270</f>
        <v>7</v>
      </c>
      <c r="T270" s="542">
        <f t="shared" ref="T270" si="712">Q270-F270</f>
        <v>56</v>
      </c>
      <c r="U270" s="542"/>
      <c r="V270" s="541">
        <f t="shared" ref="V270" si="713">P270</f>
        <v>26</v>
      </c>
      <c r="W270" s="543">
        <f t="shared" ref="W270" si="714">T270-V270</f>
        <v>30</v>
      </c>
      <c r="X270" s="972" t="s">
        <v>423</v>
      </c>
      <c r="Y270" s="162" t="s">
        <v>51</v>
      </c>
      <c r="Z270" s="162" t="s">
        <v>29</v>
      </c>
      <c r="AA270" s="972">
        <v>2024</v>
      </c>
      <c r="AB270" s="164" t="s">
        <v>30</v>
      </c>
      <c r="AC270" s="1001">
        <v>7</v>
      </c>
      <c r="AD270" s="974">
        <f t="shared" ref="AD270" si="715">T270/AC270</f>
        <v>8</v>
      </c>
      <c r="AE270" s="975">
        <v>23.45</v>
      </c>
      <c r="AF270" s="544">
        <f t="shared" ref="AF270" si="716">AD270*AE270</f>
        <v>187.6</v>
      </c>
      <c r="AG270" s="1030" t="s">
        <v>446</v>
      </c>
      <c r="AH270" s="1007">
        <f t="shared" ref="AH270" si="717">AF270</f>
        <v>187.6</v>
      </c>
      <c r="AI270" s="978">
        <f t="shared" ref="AI270" si="718">AD270</f>
        <v>8</v>
      </c>
      <c r="AJ270" s="978">
        <f t="shared" ref="AJ270" si="719">T270</f>
        <v>56</v>
      </c>
    </row>
    <row r="271" spans="1:39">
      <c r="A271" s="999">
        <v>45630</v>
      </c>
      <c r="B271" s="164" t="s">
        <v>263</v>
      </c>
      <c r="C271" s="164" t="s">
        <v>111</v>
      </c>
      <c r="D271" s="162" t="s">
        <v>447</v>
      </c>
      <c r="E271" s="164" t="s">
        <v>282</v>
      </c>
      <c r="F271" s="1000">
        <v>28285</v>
      </c>
      <c r="G271" s="1000"/>
      <c r="H271" s="1000">
        <v>28292</v>
      </c>
      <c r="I271" s="1000"/>
      <c r="J271" s="971">
        <f t="shared" ref="J271" si="720">H271-F271</f>
        <v>7</v>
      </c>
      <c r="K271" s="1000">
        <v>28292</v>
      </c>
      <c r="L271" s="541">
        <f t="shared" ref="L271" si="721">K271-H271</f>
        <v>0</v>
      </c>
      <c r="M271" s="1000">
        <v>28325</v>
      </c>
      <c r="N271" s="1000"/>
      <c r="O271" s="541">
        <f t="shared" ref="O271" si="722">M271-K271</f>
        <v>33</v>
      </c>
      <c r="P271" s="541">
        <f t="shared" ref="P271" si="723">M271-H271</f>
        <v>33</v>
      </c>
      <c r="Q271" s="1000">
        <v>28333</v>
      </c>
      <c r="R271" s="1000"/>
      <c r="S271" s="971">
        <f t="shared" ref="S271" si="724">Q271-M271</f>
        <v>8</v>
      </c>
      <c r="T271" s="542">
        <f t="shared" ref="T271" si="725">Q271-F271</f>
        <v>48</v>
      </c>
      <c r="U271" s="542"/>
      <c r="V271" s="541">
        <f t="shared" ref="V271" si="726">P271</f>
        <v>33</v>
      </c>
      <c r="W271" s="543">
        <f t="shared" ref="W271" si="727">T271-V271</f>
        <v>15</v>
      </c>
      <c r="X271" s="972" t="s">
        <v>423</v>
      </c>
      <c r="Y271" s="162" t="s">
        <v>51</v>
      </c>
      <c r="Z271" s="162" t="s">
        <v>29</v>
      </c>
      <c r="AA271" s="972">
        <v>2024</v>
      </c>
      <c r="AB271" s="164" t="s">
        <v>30</v>
      </c>
      <c r="AC271" s="1001">
        <v>7</v>
      </c>
      <c r="AD271" s="974">
        <f t="shared" ref="AD271" si="728">T271/AC271</f>
        <v>6.8571428571428568</v>
      </c>
      <c r="AE271" s="975">
        <v>23.45</v>
      </c>
      <c r="AF271" s="544">
        <f t="shared" ref="AF271" si="729">AD271*AE271</f>
        <v>160.79999999999998</v>
      </c>
      <c r="AG271" s="1030" t="s">
        <v>446</v>
      </c>
      <c r="AH271" s="1007">
        <f t="shared" ref="AH271" si="730">AF271</f>
        <v>160.79999999999998</v>
      </c>
      <c r="AI271" s="978">
        <f t="shared" ref="AI271" si="731">AD271</f>
        <v>6.8571428571428568</v>
      </c>
      <c r="AJ271" s="978">
        <f t="shared" ref="AJ271" si="732">T271</f>
        <v>48</v>
      </c>
    </row>
    <row r="272" spans="1:39">
      <c r="A272" s="999">
        <v>45630</v>
      </c>
      <c r="B272" s="164" t="s">
        <v>263</v>
      </c>
      <c r="C272" s="164" t="s">
        <v>111</v>
      </c>
      <c r="D272" s="162" t="s">
        <v>448</v>
      </c>
      <c r="E272" s="164" t="s">
        <v>283</v>
      </c>
      <c r="F272" s="1000">
        <v>28333</v>
      </c>
      <c r="G272" s="1000"/>
      <c r="H272" s="1000">
        <v>28351</v>
      </c>
      <c r="I272" s="1000"/>
      <c r="J272" s="971">
        <f t="shared" ref="J272" si="733">H272-F272</f>
        <v>18</v>
      </c>
      <c r="K272" s="1000">
        <v>28351</v>
      </c>
      <c r="L272" s="541">
        <f t="shared" ref="L272" si="734">K272-H272</f>
        <v>0</v>
      </c>
      <c r="M272" s="1000">
        <v>28382</v>
      </c>
      <c r="N272" s="1000"/>
      <c r="O272" s="541">
        <f t="shared" ref="O272" si="735">M272-K272</f>
        <v>31</v>
      </c>
      <c r="P272" s="541">
        <f t="shared" ref="P272" si="736">M272-H272</f>
        <v>31</v>
      </c>
      <c r="Q272" s="1000">
        <v>28392</v>
      </c>
      <c r="R272" s="1000"/>
      <c r="S272" s="971">
        <f t="shared" ref="S272" si="737">Q272-M272</f>
        <v>10</v>
      </c>
      <c r="T272" s="542">
        <f t="shared" ref="T272" si="738">Q272-F272</f>
        <v>59</v>
      </c>
      <c r="U272" s="542"/>
      <c r="V272" s="541">
        <f t="shared" ref="V272" si="739">P272</f>
        <v>31</v>
      </c>
      <c r="W272" s="543">
        <f t="shared" ref="W272" si="740">T272-V272</f>
        <v>28</v>
      </c>
      <c r="X272" s="972" t="s">
        <v>423</v>
      </c>
      <c r="Y272" s="162" t="s">
        <v>51</v>
      </c>
      <c r="Z272" s="162" t="s">
        <v>29</v>
      </c>
      <c r="AA272" s="972">
        <v>2024</v>
      </c>
      <c r="AB272" s="164" t="s">
        <v>30</v>
      </c>
      <c r="AC272" s="1001">
        <v>7</v>
      </c>
      <c r="AD272" s="974">
        <f t="shared" ref="AD272" si="741">T272/AC272</f>
        <v>8.4285714285714288</v>
      </c>
      <c r="AE272" s="975">
        <v>23.45</v>
      </c>
      <c r="AF272" s="544">
        <f t="shared" ref="AF272" si="742">AD272*AE272</f>
        <v>197.65</v>
      </c>
      <c r="AG272" s="1030" t="s">
        <v>446</v>
      </c>
      <c r="AH272" s="1007">
        <f t="shared" ref="AH272" si="743">AF272</f>
        <v>197.65</v>
      </c>
      <c r="AI272" s="978">
        <f t="shared" ref="AI272" si="744">AD272</f>
        <v>8.4285714285714288</v>
      </c>
      <c r="AJ272" s="978">
        <f t="shared" ref="AJ272" si="745">T272</f>
        <v>59</v>
      </c>
      <c r="AK272" s="1114" t="s">
        <v>439</v>
      </c>
      <c r="AL272" s="1114" t="s">
        <v>440</v>
      </c>
      <c r="AM272" s="1115" t="s">
        <v>2</v>
      </c>
    </row>
    <row r="273" spans="1:39">
      <c r="A273" s="999">
        <v>45631</v>
      </c>
      <c r="B273" s="164" t="s">
        <v>263</v>
      </c>
      <c r="C273" s="164" t="s">
        <v>111</v>
      </c>
      <c r="D273" s="162" t="s">
        <v>447</v>
      </c>
      <c r="E273" s="164" t="s">
        <v>282</v>
      </c>
      <c r="F273" s="1000">
        <v>28392</v>
      </c>
      <c r="G273" s="1000"/>
      <c r="H273" s="1000">
        <v>28401</v>
      </c>
      <c r="I273" s="1000"/>
      <c r="J273" s="971">
        <f t="shared" ref="J273" si="746">H273-F273</f>
        <v>9</v>
      </c>
      <c r="K273" s="1000">
        <v>28401</v>
      </c>
      <c r="L273" s="541">
        <f t="shared" ref="L273" si="747">K273-H273</f>
        <v>0</v>
      </c>
      <c r="M273" s="1000">
        <v>28426</v>
      </c>
      <c r="N273" s="1000"/>
      <c r="O273" s="541">
        <f t="shared" ref="O273" si="748">M273-K273</f>
        <v>25</v>
      </c>
      <c r="P273" s="541">
        <f t="shared" ref="P273" si="749">M273-H273</f>
        <v>25</v>
      </c>
      <c r="Q273" s="1000">
        <v>28442</v>
      </c>
      <c r="R273" s="1000"/>
      <c r="S273" s="971">
        <f t="shared" ref="S273" si="750">Q273-M273</f>
        <v>16</v>
      </c>
      <c r="T273" s="542">
        <f t="shared" ref="T273" si="751">Q273-F273</f>
        <v>50</v>
      </c>
      <c r="U273" s="542"/>
      <c r="V273" s="541">
        <f t="shared" ref="V273" si="752">P273</f>
        <v>25</v>
      </c>
      <c r="W273" s="543">
        <f t="shared" ref="W273" si="753">T273-V273</f>
        <v>25</v>
      </c>
      <c r="X273" s="972" t="s">
        <v>423</v>
      </c>
      <c r="Y273" s="162" t="s">
        <v>51</v>
      </c>
      <c r="Z273" s="162" t="s">
        <v>29</v>
      </c>
      <c r="AA273" s="972">
        <v>2024</v>
      </c>
      <c r="AB273" s="164" t="s">
        <v>30</v>
      </c>
      <c r="AC273" s="1001">
        <v>7</v>
      </c>
      <c r="AD273" s="974">
        <f t="shared" ref="AD273" si="754">T273/AC273</f>
        <v>7.1428571428571432</v>
      </c>
      <c r="AE273" s="975">
        <v>23.45</v>
      </c>
      <c r="AF273" s="544">
        <f t="shared" ref="AF273" si="755">AD273*AE273</f>
        <v>167.5</v>
      </c>
      <c r="AG273" s="1030" t="s">
        <v>446</v>
      </c>
      <c r="AH273" s="1007">
        <f t="shared" ref="AH273" si="756">AF273</f>
        <v>167.5</v>
      </c>
      <c r="AI273" s="978">
        <f t="shared" ref="AI273" si="757">AD273</f>
        <v>7.1428571428571432</v>
      </c>
      <c r="AJ273" s="978">
        <f t="shared" ref="AJ273" si="758">T273</f>
        <v>50</v>
      </c>
      <c r="AK273" s="1121">
        <f>SUM(AH270:AH273)</f>
        <v>713.55</v>
      </c>
      <c r="AL273" s="1116">
        <v>1000</v>
      </c>
      <c r="AM273" s="1117">
        <v>45631</v>
      </c>
    </row>
    <row r="274" spans="1:39">
      <c r="A274" s="999">
        <v>45631</v>
      </c>
      <c r="B274" s="164" t="s">
        <v>263</v>
      </c>
      <c r="C274" s="164" t="s">
        <v>111</v>
      </c>
      <c r="D274" s="162" t="s">
        <v>448</v>
      </c>
      <c r="E274" s="164" t="s">
        <v>283</v>
      </c>
      <c r="F274" s="1000">
        <v>28442</v>
      </c>
      <c r="G274" s="1000"/>
      <c r="H274" s="1000">
        <v>28460</v>
      </c>
      <c r="I274" s="1000"/>
      <c r="J274" s="971">
        <f t="shared" ref="J274" si="759">H274-F274</f>
        <v>18</v>
      </c>
      <c r="K274" s="1000">
        <v>28460</v>
      </c>
      <c r="L274" s="541">
        <f t="shared" ref="L274" si="760">K274-H274</f>
        <v>0</v>
      </c>
      <c r="M274" s="1000">
        <v>28472</v>
      </c>
      <c r="N274" s="1000"/>
      <c r="O274" s="541">
        <f t="shared" ref="O274" si="761">M274-K274</f>
        <v>12</v>
      </c>
      <c r="P274" s="541">
        <f t="shared" ref="P274" si="762">M274-H274</f>
        <v>12</v>
      </c>
      <c r="Q274" s="1000">
        <v>28489</v>
      </c>
      <c r="R274" s="1000"/>
      <c r="S274" s="971">
        <f t="shared" ref="S274" si="763">Q274-M274</f>
        <v>17</v>
      </c>
      <c r="T274" s="542">
        <f t="shared" ref="T274" si="764">Q274-F274</f>
        <v>47</v>
      </c>
      <c r="U274" s="542"/>
      <c r="V274" s="541">
        <f t="shared" ref="V274" si="765">P274</f>
        <v>12</v>
      </c>
      <c r="W274" s="543">
        <f t="shared" ref="W274" si="766">T274-V274</f>
        <v>35</v>
      </c>
      <c r="X274" s="972" t="s">
        <v>423</v>
      </c>
      <c r="Y274" s="162" t="s">
        <v>51</v>
      </c>
      <c r="Z274" s="162" t="s">
        <v>29</v>
      </c>
      <c r="AA274" s="972">
        <v>2024</v>
      </c>
      <c r="AB274" s="164" t="s">
        <v>30</v>
      </c>
      <c r="AC274" s="1001">
        <v>7</v>
      </c>
      <c r="AD274" s="974">
        <f t="shared" ref="AD274" si="767">T274/AC274</f>
        <v>6.7142857142857144</v>
      </c>
      <c r="AE274" s="975">
        <v>23.45</v>
      </c>
      <c r="AF274" s="544">
        <f t="shared" ref="AF274" si="768">AD274*AE274</f>
        <v>157.44999999999999</v>
      </c>
      <c r="AG274" s="1030" t="s">
        <v>446</v>
      </c>
      <c r="AH274" s="1007">
        <f t="shared" ref="AH274" si="769">AF274</f>
        <v>157.44999999999999</v>
      </c>
      <c r="AI274" s="978">
        <f t="shared" ref="AI274" si="770">AD274</f>
        <v>6.7142857142857144</v>
      </c>
      <c r="AJ274" s="978">
        <f t="shared" ref="AJ274" si="771">T274</f>
        <v>47</v>
      </c>
    </row>
    <row r="275" spans="1:39">
      <c r="A275" s="999">
        <v>45632</v>
      </c>
      <c r="B275" s="164" t="s">
        <v>263</v>
      </c>
      <c r="C275" s="164" t="s">
        <v>111</v>
      </c>
      <c r="D275" s="162" t="s">
        <v>447</v>
      </c>
      <c r="E275" s="164" t="s">
        <v>282</v>
      </c>
      <c r="F275" s="1000">
        <v>28489</v>
      </c>
      <c r="G275" s="1000"/>
      <c r="H275" s="1000">
        <v>28499</v>
      </c>
      <c r="I275" s="1000"/>
      <c r="J275" s="971">
        <f t="shared" ref="J275" si="772">H275-F275</f>
        <v>10</v>
      </c>
      <c r="K275" s="1000">
        <v>28499</v>
      </c>
      <c r="L275" s="541">
        <f t="shared" ref="L275" si="773">K275-H275</f>
        <v>0</v>
      </c>
      <c r="M275" s="1000">
        <v>28534</v>
      </c>
      <c r="N275" s="1000"/>
      <c r="O275" s="541">
        <f t="shared" ref="O275" si="774">M275-K275</f>
        <v>35</v>
      </c>
      <c r="P275" s="541">
        <f t="shared" ref="P275" si="775">M275-H275</f>
        <v>35</v>
      </c>
      <c r="Q275" s="1000">
        <v>28542</v>
      </c>
      <c r="R275" s="1000"/>
      <c r="S275" s="971">
        <f t="shared" ref="S275" si="776">Q275-M275</f>
        <v>8</v>
      </c>
      <c r="T275" s="542">
        <f t="shared" ref="T275" si="777">Q275-F275</f>
        <v>53</v>
      </c>
      <c r="U275" s="542"/>
      <c r="V275" s="541">
        <f t="shared" ref="V275" si="778">P275</f>
        <v>35</v>
      </c>
      <c r="W275" s="543">
        <f t="shared" ref="W275" si="779">T275-V275</f>
        <v>18</v>
      </c>
      <c r="X275" s="972" t="s">
        <v>423</v>
      </c>
      <c r="Y275" s="162" t="s">
        <v>51</v>
      </c>
      <c r="Z275" s="162" t="s">
        <v>29</v>
      </c>
      <c r="AA275" s="972">
        <v>2024</v>
      </c>
      <c r="AB275" s="164" t="s">
        <v>30</v>
      </c>
      <c r="AC275" s="1001">
        <v>7</v>
      </c>
      <c r="AD275" s="974">
        <f t="shared" ref="AD275" si="780">T275/AC275</f>
        <v>7.5714285714285712</v>
      </c>
      <c r="AE275" s="975">
        <v>23.45</v>
      </c>
      <c r="AF275" s="544">
        <f t="shared" ref="AF275" si="781">AD275*AE275</f>
        <v>177.54999999999998</v>
      </c>
      <c r="AG275" s="1030" t="s">
        <v>446</v>
      </c>
      <c r="AH275" s="1007">
        <f t="shared" ref="AH275" si="782">AF275</f>
        <v>177.54999999999998</v>
      </c>
      <c r="AI275" s="978">
        <f t="shared" ref="AI275" si="783">AD275</f>
        <v>7.5714285714285712</v>
      </c>
      <c r="AJ275" s="978">
        <f t="shared" ref="AJ275" si="784">T275</f>
        <v>53</v>
      </c>
      <c r="AK275" s="1114" t="s">
        <v>439</v>
      </c>
      <c r="AL275" s="1114" t="s">
        <v>440</v>
      </c>
      <c r="AM275" s="1115" t="s">
        <v>2</v>
      </c>
    </row>
    <row r="276" spans="1:39">
      <c r="A276" s="999">
        <v>45632</v>
      </c>
      <c r="B276" s="164" t="s">
        <v>263</v>
      </c>
      <c r="C276" s="164" t="s">
        <v>111</v>
      </c>
      <c r="D276" s="162" t="s">
        <v>594</v>
      </c>
      <c r="E276" s="164" t="s">
        <v>282</v>
      </c>
      <c r="F276" s="1000">
        <v>28542</v>
      </c>
      <c r="G276" s="1000"/>
      <c r="H276" s="1000">
        <v>28542</v>
      </c>
      <c r="I276" s="1000"/>
      <c r="J276" s="971">
        <f t="shared" ref="J276" si="785">H276-F276</f>
        <v>0</v>
      </c>
      <c r="K276" s="1000">
        <v>28542</v>
      </c>
      <c r="L276" s="541">
        <f t="shared" ref="L276" si="786">K276-H276</f>
        <v>0</v>
      </c>
      <c r="M276" s="1000">
        <v>28570</v>
      </c>
      <c r="N276" s="1000"/>
      <c r="O276" s="541">
        <f t="shared" ref="O276" si="787">M276-K276</f>
        <v>28</v>
      </c>
      <c r="P276" s="541">
        <f t="shared" ref="P276" si="788">M276-H276</f>
        <v>28</v>
      </c>
      <c r="Q276" s="1000">
        <v>28570</v>
      </c>
      <c r="R276" s="1000"/>
      <c r="S276" s="971">
        <f t="shared" ref="S276" si="789">Q276-M276</f>
        <v>0</v>
      </c>
      <c r="T276" s="542">
        <f t="shared" ref="T276" si="790">Q276-F276</f>
        <v>28</v>
      </c>
      <c r="U276" s="542"/>
      <c r="V276" s="541">
        <f t="shared" ref="V276" si="791">P276</f>
        <v>28</v>
      </c>
      <c r="W276" s="543">
        <f t="shared" ref="W276" si="792">T276-V276</f>
        <v>0</v>
      </c>
      <c r="X276" s="972" t="s">
        <v>423</v>
      </c>
      <c r="Y276" s="162" t="s">
        <v>51</v>
      </c>
      <c r="Z276" s="162" t="s">
        <v>29</v>
      </c>
      <c r="AA276" s="972">
        <v>2024</v>
      </c>
      <c r="AB276" s="164" t="s">
        <v>30</v>
      </c>
      <c r="AC276" s="1001">
        <v>7</v>
      </c>
      <c r="AD276" s="974">
        <f t="shared" ref="AD276" si="793">T276/AC276</f>
        <v>4</v>
      </c>
      <c r="AE276" s="975">
        <v>23.45</v>
      </c>
      <c r="AF276" s="544">
        <f t="shared" ref="AF276" si="794">AD276*AE276</f>
        <v>93.8</v>
      </c>
      <c r="AG276" s="1030" t="s">
        <v>446</v>
      </c>
      <c r="AH276" s="1007">
        <f t="shared" ref="AH276" si="795">AF276</f>
        <v>93.8</v>
      </c>
      <c r="AI276" s="978">
        <f t="shared" ref="AI276" si="796">AD276</f>
        <v>4</v>
      </c>
      <c r="AJ276" s="978">
        <f t="shared" ref="AJ276" si="797">T276</f>
        <v>28</v>
      </c>
      <c r="AK276" s="1121">
        <f>SUM(AH274:AH276)</f>
        <v>428.8</v>
      </c>
      <c r="AL276" s="1116">
        <v>700</v>
      </c>
      <c r="AM276" s="1117">
        <v>45632</v>
      </c>
    </row>
    <row r="277" spans="1:39">
      <c r="A277" s="999">
        <v>45632</v>
      </c>
      <c r="B277" s="164" t="s">
        <v>263</v>
      </c>
      <c r="C277" s="164" t="s">
        <v>111</v>
      </c>
      <c r="D277" s="162" t="s">
        <v>448</v>
      </c>
      <c r="E277" s="164" t="s">
        <v>283</v>
      </c>
      <c r="F277" s="1000">
        <v>28570</v>
      </c>
      <c r="G277" s="1000"/>
      <c r="H277" s="1000">
        <v>28588</v>
      </c>
      <c r="I277" s="1000"/>
      <c r="J277" s="971">
        <f t="shared" ref="J277" si="798">H277-F277</f>
        <v>18</v>
      </c>
      <c r="K277" s="1000">
        <v>28588</v>
      </c>
      <c r="L277" s="541">
        <f t="shared" ref="L277" si="799">K277-H277</f>
        <v>0</v>
      </c>
      <c r="M277" s="1000">
        <v>28618</v>
      </c>
      <c r="N277" s="1000"/>
      <c r="O277" s="541">
        <f t="shared" ref="O277" si="800">M277-K277</f>
        <v>30</v>
      </c>
      <c r="P277" s="541">
        <f t="shared" ref="P277" si="801">M277-H277</f>
        <v>30</v>
      </c>
      <c r="Q277" s="1000">
        <v>28628</v>
      </c>
      <c r="R277" s="1000"/>
      <c r="S277" s="971">
        <f t="shared" ref="S277" si="802">Q277-M277</f>
        <v>10</v>
      </c>
      <c r="T277" s="542">
        <f t="shared" ref="T277" si="803">Q277-F277</f>
        <v>58</v>
      </c>
      <c r="U277" s="542"/>
      <c r="V277" s="541">
        <f t="shared" ref="V277" si="804">P277</f>
        <v>30</v>
      </c>
      <c r="W277" s="543">
        <f t="shared" ref="W277" si="805">T277-V277</f>
        <v>28</v>
      </c>
      <c r="X277" s="972" t="s">
        <v>423</v>
      </c>
      <c r="Y277" s="162" t="s">
        <v>51</v>
      </c>
      <c r="Z277" s="162" t="s">
        <v>29</v>
      </c>
      <c r="AA277" s="972">
        <v>2024</v>
      </c>
      <c r="AB277" s="164" t="s">
        <v>30</v>
      </c>
      <c r="AC277" s="1001">
        <v>7</v>
      </c>
      <c r="AD277" s="974">
        <f t="shared" ref="AD277" si="806">T277/AC277</f>
        <v>8.2857142857142865</v>
      </c>
      <c r="AE277" s="975">
        <v>23.45</v>
      </c>
      <c r="AF277" s="544">
        <f t="shared" ref="AF277" si="807">AD277*AE277</f>
        <v>194.3</v>
      </c>
      <c r="AG277" s="1030" t="s">
        <v>446</v>
      </c>
      <c r="AH277" s="1007">
        <f t="shared" ref="AH277" si="808">AF277</f>
        <v>194.3</v>
      </c>
      <c r="AI277" s="978">
        <f t="shared" ref="AI277" si="809">AD277</f>
        <v>8.2857142857142865</v>
      </c>
      <c r="AJ277" s="978">
        <f t="shared" ref="AJ277" si="810">T277</f>
        <v>58</v>
      </c>
      <c r="AK277" s="1114" t="s">
        <v>439</v>
      </c>
      <c r="AL277" s="1114" t="s">
        <v>440</v>
      </c>
      <c r="AM277" s="1115" t="s">
        <v>2</v>
      </c>
    </row>
    <row r="278" spans="1:39">
      <c r="A278" s="999">
        <v>45635</v>
      </c>
      <c r="B278" s="164" t="s">
        <v>263</v>
      </c>
      <c r="C278" s="164" t="s">
        <v>111</v>
      </c>
      <c r="D278" s="162" t="s">
        <v>447</v>
      </c>
      <c r="E278" s="164" t="s">
        <v>282</v>
      </c>
      <c r="F278" s="1000">
        <v>28628</v>
      </c>
      <c r="G278" s="1000"/>
      <c r="H278" s="1000">
        <v>28638</v>
      </c>
      <c r="I278" s="1000"/>
      <c r="J278" s="971">
        <f t="shared" ref="J278" si="811">H278-F278</f>
        <v>10</v>
      </c>
      <c r="K278" s="1000">
        <v>28638</v>
      </c>
      <c r="L278" s="541">
        <f t="shared" ref="L278" si="812">K278-H278</f>
        <v>0</v>
      </c>
      <c r="M278" s="1000">
        <v>28667</v>
      </c>
      <c r="N278" s="1000"/>
      <c r="O278" s="541">
        <f t="shared" ref="O278" si="813">M278-K278</f>
        <v>29</v>
      </c>
      <c r="P278" s="541">
        <f t="shared" ref="P278" si="814">M278-H278</f>
        <v>29</v>
      </c>
      <c r="Q278" s="1000">
        <v>28674</v>
      </c>
      <c r="R278" s="1000"/>
      <c r="S278" s="971">
        <f t="shared" ref="S278" si="815">Q278-M278</f>
        <v>7</v>
      </c>
      <c r="T278" s="542">
        <f t="shared" ref="T278" si="816">Q278-F278</f>
        <v>46</v>
      </c>
      <c r="U278" s="542"/>
      <c r="V278" s="541">
        <f t="shared" ref="V278" si="817">P278</f>
        <v>29</v>
      </c>
      <c r="W278" s="543">
        <f t="shared" ref="W278" si="818">T278-V278</f>
        <v>17</v>
      </c>
      <c r="X278" s="972" t="s">
        <v>423</v>
      </c>
      <c r="Y278" s="162" t="s">
        <v>51</v>
      </c>
      <c r="Z278" s="162" t="s">
        <v>29</v>
      </c>
      <c r="AA278" s="972">
        <v>2024</v>
      </c>
      <c r="AB278" s="164" t="s">
        <v>30</v>
      </c>
      <c r="AC278" s="1001">
        <v>7</v>
      </c>
      <c r="AD278" s="974">
        <f t="shared" ref="AD278" si="819">T278/AC278</f>
        <v>6.5714285714285712</v>
      </c>
      <c r="AE278" s="975">
        <v>23.45</v>
      </c>
      <c r="AF278" s="544">
        <f t="shared" ref="AF278" si="820">AD278*AE278</f>
        <v>154.1</v>
      </c>
      <c r="AG278" s="1030" t="s">
        <v>446</v>
      </c>
      <c r="AH278" s="1007">
        <f t="shared" ref="AH278" si="821">AF278</f>
        <v>154.1</v>
      </c>
      <c r="AI278" s="978">
        <f t="shared" ref="AI278" si="822">AD278</f>
        <v>6.5714285714285712</v>
      </c>
      <c r="AJ278" s="978">
        <f t="shared" ref="AJ278" si="823">T278</f>
        <v>46</v>
      </c>
      <c r="AK278" s="1121">
        <f>SUM(AH277:AH278)</f>
        <v>348.4</v>
      </c>
      <c r="AL278" s="1116">
        <v>700</v>
      </c>
      <c r="AM278" s="1117">
        <v>45635</v>
      </c>
    </row>
    <row r="279" spans="1:39">
      <c r="A279" s="999">
        <v>45635</v>
      </c>
      <c r="B279" s="164" t="s">
        <v>263</v>
      </c>
      <c r="C279" s="164" t="s">
        <v>111</v>
      </c>
      <c r="D279" s="162" t="s">
        <v>448</v>
      </c>
      <c r="E279" s="164" t="s">
        <v>283</v>
      </c>
      <c r="F279" s="1000">
        <v>28674</v>
      </c>
      <c r="G279" s="1000"/>
      <c r="H279" s="1000">
        <v>28707</v>
      </c>
      <c r="I279" s="1000"/>
      <c r="J279" s="971">
        <f t="shared" ref="J279" si="824">H279-F279</f>
        <v>33</v>
      </c>
      <c r="K279" s="1000">
        <v>28707</v>
      </c>
      <c r="L279" s="541">
        <f t="shared" ref="L279" si="825">K279-H279</f>
        <v>0</v>
      </c>
      <c r="M279" s="1000">
        <v>28739</v>
      </c>
      <c r="N279" s="1000"/>
      <c r="O279" s="541">
        <f t="shared" ref="O279" si="826">M279-K279</f>
        <v>32</v>
      </c>
      <c r="P279" s="541">
        <f t="shared" ref="P279" si="827">M279-H279</f>
        <v>32</v>
      </c>
      <c r="Q279" s="1000">
        <v>28749</v>
      </c>
      <c r="R279" s="1000"/>
      <c r="S279" s="971">
        <f t="shared" ref="S279" si="828">Q279-M279</f>
        <v>10</v>
      </c>
      <c r="T279" s="542">
        <f t="shared" ref="T279" si="829">Q279-F279</f>
        <v>75</v>
      </c>
      <c r="U279" s="542"/>
      <c r="V279" s="541">
        <f t="shared" ref="V279" si="830">P279</f>
        <v>32</v>
      </c>
      <c r="W279" s="543">
        <f t="shared" ref="W279" si="831">T279-V279</f>
        <v>43</v>
      </c>
      <c r="X279" s="972" t="s">
        <v>423</v>
      </c>
      <c r="Y279" s="162" t="s">
        <v>51</v>
      </c>
      <c r="Z279" s="162" t="s">
        <v>29</v>
      </c>
      <c r="AA279" s="972">
        <v>2024</v>
      </c>
      <c r="AB279" s="164" t="s">
        <v>30</v>
      </c>
      <c r="AC279" s="1001">
        <v>7</v>
      </c>
      <c r="AD279" s="974">
        <f t="shared" ref="AD279" si="832">T279/AC279</f>
        <v>10.714285714285714</v>
      </c>
      <c r="AE279" s="975">
        <v>23.45</v>
      </c>
      <c r="AF279" s="544">
        <f t="shared" ref="AF279" si="833">AD279*AE279</f>
        <v>251.24999999999997</v>
      </c>
      <c r="AG279" s="1030" t="s">
        <v>446</v>
      </c>
      <c r="AH279" s="1007">
        <f t="shared" ref="AH279" si="834">AF279</f>
        <v>251.24999999999997</v>
      </c>
      <c r="AI279" s="978">
        <f t="shared" ref="AI279" si="835">AD279</f>
        <v>10.714285714285714</v>
      </c>
      <c r="AJ279" s="978">
        <f t="shared" ref="AJ279" si="836">T279</f>
        <v>75</v>
      </c>
      <c r="AK279" s="1114" t="s">
        <v>439</v>
      </c>
      <c r="AL279" s="1114" t="s">
        <v>440</v>
      </c>
      <c r="AM279" s="1115" t="s">
        <v>2</v>
      </c>
    </row>
    <row r="280" spans="1:39">
      <c r="A280" s="999">
        <v>45636</v>
      </c>
      <c r="B280" s="164" t="s">
        <v>263</v>
      </c>
      <c r="C280" s="164" t="s">
        <v>111</v>
      </c>
      <c r="D280" s="162" t="s">
        <v>447</v>
      </c>
      <c r="E280" s="164" t="s">
        <v>282</v>
      </c>
      <c r="F280" s="1000">
        <v>28749</v>
      </c>
      <c r="G280" s="1000"/>
      <c r="H280" s="1000">
        <v>28758</v>
      </c>
      <c r="I280" s="1000"/>
      <c r="J280" s="971">
        <f t="shared" ref="J280" si="837">H280-F280</f>
        <v>9</v>
      </c>
      <c r="K280" s="1000">
        <v>28758</v>
      </c>
      <c r="L280" s="541">
        <f t="shared" ref="L280" si="838">K280-H280</f>
        <v>0</v>
      </c>
      <c r="M280" s="1000">
        <v>28790</v>
      </c>
      <c r="N280" s="1000"/>
      <c r="O280" s="541">
        <f t="shared" ref="O280" si="839">M280-K280</f>
        <v>32</v>
      </c>
      <c r="P280" s="541">
        <f t="shared" ref="P280" si="840">M280-H280</f>
        <v>32</v>
      </c>
      <c r="Q280" s="1000">
        <v>28798</v>
      </c>
      <c r="R280" s="1000"/>
      <c r="S280" s="971">
        <f t="shared" ref="S280" si="841">Q280-M280</f>
        <v>8</v>
      </c>
      <c r="T280" s="542">
        <f t="shared" ref="T280" si="842">Q280-F280</f>
        <v>49</v>
      </c>
      <c r="U280" s="542"/>
      <c r="V280" s="541">
        <f t="shared" ref="V280" si="843">P280</f>
        <v>32</v>
      </c>
      <c r="W280" s="543">
        <f t="shared" ref="W280" si="844">T280-V280</f>
        <v>17</v>
      </c>
      <c r="X280" s="972" t="s">
        <v>423</v>
      </c>
      <c r="Y280" s="162" t="s">
        <v>51</v>
      </c>
      <c r="Z280" s="162" t="s">
        <v>29</v>
      </c>
      <c r="AA280" s="972">
        <v>2024</v>
      </c>
      <c r="AB280" s="164" t="s">
        <v>30</v>
      </c>
      <c r="AC280" s="1001">
        <v>7</v>
      </c>
      <c r="AD280" s="974">
        <f t="shared" ref="AD280" si="845">T280/AC280</f>
        <v>7</v>
      </c>
      <c r="AE280" s="975">
        <v>23.45</v>
      </c>
      <c r="AF280" s="544">
        <f t="shared" ref="AF280" si="846">AD280*AE280</f>
        <v>164.15</v>
      </c>
      <c r="AG280" s="1030" t="s">
        <v>446</v>
      </c>
      <c r="AH280" s="1007">
        <f t="shared" ref="AH280" si="847">AF280</f>
        <v>164.15</v>
      </c>
      <c r="AI280" s="978">
        <f t="shared" ref="AI280" si="848">AD280</f>
        <v>7</v>
      </c>
      <c r="AJ280" s="978">
        <f t="shared" ref="AJ280" si="849">T280</f>
        <v>49</v>
      </c>
      <c r="AK280" s="1121">
        <f>SUM(AH279:AH280)</f>
        <v>415.4</v>
      </c>
      <c r="AL280" s="1116">
        <v>800</v>
      </c>
      <c r="AM280" s="1117">
        <v>45636</v>
      </c>
    </row>
    <row r="281" spans="1:39">
      <c r="A281" s="999">
        <v>45636</v>
      </c>
      <c r="B281" s="164" t="s">
        <v>263</v>
      </c>
      <c r="C281" s="164" t="s">
        <v>111</v>
      </c>
      <c r="D281" s="162" t="s">
        <v>448</v>
      </c>
      <c r="E281" s="164" t="s">
        <v>283</v>
      </c>
      <c r="F281" s="1000">
        <v>28798</v>
      </c>
      <c r="G281" s="1000"/>
      <c r="H281" s="1000">
        <v>28826</v>
      </c>
      <c r="I281" s="1000"/>
      <c r="J281" s="971">
        <f t="shared" ref="J281" si="850">H281-F281</f>
        <v>28</v>
      </c>
      <c r="K281" s="1000">
        <v>28826</v>
      </c>
      <c r="L281" s="541">
        <f t="shared" ref="L281" si="851">K281-H281</f>
        <v>0</v>
      </c>
      <c r="M281" s="1000">
        <v>28858</v>
      </c>
      <c r="N281" s="1000"/>
      <c r="O281" s="541">
        <f t="shared" ref="O281" si="852">M281-K281</f>
        <v>32</v>
      </c>
      <c r="P281" s="541">
        <f t="shared" ref="P281" si="853">M281-H281</f>
        <v>32</v>
      </c>
      <c r="Q281" s="1000">
        <v>28867</v>
      </c>
      <c r="R281" s="1000"/>
      <c r="S281" s="971">
        <f t="shared" ref="S281" si="854">Q281-M281</f>
        <v>9</v>
      </c>
      <c r="T281" s="542">
        <f t="shared" ref="T281" si="855">Q281-F281</f>
        <v>69</v>
      </c>
      <c r="U281" s="542"/>
      <c r="V281" s="541">
        <f t="shared" ref="V281" si="856">P281</f>
        <v>32</v>
      </c>
      <c r="W281" s="543">
        <f t="shared" ref="W281" si="857">T281-V281</f>
        <v>37</v>
      </c>
      <c r="X281" s="972" t="s">
        <v>423</v>
      </c>
      <c r="Y281" s="162" t="s">
        <v>51</v>
      </c>
      <c r="Z281" s="162" t="s">
        <v>29</v>
      </c>
      <c r="AA281" s="972">
        <v>2024</v>
      </c>
      <c r="AB281" s="164" t="s">
        <v>30</v>
      </c>
      <c r="AC281" s="1001">
        <v>7</v>
      </c>
      <c r="AD281" s="974">
        <f t="shared" ref="AD281" si="858">T281/AC281</f>
        <v>9.8571428571428577</v>
      </c>
      <c r="AE281" s="975">
        <v>23.45</v>
      </c>
      <c r="AF281" s="544">
        <f t="shared" ref="AF281" si="859">AD281*AE281</f>
        <v>231.15</v>
      </c>
      <c r="AG281" s="1030" t="s">
        <v>446</v>
      </c>
      <c r="AH281" s="1007">
        <f t="shared" ref="AH281" si="860">AF281</f>
        <v>231.15</v>
      </c>
      <c r="AI281" s="978">
        <f t="shared" ref="AI281" si="861">AD281</f>
        <v>9.8571428571428577</v>
      </c>
      <c r="AJ281" s="978">
        <f t="shared" ref="AJ281" si="862">T281</f>
        <v>69</v>
      </c>
    </row>
    <row r="282" spans="1:39">
      <c r="A282" s="999">
        <v>45637</v>
      </c>
      <c r="B282" s="164" t="s">
        <v>263</v>
      </c>
      <c r="C282" s="164" t="s">
        <v>111</v>
      </c>
      <c r="D282" s="162" t="s">
        <v>447</v>
      </c>
      <c r="E282" s="164" t="s">
        <v>282</v>
      </c>
      <c r="F282" s="1000">
        <v>28867</v>
      </c>
      <c r="G282" s="1000"/>
      <c r="H282" s="1000">
        <v>28877</v>
      </c>
      <c r="I282" s="1000"/>
      <c r="J282" s="971">
        <f t="shared" ref="J282" si="863">H282-F282</f>
        <v>10</v>
      </c>
      <c r="K282" s="1000">
        <v>28877</v>
      </c>
      <c r="L282" s="541">
        <f t="shared" ref="L282" si="864">K282-H282</f>
        <v>0</v>
      </c>
      <c r="M282" s="1000">
        <v>28895</v>
      </c>
      <c r="N282" s="1000"/>
      <c r="O282" s="541">
        <f t="shared" ref="O282" si="865">M282-K282</f>
        <v>18</v>
      </c>
      <c r="P282" s="541">
        <f t="shared" ref="P282" si="866">M282-H282</f>
        <v>18</v>
      </c>
      <c r="Q282" s="1000">
        <v>28917</v>
      </c>
      <c r="R282" s="1000"/>
      <c r="S282" s="971">
        <f t="shared" ref="S282" si="867">Q282-M282</f>
        <v>22</v>
      </c>
      <c r="T282" s="542">
        <f t="shared" ref="T282" si="868">Q282-F282</f>
        <v>50</v>
      </c>
      <c r="U282" s="542"/>
      <c r="V282" s="541">
        <f t="shared" ref="V282" si="869">P282</f>
        <v>18</v>
      </c>
      <c r="W282" s="543">
        <f t="shared" ref="W282" si="870">T282-V282</f>
        <v>32</v>
      </c>
      <c r="X282" s="972" t="s">
        <v>423</v>
      </c>
      <c r="Y282" s="162" t="s">
        <v>51</v>
      </c>
      <c r="Z282" s="162" t="s">
        <v>29</v>
      </c>
      <c r="AA282" s="972">
        <v>2024</v>
      </c>
      <c r="AB282" s="164" t="s">
        <v>30</v>
      </c>
      <c r="AC282" s="1001">
        <v>7</v>
      </c>
      <c r="AD282" s="974">
        <f t="shared" ref="AD282" si="871">T282/AC282</f>
        <v>7.1428571428571432</v>
      </c>
      <c r="AE282" s="975">
        <v>23.45</v>
      </c>
      <c r="AF282" s="544">
        <f t="shared" ref="AF282" si="872">AD282*AE282</f>
        <v>167.5</v>
      </c>
      <c r="AG282" s="1030" t="s">
        <v>446</v>
      </c>
      <c r="AH282" s="1007">
        <f t="shared" ref="AH282" si="873">AF282</f>
        <v>167.5</v>
      </c>
      <c r="AI282" s="978">
        <f t="shared" ref="AI282" si="874">AD282</f>
        <v>7.1428571428571432</v>
      </c>
      <c r="AJ282" s="978">
        <f t="shared" ref="AJ282" si="875">T282</f>
        <v>50</v>
      </c>
    </row>
    <row r="283" spans="1:39">
      <c r="A283" s="999">
        <v>45637</v>
      </c>
      <c r="B283" s="164" t="s">
        <v>263</v>
      </c>
      <c r="C283" s="164" t="s">
        <v>111</v>
      </c>
      <c r="D283" s="162" t="s">
        <v>448</v>
      </c>
      <c r="E283" s="164" t="s">
        <v>283</v>
      </c>
      <c r="F283" s="1000">
        <v>28917</v>
      </c>
      <c r="G283" s="1000"/>
      <c r="H283" s="1000">
        <v>28966</v>
      </c>
      <c r="I283" s="1000"/>
      <c r="J283" s="971">
        <f t="shared" ref="J283" si="876">H283-F283</f>
        <v>49</v>
      </c>
      <c r="K283" s="1000">
        <v>28966</v>
      </c>
      <c r="L283" s="541">
        <f t="shared" ref="L283" si="877">K283-H283</f>
        <v>0</v>
      </c>
      <c r="M283" s="1000">
        <v>28985</v>
      </c>
      <c r="N283" s="1000"/>
      <c r="O283" s="541">
        <f t="shared" ref="O283" si="878">M283-K283</f>
        <v>19</v>
      </c>
      <c r="P283" s="541">
        <f t="shared" ref="P283" si="879">M283-H283</f>
        <v>19</v>
      </c>
      <c r="Q283" s="1000">
        <v>28994</v>
      </c>
      <c r="R283" s="1000"/>
      <c r="S283" s="971">
        <f t="shared" ref="S283" si="880">Q283-M283</f>
        <v>9</v>
      </c>
      <c r="T283" s="542">
        <f t="shared" ref="T283" si="881">Q283-F283</f>
        <v>77</v>
      </c>
      <c r="U283" s="542"/>
      <c r="V283" s="541">
        <f t="shared" ref="V283" si="882">P283</f>
        <v>19</v>
      </c>
      <c r="W283" s="543">
        <f t="shared" ref="W283" si="883">T283-V283</f>
        <v>58</v>
      </c>
      <c r="X283" s="972" t="s">
        <v>423</v>
      </c>
      <c r="Y283" s="162" t="s">
        <v>51</v>
      </c>
      <c r="Z283" s="162" t="s">
        <v>29</v>
      </c>
      <c r="AA283" s="972">
        <v>2024</v>
      </c>
      <c r="AB283" s="164" t="s">
        <v>30</v>
      </c>
      <c r="AC283" s="1001">
        <v>7</v>
      </c>
      <c r="AD283" s="974">
        <f t="shared" ref="AD283" si="884">T283/AC283</f>
        <v>11</v>
      </c>
      <c r="AE283" s="975">
        <v>23.45</v>
      </c>
      <c r="AF283" s="544">
        <f t="shared" ref="AF283" si="885">AD283*AE283</f>
        <v>257.95</v>
      </c>
      <c r="AG283" s="1030" t="s">
        <v>446</v>
      </c>
      <c r="AH283" s="1007">
        <f t="shared" ref="AH283" si="886">AF283</f>
        <v>257.95</v>
      </c>
      <c r="AI283" s="978">
        <f t="shared" ref="AI283" si="887">AD283</f>
        <v>11</v>
      </c>
      <c r="AJ283" s="978">
        <f t="shared" ref="AJ283" si="888">T283</f>
        <v>77</v>
      </c>
      <c r="AK283" s="1114" t="s">
        <v>439</v>
      </c>
      <c r="AL283" s="1114" t="s">
        <v>440</v>
      </c>
      <c r="AM283" s="1115" t="s">
        <v>2</v>
      </c>
    </row>
    <row r="284" spans="1:39">
      <c r="A284" s="999">
        <v>45638</v>
      </c>
      <c r="B284" s="164" t="s">
        <v>263</v>
      </c>
      <c r="C284" s="164" t="s">
        <v>111</v>
      </c>
      <c r="D284" s="162" t="s">
        <v>279</v>
      </c>
      <c r="E284" s="164" t="s">
        <v>282</v>
      </c>
      <c r="F284" s="1000">
        <v>28994</v>
      </c>
      <c r="G284" s="1000"/>
      <c r="H284" s="1000">
        <v>29010</v>
      </c>
      <c r="I284" s="1000"/>
      <c r="J284" s="971">
        <f t="shared" ref="J284" si="889">H284-F284</f>
        <v>16</v>
      </c>
      <c r="K284" s="1000">
        <v>29010</v>
      </c>
      <c r="L284" s="541">
        <f t="shared" ref="L284" si="890">K284-H284</f>
        <v>0</v>
      </c>
      <c r="M284" s="1000">
        <v>29021</v>
      </c>
      <c r="N284" s="1000"/>
      <c r="O284" s="541">
        <f t="shared" ref="O284" si="891">M284-K284</f>
        <v>11</v>
      </c>
      <c r="P284" s="541">
        <f t="shared" ref="P284" si="892">M284-H284</f>
        <v>11</v>
      </c>
      <c r="Q284" s="1000">
        <v>29042</v>
      </c>
      <c r="R284" s="1000"/>
      <c r="S284" s="971">
        <f t="shared" ref="S284" si="893">Q284-M284</f>
        <v>21</v>
      </c>
      <c r="T284" s="542">
        <f t="shared" ref="T284" si="894">Q284-F284</f>
        <v>48</v>
      </c>
      <c r="U284" s="542"/>
      <c r="V284" s="541">
        <f t="shared" ref="V284" si="895">P284</f>
        <v>11</v>
      </c>
      <c r="W284" s="543">
        <f t="shared" ref="W284" si="896">T284-V284</f>
        <v>37</v>
      </c>
      <c r="X284" s="972" t="s">
        <v>423</v>
      </c>
      <c r="Y284" s="162" t="s">
        <v>51</v>
      </c>
      <c r="Z284" s="162" t="s">
        <v>29</v>
      </c>
      <c r="AA284" s="972">
        <v>2024</v>
      </c>
      <c r="AB284" s="164" t="s">
        <v>30</v>
      </c>
      <c r="AC284" s="1001">
        <v>7</v>
      </c>
      <c r="AD284" s="974">
        <f t="shared" ref="AD284" si="897">T284/AC284</f>
        <v>6.8571428571428568</v>
      </c>
      <c r="AE284" s="975">
        <v>23.45</v>
      </c>
      <c r="AF284" s="544">
        <f t="shared" ref="AF284" si="898">AD284*AE284</f>
        <v>160.79999999999998</v>
      </c>
      <c r="AG284" s="1030" t="s">
        <v>446</v>
      </c>
      <c r="AH284" s="1007">
        <f t="shared" ref="AH284" si="899">AF284</f>
        <v>160.79999999999998</v>
      </c>
      <c r="AI284" s="978">
        <f t="shared" ref="AI284" si="900">AD284</f>
        <v>6.8571428571428568</v>
      </c>
      <c r="AJ284" s="978">
        <f t="shared" ref="AJ284" si="901">T284</f>
        <v>48</v>
      </c>
      <c r="AK284" s="1121">
        <f>SUM(AH281:AH284)</f>
        <v>817.39999999999986</v>
      </c>
      <c r="AL284" s="1116">
        <v>1000</v>
      </c>
      <c r="AM284" s="1117">
        <v>45638</v>
      </c>
    </row>
    <row r="285" spans="1:39">
      <c r="A285" s="999">
        <v>45639</v>
      </c>
      <c r="B285" s="164" t="s">
        <v>263</v>
      </c>
      <c r="C285" s="164" t="s">
        <v>111</v>
      </c>
      <c r="D285" s="162" t="s">
        <v>447</v>
      </c>
      <c r="E285" s="164" t="s">
        <v>282</v>
      </c>
      <c r="F285" s="1000">
        <v>29042</v>
      </c>
      <c r="G285" s="1000"/>
      <c r="H285" s="1000">
        <v>29051</v>
      </c>
      <c r="I285" s="1000"/>
      <c r="J285" s="971">
        <f t="shared" ref="J285" si="902">H285-F285</f>
        <v>9</v>
      </c>
      <c r="K285" s="1000">
        <v>29051</v>
      </c>
      <c r="L285" s="541">
        <f t="shared" ref="L285" si="903">K285-H285</f>
        <v>0</v>
      </c>
      <c r="M285" s="1000">
        <v>29069</v>
      </c>
      <c r="N285" s="1000"/>
      <c r="O285" s="541">
        <f t="shared" ref="O285" si="904">M285-K285</f>
        <v>18</v>
      </c>
      <c r="P285" s="541">
        <f t="shared" ref="P285" si="905">M285-H285</f>
        <v>18</v>
      </c>
      <c r="Q285" s="1000">
        <v>29091</v>
      </c>
      <c r="R285" s="1000"/>
      <c r="S285" s="971">
        <f t="shared" ref="S285" si="906">Q285-M285</f>
        <v>22</v>
      </c>
      <c r="T285" s="542">
        <f t="shared" ref="T285" si="907">Q285-F285</f>
        <v>49</v>
      </c>
      <c r="U285" s="542"/>
      <c r="V285" s="541">
        <f t="shared" ref="V285" si="908">P285</f>
        <v>18</v>
      </c>
      <c r="W285" s="543">
        <f t="shared" ref="W285" si="909">T285-V285</f>
        <v>31</v>
      </c>
      <c r="X285" s="972" t="s">
        <v>423</v>
      </c>
      <c r="Y285" s="162" t="s">
        <v>51</v>
      </c>
      <c r="Z285" s="162" t="s">
        <v>29</v>
      </c>
      <c r="AA285" s="972">
        <v>2024</v>
      </c>
      <c r="AB285" s="164" t="s">
        <v>30</v>
      </c>
      <c r="AC285" s="1001">
        <v>7</v>
      </c>
      <c r="AD285" s="974">
        <f t="shared" ref="AD285" si="910">T285/AC285</f>
        <v>7</v>
      </c>
      <c r="AE285" s="975">
        <v>23.45</v>
      </c>
      <c r="AF285" s="544">
        <f t="shared" ref="AF285" si="911">AD285*AE285</f>
        <v>164.15</v>
      </c>
      <c r="AG285" s="1030" t="s">
        <v>446</v>
      </c>
      <c r="AH285" s="1007">
        <f t="shared" ref="AH285" si="912">AF285</f>
        <v>164.15</v>
      </c>
      <c r="AI285" s="978">
        <f t="shared" ref="AI285" si="913">AD285</f>
        <v>7</v>
      </c>
      <c r="AJ285" s="978">
        <f t="shared" ref="AJ285" si="914">T285</f>
        <v>49</v>
      </c>
      <c r="AK285" s="1114" t="s">
        <v>439</v>
      </c>
      <c r="AL285" s="1114" t="s">
        <v>440</v>
      </c>
      <c r="AM285" s="1115" t="s">
        <v>2</v>
      </c>
    </row>
    <row r="286" spans="1:39">
      <c r="A286" s="999">
        <v>45639</v>
      </c>
      <c r="B286" s="164" t="s">
        <v>263</v>
      </c>
      <c r="C286" s="164" t="s">
        <v>111</v>
      </c>
      <c r="D286" s="162" t="s">
        <v>448</v>
      </c>
      <c r="E286" s="164" t="s">
        <v>283</v>
      </c>
      <c r="F286" s="1000">
        <v>29091</v>
      </c>
      <c r="G286" s="1000"/>
      <c r="H286" s="1000">
        <v>29129</v>
      </c>
      <c r="I286" s="1000"/>
      <c r="J286" s="971">
        <f t="shared" ref="J286" si="915">H286-F286</f>
        <v>38</v>
      </c>
      <c r="K286" s="1000">
        <v>29129</v>
      </c>
      <c r="L286" s="541">
        <f t="shared" ref="L286" si="916">K286-H286</f>
        <v>0</v>
      </c>
      <c r="M286" s="1000">
        <v>29193</v>
      </c>
      <c r="N286" s="1000"/>
      <c r="O286" s="541">
        <f t="shared" ref="O286" si="917">M286-K286</f>
        <v>64</v>
      </c>
      <c r="P286" s="541">
        <f t="shared" ref="P286" si="918">M286-H286</f>
        <v>64</v>
      </c>
      <c r="Q286" s="1000">
        <v>29201</v>
      </c>
      <c r="R286" s="1000"/>
      <c r="S286" s="971">
        <f t="shared" ref="S286" si="919">Q286-M286</f>
        <v>8</v>
      </c>
      <c r="T286" s="542">
        <f t="shared" ref="T286" si="920">Q286-F286</f>
        <v>110</v>
      </c>
      <c r="U286" s="542"/>
      <c r="V286" s="541">
        <f t="shared" ref="V286" si="921">P286</f>
        <v>64</v>
      </c>
      <c r="W286" s="543">
        <f t="shared" ref="W286" si="922">T286-V286</f>
        <v>46</v>
      </c>
      <c r="X286" s="972" t="s">
        <v>423</v>
      </c>
      <c r="Y286" s="162" t="s">
        <v>51</v>
      </c>
      <c r="Z286" s="162" t="s">
        <v>29</v>
      </c>
      <c r="AA286" s="972">
        <v>2024</v>
      </c>
      <c r="AB286" s="164" t="s">
        <v>30</v>
      </c>
      <c r="AC286" s="1001">
        <v>7</v>
      </c>
      <c r="AD286" s="974">
        <f t="shared" ref="AD286" si="923">T286/AC286</f>
        <v>15.714285714285714</v>
      </c>
      <c r="AE286" s="975">
        <v>23.45</v>
      </c>
      <c r="AF286" s="544">
        <f t="shared" ref="AF286" si="924">AD286*AE286</f>
        <v>368.49999999999994</v>
      </c>
      <c r="AG286" s="1030" t="s">
        <v>446</v>
      </c>
      <c r="AH286" s="1007">
        <f t="shared" ref="AH286" si="925">AF286</f>
        <v>368.49999999999994</v>
      </c>
      <c r="AI286" s="978">
        <f t="shared" ref="AI286" si="926">AD286</f>
        <v>15.714285714285714</v>
      </c>
      <c r="AJ286" s="978">
        <f t="shared" ref="AJ286" si="927">T286</f>
        <v>110</v>
      </c>
      <c r="AK286" s="1121">
        <f>SUM(AH285:AH286)</f>
        <v>532.65</v>
      </c>
      <c r="AL286" s="1116">
        <v>1200</v>
      </c>
      <c r="AM286" s="1117">
        <v>45642</v>
      </c>
    </row>
    <row r="287" spans="1:39">
      <c r="A287" s="999">
        <v>45642</v>
      </c>
      <c r="B287" s="164" t="s">
        <v>263</v>
      </c>
      <c r="C287" s="164" t="s">
        <v>111</v>
      </c>
      <c r="D287" s="162" t="s">
        <v>447</v>
      </c>
      <c r="E287" s="164" t="s">
        <v>282</v>
      </c>
      <c r="F287" s="1000">
        <v>29201</v>
      </c>
      <c r="G287" s="1000"/>
      <c r="H287" s="1000">
        <v>29211</v>
      </c>
      <c r="I287" s="1000"/>
      <c r="J287" s="971">
        <f t="shared" ref="J287" si="928">H287-F287</f>
        <v>10</v>
      </c>
      <c r="K287" s="1000">
        <v>29211</v>
      </c>
      <c r="L287" s="541">
        <f t="shared" ref="L287" si="929">K287-H287</f>
        <v>0</v>
      </c>
      <c r="M287" s="1000">
        <v>29230</v>
      </c>
      <c r="N287" s="1000"/>
      <c r="O287" s="541">
        <f t="shared" ref="O287" si="930">M287-K287</f>
        <v>19</v>
      </c>
      <c r="P287" s="541">
        <f t="shared" ref="P287" si="931">M287-H287</f>
        <v>19</v>
      </c>
      <c r="Q287" s="1000">
        <v>29251</v>
      </c>
      <c r="R287" s="1000"/>
      <c r="S287" s="971">
        <f t="shared" ref="S287" si="932">Q287-M287</f>
        <v>21</v>
      </c>
      <c r="T287" s="542">
        <f t="shared" ref="T287" si="933">Q287-F287</f>
        <v>50</v>
      </c>
      <c r="U287" s="542"/>
      <c r="V287" s="541">
        <f t="shared" ref="V287" si="934">P287</f>
        <v>19</v>
      </c>
      <c r="W287" s="543">
        <f t="shared" ref="W287" si="935">T287-V287</f>
        <v>31</v>
      </c>
      <c r="X287" s="972" t="s">
        <v>423</v>
      </c>
      <c r="Y287" s="162" t="s">
        <v>51</v>
      </c>
      <c r="Z287" s="162" t="s">
        <v>29</v>
      </c>
      <c r="AA287" s="972">
        <v>2024</v>
      </c>
      <c r="AB287" s="164" t="s">
        <v>30</v>
      </c>
      <c r="AC287" s="1001">
        <v>7</v>
      </c>
      <c r="AD287" s="974">
        <f t="shared" ref="AD287" si="936">T287/AC287</f>
        <v>7.1428571428571432</v>
      </c>
      <c r="AE287" s="975">
        <v>23.45</v>
      </c>
      <c r="AF287" s="544">
        <f t="shared" ref="AF287" si="937">AD287*AE287</f>
        <v>167.5</v>
      </c>
      <c r="AG287" s="1030" t="s">
        <v>446</v>
      </c>
      <c r="AH287" s="1007">
        <f t="shared" ref="AH287" si="938">AF287</f>
        <v>167.5</v>
      </c>
      <c r="AI287" s="978">
        <f t="shared" ref="AI287" si="939">AD287</f>
        <v>7.1428571428571432</v>
      </c>
      <c r="AJ287" s="978">
        <f t="shared" ref="AJ287" si="940">T287</f>
        <v>50</v>
      </c>
    </row>
    <row r="288" spans="1:39">
      <c r="A288" s="999">
        <v>45642</v>
      </c>
      <c r="B288" s="164" t="s">
        <v>263</v>
      </c>
      <c r="C288" s="164" t="s">
        <v>111</v>
      </c>
      <c r="D288" s="162" t="s">
        <v>600</v>
      </c>
      <c r="E288" s="164" t="s">
        <v>282</v>
      </c>
      <c r="F288" s="1000">
        <v>29251</v>
      </c>
      <c r="G288" s="1000"/>
      <c r="H288" s="1000">
        <v>29251</v>
      </c>
      <c r="I288" s="1000"/>
      <c r="J288" s="971">
        <f t="shared" ref="J288" si="941">H288-F288</f>
        <v>0</v>
      </c>
      <c r="K288" s="1000">
        <v>29251</v>
      </c>
      <c r="L288" s="541">
        <f t="shared" ref="L288" si="942">K288-H288</f>
        <v>0</v>
      </c>
      <c r="M288" s="1000">
        <v>29269</v>
      </c>
      <c r="N288" s="1000"/>
      <c r="O288" s="541">
        <f t="shared" ref="O288" si="943">M288-K288</f>
        <v>18</v>
      </c>
      <c r="P288" s="541">
        <f t="shared" ref="P288" si="944">M288-H288</f>
        <v>18</v>
      </c>
      <c r="Q288" s="1000">
        <v>29269</v>
      </c>
      <c r="R288" s="1000"/>
      <c r="S288" s="971">
        <f t="shared" ref="S288" si="945">Q288-M288</f>
        <v>0</v>
      </c>
      <c r="T288" s="542">
        <f t="shared" ref="T288" si="946">Q288-F288</f>
        <v>18</v>
      </c>
      <c r="U288" s="542"/>
      <c r="V288" s="541">
        <f t="shared" ref="V288" si="947">P288</f>
        <v>18</v>
      </c>
      <c r="W288" s="543">
        <f t="shared" ref="W288" si="948">T288-V288</f>
        <v>0</v>
      </c>
      <c r="X288" s="972" t="s">
        <v>423</v>
      </c>
      <c r="Y288" s="162" t="s">
        <v>51</v>
      </c>
      <c r="Z288" s="162" t="s">
        <v>29</v>
      </c>
      <c r="AA288" s="972">
        <v>2024</v>
      </c>
      <c r="AB288" s="164" t="s">
        <v>30</v>
      </c>
      <c r="AC288" s="1001">
        <v>7</v>
      </c>
      <c r="AD288" s="974">
        <f t="shared" ref="AD288" si="949">T288/AC288</f>
        <v>2.5714285714285716</v>
      </c>
      <c r="AE288" s="975">
        <v>23.45</v>
      </c>
      <c r="AF288" s="544">
        <f t="shared" ref="AF288" si="950">AD288*AE288</f>
        <v>60.300000000000004</v>
      </c>
      <c r="AG288" s="1030" t="s">
        <v>446</v>
      </c>
      <c r="AH288" s="1007">
        <f t="shared" ref="AH288" si="951">AF288</f>
        <v>60.300000000000004</v>
      </c>
      <c r="AI288" s="978">
        <f t="shared" ref="AI288" si="952">AD288</f>
        <v>2.5714285714285716</v>
      </c>
      <c r="AJ288" s="978">
        <f t="shared" ref="AJ288" si="953">T288</f>
        <v>18</v>
      </c>
    </row>
    <row r="289" spans="1:39">
      <c r="A289" s="999">
        <v>45642</v>
      </c>
      <c r="B289" s="164" t="s">
        <v>263</v>
      </c>
      <c r="C289" s="164" t="s">
        <v>111</v>
      </c>
      <c r="D289" s="162" t="s">
        <v>448</v>
      </c>
      <c r="E289" s="164" t="s">
        <v>283</v>
      </c>
      <c r="F289" s="1000">
        <v>29269</v>
      </c>
      <c r="G289" s="1000"/>
      <c r="H289" s="1000">
        <v>29291</v>
      </c>
      <c r="I289" s="1000"/>
      <c r="J289" s="971">
        <f t="shared" ref="J289" si="954">H289-F289</f>
        <v>22</v>
      </c>
      <c r="K289" s="1000">
        <v>29291</v>
      </c>
      <c r="L289" s="541">
        <f t="shared" ref="L289" si="955">K289-H289</f>
        <v>0</v>
      </c>
      <c r="M289" s="1000">
        <v>29310</v>
      </c>
      <c r="N289" s="1000"/>
      <c r="O289" s="541">
        <f t="shared" ref="O289" si="956">M289-K289</f>
        <v>19</v>
      </c>
      <c r="P289" s="541">
        <f t="shared" ref="P289" si="957">M289-H289</f>
        <v>19</v>
      </c>
      <c r="Q289" s="1000">
        <v>29320</v>
      </c>
      <c r="R289" s="1000"/>
      <c r="S289" s="971">
        <f t="shared" ref="S289" si="958">Q289-M289</f>
        <v>10</v>
      </c>
      <c r="T289" s="542">
        <f t="shared" ref="T289" si="959">Q289-F289</f>
        <v>51</v>
      </c>
      <c r="U289" s="542"/>
      <c r="V289" s="541">
        <f t="shared" ref="V289" si="960">P289</f>
        <v>19</v>
      </c>
      <c r="W289" s="543">
        <f t="shared" ref="W289" si="961">T289-V289</f>
        <v>32</v>
      </c>
      <c r="X289" s="972" t="s">
        <v>423</v>
      </c>
      <c r="Y289" s="162" t="s">
        <v>51</v>
      </c>
      <c r="Z289" s="162" t="s">
        <v>29</v>
      </c>
      <c r="AA289" s="972">
        <v>2024</v>
      </c>
      <c r="AB289" s="164" t="s">
        <v>30</v>
      </c>
      <c r="AC289" s="1001">
        <v>7</v>
      </c>
      <c r="AD289" s="974">
        <f t="shared" ref="AD289" si="962">T289/AC289</f>
        <v>7.2857142857142856</v>
      </c>
      <c r="AE289" s="975">
        <v>23.45</v>
      </c>
      <c r="AF289" s="544">
        <f t="shared" ref="AF289" si="963">AD289*AE289</f>
        <v>170.85</v>
      </c>
      <c r="AG289" s="1030" t="s">
        <v>446</v>
      </c>
      <c r="AH289" s="1007">
        <f t="shared" ref="AH289" si="964">AF289</f>
        <v>170.85</v>
      </c>
      <c r="AI289" s="978">
        <f t="shared" ref="AI289" si="965">AD289</f>
        <v>7.2857142857142856</v>
      </c>
      <c r="AJ289" s="978">
        <f t="shared" ref="AJ289" si="966">T289</f>
        <v>51</v>
      </c>
    </row>
    <row r="290" spans="1:39">
      <c r="A290" s="999">
        <v>45643</v>
      </c>
      <c r="B290" s="164" t="s">
        <v>263</v>
      </c>
      <c r="C290" s="164" t="s">
        <v>111</v>
      </c>
      <c r="D290" s="162" t="s">
        <v>599</v>
      </c>
      <c r="E290" s="164" t="s">
        <v>282</v>
      </c>
      <c r="F290" s="1000">
        <v>29320</v>
      </c>
      <c r="G290" s="1000"/>
      <c r="H290" s="1000">
        <v>29347</v>
      </c>
      <c r="I290" s="1000"/>
      <c r="J290" s="971">
        <f t="shared" ref="J290" si="967">H290-F290</f>
        <v>27</v>
      </c>
      <c r="K290" s="1000">
        <v>29347</v>
      </c>
      <c r="L290" s="541">
        <f t="shared" ref="L290" si="968">K290-H290</f>
        <v>0</v>
      </c>
      <c r="M290" s="1000">
        <v>29502</v>
      </c>
      <c r="N290" s="1000"/>
      <c r="O290" s="541">
        <f t="shared" ref="O290" si="969">M290-K290</f>
        <v>155</v>
      </c>
      <c r="P290" s="541">
        <f t="shared" ref="P290" si="970">M290-H290</f>
        <v>155</v>
      </c>
      <c r="Q290" s="1000">
        <v>29530</v>
      </c>
      <c r="R290" s="1000"/>
      <c r="S290" s="971">
        <f t="shared" ref="S290" si="971">Q290-M290</f>
        <v>28</v>
      </c>
      <c r="T290" s="542">
        <f t="shared" ref="T290" si="972">Q290-F290</f>
        <v>210</v>
      </c>
      <c r="U290" s="542"/>
      <c r="V290" s="541">
        <f t="shared" ref="V290" si="973">P290</f>
        <v>155</v>
      </c>
      <c r="W290" s="543">
        <f t="shared" ref="W290" si="974">T290-V290</f>
        <v>55</v>
      </c>
      <c r="X290" s="972" t="s">
        <v>423</v>
      </c>
      <c r="Y290" s="162" t="s">
        <v>51</v>
      </c>
      <c r="Z290" s="162" t="s">
        <v>29</v>
      </c>
      <c r="AA290" s="972">
        <v>2024</v>
      </c>
      <c r="AB290" s="164" t="s">
        <v>30</v>
      </c>
      <c r="AC290" s="1001">
        <v>7</v>
      </c>
      <c r="AD290" s="974">
        <f t="shared" ref="AD290" si="975">T290/AC290</f>
        <v>30</v>
      </c>
      <c r="AE290" s="975">
        <v>23.45</v>
      </c>
      <c r="AF290" s="544">
        <f t="shared" ref="AF290" si="976">AD290*AE290</f>
        <v>703.5</v>
      </c>
      <c r="AG290" s="1030" t="s">
        <v>446</v>
      </c>
      <c r="AH290" s="1007">
        <f t="shared" ref="AH290" si="977">AF290</f>
        <v>703.5</v>
      </c>
      <c r="AI290" s="978">
        <f t="shared" ref="AI290" si="978">AD290</f>
        <v>30</v>
      </c>
      <c r="AJ290" s="978">
        <f t="shared" ref="AJ290" si="979">T290</f>
        <v>210</v>
      </c>
      <c r="AK290" s="1114" t="s">
        <v>439</v>
      </c>
      <c r="AL290" s="1114" t="s">
        <v>440</v>
      </c>
      <c r="AM290" s="1115" t="s">
        <v>2</v>
      </c>
    </row>
    <row r="291" spans="1:39">
      <c r="A291" s="999">
        <v>45644</v>
      </c>
      <c r="B291" s="164" t="s">
        <v>263</v>
      </c>
      <c r="C291" s="164" t="s">
        <v>111</v>
      </c>
      <c r="D291" s="162" t="s">
        <v>447</v>
      </c>
      <c r="E291" s="164" t="s">
        <v>282</v>
      </c>
      <c r="F291" s="1000">
        <v>29530</v>
      </c>
      <c r="G291" s="1000"/>
      <c r="H291" s="1000">
        <v>29539</v>
      </c>
      <c r="I291" s="1000"/>
      <c r="J291" s="971">
        <f t="shared" ref="J291" si="980">H291-F291</f>
        <v>9</v>
      </c>
      <c r="K291" s="1000">
        <v>29539</v>
      </c>
      <c r="L291" s="541">
        <f t="shared" ref="L291" si="981">K291-H291</f>
        <v>0</v>
      </c>
      <c r="M291" s="1000">
        <v>29557</v>
      </c>
      <c r="N291" s="1000"/>
      <c r="O291" s="541">
        <f t="shared" ref="O291" si="982">M291-K291</f>
        <v>18</v>
      </c>
      <c r="P291" s="541">
        <f t="shared" ref="P291" si="983">M291-H291</f>
        <v>18</v>
      </c>
      <c r="Q291" s="1000">
        <v>29567</v>
      </c>
      <c r="R291" s="1000"/>
      <c r="S291" s="971">
        <f t="shared" ref="S291" si="984">Q291-M291</f>
        <v>10</v>
      </c>
      <c r="T291" s="542">
        <f t="shared" ref="T291" si="985">Q291-F291</f>
        <v>37</v>
      </c>
      <c r="U291" s="542"/>
      <c r="V291" s="541">
        <f t="shared" ref="V291" si="986">P291</f>
        <v>18</v>
      </c>
      <c r="W291" s="543">
        <f t="shared" ref="W291" si="987">T291-V291</f>
        <v>19</v>
      </c>
      <c r="X291" s="972" t="s">
        <v>423</v>
      </c>
      <c r="Y291" s="162" t="s">
        <v>51</v>
      </c>
      <c r="Z291" s="162" t="s">
        <v>29</v>
      </c>
      <c r="AA291" s="972">
        <v>2024</v>
      </c>
      <c r="AB291" s="164" t="s">
        <v>30</v>
      </c>
      <c r="AC291" s="1001">
        <v>7</v>
      </c>
      <c r="AD291" s="974">
        <f t="shared" ref="AD291" si="988">T291/AC291</f>
        <v>5.2857142857142856</v>
      </c>
      <c r="AE291" s="975">
        <v>23.45</v>
      </c>
      <c r="AF291" s="544">
        <f t="shared" ref="AF291" si="989">AD291*AE291</f>
        <v>123.94999999999999</v>
      </c>
      <c r="AG291" s="1030" t="s">
        <v>446</v>
      </c>
      <c r="AH291" s="1007">
        <f t="shared" ref="AH291" si="990">AF291</f>
        <v>123.94999999999999</v>
      </c>
      <c r="AI291" s="978">
        <f t="shared" ref="AI291" si="991">AD291</f>
        <v>5.2857142857142856</v>
      </c>
      <c r="AJ291" s="978">
        <f t="shared" ref="AJ291" si="992">T291</f>
        <v>37</v>
      </c>
      <c r="AK291" s="1121">
        <f>SUM(AH287:AH291)</f>
        <v>1226.1000000000001</v>
      </c>
      <c r="AL291" s="1116">
        <v>1000</v>
      </c>
      <c r="AM291" s="1117">
        <v>45644</v>
      </c>
    </row>
    <row r="292" spans="1:39">
      <c r="A292" s="999">
        <v>45644</v>
      </c>
      <c r="B292" s="164" t="s">
        <v>263</v>
      </c>
      <c r="C292" s="164" t="s">
        <v>111</v>
      </c>
      <c r="D292" s="162" t="s">
        <v>448</v>
      </c>
      <c r="E292" s="164" t="s">
        <v>283</v>
      </c>
      <c r="F292" s="1000">
        <v>29567</v>
      </c>
      <c r="G292" s="1000"/>
      <c r="H292" s="1000">
        <v>29575</v>
      </c>
      <c r="I292" s="1000"/>
      <c r="J292" s="971">
        <f t="shared" ref="J292" si="993">H292-F292</f>
        <v>8</v>
      </c>
      <c r="K292" s="1000">
        <v>29588</v>
      </c>
      <c r="L292" s="541">
        <f t="shared" ref="L292" si="994">K292-H292</f>
        <v>13</v>
      </c>
      <c r="M292" s="1000">
        <v>29604</v>
      </c>
      <c r="N292" s="1000"/>
      <c r="O292" s="541">
        <f t="shared" ref="O292" si="995">M292-K292</f>
        <v>16</v>
      </c>
      <c r="P292" s="541">
        <f t="shared" ref="P292" si="996">M292-H292</f>
        <v>29</v>
      </c>
      <c r="Q292" s="1000">
        <v>29613</v>
      </c>
      <c r="R292" s="1000"/>
      <c r="S292" s="971">
        <f t="shared" ref="S292" si="997">Q292-M292</f>
        <v>9</v>
      </c>
      <c r="T292" s="542">
        <f t="shared" ref="T292" si="998">Q292-F292</f>
        <v>46</v>
      </c>
      <c r="U292" s="542"/>
      <c r="V292" s="541">
        <f t="shared" ref="V292" si="999">P292</f>
        <v>29</v>
      </c>
      <c r="W292" s="543">
        <f t="shared" ref="W292" si="1000">T292-V292</f>
        <v>17</v>
      </c>
      <c r="X292" s="972" t="s">
        <v>423</v>
      </c>
      <c r="Y292" s="162" t="s">
        <v>51</v>
      </c>
      <c r="Z292" s="162" t="s">
        <v>29</v>
      </c>
      <c r="AA292" s="972">
        <v>2024</v>
      </c>
      <c r="AB292" s="164" t="s">
        <v>30</v>
      </c>
      <c r="AC292" s="1001">
        <v>9</v>
      </c>
      <c r="AD292" s="974">
        <f t="shared" ref="AD292" si="1001">T292/AC292</f>
        <v>5.1111111111111107</v>
      </c>
      <c r="AE292" s="975">
        <v>23.45</v>
      </c>
      <c r="AF292" s="544">
        <f t="shared" ref="AF292" si="1002">AD292*AE292</f>
        <v>119.85555555555554</v>
      </c>
      <c r="AG292" s="1030" t="s">
        <v>446</v>
      </c>
      <c r="AH292" s="1007">
        <f t="shared" ref="AH292" si="1003">AF292</f>
        <v>119.85555555555554</v>
      </c>
      <c r="AI292" s="978">
        <f t="shared" ref="AI292" si="1004">AD292</f>
        <v>5.1111111111111107</v>
      </c>
      <c r="AJ292" s="978">
        <f t="shared" ref="AJ292" si="1005">T292</f>
        <v>46</v>
      </c>
    </row>
    <row r="293" spans="1:39">
      <c r="A293" s="999">
        <v>45661</v>
      </c>
      <c r="B293" s="164" t="s">
        <v>607</v>
      </c>
      <c r="C293" s="164"/>
      <c r="D293" s="162" t="s">
        <v>606</v>
      </c>
      <c r="E293" s="164" t="s">
        <v>282</v>
      </c>
      <c r="F293" s="1000">
        <v>29613</v>
      </c>
      <c r="G293" s="1000"/>
      <c r="H293" s="1000">
        <v>29613</v>
      </c>
      <c r="I293" s="1000"/>
      <c r="J293" s="971">
        <f t="shared" ref="J293" si="1006">H293-F293</f>
        <v>0</v>
      </c>
      <c r="K293" s="1000">
        <v>29613</v>
      </c>
      <c r="L293" s="541">
        <f t="shared" ref="L293" si="1007">K293-H293</f>
        <v>0</v>
      </c>
      <c r="M293" s="1000">
        <v>29635</v>
      </c>
      <c r="N293" s="1000"/>
      <c r="O293" s="541">
        <f t="shared" ref="O293" si="1008">M293-K293</f>
        <v>22</v>
      </c>
      <c r="P293" s="541">
        <f t="shared" ref="P293" si="1009">M293-H293</f>
        <v>22</v>
      </c>
      <c r="Q293" s="1000">
        <v>29635</v>
      </c>
      <c r="R293" s="1000"/>
      <c r="S293" s="971">
        <f t="shared" ref="S293" si="1010">Q293-M293</f>
        <v>0</v>
      </c>
      <c r="T293" s="542">
        <f t="shared" ref="T293" si="1011">Q293-F293</f>
        <v>22</v>
      </c>
      <c r="U293" s="542"/>
      <c r="V293" s="541">
        <f t="shared" ref="V293" si="1012">P293</f>
        <v>22</v>
      </c>
      <c r="W293" s="543">
        <f t="shared" ref="W293" si="1013">T293-V293</f>
        <v>0</v>
      </c>
      <c r="X293" s="972" t="s">
        <v>423</v>
      </c>
      <c r="Y293" s="162" t="s">
        <v>51</v>
      </c>
      <c r="Z293" s="162" t="s">
        <v>29</v>
      </c>
      <c r="AA293" s="972">
        <v>2024</v>
      </c>
      <c r="AB293" s="164" t="s">
        <v>30</v>
      </c>
      <c r="AC293" s="1001">
        <v>9</v>
      </c>
      <c r="AD293" s="974">
        <f t="shared" ref="AD293" si="1014">T293/AC293</f>
        <v>2.4444444444444446</v>
      </c>
      <c r="AE293" s="975">
        <v>23.45</v>
      </c>
      <c r="AF293" s="544">
        <f t="shared" ref="AF293" si="1015">AD293*AE293</f>
        <v>57.322222222222223</v>
      </c>
      <c r="AG293" s="1030" t="s">
        <v>446</v>
      </c>
      <c r="AH293" s="1007">
        <f t="shared" ref="AH293" si="1016">AF293</f>
        <v>57.322222222222223</v>
      </c>
      <c r="AI293" s="978">
        <f t="shared" ref="AI293" si="1017">AD293</f>
        <v>2.4444444444444446</v>
      </c>
      <c r="AJ293" s="978">
        <f t="shared" ref="AJ293" si="1018">T293</f>
        <v>22</v>
      </c>
    </row>
    <row r="294" spans="1:39">
      <c r="A294" s="999">
        <v>45663</v>
      </c>
      <c r="B294" s="164" t="s">
        <v>607</v>
      </c>
      <c r="C294" s="164" t="s">
        <v>111</v>
      </c>
      <c r="D294" s="162" t="s">
        <v>447</v>
      </c>
      <c r="E294" s="164" t="s">
        <v>282</v>
      </c>
      <c r="F294" s="1000">
        <v>29635</v>
      </c>
      <c r="G294" s="1000"/>
      <c r="H294" s="1000">
        <v>29645</v>
      </c>
      <c r="I294" s="1000"/>
      <c r="J294" s="971">
        <f t="shared" ref="J294" si="1019">H294-F294</f>
        <v>10</v>
      </c>
      <c r="K294" s="1000">
        <v>29645</v>
      </c>
      <c r="L294" s="541">
        <f t="shared" ref="L294" si="1020">K294-H294</f>
        <v>0</v>
      </c>
      <c r="M294" s="1000">
        <v>29658</v>
      </c>
      <c r="N294" s="1000"/>
      <c r="O294" s="541">
        <f t="shared" ref="O294" si="1021">M294-K294</f>
        <v>13</v>
      </c>
      <c r="P294" s="541">
        <f t="shared" ref="P294" si="1022">M294-H294</f>
        <v>13</v>
      </c>
      <c r="Q294" s="1000">
        <v>29667</v>
      </c>
      <c r="R294" s="1000"/>
      <c r="S294" s="971">
        <f t="shared" ref="S294" si="1023">Q294-M294</f>
        <v>9</v>
      </c>
      <c r="T294" s="542">
        <f t="shared" ref="T294" si="1024">Q294-F294</f>
        <v>32</v>
      </c>
      <c r="U294" s="542"/>
      <c r="V294" s="541">
        <f t="shared" ref="V294" si="1025">P294</f>
        <v>13</v>
      </c>
      <c r="W294" s="543">
        <f t="shared" ref="W294" si="1026">T294-V294</f>
        <v>19</v>
      </c>
      <c r="X294" s="972" t="s">
        <v>423</v>
      </c>
      <c r="Y294" s="162" t="s">
        <v>51</v>
      </c>
      <c r="Z294" s="162" t="s">
        <v>29</v>
      </c>
      <c r="AA294" s="972">
        <v>2024</v>
      </c>
      <c r="AB294" s="164" t="s">
        <v>30</v>
      </c>
      <c r="AC294" s="1001">
        <v>9</v>
      </c>
      <c r="AD294" s="974">
        <f t="shared" ref="AD294" si="1027">T294/AC294</f>
        <v>3.5555555555555554</v>
      </c>
      <c r="AE294" s="975">
        <v>23.45</v>
      </c>
      <c r="AF294" s="544">
        <f t="shared" ref="AF294" si="1028">AD294*AE294</f>
        <v>83.377777777777766</v>
      </c>
      <c r="AG294" s="1030" t="s">
        <v>446</v>
      </c>
      <c r="AH294" s="1007">
        <f t="shared" ref="AH294" si="1029">AF294</f>
        <v>83.377777777777766</v>
      </c>
      <c r="AI294" s="978">
        <f t="shared" ref="AI294" si="1030">AD294</f>
        <v>3.5555555555555554</v>
      </c>
      <c r="AJ294" s="978">
        <f t="shared" ref="AJ294" si="1031">T294</f>
        <v>32</v>
      </c>
    </row>
    <row r="295" spans="1:39">
      <c r="A295" s="999">
        <v>45663</v>
      </c>
      <c r="B295" s="164" t="s">
        <v>607</v>
      </c>
      <c r="C295" s="164" t="s">
        <v>111</v>
      </c>
      <c r="D295" s="162" t="s">
        <v>448</v>
      </c>
      <c r="E295" s="164" t="s">
        <v>283</v>
      </c>
      <c r="F295" s="1000">
        <v>29667</v>
      </c>
      <c r="G295" s="1000"/>
      <c r="H295" s="1000">
        <v>29674</v>
      </c>
      <c r="I295" s="1000"/>
      <c r="J295" s="971">
        <f t="shared" ref="J295" si="1032">H295-F295</f>
        <v>7</v>
      </c>
      <c r="K295" s="1000">
        <v>29674</v>
      </c>
      <c r="L295" s="541">
        <f t="shared" ref="L295" si="1033">K295-H295</f>
        <v>0</v>
      </c>
      <c r="M295" s="1000">
        <v>29691</v>
      </c>
      <c r="N295" s="1000"/>
      <c r="O295" s="541">
        <f t="shared" ref="O295" si="1034">M295-K295</f>
        <v>17</v>
      </c>
      <c r="P295" s="541">
        <f t="shared" ref="P295" si="1035">M295-H295</f>
        <v>17</v>
      </c>
      <c r="Q295" s="1000">
        <v>29698</v>
      </c>
      <c r="R295" s="1000"/>
      <c r="S295" s="971">
        <f t="shared" ref="S295" si="1036">Q295-M295</f>
        <v>7</v>
      </c>
      <c r="T295" s="542">
        <f t="shared" ref="T295" si="1037">Q295-F295</f>
        <v>31</v>
      </c>
      <c r="U295" s="542"/>
      <c r="V295" s="541">
        <f t="shared" ref="V295" si="1038">P295</f>
        <v>17</v>
      </c>
      <c r="W295" s="543">
        <f t="shared" ref="W295" si="1039">T295-V295</f>
        <v>14</v>
      </c>
      <c r="X295" s="972" t="s">
        <v>423</v>
      </c>
      <c r="Y295" s="162" t="s">
        <v>51</v>
      </c>
      <c r="Z295" s="162" t="s">
        <v>29</v>
      </c>
      <c r="AA295" s="972">
        <v>2024</v>
      </c>
      <c r="AB295" s="164" t="s">
        <v>30</v>
      </c>
      <c r="AC295" s="1001">
        <v>9</v>
      </c>
      <c r="AD295" s="974">
        <f t="shared" ref="AD295" si="1040">T295/AC295</f>
        <v>3.4444444444444446</v>
      </c>
      <c r="AE295" s="975">
        <v>23.45</v>
      </c>
      <c r="AF295" s="544">
        <f t="shared" ref="AF295" si="1041">AD295*AE295</f>
        <v>80.772222222222226</v>
      </c>
      <c r="AG295" s="1030" t="s">
        <v>446</v>
      </c>
      <c r="AH295" s="1007">
        <f t="shared" ref="AH295" si="1042">AF295</f>
        <v>80.772222222222226</v>
      </c>
      <c r="AI295" s="978">
        <f t="shared" ref="AI295" si="1043">AD295</f>
        <v>3.4444444444444446</v>
      </c>
      <c r="AJ295" s="978">
        <f t="shared" ref="AJ295" si="1044">T295</f>
        <v>31</v>
      </c>
    </row>
    <row r="296" spans="1:39">
      <c r="A296" s="999">
        <v>45664</v>
      </c>
      <c r="B296" s="164" t="s">
        <v>607</v>
      </c>
      <c r="C296" s="164" t="s">
        <v>111</v>
      </c>
      <c r="D296" s="162" t="s">
        <v>447</v>
      </c>
      <c r="E296" s="164" t="s">
        <v>282</v>
      </c>
      <c r="F296" s="1000">
        <v>29698</v>
      </c>
      <c r="G296" s="1000"/>
      <c r="H296" s="1000">
        <v>29707</v>
      </c>
      <c r="I296" s="1000"/>
      <c r="J296" s="971">
        <f t="shared" ref="J296" si="1045">H296-F296</f>
        <v>9</v>
      </c>
      <c r="K296" s="1000">
        <v>29707</v>
      </c>
      <c r="L296" s="541">
        <f t="shared" ref="L296" si="1046">K296-H296</f>
        <v>0</v>
      </c>
      <c r="M296" s="1000">
        <v>29721</v>
      </c>
      <c r="N296" s="1000"/>
      <c r="O296" s="541">
        <f t="shared" ref="O296" si="1047">M296-K296</f>
        <v>14</v>
      </c>
      <c r="P296" s="541">
        <f t="shared" ref="P296" si="1048">M296-H296</f>
        <v>14</v>
      </c>
      <c r="Q296" s="1000">
        <v>29721</v>
      </c>
      <c r="R296" s="1000"/>
      <c r="S296" s="971">
        <f t="shared" ref="S296" si="1049">Q296-M296</f>
        <v>0</v>
      </c>
      <c r="T296" s="542">
        <f t="shared" ref="T296" si="1050">Q296-F296</f>
        <v>23</v>
      </c>
      <c r="U296" s="542"/>
      <c r="V296" s="541">
        <f t="shared" ref="V296" si="1051">P296</f>
        <v>14</v>
      </c>
      <c r="W296" s="543">
        <f t="shared" ref="W296" si="1052">T296-V296</f>
        <v>9</v>
      </c>
      <c r="X296" s="972" t="s">
        <v>423</v>
      </c>
      <c r="Y296" s="162" t="s">
        <v>51</v>
      </c>
      <c r="Z296" s="162" t="s">
        <v>29</v>
      </c>
      <c r="AA296" s="972">
        <v>2024</v>
      </c>
      <c r="AB296" s="164" t="s">
        <v>30</v>
      </c>
      <c r="AC296" s="1001">
        <v>9</v>
      </c>
      <c r="AD296" s="974">
        <f t="shared" ref="AD296" si="1053">T296/AC296</f>
        <v>2.5555555555555554</v>
      </c>
      <c r="AE296" s="975">
        <v>23.45</v>
      </c>
      <c r="AF296" s="544">
        <f t="shared" ref="AF296" si="1054">AD296*AE296</f>
        <v>59.92777777777777</v>
      </c>
      <c r="AG296" s="1030" t="s">
        <v>446</v>
      </c>
      <c r="AH296" s="1007">
        <f t="shared" ref="AH296" si="1055">AF296</f>
        <v>59.92777777777777</v>
      </c>
      <c r="AI296" s="978">
        <f t="shared" ref="AI296" si="1056">AD296</f>
        <v>2.5555555555555554</v>
      </c>
      <c r="AJ296" s="978">
        <f t="shared" ref="AJ296" si="1057">T296</f>
        <v>23</v>
      </c>
      <c r="AK296" s="1114" t="s">
        <v>439</v>
      </c>
      <c r="AL296" s="1114" t="s">
        <v>440</v>
      </c>
      <c r="AM296" s="1115" t="s">
        <v>2</v>
      </c>
    </row>
    <row r="297" spans="1:39">
      <c r="A297" s="999">
        <v>45664</v>
      </c>
      <c r="B297" s="164" t="s">
        <v>607</v>
      </c>
      <c r="C297" s="164" t="s">
        <v>111</v>
      </c>
      <c r="D297" s="162" t="s">
        <v>584</v>
      </c>
      <c r="E297" s="164" t="s">
        <v>282</v>
      </c>
      <c r="F297" s="1000">
        <v>29721</v>
      </c>
      <c r="G297" s="1000"/>
      <c r="H297" s="1000">
        <v>29721</v>
      </c>
      <c r="I297" s="1000"/>
      <c r="J297" s="971">
        <f t="shared" ref="J297" si="1058">H297-F297</f>
        <v>0</v>
      </c>
      <c r="K297" s="1000">
        <v>29735</v>
      </c>
      <c r="L297" s="541">
        <f t="shared" ref="L297" si="1059">K297-H297</f>
        <v>14</v>
      </c>
      <c r="M297" s="1000">
        <v>29735</v>
      </c>
      <c r="N297" s="1000"/>
      <c r="O297" s="541">
        <f t="shared" ref="O297" si="1060">M297-K297</f>
        <v>0</v>
      </c>
      <c r="P297" s="541">
        <f t="shared" ref="P297" si="1061">M297-H297</f>
        <v>14</v>
      </c>
      <c r="Q297" s="1000">
        <v>29738</v>
      </c>
      <c r="R297" s="1000"/>
      <c r="S297" s="971">
        <f t="shared" ref="S297" si="1062">Q297-M297</f>
        <v>3</v>
      </c>
      <c r="T297" s="542">
        <f t="shared" ref="T297" si="1063">Q297-F297</f>
        <v>17</v>
      </c>
      <c r="U297" s="542"/>
      <c r="V297" s="541">
        <f t="shared" ref="V297" si="1064">P297</f>
        <v>14</v>
      </c>
      <c r="W297" s="543">
        <f t="shared" ref="W297" si="1065">T297-V297</f>
        <v>3</v>
      </c>
      <c r="X297" s="972" t="s">
        <v>423</v>
      </c>
      <c r="Y297" s="162" t="s">
        <v>51</v>
      </c>
      <c r="Z297" s="162" t="s">
        <v>29</v>
      </c>
      <c r="AA297" s="972">
        <v>2024</v>
      </c>
      <c r="AB297" s="164" t="s">
        <v>30</v>
      </c>
      <c r="AC297" s="1001">
        <v>9</v>
      </c>
      <c r="AD297" s="974">
        <f t="shared" ref="AD297" si="1066">T297/AC297</f>
        <v>1.8888888888888888</v>
      </c>
      <c r="AE297" s="975">
        <v>23.45</v>
      </c>
      <c r="AF297" s="544">
        <f t="shared" ref="AF297" si="1067">AD297*AE297</f>
        <v>44.294444444444444</v>
      </c>
      <c r="AG297" s="1030" t="s">
        <v>446</v>
      </c>
      <c r="AH297" s="1007">
        <f t="shared" ref="AH297" si="1068">AF297</f>
        <v>44.294444444444444</v>
      </c>
      <c r="AI297" s="978">
        <f t="shared" ref="AI297" si="1069">AD297</f>
        <v>1.8888888888888888</v>
      </c>
      <c r="AJ297" s="978">
        <f t="shared" ref="AJ297" si="1070">T297</f>
        <v>17</v>
      </c>
      <c r="AK297" s="1121">
        <f>SUM(AH292:AH297)</f>
        <v>445.54999999999995</v>
      </c>
      <c r="AL297" s="1116">
        <v>800</v>
      </c>
      <c r="AM297" s="1117">
        <v>45664</v>
      </c>
    </row>
    <row r="298" spans="1:39">
      <c r="A298" s="999">
        <v>45664</v>
      </c>
      <c r="B298" s="164" t="s">
        <v>607</v>
      </c>
      <c r="C298" s="164" t="s">
        <v>111</v>
      </c>
      <c r="D298" s="162" t="s">
        <v>609</v>
      </c>
      <c r="E298" s="164" t="s">
        <v>283</v>
      </c>
      <c r="F298" s="1000">
        <v>29738</v>
      </c>
      <c r="G298" s="1000"/>
      <c r="H298" s="1000">
        <v>29741</v>
      </c>
      <c r="I298" s="1000"/>
      <c r="J298" s="971">
        <f t="shared" ref="J298" si="1071">H298-F298</f>
        <v>3</v>
      </c>
      <c r="K298" s="1000">
        <v>29741</v>
      </c>
      <c r="L298" s="541">
        <f t="shared" ref="L298" si="1072">K298-H298</f>
        <v>0</v>
      </c>
      <c r="M298" s="1000">
        <v>29753</v>
      </c>
      <c r="N298" s="1000"/>
      <c r="O298" s="541">
        <f t="shared" ref="O298" si="1073">M298-K298</f>
        <v>12</v>
      </c>
      <c r="P298" s="541">
        <f t="shared" ref="P298" si="1074">M298-H298</f>
        <v>12</v>
      </c>
      <c r="Q298" s="1000">
        <v>29753</v>
      </c>
      <c r="R298" s="1000"/>
      <c r="S298" s="971">
        <f t="shared" ref="S298" si="1075">Q298-M298</f>
        <v>0</v>
      </c>
      <c r="T298" s="542">
        <f t="shared" ref="T298" si="1076">Q298-F298</f>
        <v>15</v>
      </c>
      <c r="U298" s="542"/>
      <c r="V298" s="541">
        <f t="shared" ref="V298" si="1077">P298</f>
        <v>12</v>
      </c>
      <c r="W298" s="543">
        <f t="shared" ref="W298" si="1078">T298-V298</f>
        <v>3</v>
      </c>
      <c r="X298" s="972" t="s">
        <v>423</v>
      </c>
      <c r="Y298" s="162" t="s">
        <v>51</v>
      </c>
      <c r="Z298" s="162" t="s">
        <v>29</v>
      </c>
      <c r="AA298" s="972">
        <v>2024</v>
      </c>
      <c r="AB298" s="164" t="s">
        <v>30</v>
      </c>
      <c r="AC298" s="1001">
        <v>9</v>
      </c>
      <c r="AD298" s="974">
        <f t="shared" ref="AD298" si="1079">T298/AC298</f>
        <v>1.6666666666666667</v>
      </c>
      <c r="AE298" s="975">
        <v>23.45</v>
      </c>
      <c r="AF298" s="544">
        <f t="shared" ref="AF298" si="1080">AD298*AE298</f>
        <v>39.083333333333336</v>
      </c>
      <c r="AG298" s="1030" t="s">
        <v>446</v>
      </c>
      <c r="AH298" s="1007">
        <f t="shared" ref="AH298" si="1081">AF298</f>
        <v>39.083333333333336</v>
      </c>
      <c r="AI298" s="978">
        <f t="shared" ref="AI298" si="1082">AD298</f>
        <v>1.6666666666666667</v>
      </c>
      <c r="AJ298" s="978">
        <f t="shared" ref="AJ298" si="1083">T298</f>
        <v>15</v>
      </c>
    </row>
    <row r="299" spans="1:39">
      <c r="A299" s="999">
        <v>45664</v>
      </c>
      <c r="B299" s="164" t="s">
        <v>607</v>
      </c>
      <c r="C299" s="164" t="s">
        <v>111</v>
      </c>
      <c r="D299" s="162" t="s">
        <v>448</v>
      </c>
      <c r="E299" s="164" t="s">
        <v>283</v>
      </c>
      <c r="F299" s="1000">
        <v>29753</v>
      </c>
      <c r="G299" s="1000"/>
      <c r="H299" s="1000">
        <v>29753</v>
      </c>
      <c r="I299" s="1000"/>
      <c r="J299" s="971">
        <f t="shared" ref="J299" si="1084">H299-F299</f>
        <v>0</v>
      </c>
      <c r="K299" s="1000">
        <v>29769</v>
      </c>
      <c r="L299" s="541">
        <f t="shared" ref="L299" si="1085">K299-H299</f>
        <v>16</v>
      </c>
      <c r="M299" s="1000">
        <v>29769</v>
      </c>
      <c r="N299" s="1000"/>
      <c r="O299" s="541">
        <f t="shared" ref="O299" si="1086">M299-K299</f>
        <v>0</v>
      </c>
      <c r="P299" s="541">
        <f t="shared" ref="P299" si="1087">M299-H299</f>
        <v>16</v>
      </c>
      <c r="Q299" s="1000">
        <v>29776</v>
      </c>
      <c r="R299" s="1000"/>
      <c r="S299" s="971">
        <f t="shared" ref="S299" si="1088">Q299-M299</f>
        <v>7</v>
      </c>
      <c r="T299" s="542">
        <f t="shared" ref="T299" si="1089">Q299-F299</f>
        <v>23</v>
      </c>
      <c r="U299" s="542"/>
      <c r="V299" s="541">
        <f t="shared" ref="V299" si="1090">P299</f>
        <v>16</v>
      </c>
      <c r="W299" s="543">
        <f t="shared" ref="W299" si="1091">T299-V299</f>
        <v>7</v>
      </c>
      <c r="X299" s="972" t="s">
        <v>423</v>
      </c>
      <c r="Y299" s="162" t="s">
        <v>51</v>
      </c>
      <c r="Z299" s="162" t="s">
        <v>29</v>
      </c>
      <c r="AA299" s="972">
        <v>2024</v>
      </c>
      <c r="AB299" s="164" t="s">
        <v>30</v>
      </c>
      <c r="AC299" s="1001">
        <v>9</v>
      </c>
      <c r="AD299" s="974">
        <f t="shared" ref="AD299" si="1092">T299/AC299</f>
        <v>2.5555555555555554</v>
      </c>
      <c r="AE299" s="975">
        <v>23.45</v>
      </c>
      <c r="AF299" s="544">
        <f t="shared" ref="AF299" si="1093">AD299*AE299</f>
        <v>59.92777777777777</v>
      </c>
      <c r="AG299" s="1030" t="s">
        <v>446</v>
      </c>
      <c r="AH299" s="1007">
        <f t="shared" ref="AH299" si="1094">AF299</f>
        <v>59.92777777777777</v>
      </c>
      <c r="AI299" s="978">
        <f t="shared" ref="AI299" si="1095">AD299</f>
        <v>2.5555555555555554</v>
      </c>
      <c r="AJ299" s="978">
        <f t="shared" ref="AJ299" si="1096">T299</f>
        <v>23</v>
      </c>
    </row>
    <row r="300" spans="1:39">
      <c r="A300" s="999">
        <v>45665</v>
      </c>
      <c r="B300" s="164" t="s">
        <v>607</v>
      </c>
      <c r="C300" s="164" t="s">
        <v>111</v>
      </c>
      <c r="D300" s="162" t="s">
        <v>447</v>
      </c>
      <c r="E300" s="164" t="s">
        <v>282</v>
      </c>
      <c r="F300" s="1000">
        <v>29776</v>
      </c>
      <c r="G300" s="1000"/>
      <c r="H300" s="1000">
        <v>29786</v>
      </c>
      <c r="I300" s="1000"/>
      <c r="J300" s="971">
        <f t="shared" ref="J300" si="1097">H300-F300</f>
        <v>10</v>
      </c>
      <c r="K300" s="1000">
        <v>29786</v>
      </c>
      <c r="L300" s="541">
        <f t="shared" ref="L300" si="1098">K300-H300</f>
        <v>0</v>
      </c>
      <c r="M300" s="1000">
        <v>29800</v>
      </c>
      <c r="N300" s="1000"/>
      <c r="O300" s="541">
        <f t="shared" ref="O300" si="1099">M300-K300</f>
        <v>14</v>
      </c>
      <c r="P300" s="541">
        <f t="shared" ref="P300" si="1100">M300-H300</f>
        <v>14</v>
      </c>
      <c r="Q300" s="1000">
        <v>29800</v>
      </c>
      <c r="R300" s="1000"/>
      <c r="S300" s="971">
        <f t="shared" ref="S300" si="1101">Q300-M300</f>
        <v>0</v>
      </c>
      <c r="T300" s="542">
        <f t="shared" ref="T300" si="1102">Q300-F300</f>
        <v>24</v>
      </c>
      <c r="U300" s="542"/>
      <c r="V300" s="541">
        <f t="shared" ref="V300" si="1103">P300</f>
        <v>14</v>
      </c>
      <c r="W300" s="543">
        <f t="shared" ref="W300" si="1104">T300-V300</f>
        <v>10</v>
      </c>
      <c r="X300" s="972" t="s">
        <v>423</v>
      </c>
      <c r="Y300" s="162" t="s">
        <v>51</v>
      </c>
      <c r="Z300" s="162" t="s">
        <v>29</v>
      </c>
      <c r="AA300" s="972">
        <v>2024</v>
      </c>
      <c r="AB300" s="164" t="s">
        <v>30</v>
      </c>
      <c r="AC300" s="1001">
        <v>9</v>
      </c>
      <c r="AD300" s="974">
        <f t="shared" ref="AD300" si="1105">T300/AC300</f>
        <v>2.6666666666666665</v>
      </c>
      <c r="AE300" s="975">
        <v>23.45</v>
      </c>
      <c r="AF300" s="544">
        <f t="shared" ref="AF300" si="1106">AD300*AE300</f>
        <v>62.533333333333331</v>
      </c>
      <c r="AG300" s="1030" t="s">
        <v>446</v>
      </c>
      <c r="AH300" s="1007">
        <f t="shared" ref="AH300" si="1107">AF300</f>
        <v>62.533333333333331</v>
      </c>
      <c r="AI300" s="978">
        <f t="shared" ref="AI300" si="1108">AD300</f>
        <v>2.6666666666666665</v>
      </c>
      <c r="AJ300" s="978">
        <f t="shared" ref="AJ300" si="1109">T300</f>
        <v>24</v>
      </c>
    </row>
    <row r="301" spans="1:39">
      <c r="A301" s="999">
        <v>45665</v>
      </c>
      <c r="B301" s="164" t="s">
        <v>607</v>
      </c>
      <c r="C301" s="164" t="s">
        <v>111</v>
      </c>
      <c r="D301" s="162" t="s">
        <v>584</v>
      </c>
      <c r="E301" s="164" t="s">
        <v>282</v>
      </c>
      <c r="F301" s="1000">
        <v>29800</v>
      </c>
      <c r="G301" s="1000"/>
      <c r="H301" s="1000">
        <v>29800</v>
      </c>
      <c r="I301" s="1000"/>
      <c r="J301" s="971">
        <f t="shared" ref="J301" si="1110">H301-F301</f>
        <v>0</v>
      </c>
      <c r="K301" s="1000">
        <v>29800</v>
      </c>
      <c r="L301" s="541">
        <f t="shared" ref="L301" si="1111">K301-H301</f>
        <v>0</v>
      </c>
      <c r="M301" s="1000">
        <v>29815</v>
      </c>
      <c r="N301" s="1000"/>
      <c r="O301" s="541">
        <f t="shared" ref="O301" si="1112">M301-K301</f>
        <v>15</v>
      </c>
      <c r="P301" s="541">
        <f t="shared" ref="P301" si="1113">M301-H301</f>
        <v>15</v>
      </c>
      <c r="Q301" s="1000">
        <v>29817</v>
      </c>
      <c r="R301" s="1000"/>
      <c r="S301" s="971">
        <f t="shared" ref="S301" si="1114">Q301-M301</f>
        <v>2</v>
      </c>
      <c r="T301" s="542">
        <f t="shared" ref="T301" si="1115">Q301-F301</f>
        <v>17</v>
      </c>
      <c r="U301" s="542"/>
      <c r="V301" s="541">
        <f t="shared" ref="V301" si="1116">P301</f>
        <v>15</v>
      </c>
      <c r="W301" s="543">
        <f t="shared" ref="W301" si="1117">T301-V301</f>
        <v>2</v>
      </c>
      <c r="X301" s="972" t="s">
        <v>423</v>
      </c>
      <c r="Y301" s="162" t="s">
        <v>51</v>
      </c>
      <c r="Z301" s="162" t="s">
        <v>29</v>
      </c>
      <c r="AA301" s="972">
        <v>2024</v>
      </c>
      <c r="AB301" s="164" t="s">
        <v>30</v>
      </c>
      <c r="AC301" s="1001">
        <v>9</v>
      </c>
      <c r="AD301" s="974">
        <f t="shared" ref="AD301" si="1118">T301/AC301</f>
        <v>1.8888888888888888</v>
      </c>
      <c r="AE301" s="975">
        <v>23.45</v>
      </c>
      <c r="AF301" s="544">
        <f t="shared" ref="AF301" si="1119">AD301*AE301</f>
        <v>44.294444444444444</v>
      </c>
      <c r="AG301" s="1030" t="s">
        <v>446</v>
      </c>
      <c r="AH301" s="1007">
        <f t="shared" ref="AH301" si="1120">AF301</f>
        <v>44.294444444444444</v>
      </c>
      <c r="AI301" s="978">
        <f t="shared" ref="AI301" si="1121">AD301</f>
        <v>1.8888888888888888</v>
      </c>
      <c r="AJ301" s="978">
        <f t="shared" ref="AJ301" si="1122">T301</f>
        <v>17</v>
      </c>
    </row>
    <row r="302" spans="1:39">
      <c r="A302" s="999">
        <v>45665</v>
      </c>
      <c r="B302" s="164" t="s">
        <v>607</v>
      </c>
      <c r="C302" s="164" t="s">
        <v>111</v>
      </c>
      <c r="D302" s="162" t="s">
        <v>609</v>
      </c>
      <c r="E302" s="164" t="s">
        <v>283</v>
      </c>
      <c r="F302" s="1000">
        <v>29817</v>
      </c>
      <c r="G302" s="1000"/>
      <c r="H302" s="1000">
        <v>29820</v>
      </c>
      <c r="I302" s="1000"/>
      <c r="J302" s="971">
        <f t="shared" ref="J302" si="1123">H302-F302</f>
        <v>3</v>
      </c>
      <c r="K302" s="1000">
        <v>29820</v>
      </c>
      <c r="L302" s="541">
        <f t="shared" ref="L302" si="1124">K302-H302</f>
        <v>0</v>
      </c>
      <c r="M302" s="1000">
        <v>29832</v>
      </c>
      <c r="N302" s="1000"/>
      <c r="O302" s="541">
        <f t="shared" ref="O302" si="1125">M302-K302</f>
        <v>12</v>
      </c>
      <c r="P302" s="541">
        <f t="shared" ref="P302" si="1126">M302-H302</f>
        <v>12</v>
      </c>
      <c r="Q302" s="1000">
        <v>29832</v>
      </c>
      <c r="R302" s="1000"/>
      <c r="S302" s="971">
        <f t="shared" ref="S302" si="1127">Q302-M302</f>
        <v>0</v>
      </c>
      <c r="T302" s="542">
        <f t="shared" ref="T302" si="1128">Q302-F302</f>
        <v>15</v>
      </c>
      <c r="U302" s="542"/>
      <c r="V302" s="541">
        <f t="shared" ref="V302" si="1129">P302</f>
        <v>12</v>
      </c>
      <c r="W302" s="543">
        <f t="shared" ref="W302" si="1130">T302-V302</f>
        <v>3</v>
      </c>
      <c r="X302" s="972" t="s">
        <v>423</v>
      </c>
      <c r="Y302" s="162" t="s">
        <v>51</v>
      </c>
      <c r="Z302" s="162" t="s">
        <v>29</v>
      </c>
      <c r="AA302" s="972">
        <v>2024</v>
      </c>
      <c r="AB302" s="164" t="s">
        <v>30</v>
      </c>
      <c r="AC302" s="1001">
        <v>9</v>
      </c>
      <c r="AD302" s="974">
        <f t="shared" ref="AD302" si="1131">T302/AC302</f>
        <v>1.6666666666666667</v>
      </c>
      <c r="AE302" s="975">
        <v>23.45</v>
      </c>
      <c r="AF302" s="544">
        <f t="shared" ref="AF302" si="1132">AD302*AE302</f>
        <v>39.083333333333336</v>
      </c>
      <c r="AG302" s="1030" t="s">
        <v>446</v>
      </c>
      <c r="AH302" s="1007">
        <f t="shared" ref="AH302" si="1133">AF302</f>
        <v>39.083333333333336</v>
      </c>
      <c r="AI302" s="978">
        <f t="shared" ref="AI302" si="1134">AD302</f>
        <v>1.6666666666666667</v>
      </c>
      <c r="AJ302" s="978">
        <f t="shared" ref="AJ302" si="1135">T302</f>
        <v>15</v>
      </c>
    </row>
    <row r="303" spans="1:39">
      <c r="A303" s="999">
        <v>45665</v>
      </c>
      <c r="B303" s="164" t="s">
        <v>607</v>
      </c>
      <c r="C303" s="164" t="s">
        <v>111</v>
      </c>
      <c r="D303" s="162" t="s">
        <v>448</v>
      </c>
      <c r="E303" s="164" t="s">
        <v>283</v>
      </c>
      <c r="F303" s="1000">
        <v>29832</v>
      </c>
      <c r="G303" s="1000"/>
      <c r="H303" s="1000">
        <v>29832</v>
      </c>
      <c r="I303" s="1000"/>
      <c r="J303" s="971">
        <f t="shared" ref="J303" si="1136">H303-F303</f>
        <v>0</v>
      </c>
      <c r="K303" s="1000">
        <v>29832</v>
      </c>
      <c r="L303" s="541">
        <f t="shared" ref="L303" si="1137">K303-H303</f>
        <v>0</v>
      </c>
      <c r="M303" s="1000">
        <v>29848</v>
      </c>
      <c r="N303" s="1000"/>
      <c r="O303" s="541">
        <f t="shared" ref="O303" si="1138">M303-K303</f>
        <v>16</v>
      </c>
      <c r="P303" s="541">
        <f t="shared" ref="P303" si="1139">M303-H303</f>
        <v>16</v>
      </c>
      <c r="Q303" s="1000">
        <v>29860</v>
      </c>
      <c r="R303" s="1000"/>
      <c r="S303" s="971">
        <f t="shared" ref="S303" si="1140">Q303-M303</f>
        <v>12</v>
      </c>
      <c r="T303" s="542">
        <f t="shared" ref="T303" si="1141">Q303-F303</f>
        <v>28</v>
      </c>
      <c r="U303" s="542"/>
      <c r="V303" s="541">
        <f t="shared" ref="V303" si="1142">P303</f>
        <v>16</v>
      </c>
      <c r="W303" s="543">
        <f t="shared" ref="W303" si="1143">T303-V303</f>
        <v>12</v>
      </c>
      <c r="X303" s="972" t="s">
        <v>423</v>
      </c>
      <c r="Y303" s="162" t="s">
        <v>51</v>
      </c>
      <c r="Z303" s="162" t="s">
        <v>29</v>
      </c>
      <c r="AA303" s="972">
        <v>2024</v>
      </c>
      <c r="AB303" s="164" t="s">
        <v>30</v>
      </c>
      <c r="AC303" s="1001">
        <v>9</v>
      </c>
      <c r="AD303" s="974">
        <f t="shared" ref="AD303" si="1144">T303/AC303</f>
        <v>3.1111111111111112</v>
      </c>
      <c r="AE303" s="975">
        <v>23.45</v>
      </c>
      <c r="AF303" s="544">
        <f t="shared" ref="AF303" si="1145">AD303*AE303</f>
        <v>72.955555555555549</v>
      </c>
      <c r="AG303" s="1030" t="s">
        <v>446</v>
      </c>
      <c r="AH303" s="1007">
        <f t="shared" ref="AH303" si="1146">AF303</f>
        <v>72.955555555555549</v>
      </c>
      <c r="AI303" s="978">
        <f t="shared" ref="AI303" si="1147">AD303</f>
        <v>3.1111111111111112</v>
      </c>
      <c r="AJ303" s="978">
        <f t="shared" ref="AJ303" si="1148">T303</f>
        <v>28</v>
      </c>
      <c r="AK303" s="1114" t="s">
        <v>439</v>
      </c>
      <c r="AL303" s="1114" t="s">
        <v>440</v>
      </c>
      <c r="AM303" s="1115" t="s">
        <v>2</v>
      </c>
    </row>
    <row r="304" spans="1:39">
      <c r="A304" s="999">
        <v>45666</v>
      </c>
      <c r="B304" s="164" t="s">
        <v>607</v>
      </c>
      <c r="C304" s="164" t="s">
        <v>111</v>
      </c>
      <c r="D304" s="162" t="s">
        <v>447</v>
      </c>
      <c r="E304" s="164" t="s">
        <v>282</v>
      </c>
      <c r="F304" s="1000">
        <v>29860</v>
      </c>
      <c r="G304" s="1000"/>
      <c r="H304" s="1000">
        <v>29870</v>
      </c>
      <c r="I304" s="1000"/>
      <c r="J304" s="971">
        <f t="shared" ref="J304" si="1149">H304-F304</f>
        <v>10</v>
      </c>
      <c r="K304" s="1000">
        <v>29870</v>
      </c>
      <c r="L304" s="541">
        <f t="shared" ref="L304" si="1150">K304-H304</f>
        <v>0</v>
      </c>
      <c r="M304" s="1000">
        <v>29883</v>
      </c>
      <c r="N304" s="1000"/>
      <c r="O304" s="541">
        <f t="shared" ref="O304" si="1151">M304-K304</f>
        <v>13</v>
      </c>
      <c r="P304" s="541">
        <f t="shared" ref="P304" si="1152">M304-H304</f>
        <v>13</v>
      </c>
      <c r="Q304" s="1000">
        <v>29893</v>
      </c>
      <c r="R304" s="1000"/>
      <c r="S304" s="971">
        <f t="shared" ref="S304" si="1153">Q304-M304</f>
        <v>10</v>
      </c>
      <c r="T304" s="542">
        <f t="shared" ref="T304" si="1154">Q304-F304</f>
        <v>33</v>
      </c>
      <c r="U304" s="542"/>
      <c r="V304" s="541">
        <f t="shared" ref="V304" si="1155">P304</f>
        <v>13</v>
      </c>
      <c r="W304" s="543">
        <f t="shared" ref="W304" si="1156">T304-V304</f>
        <v>20</v>
      </c>
      <c r="X304" s="972" t="s">
        <v>423</v>
      </c>
      <c r="Y304" s="162" t="s">
        <v>51</v>
      </c>
      <c r="Z304" s="162" t="s">
        <v>29</v>
      </c>
      <c r="AA304" s="972">
        <v>2024</v>
      </c>
      <c r="AB304" s="164" t="s">
        <v>30</v>
      </c>
      <c r="AC304" s="1001">
        <v>9</v>
      </c>
      <c r="AD304" s="974">
        <f t="shared" ref="AD304" si="1157">T304/AC304</f>
        <v>3.6666666666666665</v>
      </c>
      <c r="AE304" s="975">
        <v>23.45</v>
      </c>
      <c r="AF304" s="544">
        <f t="shared" ref="AF304" si="1158">AD304*AE304</f>
        <v>85.983333333333334</v>
      </c>
      <c r="AG304" s="1030" t="s">
        <v>446</v>
      </c>
      <c r="AH304" s="1007">
        <f t="shared" ref="AH304" si="1159">AF304</f>
        <v>85.983333333333334</v>
      </c>
      <c r="AI304" s="978">
        <f t="shared" ref="AI304" si="1160">AD304</f>
        <v>3.6666666666666665</v>
      </c>
      <c r="AJ304" s="978">
        <f t="shared" ref="AJ304" si="1161">T304</f>
        <v>33</v>
      </c>
      <c r="AK304" s="1121">
        <f>SUM(AH298:AH304)</f>
        <v>403.86111111111109</v>
      </c>
      <c r="AL304" s="1116">
        <v>700</v>
      </c>
      <c r="AM304" s="1117">
        <v>45666</v>
      </c>
    </row>
    <row r="305" spans="1:39">
      <c r="A305" s="999">
        <v>45666</v>
      </c>
      <c r="B305" s="164" t="s">
        <v>607</v>
      </c>
      <c r="C305" s="164" t="s">
        <v>111</v>
      </c>
      <c r="D305" s="162" t="s">
        <v>448</v>
      </c>
      <c r="E305" s="164" t="s">
        <v>283</v>
      </c>
      <c r="F305" s="1000">
        <v>29893</v>
      </c>
      <c r="G305" s="1000"/>
      <c r="H305" s="1000">
        <v>29900</v>
      </c>
      <c r="I305" s="1000"/>
      <c r="J305" s="971">
        <f t="shared" ref="J305" si="1162">H305-F305</f>
        <v>7</v>
      </c>
      <c r="K305" s="1000">
        <v>29900</v>
      </c>
      <c r="L305" s="541">
        <f t="shared" ref="L305" si="1163">K305-H305</f>
        <v>0</v>
      </c>
      <c r="M305" s="1000">
        <v>29916</v>
      </c>
      <c r="N305" s="1000"/>
      <c r="O305" s="541">
        <f t="shared" ref="O305" si="1164">M305-K305</f>
        <v>16</v>
      </c>
      <c r="P305" s="541">
        <f t="shared" ref="P305" si="1165">M305-H305</f>
        <v>16</v>
      </c>
      <c r="Q305" s="1000">
        <v>29923</v>
      </c>
      <c r="R305" s="1000"/>
      <c r="S305" s="971">
        <f t="shared" ref="S305" si="1166">Q305-M305</f>
        <v>7</v>
      </c>
      <c r="T305" s="542">
        <f t="shared" ref="T305" si="1167">Q305-F305</f>
        <v>30</v>
      </c>
      <c r="U305" s="542"/>
      <c r="V305" s="541">
        <f t="shared" ref="V305" si="1168">P305</f>
        <v>16</v>
      </c>
      <c r="W305" s="543">
        <f t="shared" ref="W305" si="1169">T305-V305</f>
        <v>14</v>
      </c>
      <c r="X305" s="972" t="s">
        <v>423</v>
      </c>
      <c r="Y305" s="162" t="s">
        <v>51</v>
      </c>
      <c r="Z305" s="162" t="s">
        <v>29</v>
      </c>
      <c r="AA305" s="972">
        <v>2024</v>
      </c>
      <c r="AB305" s="164" t="s">
        <v>30</v>
      </c>
      <c r="AC305" s="1001">
        <v>9</v>
      </c>
      <c r="AD305" s="974">
        <f t="shared" ref="AD305" si="1170">T305/AC305</f>
        <v>3.3333333333333335</v>
      </c>
      <c r="AE305" s="975">
        <v>23.45</v>
      </c>
      <c r="AF305" s="544">
        <f t="shared" ref="AF305" si="1171">AD305*AE305</f>
        <v>78.166666666666671</v>
      </c>
      <c r="AG305" s="1030" t="s">
        <v>446</v>
      </c>
      <c r="AH305" s="1007">
        <f t="shared" ref="AH305" si="1172">AF305</f>
        <v>78.166666666666671</v>
      </c>
      <c r="AI305" s="978">
        <f t="shared" ref="AI305" si="1173">AD305</f>
        <v>3.3333333333333335</v>
      </c>
      <c r="AJ305" s="978">
        <f t="shared" ref="AJ305" si="1174">T305</f>
        <v>30</v>
      </c>
    </row>
    <row r="306" spans="1:39">
      <c r="A306" s="999">
        <v>45667</v>
      </c>
      <c r="B306" s="164" t="s">
        <v>607</v>
      </c>
      <c r="C306" s="164" t="s">
        <v>111</v>
      </c>
      <c r="D306" s="162" t="s">
        <v>447</v>
      </c>
      <c r="E306" s="164" t="s">
        <v>282</v>
      </c>
      <c r="F306" s="1000">
        <v>29923</v>
      </c>
      <c r="G306" s="1000"/>
      <c r="H306" s="1000">
        <v>29933</v>
      </c>
      <c r="I306" s="1000"/>
      <c r="J306" s="971">
        <f t="shared" ref="J306" si="1175">H306-F306</f>
        <v>10</v>
      </c>
      <c r="K306" s="1000">
        <v>29933</v>
      </c>
      <c r="L306" s="541">
        <f t="shared" ref="L306" si="1176">K306-H306</f>
        <v>0</v>
      </c>
      <c r="M306" s="1000">
        <v>29946</v>
      </c>
      <c r="N306" s="1000"/>
      <c r="O306" s="541">
        <f t="shared" ref="O306" si="1177">M306-K306</f>
        <v>13</v>
      </c>
      <c r="P306" s="541">
        <f t="shared" ref="P306" si="1178">M306-H306</f>
        <v>13</v>
      </c>
      <c r="Q306" s="1000">
        <v>29946</v>
      </c>
      <c r="R306" s="1000"/>
      <c r="S306" s="971">
        <f t="shared" ref="S306" si="1179">Q306-M306</f>
        <v>0</v>
      </c>
      <c r="T306" s="542">
        <f t="shared" ref="T306" si="1180">Q306-F306</f>
        <v>23</v>
      </c>
      <c r="U306" s="542"/>
      <c r="V306" s="541">
        <f t="shared" ref="V306" si="1181">P306</f>
        <v>13</v>
      </c>
      <c r="W306" s="543">
        <f t="shared" ref="W306" si="1182">T306-V306</f>
        <v>10</v>
      </c>
      <c r="X306" s="972" t="s">
        <v>423</v>
      </c>
      <c r="Y306" s="162" t="s">
        <v>51</v>
      </c>
      <c r="Z306" s="162" t="s">
        <v>29</v>
      </c>
      <c r="AA306" s="972">
        <v>2024</v>
      </c>
      <c r="AB306" s="164" t="s">
        <v>30</v>
      </c>
      <c r="AC306" s="1001">
        <v>9</v>
      </c>
      <c r="AD306" s="974">
        <f t="shared" ref="AD306" si="1183">T306/AC306</f>
        <v>2.5555555555555554</v>
      </c>
      <c r="AE306" s="975">
        <v>23.45</v>
      </c>
      <c r="AF306" s="544">
        <f t="shared" ref="AF306" si="1184">AD306*AE306</f>
        <v>59.92777777777777</v>
      </c>
      <c r="AG306" s="1030" t="s">
        <v>446</v>
      </c>
      <c r="AH306" s="1007">
        <f t="shared" ref="AH306" si="1185">AF306</f>
        <v>59.92777777777777</v>
      </c>
      <c r="AI306" s="978">
        <f t="shared" ref="AI306" si="1186">AD306</f>
        <v>2.5555555555555554</v>
      </c>
      <c r="AJ306" s="978">
        <f t="shared" ref="AJ306" si="1187">T306</f>
        <v>23</v>
      </c>
    </row>
    <row r="307" spans="1:39">
      <c r="A307" s="999">
        <v>45667</v>
      </c>
      <c r="B307" s="164" t="s">
        <v>607</v>
      </c>
      <c r="C307" s="164" t="s">
        <v>111</v>
      </c>
      <c r="D307" s="162" t="s">
        <v>584</v>
      </c>
      <c r="E307" s="164" t="s">
        <v>282</v>
      </c>
      <c r="F307" s="1000">
        <v>29946</v>
      </c>
      <c r="G307" s="1000"/>
      <c r="H307" s="1000">
        <v>29946</v>
      </c>
      <c r="I307" s="1000"/>
      <c r="J307" s="971">
        <f t="shared" ref="J307" si="1188">H307-F307</f>
        <v>0</v>
      </c>
      <c r="K307" s="1000">
        <v>29946</v>
      </c>
      <c r="L307" s="541">
        <f t="shared" ref="L307" si="1189">K307-H307</f>
        <v>0</v>
      </c>
      <c r="M307" s="1000">
        <v>29960</v>
      </c>
      <c r="N307" s="1000"/>
      <c r="O307" s="541">
        <f t="shared" ref="O307" si="1190">M307-K307</f>
        <v>14</v>
      </c>
      <c r="P307" s="541">
        <f t="shared" ref="P307" si="1191">M307-H307</f>
        <v>14</v>
      </c>
      <c r="Q307" s="1000">
        <v>29964</v>
      </c>
      <c r="R307" s="1000"/>
      <c r="S307" s="971">
        <f t="shared" ref="S307" si="1192">Q307-M307</f>
        <v>4</v>
      </c>
      <c r="T307" s="542">
        <f t="shared" ref="T307" si="1193">Q307-F307</f>
        <v>18</v>
      </c>
      <c r="U307" s="542"/>
      <c r="V307" s="541">
        <f t="shared" ref="V307" si="1194">P307</f>
        <v>14</v>
      </c>
      <c r="W307" s="543">
        <f t="shared" ref="W307" si="1195">T307-V307</f>
        <v>4</v>
      </c>
      <c r="X307" s="972" t="s">
        <v>423</v>
      </c>
      <c r="Y307" s="162" t="s">
        <v>51</v>
      </c>
      <c r="Z307" s="162" t="s">
        <v>29</v>
      </c>
      <c r="AA307" s="972">
        <v>2024</v>
      </c>
      <c r="AB307" s="164" t="s">
        <v>30</v>
      </c>
      <c r="AC307" s="1001">
        <v>9</v>
      </c>
      <c r="AD307" s="974">
        <f t="shared" ref="AD307" si="1196">T307/AC307</f>
        <v>2</v>
      </c>
      <c r="AE307" s="975">
        <v>23.45</v>
      </c>
      <c r="AF307" s="544">
        <f t="shared" ref="AF307" si="1197">AD307*AE307</f>
        <v>46.9</v>
      </c>
      <c r="AG307" s="1030" t="s">
        <v>446</v>
      </c>
      <c r="AH307" s="1007">
        <f t="shared" ref="AH307" si="1198">AF307</f>
        <v>46.9</v>
      </c>
      <c r="AI307" s="978">
        <f t="shared" ref="AI307" si="1199">AD307</f>
        <v>2</v>
      </c>
      <c r="AJ307" s="978">
        <f t="shared" ref="AJ307" si="1200">T307</f>
        <v>18</v>
      </c>
    </row>
    <row r="308" spans="1:39">
      <c r="A308" s="999">
        <v>45667</v>
      </c>
      <c r="B308" s="164" t="s">
        <v>607</v>
      </c>
      <c r="C308" s="164" t="s">
        <v>111</v>
      </c>
      <c r="D308" s="162" t="s">
        <v>609</v>
      </c>
      <c r="E308" s="164" t="s">
        <v>283</v>
      </c>
      <c r="F308" s="1000">
        <v>29964</v>
      </c>
      <c r="G308" s="1000"/>
      <c r="H308" s="1000">
        <v>29967</v>
      </c>
      <c r="I308" s="1000"/>
      <c r="J308" s="971">
        <f t="shared" ref="J308" si="1201">H308-F308</f>
        <v>3</v>
      </c>
      <c r="K308" s="1000">
        <v>29967</v>
      </c>
      <c r="L308" s="541">
        <f t="shared" ref="L308" si="1202">K308-H308</f>
        <v>0</v>
      </c>
      <c r="M308" s="1000">
        <v>29979</v>
      </c>
      <c r="N308" s="1000"/>
      <c r="O308" s="541">
        <f t="shared" ref="O308" si="1203">M308-K308</f>
        <v>12</v>
      </c>
      <c r="P308" s="541">
        <f t="shared" ref="P308" si="1204">M308-H308</f>
        <v>12</v>
      </c>
      <c r="Q308" s="1000">
        <v>29979</v>
      </c>
      <c r="R308" s="1000"/>
      <c r="S308" s="971">
        <f t="shared" ref="S308" si="1205">Q308-M308</f>
        <v>0</v>
      </c>
      <c r="T308" s="542">
        <f t="shared" ref="T308" si="1206">Q308-F308</f>
        <v>15</v>
      </c>
      <c r="U308" s="542"/>
      <c r="V308" s="541">
        <f t="shared" ref="V308" si="1207">P308</f>
        <v>12</v>
      </c>
      <c r="W308" s="543">
        <f t="shared" ref="W308" si="1208">T308-V308</f>
        <v>3</v>
      </c>
      <c r="X308" s="972" t="s">
        <v>423</v>
      </c>
      <c r="Y308" s="162" t="s">
        <v>51</v>
      </c>
      <c r="Z308" s="162" t="s">
        <v>29</v>
      </c>
      <c r="AA308" s="972">
        <v>2024</v>
      </c>
      <c r="AB308" s="164" t="s">
        <v>30</v>
      </c>
      <c r="AC308" s="1001">
        <v>9</v>
      </c>
      <c r="AD308" s="974">
        <f t="shared" ref="AD308" si="1209">T308/AC308</f>
        <v>1.6666666666666667</v>
      </c>
      <c r="AE308" s="975">
        <v>23.45</v>
      </c>
      <c r="AF308" s="544">
        <f t="shared" ref="AF308" si="1210">AD308*AE308</f>
        <v>39.083333333333336</v>
      </c>
      <c r="AG308" s="1030" t="s">
        <v>446</v>
      </c>
      <c r="AH308" s="1007">
        <f t="shared" ref="AH308" si="1211">AF308</f>
        <v>39.083333333333336</v>
      </c>
      <c r="AI308" s="978">
        <f t="shared" ref="AI308" si="1212">AD308</f>
        <v>1.6666666666666667</v>
      </c>
      <c r="AJ308" s="978">
        <f t="shared" ref="AJ308" si="1213">T308</f>
        <v>15</v>
      </c>
    </row>
    <row r="309" spans="1:39">
      <c r="A309" s="999">
        <v>45667</v>
      </c>
      <c r="B309" s="164" t="s">
        <v>607</v>
      </c>
      <c r="C309" s="164" t="s">
        <v>111</v>
      </c>
      <c r="D309" s="162" t="s">
        <v>448</v>
      </c>
      <c r="E309" s="164" t="s">
        <v>283</v>
      </c>
      <c r="F309" s="1000">
        <v>29979</v>
      </c>
      <c r="G309" s="1000"/>
      <c r="H309" s="1000">
        <v>29979</v>
      </c>
      <c r="I309" s="1000"/>
      <c r="J309" s="971">
        <f t="shared" ref="J309" si="1214">H309-F309</f>
        <v>0</v>
      </c>
      <c r="K309" s="1000">
        <v>29995</v>
      </c>
      <c r="L309" s="541">
        <f t="shared" ref="L309" si="1215">K309-H309</f>
        <v>16</v>
      </c>
      <c r="M309" s="1000">
        <v>29995</v>
      </c>
      <c r="N309" s="1000"/>
      <c r="O309" s="541">
        <f t="shared" ref="O309" si="1216">M309-K309</f>
        <v>0</v>
      </c>
      <c r="P309" s="541">
        <f t="shared" ref="P309" si="1217">M309-H309</f>
        <v>16</v>
      </c>
      <c r="Q309" s="1000">
        <v>30002</v>
      </c>
      <c r="R309" s="1000"/>
      <c r="S309" s="971">
        <f t="shared" ref="S309" si="1218">Q309-M309</f>
        <v>7</v>
      </c>
      <c r="T309" s="542">
        <f t="shared" ref="T309" si="1219">Q309-F309</f>
        <v>23</v>
      </c>
      <c r="U309" s="542"/>
      <c r="V309" s="541">
        <f t="shared" ref="V309" si="1220">P309</f>
        <v>16</v>
      </c>
      <c r="W309" s="543">
        <f t="shared" ref="W309" si="1221">T309-V309</f>
        <v>7</v>
      </c>
      <c r="X309" s="972" t="s">
        <v>423</v>
      </c>
      <c r="Y309" s="162" t="s">
        <v>51</v>
      </c>
      <c r="Z309" s="162" t="s">
        <v>29</v>
      </c>
      <c r="AA309" s="972">
        <v>2024</v>
      </c>
      <c r="AB309" s="164" t="s">
        <v>30</v>
      </c>
      <c r="AC309" s="1001">
        <v>9</v>
      </c>
      <c r="AD309" s="974">
        <f t="shared" ref="AD309" si="1222">T309/AC309</f>
        <v>2.5555555555555554</v>
      </c>
      <c r="AE309" s="975">
        <v>23.45</v>
      </c>
      <c r="AF309" s="544">
        <f t="shared" ref="AF309" si="1223">AD309*AE309</f>
        <v>59.92777777777777</v>
      </c>
      <c r="AG309" s="1030" t="s">
        <v>446</v>
      </c>
      <c r="AH309" s="1007">
        <f t="shared" ref="AH309" si="1224">AF309</f>
        <v>59.92777777777777</v>
      </c>
      <c r="AI309" s="978">
        <f t="shared" ref="AI309" si="1225">AD309</f>
        <v>2.5555555555555554</v>
      </c>
      <c r="AJ309" s="978">
        <f t="shared" ref="AJ309" si="1226">T309</f>
        <v>23</v>
      </c>
    </row>
    <row r="310" spans="1:39">
      <c r="A310" s="999">
        <v>45670</v>
      </c>
      <c r="B310" s="164" t="s">
        <v>607</v>
      </c>
      <c r="C310" s="164" t="s">
        <v>111</v>
      </c>
      <c r="D310" s="162" t="s">
        <v>447</v>
      </c>
      <c r="E310" s="164" t="s">
        <v>282</v>
      </c>
      <c r="F310" s="1000">
        <v>30002</v>
      </c>
      <c r="G310" s="1000"/>
      <c r="H310" s="1000">
        <v>30031</v>
      </c>
      <c r="I310" s="1000"/>
      <c r="J310" s="971">
        <f t="shared" ref="J310" si="1227">H310-F310</f>
        <v>29</v>
      </c>
      <c r="K310" s="1000">
        <v>30031</v>
      </c>
      <c r="L310" s="541">
        <f t="shared" ref="L310" si="1228">K310-H310</f>
        <v>0</v>
      </c>
      <c r="M310" s="1000">
        <v>30044</v>
      </c>
      <c r="N310" s="1000"/>
      <c r="O310" s="541">
        <f t="shared" ref="O310" si="1229">M310-K310</f>
        <v>13</v>
      </c>
      <c r="P310" s="541">
        <f t="shared" ref="P310" si="1230">M310-H310</f>
        <v>13</v>
      </c>
      <c r="Q310" s="1000">
        <v>30044</v>
      </c>
      <c r="R310" s="1000"/>
      <c r="S310" s="971">
        <f t="shared" ref="S310" si="1231">Q310-M310</f>
        <v>0</v>
      </c>
      <c r="T310" s="542">
        <f t="shared" ref="T310" si="1232">Q310-F310</f>
        <v>42</v>
      </c>
      <c r="U310" s="542"/>
      <c r="V310" s="541">
        <f t="shared" ref="V310" si="1233">P310</f>
        <v>13</v>
      </c>
      <c r="W310" s="543">
        <f t="shared" ref="W310" si="1234">T310-V310</f>
        <v>29</v>
      </c>
      <c r="X310" s="972" t="s">
        <v>423</v>
      </c>
      <c r="Y310" s="162" t="s">
        <v>51</v>
      </c>
      <c r="Z310" s="162" t="s">
        <v>29</v>
      </c>
      <c r="AA310" s="972">
        <v>2024</v>
      </c>
      <c r="AB310" s="164" t="s">
        <v>30</v>
      </c>
      <c r="AC310" s="1001">
        <v>9</v>
      </c>
      <c r="AD310" s="974">
        <f t="shared" ref="AD310" si="1235">T310/AC310</f>
        <v>4.666666666666667</v>
      </c>
      <c r="AE310" s="975">
        <v>23.45</v>
      </c>
      <c r="AF310" s="544">
        <f t="shared" ref="AF310" si="1236">AD310*AE310</f>
        <v>109.43333333333334</v>
      </c>
      <c r="AG310" s="1030" t="s">
        <v>446</v>
      </c>
      <c r="AH310" s="1007">
        <f t="shared" ref="AH310" si="1237">AF310</f>
        <v>109.43333333333334</v>
      </c>
      <c r="AI310" s="978">
        <f t="shared" ref="AI310" si="1238">AD310</f>
        <v>4.666666666666667</v>
      </c>
      <c r="AJ310" s="978">
        <f t="shared" ref="AJ310" si="1239">T310</f>
        <v>42</v>
      </c>
    </row>
    <row r="311" spans="1:39">
      <c r="A311" s="999">
        <v>45670</v>
      </c>
      <c r="B311" s="164" t="s">
        <v>607</v>
      </c>
      <c r="C311" s="164" t="s">
        <v>111</v>
      </c>
      <c r="D311" s="162" t="s">
        <v>584</v>
      </c>
      <c r="E311" s="164" t="s">
        <v>282</v>
      </c>
      <c r="F311" s="1000">
        <v>30044</v>
      </c>
      <c r="G311" s="1000"/>
      <c r="H311" s="1000">
        <v>30044</v>
      </c>
      <c r="I311" s="1000"/>
      <c r="J311" s="971">
        <f t="shared" ref="J311" si="1240">H311-F311</f>
        <v>0</v>
      </c>
      <c r="K311" s="1000">
        <v>30044</v>
      </c>
      <c r="L311" s="541">
        <f t="shared" ref="L311" si="1241">K311-H311</f>
        <v>0</v>
      </c>
      <c r="M311" s="1000">
        <v>30058</v>
      </c>
      <c r="N311" s="1000"/>
      <c r="O311" s="541">
        <f t="shared" ref="O311" si="1242">M311-K311</f>
        <v>14</v>
      </c>
      <c r="P311" s="541">
        <f t="shared" ref="P311" si="1243">M311-H311</f>
        <v>14</v>
      </c>
      <c r="Q311" s="1000">
        <v>30062</v>
      </c>
      <c r="R311" s="1000"/>
      <c r="S311" s="971">
        <f t="shared" ref="S311" si="1244">Q311-M311</f>
        <v>4</v>
      </c>
      <c r="T311" s="542">
        <f t="shared" ref="T311" si="1245">Q311-F311</f>
        <v>18</v>
      </c>
      <c r="U311" s="542"/>
      <c r="V311" s="541">
        <f t="shared" ref="V311" si="1246">P311</f>
        <v>14</v>
      </c>
      <c r="W311" s="543">
        <f t="shared" ref="W311" si="1247">T311-V311</f>
        <v>4</v>
      </c>
      <c r="X311" s="972" t="s">
        <v>423</v>
      </c>
      <c r="Y311" s="162" t="s">
        <v>51</v>
      </c>
      <c r="Z311" s="162" t="s">
        <v>29</v>
      </c>
      <c r="AA311" s="972">
        <v>2024</v>
      </c>
      <c r="AB311" s="164" t="s">
        <v>30</v>
      </c>
      <c r="AC311" s="1001">
        <v>9</v>
      </c>
      <c r="AD311" s="974">
        <f t="shared" ref="AD311" si="1248">T311/AC311</f>
        <v>2</v>
      </c>
      <c r="AE311" s="975">
        <v>23.45</v>
      </c>
      <c r="AF311" s="544">
        <f t="shared" ref="AF311" si="1249">AD311*AE311</f>
        <v>46.9</v>
      </c>
      <c r="AG311" s="1030" t="s">
        <v>446</v>
      </c>
      <c r="AH311" s="1007">
        <f t="shared" ref="AH311" si="1250">AF311</f>
        <v>46.9</v>
      </c>
      <c r="AI311" s="978">
        <f t="shared" ref="AI311" si="1251">AD311</f>
        <v>2</v>
      </c>
      <c r="AJ311" s="978">
        <f t="shared" ref="AJ311" si="1252">T311</f>
        <v>18</v>
      </c>
    </row>
    <row r="312" spans="1:39">
      <c r="A312" s="999">
        <v>45670</v>
      </c>
      <c r="B312" s="164" t="s">
        <v>607</v>
      </c>
      <c r="C312" s="164" t="s">
        <v>111</v>
      </c>
      <c r="D312" s="162" t="s">
        <v>609</v>
      </c>
      <c r="E312" s="164" t="s">
        <v>283</v>
      </c>
      <c r="F312" s="1000">
        <v>30062</v>
      </c>
      <c r="G312" s="1000"/>
      <c r="H312" s="1000">
        <v>30066</v>
      </c>
      <c r="I312" s="1000"/>
      <c r="J312" s="971">
        <f t="shared" ref="J312" si="1253">H312-F312</f>
        <v>4</v>
      </c>
      <c r="K312" s="1000">
        <v>30066</v>
      </c>
      <c r="L312" s="541">
        <f t="shared" ref="L312" si="1254">K312-H312</f>
        <v>0</v>
      </c>
      <c r="M312" s="1000">
        <v>30077</v>
      </c>
      <c r="N312" s="1000"/>
      <c r="O312" s="541">
        <f t="shared" ref="O312" si="1255">M312-K312</f>
        <v>11</v>
      </c>
      <c r="P312" s="541">
        <f t="shared" ref="P312" si="1256">M312-H312</f>
        <v>11</v>
      </c>
      <c r="Q312" s="1000">
        <v>30077</v>
      </c>
      <c r="R312" s="1000"/>
      <c r="S312" s="971">
        <f t="shared" ref="S312" si="1257">Q312-M312</f>
        <v>0</v>
      </c>
      <c r="T312" s="542">
        <f t="shared" ref="T312" si="1258">Q312-F312</f>
        <v>15</v>
      </c>
      <c r="U312" s="542"/>
      <c r="V312" s="541">
        <f t="shared" ref="V312" si="1259">P312</f>
        <v>11</v>
      </c>
      <c r="W312" s="543">
        <f t="shared" ref="W312" si="1260">T312-V312</f>
        <v>4</v>
      </c>
      <c r="X312" s="972" t="s">
        <v>423</v>
      </c>
      <c r="Y312" s="162" t="s">
        <v>51</v>
      </c>
      <c r="Z312" s="162" t="s">
        <v>29</v>
      </c>
      <c r="AA312" s="972">
        <v>2024</v>
      </c>
      <c r="AB312" s="164" t="s">
        <v>30</v>
      </c>
      <c r="AC312" s="1001">
        <v>9</v>
      </c>
      <c r="AD312" s="974">
        <f t="shared" ref="AD312" si="1261">T312/AC312</f>
        <v>1.6666666666666667</v>
      </c>
      <c r="AE312" s="975">
        <v>23.45</v>
      </c>
      <c r="AF312" s="544">
        <f t="shared" ref="AF312" si="1262">AD312*AE312</f>
        <v>39.083333333333336</v>
      </c>
      <c r="AG312" s="1030" t="s">
        <v>446</v>
      </c>
      <c r="AH312" s="1007">
        <f t="shared" ref="AH312" si="1263">AF312</f>
        <v>39.083333333333336</v>
      </c>
      <c r="AI312" s="978">
        <f t="shared" ref="AI312" si="1264">AD312</f>
        <v>1.6666666666666667</v>
      </c>
      <c r="AJ312" s="978">
        <f t="shared" ref="AJ312" si="1265">T312</f>
        <v>15</v>
      </c>
    </row>
    <row r="313" spans="1:39">
      <c r="A313" s="999">
        <v>45670</v>
      </c>
      <c r="B313" s="164" t="s">
        <v>607</v>
      </c>
      <c r="C313" s="164" t="s">
        <v>111</v>
      </c>
      <c r="D313" s="162" t="s">
        <v>448</v>
      </c>
      <c r="E313" s="164" t="s">
        <v>283</v>
      </c>
      <c r="F313" s="1000">
        <v>30077</v>
      </c>
      <c r="G313" s="1000"/>
      <c r="H313" s="1000">
        <v>30077</v>
      </c>
      <c r="I313" s="1000"/>
      <c r="J313" s="971">
        <f t="shared" ref="J313" si="1266">H313-F313</f>
        <v>0</v>
      </c>
      <c r="K313" s="1000">
        <v>30077</v>
      </c>
      <c r="L313" s="541">
        <f t="shared" ref="L313" si="1267">K313-H313</f>
        <v>0</v>
      </c>
      <c r="M313" s="1000">
        <v>30093</v>
      </c>
      <c r="N313" s="1000"/>
      <c r="O313" s="541">
        <f t="shared" ref="O313" si="1268">M313-K313</f>
        <v>16</v>
      </c>
      <c r="P313" s="541">
        <f t="shared" ref="P313" si="1269">M313-H313</f>
        <v>16</v>
      </c>
      <c r="Q313" s="1000">
        <v>30101</v>
      </c>
      <c r="R313" s="1000"/>
      <c r="S313" s="971">
        <f t="shared" ref="S313" si="1270">Q313-M313</f>
        <v>8</v>
      </c>
      <c r="T313" s="542">
        <f t="shared" ref="T313" si="1271">Q313-F313</f>
        <v>24</v>
      </c>
      <c r="U313" s="542"/>
      <c r="V313" s="541">
        <f t="shared" ref="V313" si="1272">P313</f>
        <v>16</v>
      </c>
      <c r="W313" s="543">
        <f t="shared" ref="W313" si="1273">T313-V313</f>
        <v>8</v>
      </c>
      <c r="X313" s="972" t="s">
        <v>423</v>
      </c>
      <c r="Y313" s="162" t="s">
        <v>51</v>
      </c>
      <c r="Z313" s="162" t="s">
        <v>29</v>
      </c>
      <c r="AA313" s="972">
        <v>2024</v>
      </c>
      <c r="AB313" s="164" t="s">
        <v>30</v>
      </c>
      <c r="AC313" s="1001">
        <v>9</v>
      </c>
      <c r="AD313" s="974">
        <f t="shared" ref="AD313" si="1274">T313/AC313</f>
        <v>2.6666666666666665</v>
      </c>
      <c r="AE313" s="975">
        <v>23.45</v>
      </c>
      <c r="AF313" s="544">
        <f t="shared" ref="AF313" si="1275">AD313*AE313</f>
        <v>62.533333333333331</v>
      </c>
      <c r="AG313" s="1030" t="s">
        <v>446</v>
      </c>
      <c r="AH313" s="1007">
        <f t="shared" ref="AH313" si="1276">AF313</f>
        <v>62.533333333333331</v>
      </c>
      <c r="AI313" s="978">
        <f t="shared" ref="AI313" si="1277">AD313</f>
        <v>2.6666666666666665</v>
      </c>
      <c r="AJ313" s="978">
        <f t="shared" ref="AJ313" si="1278">T313</f>
        <v>24</v>
      </c>
    </row>
    <row r="314" spans="1:39">
      <c r="A314" s="999">
        <v>45671</v>
      </c>
      <c r="B314" s="164" t="s">
        <v>607</v>
      </c>
      <c r="C314" s="164" t="s">
        <v>111</v>
      </c>
      <c r="D314" s="162" t="s">
        <v>447</v>
      </c>
      <c r="E314" s="164" t="s">
        <v>282</v>
      </c>
      <c r="F314" s="1000">
        <v>30101</v>
      </c>
      <c r="G314" s="1000"/>
      <c r="H314" s="1000">
        <v>30110</v>
      </c>
      <c r="I314" s="1000"/>
      <c r="J314" s="971">
        <f t="shared" ref="J314" si="1279">H314-F314</f>
        <v>9</v>
      </c>
      <c r="K314" s="1000">
        <v>30110</v>
      </c>
      <c r="L314" s="541">
        <f t="shared" ref="L314" si="1280">K314-H314</f>
        <v>0</v>
      </c>
      <c r="M314" s="1000">
        <v>30123</v>
      </c>
      <c r="N314" s="1000"/>
      <c r="O314" s="541">
        <f t="shared" ref="O314" si="1281">M314-K314</f>
        <v>13</v>
      </c>
      <c r="P314" s="541">
        <f t="shared" ref="P314" si="1282">M314-H314</f>
        <v>13</v>
      </c>
      <c r="Q314" s="1000">
        <v>30123</v>
      </c>
      <c r="R314" s="1000"/>
      <c r="S314" s="971">
        <f t="shared" ref="S314" si="1283">Q314-M314</f>
        <v>0</v>
      </c>
      <c r="T314" s="542">
        <f t="shared" ref="T314" si="1284">Q314-F314</f>
        <v>22</v>
      </c>
      <c r="U314" s="542"/>
      <c r="V314" s="541">
        <f t="shared" ref="V314" si="1285">P314</f>
        <v>13</v>
      </c>
      <c r="W314" s="543">
        <f t="shared" ref="W314" si="1286">T314-V314</f>
        <v>9</v>
      </c>
      <c r="X314" s="972" t="s">
        <v>423</v>
      </c>
      <c r="Y314" s="162" t="s">
        <v>51</v>
      </c>
      <c r="Z314" s="162" t="s">
        <v>29</v>
      </c>
      <c r="AA314" s="972">
        <v>2024</v>
      </c>
      <c r="AB314" s="164" t="s">
        <v>30</v>
      </c>
      <c r="AC314" s="1001">
        <v>9</v>
      </c>
      <c r="AD314" s="974">
        <f t="shared" ref="AD314" si="1287">T314/AC314</f>
        <v>2.4444444444444446</v>
      </c>
      <c r="AE314" s="975">
        <v>23.45</v>
      </c>
      <c r="AF314" s="544">
        <f t="shared" ref="AF314" si="1288">AD314*AE314</f>
        <v>57.322222222222223</v>
      </c>
      <c r="AG314" s="1030" t="s">
        <v>446</v>
      </c>
      <c r="AH314" s="1007">
        <f t="shared" ref="AH314" si="1289">AF314</f>
        <v>57.322222222222223</v>
      </c>
      <c r="AI314" s="978">
        <f t="shared" ref="AI314" si="1290">AD314</f>
        <v>2.4444444444444446</v>
      </c>
      <c r="AJ314" s="978">
        <f t="shared" ref="AJ314" si="1291">T314</f>
        <v>22</v>
      </c>
      <c r="AK314" s="1114" t="s">
        <v>439</v>
      </c>
      <c r="AL314" s="1114" t="s">
        <v>440</v>
      </c>
      <c r="AM314" s="1115" t="s">
        <v>2</v>
      </c>
    </row>
    <row r="315" spans="1:39">
      <c r="A315" s="999">
        <v>45671</v>
      </c>
      <c r="B315" s="164" t="s">
        <v>607</v>
      </c>
      <c r="C315" s="164" t="s">
        <v>111</v>
      </c>
      <c r="D315" s="162" t="s">
        <v>584</v>
      </c>
      <c r="E315" s="164" t="s">
        <v>282</v>
      </c>
      <c r="F315" s="1000">
        <v>30123</v>
      </c>
      <c r="G315" s="1000"/>
      <c r="H315" s="1000">
        <v>30123</v>
      </c>
      <c r="I315" s="1000"/>
      <c r="J315" s="971">
        <f t="shared" ref="J315" si="1292">H315-F315</f>
        <v>0</v>
      </c>
      <c r="K315" s="1000">
        <v>30134</v>
      </c>
      <c r="L315" s="541">
        <f t="shared" ref="L315" si="1293">K315-H315</f>
        <v>11</v>
      </c>
      <c r="M315" s="1000">
        <v>30138</v>
      </c>
      <c r="N315" s="1000"/>
      <c r="O315" s="541">
        <f t="shared" ref="O315" si="1294">M315-K315</f>
        <v>4</v>
      </c>
      <c r="P315" s="541">
        <f t="shared" ref="P315" si="1295">M315-H315</f>
        <v>15</v>
      </c>
      <c r="Q315" s="1000">
        <v>30141</v>
      </c>
      <c r="R315" s="1000"/>
      <c r="S315" s="971">
        <f t="shared" ref="S315" si="1296">Q315-M315</f>
        <v>3</v>
      </c>
      <c r="T315" s="542">
        <f t="shared" ref="T315" si="1297">Q315-F315</f>
        <v>18</v>
      </c>
      <c r="U315" s="542"/>
      <c r="V315" s="541">
        <f t="shared" ref="V315" si="1298">P315</f>
        <v>15</v>
      </c>
      <c r="W315" s="543">
        <f t="shared" ref="W315" si="1299">T315-V315</f>
        <v>3</v>
      </c>
      <c r="X315" s="972" t="s">
        <v>423</v>
      </c>
      <c r="Y315" s="162" t="s">
        <v>51</v>
      </c>
      <c r="Z315" s="162" t="s">
        <v>29</v>
      </c>
      <c r="AA315" s="972">
        <v>2024</v>
      </c>
      <c r="AB315" s="164" t="s">
        <v>30</v>
      </c>
      <c r="AC315" s="1001">
        <v>9</v>
      </c>
      <c r="AD315" s="974">
        <f t="shared" ref="AD315" si="1300">T315/AC315</f>
        <v>2</v>
      </c>
      <c r="AE315" s="975">
        <v>23.45</v>
      </c>
      <c r="AF315" s="544">
        <f t="shared" ref="AF315" si="1301">AD315*AE315</f>
        <v>46.9</v>
      </c>
      <c r="AG315" s="1030" t="s">
        <v>446</v>
      </c>
      <c r="AH315" s="1007">
        <f t="shared" ref="AH315" si="1302">AF315</f>
        <v>46.9</v>
      </c>
      <c r="AI315" s="978">
        <f t="shared" ref="AI315" si="1303">AD315</f>
        <v>2</v>
      </c>
      <c r="AJ315" s="978">
        <f t="shared" ref="AJ315" si="1304">T315</f>
        <v>18</v>
      </c>
      <c r="AK315" s="1121">
        <f>SUM(AH305:AH315)</f>
        <v>646.17777777777769</v>
      </c>
      <c r="AL315" s="1116">
        <v>700</v>
      </c>
      <c r="AM315" s="1117">
        <v>45671</v>
      </c>
    </row>
    <row r="316" spans="1:39">
      <c r="A316" s="999">
        <v>45671</v>
      </c>
      <c r="B316" s="164" t="s">
        <v>607</v>
      </c>
      <c r="C316" s="164" t="s">
        <v>111</v>
      </c>
      <c r="D316" s="162" t="s">
        <v>609</v>
      </c>
      <c r="E316" s="164" t="s">
        <v>283</v>
      </c>
      <c r="F316" s="1000">
        <v>30141</v>
      </c>
      <c r="G316" s="1000"/>
      <c r="H316" s="1000">
        <v>30141</v>
      </c>
      <c r="I316" s="1000"/>
      <c r="J316" s="971">
        <f t="shared" ref="J316" si="1305">H316-F316</f>
        <v>0</v>
      </c>
      <c r="K316" s="1000">
        <v>30150</v>
      </c>
      <c r="L316" s="541">
        <f t="shared" ref="L316" si="1306">K316-H316</f>
        <v>9</v>
      </c>
      <c r="M316" s="1000">
        <v>30150</v>
      </c>
      <c r="N316" s="1000"/>
      <c r="O316" s="541">
        <f t="shared" ref="O316" si="1307">M316-K316</f>
        <v>0</v>
      </c>
      <c r="P316" s="541">
        <f t="shared" ref="P316" si="1308">M316-H316</f>
        <v>9</v>
      </c>
      <c r="Q316" s="1000">
        <v>30157</v>
      </c>
      <c r="R316" s="1000"/>
      <c r="S316" s="971">
        <f t="shared" ref="S316" si="1309">Q316-M316</f>
        <v>7</v>
      </c>
      <c r="T316" s="542">
        <f t="shared" ref="T316" si="1310">Q316-F316</f>
        <v>16</v>
      </c>
      <c r="U316" s="542"/>
      <c r="V316" s="541">
        <f t="shared" ref="V316" si="1311">P316</f>
        <v>9</v>
      </c>
      <c r="W316" s="543">
        <f t="shared" ref="W316" si="1312">T316-V316</f>
        <v>7</v>
      </c>
      <c r="X316" s="972" t="s">
        <v>423</v>
      </c>
      <c r="Y316" s="162" t="s">
        <v>51</v>
      </c>
      <c r="Z316" s="162" t="s">
        <v>29</v>
      </c>
      <c r="AA316" s="972">
        <v>2024</v>
      </c>
      <c r="AB316" s="164" t="s">
        <v>30</v>
      </c>
      <c r="AC316" s="1001">
        <v>9</v>
      </c>
      <c r="AD316" s="974">
        <f t="shared" ref="AD316" si="1313">T316/AC316</f>
        <v>1.7777777777777777</v>
      </c>
      <c r="AE316" s="975">
        <v>23.45</v>
      </c>
      <c r="AF316" s="544">
        <f t="shared" ref="AF316" si="1314">AD316*AE316</f>
        <v>41.688888888888883</v>
      </c>
      <c r="AG316" s="1030" t="s">
        <v>446</v>
      </c>
      <c r="AH316" s="1007">
        <f t="shared" ref="AH316" si="1315">AF316</f>
        <v>41.688888888888883</v>
      </c>
      <c r="AI316" s="978">
        <f t="shared" ref="AI316" si="1316">AD316</f>
        <v>1.7777777777777777</v>
      </c>
      <c r="AJ316" s="978">
        <f t="shared" ref="AJ316" si="1317">T316</f>
        <v>16</v>
      </c>
    </row>
    <row r="317" spans="1:39">
      <c r="A317" s="999">
        <v>45671</v>
      </c>
      <c r="B317" s="164" t="s">
        <v>607</v>
      </c>
      <c r="C317" s="164" t="s">
        <v>111</v>
      </c>
      <c r="D317" s="162" t="s">
        <v>448</v>
      </c>
      <c r="E317" s="164" t="s">
        <v>283</v>
      </c>
      <c r="F317" s="1000">
        <v>30157</v>
      </c>
      <c r="G317" s="1000"/>
      <c r="H317" s="1000">
        <v>30157</v>
      </c>
      <c r="I317" s="1000"/>
      <c r="J317" s="971">
        <f t="shared" ref="J317" si="1318">H317-F317</f>
        <v>0</v>
      </c>
      <c r="K317" s="1000">
        <v>30157</v>
      </c>
      <c r="L317" s="541">
        <f t="shared" ref="L317" si="1319">K317-H317</f>
        <v>0</v>
      </c>
      <c r="M317" s="1000">
        <v>30173</v>
      </c>
      <c r="N317" s="1000"/>
      <c r="O317" s="541">
        <f t="shared" ref="O317" si="1320">M317-K317</f>
        <v>16</v>
      </c>
      <c r="P317" s="541">
        <f t="shared" ref="P317" si="1321">M317-H317</f>
        <v>16</v>
      </c>
      <c r="Q317" s="1000">
        <v>30180</v>
      </c>
      <c r="R317" s="1000"/>
      <c r="S317" s="971">
        <f t="shared" ref="S317" si="1322">Q317-M317</f>
        <v>7</v>
      </c>
      <c r="T317" s="542">
        <f t="shared" ref="T317" si="1323">Q317-F317</f>
        <v>23</v>
      </c>
      <c r="U317" s="542"/>
      <c r="V317" s="541">
        <f t="shared" ref="V317" si="1324">P317</f>
        <v>16</v>
      </c>
      <c r="W317" s="543">
        <f t="shared" ref="W317" si="1325">T317-V317</f>
        <v>7</v>
      </c>
      <c r="X317" s="972" t="s">
        <v>423</v>
      </c>
      <c r="Y317" s="162" t="s">
        <v>51</v>
      </c>
      <c r="Z317" s="162" t="s">
        <v>29</v>
      </c>
      <c r="AA317" s="972">
        <v>2024</v>
      </c>
      <c r="AB317" s="164" t="s">
        <v>30</v>
      </c>
      <c r="AC317" s="1001">
        <v>9</v>
      </c>
      <c r="AD317" s="974">
        <f t="shared" ref="AD317" si="1326">T317/AC317</f>
        <v>2.5555555555555554</v>
      </c>
      <c r="AE317" s="975">
        <v>23.45</v>
      </c>
      <c r="AF317" s="544">
        <f t="shared" ref="AF317" si="1327">AD317*AE317</f>
        <v>59.92777777777777</v>
      </c>
      <c r="AG317" s="1030" t="s">
        <v>446</v>
      </c>
      <c r="AH317" s="1007">
        <f t="shared" ref="AH317" si="1328">AF317</f>
        <v>59.92777777777777</v>
      </c>
      <c r="AI317" s="978">
        <f t="shared" ref="AI317" si="1329">AD317</f>
        <v>2.5555555555555554</v>
      </c>
      <c r="AJ317" s="978">
        <f t="shared" ref="AJ317" si="1330">T317</f>
        <v>23</v>
      </c>
    </row>
    <row r="318" spans="1:39">
      <c r="A318" s="999">
        <v>45672</v>
      </c>
      <c r="B318" s="164" t="s">
        <v>607</v>
      </c>
      <c r="C318" s="164" t="s">
        <v>111</v>
      </c>
      <c r="D318" s="162" t="s">
        <v>447</v>
      </c>
      <c r="E318" s="164" t="s">
        <v>282</v>
      </c>
      <c r="F318" s="1000">
        <v>30180</v>
      </c>
      <c r="G318" s="1000"/>
      <c r="H318" s="1000">
        <v>30190</v>
      </c>
      <c r="I318" s="1000"/>
      <c r="J318" s="971">
        <f t="shared" ref="J318" si="1331">H318-F318</f>
        <v>10</v>
      </c>
      <c r="K318" s="1000">
        <v>30190</v>
      </c>
      <c r="L318" s="541">
        <f t="shared" ref="L318" si="1332">K318-H318</f>
        <v>0</v>
      </c>
      <c r="M318" s="1000">
        <v>30203</v>
      </c>
      <c r="N318" s="1000"/>
      <c r="O318" s="541">
        <f t="shared" ref="O318" si="1333">M318-K318</f>
        <v>13</v>
      </c>
      <c r="P318" s="541">
        <f t="shared" ref="P318" si="1334">M318-H318</f>
        <v>13</v>
      </c>
      <c r="Q318" s="1000">
        <v>30203</v>
      </c>
      <c r="R318" s="1000"/>
      <c r="S318" s="971">
        <f t="shared" ref="S318" si="1335">Q318-M318</f>
        <v>0</v>
      </c>
      <c r="T318" s="542">
        <f t="shared" ref="T318" si="1336">Q318-F318</f>
        <v>23</v>
      </c>
      <c r="U318" s="542"/>
      <c r="V318" s="541">
        <f t="shared" ref="V318" si="1337">P318</f>
        <v>13</v>
      </c>
      <c r="W318" s="543">
        <f t="shared" ref="W318" si="1338">T318-V318</f>
        <v>10</v>
      </c>
      <c r="X318" s="972" t="s">
        <v>423</v>
      </c>
      <c r="Y318" s="162" t="s">
        <v>51</v>
      </c>
      <c r="Z318" s="162" t="s">
        <v>29</v>
      </c>
      <c r="AA318" s="972">
        <v>2024</v>
      </c>
      <c r="AB318" s="164" t="s">
        <v>30</v>
      </c>
      <c r="AC318" s="1001">
        <v>9</v>
      </c>
      <c r="AD318" s="974">
        <f t="shared" ref="AD318" si="1339">T318/AC318</f>
        <v>2.5555555555555554</v>
      </c>
      <c r="AE318" s="975">
        <v>23.45</v>
      </c>
      <c r="AF318" s="544">
        <f t="shared" ref="AF318" si="1340">AD318*AE318</f>
        <v>59.92777777777777</v>
      </c>
      <c r="AG318" s="1030" t="s">
        <v>446</v>
      </c>
      <c r="AH318" s="1007">
        <f t="shared" ref="AH318" si="1341">AF318</f>
        <v>59.92777777777777</v>
      </c>
      <c r="AI318" s="978">
        <f t="shared" ref="AI318" si="1342">AD318</f>
        <v>2.5555555555555554</v>
      </c>
      <c r="AJ318" s="978">
        <f t="shared" ref="AJ318" si="1343">T318</f>
        <v>23</v>
      </c>
    </row>
    <row r="319" spans="1:39">
      <c r="A319" s="999">
        <v>45672</v>
      </c>
      <c r="B319" s="164" t="s">
        <v>607</v>
      </c>
      <c r="C319" s="164" t="s">
        <v>111</v>
      </c>
      <c r="D319" s="162" t="s">
        <v>584</v>
      </c>
      <c r="E319" s="164" t="s">
        <v>282</v>
      </c>
      <c r="F319" s="1000">
        <v>30203</v>
      </c>
      <c r="G319" s="1000"/>
      <c r="H319" s="1000">
        <v>30203</v>
      </c>
      <c r="I319" s="1000"/>
      <c r="J319" s="971">
        <f t="shared" ref="J319" si="1344">H319-F319</f>
        <v>0</v>
      </c>
      <c r="K319" s="1000">
        <v>30203</v>
      </c>
      <c r="L319" s="541">
        <f t="shared" ref="L319" si="1345">K319-H319</f>
        <v>0</v>
      </c>
      <c r="M319" s="1000">
        <v>30217</v>
      </c>
      <c r="N319" s="1000"/>
      <c r="O319" s="541">
        <f t="shared" ref="O319" si="1346">M319-K319</f>
        <v>14</v>
      </c>
      <c r="P319" s="541">
        <f t="shared" ref="P319" si="1347">M319-H319</f>
        <v>14</v>
      </c>
      <c r="Q319" s="1000">
        <v>30220</v>
      </c>
      <c r="R319" s="1000"/>
      <c r="S319" s="971">
        <f t="shared" ref="S319" si="1348">Q319-M319</f>
        <v>3</v>
      </c>
      <c r="T319" s="542">
        <f t="shared" ref="T319" si="1349">Q319-F319</f>
        <v>17</v>
      </c>
      <c r="U319" s="542"/>
      <c r="V319" s="541">
        <f t="shared" ref="V319" si="1350">P319</f>
        <v>14</v>
      </c>
      <c r="W319" s="543">
        <f t="shared" ref="W319" si="1351">T319-V319</f>
        <v>3</v>
      </c>
      <c r="X319" s="972" t="s">
        <v>423</v>
      </c>
      <c r="Y319" s="162" t="s">
        <v>51</v>
      </c>
      <c r="Z319" s="162" t="s">
        <v>29</v>
      </c>
      <c r="AA319" s="972">
        <v>2024</v>
      </c>
      <c r="AB319" s="164" t="s">
        <v>30</v>
      </c>
      <c r="AC319" s="1001">
        <v>9</v>
      </c>
      <c r="AD319" s="974">
        <f t="shared" ref="AD319" si="1352">T319/AC319</f>
        <v>1.8888888888888888</v>
      </c>
      <c r="AE319" s="975">
        <v>23.45</v>
      </c>
      <c r="AF319" s="544">
        <f t="shared" ref="AF319" si="1353">AD319*AE319</f>
        <v>44.294444444444444</v>
      </c>
      <c r="AG319" s="1030" t="s">
        <v>446</v>
      </c>
      <c r="AH319" s="1007">
        <f t="shared" ref="AH319" si="1354">AF319</f>
        <v>44.294444444444444</v>
      </c>
      <c r="AI319" s="978">
        <f t="shared" ref="AI319" si="1355">AD319</f>
        <v>1.8888888888888888</v>
      </c>
      <c r="AJ319" s="978">
        <f t="shared" ref="AJ319" si="1356">T319</f>
        <v>17</v>
      </c>
    </row>
    <row r="320" spans="1:39">
      <c r="A320" s="999">
        <v>45672</v>
      </c>
      <c r="B320" s="164" t="s">
        <v>607</v>
      </c>
      <c r="C320" s="164" t="s">
        <v>111</v>
      </c>
      <c r="D320" s="162" t="s">
        <v>609</v>
      </c>
      <c r="E320" s="164" t="s">
        <v>283</v>
      </c>
      <c r="F320" s="1000">
        <v>30220</v>
      </c>
      <c r="G320" s="1000"/>
      <c r="H320" s="1000">
        <v>30223</v>
      </c>
      <c r="I320" s="1000"/>
      <c r="J320" s="971">
        <f t="shared" ref="J320" si="1357">H320-F320</f>
        <v>3</v>
      </c>
      <c r="K320" s="1000">
        <v>30223</v>
      </c>
      <c r="L320" s="541">
        <f t="shared" ref="L320" si="1358">K320-H320</f>
        <v>0</v>
      </c>
      <c r="M320" s="1000">
        <v>30235</v>
      </c>
      <c r="N320" s="1000"/>
      <c r="O320" s="541">
        <f t="shared" ref="O320" si="1359">M320-K320</f>
        <v>12</v>
      </c>
      <c r="P320" s="541">
        <f t="shared" ref="P320" si="1360">M320-H320</f>
        <v>12</v>
      </c>
      <c r="Q320" s="1000">
        <v>30235</v>
      </c>
      <c r="R320" s="1000"/>
      <c r="S320" s="971">
        <f t="shared" ref="S320" si="1361">Q320-M320</f>
        <v>0</v>
      </c>
      <c r="T320" s="542">
        <f t="shared" ref="T320" si="1362">Q320-F320</f>
        <v>15</v>
      </c>
      <c r="U320" s="542"/>
      <c r="V320" s="541">
        <f t="shared" ref="V320" si="1363">P320</f>
        <v>12</v>
      </c>
      <c r="W320" s="543">
        <f t="shared" ref="W320" si="1364">T320-V320</f>
        <v>3</v>
      </c>
      <c r="X320" s="972" t="s">
        <v>423</v>
      </c>
      <c r="Y320" s="162" t="s">
        <v>51</v>
      </c>
      <c r="Z320" s="162" t="s">
        <v>29</v>
      </c>
      <c r="AA320" s="972">
        <v>2024</v>
      </c>
      <c r="AB320" s="164" t="s">
        <v>30</v>
      </c>
      <c r="AC320" s="1001">
        <v>9</v>
      </c>
      <c r="AD320" s="974">
        <f t="shared" ref="AD320" si="1365">T320/AC320</f>
        <v>1.6666666666666667</v>
      </c>
      <c r="AE320" s="975">
        <v>23.45</v>
      </c>
      <c r="AF320" s="544">
        <f t="shared" ref="AF320" si="1366">AD320*AE320</f>
        <v>39.083333333333336</v>
      </c>
      <c r="AG320" s="1030" t="s">
        <v>446</v>
      </c>
      <c r="AH320" s="1007">
        <f t="shared" ref="AH320" si="1367">AF320</f>
        <v>39.083333333333336</v>
      </c>
      <c r="AI320" s="978">
        <f t="shared" ref="AI320" si="1368">AD320</f>
        <v>1.6666666666666667</v>
      </c>
      <c r="AJ320" s="978">
        <f t="shared" ref="AJ320" si="1369">T320</f>
        <v>15</v>
      </c>
    </row>
    <row r="321" spans="1:39">
      <c r="A321" s="999">
        <v>45672</v>
      </c>
      <c r="B321" s="164" t="s">
        <v>607</v>
      </c>
      <c r="C321" s="164" t="s">
        <v>111</v>
      </c>
      <c r="D321" s="162" t="s">
        <v>448</v>
      </c>
      <c r="E321" s="164" t="s">
        <v>283</v>
      </c>
      <c r="F321" s="1000">
        <v>30235</v>
      </c>
      <c r="G321" s="1000"/>
      <c r="H321" s="1000">
        <v>30235</v>
      </c>
      <c r="I321" s="1000"/>
      <c r="J321" s="971">
        <f t="shared" ref="J321" si="1370">H321-F321</f>
        <v>0</v>
      </c>
      <c r="K321" s="1000">
        <v>30235</v>
      </c>
      <c r="L321" s="541">
        <f t="shared" ref="L321" si="1371">K321-H321</f>
        <v>0</v>
      </c>
      <c r="M321" s="1000">
        <v>30251</v>
      </c>
      <c r="N321" s="1000"/>
      <c r="O321" s="541">
        <f t="shared" ref="O321" si="1372">M321-K321</f>
        <v>16</v>
      </c>
      <c r="P321" s="541">
        <f t="shared" ref="P321" si="1373">M321-H321</f>
        <v>16</v>
      </c>
      <c r="Q321" s="1000">
        <v>30259</v>
      </c>
      <c r="R321" s="1000"/>
      <c r="S321" s="971">
        <f t="shared" ref="S321" si="1374">Q321-M321</f>
        <v>8</v>
      </c>
      <c r="T321" s="542">
        <f t="shared" ref="T321" si="1375">Q321-F321</f>
        <v>24</v>
      </c>
      <c r="U321" s="542"/>
      <c r="V321" s="541">
        <f t="shared" ref="V321" si="1376">P321</f>
        <v>16</v>
      </c>
      <c r="W321" s="543">
        <f t="shared" ref="W321" si="1377">T321-V321</f>
        <v>8</v>
      </c>
      <c r="X321" s="972" t="s">
        <v>423</v>
      </c>
      <c r="Y321" s="162" t="s">
        <v>51</v>
      </c>
      <c r="Z321" s="162" t="s">
        <v>29</v>
      </c>
      <c r="AA321" s="972">
        <v>2024</v>
      </c>
      <c r="AB321" s="164" t="s">
        <v>30</v>
      </c>
      <c r="AC321" s="1001">
        <v>9</v>
      </c>
      <c r="AD321" s="974">
        <f t="shared" ref="AD321" si="1378">T321/AC321</f>
        <v>2.6666666666666665</v>
      </c>
      <c r="AE321" s="975">
        <v>23.45</v>
      </c>
      <c r="AF321" s="544">
        <f t="shared" ref="AF321" si="1379">AD321*AE321</f>
        <v>62.533333333333331</v>
      </c>
      <c r="AG321" s="1030" t="s">
        <v>446</v>
      </c>
      <c r="AH321" s="1007">
        <f t="shared" ref="AH321" si="1380">AF321</f>
        <v>62.533333333333331</v>
      </c>
      <c r="AI321" s="978">
        <f t="shared" ref="AI321" si="1381">AD321</f>
        <v>2.6666666666666665</v>
      </c>
      <c r="AJ321" s="978">
        <f t="shared" ref="AJ321" si="1382">T321</f>
        <v>24</v>
      </c>
      <c r="AK321" s="1114" t="s">
        <v>439</v>
      </c>
      <c r="AL321" s="1114" t="s">
        <v>440</v>
      </c>
      <c r="AM321" s="1115" t="s">
        <v>2</v>
      </c>
    </row>
    <row r="322" spans="1:39">
      <c r="A322" s="999">
        <v>45673</v>
      </c>
      <c r="B322" s="164" t="s">
        <v>607</v>
      </c>
      <c r="C322" s="164" t="s">
        <v>111</v>
      </c>
      <c r="D322" s="162" t="s">
        <v>447</v>
      </c>
      <c r="E322" s="164" t="s">
        <v>282</v>
      </c>
      <c r="F322" s="1000">
        <v>30259</v>
      </c>
      <c r="G322" s="1000"/>
      <c r="H322" s="1000">
        <v>30268</v>
      </c>
      <c r="I322" s="1000"/>
      <c r="J322" s="971">
        <f t="shared" ref="J322" si="1383">H322-F322</f>
        <v>9</v>
      </c>
      <c r="K322" s="1000">
        <v>30268</v>
      </c>
      <c r="L322" s="541">
        <f t="shared" ref="L322" si="1384">K322-H322</f>
        <v>0</v>
      </c>
      <c r="M322" s="1000">
        <v>30281</v>
      </c>
      <c r="N322" s="1000"/>
      <c r="O322" s="541">
        <f t="shared" ref="O322" si="1385">M322-K322</f>
        <v>13</v>
      </c>
      <c r="P322" s="541">
        <f t="shared" ref="P322" si="1386">M322-H322</f>
        <v>13</v>
      </c>
      <c r="Q322" s="1000">
        <v>30290</v>
      </c>
      <c r="R322" s="1000"/>
      <c r="S322" s="971">
        <f t="shared" ref="S322" si="1387">Q322-M322</f>
        <v>9</v>
      </c>
      <c r="T322" s="542">
        <f t="shared" ref="T322" si="1388">Q322-F322</f>
        <v>31</v>
      </c>
      <c r="U322" s="542"/>
      <c r="V322" s="541">
        <f t="shared" ref="V322" si="1389">P322</f>
        <v>13</v>
      </c>
      <c r="W322" s="543">
        <f t="shared" ref="W322" si="1390">T322-V322</f>
        <v>18</v>
      </c>
      <c r="X322" s="972" t="s">
        <v>423</v>
      </c>
      <c r="Y322" s="162" t="s">
        <v>51</v>
      </c>
      <c r="Z322" s="162" t="s">
        <v>29</v>
      </c>
      <c r="AA322" s="972">
        <v>2024</v>
      </c>
      <c r="AB322" s="164" t="s">
        <v>30</v>
      </c>
      <c r="AC322" s="1001">
        <v>9</v>
      </c>
      <c r="AD322" s="974">
        <f t="shared" ref="AD322" si="1391">T322/AC322</f>
        <v>3.4444444444444446</v>
      </c>
      <c r="AE322" s="975">
        <v>23.45</v>
      </c>
      <c r="AF322" s="544">
        <f t="shared" ref="AF322" si="1392">AD322*AE322</f>
        <v>80.772222222222226</v>
      </c>
      <c r="AG322" s="1030" t="s">
        <v>446</v>
      </c>
      <c r="AH322" s="1007">
        <f t="shared" ref="AH322" si="1393">AF322</f>
        <v>80.772222222222226</v>
      </c>
      <c r="AI322" s="978">
        <f t="shared" ref="AI322" si="1394">AD322</f>
        <v>3.4444444444444446</v>
      </c>
      <c r="AJ322" s="978">
        <f t="shared" ref="AJ322" si="1395">T322</f>
        <v>31</v>
      </c>
      <c r="AK322" s="1121">
        <f>SUM(AH316:AH322)</f>
        <v>388.22777777777776</v>
      </c>
      <c r="AL322" s="1116">
        <v>500</v>
      </c>
      <c r="AM322" s="1117">
        <v>45671</v>
      </c>
    </row>
    <row r="323" spans="1:39">
      <c r="A323" s="999">
        <v>45673</v>
      </c>
      <c r="B323" s="164" t="s">
        <v>607</v>
      </c>
      <c r="C323" s="164" t="s">
        <v>111</v>
      </c>
      <c r="D323" s="162" t="s">
        <v>448</v>
      </c>
      <c r="E323" s="164" t="s">
        <v>283</v>
      </c>
      <c r="F323" s="1000">
        <v>30290</v>
      </c>
      <c r="G323" s="1000"/>
      <c r="H323" s="1000">
        <v>30305</v>
      </c>
      <c r="I323" s="1000"/>
      <c r="J323" s="971">
        <f t="shared" ref="J323" si="1396">H323-F323</f>
        <v>15</v>
      </c>
      <c r="K323" s="1000">
        <v>30305</v>
      </c>
      <c r="L323" s="541">
        <f t="shared" ref="L323" si="1397">K323-H323</f>
        <v>0</v>
      </c>
      <c r="M323" s="1000">
        <v>30321</v>
      </c>
      <c r="N323" s="1000"/>
      <c r="O323" s="541">
        <f t="shared" ref="O323" si="1398">M323-K323</f>
        <v>16</v>
      </c>
      <c r="P323" s="541">
        <f t="shared" ref="P323" si="1399">M323-H323</f>
        <v>16</v>
      </c>
      <c r="Q323" s="1000">
        <v>30328</v>
      </c>
      <c r="R323" s="1000"/>
      <c r="S323" s="971">
        <f t="shared" ref="S323" si="1400">Q323-M323</f>
        <v>7</v>
      </c>
      <c r="T323" s="542">
        <f t="shared" ref="T323" si="1401">Q323-F323</f>
        <v>38</v>
      </c>
      <c r="U323" s="542"/>
      <c r="V323" s="541">
        <f t="shared" ref="V323" si="1402">P323</f>
        <v>16</v>
      </c>
      <c r="W323" s="543">
        <f t="shared" ref="W323" si="1403">T323-V323</f>
        <v>22</v>
      </c>
      <c r="X323" s="972" t="s">
        <v>423</v>
      </c>
      <c r="Y323" s="162" t="s">
        <v>51</v>
      </c>
      <c r="Z323" s="162" t="s">
        <v>29</v>
      </c>
      <c r="AA323" s="972">
        <v>2024</v>
      </c>
      <c r="AB323" s="164" t="s">
        <v>30</v>
      </c>
      <c r="AC323" s="1001">
        <v>9</v>
      </c>
      <c r="AD323" s="974">
        <f t="shared" ref="AD323" si="1404">T323/AC323</f>
        <v>4.2222222222222223</v>
      </c>
      <c r="AE323" s="975">
        <v>23.45</v>
      </c>
      <c r="AF323" s="544">
        <f t="shared" ref="AF323" si="1405">AD323*AE323</f>
        <v>99.011111111111106</v>
      </c>
      <c r="AG323" s="1030" t="s">
        <v>446</v>
      </c>
      <c r="AH323" s="1007">
        <f t="shared" ref="AH323" si="1406">AF323</f>
        <v>99.011111111111106</v>
      </c>
      <c r="AI323" s="978">
        <f t="shared" ref="AI323" si="1407">AD323</f>
        <v>4.2222222222222223</v>
      </c>
      <c r="AJ323" s="978">
        <f t="shared" ref="AJ323" si="1408">T323</f>
        <v>38</v>
      </c>
    </row>
    <row r="324" spans="1:39">
      <c r="A324" s="999">
        <v>45674</v>
      </c>
      <c r="B324" s="164" t="s">
        <v>607</v>
      </c>
      <c r="C324" s="164" t="s">
        <v>111</v>
      </c>
      <c r="D324" s="162" t="s">
        <v>447</v>
      </c>
      <c r="E324" s="164" t="s">
        <v>282</v>
      </c>
      <c r="F324" s="1000">
        <v>30328</v>
      </c>
      <c r="G324" s="1000"/>
      <c r="H324" s="1000">
        <v>30338</v>
      </c>
      <c r="I324" s="1000"/>
      <c r="J324" s="971">
        <f t="shared" ref="J324" si="1409">H324-F324</f>
        <v>10</v>
      </c>
      <c r="K324" s="1000">
        <v>30351</v>
      </c>
      <c r="L324" s="541">
        <f t="shared" ref="L324" si="1410">K324-H324</f>
        <v>13</v>
      </c>
      <c r="M324" s="1000">
        <v>30351</v>
      </c>
      <c r="N324" s="1000"/>
      <c r="O324" s="541">
        <f t="shared" ref="O324" si="1411">M324-K324</f>
        <v>0</v>
      </c>
      <c r="P324" s="541">
        <f t="shared" ref="P324" si="1412">M324-H324</f>
        <v>13</v>
      </c>
      <c r="Q324" s="1000">
        <v>30351</v>
      </c>
      <c r="R324" s="1000"/>
      <c r="S324" s="971">
        <f t="shared" ref="S324" si="1413">Q324-M324</f>
        <v>0</v>
      </c>
      <c r="T324" s="542">
        <f t="shared" ref="T324" si="1414">Q324-F324</f>
        <v>23</v>
      </c>
      <c r="U324" s="542"/>
      <c r="V324" s="541">
        <f t="shared" ref="V324" si="1415">P324</f>
        <v>13</v>
      </c>
      <c r="W324" s="543">
        <f t="shared" ref="W324" si="1416">T324-V324</f>
        <v>10</v>
      </c>
      <c r="X324" s="972" t="s">
        <v>423</v>
      </c>
      <c r="Y324" s="162" t="s">
        <v>51</v>
      </c>
      <c r="Z324" s="162" t="s">
        <v>29</v>
      </c>
      <c r="AA324" s="972">
        <v>2024</v>
      </c>
      <c r="AB324" s="164" t="s">
        <v>30</v>
      </c>
      <c r="AC324" s="1001">
        <v>9</v>
      </c>
      <c r="AD324" s="974">
        <f t="shared" ref="AD324" si="1417">T324/AC324</f>
        <v>2.5555555555555554</v>
      </c>
      <c r="AE324" s="975">
        <v>23.45</v>
      </c>
      <c r="AF324" s="544">
        <f t="shared" ref="AF324" si="1418">AD324*AE324</f>
        <v>59.92777777777777</v>
      </c>
      <c r="AG324" s="1030" t="s">
        <v>446</v>
      </c>
      <c r="AH324" s="1007">
        <f t="shared" ref="AH324" si="1419">AF324</f>
        <v>59.92777777777777</v>
      </c>
      <c r="AI324" s="978">
        <f t="shared" ref="AI324" si="1420">AD324</f>
        <v>2.5555555555555554</v>
      </c>
      <c r="AJ324" s="978">
        <f t="shared" ref="AJ324" si="1421">T324</f>
        <v>23</v>
      </c>
    </row>
    <row r="325" spans="1:39">
      <c r="A325" s="999">
        <v>45674</v>
      </c>
      <c r="B325" s="164" t="s">
        <v>607</v>
      </c>
      <c r="C325" s="164" t="s">
        <v>111</v>
      </c>
      <c r="D325" s="162" t="s">
        <v>584</v>
      </c>
      <c r="E325" s="164" t="s">
        <v>282</v>
      </c>
      <c r="F325" s="1000">
        <v>30351</v>
      </c>
      <c r="G325" s="1000"/>
      <c r="H325" s="1000">
        <v>30351</v>
      </c>
      <c r="I325" s="1000"/>
      <c r="J325" s="971">
        <f t="shared" ref="J325" si="1422">H325-F325</f>
        <v>0</v>
      </c>
      <c r="K325" s="1000">
        <v>30351</v>
      </c>
      <c r="L325" s="541">
        <f t="shared" ref="L325" si="1423">K325-H325</f>
        <v>0</v>
      </c>
      <c r="M325" s="1000">
        <v>30365</v>
      </c>
      <c r="N325" s="1000"/>
      <c r="O325" s="541">
        <f t="shared" ref="O325" si="1424">M325-K325</f>
        <v>14</v>
      </c>
      <c r="P325" s="541">
        <f t="shared" ref="P325" si="1425">M325-H325</f>
        <v>14</v>
      </c>
      <c r="Q325" s="1000">
        <v>30369</v>
      </c>
      <c r="R325" s="1000"/>
      <c r="S325" s="971">
        <f t="shared" ref="S325" si="1426">Q325-M325</f>
        <v>4</v>
      </c>
      <c r="T325" s="542">
        <f t="shared" ref="T325" si="1427">Q325-F325</f>
        <v>18</v>
      </c>
      <c r="U325" s="542"/>
      <c r="V325" s="541">
        <f t="shared" ref="V325" si="1428">P325</f>
        <v>14</v>
      </c>
      <c r="W325" s="543">
        <f t="shared" ref="W325" si="1429">T325-V325</f>
        <v>4</v>
      </c>
      <c r="X325" s="972" t="s">
        <v>423</v>
      </c>
      <c r="Y325" s="162" t="s">
        <v>51</v>
      </c>
      <c r="Z325" s="162" t="s">
        <v>29</v>
      </c>
      <c r="AA325" s="972">
        <v>2024</v>
      </c>
      <c r="AB325" s="164" t="s">
        <v>30</v>
      </c>
      <c r="AC325" s="1001">
        <v>9</v>
      </c>
      <c r="AD325" s="974">
        <f t="shared" ref="AD325" si="1430">T325/AC325</f>
        <v>2</v>
      </c>
      <c r="AE325" s="975">
        <v>23.45</v>
      </c>
      <c r="AF325" s="544">
        <f t="shared" ref="AF325" si="1431">AD325*AE325</f>
        <v>46.9</v>
      </c>
      <c r="AG325" s="1030" t="s">
        <v>446</v>
      </c>
      <c r="AH325" s="1007">
        <f t="shared" ref="AH325" si="1432">AF325</f>
        <v>46.9</v>
      </c>
      <c r="AI325" s="978">
        <f t="shared" ref="AI325" si="1433">AD325</f>
        <v>2</v>
      </c>
      <c r="AJ325" s="978">
        <f t="shared" ref="AJ325" si="1434">T325</f>
        <v>18</v>
      </c>
    </row>
    <row r="326" spans="1:39">
      <c r="A326" s="999">
        <v>45674</v>
      </c>
      <c r="B326" s="164" t="s">
        <v>607</v>
      </c>
      <c r="C326" s="164" t="s">
        <v>111</v>
      </c>
      <c r="D326" s="162" t="s">
        <v>609</v>
      </c>
      <c r="E326" s="164" t="s">
        <v>283</v>
      </c>
      <c r="F326" s="1000">
        <v>30369</v>
      </c>
      <c r="G326" s="1000"/>
      <c r="H326" s="1000">
        <v>30372</v>
      </c>
      <c r="I326" s="1000"/>
      <c r="J326" s="971">
        <f t="shared" ref="J326" si="1435">H326-F326</f>
        <v>3</v>
      </c>
      <c r="K326" s="1000">
        <v>30372</v>
      </c>
      <c r="L326" s="541">
        <f t="shared" ref="L326" si="1436">K326-H326</f>
        <v>0</v>
      </c>
      <c r="M326" s="1000">
        <v>30384</v>
      </c>
      <c r="N326" s="1000"/>
      <c r="O326" s="541">
        <f t="shared" ref="O326" si="1437">M326-K326</f>
        <v>12</v>
      </c>
      <c r="P326" s="541">
        <f t="shared" ref="P326" si="1438">M326-H326</f>
        <v>12</v>
      </c>
      <c r="Q326" s="1000">
        <v>30384</v>
      </c>
      <c r="R326" s="1000"/>
      <c r="S326" s="971">
        <f t="shared" ref="S326" si="1439">Q326-M326</f>
        <v>0</v>
      </c>
      <c r="T326" s="542">
        <f t="shared" ref="T326" si="1440">Q326-F326</f>
        <v>15</v>
      </c>
      <c r="U326" s="542"/>
      <c r="V326" s="541">
        <f t="shared" ref="V326" si="1441">P326</f>
        <v>12</v>
      </c>
      <c r="W326" s="543">
        <f t="shared" ref="W326" si="1442">T326-V326</f>
        <v>3</v>
      </c>
      <c r="X326" s="972" t="s">
        <v>423</v>
      </c>
      <c r="Y326" s="162" t="s">
        <v>51</v>
      </c>
      <c r="Z326" s="162" t="s">
        <v>29</v>
      </c>
      <c r="AA326" s="972">
        <v>2024</v>
      </c>
      <c r="AB326" s="164" t="s">
        <v>30</v>
      </c>
      <c r="AC326" s="1001">
        <v>9</v>
      </c>
      <c r="AD326" s="974">
        <f t="shared" ref="AD326" si="1443">T326/AC326</f>
        <v>1.6666666666666667</v>
      </c>
      <c r="AE326" s="975">
        <v>23.45</v>
      </c>
      <c r="AF326" s="544">
        <f t="shared" ref="AF326" si="1444">AD326*AE326</f>
        <v>39.083333333333336</v>
      </c>
      <c r="AG326" s="1030" t="s">
        <v>446</v>
      </c>
      <c r="AH326" s="1007">
        <f t="shared" ref="AH326" si="1445">AF326</f>
        <v>39.083333333333336</v>
      </c>
      <c r="AI326" s="978">
        <f t="shared" ref="AI326" si="1446">AD326</f>
        <v>1.6666666666666667</v>
      </c>
      <c r="AJ326" s="978">
        <f t="shared" ref="AJ326" si="1447">T326</f>
        <v>15</v>
      </c>
    </row>
    <row r="327" spans="1:39">
      <c r="A327" s="999">
        <v>45674</v>
      </c>
      <c r="B327" s="164" t="s">
        <v>607</v>
      </c>
      <c r="C327" s="164" t="s">
        <v>111</v>
      </c>
      <c r="D327" s="162" t="s">
        <v>448</v>
      </c>
      <c r="E327" s="164" t="s">
        <v>283</v>
      </c>
      <c r="F327" s="1000">
        <v>30384</v>
      </c>
      <c r="G327" s="1000"/>
      <c r="H327" s="1000">
        <v>30384</v>
      </c>
      <c r="I327" s="1000"/>
      <c r="J327" s="971">
        <f t="shared" ref="J327" si="1448">H327-F327</f>
        <v>0</v>
      </c>
      <c r="K327" s="1000">
        <v>30384</v>
      </c>
      <c r="L327" s="541">
        <f t="shared" ref="L327" si="1449">K327-H327</f>
        <v>0</v>
      </c>
      <c r="M327" s="1000">
        <v>30400</v>
      </c>
      <c r="N327" s="1000"/>
      <c r="O327" s="541">
        <f t="shared" ref="O327" si="1450">M327-K327</f>
        <v>16</v>
      </c>
      <c r="P327" s="541">
        <f t="shared" ref="P327" si="1451">M327-H327</f>
        <v>16</v>
      </c>
      <c r="Q327" s="1000">
        <v>30407</v>
      </c>
      <c r="R327" s="1000"/>
      <c r="S327" s="971">
        <f t="shared" ref="S327" si="1452">Q327-M327</f>
        <v>7</v>
      </c>
      <c r="T327" s="542">
        <f t="shared" ref="T327" si="1453">Q327-F327</f>
        <v>23</v>
      </c>
      <c r="U327" s="542"/>
      <c r="V327" s="541">
        <f t="shared" ref="V327" si="1454">P327</f>
        <v>16</v>
      </c>
      <c r="W327" s="543">
        <f t="shared" ref="W327" si="1455">T327-V327</f>
        <v>7</v>
      </c>
      <c r="X327" s="972" t="s">
        <v>423</v>
      </c>
      <c r="Y327" s="162" t="s">
        <v>51</v>
      </c>
      <c r="Z327" s="162" t="s">
        <v>29</v>
      </c>
      <c r="AA327" s="972">
        <v>2024</v>
      </c>
      <c r="AB327" s="164" t="s">
        <v>30</v>
      </c>
      <c r="AC327" s="1001">
        <v>9</v>
      </c>
      <c r="AD327" s="974">
        <f t="shared" ref="AD327" si="1456">T327/AC327</f>
        <v>2.5555555555555554</v>
      </c>
      <c r="AE327" s="975">
        <v>23.45</v>
      </c>
      <c r="AF327" s="544">
        <f t="shared" ref="AF327" si="1457">AD327*AE327</f>
        <v>59.92777777777777</v>
      </c>
      <c r="AG327" s="1030" t="s">
        <v>446</v>
      </c>
      <c r="AH327" s="1007">
        <f t="shared" ref="AH327" si="1458">AF327</f>
        <v>59.92777777777777</v>
      </c>
      <c r="AI327" s="978">
        <f t="shared" ref="AI327" si="1459">AD327</f>
        <v>2.5555555555555554</v>
      </c>
      <c r="AJ327" s="978">
        <f t="shared" ref="AJ327" si="1460">T327</f>
        <v>23</v>
      </c>
    </row>
    <row r="328" spans="1:39">
      <c r="A328" s="999">
        <v>45677</v>
      </c>
      <c r="B328" s="164" t="s">
        <v>607</v>
      </c>
      <c r="C328" s="164" t="s">
        <v>111</v>
      </c>
      <c r="D328" s="162" t="s">
        <v>447</v>
      </c>
      <c r="E328" s="164" t="s">
        <v>282</v>
      </c>
      <c r="F328" s="1000">
        <v>30407</v>
      </c>
      <c r="G328" s="1000"/>
      <c r="H328" s="1000">
        <v>30416</v>
      </c>
      <c r="I328" s="1000"/>
      <c r="J328" s="971">
        <f t="shared" ref="J328" si="1461">H328-F328</f>
        <v>9</v>
      </c>
      <c r="K328" s="1000">
        <v>30416</v>
      </c>
      <c r="L328" s="541">
        <f t="shared" ref="L328" si="1462">K328-H328</f>
        <v>0</v>
      </c>
      <c r="M328" s="1000">
        <v>30429</v>
      </c>
      <c r="N328" s="1000"/>
      <c r="O328" s="541">
        <f t="shared" ref="O328" si="1463">M328-K328</f>
        <v>13</v>
      </c>
      <c r="P328" s="541">
        <f t="shared" ref="P328" si="1464">M328-H328</f>
        <v>13</v>
      </c>
      <c r="Q328" s="1000">
        <v>30429</v>
      </c>
      <c r="R328" s="1000"/>
      <c r="S328" s="971">
        <f t="shared" ref="S328" si="1465">Q328-M328</f>
        <v>0</v>
      </c>
      <c r="T328" s="542">
        <f t="shared" ref="T328" si="1466">Q328-F328</f>
        <v>22</v>
      </c>
      <c r="U328" s="542"/>
      <c r="V328" s="541">
        <f t="shared" ref="V328" si="1467">P328</f>
        <v>13</v>
      </c>
      <c r="W328" s="543">
        <f t="shared" ref="W328" si="1468">T328-V328</f>
        <v>9</v>
      </c>
      <c r="X328" s="972" t="s">
        <v>423</v>
      </c>
      <c r="Y328" s="162" t="s">
        <v>51</v>
      </c>
      <c r="Z328" s="162" t="s">
        <v>29</v>
      </c>
      <c r="AA328" s="972">
        <v>2024</v>
      </c>
      <c r="AB328" s="164" t="s">
        <v>30</v>
      </c>
      <c r="AC328" s="1001">
        <v>9</v>
      </c>
      <c r="AD328" s="974">
        <f t="shared" ref="AD328" si="1469">T328/AC328</f>
        <v>2.4444444444444446</v>
      </c>
      <c r="AE328" s="975">
        <v>23.45</v>
      </c>
      <c r="AF328" s="544">
        <f t="shared" ref="AF328" si="1470">AD328*AE328</f>
        <v>57.322222222222223</v>
      </c>
      <c r="AG328" s="1030" t="s">
        <v>446</v>
      </c>
      <c r="AH328" s="1007">
        <f t="shared" ref="AH328" si="1471">AF328</f>
        <v>57.322222222222223</v>
      </c>
      <c r="AI328" s="978">
        <f t="shared" ref="AI328" si="1472">AD328</f>
        <v>2.4444444444444446</v>
      </c>
      <c r="AJ328" s="978">
        <f t="shared" ref="AJ328" si="1473">T328</f>
        <v>22</v>
      </c>
    </row>
    <row r="329" spans="1:39">
      <c r="A329" s="999">
        <v>45677</v>
      </c>
      <c r="B329" s="164" t="s">
        <v>607</v>
      </c>
      <c r="C329" s="164" t="s">
        <v>111</v>
      </c>
      <c r="D329" s="162" t="s">
        <v>584</v>
      </c>
      <c r="E329" s="164" t="s">
        <v>282</v>
      </c>
      <c r="F329" s="1000">
        <v>30429</v>
      </c>
      <c r="G329" s="1000"/>
      <c r="H329" s="1000">
        <v>30429</v>
      </c>
      <c r="I329" s="1000"/>
      <c r="J329" s="971">
        <f t="shared" ref="J329" si="1474">H329-F329</f>
        <v>0</v>
      </c>
      <c r="K329" s="1000">
        <v>30429</v>
      </c>
      <c r="L329" s="541">
        <f t="shared" ref="L329" si="1475">K329-H329</f>
        <v>0</v>
      </c>
      <c r="M329" s="1000">
        <v>30443</v>
      </c>
      <c r="N329" s="1000"/>
      <c r="O329" s="541">
        <f t="shared" ref="O329" si="1476">M329-K329</f>
        <v>14</v>
      </c>
      <c r="P329" s="541">
        <f t="shared" ref="P329" si="1477">M329-H329</f>
        <v>14</v>
      </c>
      <c r="Q329" s="1000">
        <v>30446</v>
      </c>
      <c r="R329" s="1000"/>
      <c r="S329" s="971">
        <f t="shared" ref="S329" si="1478">Q329-M329</f>
        <v>3</v>
      </c>
      <c r="T329" s="542">
        <f t="shared" ref="T329" si="1479">Q329-F329</f>
        <v>17</v>
      </c>
      <c r="U329" s="542"/>
      <c r="V329" s="541">
        <f t="shared" ref="V329" si="1480">P329</f>
        <v>14</v>
      </c>
      <c r="W329" s="543">
        <f t="shared" ref="W329" si="1481">T329-V329</f>
        <v>3</v>
      </c>
      <c r="X329" s="972" t="s">
        <v>423</v>
      </c>
      <c r="Y329" s="162" t="s">
        <v>51</v>
      </c>
      <c r="Z329" s="162" t="s">
        <v>29</v>
      </c>
      <c r="AA329" s="972">
        <v>2024</v>
      </c>
      <c r="AB329" s="164" t="s">
        <v>30</v>
      </c>
      <c r="AC329" s="1001">
        <v>9</v>
      </c>
      <c r="AD329" s="974">
        <f t="shared" ref="AD329" si="1482">T329/AC329</f>
        <v>1.8888888888888888</v>
      </c>
      <c r="AE329" s="975">
        <v>23.45</v>
      </c>
      <c r="AF329" s="544">
        <f t="shared" ref="AF329" si="1483">AD329*AE329</f>
        <v>44.294444444444444</v>
      </c>
      <c r="AG329" s="1030" t="s">
        <v>446</v>
      </c>
      <c r="AH329" s="1007">
        <f t="shared" ref="AH329" si="1484">AF329</f>
        <v>44.294444444444444</v>
      </c>
      <c r="AI329" s="978">
        <f t="shared" ref="AI329" si="1485">AD329</f>
        <v>1.8888888888888888</v>
      </c>
      <c r="AJ329" s="978">
        <f t="shared" ref="AJ329" si="1486">T329</f>
        <v>17</v>
      </c>
    </row>
    <row r="330" spans="1:39">
      <c r="A330" s="999">
        <v>45677</v>
      </c>
      <c r="B330" s="164" t="s">
        <v>607</v>
      </c>
      <c r="C330" s="164" t="s">
        <v>111</v>
      </c>
      <c r="D330" s="162" t="s">
        <v>609</v>
      </c>
      <c r="E330" s="164" t="s">
        <v>283</v>
      </c>
      <c r="F330" s="1000">
        <v>30446</v>
      </c>
      <c r="G330" s="1000"/>
      <c r="H330" s="1000">
        <v>30450</v>
      </c>
      <c r="I330" s="1000"/>
      <c r="J330" s="971">
        <f t="shared" ref="J330" si="1487">H330-F330</f>
        <v>4</v>
      </c>
      <c r="K330" s="1000">
        <v>30450</v>
      </c>
      <c r="L330" s="541">
        <f t="shared" ref="L330" si="1488">K330-H330</f>
        <v>0</v>
      </c>
      <c r="M330" s="1000">
        <v>30461</v>
      </c>
      <c r="N330" s="1000"/>
      <c r="O330" s="541">
        <f t="shared" ref="O330" si="1489">M330-K330</f>
        <v>11</v>
      </c>
      <c r="P330" s="541">
        <f t="shared" ref="P330" si="1490">M330-H330</f>
        <v>11</v>
      </c>
      <c r="Q330" s="1000">
        <v>30461</v>
      </c>
      <c r="R330" s="1000"/>
      <c r="S330" s="971">
        <f t="shared" ref="S330" si="1491">Q330-M330</f>
        <v>0</v>
      </c>
      <c r="T330" s="542">
        <f t="shared" ref="T330" si="1492">Q330-F330</f>
        <v>15</v>
      </c>
      <c r="U330" s="542"/>
      <c r="V330" s="541">
        <f t="shared" ref="V330" si="1493">P330</f>
        <v>11</v>
      </c>
      <c r="W330" s="543">
        <f t="shared" ref="W330" si="1494">T330-V330</f>
        <v>4</v>
      </c>
      <c r="X330" s="972" t="s">
        <v>423</v>
      </c>
      <c r="Y330" s="162" t="s">
        <v>51</v>
      </c>
      <c r="Z330" s="162" t="s">
        <v>29</v>
      </c>
      <c r="AA330" s="972">
        <v>2024</v>
      </c>
      <c r="AB330" s="164" t="s">
        <v>30</v>
      </c>
      <c r="AC330" s="1001">
        <v>9</v>
      </c>
      <c r="AD330" s="974">
        <f t="shared" ref="AD330" si="1495">T330/AC330</f>
        <v>1.6666666666666667</v>
      </c>
      <c r="AE330" s="975">
        <v>23.45</v>
      </c>
      <c r="AF330" s="544">
        <f t="shared" ref="AF330" si="1496">AD330*AE330</f>
        <v>39.083333333333336</v>
      </c>
      <c r="AG330" s="1030" t="s">
        <v>446</v>
      </c>
      <c r="AH330" s="1007">
        <f t="shared" ref="AH330" si="1497">AF330</f>
        <v>39.083333333333336</v>
      </c>
      <c r="AI330" s="978">
        <f t="shared" ref="AI330" si="1498">AD330</f>
        <v>1.6666666666666667</v>
      </c>
      <c r="AJ330" s="978">
        <f t="shared" ref="AJ330" si="1499">T330</f>
        <v>15</v>
      </c>
    </row>
    <row r="331" spans="1:39">
      <c r="A331" s="999">
        <v>45677</v>
      </c>
      <c r="B331" s="164" t="s">
        <v>607</v>
      </c>
      <c r="C331" s="164" t="s">
        <v>111</v>
      </c>
      <c r="D331" s="162" t="s">
        <v>448</v>
      </c>
      <c r="E331" s="164" t="s">
        <v>283</v>
      </c>
      <c r="F331" s="1000">
        <v>30461</v>
      </c>
      <c r="G331" s="1000"/>
      <c r="H331" s="1000">
        <v>30461</v>
      </c>
      <c r="I331" s="1000"/>
      <c r="J331" s="971">
        <f t="shared" ref="J331" si="1500">H331-F331</f>
        <v>0</v>
      </c>
      <c r="K331" s="1000">
        <v>30461</v>
      </c>
      <c r="L331" s="541">
        <f t="shared" ref="L331" si="1501">K331-H331</f>
        <v>0</v>
      </c>
      <c r="M331" s="1000">
        <v>30477</v>
      </c>
      <c r="N331" s="1000"/>
      <c r="O331" s="541">
        <f t="shared" ref="O331" si="1502">M331-K331</f>
        <v>16</v>
      </c>
      <c r="P331" s="541">
        <f t="shared" ref="P331" si="1503">M331-H331</f>
        <v>16</v>
      </c>
      <c r="Q331" s="1000">
        <v>30485</v>
      </c>
      <c r="R331" s="1000"/>
      <c r="S331" s="971">
        <f t="shared" ref="S331" si="1504">Q331-M331</f>
        <v>8</v>
      </c>
      <c r="T331" s="542">
        <f t="shared" ref="T331" si="1505">Q331-F331</f>
        <v>24</v>
      </c>
      <c r="U331" s="542"/>
      <c r="V331" s="541">
        <f t="shared" ref="V331" si="1506">P331</f>
        <v>16</v>
      </c>
      <c r="W331" s="543">
        <f t="shared" ref="W331" si="1507">T331-V331</f>
        <v>8</v>
      </c>
      <c r="X331" s="972" t="s">
        <v>423</v>
      </c>
      <c r="Y331" s="162" t="s">
        <v>51</v>
      </c>
      <c r="Z331" s="162" t="s">
        <v>29</v>
      </c>
      <c r="AA331" s="972">
        <v>2024</v>
      </c>
      <c r="AB331" s="164" t="s">
        <v>30</v>
      </c>
      <c r="AC331" s="1001">
        <v>9</v>
      </c>
      <c r="AD331" s="974">
        <f t="shared" ref="AD331" si="1508">T331/AC331</f>
        <v>2.6666666666666665</v>
      </c>
      <c r="AE331" s="975">
        <v>23.45</v>
      </c>
      <c r="AF331" s="544">
        <f t="shared" ref="AF331" si="1509">AD331*AE331</f>
        <v>62.533333333333331</v>
      </c>
      <c r="AG331" s="1030" t="s">
        <v>446</v>
      </c>
      <c r="AH331" s="1007">
        <f t="shared" ref="AH331" si="1510">AF331</f>
        <v>62.533333333333331</v>
      </c>
      <c r="AI331" s="978">
        <f t="shared" ref="AI331" si="1511">AD331</f>
        <v>2.6666666666666665</v>
      </c>
      <c r="AJ331" s="978">
        <f t="shared" ref="AJ331" si="1512">T331</f>
        <v>24</v>
      </c>
    </row>
    <row r="332" spans="1:39">
      <c r="A332" s="999">
        <v>45678</v>
      </c>
      <c r="B332" s="164" t="s">
        <v>607</v>
      </c>
      <c r="C332" s="164" t="s">
        <v>111</v>
      </c>
      <c r="D332" s="162" t="s">
        <v>447</v>
      </c>
      <c r="E332" s="164" t="s">
        <v>282</v>
      </c>
      <c r="F332" s="1000">
        <v>30485</v>
      </c>
      <c r="G332" s="1000"/>
      <c r="H332" s="1000">
        <v>30494</v>
      </c>
      <c r="I332" s="1000"/>
      <c r="J332" s="971">
        <f t="shared" ref="J332" si="1513">H332-F332</f>
        <v>9</v>
      </c>
      <c r="K332" s="1000">
        <v>30494</v>
      </c>
      <c r="L332" s="541">
        <f t="shared" ref="L332" si="1514">K332-H332</f>
        <v>0</v>
      </c>
      <c r="M332" s="1000">
        <v>30508</v>
      </c>
      <c r="N332" s="1000"/>
      <c r="O332" s="541">
        <f t="shared" ref="O332" si="1515">M332-K332</f>
        <v>14</v>
      </c>
      <c r="P332" s="541">
        <f t="shared" ref="P332" si="1516">M332-H332</f>
        <v>14</v>
      </c>
      <c r="Q332" s="1000">
        <v>30508</v>
      </c>
      <c r="R332" s="1000"/>
      <c r="S332" s="971">
        <f t="shared" ref="S332" si="1517">Q332-M332</f>
        <v>0</v>
      </c>
      <c r="T332" s="542">
        <f t="shared" ref="T332" si="1518">Q332-F332</f>
        <v>23</v>
      </c>
      <c r="U332" s="542"/>
      <c r="V332" s="541">
        <f t="shared" ref="V332" si="1519">P332</f>
        <v>14</v>
      </c>
      <c r="W332" s="543">
        <f t="shared" ref="W332" si="1520">T332-V332</f>
        <v>9</v>
      </c>
      <c r="X332" s="972" t="s">
        <v>423</v>
      </c>
      <c r="Y332" s="162" t="s">
        <v>51</v>
      </c>
      <c r="Z332" s="162" t="s">
        <v>29</v>
      </c>
      <c r="AA332" s="972">
        <v>2024</v>
      </c>
      <c r="AB332" s="164" t="s">
        <v>30</v>
      </c>
      <c r="AC332" s="1001">
        <v>9</v>
      </c>
      <c r="AD332" s="974">
        <f t="shared" ref="AD332" si="1521">T332/AC332</f>
        <v>2.5555555555555554</v>
      </c>
      <c r="AE332" s="975">
        <v>23.45</v>
      </c>
      <c r="AF332" s="544">
        <f t="shared" ref="AF332" si="1522">AD332*AE332</f>
        <v>59.92777777777777</v>
      </c>
      <c r="AG332" s="1030" t="s">
        <v>446</v>
      </c>
      <c r="AH332" s="1007">
        <f t="shared" ref="AH332" si="1523">AF332</f>
        <v>59.92777777777777</v>
      </c>
      <c r="AI332" s="978">
        <f t="shared" ref="AI332" si="1524">AD332</f>
        <v>2.5555555555555554</v>
      </c>
      <c r="AJ332" s="978">
        <f t="shared" ref="AJ332" si="1525">T332</f>
        <v>23</v>
      </c>
      <c r="AK332" s="1114" t="s">
        <v>439</v>
      </c>
      <c r="AL332" s="1114" t="s">
        <v>440</v>
      </c>
      <c r="AM332" s="1115" t="s">
        <v>2</v>
      </c>
    </row>
    <row r="333" spans="1:39">
      <c r="A333" s="999">
        <v>45678</v>
      </c>
      <c r="B333" s="164" t="s">
        <v>607</v>
      </c>
      <c r="C333" s="164" t="s">
        <v>111</v>
      </c>
      <c r="D333" s="162" t="s">
        <v>584</v>
      </c>
      <c r="E333" s="164" t="s">
        <v>282</v>
      </c>
      <c r="F333" s="1000">
        <v>30508</v>
      </c>
      <c r="G333" s="1000"/>
      <c r="H333" s="1000">
        <v>30508</v>
      </c>
      <c r="I333" s="1000"/>
      <c r="J333" s="971">
        <f t="shared" ref="J333" si="1526">H333-F333</f>
        <v>0</v>
      </c>
      <c r="K333" s="1000">
        <v>30508</v>
      </c>
      <c r="L333" s="541">
        <f t="shared" ref="L333" si="1527">K333-H333</f>
        <v>0</v>
      </c>
      <c r="M333" s="1000">
        <v>30522</v>
      </c>
      <c r="N333" s="1000"/>
      <c r="O333" s="541">
        <f t="shared" ref="O333" si="1528">M333-K333</f>
        <v>14</v>
      </c>
      <c r="P333" s="541">
        <f t="shared" ref="P333" si="1529">M333-H333</f>
        <v>14</v>
      </c>
      <c r="Q333" s="1000">
        <v>30526</v>
      </c>
      <c r="R333" s="1000"/>
      <c r="S333" s="971">
        <f t="shared" ref="S333" si="1530">Q333-M333</f>
        <v>4</v>
      </c>
      <c r="T333" s="542">
        <f t="shared" ref="T333" si="1531">Q333-F333</f>
        <v>18</v>
      </c>
      <c r="U333" s="542"/>
      <c r="V333" s="541">
        <f t="shared" ref="V333" si="1532">P333</f>
        <v>14</v>
      </c>
      <c r="W333" s="543">
        <f t="shared" ref="W333" si="1533">T333-V333</f>
        <v>4</v>
      </c>
      <c r="X333" s="972" t="s">
        <v>423</v>
      </c>
      <c r="Y333" s="162" t="s">
        <v>51</v>
      </c>
      <c r="Z333" s="162" t="s">
        <v>29</v>
      </c>
      <c r="AA333" s="972">
        <v>2024</v>
      </c>
      <c r="AB333" s="164" t="s">
        <v>30</v>
      </c>
      <c r="AC333" s="1001">
        <v>9</v>
      </c>
      <c r="AD333" s="974">
        <f t="shared" ref="AD333" si="1534">T333/AC333</f>
        <v>2</v>
      </c>
      <c r="AE333" s="975">
        <v>23.45</v>
      </c>
      <c r="AF333" s="544">
        <f t="shared" ref="AF333" si="1535">AD333*AE333</f>
        <v>46.9</v>
      </c>
      <c r="AG333" s="1030" t="s">
        <v>446</v>
      </c>
      <c r="AH333" s="1007">
        <f t="shared" ref="AH333" si="1536">AF333</f>
        <v>46.9</v>
      </c>
      <c r="AI333" s="978">
        <f t="shared" ref="AI333" si="1537">AD333</f>
        <v>2</v>
      </c>
      <c r="AJ333" s="978">
        <f t="shared" ref="AJ333" si="1538">T333</f>
        <v>18</v>
      </c>
      <c r="AK333" s="1121">
        <f>SUM(AH323:AH333)</f>
        <v>614.91111111111104</v>
      </c>
      <c r="AL333" s="1116">
        <v>700</v>
      </c>
      <c r="AM333" s="1117">
        <v>45678</v>
      </c>
    </row>
    <row r="334" spans="1:39">
      <c r="A334" s="999">
        <v>45678</v>
      </c>
      <c r="B334" s="164" t="s">
        <v>607</v>
      </c>
      <c r="C334" s="164" t="s">
        <v>111</v>
      </c>
      <c r="D334" s="162" t="s">
        <v>609</v>
      </c>
      <c r="E334" s="164" t="s">
        <v>283</v>
      </c>
      <c r="F334" s="1000">
        <v>30526</v>
      </c>
      <c r="G334" s="1000"/>
      <c r="H334" s="1000">
        <v>30529</v>
      </c>
      <c r="I334" s="1000"/>
      <c r="J334" s="971">
        <f t="shared" ref="J334" si="1539">H334-F334</f>
        <v>3</v>
      </c>
      <c r="K334" s="1000">
        <v>30529</v>
      </c>
      <c r="L334" s="541">
        <f t="shared" ref="L334" si="1540">K334-H334</f>
        <v>0</v>
      </c>
      <c r="M334" s="1000">
        <v>30540</v>
      </c>
      <c r="N334" s="1000"/>
      <c r="O334" s="541">
        <f t="shared" ref="O334" si="1541">M334-K334</f>
        <v>11</v>
      </c>
      <c r="P334" s="541">
        <f t="shared" ref="P334" si="1542">M334-H334</f>
        <v>11</v>
      </c>
      <c r="Q334" s="1000">
        <v>30540</v>
      </c>
      <c r="R334" s="1000"/>
      <c r="S334" s="971">
        <f t="shared" ref="S334" si="1543">Q334-M334</f>
        <v>0</v>
      </c>
      <c r="T334" s="542">
        <f t="shared" ref="T334" si="1544">Q334-F334</f>
        <v>14</v>
      </c>
      <c r="U334" s="542"/>
      <c r="V334" s="541">
        <f t="shared" ref="V334" si="1545">P334</f>
        <v>11</v>
      </c>
      <c r="W334" s="543">
        <f t="shared" ref="W334" si="1546">T334-V334</f>
        <v>3</v>
      </c>
      <c r="X334" s="972" t="s">
        <v>423</v>
      </c>
      <c r="Y334" s="162" t="s">
        <v>51</v>
      </c>
      <c r="Z334" s="162" t="s">
        <v>29</v>
      </c>
      <c r="AA334" s="972">
        <v>2024</v>
      </c>
      <c r="AB334" s="164" t="s">
        <v>30</v>
      </c>
      <c r="AC334" s="1001">
        <v>9</v>
      </c>
      <c r="AD334" s="974">
        <f t="shared" ref="AD334" si="1547">T334/AC334</f>
        <v>1.5555555555555556</v>
      </c>
      <c r="AE334" s="975">
        <v>23.45</v>
      </c>
      <c r="AF334" s="544">
        <f t="shared" ref="AF334" si="1548">AD334*AE334</f>
        <v>36.477777777777774</v>
      </c>
      <c r="AG334" s="1030" t="s">
        <v>446</v>
      </c>
      <c r="AH334" s="1007">
        <f t="shared" ref="AH334" si="1549">AF334</f>
        <v>36.477777777777774</v>
      </c>
      <c r="AI334" s="978">
        <f t="shared" ref="AI334" si="1550">AD334</f>
        <v>1.5555555555555556</v>
      </c>
      <c r="AJ334" s="978">
        <f t="shared" ref="AJ334" si="1551">T334</f>
        <v>14</v>
      </c>
    </row>
    <row r="335" spans="1:39">
      <c r="A335" s="999">
        <v>45678</v>
      </c>
      <c r="B335" s="164" t="s">
        <v>607</v>
      </c>
      <c r="C335" s="164" t="s">
        <v>111</v>
      </c>
      <c r="D335" s="162" t="s">
        <v>448</v>
      </c>
      <c r="E335" s="164" t="s">
        <v>283</v>
      </c>
      <c r="F335" s="1000">
        <v>30540</v>
      </c>
      <c r="G335" s="1000"/>
      <c r="H335" s="1000">
        <v>30540</v>
      </c>
      <c r="I335" s="1000"/>
      <c r="J335" s="971">
        <f t="shared" ref="J335" si="1552">H335-F335</f>
        <v>0</v>
      </c>
      <c r="K335" s="1000">
        <v>30540</v>
      </c>
      <c r="L335" s="541">
        <f t="shared" ref="L335" si="1553">K335-H335</f>
        <v>0</v>
      </c>
      <c r="M335" s="1000">
        <v>30556</v>
      </c>
      <c r="N335" s="1000"/>
      <c r="O335" s="541">
        <f t="shared" ref="O335" si="1554">M335-K335</f>
        <v>16</v>
      </c>
      <c r="P335" s="541">
        <f t="shared" ref="P335" si="1555">M335-H335</f>
        <v>16</v>
      </c>
      <c r="Q335" s="1000">
        <v>30563</v>
      </c>
      <c r="R335" s="1000"/>
      <c r="S335" s="971">
        <f t="shared" ref="S335" si="1556">Q335-M335</f>
        <v>7</v>
      </c>
      <c r="T335" s="542">
        <f t="shared" ref="T335" si="1557">Q335-F335</f>
        <v>23</v>
      </c>
      <c r="U335" s="542"/>
      <c r="V335" s="541">
        <f t="shared" ref="V335" si="1558">P335</f>
        <v>16</v>
      </c>
      <c r="W335" s="543">
        <f t="shared" ref="W335" si="1559">T335-V335</f>
        <v>7</v>
      </c>
      <c r="X335" s="972" t="s">
        <v>423</v>
      </c>
      <c r="Y335" s="162" t="s">
        <v>51</v>
      </c>
      <c r="Z335" s="162" t="s">
        <v>29</v>
      </c>
      <c r="AA335" s="972">
        <v>2024</v>
      </c>
      <c r="AB335" s="164" t="s">
        <v>30</v>
      </c>
      <c r="AC335" s="1001">
        <v>9</v>
      </c>
      <c r="AD335" s="974">
        <f t="shared" ref="AD335" si="1560">T335/AC335</f>
        <v>2.5555555555555554</v>
      </c>
      <c r="AE335" s="975">
        <v>23.45</v>
      </c>
      <c r="AF335" s="544">
        <f t="shared" ref="AF335" si="1561">AD335*AE335</f>
        <v>59.92777777777777</v>
      </c>
      <c r="AG335" s="1030" t="s">
        <v>446</v>
      </c>
      <c r="AH335" s="1007">
        <f t="shared" ref="AH335" si="1562">AF335</f>
        <v>59.92777777777777</v>
      </c>
      <c r="AI335" s="978">
        <f t="shared" ref="AI335" si="1563">AD335</f>
        <v>2.5555555555555554</v>
      </c>
      <c r="AJ335" s="978">
        <f t="shared" ref="AJ335" si="1564">T335</f>
        <v>23</v>
      </c>
    </row>
    <row r="336" spans="1:39">
      <c r="A336" s="999">
        <v>45679</v>
      </c>
      <c r="B336" s="164" t="s">
        <v>607</v>
      </c>
      <c r="C336" s="164" t="s">
        <v>111</v>
      </c>
      <c r="D336" s="162" t="s">
        <v>447</v>
      </c>
      <c r="E336" s="164" t="s">
        <v>282</v>
      </c>
      <c r="F336" s="1000">
        <v>30563</v>
      </c>
      <c r="G336" s="1000"/>
      <c r="H336" s="1000">
        <v>30573</v>
      </c>
      <c r="I336" s="1000"/>
      <c r="J336" s="971">
        <f t="shared" ref="J336" si="1565">H336-F336</f>
        <v>10</v>
      </c>
      <c r="K336" s="1000">
        <v>30573</v>
      </c>
      <c r="L336" s="541">
        <f t="shared" ref="L336" si="1566">K336-H336</f>
        <v>0</v>
      </c>
      <c r="M336" s="1000">
        <v>30586</v>
      </c>
      <c r="N336" s="1000"/>
      <c r="O336" s="541">
        <f t="shared" ref="O336" si="1567">M336-K336</f>
        <v>13</v>
      </c>
      <c r="P336" s="541">
        <f t="shared" ref="P336" si="1568">M336-H336</f>
        <v>13</v>
      </c>
      <c r="Q336" s="1000">
        <v>30586</v>
      </c>
      <c r="R336" s="1000"/>
      <c r="S336" s="971">
        <f t="shared" ref="S336" si="1569">Q336-M336</f>
        <v>0</v>
      </c>
      <c r="T336" s="542">
        <f t="shared" ref="T336" si="1570">Q336-F336</f>
        <v>23</v>
      </c>
      <c r="U336" s="542"/>
      <c r="V336" s="541">
        <f t="shared" ref="V336" si="1571">P336</f>
        <v>13</v>
      </c>
      <c r="W336" s="543">
        <f t="shared" ref="W336" si="1572">T336-V336</f>
        <v>10</v>
      </c>
      <c r="X336" s="972" t="s">
        <v>423</v>
      </c>
      <c r="Y336" s="162" t="s">
        <v>51</v>
      </c>
      <c r="Z336" s="162" t="s">
        <v>29</v>
      </c>
      <c r="AA336" s="972">
        <v>2024</v>
      </c>
      <c r="AB336" s="164" t="s">
        <v>30</v>
      </c>
      <c r="AC336" s="1001">
        <v>9</v>
      </c>
      <c r="AD336" s="974">
        <f t="shared" ref="AD336" si="1573">T336/AC336</f>
        <v>2.5555555555555554</v>
      </c>
      <c r="AE336" s="975">
        <v>23.45</v>
      </c>
      <c r="AF336" s="544">
        <f t="shared" ref="AF336" si="1574">AD336*AE336</f>
        <v>59.92777777777777</v>
      </c>
      <c r="AG336" s="1030" t="s">
        <v>446</v>
      </c>
      <c r="AH336" s="1007">
        <f t="shared" ref="AH336" si="1575">AF336</f>
        <v>59.92777777777777</v>
      </c>
      <c r="AI336" s="978">
        <f t="shared" ref="AI336" si="1576">AD336</f>
        <v>2.5555555555555554</v>
      </c>
      <c r="AJ336" s="978">
        <f t="shared" ref="AJ336" si="1577">T336</f>
        <v>23</v>
      </c>
    </row>
    <row r="337" spans="1:39">
      <c r="A337" s="999">
        <v>45679</v>
      </c>
      <c r="B337" s="164" t="s">
        <v>607</v>
      </c>
      <c r="C337" s="164" t="s">
        <v>111</v>
      </c>
      <c r="D337" s="162" t="s">
        <v>584</v>
      </c>
      <c r="E337" s="164" t="s">
        <v>282</v>
      </c>
      <c r="F337" s="1000">
        <v>30586</v>
      </c>
      <c r="G337" s="1000"/>
      <c r="H337" s="1000">
        <v>30586</v>
      </c>
      <c r="I337" s="1000"/>
      <c r="J337" s="971">
        <f t="shared" ref="J337" si="1578">H337-F337</f>
        <v>0</v>
      </c>
      <c r="K337" s="1000">
        <v>30586</v>
      </c>
      <c r="L337" s="541">
        <f t="shared" ref="L337" si="1579">K337-H337</f>
        <v>0</v>
      </c>
      <c r="M337" s="1000">
        <v>30600</v>
      </c>
      <c r="N337" s="1000"/>
      <c r="O337" s="541">
        <f t="shared" ref="O337" si="1580">M337-K337</f>
        <v>14</v>
      </c>
      <c r="P337" s="541">
        <f t="shared" ref="P337" si="1581">M337-H337</f>
        <v>14</v>
      </c>
      <c r="Q337" s="1000">
        <v>30600</v>
      </c>
      <c r="R337" s="1000"/>
      <c r="S337" s="971">
        <f t="shared" ref="S337" si="1582">Q337-M337</f>
        <v>0</v>
      </c>
      <c r="T337" s="542">
        <f t="shared" ref="T337" si="1583">Q337-F337</f>
        <v>14</v>
      </c>
      <c r="U337" s="542"/>
      <c r="V337" s="541">
        <f t="shared" ref="V337" si="1584">P337</f>
        <v>14</v>
      </c>
      <c r="W337" s="543">
        <f t="shared" ref="W337" si="1585">T337-V337</f>
        <v>0</v>
      </c>
      <c r="X337" s="972" t="s">
        <v>423</v>
      </c>
      <c r="Y337" s="162" t="s">
        <v>51</v>
      </c>
      <c r="Z337" s="162" t="s">
        <v>29</v>
      </c>
      <c r="AA337" s="972">
        <v>2024</v>
      </c>
      <c r="AB337" s="164" t="s">
        <v>30</v>
      </c>
      <c r="AC337" s="1001">
        <v>9</v>
      </c>
      <c r="AD337" s="974">
        <f t="shared" ref="AD337" si="1586">T337/AC337</f>
        <v>1.5555555555555556</v>
      </c>
      <c r="AE337" s="975">
        <v>23.45</v>
      </c>
      <c r="AF337" s="544">
        <f t="shared" ref="AF337" si="1587">AD337*AE337</f>
        <v>36.477777777777774</v>
      </c>
      <c r="AG337" s="1030" t="s">
        <v>446</v>
      </c>
      <c r="AH337" s="1007">
        <f t="shared" ref="AH337" si="1588">AF337</f>
        <v>36.477777777777774</v>
      </c>
      <c r="AI337" s="978">
        <f t="shared" ref="AI337" si="1589">AD337</f>
        <v>1.5555555555555556</v>
      </c>
      <c r="AJ337" s="978">
        <f t="shared" ref="AJ337" si="1590">T337</f>
        <v>14</v>
      </c>
    </row>
    <row r="338" spans="1:39">
      <c r="A338" s="999">
        <v>45679</v>
      </c>
      <c r="B338" s="164" t="s">
        <v>607</v>
      </c>
      <c r="C338" s="164" t="s">
        <v>111</v>
      </c>
      <c r="D338" s="162" t="s">
        <v>609</v>
      </c>
      <c r="E338" s="164" t="s">
        <v>283</v>
      </c>
      <c r="F338" s="1000">
        <v>30604</v>
      </c>
      <c r="G338" s="1000"/>
      <c r="H338" s="1000">
        <v>30607</v>
      </c>
      <c r="I338" s="1000"/>
      <c r="J338" s="971">
        <f t="shared" ref="J338" si="1591">H338-F338</f>
        <v>3</v>
      </c>
      <c r="K338" s="1000">
        <v>30607</v>
      </c>
      <c r="L338" s="541">
        <f t="shared" ref="L338" si="1592">K338-H338</f>
        <v>0</v>
      </c>
      <c r="M338" s="1000">
        <v>30619</v>
      </c>
      <c r="N338" s="1000"/>
      <c r="O338" s="541">
        <f t="shared" ref="O338" si="1593">M338-K338</f>
        <v>12</v>
      </c>
      <c r="P338" s="541">
        <f t="shared" ref="P338" si="1594">M338-H338</f>
        <v>12</v>
      </c>
      <c r="Q338" s="1000">
        <v>30619</v>
      </c>
      <c r="R338" s="1000"/>
      <c r="S338" s="971">
        <f t="shared" ref="S338" si="1595">Q338-M338</f>
        <v>0</v>
      </c>
      <c r="T338" s="542">
        <f t="shared" ref="T338" si="1596">Q338-F338</f>
        <v>15</v>
      </c>
      <c r="U338" s="542"/>
      <c r="V338" s="541">
        <f t="shared" ref="V338" si="1597">P338</f>
        <v>12</v>
      </c>
      <c r="W338" s="543">
        <f t="shared" ref="W338" si="1598">T338-V338</f>
        <v>3</v>
      </c>
      <c r="X338" s="972" t="s">
        <v>423</v>
      </c>
      <c r="Y338" s="162" t="s">
        <v>51</v>
      </c>
      <c r="Z338" s="162" t="s">
        <v>29</v>
      </c>
      <c r="AA338" s="972">
        <v>2024</v>
      </c>
      <c r="AB338" s="164" t="s">
        <v>30</v>
      </c>
      <c r="AC338" s="1001">
        <v>9</v>
      </c>
      <c r="AD338" s="974">
        <f t="shared" ref="AD338" si="1599">T338/AC338</f>
        <v>1.6666666666666667</v>
      </c>
      <c r="AE338" s="975">
        <v>23.45</v>
      </c>
      <c r="AF338" s="544">
        <f t="shared" ref="AF338" si="1600">AD338*AE338</f>
        <v>39.083333333333336</v>
      </c>
      <c r="AG338" s="1030" t="s">
        <v>446</v>
      </c>
      <c r="AH338" s="1007">
        <f t="shared" ref="AH338" si="1601">AF338</f>
        <v>39.083333333333336</v>
      </c>
      <c r="AI338" s="978">
        <f t="shared" ref="AI338" si="1602">AD338</f>
        <v>1.6666666666666667</v>
      </c>
      <c r="AJ338" s="978">
        <f t="shared" ref="AJ338" si="1603">T338</f>
        <v>15</v>
      </c>
    </row>
    <row r="339" spans="1:39">
      <c r="A339" s="999">
        <v>45679</v>
      </c>
      <c r="B339" s="164" t="s">
        <v>607</v>
      </c>
      <c r="C339" s="164" t="s">
        <v>111</v>
      </c>
      <c r="D339" s="162" t="s">
        <v>448</v>
      </c>
      <c r="E339" s="164" t="s">
        <v>283</v>
      </c>
      <c r="F339" s="1000">
        <v>30619</v>
      </c>
      <c r="G339" s="1000"/>
      <c r="H339" s="1000">
        <v>30619</v>
      </c>
      <c r="I339" s="1000"/>
      <c r="J339" s="971">
        <f t="shared" ref="J339" si="1604">H339-F339</f>
        <v>0</v>
      </c>
      <c r="K339" s="1000">
        <v>30619</v>
      </c>
      <c r="L339" s="541">
        <f t="shared" ref="L339" si="1605">K339-H339</f>
        <v>0</v>
      </c>
      <c r="M339" s="1000">
        <v>30635</v>
      </c>
      <c r="N339" s="1000"/>
      <c r="O339" s="541">
        <f t="shared" ref="O339" si="1606">M339-K339</f>
        <v>16</v>
      </c>
      <c r="P339" s="541">
        <f t="shared" ref="P339" si="1607">M339-H339</f>
        <v>16</v>
      </c>
      <c r="Q339" s="1000">
        <v>30642</v>
      </c>
      <c r="R339" s="1000"/>
      <c r="S339" s="971">
        <f t="shared" ref="S339" si="1608">Q339-M339</f>
        <v>7</v>
      </c>
      <c r="T339" s="542">
        <f t="shared" ref="T339" si="1609">Q339-F339</f>
        <v>23</v>
      </c>
      <c r="U339" s="542"/>
      <c r="V339" s="541">
        <f t="shared" ref="V339" si="1610">P339</f>
        <v>16</v>
      </c>
      <c r="W339" s="543">
        <f t="shared" ref="W339" si="1611">T339-V339</f>
        <v>7</v>
      </c>
      <c r="X339" s="972" t="s">
        <v>423</v>
      </c>
      <c r="Y339" s="162" t="s">
        <v>51</v>
      </c>
      <c r="Z339" s="162" t="s">
        <v>29</v>
      </c>
      <c r="AA339" s="972">
        <v>2024</v>
      </c>
      <c r="AB339" s="164" t="s">
        <v>30</v>
      </c>
      <c r="AC339" s="1001">
        <v>9</v>
      </c>
      <c r="AD339" s="974">
        <f t="shared" ref="AD339" si="1612">T339/AC339</f>
        <v>2.5555555555555554</v>
      </c>
      <c r="AE339" s="975">
        <v>23.45</v>
      </c>
      <c r="AF339" s="544">
        <f t="shared" ref="AF339" si="1613">AD339*AE339</f>
        <v>59.92777777777777</v>
      </c>
      <c r="AG339" s="1030" t="s">
        <v>446</v>
      </c>
      <c r="AH339" s="1007">
        <f t="shared" ref="AH339" si="1614">AF339</f>
        <v>59.92777777777777</v>
      </c>
      <c r="AI339" s="978">
        <f t="shared" ref="AI339" si="1615">AD339</f>
        <v>2.5555555555555554</v>
      </c>
      <c r="AJ339" s="978">
        <f t="shared" ref="AJ339" si="1616">T339</f>
        <v>23</v>
      </c>
      <c r="AK339" s="1114" t="s">
        <v>439</v>
      </c>
      <c r="AL339" s="1114" t="s">
        <v>440</v>
      </c>
      <c r="AM339" s="1115" t="s">
        <v>2</v>
      </c>
    </row>
    <row r="340" spans="1:39">
      <c r="A340" s="999">
        <v>45680</v>
      </c>
      <c r="B340" s="164" t="s">
        <v>607</v>
      </c>
      <c r="C340" s="164" t="s">
        <v>111</v>
      </c>
      <c r="D340" s="162" t="s">
        <v>447</v>
      </c>
      <c r="E340" s="164" t="s">
        <v>282</v>
      </c>
      <c r="F340" s="1000">
        <v>30642</v>
      </c>
      <c r="G340" s="1000"/>
      <c r="H340" s="1000">
        <v>30651</v>
      </c>
      <c r="I340" s="1000"/>
      <c r="J340" s="971">
        <f t="shared" ref="J340" si="1617">H340-F340</f>
        <v>9</v>
      </c>
      <c r="K340" s="1000">
        <v>30651</v>
      </c>
      <c r="L340" s="541">
        <f t="shared" ref="L340" si="1618">K340-H340</f>
        <v>0</v>
      </c>
      <c r="M340" s="1000">
        <v>30665</v>
      </c>
      <c r="N340" s="1000"/>
      <c r="O340" s="541">
        <f t="shared" ref="O340" si="1619">M340-K340</f>
        <v>14</v>
      </c>
      <c r="P340" s="541">
        <f t="shared" ref="P340" si="1620">M340-H340</f>
        <v>14</v>
      </c>
      <c r="Q340" s="1000">
        <v>30674</v>
      </c>
      <c r="R340" s="1000"/>
      <c r="S340" s="971">
        <f t="shared" ref="S340" si="1621">Q340-M340</f>
        <v>9</v>
      </c>
      <c r="T340" s="542">
        <f t="shared" ref="T340" si="1622">Q340-F340</f>
        <v>32</v>
      </c>
      <c r="U340" s="542"/>
      <c r="V340" s="541">
        <f t="shared" ref="V340" si="1623">P340</f>
        <v>14</v>
      </c>
      <c r="W340" s="543">
        <f t="shared" ref="W340" si="1624">T340-V340</f>
        <v>18</v>
      </c>
      <c r="X340" s="972" t="s">
        <v>423</v>
      </c>
      <c r="Y340" s="162" t="s">
        <v>51</v>
      </c>
      <c r="Z340" s="162" t="s">
        <v>29</v>
      </c>
      <c r="AA340" s="972">
        <v>2024</v>
      </c>
      <c r="AB340" s="164" t="s">
        <v>30</v>
      </c>
      <c r="AC340" s="1001">
        <v>9</v>
      </c>
      <c r="AD340" s="974">
        <f t="shared" ref="AD340" si="1625">T340/AC340</f>
        <v>3.5555555555555554</v>
      </c>
      <c r="AE340" s="975">
        <v>23.45</v>
      </c>
      <c r="AF340" s="544">
        <f t="shared" ref="AF340" si="1626">AD340*AE340</f>
        <v>83.377777777777766</v>
      </c>
      <c r="AG340" s="1030" t="s">
        <v>446</v>
      </c>
      <c r="AH340" s="1007">
        <f t="shared" ref="AH340" si="1627">AF340</f>
        <v>83.377777777777766</v>
      </c>
      <c r="AI340" s="978">
        <f t="shared" ref="AI340" si="1628">AD340</f>
        <v>3.5555555555555554</v>
      </c>
      <c r="AJ340" s="978">
        <f t="shared" ref="AJ340" si="1629">T340</f>
        <v>32</v>
      </c>
      <c r="AK340" s="1121">
        <f>SUM(AH334:AH340)</f>
        <v>375.19999999999993</v>
      </c>
      <c r="AL340" s="1116">
        <v>400</v>
      </c>
      <c r="AM340" s="1117">
        <v>45678</v>
      </c>
    </row>
    <row r="341" spans="1:39">
      <c r="A341" s="999">
        <v>45680</v>
      </c>
      <c r="B341" s="164" t="s">
        <v>607</v>
      </c>
      <c r="C341" s="164" t="s">
        <v>111</v>
      </c>
      <c r="D341" s="162" t="s">
        <v>448</v>
      </c>
      <c r="E341" s="164" t="s">
        <v>283</v>
      </c>
      <c r="F341" s="1000">
        <v>30674</v>
      </c>
      <c r="G341" s="1000"/>
      <c r="H341" s="1000">
        <v>30682</v>
      </c>
      <c r="I341" s="1000"/>
      <c r="J341" s="971">
        <f t="shared" ref="J341" si="1630">H341-F341</f>
        <v>8</v>
      </c>
      <c r="K341" s="1000">
        <v>30682</v>
      </c>
      <c r="L341" s="541">
        <f t="shared" ref="L341" si="1631">K341-H341</f>
        <v>0</v>
      </c>
      <c r="M341" s="1000">
        <v>30698</v>
      </c>
      <c r="N341" s="1000"/>
      <c r="O341" s="541">
        <f t="shared" ref="O341" si="1632">M341-K341</f>
        <v>16</v>
      </c>
      <c r="P341" s="541">
        <f t="shared" ref="P341" si="1633">M341-H341</f>
        <v>16</v>
      </c>
      <c r="Q341" s="1000">
        <v>30707</v>
      </c>
      <c r="R341" s="1000"/>
      <c r="S341" s="971">
        <f t="shared" ref="S341" si="1634">Q341-M341</f>
        <v>9</v>
      </c>
      <c r="T341" s="542">
        <f t="shared" ref="T341" si="1635">Q341-F341</f>
        <v>33</v>
      </c>
      <c r="U341" s="542"/>
      <c r="V341" s="541">
        <f t="shared" ref="V341" si="1636">P341</f>
        <v>16</v>
      </c>
      <c r="W341" s="543">
        <f t="shared" ref="W341" si="1637">T341-V341</f>
        <v>17</v>
      </c>
      <c r="X341" s="972" t="s">
        <v>423</v>
      </c>
      <c r="Y341" s="162" t="s">
        <v>51</v>
      </c>
      <c r="Z341" s="162" t="s">
        <v>29</v>
      </c>
      <c r="AA341" s="972">
        <v>2024</v>
      </c>
      <c r="AB341" s="164" t="s">
        <v>30</v>
      </c>
      <c r="AC341" s="1001">
        <v>9</v>
      </c>
      <c r="AD341" s="974">
        <f t="shared" ref="AD341" si="1638">T341/AC341</f>
        <v>3.6666666666666665</v>
      </c>
      <c r="AE341" s="975">
        <v>23.45</v>
      </c>
      <c r="AF341" s="544">
        <f t="shared" ref="AF341" si="1639">AD341*AE341</f>
        <v>85.983333333333334</v>
      </c>
      <c r="AG341" s="1030" t="s">
        <v>446</v>
      </c>
      <c r="AH341" s="1007">
        <f t="shared" ref="AH341" si="1640">AF341</f>
        <v>85.983333333333334</v>
      </c>
      <c r="AI341" s="978">
        <f t="shared" ref="AI341" si="1641">AD341</f>
        <v>3.6666666666666665</v>
      </c>
      <c r="AJ341" s="978">
        <f t="shared" ref="AJ341" si="1642">T341</f>
        <v>33</v>
      </c>
    </row>
    <row r="342" spans="1:39">
      <c r="A342" s="999">
        <v>45681</v>
      </c>
      <c r="B342" s="164" t="s">
        <v>607</v>
      </c>
      <c r="C342" s="164" t="s">
        <v>111</v>
      </c>
      <c r="D342" s="162" t="s">
        <v>447</v>
      </c>
      <c r="E342" s="164" t="s">
        <v>282</v>
      </c>
      <c r="F342" s="1000">
        <v>30707</v>
      </c>
      <c r="G342" s="1000"/>
      <c r="H342" s="1000">
        <v>30716</v>
      </c>
      <c r="I342" s="1000"/>
      <c r="J342" s="971">
        <f t="shared" ref="J342" si="1643">H342-F342</f>
        <v>9</v>
      </c>
      <c r="K342" s="1000">
        <v>30716</v>
      </c>
      <c r="L342" s="541">
        <f t="shared" ref="L342" si="1644">K342-H342</f>
        <v>0</v>
      </c>
      <c r="M342" s="1000">
        <v>30729</v>
      </c>
      <c r="N342" s="1000"/>
      <c r="O342" s="541">
        <f t="shared" ref="O342" si="1645">M342-K342</f>
        <v>13</v>
      </c>
      <c r="P342" s="541">
        <f t="shared" ref="P342" si="1646">M342-H342</f>
        <v>13</v>
      </c>
      <c r="Q342" s="1000">
        <v>30729</v>
      </c>
      <c r="R342" s="1000"/>
      <c r="S342" s="971">
        <f t="shared" ref="S342" si="1647">Q342-M342</f>
        <v>0</v>
      </c>
      <c r="T342" s="542">
        <f t="shared" ref="T342" si="1648">Q342-F342</f>
        <v>22</v>
      </c>
      <c r="U342" s="542"/>
      <c r="V342" s="541">
        <f t="shared" ref="V342" si="1649">P342</f>
        <v>13</v>
      </c>
      <c r="W342" s="543">
        <f t="shared" ref="W342" si="1650">T342-V342</f>
        <v>9</v>
      </c>
      <c r="X342" s="972" t="s">
        <v>423</v>
      </c>
      <c r="Y342" s="162" t="s">
        <v>51</v>
      </c>
      <c r="Z342" s="162" t="s">
        <v>29</v>
      </c>
      <c r="AA342" s="972">
        <v>2024</v>
      </c>
      <c r="AB342" s="164" t="s">
        <v>30</v>
      </c>
      <c r="AC342" s="1001">
        <v>9</v>
      </c>
      <c r="AD342" s="974">
        <f t="shared" ref="AD342" si="1651">T342/AC342</f>
        <v>2.4444444444444446</v>
      </c>
      <c r="AE342" s="975">
        <v>23.45</v>
      </c>
      <c r="AF342" s="544">
        <f t="shared" ref="AF342" si="1652">AD342*AE342</f>
        <v>57.322222222222223</v>
      </c>
      <c r="AG342" s="1030" t="s">
        <v>446</v>
      </c>
      <c r="AH342" s="1007">
        <f t="shared" ref="AH342" si="1653">AF342</f>
        <v>57.322222222222223</v>
      </c>
      <c r="AI342" s="978">
        <f t="shared" ref="AI342" si="1654">AD342</f>
        <v>2.4444444444444446</v>
      </c>
      <c r="AJ342" s="978">
        <f t="shared" ref="AJ342" si="1655">T342</f>
        <v>22</v>
      </c>
    </row>
    <row r="343" spans="1:39">
      <c r="A343" s="999">
        <v>45681</v>
      </c>
      <c r="B343" s="164" t="s">
        <v>607</v>
      </c>
      <c r="C343" s="164" t="s">
        <v>111</v>
      </c>
      <c r="D343" s="162" t="s">
        <v>584</v>
      </c>
      <c r="E343" s="164" t="s">
        <v>282</v>
      </c>
      <c r="F343" s="1000">
        <v>30729</v>
      </c>
      <c r="G343" s="1000"/>
      <c r="H343" s="1000">
        <v>30729</v>
      </c>
      <c r="I343" s="1000"/>
      <c r="J343" s="971">
        <f t="shared" ref="J343" si="1656">H343-F343</f>
        <v>0</v>
      </c>
      <c r="K343" s="1000">
        <v>30729</v>
      </c>
      <c r="L343" s="541">
        <f t="shared" ref="L343" si="1657">K343-H343</f>
        <v>0</v>
      </c>
      <c r="M343" s="1000">
        <v>30743</v>
      </c>
      <c r="N343" s="1000"/>
      <c r="O343" s="541">
        <f t="shared" ref="O343" si="1658">M343-K343</f>
        <v>14</v>
      </c>
      <c r="P343" s="541">
        <f t="shared" ref="P343" si="1659">M343-H343</f>
        <v>14</v>
      </c>
      <c r="Q343" s="1000">
        <v>30746</v>
      </c>
      <c r="R343" s="1000"/>
      <c r="S343" s="971">
        <f t="shared" ref="S343" si="1660">Q343-M343</f>
        <v>3</v>
      </c>
      <c r="T343" s="542">
        <f t="shared" ref="T343" si="1661">Q343-F343</f>
        <v>17</v>
      </c>
      <c r="U343" s="542"/>
      <c r="V343" s="541">
        <f t="shared" ref="V343" si="1662">P343</f>
        <v>14</v>
      </c>
      <c r="W343" s="543">
        <f t="shared" ref="W343" si="1663">T343-V343</f>
        <v>3</v>
      </c>
      <c r="X343" s="972" t="s">
        <v>423</v>
      </c>
      <c r="Y343" s="162" t="s">
        <v>51</v>
      </c>
      <c r="Z343" s="162" t="s">
        <v>29</v>
      </c>
      <c r="AA343" s="972">
        <v>2024</v>
      </c>
      <c r="AB343" s="164" t="s">
        <v>30</v>
      </c>
      <c r="AC343" s="1001">
        <v>9</v>
      </c>
      <c r="AD343" s="974">
        <f t="shared" ref="AD343" si="1664">T343/AC343</f>
        <v>1.8888888888888888</v>
      </c>
      <c r="AE343" s="975">
        <v>23.45</v>
      </c>
      <c r="AF343" s="544">
        <f t="shared" ref="AF343" si="1665">AD343*AE343</f>
        <v>44.294444444444444</v>
      </c>
      <c r="AG343" s="1030" t="s">
        <v>446</v>
      </c>
      <c r="AH343" s="1007">
        <f t="shared" ref="AH343" si="1666">AF343</f>
        <v>44.294444444444444</v>
      </c>
      <c r="AI343" s="978">
        <f t="shared" ref="AI343" si="1667">AD343</f>
        <v>1.8888888888888888</v>
      </c>
      <c r="AJ343" s="978">
        <f t="shared" ref="AJ343" si="1668">T343</f>
        <v>17</v>
      </c>
    </row>
    <row r="344" spans="1:39">
      <c r="A344" s="999">
        <v>45681</v>
      </c>
      <c r="B344" s="164" t="s">
        <v>607</v>
      </c>
      <c r="C344" s="164" t="s">
        <v>111</v>
      </c>
      <c r="D344" s="162" t="s">
        <v>609</v>
      </c>
      <c r="E344" s="164" t="s">
        <v>283</v>
      </c>
      <c r="F344" s="1000">
        <v>30746</v>
      </c>
      <c r="G344" s="1000"/>
      <c r="H344" s="1000">
        <v>30750</v>
      </c>
      <c r="I344" s="1000"/>
      <c r="J344" s="971">
        <f t="shared" ref="J344" si="1669">H344-F344</f>
        <v>4</v>
      </c>
      <c r="K344" s="1000">
        <v>30750</v>
      </c>
      <c r="L344" s="541">
        <f t="shared" ref="L344" si="1670">K344-H344</f>
        <v>0</v>
      </c>
      <c r="M344" s="1000">
        <v>30763</v>
      </c>
      <c r="N344" s="1000"/>
      <c r="O344" s="541">
        <f t="shared" ref="O344" si="1671">M344-K344</f>
        <v>13</v>
      </c>
      <c r="P344" s="541">
        <f t="shared" ref="P344" si="1672">M344-H344</f>
        <v>13</v>
      </c>
      <c r="Q344" s="1000">
        <v>30763</v>
      </c>
      <c r="R344" s="1000"/>
      <c r="S344" s="971">
        <f t="shared" ref="S344" si="1673">Q344-M344</f>
        <v>0</v>
      </c>
      <c r="T344" s="542">
        <f t="shared" ref="T344" si="1674">Q344-F344</f>
        <v>17</v>
      </c>
      <c r="U344" s="542"/>
      <c r="V344" s="541">
        <f t="shared" ref="V344" si="1675">P344</f>
        <v>13</v>
      </c>
      <c r="W344" s="543">
        <f t="shared" ref="W344" si="1676">T344-V344</f>
        <v>4</v>
      </c>
      <c r="X344" s="972" t="s">
        <v>423</v>
      </c>
      <c r="Y344" s="162" t="s">
        <v>51</v>
      </c>
      <c r="Z344" s="162" t="s">
        <v>29</v>
      </c>
      <c r="AA344" s="972">
        <v>2024</v>
      </c>
      <c r="AB344" s="164" t="s">
        <v>30</v>
      </c>
      <c r="AC344" s="1001">
        <v>9</v>
      </c>
      <c r="AD344" s="974">
        <f t="shared" ref="AD344" si="1677">T344/AC344</f>
        <v>1.8888888888888888</v>
      </c>
      <c r="AE344" s="975">
        <v>23.45</v>
      </c>
      <c r="AF344" s="544">
        <f t="shared" ref="AF344" si="1678">AD344*AE344</f>
        <v>44.294444444444444</v>
      </c>
      <c r="AG344" s="1030" t="s">
        <v>446</v>
      </c>
      <c r="AH344" s="1007">
        <f t="shared" ref="AH344" si="1679">AF344</f>
        <v>44.294444444444444</v>
      </c>
      <c r="AI344" s="978">
        <f t="shared" ref="AI344" si="1680">AD344</f>
        <v>1.8888888888888888</v>
      </c>
      <c r="AJ344" s="978">
        <f t="shared" ref="AJ344" si="1681">T344</f>
        <v>17</v>
      </c>
    </row>
    <row r="345" spans="1:39">
      <c r="A345" s="999">
        <v>45681</v>
      </c>
      <c r="B345" s="164" t="s">
        <v>607</v>
      </c>
      <c r="C345" s="164" t="s">
        <v>111</v>
      </c>
      <c r="D345" s="162" t="s">
        <v>448</v>
      </c>
      <c r="E345" s="164" t="s">
        <v>283</v>
      </c>
      <c r="F345" s="1000">
        <v>30763</v>
      </c>
      <c r="G345" s="1000"/>
      <c r="H345" s="1000">
        <v>30763</v>
      </c>
      <c r="I345" s="1000"/>
      <c r="J345" s="971">
        <f t="shared" ref="J345" si="1682">H345-F345</f>
        <v>0</v>
      </c>
      <c r="K345" s="1000">
        <v>30763</v>
      </c>
      <c r="L345" s="541">
        <f t="shared" ref="L345" si="1683">K345-H345</f>
        <v>0</v>
      </c>
      <c r="M345" s="1000">
        <v>30779</v>
      </c>
      <c r="N345" s="1000"/>
      <c r="O345" s="541">
        <f t="shared" ref="O345" si="1684">M345-K345</f>
        <v>16</v>
      </c>
      <c r="P345" s="541">
        <f t="shared" ref="P345" si="1685">M345-H345</f>
        <v>16</v>
      </c>
      <c r="Q345" s="1000">
        <v>30786</v>
      </c>
      <c r="R345" s="1000"/>
      <c r="S345" s="971">
        <f t="shared" ref="S345" si="1686">Q345-M345</f>
        <v>7</v>
      </c>
      <c r="T345" s="542">
        <f t="shared" ref="T345" si="1687">Q345-F345</f>
        <v>23</v>
      </c>
      <c r="U345" s="542"/>
      <c r="V345" s="541">
        <f t="shared" ref="V345" si="1688">P345</f>
        <v>16</v>
      </c>
      <c r="W345" s="543">
        <f t="shared" ref="W345" si="1689">T345-V345</f>
        <v>7</v>
      </c>
      <c r="X345" s="972" t="s">
        <v>423</v>
      </c>
      <c r="Y345" s="162" t="s">
        <v>51</v>
      </c>
      <c r="Z345" s="162" t="s">
        <v>29</v>
      </c>
      <c r="AA345" s="972">
        <v>2024</v>
      </c>
      <c r="AB345" s="164" t="s">
        <v>30</v>
      </c>
      <c r="AC345" s="1001">
        <v>9</v>
      </c>
      <c r="AD345" s="974">
        <f t="shared" ref="AD345" si="1690">T345/AC345</f>
        <v>2.5555555555555554</v>
      </c>
      <c r="AE345" s="975">
        <v>23.45</v>
      </c>
      <c r="AF345" s="544">
        <f t="shared" ref="AF345" si="1691">AD345*AE345</f>
        <v>59.92777777777777</v>
      </c>
      <c r="AG345" s="1030" t="s">
        <v>446</v>
      </c>
      <c r="AH345" s="1007">
        <f t="shared" ref="AH345" si="1692">AF345</f>
        <v>59.92777777777777</v>
      </c>
      <c r="AI345" s="978">
        <f t="shared" ref="AI345" si="1693">AD345</f>
        <v>2.5555555555555554</v>
      </c>
      <c r="AJ345" s="978">
        <f t="shared" ref="AJ345" si="1694">T345</f>
        <v>23</v>
      </c>
    </row>
    <row r="346" spans="1:39">
      <c r="A346" s="999">
        <v>45684</v>
      </c>
      <c r="B346" s="164" t="s">
        <v>607</v>
      </c>
      <c r="C346" s="164" t="s">
        <v>111</v>
      </c>
      <c r="D346" s="162" t="s">
        <v>447</v>
      </c>
      <c r="E346" s="164" t="s">
        <v>282</v>
      </c>
      <c r="F346" s="1000">
        <v>30786</v>
      </c>
      <c r="G346" s="1000"/>
      <c r="H346" s="1000">
        <v>30795</v>
      </c>
      <c r="I346" s="1000"/>
      <c r="J346" s="971">
        <f t="shared" ref="J346" si="1695">H346-F346</f>
        <v>9</v>
      </c>
      <c r="K346" s="1000">
        <v>30795</v>
      </c>
      <c r="L346" s="541">
        <f t="shared" ref="L346" si="1696">K346-H346</f>
        <v>0</v>
      </c>
      <c r="M346" s="1000">
        <v>30808</v>
      </c>
      <c r="N346" s="1000"/>
      <c r="O346" s="541">
        <f t="shared" ref="O346" si="1697">M346-K346</f>
        <v>13</v>
      </c>
      <c r="P346" s="541">
        <f t="shared" ref="P346" si="1698">M346-H346</f>
        <v>13</v>
      </c>
      <c r="Q346" s="1000">
        <v>30808</v>
      </c>
      <c r="R346" s="1000"/>
      <c r="S346" s="971">
        <f t="shared" ref="S346" si="1699">Q346-M346</f>
        <v>0</v>
      </c>
      <c r="T346" s="542">
        <f t="shared" ref="T346" si="1700">Q346-F346</f>
        <v>22</v>
      </c>
      <c r="U346" s="542"/>
      <c r="V346" s="541">
        <f t="shared" ref="V346" si="1701">P346</f>
        <v>13</v>
      </c>
      <c r="W346" s="543">
        <f t="shared" ref="W346" si="1702">T346-V346</f>
        <v>9</v>
      </c>
      <c r="X346" s="972" t="s">
        <v>423</v>
      </c>
      <c r="Y346" s="162" t="s">
        <v>51</v>
      </c>
      <c r="Z346" s="162" t="s">
        <v>29</v>
      </c>
      <c r="AA346" s="972">
        <v>2024</v>
      </c>
      <c r="AB346" s="164" t="s">
        <v>30</v>
      </c>
      <c r="AC346" s="1001">
        <v>9</v>
      </c>
      <c r="AD346" s="974">
        <f t="shared" ref="AD346" si="1703">T346/AC346</f>
        <v>2.4444444444444446</v>
      </c>
      <c r="AE346" s="975">
        <v>23.45</v>
      </c>
      <c r="AF346" s="544">
        <f t="shared" ref="AF346" si="1704">AD346*AE346</f>
        <v>57.322222222222223</v>
      </c>
      <c r="AG346" s="1030" t="s">
        <v>446</v>
      </c>
      <c r="AH346" s="1007">
        <f t="shared" ref="AH346" si="1705">AF346</f>
        <v>57.322222222222223</v>
      </c>
      <c r="AI346" s="978">
        <f t="shared" ref="AI346" si="1706">AD346</f>
        <v>2.4444444444444446</v>
      </c>
      <c r="AJ346" s="978">
        <f t="shared" ref="AJ346" si="1707">T346</f>
        <v>22</v>
      </c>
    </row>
    <row r="347" spans="1:39">
      <c r="A347" s="999">
        <v>45684</v>
      </c>
      <c r="B347" s="164" t="s">
        <v>607</v>
      </c>
      <c r="C347" s="164" t="s">
        <v>111</v>
      </c>
      <c r="D347" s="162" t="s">
        <v>584</v>
      </c>
      <c r="E347" s="164" t="s">
        <v>282</v>
      </c>
      <c r="F347" s="1000">
        <v>30808</v>
      </c>
      <c r="G347" s="1000"/>
      <c r="H347" s="1000">
        <v>30808</v>
      </c>
      <c r="I347" s="1000"/>
      <c r="J347" s="971">
        <f t="shared" ref="J347" si="1708">H347-F347</f>
        <v>0</v>
      </c>
      <c r="K347" s="1000">
        <v>30808</v>
      </c>
      <c r="L347" s="541">
        <f t="shared" ref="L347" si="1709">K347-H347</f>
        <v>0</v>
      </c>
      <c r="M347" s="1000">
        <v>30822</v>
      </c>
      <c r="N347" s="1000"/>
      <c r="O347" s="541">
        <f t="shared" ref="O347" si="1710">M347-K347</f>
        <v>14</v>
      </c>
      <c r="P347" s="541">
        <f t="shared" ref="P347" si="1711">M347-H347</f>
        <v>14</v>
      </c>
      <c r="Q347" s="1000">
        <v>30826</v>
      </c>
      <c r="R347" s="1000"/>
      <c r="S347" s="971">
        <f t="shared" ref="S347" si="1712">Q347-M347</f>
        <v>4</v>
      </c>
      <c r="T347" s="542">
        <f t="shared" ref="T347" si="1713">Q347-F347</f>
        <v>18</v>
      </c>
      <c r="U347" s="542"/>
      <c r="V347" s="541">
        <f t="shared" ref="V347" si="1714">P347</f>
        <v>14</v>
      </c>
      <c r="W347" s="543">
        <f t="shared" ref="W347" si="1715">T347-V347</f>
        <v>4</v>
      </c>
      <c r="X347" s="972" t="s">
        <v>423</v>
      </c>
      <c r="Y347" s="162" t="s">
        <v>51</v>
      </c>
      <c r="Z347" s="162" t="s">
        <v>29</v>
      </c>
      <c r="AA347" s="972">
        <v>2024</v>
      </c>
      <c r="AB347" s="164" t="s">
        <v>30</v>
      </c>
      <c r="AC347" s="1001">
        <v>9</v>
      </c>
      <c r="AD347" s="974">
        <f t="shared" ref="AD347" si="1716">T347/AC347</f>
        <v>2</v>
      </c>
      <c r="AE347" s="975">
        <v>23.45</v>
      </c>
      <c r="AF347" s="544">
        <f t="shared" ref="AF347" si="1717">AD347*AE347</f>
        <v>46.9</v>
      </c>
      <c r="AG347" s="1030" t="s">
        <v>446</v>
      </c>
      <c r="AH347" s="1007">
        <f t="shared" ref="AH347" si="1718">AF347</f>
        <v>46.9</v>
      </c>
      <c r="AI347" s="978">
        <f t="shared" ref="AI347" si="1719">AD347</f>
        <v>2</v>
      </c>
      <c r="AJ347" s="978">
        <f t="shared" ref="AJ347" si="1720">T347</f>
        <v>18</v>
      </c>
    </row>
    <row r="348" spans="1:39">
      <c r="A348" s="999">
        <v>45684</v>
      </c>
      <c r="B348" s="164" t="s">
        <v>607</v>
      </c>
      <c r="C348" s="164" t="s">
        <v>111</v>
      </c>
      <c r="D348" s="162" t="s">
        <v>609</v>
      </c>
      <c r="E348" s="164" t="s">
        <v>283</v>
      </c>
      <c r="F348" s="1000">
        <v>30826</v>
      </c>
      <c r="G348" s="1000"/>
      <c r="H348" s="1000">
        <v>30829</v>
      </c>
      <c r="I348" s="1000"/>
      <c r="J348" s="971">
        <f t="shared" ref="J348" si="1721">H348-F348</f>
        <v>3</v>
      </c>
      <c r="K348" s="1000">
        <v>30829</v>
      </c>
      <c r="L348" s="541">
        <f t="shared" ref="L348" si="1722">K348-H348</f>
        <v>0</v>
      </c>
      <c r="M348" s="1000">
        <v>30842</v>
      </c>
      <c r="N348" s="1000"/>
      <c r="O348" s="541">
        <f t="shared" ref="O348" si="1723">M348-K348</f>
        <v>13</v>
      </c>
      <c r="P348" s="541">
        <f t="shared" ref="P348" si="1724">M348-H348</f>
        <v>13</v>
      </c>
      <c r="Q348" s="1000">
        <v>30842</v>
      </c>
      <c r="R348" s="1000"/>
      <c r="S348" s="971">
        <f t="shared" ref="S348" si="1725">Q348-M348</f>
        <v>0</v>
      </c>
      <c r="T348" s="542">
        <f t="shared" ref="T348" si="1726">Q348-F348</f>
        <v>16</v>
      </c>
      <c r="U348" s="542"/>
      <c r="V348" s="541">
        <f t="shared" ref="V348" si="1727">P348</f>
        <v>13</v>
      </c>
      <c r="W348" s="543">
        <f t="shared" ref="W348" si="1728">T348-V348</f>
        <v>3</v>
      </c>
      <c r="X348" s="972" t="s">
        <v>423</v>
      </c>
      <c r="Y348" s="162" t="s">
        <v>51</v>
      </c>
      <c r="Z348" s="162" t="s">
        <v>29</v>
      </c>
      <c r="AA348" s="972">
        <v>2024</v>
      </c>
      <c r="AB348" s="164" t="s">
        <v>30</v>
      </c>
      <c r="AC348" s="1001">
        <v>9</v>
      </c>
      <c r="AD348" s="974">
        <f t="shared" ref="AD348" si="1729">T348/AC348</f>
        <v>1.7777777777777777</v>
      </c>
      <c r="AE348" s="975">
        <v>23.45</v>
      </c>
      <c r="AF348" s="544">
        <f t="shared" ref="AF348" si="1730">AD348*AE348</f>
        <v>41.688888888888883</v>
      </c>
      <c r="AG348" s="1030" t="s">
        <v>446</v>
      </c>
      <c r="AH348" s="1007">
        <f t="shared" ref="AH348" si="1731">AF348</f>
        <v>41.688888888888883</v>
      </c>
      <c r="AI348" s="978">
        <f t="shared" ref="AI348" si="1732">AD348</f>
        <v>1.7777777777777777</v>
      </c>
      <c r="AJ348" s="978">
        <f t="shared" ref="AJ348" si="1733">T348</f>
        <v>16</v>
      </c>
    </row>
    <row r="349" spans="1:39">
      <c r="A349" s="999">
        <v>45684</v>
      </c>
      <c r="B349" s="164" t="s">
        <v>607</v>
      </c>
      <c r="C349" s="164" t="s">
        <v>111</v>
      </c>
      <c r="D349" s="162" t="s">
        <v>448</v>
      </c>
      <c r="E349" s="164" t="s">
        <v>283</v>
      </c>
      <c r="F349" s="1000">
        <v>30842</v>
      </c>
      <c r="G349" s="1000"/>
      <c r="H349" s="1000">
        <v>30842</v>
      </c>
      <c r="I349" s="1000"/>
      <c r="J349" s="971">
        <f t="shared" ref="J349" si="1734">H349-F349</f>
        <v>0</v>
      </c>
      <c r="K349" s="1000">
        <v>30842</v>
      </c>
      <c r="L349" s="541">
        <f t="shared" ref="L349" si="1735">K349-H349</f>
        <v>0</v>
      </c>
      <c r="M349" s="1000">
        <v>30858</v>
      </c>
      <c r="N349" s="1000"/>
      <c r="O349" s="541">
        <f t="shared" ref="O349" si="1736">M349-K349</f>
        <v>16</v>
      </c>
      <c r="P349" s="541">
        <f t="shared" ref="P349" si="1737">M349-H349</f>
        <v>16</v>
      </c>
      <c r="Q349" s="1000">
        <v>30866</v>
      </c>
      <c r="R349" s="1000"/>
      <c r="S349" s="971">
        <f t="shared" ref="S349" si="1738">Q349-M349</f>
        <v>8</v>
      </c>
      <c r="T349" s="542">
        <f t="shared" ref="T349" si="1739">Q349-F349</f>
        <v>24</v>
      </c>
      <c r="U349" s="542"/>
      <c r="V349" s="541">
        <f t="shared" ref="V349" si="1740">P349</f>
        <v>16</v>
      </c>
      <c r="W349" s="543">
        <f t="shared" ref="W349" si="1741">T349-V349</f>
        <v>8</v>
      </c>
      <c r="X349" s="972" t="s">
        <v>423</v>
      </c>
      <c r="Y349" s="162" t="s">
        <v>51</v>
      </c>
      <c r="Z349" s="162" t="s">
        <v>29</v>
      </c>
      <c r="AA349" s="972">
        <v>2024</v>
      </c>
      <c r="AB349" s="164" t="s">
        <v>30</v>
      </c>
      <c r="AC349" s="1001">
        <v>9</v>
      </c>
      <c r="AD349" s="974">
        <f t="shared" ref="AD349" si="1742">T349/AC349</f>
        <v>2.6666666666666665</v>
      </c>
      <c r="AE349" s="975">
        <v>23.45</v>
      </c>
      <c r="AF349" s="544">
        <f t="shared" ref="AF349" si="1743">AD349*AE349</f>
        <v>62.533333333333331</v>
      </c>
      <c r="AG349" s="1030" t="s">
        <v>446</v>
      </c>
      <c r="AH349" s="1007">
        <f t="shared" ref="AH349" si="1744">AF349</f>
        <v>62.533333333333331</v>
      </c>
      <c r="AI349" s="978">
        <f t="shared" ref="AI349" si="1745">AD349</f>
        <v>2.6666666666666665</v>
      </c>
      <c r="AJ349" s="978">
        <f t="shared" ref="AJ349" si="1746">T349</f>
        <v>24</v>
      </c>
    </row>
    <row r="350" spans="1:39">
      <c r="A350" s="999">
        <v>45685</v>
      </c>
      <c r="B350" s="164" t="s">
        <v>607</v>
      </c>
      <c r="C350" s="164" t="s">
        <v>111</v>
      </c>
      <c r="D350" s="162" t="s">
        <v>447</v>
      </c>
      <c r="E350" s="164" t="s">
        <v>282</v>
      </c>
      <c r="F350" s="1000">
        <v>30866</v>
      </c>
      <c r="G350" s="1000"/>
      <c r="H350" s="1000">
        <v>30875</v>
      </c>
      <c r="I350" s="1000"/>
      <c r="J350" s="971">
        <f t="shared" ref="J350" si="1747">H350-F350</f>
        <v>9</v>
      </c>
      <c r="K350" s="1000">
        <v>30875</v>
      </c>
      <c r="L350" s="541">
        <f t="shared" ref="L350" si="1748">K350-H350</f>
        <v>0</v>
      </c>
      <c r="M350" s="1000">
        <v>30889</v>
      </c>
      <c r="N350" s="1000"/>
      <c r="O350" s="541">
        <f t="shared" ref="O350" si="1749">M350-K350</f>
        <v>14</v>
      </c>
      <c r="P350" s="541">
        <f t="shared" ref="P350" si="1750">M350-H350</f>
        <v>14</v>
      </c>
      <c r="Q350" s="1000">
        <v>30889</v>
      </c>
      <c r="R350" s="1000"/>
      <c r="S350" s="971">
        <f t="shared" ref="S350" si="1751">Q350-M350</f>
        <v>0</v>
      </c>
      <c r="T350" s="542">
        <f t="shared" ref="T350" si="1752">Q350-F350</f>
        <v>23</v>
      </c>
      <c r="U350" s="542"/>
      <c r="V350" s="541">
        <f t="shared" ref="V350" si="1753">P350</f>
        <v>14</v>
      </c>
      <c r="W350" s="543">
        <f t="shared" ref="W350" si="1754">T350-V350</f>
        <v>9</v>
      </c>
      <c r="X350" s="972" t="s">
        <v>423</v>
      </c>
      <c r="Y350" s="162" t="s">
        <v>51</v>
      </c>
      <c r="Z350" s="162" t="s">
        <v>29</v>
      </c>
      <c r="AA350" s="972">
        <v>2024</v>
      </c>
      <c r="AB350" s="164" t="s">
        <v>30</v>
      </c>
      <c r="AC350" s="1001">
        <v>9</v>
      </c>
      <c r="AD350" s="974">
        <f t="shared" ref="AD350" si="1755">T350/AC350</f>
        <v>2.5555555555555554</v>
      </c>
      <c r="AE350" s="975">
        <v>23.45</v>
      </c>
      <c r="AF350" s="544">
        <f t="shared" ref="AF350" si="1756">AD350*AE350</f>
        <v>59.92777777777777</v>
      </c>
      <c r="AG350" s="1030" t="s">
        <v>446</v>
      </c>
      <c r="AH350" s="1007">
        <f t="shared" ref="AH350" si="1757">AF350</f>
        <v>59.92777777777777</v>
      </c>
      <c r="AI350" s="978">
        <f t="shared" ref="AI350" si="1758">AD350</f>
        <v>2.5555555555555554</v>
      </c>
      <c r="AJ350" s="978">
        <f t="shared" ref="AJ350" si="1759">T350</f>
        <v>23</v>
      </c>
      <c r="AK350" s="1114" t="s">
        <v>439</v>
      </c>
      <c r="AL350" s="1114" t="s">
        <v>440</v>
      </c>
      <c r="AM350" s="1115" t="s">
        <v>2</v>
      </c>
    </row>
    <row r="351" spans="1:39">
      <c r="A351" s="999">
        <v>45685</v>
      </c>
      <c r="B351" s="164" t="s">
        <v>607</v>
      </c>
      <c r="C351" s="164" t="s">
        <v>111</v>
      </c>
      <c r="D351" s="162" t="s">
        <v>584</v>
      </c>
      <c r="E351" s="164" t="s">
        <v>282</v>
      </c>
      <c r="F351" s="1000">
        <v>30889</v>
      </c>
      <c r="G351" s="1000"/>
      <c r="H351" s="1000">
        <v>30889</v>
      </c>
      <c r="I351" s="1000"/>
      <c r="J351" s="971">
        <f t="shared" ref="J351" si="1760">H351-F351</f>
        <v>0</v>
      </c>
      <c r="K351" s="1000">
        <v>30889</v>
      </c>
      <c r="L351" s="541">
        <f t="shared" ref="L351" si="1761">K351-H351</f>
        <v>0</v>
      </c>
      <c r="M351" s="1000">
        <v>30902</v>
      </c>
      <c r="N351" s="1000"/>
      <c r="O351" s="541">
        <f t="shared" ref="O351" si="1762">M351-K351</f>
        <v>13</v>
      </c>
      <c r="P351" s="541">
        <f t="shared" ref="P351" si="1763">M351-H351</f>
        <v>13</v>
      </c>
      <c r="Q351" s="1000">
        <v>30906</v>
      </c>
      <c r="R351" s="1000"/>
      <c r="S351" s="971">
        <f t="shared" ref="S351" si="1764">Q351-M351</f>
        <v>4</v>
      </c>
      <c r="T351" s="542">
        <f t="shared" ref="T351" si="1765">Q351-F351</f>
        <v>17</v>
      </c>
      <c r="U351" s="542"/>
      <c r="V351" s="541">
        <f t="shared" ref="V351" si="1766">P351</f>
        <v>13</v>
      </c>
      <c r="W351" s="543">
        <f t="shared" ref="W351" si="1767">T351-V351</f>
        <v>4</v>
      </c>
      <c r="X351" s="972" t="s">
        <v>423</v>
      </c>
      <c r="Y351" s="162" t="s">
        <v>51</v>
      </c>
      <c r="Z351" s="162" t="s">
        <v>29</v>
      </c>
      <c r="AA351" s="972">
        <v>2024</v>
      </c>
      <c r="AB351" s="164" t="s">
        <v>30</v>
      </c>
      <c r="AC351" s="1001">
        <v>9</v>
      </c>
      <c r="AD351" s="974">
        <f t="shared" ref="AD351" si="1768">T351/AC351</f>
        <v>1.8888888888888888</v>
      </c>
      <c r="AE351" s="975">
        <v>23.45</v>
      </c>
      <c r="AF351" s="544">
        <f t="shared" ref="AF351" si="1769">AD351*AE351</f>
        <v>44.294444444444444</v>
      </c>
      <c r="AG351" s="1030" t="s">
        <v>446</v>
      </c>
      <c r="AH351" s="1007">
        <f t="shared" ref="AH351" si="1770">AF351</f>
        <v>44.294444444444444</v>
      </c>
      <c r="AI351" s="978">
        <f t="shared" ref="AI351" si="1771">AD351</f>
        <v>1.8888888888888888</v>
      </c>
      <c r="AJ351" s="978">
        <f t="shared" ref="AJ351" si="1772">T351</f>
        <v>17</v>
      </c>
      <c r="AK351" s="1121">
        <f>SUM(AH341:AH351)</f>
        <v>604.48888888888882</v>
      </c>
      <c r="AL351" s="1116">
        <v>700</v>
      </c>
      <c r="AM351" s="1117">
        <v>45685</v>
      </c>
    </row>
    <row r="352" spans="1:39">
      <c r="A352" s="999">
        <v>45685</v>
      </c>
      <c r="B352" s="164" t="s">
        <v>607</v>
      </c>
      <c r="C352" s="164" t="s">
        <v>111</v>
      </c>
      <c r="D352" s="162" t="s">
        <v>609</v>
      </c>
      <c r="E352" s="164" t="s">
        <v>283</v>
      </c>
      <c r="F352" s="1000">
        <v>30906</v>
      </c>
      <c r="G352" s="1000"/>
      <c r="H352" s="1000">
        <v>30908</v>
      </c>
      <c r="I352" s="1000"/>
      <c r="J352" s="971">
        <f t="shared" ref="J352" si="1773">H352-F352</f>
        <v>2</v>
      </c>
      <c r="K352" s="1000">
        <v>30908</v>
      </c>
      <c r="L352" s="541">
        <f t="shared" ref="L352" si="1774">K352-H352</f>
        <v>0</v>
      </c>
      <c r="M352" s="1000">
        <v>30922</v>
      </c>
      <c r="N352" s="1000"/>
      <c r="O352" s="541">
        <f t="shared" ref="O352" si="1775">M352-K352</f>
        <v>14</v>
      </c>
      <c r="P352" s="541">
        <f t="shared" ref="P352" si="1776">M352-H352</f>
        <v>14</v>
      </c>
      <c r="Q352" s="1000">
        <v>30922</v>
      </c>
      <c r="R352" s="1000"/>
      <c r="S352" s="971">
        <f t="shared" ref="S352" si="1777">Q352-M352</f>
        <v>0</v>
      </c>
      <c r="T352" s="542">
        <f t="shared" ref="T352" si="1778">Q352-F352</f>
        <v>16</v>
      </c>
      <c r="U352" s="542"/>
      <c r="V352" s="541">
        <f t="shared" ref="V352" si="1779">P352</f>
        <v>14</v>
      </c>
      <c r="W352" s="543">
        <f t="shared" ref="W352" si="1780">T352-V352</f>
        <v>2</v>
      </c>
      <c r="X352" s="972" t="s">
        <v>423</v>
      </c>
      <c r="Y352" s="162" t="s">
        <v>51</v>
      </c>
      <c r="Z352" s="162" t="s">
        <v>29</v>
      </c>
      <c r="AA352" s="972">
        <v>2024</v>
      </c>
      <c r="AB352" s="164" t="s">
        <v>30</v>
      </c>
      <c r="AC352" s="1001">
        <v>9</v>
      </c>
      <c r="AD352" s="974">
        <f t="shared" ref="AD352" si="1781">T352/AC352</f>
        <v>1.7777777777777777</v>
      </c>
      <c r="AE352" s="975">
        <v>23.45</v>
      </c>
      <c r="AF352" s="544">
        <f t="shared" ref="AF352" si="1782">AD352*AE352</f>
        <v>41.688888888888883</v>
      </c>
      <c r="AG352" s="1030" t="s">
        <v>446</v>
      </c>
      <c r="AH352" s="1007">
        <f t="shared" ref="AH352" si="1783">AF352</f>
        <v>41.688888888888883</v>
      </c>
      <c r="AI352" s="978">
        <f t="shared" ref="AI352" si="1784">AD352</f>
        <v>1.7777777777777777</v>
      </c>
      <c r="AJ352" s="978">
        <f t="shared" ref="AJ352" si="1785">T352</f>
        <v>16</v>
      </c>
    </row>
    <row r="353" spans="1:39">
      <c r="A353" s="999">
        <v>45685</v>
      </c>
      <c r="B353" s="164" t="s">
        <v>607</v>
      </c>
      <c r="C353" s="164" t="s">
        <v>111</v>
      </c>
      <c r="D353" s="162" t="s">
        <v>448</v>
      </c>
      <c r="E353" s="164" t="s">
        <v>283</v>
      </c>
      <c r="F353" s="1000">
        <v>30922</v>
      </c>
      <c r="G353" s="1000"/>
      <c r="H353" s="1000">
        <v>30922</v>
      </c>
      <c r="I353" s="1000"/>
      <c r="J353" s="971">
        <f t="shared" ref="J353" si="1786">H353-F353</f>
        <v>0</v>
      </c>
      <c r="K353" s="1000">
        <v>30922</v>
      </c>
      <c r="L353" s="541">
        <f t="shared" ref="L353" si="1787">K353-H353</f>
        <v>0</v>
      </c>
      <c r="M353" s="1000">
        <v>30938</v>
      </c>
      <c r="N353" s="1000"/>
      <c r="O353" s="541">
        <f t="shared" ref="O353" si="1788">M353-K353</f>
        <v>16</v>
      </c>
      <c r="P353" s="541">
        <f t="shared" ref="P353" si="1789">M353-H353</f>
        <v>16</v>
      </c>
      <c r="Q353" s="1000">
        <v>30945</v>
      </c>
      <c r="R353" s="1000"/>
      <c r="S353" s="971">
        <f t="shared" ref="S353" si="1790">Q353-M353</f>
        <v>7</v>
      </c>
      <c r="T353" s="542">
        <f t="shared" ref="T353" si="1791">Q353-F353</f>
        <v>23</v>
      </c>
      <c r="U353" s="542"/>
      <c r="V353" s="541">
        <f t="shared" ref="V353" si="1792">P353</f>
        <v>16</v>
      </c>
      <c r="W353" s="543">
        <f t="shared" ref="W353" si="1793">T353-V353</f>
        <v>7</v>
      </c>
      <c r="X353" s="972" t="s">
        <v>423</v>
      </c>
      <c r="Y353" s="162" t="s">
        <v>51</v>
      </c>
      <c r="Z353" s="162" t="s">
        <v>29</v>
      </c>
      <c r="AA353" s="972">
        <v>2024</v>
      </c>
      <c r="AB353" s="164" t="s">
        <v>30</v>
      </c>
      <c r="AC353" s="1001">
        <v>9</v>
      </c>
      <c r="AD353" s="974">
        <f t="shared" ref="AD353" si="1794">T353/AC353</f>
        <v>2.5555555555555554</v>
      </c>
      <c r="AE353" s="975">
        <v>23.45</v>
      </c>
      <c r="AF353" s="544">
        <f t="shared" ref="AF353" si="1795">AD353*AE353</f>
        <v>59.92777777777777</v>
      </c>
      <c r="AG353" s="1030" t="s">
        <v>446</v>
      </c>
      <c r="AH353" s="1007">
        <f t="shared" ref="AH353" si="1796">AF353</f>
        <v>59.92777777777777</v>
      </c>
      <c r="AI353" s="978">
        <f t="shared" ref="AI353" si="1797">AD353</f>
        <v>2.5555555555555554</v>
      </c>
      <c r="AJ353" s="978">
        <f t="shared" ref="AJ353" si="1798">T353</f>
        <v>23</v>
      </c>
    </row>
    <row r="354" spans="1:39">
      <c r="A354" s="999">
        <v>45686</v>
      </c>
      <c r="B354" s="164" t="s">
        <v>607</v>
      </c>
      <c r="C354" s="164" t="s">
        <v>111</v>
      </c>
      <c r="D354" s="162" t="s">
        <v>447</v>
      </c>
      <c r="E354" s="164" t="s">
        <v>282</v>
      </c>
      <c r="F354" s="1000">
        <v>30945</v>
      </c>
      <c r="G354" s="1000"/>
      <c r="H354" s="1000">
        <v>30955</v>
      </c>
      <c r="I354" s="1000"/>
      <c r="J354" s="971">
        <f t="shared" ref="J354" si="1799">H354-F354</f>
        <v>10</v>
      </c>
      <c r="K354" s="1000">
        <v>30955</v>
      </c>
      <c r="L354" s="541">
        <f t="shared" ref="L354" si="1800">K354-H354</f>
        <v>0</v>
      </c>
      <c r="M354" s="1000">
        <v>30968</v>
      </c>
      <c r="N354" s="1000"/>
      <c r="O354" s="541">
        <f t="shared" ref="O354" si="1801">M354-K354</f>
        <v>13</v>
      </c>
      <c r="P354" s="541">
        <f t="shared" ref="P354" si="1802">M354-H354</f>
        <v>13</v>
      </c>
      <c r="Q354" s="1000">
        <v>30968</v>
      </c>
      <c r="R354" s="1000"/>
      <c r="S354" s="971">
        <f t="shared" ref="S354" si="1803">Q354-M354</f>
        <v>0</v>
      </c>
      <c r="T354" s="542">
        <f t="shared" ref="T354" si="1804">Q354-F354</f>
        <v>23</v>
      </c>
      <c r="U354" s="542"/>
      <c r="V354" s="541">
        <f t="shared" ref="V354" si="1805">P354</f>
        <v>13</v>
      </c>
      <c r="W354" s="543">
        <f t="shared" ref="W354" si="1806">T354-V354</f>
        <v>10</v>
      </c>
      <c r="X354" s="972" t="s">
        <v>423</v>
      </c>
      <c r="Y354" s="162" t="s">
        <v>51</v>
      </c>
      <c r="Z354" s="162" t="s">
        <v>29</v>
      </c>
      <c r="AA354" s="972">
        <v>2024</v>
      </c>
      <c r="AB354" s="164" t="s">
        <v>30</v>
      </c>
      <c r="AC354" s="1001">
        <v>9</v>
      </c>
      <c r="AD354" s="974">
        <f t="shared" ref="AD354" si="1807">T354/AC354</f>
        <v>2.5555555555555554</v>
      </c>
      <c r="AE354" s="975">
        <v>23.45</v>
      </c>
      <c r="AF354" s="544">
        <f t="shared" ref="AF354" si="1808">AD354*AE354</f>
        <v>59.92777777777777</v>
      </c>
      <c r="AG354" s="1030" t="s">
        <v>446</v>
      </c>
      <c r="AH354" s="1007">
        <f t="shared" ref="AH354" si="1809">AF354</f>
        <v>59.92777777777777</v>
      </c>
      <c r="AI354" s="978">
        <f t="shared" ref="AI354" si="1810">AD354</f>
        <v>2.5555555555555554</v>
      </c>
      <c r="AJ354" s="978">
        <f t="shared" ref="AJ354" si="1811">T354</f>
        <v>23</v>
      </c>
    </row>
    <row r="355" spans="1:39">
      <c r="A355" s="999">
        <v>45686</v>
      </c>
      <c r="B355" s="164" t="s">
        <v>607</v>
      </c>
      <c r="C355" s="164" t="s">
        <v>111</v>
      </c>
      <c r="D355" s="162" t="s">
        <v>584</v>
      </c>
      <c r="E355" s="164" t="s">
        <v>282</v>
      </c>
      <c r="F355" s="1000">
        <v>30968</v>
      </c>
      <c r="G355" s="1000"/>
      <c r="H355" s="1000">
        <v>30968</v>
      </c>
      <c r="I355" s="1000"/>
      <c r="J355" s="971">
        <f t="shared" ref="J355" si="1812">H355-F355</f>
        <v>0</v>
      </c>
      <c r="K355" s="1000">
        <v>30968</v>
      </c>
      <c r="L355" s="541">
        <f t="shared" ref="L355" si="1813">K355-H355</f>
        <v>0</v>
      </c>
      <c r="M355" s="1000">
        <v>30982</v>
      </c>
      <c r="N355" s="1000"/>
      <c r="O355" s="541">
        <f t="shared" ref="O355" si="1814">M355-K355</f>
        <v>14</v>
      </c>
      <c r="P355" s="541">
        <f t="shared" ref="P355" si="1815">M355-H355</f>
        <v>14</v>
      </c>
      <c r="Q355" s="1000">
        <v>30985</v>
      </c>
      <c r="R355" s="1000"/>
      <c r="S355" s="971">
        <f t="shared" ref="S355" si="1816">Q355-M355</f>
        <v>3</v>
      </c>
      <c r="T355" s="542">
        <f t="shared" ref="T355" si="1817">Q355-F355</f>
        <v>17</v>
      </c>
      <c r="U355" s="542"/>
      <c r="V355" s="541">
        <f t="shared" ref="V355" si="1818">P355</f>
        <v>14</v>
      </c>
      <c r="W355" s="543">
        <f t="shared" ref="W355" si="1819">T355-V355</f>
        <v>3</v>
      </c>
      <c r="X355" s="972" t="s">
        <v>423</v>
      </c>
      <c r="Y355" s="162" t="s">
        <v>51</v>
      </c>
      <c r="Z355" s="162" t="s">
        <v>29</v>
      </c>
      <c r="AA355" s="972">
        <v>2024</v>
      </c>
      <c r="AB355" s="164" t="s">
        <v>30</v>
      </c>
      <c r="AC355" s="1001">
        <v>9</v>
      </c>
      <c r="AD355" s="974">
        <f t="shared" ref="AD355" si="1820">T355/AC355</f>
        <v>1.8888888888888888</v>
      </c>
      <c r="AE355" s="975">
        <v>23.45</v>
      </c>
      <c r="AF355" s="544">
        <f t="shared" ref="AF355" si="1821">AD355*AE355</f>
        <v>44.294444444444444</v>
      </c>
      <c r="AG355" s="1030" t="s">
        <v>446</v>
      </c>
      <c r="AH355" s="1007">
        <f t="shared" ref="AH355" si="1822">AF355</f>
        <v>44.294444444444444</v>
      </c>
      <c r="AI355" s="978">
        <f t="shared" ref="AI355" si="1823">AD355</f>
        <v>1.8888888888888888</v>
      </c>
      <c r="AJ355" s="978">
        <f t="shared" ref="AJ355" si="1824">T355</f>
        <v>17</v>
      </c>
    </row>
    <row r="356" spans="1:39">
      <c r="A356" s="999">
        <v>45686</v>
      </c>
      <c r="B356" s="164" t="s">
        <v>607</v>
      </c>
      <c r="C356" s="164" t="s">
        <v>111</v>
      </c>
      <c r="D356" s="162" t="s">
        <v>609</v>
      </c>
      <c r="E356" s="164" t="s">
        <v>283</v>
      </c>
      <c r="F356" s="1000">
        <v>30985</v>
      </c>
      <c r="G356" s="1000"/>
      <c r="H356" s="1000">
        <v>30989</v>
      </c>
      <c r="I356" s="1000"/>
      <c r="J356" s="971">
        <f t="shared" ref="J356" si="1825">H356-F356</f>
        <v>4</v>
      </c>
      <c r="K356" s="1000">
        <v>30989</v>
      </c>
      <c r="L356" s="541">
        <f t="shared" ref="L356" si="1826">K356-H356</f>
        <v>0</v>
      </c>
      <c r="M356" s="1000">
        <v>31002</v>
      </c>
      <c r="N356" s="1000"/>
      <c r="O356" s="541">
        <f t="shared" ref="O356" si="1827">M356-K356</f>
        <v>13</v>
      </c>
      <c r="P356" s="541">
        <f t="shared" ref="P356" si="1828">M356-H356</f>
        <v>13</v>
      </c>
      <c r="Q356" s="1000">
        <v>31002</v>
      </c>
      <c r="R356" s="1000"/>
      <c r="S356" s="971">
        <f t="shared" ref="S356" si="1829">Q356-M356</f>
        <v>0</v>
      </c>
      <c r="T356" s="542">
        <f t="shared" ref="T356" si="1830">Q356-F356</f>
        <v>17</v>
      </c>
      <c r="U356" s="542"/>
      <c r="V356" s="541">
        <f t="shared" ref="V356" si="1831">P356</f>
        <v>13</v>
      </c>
      <c r="W356" s="543">
        <f t="shared" ref="W356" si="1832">T356-V356</f>
        <v>4</v>
      </c>
      <c r="X356" s="972" t="s">
        <v>423</v>
      </c>
      <c r="Y356" s="162" t="s">
        <v>51</v>
      </c>
      <c r="Z356" s="162" t="s">
        <v>29</v>
      </c>
      <c r="AA356" s="972">
        <v>2024</v>
      </c>
      <c r="AB356" s="164" t="s">
        <v>30</v>
      </c>
      <c r="AC356" s="1001">
        <v>9</v>
      </c>
      <c r="AD356" s="974">
        <f t="shared" ref="AD356" si="1833">T356/AC356</f>
        <v>1.8888888888888888</v>
      </c>
      <c r="AE356" s="975">
        <v>23.45</v>
      </c>
      <c r="AF356" s="544">
        <f t="shared" ref="AF356" si="1834">AD356*AE356</f>
        <v>44.294444444444444</v>
      </c>
      <c r="AG356" s="1030" t="s">
        <v>446</v>
      </c>
      <c r="AH356" s="1007">
        <f t="shared" ref="AH356" si="1835">AF356</f>
        <v>44.294444444444444</v>
      </c>
      <c r="AI356" s="978">
        <f t="shared" ref="AI356" si="1836">AD356</f>
        <v>1.8888888888888888</v>
      </c>
      <c r="AJ356" s="978">
        <f t="shared" ref="AJ356" si="1837">T356</f>
        <v>17</v>
      </c>
    </row>
    <row r="357" spans="1:39">
      <c r="A357" s="999">
        <v>45686</v>
      </c>
      <c r="B357" s="164" t="s">
        <v>607</v>
      </c>
      <c r="C357" s="164" t="s">
        <v>111</v>
      </c>
      <c r="D357" s="162" t="s">
        <v>448</v>
      </c>
      <c r="E357" s="164" t="s">
        <v>283</v>
      </c>
      <c r="F357" s="1000">
        <v>31002</v>
      </c>
      <c r="G357" s="1000"/>
      <c r="H357" s="1000">
        <v>31002</v>
      </c>
      <c r="I357" s="1000"/>
      <c r="J357" s="971">
        <f t="shared" ref="J357" si="1838">H357-F357</f>
        <v>0</v>
      </c>
      <c r="K357" s="1000">
        <v>31002</v>
      </c>
      <c r="L357" s="541">
        <f t="shared" ref="L357" si="1839">K357-H357</f>
        <v>0</v>
      </c>
      <c r="M357" s="1000">
        <v>31018</v>
      </c>
      <c r="N357" s="1000"/>
      <c r="O357" s="541">
        <f t="shared" ref="O357" si="1840">M357-K357</f>
        <v>16</v>
      </c>
      <c r="P357" s="541">
        <f t="shared" ref="P357" si="1841">M357-H357</f>
        <v>16</v>
      </c>
      <c r="Q357" s="1000">
        <v>31026</v>
      </c>
      <c r="R357" s="1000"/>
      <c r="S357" s="971">
        <f t="shared" ref="S357" si="1842">Q357-M357</f>
        <v>8</v>
      </c>
      <c r="T357" s="542">
        <f t="shared" ref="T357" si="1843">Q357-F357</f>
        <v>24</v>
      </c>
      <c r="U357" s="542"/>
      <c r="V357" s="541">
        <f t="shared" ref="V357" si="1844">P357</f>
        <v>16</v>
      </c>
      <c r="W357" s="543">
        <f t="shared" ref="W357" si="1845">T357-V357</f>
        <v>8</v>
      </c>
      <c r="X357" s="972" t="s">
        <v>423</v>
      </c>
      <c r="Y357" s="162" t="s">
        <v>51</v>
      </c>
      <c r="Z357" s="162" t="s">
        <v>29</v>
      </c>
      <c r="AA357" s="972">
        <v>2024</v>
      </c>
      <c r="AB357" s="164" t="s">
        <v>30</v>
      </c>
      <c r="AC357" s="1001">
        <v>9</v>
      </c>
      <c r="AD357" s="974">
        <f t="shared" ref="AD357" si="1846">T357/AC357</f>
        <v>2.6666666666666665</v>
      </c>
      <c r="AE357" s="975">
        <v>23.45</v>
      </c>
      <c r="AF357" s="544">
        <f t="shared" ref="AF357" si="1847">AD357*AE357</f>
        <v>62.533333333333331</v>
      </c>
      <c r="AG357" s="1030" t="s">
        <v>446</v>
      </c>
      <c r="AH357" s="1007">
        <f t="shared" ref="AH357" si="1848">AF357</f>
        <v>62.533333333333331</v>
      </c>
      <c r="AI357" s="978">
        <f t="shared" ref="AI357" si="1849">AD357</f>
        <v>2.6666666666666665</v>
      </c>
      <c r="AJ357" s="978">
        <f t="shared" ref="AJ357" si="1850">T357</f>
        <v>24</v>
      </c>
      <c r="AK357" s="1114" t="s">
        <v>439</v>
      </c>
      <c r="AL357" s="1114" t="s">
        <v>440</v>
      </c>
      <c r="AM357" s="1115" t="s">
        <v>2</v>
      </c>
    </row>
    <row r="358" spans="1:39">
      <c r="A358" s="999">
        <v>45687</v>
      </c>
      <c r="B358" s="164" t="s">
        <v>607</v>
      </c>
      <c r="C358" s="164" t="s">
        <v>111</v>
      </c>
      <c r="D358" s="162" t="s">
        <v>447</v>
      </c>
      <c r="E358" s="164" t="s">
        <v>282</v>
      </c>
      <c r="F358" s="1000">
        <v>31026</v>
      </c>
      <c r="G358" s="1000"/>
      <c r="H358" s="1000">
        <v>31039</v>
      </c>
      <c r="I358" s="1000"/>
      <c r="J358" s="971">
        <f t="shared" ref="J358" si="1851">H358-F358</f>
        <v>13</v>
      </c>
      <c r="K358" s="1000">
        <v>31039</v>
      </c>
      <c r="L358" s="541">
        <f t="shared" ref="L358" si="1852">K358-H358</f>
        <v>0</v>
      </c>
      <c r="M358" s="1000">
        <v>31052</v>
      </c>
      <c r="N358" s="1000"/>
      <c r="O358" s="541">
        <f t="shared" ref="O358" si="1853">M358-K358</f>
        <v>13</v>
      </c>
      <c r="P358" s="541">
        <f t="shared" ref="P358" si="1854">M358-H358</f>
        <v>13</v>
      </c>
      <c r="Q358" s="1000">
        <v>31061</v>
      </c>
      <c r="R358" s="1000"/>
      <c r="S358" s="971">
        <f t="shared" ref="S358" si="1855">Q358-M358</f>
        <v>9</v>
      </c>
      <c r="T358" s="542">
        <f t="shared" ref="T358" si="1856">Q358-F358</f>
        <v>35</v>
      </c>
      <c r="U358" s="542"/>
      <c r="V358" s="541">
        <f t="shared" ref="V358" si="1857">P358</f>
        <v>13</v>
      </c>
      <c r="W358" s="543">
        <f t="shared" ref="W358" si="1858">T358-V358</f>
        <v>22</v>
      </c>
      <c r="X358" s="972" t="s">
        <v>423</v>
      </c>
      <c r="Y358" s="162" t="s">
        <v>51</v>
      </c>
      <c r="Z358" s="162" t="s">
        <v>29</v>
      </c>
      <c r="AA358" s="972">
        <v>2024</v>
      </c>
      <c r="AB358" s="164" t="s">
        <v>30</v>
      </c>
      <c r="AC358" s="1001">
        <v>9</v>
      </c>
      <c r="AD358" s="974">
        <f t="shared" ref="AD358" si="1859">T358/AC358</f>
        <v>3.8888888888888888</v>
      </c>
      <c r="AE358" s="975">
        <v>23.45</v>
      </c>
      <c r="AF358" s="544">
        <f t="shared" ref="AF358" si="1860">AD358*AE358</f>
        <v>91.194444444444443</v>
      </c>
      <c r="AG358" s="1030" t="s">
        <v>446</v>
      </c>
      <c r="AH358" s="1007">
        <f t="shared" ref="AH358" si="1861">AF358</f>
        <v>91.194444444444443</v>
      </c>
      <c r="AI358" s="978">
        <f t="shared" ref="AI358" si="1862">AD358</f>
        <v>3.8888888888888888</v>
      </c>
      <c r="AJ358" s="978">
        <f t="shared" ref="AJ358" si="1863">T358</f>
        <v>35</v>
      </c>
      <c r="AK358" s="1121">
        <f>SUM(AH352:AH358)</f>
        <v>403.86111111111109</v>
      </c>
      <c r="AL358" s="1116">
        <v>500</v>
      </c>
      <c r="AM358" s="1117">
        <v>45321</v>
      </c>
    </row>
    <row r="359" spans="1:39">
      <c r="A359" s="999">
        <v>45687</v>
      </c>
      <c r="B359" s="164" t="s">
        <v>607</v>
      </c>
      <c r="C359" s="164" t="s">
        <v>111</v>
      </c>
      <c r="D359" s="162" t="s">
        <v>448</v>
      </c>
      <c r="E359" s="164" t="s">
        <v>283</v>
      </c>
      <c r="F359" s="1000">
        <v>31061</v>
      </c>
      <c r="G359" s="1000"/>
      <c r="H359" s="1000">
        <v>31076</v>
      </c>
      <c r="I359" s="1000"/>
      <c r="J359" s="971">
        <f t="shared" ref="J359" si="1864">H359-F359</f>
        <v>15</v>
      </c>
      <c r="K359" s="1000">
        <v>31076</v>
      </c>
      <c r="L359" s="541">
        <f t="shared" ref="L359" si="1865">K359-H359</f>
        <v>0</v>
      </c>
      <c r="M359" s="1000">
        <v>31091</v>
      </c>
      <c r="N359" s="1000"/>
      <c r="O359" s="541">
        <f t="shared" ref="O359" si="1866">M359-K359</f>
        <v>15</v>
      </c>
      <c r="P359" s="541">
        <f t="shared" ref="P359" si="1867">M359-H359</f>
        <v>15</v>
      </c>
      <c r="Q359" s="1000">
        <v>31099</v>
      </c>
      <c r="R359" s="1000"/>
      <c r="S359" s="971">
        <f t="shared" ref="S359" si="1868">Q359-M359</f>
        <v>8</v>
      </c>
      <c r="T359" s="542">
        <f t="shared" ref="T359" si="1869">Q359-F359</f>
        <v>38</v>
      </c>
      <c r="U359" s="542"/>
      <c r="V359" s="541">
        <f t="shared" ref="V359" si="1870">P359</f>
        <v>15</v>
      </c>
      <c r="W359" s="543">
        <f t="shared" ref="W359" si="1871">T359-V359</f>
        <v>23</v>
      </c>
      <c r="X359" s="972" t="s">
        <v>423</v>
      </c>
      <c r="Y359" s="162" t="s">
        <v>51</v>
      </c>
      <c r="Z359" s="162" t="s">
        <v>29</v>
      </c>
      <c r="AA359" s="972">
        <v>2024</v>
      </c>
      <c r="AB359" s="164" t="s">
        <v>30</v>
      </c>
      <c r="AC359" s="1001">
        <v>9</v>
      </c>
      <c r="AD359" s="974">
        <f t="shared" ref="AD359" si="1872">T359/AC359</f>
        <v>4.2222222222222223</v>
      </c>
      <c r="AE359" s="975">
        <v>23.45</v>
      </c>
      <c r="AF359" s="544">
        <f t="shared" ref="AF359" si="1873">AD359*AE359</f>
        <v>99.011111111111106</v>
      </c>
      <c r="AG359" s="1030" t="s">
        <v>446</v>
      </c>
      <c r="AH359" s="1007">
        <f t="shared" ref="AH359" si="1874">AF359</f>
        <v>99.011111111111106</v>
      </c>
      <c r="AI359" s="978">
        <f t="shared" ref="AI359" si="1875">AD359</f>
        <v>4.2222222222222223</v>
      </c>
      <c r="AJ359" s="978">
        <f t="shared" ref="AJ359" si="1876">T359</f>
        <v>38</v>
      </c>
    </row>
    <row r="360" spans="1:39">
      <c r="A360" s="999">
        <v>45688</v>
      </c>
      <c r="B360" s="164" t="s">
        <v>607</v>
      </c>
      <c r="C360" s="164" t="s">
        <v>111</v>
      </c>
      <c r="D360" s="162" t="s">
        <v>447</v>
      </c>
      <c r="E360" s="164" t="s">
        <v>282</v>
      </c>
      <c r="F360" s="1000">
        <v>31099</v>
      </c>
      <c r="G360" s="1000"/>
      <c r="H360" s="1000">
        <v>31108</v>
      </c>
      <c r="I360" s="1000"/>
      <c r="J360" s="971">
        <f t="shared" ref="J360" si="1877">H360-F360</f>
        <v>9</v>
      </c>
      <c r="K360" s="1000">
        <v>31108</v>
      </c>
      <c r="L360" s="541">
        <f t="shared" ref="L360" si="1878">K360-H360</f>
        <v>0</v>
      </c>
      <c r="M360" s="1000">
        <v>31122</v>
      </c>
      <c r="N360" s="1000"/>
      <c r="O360" s="541">
        <f t="shared" ref="O360" si="1879">M360-K360</f>
        <v>14</v>
      </c>
      <c r="P360" s="541">
        <f t="shared" ref="P360" si="1880">M360-H360</f>
        <v>14</v>
      </c>
      <c r="Q360" s="1000">
        <v>31122</v>
      </c>
      <c r="R360" s="1000"/>
      <c r="S360" s="971">
        <f t="shared" ref="S360" si="1881">Q360-M360</f>
        <v>0</v>
      </c>
      <c r="T360" s="542">
        <f t="shared" ref="T360" si="1882">Q360-F360</f>
        <v>23</v>
      </c>
      <c r="U360" s="542"/>
      <c r="V360" s="541">
        <f t="shared" ref="V360" si="1883">P360</f>
        <v>14</v>
      </c>
      <c r="W360" s="543">
        <f t="shared" ref="W360" si="1884">T360-V360</f>
        <v>9</v>
      </c>
      <c r="X360" s="972" t="s">
        <v>423</v>
      </c>
      <c r="Y360" s="162" t="s">
        <v>51</v>
      </c>
      <c r="Z360" s="162" t="s">
        <v>29</v>
      </c>
      <c r="AA360" s="972">
        <v>2024</v>
      </c>
      <c r="AB360" s="164" t="s">
        <v>30</v>
      </c>
      <c r="AC360" s="1001">
        <v>9</v>
      </c>
      <c r="AD360" s="974">
        <f t="shared" ref="AD360" si="1885">T360/AC360</f>
        <v>2.5555555555555554</v>
      </c>
      <c r="AE360" s="975">
        <v>23.45</v>
      </c>
      <c r="AF360" s="544">
        <f t="shared" ref="AF360" si="1886">AD360*AE360</f>
        <v>59.92777777777777</v>
      </c>
      <c r="AG360" s="1030" t="s">
        <v>446</v>
      </c>
      <c r="AH360" s="1007">
        <f t="shared" ref="AH360" si="1887">AF360</f>
        <v>59.92777777777777</v>
      </c>
      <c r="AI360" s="978">
        <f t="shared" ref="AI360" si="1888">AD360</f>
        <v>2.5555555555555554</v>
      </c>
      <c r="AJ360" s="978">
        <f t="shared" ref="AJ360" si="1889">T360</f>
        <v>23</v>
      </c>
    </row>
    <row r="361" spans="1:39">
      <c r="A361" s="999">
        <v>45688</v>
      </c>
      <c r="B361" s="164" t="s">
        <v>607</v>
      </c>
      <c r="C361" s="164" t="s">
        <v>111</v>
      </c>
      <c r="D361" s="162" t="s">
        <v>584</v>
      </c>
      <c r="E361" s="164" t="s">
        <v>282</v>
      </c>
      <c r="F361" s="1000">
        <v>31122</v>
      </c>
      <c r="G361" s="1000"/>
      <c r="H361" s="1000">
        <v>31122</v>
      </c>
      <c r="I361" s="1000"/>
      <c r="J361" s="971">
        <f t="shared" ref="J361" si="1890">H361-F361</f>
        <v>0</v>
      </c>
      <c r="K361" s="1000">
        <v>31122</v>
      </c>
      <c r="L361" s="541">
        <f t="shared" ref="L361" si="1891">K361-H361</f>
        <v>0</v>
      </c>
      <c r="M361" s="1000">
        <v>31136</v>
      </c>
      <c r="N361" s="1000"/>
      <c r="O361" s="541">
        <f t="shared" ref="O361" si="1892">M361-K361</f>
        <v>14</v>
      </c>
      <c r="P361" s="541">
        <f t="shared" ref="P361" si="1893">M361-H361</f>
        <v>14</v>
      </c>
      <c r="Q361" s="1000">
        <v>31139</v>
      </c>
      <c r="R361" s="1000"/>
      <c r="S361" s="971">
        <f t="shared" ref="S361" si="1894">Q361-M361</f>
        <v>3</v>
      </c>
      <c r="T361" s="542">
        <f t="shared" ref="T361" si="1895">Q361-F361</f>
        <v>17</v>
      </c>
      <c r="U361" s="542"/>
      <c r="V361" s="541">
        <f t="shared" ref="V361" si="1896">P361</f>
        <v>14</v>
      </c>
      <c r="W361" s="543">
        <f t="shared" ref="W361" si="1897">T361-V361</f>
        <v>3</v>
      </c>
      <c r="X361" s="972" t="s">
        <v>423</v>
      </c>
      <c r="Y361" s="162" t="s">
        <v>51</v>
      </c>
      <c r="Z361" s="162" t="s">
        <v>29</v>
      </c>
      <c r="AA361" s="972">
        <v>2024</v>
      </c>
      <c r="AB361" s="164" t="s">
        <v>30</v>
      </c>
      <c r="AC361" s="1001">
        <v>9</v>
      </c>
      <c r="AD361" s="974">
        <f t="shared" ref="AD361" si="1898">T361/AC361</f>
        <v>1.8888888888888888</v>
      </c>
      <c r="AE361" s="975">
        <v>23.45</v>
      </c>
      <c r="AF361" s="544">
        <f t="shared" ref="AF361" si="1899">AD361*AE361</f>
        <v>44.294444444444444</v>
      </c>
      <c r="AG361" s="1030" t="s">
        <v>446</v>
      </c>
      <c r="AH361" s="1007">
        <f t="shared" ref="AH361" si="1900">AF361</f>
        <v>44.294444444444444</v>
      </c>
      <c r="AI361" s="978">
        <f t="shared" ref="AI361" si="1901">AD361</f>
        <v>1.8888888888888888</v>
      </c>
      <c r="AJ361" s="978">
        <f t="shared" ref="AJ361" si="1902">T361</f>
        <v>17</v>
      </c>
    </row>
    <row r="362" spans="1:39">
      <c r="A362" s="999">
        <v>45688</v>
      </c>
      <c r="B362" s="164" t="s">
        <v>607</v>
      </c>
      <c r="C362" s="164" t="s">
        <v>111</v>
      </c>
      <c r="D362" s="162" t="s">
        <v>609</v>
      </c>
      <c r="E362" s="164" t="s">
        <v>283</v>
      </c>
      <c r="F362" s="1000">
        <v>31139</v>
      </c>
      <c r="G362" s="1000"/>
      <c r="H362" s="1000">
        <v>31139</v>
      </c>
      <c r="I362" s="1000"/>
      <c r="J362" s="971">
        <f t="shared" ref="J362" si="1903">H362-F362</f>
        <v>0</v>
      </c>
      <c r="K362" s="1000">
        <v>31139</v>
      </c>
      <c r="L362" s="541">
        <f t="shared" ref="L362" si="1904">K362-H362</f>
        <v>0</v>
      </c>
      <c r="M362" s="1000">
        <v>31142</v>
      </c>
      <c r="N362" s="1000"/>
      <c r="O362" s="541">
        <f t="shared" ref="O362" si="1905">M362-K362</f>
        <v>3</v>
      </c>
      <c r="P362" s="541">
        <f t="shared" ref="P362" si="1906">M362-H362</f>
        <v>3</v>
      </c>
      <c r="Q362" s="1000">
        <v>31155</v>
      </c>
      <c r="R362" s="1000"/>
      <c r="S362" s="971">
        <f t="shared" ref="S362" si="1907">Q362-M362</f>
        <v>13</v>
      </c>
      <c r="T362" s="542">
        <f t="shared" ref="T362" si="1908">Q362-F362</f>
        <v>16</v>
      </c>
      <c r="U362" s="542"/>
      <c r="V362" s="541">
        <f t="shared" ref="V362" si="1909">P362</f>
        <v>3</v>
      </c>
      <c r="W362" s="543">
        <f t="shared" ref="W362" si="1910">T362-V362</f>
        <v>13</v>
      </c>
      <c r="X362" s="972" t="s">
        <v>423</v>
      </c>
      <c r="Y362" s="162" t="s">
        <v>51</v>
      </c>
      <c r="Z362" s="162" t="s">
        <v>29</v>
      </c>
      <c r="AA362" s="972">
        <v>2024</v>
      </c>
      <c r="AB362" s="164" t="s">
        <v>30</v>
      </c>
      <c r="AC362" s="1001">
        <v>9</v>
      </c>
      <c r="AD362" s="974">
        <f t="shared" ref="AD362" si="1911">T362/AC362</f>
        <v>1.7777777777777777</v>
      </c>
      <c r="AE362" s="975">
        <v>23.45</v>
      </c>
      <c r="AF362" s="544">
        <f t="shared" ref="AF362" si="1912">AD362*AE362</f>
        <v>41.688888888888883</v>
      </c>
      <c r="AG362" s="1030" t="s">
        <v>446</v>
      </c>
      <c r="AH362" s="1007">
        <f t="shared" ref="AH362" si="1913">AF362</f>
        <v>41.688888888888883</v>
      </c>
      <c r="AI362" s="978">
        <f t="shared" ref="AI362" si="1914">AD362</f>
        <v>1.7777777777777777</v>
      </c>
      <c r="AJ362" s="978">
        <f t="shared" ref="AJ362" si="1915">T362</f>
        <v>16</v>
      </c>
    </row>
    <row r="363" spans="1:39">
      <c r="A363" s="999">
        <v>45688</v>
      </c>
      <c r="B363" s="164" t="s">
        <v>607</v>
      </c>
      <c r="C363" s="164" t="s">
        <v>111</v>
      </c>
      <c r="D363" s="162" t="s">
        <v>448</v>
      </c>
      <c r="E363" s="164" t="s">
        <v>283</v>
      </c>
      <c r="F363" s="1000">
        <v>31155</v>
      </c>
      <c r="G363" s="1000"/>
      <c r="H363" s="1000">
        <v>31155</v>
      </c>
      <c r="I363" s="1000"/>
      <c r="J363" s="971">
        <f t="shared" ref="J363" si="1916">H363-F363</f>
        <v>0</v>
      </c>
      <c r="K363" s="1000">
        <v>31155</v>
      </c>
      <c r="L363" s="541">
        <f t="shared" ref="L363" si="1917">K363-H363</f>
        <v>0</v>
      </c>
      <c r="M363" s="1000">
        <v>31171</v>
      </c>
      <c r="N363" s="1000"/>
      <c r="O363" s="541">
        <f t="shared" ref="O363" si="1918">M363-K363</f>
        <v>16</v>
      </c>
      <c r="P363" s="541">
        <f t="shared" ref="P363" si="1919">M363-H363</f>
        <v>16</v>
      </c>
      <c r="Q363" s="1000">
        <v>31178</v>
      </c>
      <c r="R363" s="1000"/>
      <c r="S363" s="971">
        <f t="shared" ref="S363" si="1920">Q363-M363</f>
        <v>7</v>
      </c>
      <c r="T363" s="542">
        <f t="shared" ref="T363" si="1921">Q363-F363</f>
        <v>23</v>
      </c>
      <c r="U363" s="542"/>
      <c r="V363" s="541">
        <f t="shared" ref="V363" si="1922">P363</f>
        <v>16</v>
      </c>
      <c r="W363" s="543">
        <f t="shared" ref="W363" si="1923">T363-V363</f>
        <v>7</v>
      </c>
      <c r="X363" s="972" t="s">
        <v>423</v>
      </c>
      <c r="Y363" s="162" t="s">
        <v>51</v>
      </c>
      <c r="Z363" s="162" t="s">
        <v>29</v>
      </c>
      <c r="AA363" s="972">
        <v>2024</v>
      </c>
      <c r="AB363" s="164" t="s">
        <v>30</v>
      </c>
      <c r="AC363" s="1001">
        <v>9</v>
      </c>
      <c r="AD363" s="974">
        <f t="shared" ref="AD363" si="1924">T363/AC363</f>
        <v>2.5555555555555554</v>
      </c>
      <c r="AE363" s="975">
        <v>23.45</v>
      </c>
      <c r="AF363" s="544">
        <f t="shared" ref="AF363" si="1925">AD363*AE363</f>
        <v>59.92777777777777</v>
      </c>
      <c r="AG363" s="1030" t="s">
        <v>446</v>
      </c>
      <c r="AH363" s="1007">
        <f t="shared" ref="AH363" si="1926">AF363</f>
        <v>59.92777777777777</v>
      </c>
      <c r="AI363" s="978">
        <f t="shared" ref="AI363" si="1927">AD363</f>
        <v>2.5555555555555554</v>
      </c>
      <c r="AJ363" s="978">
        <f t="shared" ref="AJ363" si="1928">T363</f>
        <v>23</v>
      </c>
    </row>
    <row r="364" spans="1:39">
      <c r="A364" s="999">
        <v>45692</v>
      </c>
      <c r="B364" s="164" t="s">
        <v>607</v>
      </c>
      <c r="C364" s="164" t="s">
        <v>111</v>
      </c>
      <c r="D364" s="162" t="s">
        <v>447</v>
      </c>
      <c r="E364" s="164" t="s">
        <v>282</v>
      </c>
      <c r="F364" s="1000">
        <v>31178</v>
      </c>
      <c r="G364" s="1000"/>
      <c r="H364" s="1000">
        <v>31188</v>
      </c>
      <c r="I364" s="1000"/>
      <c r="J364" s="971">
        <f t="shared" ref="J364" si="1929">H364-F364</f>
        <v>10</v>
      </c>
      <c r="K364" s="1000">
        <v>31188</v>
      </c>
      <c r="L364" s="541">
        <f t="shared" ref="L364" si="1930">K364-H364</f>
        <v>0</v>
      </c>
      <c r="M364" s="1000">
        <v>31201</v>
      </c>
      <c r="N364" s="1000"/>
      <c r="O364" s="541">
        <f t="shared" ref="O364" si="1931">M364-K364</f>
        <v>13</v>
      </c>
      <c r="P364" s="541">
        <f t="shared" ref="P364" si="1932">M364-H364</f>
        <v>13</v>
      </c>
      <c r="Q364" s="1000">
        <v>31201</v>
      </c>
      <c r="R364" s="1000"/>
      <c r="S364" s="971">
        <f t="shared" ref="S364" si="1933">Q364-M364</f>
        <v>0</v>
      </c>
      <c r="T364" s="542">
        <f t="shared" ref="T364" si="1934">Q364-F364</f>
        <v>23</v>
      </c>
      <c r="U364" s="542"/>
      <c r="V364" s="541">
        <f t="shared" ref="V364" si="1935">P364</f>
        <v>13</v>
      </c>
      <c r="W364" s="543">
        <f t="shared" ref="W364" si="1936">T364-V364</f>
        <v>10</v>
      </c>
      <c r="X364" s="972" t="s">
        <v>423</v>
      </c>
      <c r="Y364" s="162" t="s">
        <v>51</v>
      </c>
      <c r="Z364" s="162" t="s">
        <v>29</v>
      </c>
      <c r="AA364" s="972">
        <v>2024</v>
      </c>
      <c r="AB364" s="164" t="s">
        <v>30</v>
      </c>
      <c r="AC364" s="1001">
        <v>9</v>
      </c>
      <c r="AD364" s="974">
        <f t="shared" ref="AD364" si="1937">T364/AC364</f>
        <v>2.5555555555555554</v>
      </c>
      <c r="AE364" s="975">
        <v>23.45</v>
      </c>
      <c r="AF364" s="544">
        <f t="shared" ref="AF364" si="1938">AD364*AE364</f>
        <v>59.92777777777777</v>
      </c>
      <c r="AG364" s="1030" t="s">
        <v>446</v>
      </c>
      <c r="AH364" s="1007">
        <f t="shared" ref="AH364" si="1939">AF364</f>
        <v>59.92777777777777</v>
      </c>
      <c r="AI364" s="978">
        <f t="shared" ref="AI364" si="1940">AD364</f>
        <v>2.5555555555555554</v>
      </c>
      <c r="AJ364" s="978">
        <f t="shared" ref="AJ364" si="1941">T364</f>
        <v>23</v>
      </c>
      <c r="AK364" s="1114" t="s">
        <v>439</v>
      </c>
      <c r="AL364" s="1114" t="s">
        <v>440</v>
      </c>
      <c r="AM364" s="1115" t="s">
        <v>2</v>
      </c>
    </row>
    <row r="365" spans="1:39">
      <c r="A365" s="999">
        <v>45692</v>
      </c>
      <c r="B365" s="164" t="s">
        <v>607</v>
      </c>
      <c r="C365" s="164" t="s">
        <v>111</v>
      </c>
      <c r="D365" s="162" t="s">
        <v>584</v>
      </c>
      <c r="E365" s="164" t="s">
        <v>282</v>
      </c>
      <c r="F365" s="1000">
        <v>31201</v>
      </c>
      <c r="G365" s="1000"/>
      <c r="H365" s="1000">
        <v>31201</v>
      </c>
      <c r="I365" s="1000"/>
      <c r="J365" s="971">
        <f t="shared" ref="J365" si="1942">H365-F365</f>
        <v>0</v>
      </c>
      <c r="K365" s="1000">
        <v>31201</v>
      </c>
      <c r="L365" s="541">
        <f t="shared" ref="L365" si="1943">K365-H365</f>
        <v>0</v>
      </c>
      <c r="M365" s="1000">
        <v>31215</v>
      </c>
      <c r="N365" s="1000"/>
      <c r="O365" s="541">
        <f t="shared" ref="O365" si="1944">M365-K365</f>
        <v>14</v>
      </c>
      <c r="P365" s="541">
        <f t="shared" ref="P365" si="1945">M365-H365</f>
        <v>14</v>
      </c>
      <c r="Q365" s="1000">
        <v>31218</v>
      </c>
      <c r="R365" s="1000"/>
      <c r="S365" s="971">
        <f t="shared" ref="S365" si="1946">Q365-M365</f>
        <v>3</v>
      </c>
      <c r="T365" s="542">
        <f t="shared" ref="T365" si="1947">Q365-F365</f>
        <v>17</v>
      </c>
      <c r="U365" s="542"/>
      <c r="V365" s="541">
        <f t="shared" ref="V365" si="1948">P365</f>
        <v>14</v>
      </c>
      <c r="W365" s="543">
        <f t="shared" ref="W365" si="1949">T365-V365</f>
        <v>3</v>
      </c>
      <c r="X365" s="972" t="s">
        <v>423</v>
      </c>
      <c r="Y365" s="162" t="s">
        <v>51</v>
      </c>
      <c r="Z365" s="162" t="s">
        <v>29</v>
      </c>
      <c r="AA365" s="972">
        <v>2024</v>
      </c>
      <c r="AB365" s="164" t="s">
        <v>30</v>
      </c>
      <c r="AC365" s="1001">
        <v>9</v>
      </c>
      <c r="AD365" s="974">
        <f t="shared" ref="AD365" si="1950">T365/AC365</f>
        <v>1.8888888888888888</v>
      </c>
      <c r="AE365" s="975">
        <v>23.45</v>
      </c>
      <c r="AF365" s="544">
        <f t="shared" ref="AF365" si="1951">AD365*AE365</f>
        <v>44.294444444444444</v>
      </c>
      <c r="AG365" s="1030" t="s">
        <v>446</v>
      </c>
      <c r="AH365" s="1007">
        <f t="shared" ref="AH365" si="1952">AF365</f>
        <v>44.294444444444444</v>
      </c>
      <c r="AI365" s="978">
        <f t="shared" ref="AI365" si="1953">AD365</f>
        <v>1.8888888888888888</v>
      </c>
      <c r="AJ365" s="978">
        <f t="shared" ref="AJ365" si="1954">T365</f>
        <v>17</v>
      </c>
      <c r="AK365" s="1121">
        <f>SUM(AH359:AH365)</f>
        <v>409.07222222222214</v>
      </c>
      <c r="AL365" s="1116">
        <v>500</v>
      </c>
      <c r="AM365" s="1117">
        <v>45692</v>
      </c>
    </row>
    <row r="366" spans="1:39">
      <c r="A366" s="999">
        <v>45692</v>
      </c>
      <c r="B366" s="164" t="s">
        <v>607</v>
      </c>
      <c r="C366" s="164" t="s">
        <v>111</v>
      </c>
      <c r="D366" s="162" t="s">
        <v>609</v>
      </c>
      <c r="E366" s="164" t="s">
        <v>283</v>
      </c>
      <c r="F366" s="1000">
        <v>31218</v>
      </c>
      <c r="G366" s="1000"/>
      <c r="H366" s="1000">
        <v>31222</v>
      </c>
      <c r="I366" s="1000"/>
      <c r="J366" s="971">
        <f t="shared" ref="J366" si="1955">H366-F366</f>
        <v>4</v>
      </c>
      <c r="K366" s="1000">
        <v>31222</v>
      </c>
      <c r="L366" s="541">
        <f t="shared" ref="L366" si="1956">K366-H366</f>
        <v>0</v>
      </c>
      <c r="M366" s="1000">
        <v>31235</v>
      </c>
      <c r="N366" s="1000"/>
      <c r="O366" s="541">
        <f t="shared" ref="O366" si="1957">M366-K366</f>
        <v>13</v>
      </c>
      <c r="P366" s="541">
        <f t="shared" ref="P366" si="1958">M366-H366</f>
        <v>13</v>
      </c>
      <c r="Q366" s="1000">
        <v>31235</v>
      </c>
      <c r="R366" s="1000"/>
      <c r="S366" s="971">
        <f t="shared" ref="S366" si="1959">Q366-M366</f>
        <v>0</v>
      </c>
      <c r="T366" s="542">
        <f t="shared" ref="T366" si="1960">Q366-F366</f>
        <v>17</v>
      </c>
      <c r="U366" s="542"/>
      <c r="V366" s="541">
        <f t="shared" ref="V366" si="1961">P366</f>
        <v>13</v>
      </c>
      <c r="W366" s="543">
        <f t="shared" ref="W366" si="1962">T366-V366</f>
        <v>4</v>
      </c>
      <c r="X366" s="972" t="s">
        <v>423</v>
      </c>
      <c r="Y366" s="162" t="s">
        <v>51</v>
      </c>
      <c r="Z366" s="162" t="s">
        <v>29</v>
      </c>
      <c r="AA366" s="972">
        <v>2024</v>
      </c>
      <c r="AB366" s="164" t="s">
        <v>30</v>
      </c>
      <c r="AC366" s="1001">
        <v>9</v>
      </c>
      <c r="AD366" s="974">
        <f t="shared" ref="AD366" si="1963">T366/AC366</f>
        <v>1.8888888888888888</v>
      </c>
      <c r="AE366" s="975">
        <v>23.45</v>
      </c>
      <c r="AF366" s="544">
        <f t="shared" ref="AF366" si="1964">AD366*AE366</f>
        <v>44.294444444444444</v>
      </c>
      <c r="AG366" s="1030" t="s">
        <v>446</v>
      </c>
      <c r="AH366" s="1007">
        <f t="shared" ref="AH366" si="1965">AF366</f>
        <v>44.294444444444444</v>
      </c>
      <c r="AI366" s="978">
        <f t="shared" ref="AI366" si="1966">AD366</f>
        <v>1.8888888888888888</v>
      </c>
      <c r="AJ366" s="978">
        <f t="shared" ref="AJ366" si="1967">T366</f>
        <v>17</v>
      </c>
    </row>
    <row r="367" spans="1:39">
      <c r="A367" s="999">
        <v>45692</v>
      </c>
      <c r="B367" s="164" t="s">
        <v>607</v>
      </c>
      <c r="C367" s="164" t="s">
        <v>111</v>
      </c>
      <c r="D367" s="162" t="s">
        <v>448</v>
      </c>
      <c r="E367" s="164" t="s">
        <v>283</v>
      </c>
      <c r="F367" s="1000">
        <v>31235</v>
      </c>
      <c r="G367" s="1000"/>
      <c r="H367" s="1000">
        <v>31235</v>
      </c>
      <c r="I367" s="1000"/>
      <c r="J367" s="971">
        <f t="shared" ref="J367" si="1968">H367-F367</f>
        <v>0</v>
      </c>
      <c r="K367" s="1000">
        <v>31235</v>
      </c>
      <c r="L367" s="541">
        <f t="shared" ref="L367" si="1969">K367-H367</f>
        <v>0</v>
      </c>
      <c r="M367" s="1000">
        <v>31251</v>
      </c>
      <c r="N367" s="1000"/>
      <c r="O367" s="541">
        <f t="shared" ref="O367" si="1970">M367-K367</f>
        <v>16</v>
      </c>
      <c r="P367" s="541">
        <f t="shared" ref="P367" si="1971">M367-H367</f>
        <v>16</v>
      </c>
      <c r="Q367" s="1000">
        <v>31272</v>
      </c>
      <c r="R367" s="1000"/>
      <c r="S367" s="971">
        <f t="shared" ref="S367" si="1972">Q367-M367</f>
        <v>21</v>
      </c>
      <c r="T367" s="542">
        <f t="shared" ref="T367" si="1973">Q367-F367</f>
        <v>37</v>
      </c>
      <c r="U367" s="542"/>
      <c r="V367" s="541">
        <f t="shared" ref="V367" si="1974">P367</f>
        <v>16</v>
      </c>
      <c r="W367" s="543">
        <f t="shared" ref="W367" si="1975">T367-V367</f>
        <v>21</v>
      </c>
      <c r="X367" s="972" t="s">
        <v>423</v>
      </c>
      <c r="Y367" s="162" t="s">
        <v>51</v>
      </c>
      <c r="Z367" s="162" t="s">
        <v>29</v>
      </c>
      <c r="AA367" s="972">
        <v>2024</v>
      </c>
      <c r="AB367" s="164" t="s">
        <v>30</v>
      </c>
      <c r="AC367" s="1001">
        <v>9</v>
      </c>
      <c r="AD367" s="974">
        <f t="shared" ref="AD367" si="1976">T367/AC367</f>
        <v>4.1111111111111107</v>
      </c>
      <c r="AE367" s="975">
        <v>23.45</v>
      </c>
      <c r="AF367" s="544">
        <f t="shared" ref="AF367" si="1977">AD367*AE367</f>
        <v>96.405555555555537</v>
      </c>
      <c r="AG367" s="1030" t="s">
        <v>446</v>
      </c>
      <c r="AH367" s="1007">
        <f t="shared" ref="AH367" si="1978">AF367</f>
        <v>96.405555555555537</v>
      </c>
      <c r="AI367" s="978">
        <f t="shared" ref="AI367" si="1979">AD367</f>
        <v>4.1111111111111107</v>
      </c>
      <c r="AJ367" s="978">
        <f t="shared" ref="AJ367" si="1980">T367</f>
        <v>37</v>
      </c>
    </row>
    <row r="368" spans="1:39">
      <c r="A368" s="999">
        <v>45693</v>
      </c>
      <c r="B368" s="164" t="s">
        <v>607</v>
      </c>
      <c r="C368" s="164" t="s">
        <v>111</v>
      </c>
      <c r="D368" s="162" t="s">
        <v>447</v>
      </c>
      <c r="E368" s="164" t="s">
        <v>282</v>
      </c>
      <c r="F368" s="1000">
        <v>31272</v>
      </c>
      <c r="G368" s="1000"/>
      <c r="H368" s="1000">
        <v>31280</v>
      </c>
      <c r="I368" s="1000"/>
      <c r="J368" s="971">
        <f t="shared" ref="J368" si="1981">H368-F368</f>
        <v>8</v>
      </c>
      <c r="K368" s="1000">
        <v>31280</v>
      </c>
      <c r="L368" s="541">
        <f t="shared" ref="L368" si="1982">K368-H368</f>
        <v>0</v>
      </c>
      <c r="M368" s="1000">
        <v>31294</v>
      </c>
      <c r="N368" s="1000"/>
      <c r="O368" s="541">
        <f t="shared" ref="O368" si="1983">M368-K368</f>
        <v>14</v>
      </c>
      <c r="P368" s="541">
        <f t="shared" ref="P368" si="1984">M368-H368</f>
        <v>14</v>
      </c>
      <c r="Q368" s="1000">
        <v>31294</v>
      </c>
      <c r="R368" s="1000"/>
      <c r="S368" s="971">
        <f t="shared" ref="S368" si="1985">Q368-M368</f>
        <v>0</v>
      </c>
      <c r="T368" s="542">
        <f t="shared" ref="T368" si="1986">Q368-F368</f>
        <v>22</v>
      </c>
      <c r="U368" s="542"/>
      <c r="V368" s="541">
        <f t="shared" ref="V368" si="1987">P368</f>
        <v>14</v>
      </c>
      <c r="W368" s="543">
        <f t="shared" ref="W368" si="1988">T368-V368</f>
        <v>8</v>
      </c>
      <c r="X368" s="972" t="s">
        <v>423</v>
      </c>
      <c r="Y368" s="162" t="s">
        <v>51</v>
      </c>
      <c r="Z368" s="162" t="s">
        <v>29</v>
      </c>
      <c r="AA368" s="972">
        <v>2024</v>
      </c>
      <c r="AB368" s="164" t="s">
        <v>30</v>
      </c>
      <c r="AC368" s="1001">
        <v>9</v>
      </c>
      <c r="AD368" s="974">
        <f t="shared" ref="AD368" si="1989">T368/AC368</f>
        <v>2.4444444444444446</v>
      </c>
      <c r="AE368" s="975">
        <v>23.45</v>
      </c>
      <c r="AF368" s="544">
        <f t="shared" ref="AF368" si="1990">AD368*AE368</f>
        <v>57.322222222222223</v>
      </c>
      <c r="AG368" s="1030" t="s">
        <v>446</v>
      </c>
      <c r="AH368" s="1007">
        <f t="shared" ref="AH368" si="1991">AF368</f>
        <v>57.322222222222223</v>
      </c>
      <c r="AI368" s="978">
        <f t="shared" ref="AI368" si="1992">AD368</f>
        <v>2.4444444444444446</v>
      </c>
      <c r="AJ368" s="978">
        <f t="shared" ref="AJ368" si="1993">T368</f>
        <v>22</v>
      </c>
    </row>
    <row r="369" spans="1:39">
      <c r="A369" s="999">
        <v>45693</v>
      </c>
      <c r="B369" s="164" t="s">
        <v>607</v>
      </c>
      <c r="C369" s="164" t="s">
        <v>111</v>
      </c>
      <c r="D369" s="162" t="s">
        <v>584</v>
      </c>
      <c r="E369" s="164" t="s">
        <v>282</v>
      </c>
      <c r="F369" s="1000">
        <v>31294</v>
      </c>
      <c r="G369" s="1000"/>
      <c r="H369" s="1000">
        <v>31294</v>
      </c>
      <c r="I369" s="1000"/>
      <c r="J369" s="971">
        <f t="shared" ref="J369" si="1994">H369-F369</f>
        <v>0</v>
      </c>
      <c r="K369" s="1000">
        <v>31294</v>
      </c>
      <c r="L369" s="541">
        <f t="shared" ref="L369" si="1995">K369-H369</f>
        <v>0</v>
      </c>
      <c r="M369" s="1000">
        <v>31308</v>
      </c>
      <c r="N369" s="1000"/>
      <c r="O369" s="541">
        <f t="shared" ref="O369" si="1996">M369-K369</f>
        <v>14</v>
      </c>
      <c r="P369" s="541">
        <f t="shared" ref="P369" si="1997">M369-H369</f>
        <v>14</v>
      </c>
      <c r="Q369" s="1000">
        <v>31313</v>
      </c>
      <c r="R369" s="1000"/>
      <c r="S369" s="971">
        <f t="shared" ref="S369" si="1998">Q369-M369</f>
        <v>5</v>
      </c>
      <c r="T369" s="542">
        <f t="shared" ref="T369" si="1999">Q369-F369</f>
        <v>19</v>
      </c>
      <c r="U369" s="542"/>
      <c r="V369" s="541">
        <f t="shared" ref="V369" si="2000">P369</f>
        <v>14</v>
      </c>
      <c r="W369" s="543">
        <f t="shared" ref="W369" si="2001">T369-V369</f>
        <v>5</v>
      </c>
      <c r="X369" s="972" t="s">
        <v>423</v>
      </c>
      <c r="Y369" s="162" t="s">
        <v>51</v>
      </c>
      <c r="Z369" s="162" t="s">
        <v>29</v>
      </c>
      <c r="AA369" s="972">
        <v>2024</v>
      </c>
      <c r="AB369" s="164" t="s">
        <v>30</v>
      </c>
      <c r="AC369" s="1001">
        <v>9</v>
      </c>
      <c r="AD369" s="974">
        <f t="shared" ref="AD369" si="2002">T369/AC369</f>
        <v>2.1111111111111112</v>
      </c>
      <c r="AE369" s="975">
        <v>23.45</v>
      </c>
      <c r="AF369" s="544">
        <f t="shared" ref="AF369" si="2003">AD369*AE369</f>
        <v>49.505555555555553</v>
      </c>
      <c r="AG369" s="1030" t="s">
        <v>446</v>
      </c>
      <c r="AH369" s="1007">
        <f t="shared" ref="AH369" si="2004">AF369</f>
        <v>49.505555555555553</v>
      </c>
      <c r="AI369" s="978">
        <f t="shared" ref="AI369" si="2005">AD369</f>
        <v>2.1111111111111112</v>
      </c>
      <c r="AJ369" s="978">
        <f t="shared" ref="AJ369" si="2006">T369</f>
        <v>19</v>
      </c>
    </row>
    <row r="370" spans="1:39">
      <c r="A370" s="999">
        <v>45693</v>
      </c>
      <c r="B370" s="164" t="s">
        <v>607</v>
      </c>
      <c r="C370" s="164" t="s">
        <v>111</v>
      </c>
      <c r="D370" s="162" t="s">
        <v>609</v>
      </c>
      <c r="E370" s="164" t="s">
        <v>283</v>
      </c>
      <c r="F370" s="1000">
        <v>31313</v>
      </c>
      <c r="G370" s="1000"/>
      <c r="H370" s="1000">
        <v>31322</v>
      </c>
      <c r="I370" s="1000"/>
      <c r="J370" s="971">
        <f t="shared" ref="J370" si="2007">H370-F370</f>
        <v>9</v>
      </c>
      <c r="K370" s="1000">
        <v>31322</v>
      </c>
      <c r="L370" s="541">
        <f t="shared" ref="L370" si="2008">K370-H370</f>
        <v>0</v>
      </c>
      <c r="M370" s="1000">
        <v>31335</v>
      </c>
      <c r="N370" s="1000"/>
      <c r="O370" s="541">
        <f t="shared" ref="O370" si="2009">M370-K370</f>
        <v>13</v>
      </c>
      <c r="P370" s="541">
        <f t="shared" ref="P370" si="2010">M370-H370</f>
        <v>13</v>
      </c>
      <c r="Q370" s="1000">
        <v>31335</v>
      </c>
      <c r="R370" s="1000"/>
      <c r="S370" s="971">
        <f t="shared" ref="S370" si="2011">Q370-M370</f>
        <v>0</v>
      </c>
      <c r="T370" s="542">
        <f t="shared" ref="T370" si="2012">Q370-F370</f>
        <v>22</v>
      </c>
      <c r="U370" s="542"/>
      <c r="V370" s="541">
        <f t="shared" ref="V370" si="2013">P370</f>
        <v>13</v>
      </c>
      <c r="W370" s="543">
        <f t="shared" ref="W370" si="2014">T370-V370</f>
        <v>9</v>
      </c>
      <c r="X370" s="972" t="s">
        <v>423</v>
      </c>
      <c r="Y370" s="162" t="s">
        <v>51</v>
      </c>
      <c r="Z370" s="162" t="s">
        <v>29</v>
      </c>
      <c r="AA370" s="972">
        <v>2024</v>
      </c>
      <c r="AB370" s="164" t="s">
        <v>30</v>
      </c>
      <c r="AC370" s="1001">
        <v>9</v>
      </c>
      <c r="AD370" s="974">
        <f t="shared" ref="AD370" si="2015">T370/AC370</f>
        <v>2.4444444444444446</v>
      </c>
      <c r="AE370" s="975">
        <v>23.45</v>
      </c>
      <c r="AF370" s="544">
        <f t="shared" ref="AF370" si="2016">AD370*AE370</f>
        <v>57.322222222222223</v>
      </c>
      <c r="AG370" s="1030" t="s">
        <v>446</v>
      </c>
      <c r="AH370" s="1007">
        <f t="shared" ref="AH370" si="2017">AF370</f>
        <v>57.322222222222223</v>
      </c>
      <c r="AI370" s="978">
        <f t="shared" ref="AI370" si="2018">AD370</f>
        <v>2.4444444444444446</v>
      </c>
      <c r="AJ370" s="978">
        <f t="shared" ref="AJ370" si="2019">T370</f>
        <v>22</v>
      </c>
    </row>
    <row r="371" spans="1:39">
      <c r="A371" s="999">
        <v>45693</v>
      </c>
      <c r="B371" s="164" t="s">
        <v>607</v>
      </c>
      <c r="C371" s="164" t="s">
        <v>111</v>
      </c>
      <c r="D371" s="162" t="s">
        <v>448</v>
      </c>
      <c r="E371" s="164" t="s">
        <v>283</v>
      </c>
      <c r="F371" s="1000">
        <v>31335</v>
      </c>
      <c r="G371" s="1000"/>
      <c r="H371" s="1000">
        <v>31335</v>
      </c>
      <c r="I371" s="1000"/>
      <c r="J371" s="971">
        <f t="shared" ref="J371" si="2020">H371-F371</f>
        <v>0</v>
      </c>
      <c r="K371" s="1000">
        <v>31335</v>
      </c>
      <c r="L371" s="541">
        <f t="shared" ref="L371" si="2021">K371-H371</f>
        <v>0</v>
      </c>
      <c r="M371" s="1000">
        <v>31352</v>
      </c>
      <c r="N371" s="1000"/>
      <c r="O371" s="541">
        <f t="shared" ref="O371" si="2022">M371-K371</f>
        <v>17</v>
      </c>
      <c r="P371" s="541">
        <f t="shared" ref="P371" si="2023">M371-H371</f>
        <v>17</v>
      </c>
      <c r="Q371" s="1000">
        <v>31358</v>
      </c>
      <c r="R371" s="1000"/>
      <c r="S371" s="971">
        <f t="shared" ref="S371" si="2024">Q371-M371</f>
        <v>6</v>
      </c>
      <c r="T371" s="542">
        <f t="shared" ref="T371" si="2025">Q371-F371</f>
        <v>23</v>
      </c>
      <c r="U371" s="542"/>
      <c r="V371" s="541">
        <f t="shared" ref="V371" si="2026">P371</f>
        <v>17</v>
      </c>
      <c r="W371" s="543">
        <f t="shared" ref="W371" si="2027">T371-V371</f>
        <v>6</v>
      </c>
      <c r="X371" s="972" t="s">
        <v>423</v>
      </c>
      <c r="Y371" s="162" t="s">
        <v>51</v>
      </c>
      <c r="Z371" s="162" t="s">
        <v>29</v>
      </c>
      <c r="AA371" s="972">
        <v>2024</v>
      </c>
      <c r="AB371" s="164" t="s">
        <v>30</v>
      </c>
      <c r="AC371" s="1001">
        <v>9</v>
      </c>
      <c r="AD371" s="974">
        <f t="shared" ref="AD371" si="2028">T371/AC371</f>
        <v>2.5555555555555554</v>
      </c>
      <c r="AE371" s="975">
        <v>23.45</v>
      </c>
      <c r="AF371" s="544">
        <f t="shared" ref="AF371" si="2029">AD371*AE371</f>
        <v>59.92777777777777</v>
      </c>
      <c r="AG371" s="1030" t="s">
        <v>446</v>
      </c>
      <c r="AH371" s="1007">
        <f t="shared" ref="AH371" si="2030">AF371</f>
        <v>59.92777777777777</v>
      </c>
      <c r="AI371" s="978">
        <f t="shared" ref="AI371" si="2031">AD371</f>
        <v>2.5555555555555554</v>
      </c>
      <c r="AJ371" s="978">
        <f t="shared" ref="AJ371" si="2032">T371</f>
        <v>23</v>
      </c>
      <c r="AK371" s="1114" t="s">
        <v>439</v>
      </c>
      <c r="AL371" s="1114" t="s">
        <v>440</v>
      </c>
      <c r="AM371" s="1115" t="s">
        <v>2</v>
      </c>
    </row>
    <row r="372" spans="1:39">
      <c r="A372" s="999">
        <v>45694</v>
      </c>
      <c r="B372" s="164" t="s">
        <v>607</v>
      </c>
      <c r="C372" s="164" t="s">
        <v>111</v>
      </c>
      <c r="D372" s="162" t="s">
        <v>447</v>
      </c>
      <c r="E372" s="164" t="s">
        <v>282</v>
      </c>
      <c r="F372" s="1000">
        <v>31358</v>
      </c>
      <c r="G372" s="1000"/>
      <c r="H372" s="1000">
        <v>31368</v>
      </c>
      <c r="I372" s="1000"/>
      <c r="J372" s="971">
        <f t="shared" ref="J372" si="2033">H372-F372</f>
        <v>10</v>
      </c>
      <c r="K372" s="1000">
        <v>31368</v>
      </c>
      <c r="L372" s="541">
        <f t="shared" ref="L372" si="2034">K372-H372</f>
        <v>0</v>
      </c>
      <c r="M372" s="1000">
        <v>31381</v>
      </c>
      <c r="N372" s="1000"/>
      <c r="O372" s="541">
        <f t="shared" ref="O372" si="2035">M372-K372</f>
        <v>13</v>
      </c>
      <c r="P372" s="541">
        <f t="shared" ref="P372" si="2036">M372-H372</f>
        <v>13</v>
      </c>
      <c r="Q372" s="1000">
        <v>31390</v>
      </c>
      <c r="R372" s="1000"/>
      <c r="S372" s="971">
        <f t="shared" ref="S372" si="2037">Q372-M372</f>
        <v>9</v>
      </c>
      <c r="T372" s="542">
        <f t="shared" ref="T372" si="2038">Q372-F372</f>
        <v>32</v>
      </c>
      <c r="U372" s="542"/>
      <c r="V372" s="541">
        <f t="shared" ref="V372" si="2039">P372</f>
        <v>13</v>
      </c>
      <c r="W372" s="543">
        <f t="shared" ref="W372" si="2040">T372-V372</f>
        <v>19</v>
      </c>
      <c r="X372" s="972" t="s">
        <v>423</v>
      </c>
      <c r="Y372" s="162" t="s">
        <v>51</v>
      </c>
      <c r="Z372" s="162" t="s">
        <v>29</v>
      </c>
      <c r="AA372" s="972">
        <v>2024</v>
      </c>
      <c r="AB372" s="164" t="s">
        <v>30</v>
      </c>
      <c r="AC372" s="1001">
        <v>9</v>
      </c>
      <c r="AD372" s="974">
        <f t="shared" ref="AD372" si="2041">T372/AC372</f>
        <v>3.5555555555555554</v>
      </c>
      <c r="AE372" s="975">
        <v>23.45</v>
      </c>
      <c r="AF372" s="544">
        <f t="shared" ref="AF372" si="2042">AD372*AE372</f>
        <v>83.377777777777766</v>
      </c>
      <c r="AG372" s="1030" t="s">
        <v>446</v>
      </c>
      <c r="AH372" s="1007">
        <f t="shared" ref="AH372" si="2043">AF372</f>
        <v>83.377777777777766</v>
      </c>
      <c r="AI372" s="978">
        <f t="shared" ref="AI372" si="2044">AD372</f>
        <v>3.5555555555555554</v>
      </c>
      <c r="AJ372" s="978">
        <f t="shared" ref="AJ372" si="2045">T372</f>
        <v>32</v>
      </c>
      <c r="AK372" s="1121">
        <f>SUM(AH366:AH372)</f>
        <v>448.15555555555557</v>
      </c>
      <c r="AL372" s="1116">
        <v>600</v>
      </c>
      <c r="AM372" s="1117">
        <v>45694</v>
      </c>
    </row>
    <row r="373" spans="1:39">
      <c r="A373" s="999">
        <v>45694</v>
      </c>
      <c r="B373" s="164" t="s">
        <v>607</v>
      </c>
      <c r="C373" s="164" t="s">
        <v>111</v>
      </c>
      <c r="D373" s="162" t="s">
        <v>448</v>
      </c>
      <c r="E373" s="164" t="s">
        <v>283</v>
      </c>
      <c r="F373" s="1000">
        <v>31390</v>
      </c>
      <c r="G373" s="1000"/>
      <c r="H373" s="1000">
        <v>31397</v>
      </c>
      <c r="I373" s="1000"/>
      <c r="J373" s="971">
        <f t="shared" ref="J373" si="2046">H373-F373</f>
        <v>7</v>
      </c>
      <c r="K373" s="1000">
        <v>31397</v>
      </c>
      <c r="L373" s="541">
        <f t="shared" ref="L373" si="2047">K373-H373</f>
        <v>0</v>
      </c>
      <c r="M373" s="1000">
        <v>31413</v>
      </c>
      <c r="N373" s="1000"/>
      <c r="O373" s="541">
        <f t="shared" ref="O373" si="2048">M373-K373</f>
        <v>16</v>
      </c>
      <c r="P373" s="541">
        <f t="shared" ref="P373" si="2049">M373-H373</f>
        <v>16</v>
      </c>
      <c r="Q373" s="1000">
        <v>31421</v>
      </c>
      <c r="R373" s="1000"/>
      <c r="S373" s="971">
        <f t="shared" ref="S373" si="2050">Q373-M373</f>
        <v>8</v>
      </c>
      <c r="T373" s="542">
        <f t="shared" ref="T373" si="2051">Q373-F373</f>
        <v>31</v>
      </c>
      <c r="U373" s="542"/>
      <c r="V373" s="541">
        <f t="shared" ref="V373" si="2052">P373</f>
        <v>16</v>
      </c>
      <c r="W373" s="543">
        <f t="shared" ref="W373" si="2053">T373-V373</f>
        <v>15</v>
      </c>
      <c r="X373" s="972" t="s">
        <v>423</v>
      </c>
      <c r="Y373" s="162" t="s">
        <v>51</v>
      </c>
      <c r="Z373" s="162" t="s">
        <v>29</v>
      </c>
      <c r="AA373" s="972">
        <v>2024</v>
      </c>
      <c r="AB373" s="164" t="s">
        <v>30</v>
      </c>
      <c r="AC373" s="1001">
        <v>9</v>
      </c>
      <c r="AD373" s="974">
        <f t="shared" ref="AD373" si="2054">T373/AC373</f>
        <v>3.4444444444444446</v>
      </c>
      <c r="AE373" s="975">
        <v>23.45</v>
      </c>
      <c r="AF373" s="544">
        <f t="shared" ref="AF373" si="2055">AD373*AE373</f>
        <v>80.772222222222226</v>
      </c>
      <c r="AG373" s="1030" t="s">
        <v>446</v>
      </c>
      <c r="AH373" s="1007">
        <f t="shared" ref="AH373" si="2056">AF373</f>
        <v>80.772222222222226</v>
      </c>
      <c r="AI373" s="978">
        <f t="shared" ref="AI373" si="2057">AD373</f>
        <v>3.4444444444444446</v>
      </c>
      <c r="AJ373" s="978">
        <f t="shared" ref="AJ373" si="2058">T373</f>
        <v>31</v>
      </c>
    </row>
    <row r="374" spans="1:39">
      <c r="A374" s="999">
        <v>45695</v>
      </c>
      <c r="B374" s="164" t="s">
        <v>607</v>
      </c>
      <c r="C374" s="164" t="s">
        <v>111</v>
      </c>
      <c r="D374" s="162" t="s">
        <v>447</v>
      </c>
      <c r="E374" s="164" t="s">
        <v>282</v>
      </c>
      <c r="F374" s="1000">
        <v>31421</v>
      </c>
      <c r="G374" s="1000"/>
      <c r="H374" s="1000">
        <v>31430</v>
      </c>
      <c r="I374" s="1000"/>
      <c r="J374" s="971">
        <f t="shared" ref="J374" si="2059">H374-F374</f>
        <v>9</v>
      </c>
      <c r="K374" s="1000">
        <v>31430</v>
      </c>
      <c r="L374" s="541">
        <f t="shared" ref="L374" si="2060">K374-H374</f>
        <v>0</v>
      </c>
      <c r="M374" s="1000">
        <v>31443</v>
      </c>
      <c r="N374" s="1000"/>
      <c r="O374" s="541">
        <f t="shared" ref="O374" si="2061">M374-K374</f>
        <v>13</v>
      </c>
      <c r="P374" s="541">
        <f t="shared" ref="P374" si="2062">M374-H374</f>
        <v>13</v>
      </c>
      <c r="Q374" s="1000">
        <v>31443</v>
      </c>
      <c r="R374" s="1000"/>
      <c r="S374" s="971">
        <f t="shared" ref="S374" si="2063">Q374-M374</f>
        <v>0</v>
      </c>
      <c r="T374" s="542">
        <f t="shared" ref="T374" si="2064">Q374-F374</f>
        <v>22</v>
      </c>
      <c r="U374" s="542"/>
      <c r="V374" s="541">
        <f t="shared" ref="V374" si="2065">P374</f>
        <v>13</v>
      </c>
      <c r="W374" s="543">
        <f t="shared" ref="W374" si="2066">T374-V374</f>
        <v>9</v>
      </c>
      <c r="X374" s="972" t="s">
        <v>423</v>
      </c>
      <c r="Y374" s="162" t="s">
        <v>51</v>
      </c>
      <c r="Z374" s="162" t="s">
        <v>29</v>
      </c>
      <c r="AA374" s="972">
        <v>2024</v>
      </c>
      <c r="AB374" s="164" t="s">
        <v>30</v>
      </c>
      <c r="AC374" s="1001">
        <v>9</v>
      </c>
      <c r="AD374" s="974">
        <f t="shared" ref="AD374" si="2067">T374/AC374</f>
        <v>2.4444444444444446</v>
      </c>
      <c r="AE374" s="975">
        <v>23.45</v>
      </c>
      <c r="AF374" s="544">
        <f t="shared" ref="AF374" si="2068">AD374*AE374</f>
        <v>57.322222222222223</v>
      </c>
      <c r="AG374" s="1030" t="s">
        <v>446</v>
      </c>
      <c r="AH374" s="1007">
        <f t="shared" ref="AH374" si="2069">AF374</f>
        <v>57.322222222222223</v>
      </c>
      <c r="AI374" s="978">
        <f t="shared" ref="AI374" si="2070">AD374</f>
        <v>2.4444444444444446</v>
      </c>
      <c r="AJ374" s="978">
        <f t="shared" ref="AJ374" si="2071">T374</f>
        <v>22</v>
      </c>
    </row>
    <row r="375" spans="1:39">
      <c r="A375" s="999">
        <v>45695</v>
      </c>
      <c r="B375" s="164" t="s">
        <v>607</v>
      </c>
      <c r="C375" s="164" t="s">
        <v>111</v>
      </c>
      <c r="D375" s="162" t="s">
        <v>584</v>
      </c>
      <c r="E375" s="164" t="s">
        <v>282</v>
      </c>
      <c r="F375" s="1000">
        <v>31443</v>
      </c>
      <c r="G375" s="1000"/>
      <c r="H375" s="1000">
        <v>31443</v>
      </c>
      <c r="I375" s="1000"/>
      <c r="J375" s="971">
        <f t="shared" ref="J375" si="2072">H375-F375</f>
        <v>0</v>
      </c>
      <c r="K375" s="1000">
        <v>31443</v>
      </c>
      <c r="L375" s="541">
        <f t="shared" ref="L375" si="2073">K375-H375</f>
        <v>0</v>
      </c>
      <c r="M375" s="1000">
        <v>31457</v>
      </c>
      <c r="N375" s="1000"/>
      <c r="O375" s="541">
        <f t="shared" ref="O375" si="2074">M375-K375</f>
        <v>14</v>
      </c>
      <c r="P375" s="541">
        <f t="shared" ref="P375" si="2075">M375-H375</f>
        <v>14</v>
      </c>
      <c r="Q375" s="1000">
        <v>31460</v>
      </c>
      <c r="R375" s="1000"/>
      <c r="S375" s="971">
        <f t="shared" ref="S375" si="2076">Q375-M375</f>
        <v>3</v>
      </c>
      <c r="T375" s="542">
        <f t="shared" ref="T375" si="2077">Q375-F375</f>
        <v>17</v>
      </c>
      <c r="U375" s="542"/>
      <c r="V375" s="541">
        <f t="shared" ref="V375" si="2078">P375</f>
        <v>14</v>
      </c>
      <c r="W375" s="543">
        <f t="shared" ref="W375" si="2079">T375-V375</f>
        <v>3</v>
      </c>
      <c r="X375" s="972" t="s">
        <v>423</v>
      </c>
      <c r="Y375" s="162" t="s">
        <v>51</v>
      </c>
      <c r="Z375" s="162" t="s">
        <v>29</v>
      </c>
      <c r="AA375" s="972">
        <v>2024</v>
      </c>
      <c r="AB375" s="164" t="s">
        <v>30</v>
      </c>
      <c r="AC375" s="1001">
        <v>9</v>
      </c>
      <c r="AD375" s="974">
        <f t="shared" ref="AD375" si="2080">T375/AC375</f>
        <v>1.8888888888888888</v>
      </c>
      <c r="AE375" s="975">
        <v>23.45</v>
      </c>
      <c r="AF375" s="544">
        <f t="shared" ref="AF375" si="2081">AD375*AE375</f>
        <v>44.294444444444444</v>
      </c>
      <c r="AG375" s="1030" t="s">
        <v>446</v>
      </c>
      <c r="AH375" s="1007">
        <f t="shared" ref="AH375" si="2082">AF375</f>
        <v>44.294444444444444</v>
      </c>
      <c r="AI375" s="978">
        <f t="shared" ref="AI375" si="2083">AD375</f>
        <v>1.8888888888888888</v>
      </c>
      <c r="AJ375" s="978">
        <f t="shared" ref="AJ375" si="2084">T375</f>
        <v>17</v>
      </c>
    </row>
    <row r="376" spans="1:39">
      <c r="A376" s="999">
        <v>45695</v>
      </c>
      <c r="B376" s="164" t="s">
        <v>607</v>
      </c>
      <c r="C376" s="164" t="s">
        <v>111</v>
      </c>
      <c r="D376" s="162" t="s">
        <v>609</v>
      </c>
      <c r="E376" s="164" t="s">
        <v>283</v>
      </c>
      <c r="F376" s="1000">
        <v>31460</v>
      </c>
      <c r="G376" s="1000"/>
      <c r="H376" s="1000">
        <v>31463</v>
      </c>
      <c r="I376" s="1000"/>
      <c r="J376" s="971">
        <f t="shared" ref="J376" si="2085">H376-F376</f>
        <v>3</v>
      </c>
      <c r="K376" s="1000">
        <v>31463</v>
      </c>
      <c r="L376" s="541">
        <f t="shared" ref="L376" si="2086">K376-H376</f>
        <v>0</v>
      </c>
      <c r="M376" s="1000">
        <v>31476</v>
      </c>
      <c r="N376" s="1000"/>
      <c r="O376" s="541">
        <f t="shared" ref="O376" si="2087">M376-K376</f>
        <v>13</v>
      </c>
      <c r="P376" s="541">
        <f t="shared" ref="P376" si="2088">M376-H376</f>
        <v>13</v>
      </c>
      <c r="Q376" s="1000">
        <v>31476</v>
      </c>
      <c r="R376" s="1000"/>
      <c r="S376" s="971">
        <f t="shared" ref="S376" si="2089">Q376-M376</f>
        <v>0</v>
      </c>
      <c r="T376" s="542">
        <f t="shared" ref="T376" si="2090">Q376-F376</f>
        <v>16</v>
      </c>
      <c r="U376" s="542"/>
      <c r="V376" s="541">
        <f t="shared" ref="V376" si="2091">P376</f>
        <v>13</v>
      </c>
      <c r="W376" s="543">
        <f t="shared" ref="W376" si="2092">T376-V376</f>
        <v>3</v>
      </c>
      <c r="X376" s="972" t="s">
        <v>423</v>
      </c>
      <c r="Y376" s="162" t="s">
        <v>51</v>
      </c>
      <c r="Z376" s="162" t="s">
        <v>29</v>
      </c>
      <c r="AA376" s="972">
        <v>2024</v>
      </c>
      <c r="AB376" s="164" t="s">
        <v>30</v>
      </c>
      <c r="AC376" s="1001">
        <v>9</v>
      </c>
      <c r="AD376" s="974">
        <f t="shared" ref="AD376" si="2093">T376/AC376</f>
        <v>1.7777777777777777</v>
      </c>
      <c r="AE376" s="975">
        <v>23.45</v>
      </c>
      <c r="AF376" s="544">
        <f t="shared" ref="AF376" si="2094">AD376*AE376</f>
        <v>41.688888888888883</v>
      </c>
      <c r="AG376" s="1030" t="s">
        <v>446</v>
      </c>
      <c r="AH376" s="1007">
        <f t="shared" ref="AH376" si="2095">AF376</f>
        <v>41.688888888888883</v>
      </c>
      <c r="AI376" s="978">
        <f t="shared" ref="AI376" si="2096">AD376</f>
        <v>1.7777777777777777</v>
      </c>
      <c r="AJ376" s="978">
        <f t="shared" ref="AJ376" si="2097">T376</f>
        <v>16</v>
      </c>
    </row>
    <row r="377" spans="1:39">
      <c r="A377" s="999">
        <v>45695</v>
      </c>
      <c r="B377" s="164" t="s">
        <v>607</v>
      </c>
      <c r="C377" s="164" t="s">
        <v>111</v>
      </c>
      <c r="D377" s="162" t="s">
        <v>448</v>
      </c>
      <c r="E377" s="164" t="s">
        <v>283</v>
      </c>
      <c r="F377" s="1000">
        <v>31476</v>
      </c>
      <c r="G377" s="1000"/>
      <c r="H377" s="1000">
        <v>31476</v>
      </c>
      <c r="I377" s="1000"/>
      <c r="J377" s="971">
        <f t="shared" ref="J377" si="2098">H377-F377</f>
        <v>0</v>
      </c>
      <c r="K377" s="1000">
        <v>31476</v>
      </c>
      <c r="L377" s="541">
        <f t="shared" ref="L377" si="2099">K377-H377</f>
        <v>0</v>
      </c>
      <c r="M377" s="1000">
        <v>31493</v>
      </c>
      <c r="N377" s="1000"/>
      <c r="O377" s="541">
        <f t="shared" ref="O377" si="2100">M377-K377</f>
        <v>17</v>
      </c>
      <c r="P377" s="541">
        <f t="shared" ref="P377" si="2101">M377-H377</f>
        <v>17</v>
      </c>
      <c r="Q377" s="1000">
        <v>31499</v>
      </c>
      <c r="R377" s="1000"/>
      <c r="S377" s="971">
        <f t="shared" ref="S377" si="2102">Q377-M377</f>
        <v>6</v>
      </c>
      <c r="T377" s="542">
        <f t="shared" ref="T377" si="2103">Q377-F377</f>
        <v>23</v>
      </c>
      <c r="U377" s="542"/>
      <c r="V377" s="541">
        <f t="shared" ref="V377" si="2104">P377</f>
        <v>17</v>
      </c>
      <c r="W377" s="543">
        <f t="shared" ref="W377" si="2105">T377-V377</f>
        <v>6</v>
      </c>
      <c r="X377" s="972" t="s">
        <v>423</v>
      </c>
      <c r="Y377" s="162" t="s">
        <v>51</v>
      </c>
      <c r="Z377" s="162" t="s">
        <v>29</v>
      </c>
      <c r="AA377" s="972">
        <v>2024</v>
      </c>
      <c r="AB377" s="164" t="s">
        <v>30</v>
      </c>
      <c r="AC377" s="1001">
        <v>9</v>
      </c>
      <c r="AD377" s="974">
        <f t="shared" ref="AD377" si="2106">T377/AC377</f>
        <v>2.5555555555555554</v>
      </c>
      <c r="AE377" s="975">
        <v>23.45</v>
      </c>
      <c r="AF377" s="544">
        <f t="shared" ref="AF377" si="2107">AD377*AE377</f>
        <v>59.92777777777777</v>
      </c>
      <c r="AG377" s="1030" t="s">
        <v>446</v>
      </c>
      <c r="AH377" s="1007">
        <f t="shared" ref="AH377" si="2108">AF377</f>
        <v>59.92777777777777</v>
      </c>
      <c r="AI377" s="978">
        <f t="shared" ref="AI377" si="2109">AD377</f>
        <v>2.5555555555555554</v>
      </c>
      <c r="AJ377" s="978">
        <f t="shared" ref="AJ377" si="2110">T377</f>
        <v>23</v>
      </c>
    </row>
    <row r="378" spans="1:39">
      <c r="A378" s="999">
        <v>45698</v>
      </c>
      <c r="B378" s="164" t="s">
        <v>607</v>
      </c>
      <c r="C378" s="164" t="s">
        <v>111</v>
      </c>
      <c r="D378" s="162" t="s">
        <v>447</v>
      </c>
      <c r="E378" s="164" t="s">
        <v>282</v>
      </c>
      <c r="F378" s="1000">
        <v>31499</v>
      </c>
      <c r="G378" s="1000"/>
      <c r="H378" s="1000">
        <v>31509</v>
      </c>
      <c r="I378" s="1000"/>
      <c r="J378" s="971">
        <f t="shared" ref="J378" si="2111">H378-F378</f>
        <v>10</v>
      </c>
      <c r="K378" s="1000">
        <v>31509</v>
      </c>
      <c r="L378" s="541">
        <f t="shared" ref="L378" si="2112">K378-H378</f>
        <v>0</v>
      </c>
      <c r="M378" s="1000">
        <v>31522</v>
      </c>
      <c r="N378" s="1000"/>
      <c r="O378" s="541">
        <f t="shared" ref="O378" si="2113">M378-K378</f>
        <v>13</v>
      </c>
      <c r="P378" s="541">
        <f t="shared" ref="P378" si="2114">M378-H378</f>
        <v>13</v>
      </c>
      <c r="Q378" s="1000">
        <v>31522</v>
      </c>
      <c r="R378" s="1000"/>
      <c r="S378" s="971">
        <f t="shared" ref="S378" si="2115">Q378-M378</f>
        <v>0</v>
      </c>
      <c r="T378" s="542">
        <f t="shared" ref="T378" si="2116">Q378-F378</f>
        <v>23</v>
      </c>
      <c r="U378" s="542"/>
      <c r="V378" s="541">
        <f t="shared" ref="V378" si="2117">P378</f>
        <v>13</v>
      </c>
      <c r="W378" s="543">
        <f t="shared" ref="W378" si="2118">T378-V378</f>
        <v>10</v>
      </c>
      <c r="X378" s="972" t="s">
        <v>423</v>
      </c>
      <c r="Y378" s="162" t="s">
        <v>51</v>
      </c>
      <c r="Z378" s="162" t="s">
        <v>29</v>
      </c>
      <c r="AA378" s="972">
        <v>2024</v>
      </c>
      <c r="AB378" s="164" t="s">
        <v>30</v>
      </c>
      <c r="AC378" s="1001">
        <v>9</v>
      </c>
      <c r="AD378" s="974">
        <f t="shared" ref="AD378" si="2119">T378/AC378</f>
        <v>2.5555555555555554</v>
      </c>
      <c r="AE378" s="975">
        <v>23.45</v>
      </c>
      <c r="AF378" s="544">
        <f t="shared" ref="AF378" si="2120">AD378*AE378</f>
        <v>59.92777777777777</v>
      </c>
      <c r="AG378" s="1030" t="s">
        <v>446</v>
      </c>
      <c r="AH378" s="1007">
        <f t="shared" ref="AH378" si="2121">AF378</f>
        <v>59.92777777777777</v>
      </c>
      <c r="AI378" s="978">
        <f t="shared" ref="AI378" si="2122">AD378</f>
        <v>2.5555555555555554</v>
      </c>
      <c r="AJ378" s="978">
        <f t="shared" ref="AJ378" si="2123">T378</f>
        <v>23</v>
      </c>
    </row>
    <row r="379" spans="1:39">
      <c r="A379" s="999">
        <v>45698</v>
      </c>
      <c r="B379" s="164" t="s">
        <v>607</v>
      </c>
      <c r="C379" s="164" t="s">
        <v>111</v>
      </c>
      <c r="D379" s="162" t="s">
        <v>584</v>
      </c>
      <c r="E379" s="164" t="s">
        <v>282</v>
      </c>
      <c r="F379" s="1000">
        <v>31522</v>
      </c>
      <c r="G379" s="1000"/>
      <c r="H379" s="1000">
        <v>31522</v>
      </c>
      <c r="I379" s="1000"/>
      <c r="J379" s="971">
        <f t="shared" ref="J379" si="2124">H379-F379</f>
        <v>0</v>
      </c>
      <c r="K379" s="1000">
        <v>31522</v>
      </c>
      <c r="L379" s="541">
        <f t="shared" ref="L379" si="2125">K379-H379</f>
        <v>0</v>
      </c>
      <c r="M379" s="1000">
        <v>31536</v>
      </c>
      <c r="N379" s="1000"/>
      <c r="O379" s="541">
        <f t="shared" ref="O379" si="2126">M379-K379</f>
        <v>14</v>
      </c>
      <c r="P379" s="541">
        <f t="shared" ref="P379" si="2127">M379-H379</f>
        <v>14</v>
      </c>
      <c r="Q379" s="1000">
        <v>31539</v>
      </c>
      <c r="R379" s="1000"/>
      <c r="S379" s="971">
        <f t="shared" ref="S379" si="2128">Q379-M379</f>
        <v>3</v>
      </c>
      <c r="T379" s="542">
        <f t="shared" ref="T379" si="2129">Q379-F379</f>
        <v>17</v>
      </c>
      <c r="U379" s="542"/>
      <c r="V379" s="541">
        <f t="shared" ref="V379" si="2130">P379</f>
        <v>14</v>
      </c>
      <c r="W379" s="543">
        <f t="shared" ref="W379" si="2131">T379-V379</f>
        <v>3</v>
      </c>
      <c r="X379" s="972" t="s">
        <v>423</v>
      </c>
      <c r="Y379" s="162" t="s">
        <v>51</v>
      </c>
      <c r="Z379" s="162" t="s">
        <v>29</v>
      </c>
      <c r="AA379" s="972">
        <v>2024</v>
      </c>
      <c r="AB379" s="164" t="s">
        <v>30</v>
      </c>
      <c r="AC379" s="1001">
        <v>9</v>
      </c>
      <c r="AD379" s="974">
        <f t="shared" ref="AD379" si="2132">T379/AC379</f>
        <v>1.8888888888888888</v>
      </c>
      <c r="AE379" s="975">
        <v>23.45</v>
      </c>
      <c r="AF379" s="544">
        <f t="shared" ref="AF379" si="2133">AD379*AE379</f>
        <v>44.294444444444444</v>
      </c>
      <c r="AG379" s="1030" t="s">
        <v>446</v>
      </c>
      <c r="AH379" s="1007">
        <f t="shared" ref="AH379" si="2134">AF379</f>
        <v>44.294444444444444</v>
      </c>
      <c r="AI379" s="978">
        <f t="shared" ref="AI379" si="2135">AD379</f>
        <v>1.8888888888888888</v>
      </c>
      <c r="AJ379" s="978">
        <f t="shared" ref="AJ379" si="2136">T379</f>
        <v>17</v>
      </c>
    </row>
    <row r="380" spans="1:39">
      <c r="A380" s="999">
        <v>45698</v>
      </c>
      <c r="B380" s="164" t="s">
        <v>607</v>
      </c>
      <c r="C380" s="164" t="s">
        <v>111</v>
      </c>
      <c r="D380" s="162" t="s">
        <v>609</v>
      </c>
      <c r="E380" s="164" t="s">
        <v>283</v>
      </c>
      <c r="F380" s="1000">
        <v>31539</v>
      </c>
      <c r="G380" s="1000"/>
      <c r="H380" s="1000">
        <v>31542</v>
      </c>
      <c r="I380" s="1000"/>
      <c r="J380" s="971">
        <f t="shared" ref="J380" si="2137">H380-F380</f>
        <v>3</v>
      </c>
      <c r="K380" s="1000">
        <v>31542</v>
      </c>
      <c r="L380" s="541">
        <f t="shared" ref="L380" si="2138">K380-H380</f>
        <v>0</v>
      </c>
      <c r="M380" s="1000">
        <v>31555</v>
      </c>
      <c r="N380" s="1000"/>
      <c r="O380" s="541">
        <f t="shared" ref="O380" si="2139">M380-K380</f>
        <v>13</v>
      </c>
      <c r="P380" s="541">
        <f t="shared" ref="P380" si="2140">M380-H380</f>
        <v>13</v>
      </c>
      <c r="Q380" s="1000">
        <v>31555</v>
      </c>
      <c r="R380" s="1000"/>
      <c r="S380" s="971">
        <f t="shared" ref="S380" si="2141">Q380-M380</f>
        <v>0</v>
      </c>
      <c r="T380" s="542">
        <f t="shared" ref="T380" si="2142">Q380-F380</f>
        <v>16</v>
      </c>
      <c r="U380" s="542"/>
      <c r="V380" s="541">
        <f t="shared" ref="V380" si="2143">P380</f>
        <v>13</v>
      </c>
      <c r="W380" s="543">
        <f t="shared" ref="W380" si="2144">T380-V380</f>
        <v>3</v>
      </c>
      <c r="X380" s="972" t="s">
        <v>423</v>
      </c>
      <c r="Y380" s="162" t="s">
        <v>51</v>
      </c>
      <c r="Z380" s="162" t="s">
        <v>29</v>
      </c>
      <c r="AA380" s="972">
        <v>2024</v>
      </c>
      <c r="AB380" s="164" t="s">
        <v>30</v>
      </c>
      <c r="AC380" s="1001">
        <v>9</v>
      </c>
      <c r="AD380" s="974">
        <f t="shared" ref="AD380" si="2145">T380/AC380</f>
        <v>1.7777777777777777</v>
      </c>
      <c r="AE380" s="975">
        <v>23.45</v>
      </c>
      <c r="AF380" s="544">
        <f t="shared" ref="AF380" si="2146">AD380*AE380</f>
        <v>41.688888888888883</v>
      </c>
      <c r="AG380" s="1030" t="s">
        <v>446</v>
      </c>
      <c r="AH380" s="1007">
        <f t="shared" ref="AH380" si="2147">AF380</f>
        <v>41.688888888888883</v>
      </c>
      <c r="AI380" s="978">
        <f t="shared" ref="AI380" si="2148">AD380</f>
        <v>1.7777777777777777</v>
      </c>
      <c r="AJ380" s="978">
        <f t="shared" ref="AJ380" si="2149">T380</f>
        <v>16</v>
      </c>
    </row>
    <row r="381" spans="1:39">
      <c r="A381" s="999">
        <v>45698</v>
      </c>
      <c r="B381" s="164" t="s">
        <v>607</v>
      </c>
      <c r="C381" s="164" t="s">
        <v>111</v>
      </c>
      <c r="D381" s="162" t="s">
        <v>448</v>
      </c>
      <c r="E381" s="164" t="s">
        <v>283</v>
      </c>
      <c r="F381" s="1000">
        <v>31555</v>
      </c>
      <c r="G381" s="1000"/>
      <c r="H381" s="1000">
        <v>31555</v>
      </c>
      <c r="I381" s="1000"/>
      <c r="J381" s="971">
        <f t="shared" ref="J381" si="2150">H381-F381</f>
        <v>0</v>
      </c>
      <c r="K381" s="1000">
        <v>31555</v>
      </c>
      <c r="L381" s="541">
        <f t="shared" ref="L381" si="2151">K381-H381</f>
        <v>0</v>
      </c>
      <c r="M381" s="1000">
        <v>31571</v>
      </c>
      <c r="N381" s="1000"/>
      <c r="O381" s="541">
        <f t="shared" ref="O381" si="2152">M381-K381</f>
        <v>16</v>
      </c>
      <c r="P381" s="541">
        <f t="shared" ref="P381" si="2153">M381-H381</f>
        <v>16</v>
      </c>
      <c r="Q381" s="1000">
        <v>31578</v>
      </c>
      <c r="R381" s="1000"/>
      <c r="S381" s="971">
        <f t="shared" ref="S381" si="2154">Q381-M381</f>
        <v>7</v>
      </c>
      <c r="T381" s="542">
        <f t="shared" ref="T381" si="2155">Q381-F381</f>
        <v>23</v>
      </c>
      <c r="U381" s="542"/>
      <c r="V381" s="541">
        <f t="shared" ref="V381" si="2156">P381</f>
        <v>16</v>
      </c>
      <c r="W381" s="543">
        <f t="shared" ref="W381" si="2157">T381-V381</f>
        <v>7</v>
      </c>
      <c r="X381" s="972" t="s">
        <v>423</v>
      </c>
      <c r="Y381" s="162" t="s">
        <v>51</v>
      </c>
      <c r="Z381" s="162" t="s">
        <v>29</v>
      </c>
      <c r="AA381" s="972">
        <v>2024</v>
      </c>
      <c r="AB381" s="164" t="s">
        <v>30</v>
      </c>
      <c r="AC381" s="1001">
        <v>9</v>
      </c>
      <c r="AD381" s="974">
        <f t="shared" ref="AD381" si="2158">T381/AC381</f>
        <v>2.5555555555555554</v>
      </c>
      <c r="AE381" s="975">
        <v>23.45</v>
      </c>
      <c r="AF381" s="544">
        <f t="shared" ref="AF381" si="2159">AD381*AE381</f>
        <v>59.92777777777777</v>
      </c>
      <c r="AG381" s="1030" t="s">
        <v>446</v>
      </c>
      <c r="AH381" s="1007">
        <f t="shared" ref="AH381" si="2160">AF381</f>
        <v>59.92777777777777</v>
      </c>
      <c r="AI381" s="978">
        <f t="shared" ref="AI381" si="2161">AD381</f>
        <v>2.5555555555555554</v>
      </c>
      <c r="AJ381" s="978">
        <f t="shared" ref="AJ381" si="2162">T381</f>
        <v>23</v>
      </c>
    </row>
    <row r="382" spans="1:39">
      <c r="A382" s="999">
        <v>45699</v>
      </c>
      <c r="B382" s="164" t="s">
        <v>607</v>
      </c>
      <c r="C382" s="164" t="s">
        <v>111</v>
      </c>
      <c r="D382" s="162" t="s">
        <v>447</v>
      </c>
      <c r="E382" s="164" t="s">
        <v>282</v>
      </c>
      <c r="F382" s="1000">
        <v>31578</v>
      </c>
      <c r="G382" s="1000"/>
      <c r="H382" s="1000">
        <v>31588</v>
      </c>
      <c r="I382" s="1000"/>
      <c r="J382" s="971">
        <f t="shared" ref="J382" si="2163">H382-F382</f>
        <v>10</v>
      </c>
      <c r="K382" s="1000">
        <v>31588</v>
      </c>
      <c r="L382" s="541">
        <f t="shared" ref="L382" si="2164">K382-H382</f>
        <v>0</v>
      </c>
      <c r="M382" s="1000">
        <v>31601</v>
      </c>
      <c r="N382" s="1000"/>
      <c r="O382" s="541">
        <f t="shared" ref="O382" si="2165">M382-K382</f>
        <v>13</v>
      </c>
      <c r="P382" s="541">
        <f t="shared" ref="P382" si="2166">M382-H382</f>
        <v>13</v>
      </c>
      <c r="Q382" s="1000">
        <v>31601</v>
      </c>
      <c r="R382" s="1000"/>
      <c r="S382" s="971">
        <f t="shared" ref="S382" si="2167">Q382-M382</f>
        <v>0</v>
      </c>
      <c r="T382" s="542">
        <f t="shared" ref="T382" si="2168">Q382-F382</f>
        <v>23</v>
      </c>
      <c r="U382" s="542"/>
      <c r="V382" s="541">
        <f t="shared" ref="V382" si="2169">P382</f>
        <v>13</v>
      </c>
      <c r="W382" s="543">
        <f t="shared" ref="W382" si="2170">T382-V382</f>
        <v>10</v>
      </c>
      <c r="X382" s="972" t="s">
        <v>423</v>
      </c>
      <c r="Y382" s="162" t="s">
        <v>51</v>
      </c>
      <c r="Z382" s="162" t="s">
        <v>29</v>
      </c>
      <c r="AA382" s="972">
        <v>2024</v>
      </c>
      <c r="AB382" s="164" t="s">
        <v>30</v>
      </c>
      <c r="AC382" s="1001">
        <v>9</v>
      </c>
      <c r="AD382" s="974">
        <f t="shared" ref="AD382" si="2171">T382/AC382</f>
        <v>2.5555555555555554</v>
      </c>
      <c r="AE382" s="975">
        <v>23.45</v>
      </c>
      <c r="AF382" s="544">
        <f t="shared" ref="AF382" si="2172">AD382*AE382</f>
        <v>59.92777777777777</v>
      </c>
      <c r="AG382" s="1030" t="s">
        <v>446</v>
      </c>
      <c r="AH382" s="1007">
        <f t="shared" ref="AH382" si="2173">AF382</f>
        <v>59.92777777777777</v>
      </c>
      <c r="AI382" s="978">
        <f t="shared" ref="AI382" si="2174">AD382</f>
        <v>2.5555555555555554</v>
      </c>
      <c r="AJ382" s="978">
        <f t="shared" ref="AJ382" si="2175">T382</f>
        <v>23</v>
      </c>
      <c r="AK382" s="1114" t="s">
        <v>439</v>
      </c>
      <c r="AL382" s="1114" t="s">
        <v>440</v>
      </c>
      <c r="AM382" s="1115" t="s">
        <v>2</v>
      </c>
    </row>
    <row r="383" spans="1:39">
      <c r="A383" s="999">
        <v>45699</v>
      </c>
      <c r="B383" s="164" t="s">
        <v>607</v>
      </c>
      <c r="C383" s="164" t="s">
        <v>111</v>
      </c>
      <c r="D383" s="162" t="s">
        <v>584</v>
      </c>
      <c r="E383" s="164" t="s">
        <v>282</v>
      </c>
      <c r="F383" s="1000">
        <v>31601</v>
      </c>
      <c r="G383" s="1000"/>
      <c r="H383" s="1000">
        <v>31601</v>
      </c>
      <c r="I383" s="1000"/>
      <c r="J383" s="971">
        <f t="shared" ref="J383" si="2176">H383-F383</f>
        <v>0</v>
      </c>
      <c r="K383" s="1000">
        <v>31601</v>
      </c>
      <c r="L383" s="541">
        <f t="shared" ref="L383" si="2177">K383-H383</f>
        <v>0</v>
      </c>
      <c r="M383" s="1000">
        <v>31615</v>
      </c>
      <c r="N383" s="1000"/>
      <c r="O383" s="541">
        <f t="shared" ref="O383" si="2178">M383-K383</f>
        <v>14</v>
      </c>
      <c r="P383" s="541">
        <f t="shared" ref="P383" si="2179">M383-H383</f>
        <v>14</v>
      </c>
      <c r="Q383" s="1000">
        <v>31619</v>
      </c>
      <c r="R383" s="1000"/>
      <c r="S383" s="971">
        <f t="shared" ref="S383" si="2180">Q383-M383</f>
        <v>4</v>
      </c>
      <c r="T383" s="542">
        <f t="shared" ref="T383" si="2181">Q383-F383</f>
        <v>18</v>
      </c>
      <c r="U383" s="542"/>
      <c r="V383" s="541">
        <f t="shared" ref="V383" si="2182">P383</f>
        <v>14</v>
      </c>
      <c r="W383" s="543">
        <f t="shared" ref="W383" si="2183">T383-V383</f>
        <v>4</v>
      </c>
      <c r="X383" s="972" t="s">
        <v>423</v>
      </c>
      <c r="Y383" s="162" t="s">
        <v>51</v>
      </c>
      <c r="Z383" s="162" t="s">
        <v>29</v>
      </c>
      <c r="AA383" s="972">
        <v>2024</v>
      </c>
      <c r="AB383" s="164" t="s">
        <v>30</v>
      </c>
      <c r="AC383" s="1001">
        <v>9</v>
      </c>
      <c r="AD383" s="974">
        <f t="shared" ref="AD383" si="2184">T383/AC383</f>
        <v>2</v>
      </c>
      <c r="AE383" s="975">
        <v>23.45</v>
      </c>
      <c r="AF383" s="544">
        <f t="shared" ref="AF383" si="2185">AD383*AE383</f>
        <v>46.9</v>
      </c>
      <c r="AG383" s="1030" t="s">
        <v>446</v>
      </c>
      <c r="AH383" s="1007">
        <f t="shared" ref="AH383" si="2186">AF383</f>
        <v>46.9</v>
      </c>
      <c r="AI383" s="978">
        <f t="shared" ref="AI383" si="2187">AD383</f>
        <v>2</v>
      </c>
      <c r="AJ383" s="978">
        <f t="shared" ref="AJ383" si="2188">T383</f>
        <v>18</v>
      </c>
      <c r="AK383" s="1121">
        <f>SUM(AH373:AH383)</f>
        <v>596.6722222222221</v>
      </c>
      <c r="AL383" s="1116">
        <v>600</v>
      </c>
      <c r="AM383" s="1117">
        <v>45699</v>
      </c>
    </row>
    <row r="384" spans="1:39">
      <c r="A384" s="999">
        <v>45699</v>
      </c>
      <c r="B384" s="164" t="s">
        <v>607</v>
      </c>
      <c r="C384" s="164" t="s">
        <v>111</v>
      </c>
      <c r="D384" s="162" t="s">
        <v>609</v>
      </c>
      <c r="E384" s="164" t="s">
        <v>283</v>
      </c>
      <c r="F384" s="1000">
        <v>31619</v>
      </c>
      <c r="G384" s="1000"/>
      <c r="H384" s="1000">
        <v>31622</v>
      </c>
      <c r="I384" s="1000"/>
      <c r="J384" s="971">
        <f t="shared" ref="J384" si="2189">H384-F384</f>
        <v>3</v>
      </c>
      <c r="K384" s="1000">
        <v>31622</v>
      </c>
      <c r="L384" s="541">
        <f t="shared" ref="L384" si="2190">K384-H384</f>
        <v>0</v>
      </c>
      <c r="M384" s="1000">
        <v>31635</v>
      </c>
      <c r="N384" s="1000"/>
      <c r="O384" s="541">
        <f t="shared" ref="O384" si="2191">M384-K384</f>
        <v>13</v>
      </c>
      <c r="P384" s="541">
        <f t="shared" ref="P384" si="2192">M384-H384</f>
        <v>13</v>
      </c>
      <c r="Q384" s="1000">
        <v>31635</v>
      </c>
      <c r="R384" s="1000"/>
      <c r="S384" s="971">
        <f t="shared" ref="S384" si="2193">Q384-M384</f>
        <v>0</v>
      </c>
      <c r="T384" s="542">
        <f t="shared" ref="T384" si="2194">Q384-F384</f>
        <v>16</v>
      </c>
      <c r="U384" s="542"/>
      <c r="V384" s="541">
        <f t="shared" ref="V384" si="2195">P384</f>
        <v>13</v>
      </c>
      <c r="W384" s="543">
        <f t="shared" ref="W384" si="2196">T384-V384</f>
        <v>3</v>
      </c>
      <c r="X384" s="972" t="s">
        <v>423</v>
      </c>
      <c r="Y384" s="162" t="s">
        <v>51</v>
      </c>
      <c r="Z384" s="162" t="s">
        <v>29</v>
      </c>
      <c r="AA384" s="972">
        <v>2024</v>
      </c>
      <c r="AB384" s="164" t="s">
        <v>30</v>
      </c>
      <c r="AC384" s="1001">
        <v>9</v>
      </c>
      <c r="AD384" s="974">
        <f t="shared" ref="AD384" si="2197">T384/AC384</f>
        <v>1.7777777777777777</v>
      </c>
      <c r="AE384" s="975">
        <v>23.45</v>
      </c>
      <c r="AF384" s="544">
        <f t="shared" ref="AF384" si="2198">AD384*AE384</f>
        <v>41.688888888888883</v>
      </c>
      <c r="AG384" s="1030" t="s">
        <v>446</v>
      </c>
      <c r="AH384" s="1007">
        <f t="shared" ref="AH384" si="2199">AF384</f>
        <v>41.688888888888883</v>
      </c>
      <c r="AI384" s="978">
        <f t="shared" ref="AI384" si="2200">AD384</f>
        <v>1.7777777777777777</v>
      </c>
      <c r="AJ384" s="978">
        <f t="shared" ref="AJ384" si="2201">T384</f>
        <v>16</v>
      </c>
    </row>
    <row r="385" spans="1:39">
      <c r="A385" s="999">
        <v>45699</v>
      </c>
      <c r="B385" s="164" t="s">
        <v>607</v>
      </c>
      <c r="C385" s="164" t="s">
        <v>111</v>
      </c>
      <c r="D385" s="162" t="s">
        <v>448</v>
      </c>
      <c r="E385" s="164" t="s">
        <v>283</v>
      </c>
      <c r="F385" s="1000">
        <v>31635</v>
      </c>
      <c r="G385" s="1000"/>
      <c r="H385" s="1000">
        <v>31635</v>
      </c>
      <c r="I385" s="1000"/>
      <c r="J385" s="971">
        <f t="shared" ref="J385" si="2202">H385-F385</f>
        <v>0</v>
      </c>
      <c r="K385" s="1000">
        <v>31635</v>
      </c>
      <c r="L385" s="541">
        <f t="shared" ref="L385" si="2203">K385-H385</f>
        <v>0</v>
      </c>
      <c r="M385" s="1000">
        <v>31651</v>
      </c>
      <c r="N385" s="1000"/>
      <c r="O385" s="541">
        <f t="shared" ref="O385" si="2204">M385-K385</f>
        <v>16</v>
      </c>
      <c r="P385" s="541">
        <f t="shared" ref="P385" si="2205">M385-H385</f>
        <v>16</v>
      </c>
      <c r="Q385" s="1000">
        <v>31658</v>
      </c>
      <c r="R385" s="1000"/>
      <c r="S385" s="971">
        <f t="shared" ref="S385" si="2206">Q385-M385</f>
        <v>7</v>
      </c>
      <c r="T385" s="542">
        <f t="shared" ref="T385:T386" si="2207">Q385-F385</f>
        <v>23</v>
      </c>
      <c r="U385" s="542"/>
      <c r="V385" s="541">
        <f t="shared" ref="V385" si="2208">P385</f>
        <v>16</v>
      </c>
      <c r="W385" s="543">
        <f t="shared" ref="W385:W386" si="2209">T385-V385</f>
        <v>7</v>
      </c>
      <c r="X385" s="972" t="s">
        <v>423</v>
      </c>
      <c r="Y385" s="162" t="s">
        <v>51</v>
      </c>
      <c r="Z385" s="162" t="s">
        <v>29</v>
      </c>
      <c r="AA385" s="972">
        <v>2024</v>
      </c>
      <c r="AB385" s="164" t="s">
        <v>30</v>
      </c>
      <c r="AC385" s="1001">
        <v>9</v>
      </c>
      <c r="AD385" s="974">
        <f t="shared" ref="AD385" si="2210">T385/AC385</f>
        <v>2.5555555555555554</v>
      </c>
      <c r="AE385" s="975">
        <v>23.45</v>
      </c>
      <c r="AF385" s="544">
        <f t="shared" ref="AF385" si="2211">AD385*AE385</f>
        <v>59.92777777777777</v>
      </c>
      <c r="AG385" s="1030" t="s">
        <v>446</v>
      </c>
      <c r="AH385" s="1007">
        <f t="shared" ref="AH385" si="2212">AF385</f>
        <v>59.92777777777777</v>
      </c>
      <c r="AI385" s="978">
        <f t="shared" ref="AI385" si="2213">AD385</f>
        <v>2.5555555555555554</v>
      </c>
      <c r="AJ385" s="978">
        <f t="shared" ref="AJ385" si="2214">T385</f>
        <v>23</v>
      </c>
    </row>
    <row r="386" spans="1:39">
      <c r="A386" s="999">
        <v>45700</v>
      </c>
      <c r="B386" s="164" t="s">
        <v>607</v>
      </c>
      <c r="C386" s="164" t="s">
        <v>111</v>
      </c>
      <c r="D386" s="162" t="s">
        <v>447</v>
      </c>
      <c r="E386" s="164" t="s">
        <v>282</v>
      </c>
      <c r="F386" s="1000">
        <v>31658</v>
      </c>
      <c r="G386" s="1000"/>
      <c r="H386" s="1000">
        <v>31668</v>
      </c>
      <c r="I386" s="1000"/>
      <c r="J386" s="971">
        <f t="shared" ref="J386" si="2215">H386-F386</f>
        <v>10</v>
      </c>
      <c r="K386" s="1000">
        <v>31668</v>
      </c>
      <c r="L386" s="541">
        <f t="shared" ref="L386" si="2216">K386-H386</f>
        <v>0</v>
      </c>
      <c r="M386" s="1000">
        <v>31681</v>
      </c>
      <c r="N386" s="1000"/>
      <c r="O386" s="541">
        <f t="shared" ref="O386" si="2217">M386-K386</f>
        <v>13</v>
      </c>
      <c r="P386" s="541">
        <f t="shared" ref="P386" si="2218">M386-H386</f>
        <v>13</v>
      </c>
      <c r="Q386" s="1000">
        <v>31681</v>
      </c>
      <c r="R386" s="1000"/>
      <c r="S386" s="971">
        <f t="shared" ref="S386" si="2219">Q386-M386</f>
        <v>0</v>
      </c>
      <c r="T386" s="542">
        <f t="shared" si="2207"/>
        <v>23</v>
      </c>
      <c r="U386" s="542"/>
      <c r="V386" s="541">
        <f t="shared" ref="V386" si="2220">P386</f>
        <v>13</v>
      </c>
      <c r="W386" s="543">
        <f t="shared" si="2209"/>
        <v>10</v>
      </c>
      <c r="X386" s="972" t="s">
        <v>423</v>
      </c>
      <c r="Y386" s="162" t="s">
        <v>51</v>
      </c>
      <c r="Z386" s="162" t="s">
        <v>29</v>
      </c>
      <c r="AA386" s="972">
        <v>2024</v>
      </c>
      <c r="AB386" s="164" t="s">
        <v>30</v>
      </c>
      <c r="AC386" s="1001">
        <v>9</v>
      </c>
      <c r="AD386" s="974">
        <f t="shared" ref="AD386" si="2221">T386/AC386</f>
        <v>2.5555555555555554</v>
      </c>
      <c r="AE386" s="975">
        <v>23.45</v>
      </c>
      <c r="AF386" s="544">
        <f t="shared" ref="AF386" si="2222">AD386*AE386</f>
        <v>59.92777777777777</v>
      </c>
      <c r="AG386" s="1030" t="s">
        <v>446</v>
      </c>
      <c r="AH386" s="1007">
        <f t="shared" ref="AH386" si="2223">AF386</f>
        <v>59.92777777777777</v>
      </c>
      <c r="AI386" s="978">
        <f t="shared" ref="AI386" si="2224">AD386</f>
        <v>2.5555555555555554</v>
      </c>
      <c r="AJ386" s="978">
        <f t="shared" ref="AJ386" si="2225">T386</f>
        <v>23</v>
      </c>
    </row>
    <row r="387" spans="1:39">
      <c r="A387" s="999">
        <v>45700</v>
      </c>
      <c r="B387" s="164" t="s">
        <v>607</v>
      </c>
      <c r="C387" s="164" t="s">
        <v>111</v>
      </c>
      <c r="D387" s="162" t="s">
        <v>584</v>
      </c>
      <c r="E387" s="164" t="s">
        <v>282</v>
      </c>
      <c r="F387" s="1000">
        <v>31681</v>
      </c>
      <c r="G387" s="1000"/>
      <c r="H387" s="1000">
        <v>31681</v>
      </c>
      <c r="I387" s="1000"/>
      <c r="J387" s="971">
        <f t="shared" ref="J387" si="2226">H387-F387</f>
        <v>0</v>
      </c>
      <c r="K387" s="1000">
        <v>31681</v>
      </c>
      <c r="L387" s="541">
        <f t="shared" ref="L387" si="2227">K387-H387</f>
        <v>0</v>
      </c>
      <c r="M387" s="1000">
        <v>31695</v>
      </c>
      <c r="N387" s="1000"/>
      <c r="O387" s="541">
        <f t="shared" ref="O387" si="2228">M387-K387</f>
        <v>14</v>
      </c>
      <c r="P387" s="541">
        <f t="shared" ref="P387" si="2229">M387-H387</f>
        <v>14</v>
      </c>
      <c r="Q387" s="1000">
        <v>31698</v>
      </c>
      <c r="R387" s="1000"/>
      <c r="S387" s="971">
        <f t="shared" ref="S387" si="2230">Q387-M387</f>
        <v>3</v>
      </c>
      <c r="T387" s="542">
        <f t="shared" ref="T387" si="2231">Q387-F387</f>
        <v>17</v>
      </c>
      <c r="U387" s="542"/>
      <c r="V387" s="541">
        <f t="shared" ref="V387" si="2232">P387</f>
        <v>14</v>
      </c>
      <c r="W387" s="543">
        <f t="shared" ref="W387" si="2233">T387-V387</f>
        <v>3</v>
      </c>
      <c r="X387" s="972" t="s">
        <v>423</v>
      </c>
      <c r="Y387" s="162" t="s">
        <v>51</v>
      </c>
      <c r="Z387" s="162" t="s">
        <v>29</v>
      </c>
      <c r="AA387" s="972">
        <v>2024</v>
      </c>
      <c r="AB387" s="164" t="s">
        <v>30</v>
      </c>
      <c r="AC387" s="1001">
        <v>9</v>
      </c>
      <c r="AD387" s="974">
        <f t="shared" ref="AD387" si="2234">T387/AC387</f>
        <v>1.8888888888888888</v>
      </c>
      <c r="AE387" s="975">
        <v>23.45</v>
      </c>
      <c r="AF387" s="544">
        <f t="shared" ref="AF387" si="2235">AD387*AE387</f>
        <v>44.294444444444444</v>
      </c>
      <c r="AG387" s="1030" t="s">
        <v>446</v>
      </c>
      <c r="AH387" s="1007">
        <f t="shared" ref="AH387" si="2236">AF387</f>
        <v>44.294444444444444</v>
      </c>
      <c r="AI387" s="978">
        <f t="shared" ref="AI387" si="2237">AD387</f>
        <v>1.8888888888888888</v>
      </c>
      <c r="AJ387" s="978">
        <f t="shared" ref="AJ387" si="2238">T387</f>
        <v>17</v>
      </c>
    </row>
    <row r="388" spans="1:39">
      <c r="A388" s="999">
        <v>45700</v>
      </c>
      <c r="B388" s="164" t="s">
        <v>607</v>
      </c>
      <c r="C388" s="164" t="s">
        <v>111</v>
      </c>
      <c r="D388" s="162" t="s">
        <v>609</v>
      </c>
      <c r="E388" s="164" t="s">
        <v>283</v>
      </c>
      <c r="F388" s="1000">
        <v>31698</v>
      </c>
      <c r="G388" s="1000"/>
      <c r="H388" s="1000">
        <v>31701</v>
      </c>
      <c r="I388" s="1000"/>
      <c r="J388" s="971">
        <f t="shared" ref="J388" si="2239">H388-F388</f>
        <v>3</v>
      </c>
      <c r="K388" s="1000">
        <v>31701</v>
      </c>
      <c r="L388" s="541">
        <f t="shared" ref="L388" si="2240">K388-H388</f>
        <v>0</v>
      </c>
      <c r="M388" s="1000">
        <v>31714</v>
      </c>
      <c r="N388" s="1000"/>
      <c r="O388" s="541">
        <f t="shared" ref="O388" si="2241">M388-K388</f>
        <v>13</v>
      </c>
      <c r="P388" s="541">
        <f t="shared" ref="P388" si="2242">M388-H388</f>
        <v>13</v>
      </c>
      <c r="Q388" s="1000">
        <v>31714</v>
      </c>
      <c r="R388" s="1000"/>
      <c r="S388" s="971">
        <f t="shared" ref="S388" si="2243">Q388-M388</f>
        <v>0</v>
      </c>
      <c r="T388" s="542">
        <f t="shared" ref="T388" si="2244">Q388-F388</f>
        <v>16</v>
      </c>
      <c r="U388" s="542"/>
      <c r="V388" s="541">
        <f t="shared" ref="V388" si="2245">P388</f>
        <v>13</v>
      </c>
      <c r="W388" s="543">
        <f t="shared" ref="W388" si="2246">T388-V388</f>
        <v>3</v>
      </c>
      <c r="X388" s="972" t="s">
        <v>423</v>
      </c>
      <c r="Y388" s="162" t="s">
        <v>51</v>
      </c>
      <c r="Z388" s="162" t="s">
        <v>29</v>
      </c>
      <c r="AA388" s="972">
        <v>2024</v>
      </c>
      <c r="AB388" s="164" t="s">
        <v>30</v>
      </c>
      <c r="AC388" s="1001">
        <v>9</v>
      </c>
      <c r="AD388" s="974">
        <f t="shared" ref="AD388" si="2247">T388/AC388</f>
        <v>1.7777777777777777</v>
      </c>
      <c r="AE388" s="975">
        <v>23.45</v>
      </c>
      <c r="AF388" s="544">
        <f t="shared" ref="AF388" si="2248">AD388*AE388</f>
        <v>41.688888888888883</v>
      </c>
      <c r="AG388" s="1030" t="s">
        <v>446</v>
      </c>
      <c r="AH388" s="1007">
        <f t="shared" ref="AH388" si="2249">AF388</f>
        <v>41.688888888888883</v>
      </c>
      <c r="AI388" s="978">
        <f t="shared" ref="AI388" si="2250">AD388</f>
        <v>1.7777777777777777</v>
      </c>
      <c r="AJ388" s="978">
        <f t="shared" ref="AJ388" si="2251">T388</f>
        <v>16</v>
      </c>
    </row>
    <row r="389" spans="1:39">
      <c r="A389" s="999">
        <v>45700</v>
      </c>
      <c r="B389" s="164" t="s">
        <v>607</v>
      </c>
      <c r="C389" s="164" t="s">
        <v>111</v>
      </c>
      <c r="D389" s="162" t="s">
        <v>448</v>
      </c>
      <c r="E389" s="164" t="s">
        <v>283</v>
      </c>
      <c r="F389" s="1000">
        <v>31714</v>
      </c>
      <c r="G389" s="1000"/>
      <c r="H389" s="1000">
        <v>31714</v>
      </c>
      <c r="I389" s="1000"/>
      <c r="J389" s="971">
        <f t="shared" ref="J389" si="2252">H389-F389</f>
        <v>0</v>
      </c>
      <c r="K389" s="1000">
        <v>31714</v>
      </c>
      <c r="L389" s="541">
        <f t="shared" ref="L389" si="2253">K389-H389</f>
        <v>0</v>
      </c>
      <c r="M389" s="1000">
        <v>31730</v>
      </c>
      <c r="N389" s="1000"/>
      <c r="O389" s="541">
        <f t="shared" ref="O389" si="2254">M389-K389</f>
        <v>16</v>
      </c>
      <c r="P389" s="541">
        <f t="shared" ref="P389" si="2255">M389-H389</f>
        <v>16</v>
      </c>
      <c r="Q389" s="1000">
        <v>31737</v>
      </c>
      <c r="R389" s="1000"/>
      <c r="S389" s="971">
        <f t="shared" ref="S389" si="2256">Q389-M389</f>
        <v>7</v>
      </c>
      <c r="T389" s="542">
        <f t="shared" ref="T389" si="2257">Q389-F389</f>
        <v>23</v>
      </c>
      <c r="U389" s="542"/>
      <c r="V389" s="541">
        <f t="shared" ref="V389" si="2258">P389</f>
        <v>16</v>
      </c>
      <c r="W389" s="543">
        <f t="shared" ref="W389" si="2259">T389-V389</f>
        <v>7</v>
      </c>
      <c r="X389" s="972" t="s">
        <v>423</v>
      </c>
      <c r="Y389" s="162" t="s">
        <v>51</v>
      </c>
      <c r="Z389" s="162" t="s">
        <v>29</v>
      </c>
      <c r="AA389" s="972">
        <v>2024</v>
      </c>
      <c r="AB389" s="164" t="s">
        <v>30</v>
      </c>
      <c r="AC389" s="1001">
        <v>9</v>
      </c>
      <c r="AD389" s="974">
        <f t="shared" ref="AD389" si="2260">T389/AC389</f>
        <v>2.5555555555555554</v>
      </c>
      <c r="AE389" s="975">
        <v>23.45</v>
      </c>
      <c r="AF389" s="544">
        <f t="shared" ref="AF389" si="2261">AD389*AE389</f>
        <v>59.92777777777777</v>
      </c>
      <c r="AG389" s="1030" t="s">
        <v>446</v>
      </c>
      <c r="AH389" s="1007">
        <f t="shared" ref="AH389" si="2262">AF389</f>
        <v>59.92777777777777</v>
      </c>
      <c r="AI389" s="978">
        <f t="shared" ref="AI389" si="2263">AD389</f>
        <v>2.5555555555555554</v>
      </c>
      <c r="AJ389" s="978">
        <f t="shared" ref="AJ389" si="2264">T389</f>
        <v>23</v>
      </c>
      <c r="AK389" s="1114" t="s">
        <v>439</v>
      </c>
      <c r="AL389" s="1114" t="s">
        <v>440</v>
      </c>
      <c r="AM389" s="1115" t="s">
        <v>2</v>
      </c>
    </row>
    <row r="390" spans="1:39">
      <c r="A390" s="999">
        <v>45701</v>
      </c>
      <c r="B390" s="164" t="s">
        <v>607</v>
      </c>
      <c r="C390" s="164" t="s">
        <v>111</v>
      </c>
      <c r="D390" s="162" t="s">
        <v>447</v>
      </c>
      <c r="E390" s="164" t="s">
        <v>282</v>
      </c>
      <c r="F390" s="1000">
        <v>31737</v>
      </c>
      <c r="G390" s="1000"/>
      <c r="H390" s="1000">
        <v>31747</v>
      </c>
      <c r="I390" s="1000"/>
      <c r="J390" s="971">
        <f t="shared" ref="J390" si="2265">H390-F390</f>
        <v>10</v>
      </c>
      <c r="K390" s="1000">
        <v>31747</v>
      </c>
      <c r="L390" s="541">
        <f t="shared" ref="L390" si="2266">K390-H390</f>
        <v>0</v>
      </c>
      <c r="M390" s="1000">
        <v>31760</v>
      </c>
      <c r="N390" s="1000"/>
      <c r="O390" s="541">
        <f t="shared" ref="O390" si="2267">M390-K390</f>
        <v>13</v>
      </c>
      <c r="P390" s="541">
        <f t="shared" ref="P390" si="2268">M390-H390</f>
        <v>13</v>
      </c>
      <c r="Q390" s="1000">
        <v>31769</v>
      </c>
      <c r="R390" s="1000"/>
      <c r="S390" s="971">
        <f t="shared" ref="S390" si="2269">Q390-M390</f>
        <v>9</v>
      </c>
      <c r="T390" s="542">
        <f t="shared" ref="T390" si="2270">Q390-F390</f>
        <v>32</v>
      </c>
      <c r="U390" s="542"/>
      <c r="V390" s="541">
        <f t="shared" ref="V390" si="2271">P390</f>
        <v>13</v>
      </c>
      <c r="W390" s="543">
        <f t="shared" ref="W390" si="2272">T390-V390</f>
        <v>19</v>
      </c>
      <c r="X390" s="972" t="s">
        <v>423</v>
      </c>
      <c r="Y390" s="162" t="s">
        <v>51</v>
      </c>
      <c r="Z390" s="162" t="s">
        <v>29</v>
      </c>
      <c r="AA390" s="972">
        <v>2024</v>
      </c>
      <c r="AB390" s="164" t="s">
        <v>30</v>
      </c>
      <c r="AC390" s="1001">
        <v>9</v>
      </c>
      <c r="AD390" s="974">
        <f t="shared" ref="AD390" si="2273">T390/AC390</f>
        <v>3.5555555555555554</v>
      </c>
      <c r="AE390" s="975">
        <v>23.45</v>
      </c>
      <c r="AF390" s="544">
        <f t="shared" ref="AF390" si="2274">AD390*AE390</f>
        <v>83.377777777777766</v>
      </c>
      <c r="AG390" s="1030" t="s">
        <v>446</v>
      </c>
      <c r="AH390" s="1007">
        <f t="shared" ref="AH390" si="2275">AF390</f>
        <v>83.377777777777766</v>
      </c>
      <c r="AI390" s="978">
        <f t="shared" ref="AI390" si="2276">AD390</f>
        <v>3.5555555555555554</v>
      </c>
      <c r="AJ390" s="978">
        <f t="shared" ref="AJ390" si="2277">T390</f>
        <v>32</v>
      </c>
      <c r="AK390" s="1121">
        <f>SUM(AH384:AH390)</f>
        <v>390.83333333333326</v>
      </c>
      <c r="AL390" s="1116">
        <v>400</v>
      </c>
      <c r="AM390" s="1117">
        <v>45701</v>
      </c>
    </row>
    <row r="391" spans="1:39">
      <c r="A391" s="999">
        <v>45701</v>
      </c>
      <c r="B391" s="164" t="s">
        <v>607</v>
      </c>
      <c r="C391" s="164" t="s">
        <v>111</v>
      </c>
      <c r="D391" s="162" t="s">
        <v>448</v>
      </c>
      <c r="E391" s="164" t="s">
        <v>283</v>
      </c>
      <c r="F391" s="1000">
        <v>31769</v>
      </c>
      <c r="G391" s="1000"/>
      <c r="H391" s="1000">
        <v>31789</v>
      </c>
      <c r="I391" s="1000"/>
      <c r="J391" s="971">
        <f t="shared" ref="J391" si="2278">H391-F391</f>
        <v>20</v>
      </c>
      <c r="K391" s="1000">
        <v>31789</v>
      </c>
      <c r="L391" s="541">
        <f t="shared" ref="L391" si="2279">K391-H391</f>
        <v>0</v>
      </c>
      <c r="M391" s="1000">
        <v>31805</v>
      </c>
      <c r="N391" s="1000"/>
      <c r="O391" s="541">
        <f t="shared" ref="O391" si="2280">M391-K391</f>
        <v>16</v>
      </c>
      <c r="P391" s="541">
        <f t="shared" ref="P391" si="2281">M391-H391</f>
        <v>16</v>
      </c>
      <c r="Q391" s="1000">
        <v>31812</v>
      </c>
      <c r="R391" s="1000"/>
      <c r="S391" s="971">
        <f t="shared" ref="S391" si="2282">Q391-M391</f>
        <v>7</v>
      </c>
      <c r="T391" s="542">
        <f t="shared" ref="T391" si="2283">Q391-F391</f>
        <v>43</v>
      </c>
      <c r="U391" s="542"/>
      <c r="V391" s="541">
        <f t="shared" ref="V391" si="2284">P391</f>
        <v>16</v>
      </c>
      <c r="W391" s="543">
        <f t="shared" ref="W391" si="2285">T391-V391</f>
        <v>27</v>
      </c>
      <c r="X391" s="972" t="s">
        <v>423</v>
      </c>
      <c r="Y391" s="162" t="s">
        <v>51</v>
      </c>
      <c r="Z391" s="162" t="s">
        <v>29</v>
      </c>
      <c r="AA391" s="972">
        <v>2024</v>
      </c>
      <c r="AB391" s="164" t="s">
        <v>30</v>
      </c>
      <c r="AC391" s="1001">
        <v>9</v>
      </c>
      <c r="AD391" s="974">
        <f t="shared" ref="AD391" si="2286">T391/AC391</f>
        <v>4.7777777777777777</v>
      </c>
      <c r="AE391" s="975">
        <v>23.45</v>
      </c>
      <c r="AF391" s="544">
        <f t="shared" ref="AF391" si="2287">AD391*AE391</f>
        <v>112.03888888888888</v>
      </c>
      <c r="AG391" s="1030" t="s">
        <v>446</v>
      </c>
      <c r="AH391" s="1007">
        <f t="shared" ref="AH391" si="2288">AF391</f>
        <v>112.03888888888888</v>
      </c>
      <c r="AI391" s="978">
        <f t="shared" ref="AI391" si="2289">AD391</f>
        <v>4.7777777777777777</v>
      </c>
      <c r="AJ391" s="978">
        <f t="shared" ref="AJ391" si="2290">T391</f>
        <v>43</v>
      </c>
    </row>
    <row r="392" spans="1:39">
      <c r="A392" s="999">
        <v>45702</v>
      </c>
      <c r="B392" s="164" t="s">
        <v>607</v>
      </c>
      <c r="C392" s="164" t="s">
        <v>111</v>
      </c>
      <c r="D392" s="162" t="s">
        <v>447</v>
      </c>
      <c r="E392" s="164" t="s">
        <v>282</v>
      </c>
      <c r="F392" s="1000">
        <v>31812</v>
      </c>
      <c r="G392" s="1000"/>
      <c r="H392" s="1000">
        <v>31821</v>
      </c>
      <c r="I392" s="1000"/>
      <c r="J392" s="971">
        <f t="shared" ref="J392" si="2291">H392-F392</f>
        <v>9</v>
      </c>
      <c r="K392" s="1000">
        <v>31821</v>
      </c>
      <c r="L392" s="541">
        <f t="shared" ref="L392" si="2292">K392-H392</f>
        <v>0</v>
      </c>
      <c r="M392" s="1000">
        <v>31835</v>
      </c>
      <c r="N392" s="1000"/>
      <c r="O392" s="541">
        <f t="shared" ref="O392" si="2293">M392-K392</f>
        <v>14</v>
      </c>
      <c r="P392" s="541">
        <f t="shared" ref="P392" si="2294">M392-H392</f>
        <v>14</v>
      </c>
      <c r="Q392" s="1000">
        <v>31835</v>
      </c>
      <c r="R392" s="1000"/>
      <c r="S392" s="971">
        <f t="shared" ref="S392" si="2295">Q392-M392</f>
        <v>0</v>
      </c>
      <c r="T392" s="542">
        <f t="shared" ref="T392" si="2296">Q392-F392</f>
        <v>23</v>
      </c>
      <c r="U392" s="542"/>
      <c r="V392" s="541">
        <f t="shared" ref="V392" si="2297">P392</f>
        <v>14</v>
      </c>
      <c r="W392" s="543">
        <f t="shared" ref="W392" si="2298">T392-V392</f>
        <v>9</v>
      </c>
      <c r="X392" s="972" t="s">
        <v>423</v>
      </c>
      <c r="Y392" s="162" t="s">
        <v>51</v>
      </c>
      <c r="Z392" s="162" t="s">
        <v>29</v>
      </c>
      <c r="AA392" s="972">
        <v>2024</v>
      </c>
      <c r="AB392" s="164" t="s">
        <v>30</v>
      </c>
      <c r="AC392" s="1001">
        <v>9</v>
      </c>
      <c r="AD392" s="974">
        <f t="shared" ref="AD392" si="2299">T392/AC392</f>
        <v>2.5555555555555554</v>
      </c>
      <c r="AE392" s="975">
        <v>23.45</v>
      </c>
      <c r="AF392" s="544">
        <f t="shared" ref="AF392" si="2300">AD392*AE392</f>
        <v>59.92777777777777</v>
      </c>
      <c r="AG392" s="1030" t="s">
        <v>446</v>
      </c>
      <c r="AH392" s="1007">
        <f t="shared" ref="AH392" si="2301">AF392</f>
        <v>59.92777777777777</v>
      </c>
      <c r="AI392" s="978">
        <f t="shared" ref="AI392" si="2302">AD392</f>
        <v>2.5555555555555554</v>
      </c>
      <c r="AJ392" s="978">
        <f t="shared" ref="AJ392" si="2303">T392</f>
        <v>23</v>
      </c>
    </row>
    <row r="393" spans="1:39">
      <c r="A393" s="999">
        <v>45702</v>
      </c>
      <c r="B393" s="164" t="s">
        <v>607</v>
      </c>
      <c r="C393" s="164" t="s">
        <v>111</v>
      </c>
      <c r="D393" s="162" t="s">
        <v>584</v>
      </c>
      <c r="E393" s="164" t="s">
        <v>282</v>
      </c>
      <c r="F393" s="1000">
        <v>31835</v>
      </c>
      <c r="G393" s="1000"/>
      <c r="H393" s="1000">
        <v>31835</v>
      </c>
      <c r="I393" s="1000"/>
      <c r="J393" s="971">
        <f t="shared" ref="J393" si="2304">H393-F393</f>
        <v>0</v>
      </c>
      <c r="K393" s="1000">
        <v>31835</v>
      </c>
      <c r="L393" s="541">
        <f t="shared" ref="L393" si="2305">K393-H393</f>
        <v>0</v>
      </c>
      <c r="M393" s="1000">
        <v>31849</v>
      </c>
      <c r="N393" s="1000"/>
      <c r="O393" s="541">
        <f t="shared" ref="O393" si="2306">M393-K393</f>
        <v>14</v>
      </c>
      <c r="P393" s="541">
        <f t="shared" ref="P393" si="2307">M393-H393</f>
        <v>14</v>
      </c>
      <c r="Q393" s="1000">
        <v>31860</v>
      </c>
      <c r="R393" s="1000"/>
      <c r="S393" s="971">
        <f t="shared" ref="S393" si="2308">Q393-M393</f>
        <v>11</v>
      </c>
      <c r="T393" s="542">
        <f t="shared" ref="T393" si="2309">Q393-F393</f>
        <v>25</v>
      </c>
      <c r="U393" s="542"/>
      <c r="V393" s="541">
        <f t="shared" ref="V393" si="2310">P393</f>
        <v>14</v>
      </c>
      <c r="W393" s="543">
        <f t="shared" ref="W393" si="2311">T393-V393</f>
        <v>11</v>
      </c>
      <c r="X393" s="972" t="s">
        <v>423</v>
      </c>
      <c r="Y393" s="162" t="s">
        <v>51</v>
      </c>
      <c r="Z393" s="162" t="s">
        <v>29</v>
      </c>
      <c r="AA393" s="972">
        <v>2024</v>
      </c>
      <c r="AB393" s="164" t="s">
        <v>30</v>
      </c>
      <c r="AC393" s="1001">
        <v>9</v>
      </c>
      <c r="AD393" s="974">
        <f t="shared" ref="AD393" si="2312">T393/AC393</f>
        <v>2.7777777777777777</v>
      </c>
      <c r="AE393" s="975">
        <v>23.45</v>
      </c>
      <c r="AF393" s="544">
        <f t="shared" ref="AF393" si="2313">AD393*AE393</f>
        <v>65.138888888888886</v>
      </c>
      <c r="AG393" s="1030" t="s">
        <v>446</v>
      </c>
      <c r="AH393" s="1007">
        <f t="shared" ref="AH393" si="2314">AF393</f>
        <v>65.138888888888886</v>
      </c>
      <c r="AI393" s="978">
        <f t="shared" ref="AI393" si="2315">AD393</f>
        <v>2.7777777777777777</v>
      </c>
      <c r="AJ393" s="978">
        <f t="shared" ref="AJ393" si="2316">T393</f>
        <v>25</v>
      </c>
    </row>
    <row r="394" spans="1:39">
      <c r="A394" s="999">
        <v>45702</v>
      </c>
      <c r="B394" s="164" t="s">
        <v>607</v>
      </c>
      <c r="C394" s="164" t="s">
        <v>111</v>
      </c>
      <c r="D394" s="162" t="s">
        <v>609</v>
      </c>
      <c r="E394" s="164" t="s">
        <v>283</v>
      </c>
      <c r="F394" s="1000">
        <v>31860</v>
      </c>
      <c r="G394" s="1000"/>
      <c r="H394" s="1000">
        <v>31863</v>
      </c>
      <c r="I394" s="1000"/>
      <c r="J394" s="971">
        <f t="shared" ref="J394" si="2317">H394-F394</f>
        <v>3</v>
      </c>
      <c r="K394" s="1000">
        <v>31863</v>
      </c>
      <c r="L394" s="541">
        <f t="shared" ref="L394" si="2318">K394-H394</f>
        <v>0</v>
      </c>
      <c r="M394" s="1000">
        <v>31874</v>
      </c>
      <c r="N394" s="1000"/>
      <c r="O394" s="541">
        <f t="shared" ref="O394" si="2319">M394-K394</f>
        <v>11</v>
      </c>
      <c r="P394" s="541">
        <f t="shared" ref="P394" si="2320">M394-H394</f>
        <v>11</v>
      </c>
      <c r="Q394" s="1000">
        <v>31874</v>
      </c>
      <c r="R394" s="1000"/>
      <c r="S394" s="971">
        <f t="shared" ref="S394" si="2321">Q394-M394</f>
        <v>0</v>
      </c>
      <c r="T394" s="542">
        <f t="shared" ref="T394" si="2322">Q394-F394</f>
        <v>14</v>
      </c>
      <c r="U394" s="542"/>
      <c r="V394" s="541">
        <f t="shared" ref="V394" si="2323">P394</f>
        <v>11</v>
      </c>
      <c r="W394" s="543">
        <f t="shared" ref="W394" si="2324">T394-V394</f>
        <v>3</v>
      </c>
      <c r="X394" s="972" t="s">
        <v>423</v>
      </c>
      <c r="Y394" s="162" t="s">
        <v>51</v>
      </c>
      <c r="Z394" s="162" t="s">
        <v>29</v>
      </c>
      <c r="AA394" s="972">
        <v>2024</v>
      </c>
      <c r="AB394" s="164" t="s">
        <v>30</v>
      </c>
      <c r="AC394" s="1001">
        <v>9</v>
      </c>
      <c r="AD394" s="974">
        <f t="shared" ref="AD394" si="2325">T394/AC394</f>
        <v>1.5555555555555556</v>
      </c>
      <c r="AE394" s="975">
        <v>23.45</v>
      </c>
      <c r="AF394" s="544">
        <f t="shared" ref="AF394" si="2326">AD394*AE394</f>
        <v>36.477777777777774</v>
      </c>
      <c r="AG394" s="1030" t="s">
        <v>446</v>
      </c>
      <c r="AH394" s="1007">
        <f t="shared" ref="AH394" si="2327">AF394</f>
        <v>36.477777777777774</v>
      </c>
      <c r="AI394" s="978">
        <f t="shared" ref="AI394" si="2328">AD394</f>
        <v>1.5555555555555556</v>
      </c>
      <c r="AJ394" s="978">
        <f t="shared" ref="AJ394" si="2329">T394</f>
        <v>14</v>
      </c>
    </row>
    <row r="395" spans="1:39">
      <c r="A395" s="999">
        <v>45702</v>
      </c>
      <c r="B395" s="164" t="s">
        <v>607</v>
      </c>
      <c r="C395" s="164" t="s">
        <v>111</v>
      </c>
      <c r="D395" s="162" t="s">
        <v>448</v>
      </c>
      <c r="E395" s="164" t="s">
        <v>283</v>
      </c>
      <c r="F395" s="1000">
        <v>31874</v>
      </c>
      <c r="G395" s="1000"/>
      <c r="H395" s="1000">
        <v>31874</v>
      </c>
      <c r="I395" s="1000"/>
      <c r="J395" s="971">
        <f t="shared" ref="J395" si="2330">H395-F395</f>
        <v>0</v>
      </c>
      <c r="K395" s="1000">
        <v>31874</v>
      </c>
      <c r="L395" s="541">
        <f t="shared" ref="L395" si="2331">K395-H395</f>
        <v>0</v>
      </c>
      <c r="M395" s="1000">
        <v>31890</v>
      </c>
      <c r="N395" s="1000"/>
      <c r="O395" s="541">
        <f t="shared" ref="O395" si="2332">M395-K395</f>
        <v>16</v>
      </c>
      <c r="P395" s="541">
        <f t="shared" ref="P395" si="2333">M395-H395</f>
        <v>16</v>
      </c>
      <c r="Q395" s="1000">
        <v>31898</v>
      </c>
      <c r="R395" s="1000"/>
      <c r="S395" s="971">
        <f t="shared" ref="S395" si="2334">Q395-M395</f>
        <v>8</v>
      </c>
      <c r="T395" s="542">
        <f t="shared" ref="T395" si="2335">Q395-F395</f>
        <v>24</v>
      </c>
      <c r="U395" s="542"/>
      <c r="V395" s="541">
        <f t="shared" ref="V395" si="2336">P395</f>
        <v>16</v>
      </c>
      <c r="W395" s="543">
        <f t="shared" ref="W395" si="2337">T395-V395</f>
        <v>8</v>
      </c>
      <c r="X395" s="972" t="s">
        <v>423</v>
      </c>
      <c r="Y395" s="162" t="s">
        <v>51</v>
      </c>
      <c r="Z395" s="162" t="s">
        <v>29</v>
      </c>
      <c r="AA395" s="972">
        <v>2024</v>
      </c>
      <c r="AB395" s="164" t="s">
        <v>30</v>
      </c>
      <c r="AC395" s="1001">
        <v>9</v>
      </c>
      <c r="AD395" s="974">
        <f t="shared" ref="AD395" si="2338">T395/AC395</f>
        <v>2.6666666666666665</v>
      </c>
      <c r="AE395" s="975">
        <v>23.45</v>
      </c>
      <c r="AF395" s="544">
        <f t="shared" ref="AF395" si="2339">AD395*AE395</f>
        <v>62.533333333333331</v>
      </c>
      <c r="AG395" s="1030" t="s">
        <v>446</v>
      </c>
      <c r="AH395" s="1007">
        <f t="shared" ref="AH395" si="2340">AF395</f>
        <v>62.533333333333331</v>
      </c>
      <c r="AI395" s="978">
        <f t="shared" ref="AI395" si="2341">AD395</f>
        <v>2.6666666666666665</v>
      </c>
      <c r="AJ395" s="978">
        <f t="shared" ref="AJ395" si="2342">T395</f>
        <v>24</v>
      </c>
    </row>
    <row r="396" spans="1:39">
      <c r="A396" s="999">
        <v>45705</v>
      </c>
      <c r="B396" s="164" t="s">
        <v>607</v>
      </c>
      <c r="C396" s="164" t="s">
        <v>111</v>
      </c>
      <c r="D396" s="162" t="s">
        <v>447</v>
      </c>
      <c r="E396" s="164" t="s">
        <v>282</v>
      </c>
      <c r="F396" s="1000">
        <v>31898</v>
      </c>
      <c r="G396" s="1000"/>
      <c r="H396" s="1000">
        <v>31907</v>
      </c>
      <c r="I396" s="1000"/>
      <c r="J396" s="971">
        <f t="shared" ref="J396" si="2343">H396-F396</f>
        <v>9</v>
      </c>
      <c r="K396" s="1000">
        <v>31907</v>
      </c>
      <c r="L396" s="541">
        <f t="shared" ref="L396" si="2344">K396-H396</f>
        <v>0</v>
      </c>
      <c r="M396" s="1000">
        <v>31920</v>
      </c>
      <c r="N396" s="1000"/>
      <c r="O396" s="541">
        <f t="shared" ref="O396" si="2345">M396-K396</f>
        <v>13</v>
      </c>
      <c r="P396" s="541">
        <f t="shared" ref="P396" si="2346">M396-H396</f>
        <v>13</v>
      </c>
      <c r="Q396" s="1000">
        <v>31929</v>
      </c>
      <c r="R396" s="1000"/>
      <c r="S396" s="971">
        <f t="shared" ref="S396" si="2347">Q396-M396</f>
        <v>9</v>
      </c>
      <c r="T396" s="542">
        <f t="shared" ref="T396" si="2348">Q396-F396</f>
        <v>31</v>
      </c>
      <c r="U396" s="542"/>
      <c r="V396" s="541">
        <f t="shared" ref="V396" si="2349">P396</f>
        <v>13</v>
      </c>
      <c r="W396" s="543">
        <f t="shared" ref="W396" si="2350">T396-V396</f>
        <v>18</v>
      </c>
      <c r="X396" s="972" t="s">
        <v>423</v>
      </c>
      <c r="Y396" s="162" t="s">
        <v>51</v>
      </c>
      <c r="Z396" s="162" t="s">
        <v>29</v>
      </c>
      <c r="AA396" s="972">
        <v>2024</v>
      </c>
      <c r="AB396" s="164" t="s">
        <v>30</v>
      </c>
      <c r="AC396" s="1001">
        <v>9</v>
      </c>
      <c r="AD396" s="974">
        <f t="shared" ref="AD396" si="2351">T396/AC396</f>
        <v>3.4444444444444446</v>
      </c>
      <c r="AE396" s="975">
        <v>23.45</v>
      </c>
      <c r="AF396" s="544">
        <f t="shared" ref="AF396" si="2352">AD396*AE396</f>
        <v>80.772222222222226</v>
      </c>
      <c r="AG396" s="1030" t="s">
        <v>446</v>
      </c>
      <c r="AH396" s="1007">
        <f t="shared" ref="AH396" si="2353">AF396</f>
        <v>80.772222222222226</v>
      </c>
      <c r="AI396" s="978">
        <f t="shared" ref="AI396" si="2354">AD396</f>
        <v>3.4444444444444446</v>
      </c>
      <c r="AJ396" s="978">
        <f t="shared" ref="AJ396" si="2355">T396</f>
        <v>31</v>
      </c>
    </row>
    <row r="397" spans="1:39">
      <c r="A397" s="999">
        <v>45705</v>
      </c>
      <c r="B397" s="164" t="s">
        <v>607</v>
      </c>
      <c r="C397" s="164" t="s">
        <v>111</v>
      </c>
      <c r="D397" s="162" t="s">
        <v>609</v>
      </c>
      <c r="E397" s="164" t="s">
        <v>283</v>
      </c>
      <c r="F397" s="1000">
        <v>31929</v>
      </c>
      <c r="G397" s="1000"/>
      <c r="H397" s="1000">
        <v>31932</v>
      </c>
      <c r="I397" s="1000"/>
      <c r="J397" s="971">
        <f t="shared" ref="J397" si="2356">H397-F397</f>
        <v>3</v>
      </c>
      <c r="K397" s="1000">
        <v>31932</v>
      </c>
      <c r="L397" s="541">
        <f t="shared" ref="L397" si="2357">K397-H397</f>
        <v>0</v>
      </c>
      <c r="M397" s="1000">
        <v>31943</v>
      </c>
      <c r="N397" s="1000"/>
      <c r="O397" s="541">
        <f t="shared" ref="O397" si="2358">M397-K397</f>
        <v>11</v>
      </c>
      <c r="P397" s="541">
        <f t="shared" ref="P397" si="2359">M397-H397</f>
        <v>11</v>
      </c>
      <c r="Q397" s="1000">
        <v>31943</v>
      </c>
      <c r="R397" s="1000"/>
      <c r="S397" s="971">
        <f t="shared" ref="S397" si="2360">Q397-M397</f>
        <v>0</v>
      </c>
      <c r="T397" s="542">
        <f t="shared" ref="T397" si="2361">Q397-F397</f>
        <v>14</v>
      </c>
      <c r="U397" s="542"/>
      <c r="V397" s="541">
        <f t="shared" ref="V397" si="2362">P397</f>
        <v>11</v>
      </c>
      <c r="W397" s="543">
        <f t="shared" ref="W397" si="2363">T397-V397</f>
        <v>3</v>
      </c>
      <c r="X397" s="972" t="s">
        <v>423</v>
      </c>
      <c r="Y397" s="162" t="s">
        <v>51</v>
      </c>
      <c r="Z397" s="162" t="s">
        <v>29</v>
      </c>
      <c r="AA397" s="972">
        <v>2024</v>
      </c>
      <c r="AB397" s="164" t="s">
        <v>30</v>
      </c>
      <c r="AC397" s="1001">
        <v>9</v>
      </c>
      <c r="AD397" s="974">
        <f t="shared" ref="AD397" si="2364">T397/AC397</f>
        <v>1.5555555555555556</v>
      </c>
      <c r="AE397" s="975">
        <v>23.45</v>
      </c>
      <c r="AF397" s="544">
        <f t="shared" ref="AF397" si="2365">AD397*AE397</f>
        <v>36.477777777777774</v>
      </c>
      <c r="AG397" s="1030" t="s">
        <v>446</v>
      </c>
      <c r="AH397" s="1007">
        <f t="shared" ref="AH397" si="2366">AF397</f>
        <v>36.477777777777774</v>
      </c>
      <c r="AI397" s="978">
        <f t="shared" ref="AI397" si="2367">AD397</f>
        <v>1.5555555555555556</v>
      </c>
      <c r="AJ397" s="978">
        <f t="shared" ref="AJ397" si="2368">T397</f>
        <v>14</v>
      </c>
    </row>
    <row r="398" spans="1:39">
      <c r="A398" s="999">
        <v>45705</v>
      </c>
      <c r="B398" s="164" t="s">
        <v>607</v>
      </c>
      <c r="C398" s="164" t="s">
        <v>111</v>
      </c>
      <c r="D398" s="162" t="s">
        <v>448</v>
      </c>
      <c r="E398" s="164" t="s">
        <v>283</v>
      </c>
      <c r="F398" s="1000">
        <v>31943</v>
      </c>
      <c r="G398" s="1000"/>
      <c r="H398" s="1000">
        <v>31943</v>
      </c>
      <c r="I398" s="1000"/>
      <c r="J398" s="971">
        <f t="shared" ref="J398" si="2369">H398-F398</f>
        <v>0</v>
      </c>
      <c r="K398" s="1000">
        <v>31943</v>
      </c>
      <c r="L398" s="541">
        <f t="shared" ref="L398" si="2370">K398-H398</f>
        <v>0</v>
      </c>
      <c r="M398" s="1000">
        <v>31959</v>
      </c>
      <c r="N398" s="1000"/>
      <c r="O398" s="541">
        <f t="shared" ref="O398" si="2371">M398-K398</f>
        <v>16</v>
      </c>
      <c r="P398" s="541">
        <f t="shared" ref="P398" si="2372">M398-H398</f>
        <v>16</v>
      </c>
      <c r="Q398" s="1000">
        <v>31959</v>
      </c>
      <c r="R398" s="1000"/>
      <c r="S398" s="971">
        <f t="shared" ref="S398" si="2373">Q398-M398</f>
        <v>0</v>
      </c>
      <c r="T398" s="542">
        <f t="shared" ref="T398" si="2374">Q398-F398</f>
        <v>16</v>
      </c>
      <c r="U398" s="542"/>
      <c r="V398" s="541">
        <f t="shared" ref="V398" si="2375">P398</f>
        <v>16</v>
      </c>
      <c r="W398" s="543">
        <f t="shared" ref="W398" si="2376">T398-V398</f>
        <v>0</v>
      </c>
      <c r="X398" s="972" t="s">
        <v>423</v>
      </c>
      <c r="Y398" s="162" t="s">
        <v>51</v>
      </c>
      <c r="Z398" s="162" t="s">
        <v>29</v>
      </c>
      <c r="AA398" s="972">
        <v>2024</v>
      </c>
      <c r="AB398" s="164" t="s">
        <v>30</v>
      </c>
      <c r="AC398" s="1001">
        <v>9</v>
      </c>
      <c r="AD398" s="974">
        <f t="shared" ref="AD398" si="2377">T398/AC398</f>
        <v>1.7777777777777777</v>
      </c>
      <c r="AE398" s="975">
        <v>23.45</v>
      </c>
      <c r="AF398" s="544">
        <f t="shared" ref="AF398" si="2378">AD398*AE398</f>
        <v>41.688888888888883</v>
      </c>
      <c r="AG398" s="1030" t="s">
        <v>446</v>
      </c>
      <c r="AH398" s="1007">
        <f t="shared" ref="AH398" si="2379">AF398</f>
        <v>41.688888888888883</v>
      </c>
      <c r="AI398" s="978">
        <f t="shared" ref="AI398" si="2380">AD398</f>
        <v>1.7777777777777777</v>
      </c>
      <c r="AJ398" s="978">
        <f t="shared" ref="AJ398" si="2381">T398</f>
        <v>16</v>
      </c>
    </row>
    <row r="399" spans="1:39">
      <c r="A399" s="999">
        <v>45706</v>
      </c>
      <c r="B399" s="164" t="s">
        <v>607</v>
      </c>
      <c r="C399" s="164" t="s">
        <v>111</v>
      </c>
      <c r="D399" s="162" t="s">
        <v>447</v>
      </c>
      <c r="E399" s="164" t="s">
        <v>282</v>
      </c>
      <c r="F399" s="1000">
        <v>31967</v>
      </c>
      <c r="G399" s="1000"/>
      <c r="H399" s="1000">
        <v>31967</v>
      </c>
      <c r="I399" s="1000"/>
      <c r="J399" s="971">
        <f t="shared" ref="J399" si="2382">H399-F399</f>
        <v>0</v>
      </c>
      <c r="K399" s="1000">
        <v>31967</v>
      </c>
      <c r="L399" s="541">
        <f t="shared" ref="L399" si="2383">K399-H399</f>
        <v>0</v>
      </c>
      <c r="M399" s="1000">
        <v>31976</v>
      </c>
      <c r="N399" s="1000"/>
      <c r="O399" s="541">
        <f t="shared" ref="O399" si="2384">M399-K399</f>
        <v>9</v>
      </c>
      <c r="P399" s="541">
        <f t="shared" ref="P399" si="2385">M399-H399</f>
        <v>9</v>
      </c>
      <c r="Q399" s="1000">
        <v>31990</v>
      </c>
      <c r="R399" s="1000"/>
      <c r="S399" s="971">
        <f t="shared" ref="S399" si="2386">Q399-M399</f>
        <v>14</v>
      </c>
      <c r="T399" s="542">
        <f t="shared" ref="T399" si="2387">Q399-F399</f>
        <v>23</v>
      </c>
      <c r="U399" s="542"/>
      <c r="V399" s="541">
        <f t="shared" ref="V399" si="2388">P399</f>
        <v>9</v>
      </c>
      <c r="W399" s="543">
        <f t="shared" ref="W399" si="2389">T399-V399</f>
        <v>14</v>
      </c>
      <c r="X399" s="972" t="s">
        <v>423</v>
      </c>
      <c r="Y399" s="162" t="s">
        <v>51</v>
      </c>
      <c r="Z399" s="162" t="s">
        <v>29</v>
      </c>
      <c r="AA399" s="972">
        <v>2024</v>
      </c>
      <c r="AB399" s="164" t="s">
        <v>30</v>
      </c>
      <c r="AC399" s="1001">
        <v>9</v>
      </c>
      <c r="AD399" s="974">
        <f t="shared" ref="AD399" si="2390">T399/AC399</f>
        <v>2.5555555555555554</v>
      </c>
      <c r="AE399" s="975">
        <v>23.45</v>
      </c>
      <c r="AF399" s="544">
        <f t="shared" ref="AF399" si="2391">AD399*AE399</f>
        <v>59.92777777777777</v>
      </c>
      <c r="AG399" s="1030" t="s">
        <v>446</v>
      </c>
      <c r="AH399" s="1007">
        <f t="shared" ref="AH399" si="2392">AF399</f>
        <v>59.92777777777777</v>
      </c>
      <c r="AI399" s="978">
        <f t="shared" ref="AI399" si="2393">AD399</f>
        <v>2.5555555555555554</v>
      </c>
      <c r="AJ399" s="978">
        <f t="shared" ref="AJ399" si="2394">T399</f>
        <v>23</v>
      </c>
      <c r="AK399" s="1114" t="s">
        <v>439</v>
      </c>
      <c r="AL399" s="1114" t="s">
        <v>440</v>
      </c>
      <c r="AM399" s="1115" t="s">
        <v>2</v>
      </c>
    </row>
    <row r="400" spans="1:39">
      <c r="A400" s="999">
        <v>45706</v>
      </c>
      <c r="B400" s="164" t="s">
        <v>607</v>
      </c>
      <c r="C400" s="164" t="s">
        <v>111</v>
      </c>
      <c r="D400" s="162" t="s">
        <v>584</v>
      </c>
      <c r="E400" s="164" t="s">
        <v>282</v>
      </c>
      <c r="F400" s="1000">
        <v>31990</v>
      </c>
      <c r="G400" s="1000"/>
      <c r="H400" s="1000">
        <v>31990</v>
      </c>
      <c r="I400" s="1000"/>
      <c r="J400" s="971">
        <f t="shared" ref="J400" si="2395">H400-F400</f>
        <v>0</v>
      </c>
      <c r="K400" s="1000">
        <v>31990</v>
      </c>
      <c r="L400" s="541">
        <f t="shared" ref="L400" si="2396">K400-H400</f>
        <v>0</v>
      </c>
      <c r="M400" s="1000">
        <v>32003</v>
      </c>
      <c r="N400" s="1000"/>
      <c r="O400" s="541">
        <f t="shared" ref="O400" si="2397">M400-K400</f>
        <v>13</v>
      </c>
      <c r="P400" s="541">
        <f t="shared" ref="P400" si="2398">M400-H400</f>
        <v>13</v>
      </c>
      <c r="Q400" s="1000">
        <v>32011</v>
      </c>
      <c r="R400" s="1000"/>
      <c r="S400" s="971">
        <f t="shared" ref="S400" si="2399">Q400-M400</f>
        <v>8</v>
      </c>
      <c r="T400" s="542">
        <f t="shared" ref="T400" si="2400">Q400-F400</f>
        <v>21</v>
      </c>
      <c r="U400" s="542"/>
      <c r="V400" s="541">
        <f t="shared" ref="V400" si="2401">P400</f>
        <v>13</v>
      </c>
      <c r="W400" s="543">
        <f t="shared" ref="W400" si="2402">T400-V400</f>
        <v>8</v>
      </c>
      <c r="X400" s="972" t="s">
        <v>423</v>
      </c>
      <c r="Y400" s="162" t="s">
        <v>51</v>
      </c>
      <c r="Z400" s="162" t="s">
        <v>29</v>
      </c>
      <c r="AA400" s="972">
        <v>2024</v>
      </c>
      <c r="AB400" s="164" t="s">
        <v>30</v>
      </c>
      <c r="AC400" s="1001">
        <v>9</v>
      </c>
      <c r="AD400" s="974">
        <f t="shared" ref="AD400" si="2403">T400/AC400</f>
        <v>2.3333333333333335</v>
      </c>
      <c r="AE400" s="975">
        <v>23.45</v>
      </c>
      <c r="AF400" s="544">
        <f t="shared" ref="AF400" si="2404">AD400*AE400</f>
        <v>54.716666666666669</v>
      </c>
      <c r="AG400" s="1030" t="s">
        <v>446</v>
      </c>
      <c r="AH400" s="1007">
        <f t="shared" ref="AH400" si="2405">AF400</f>
        <v>54.716666666666669</v>
      </c>
      <c r="AI400" s="978">
        <f t="shared" ref="AI400" si="2406">AD400</f>
        <v>2.3333333333333335</v>
      </c>
      <c r="AJ400" s="978">
        <f t="shared" ref="AJ400" si="2407">T400</f>
        <v>21</v>
      </c>
      <c r="AK400" s="1121">
        <f>SUM(AH391:AH400)</f>
        <v>609.70000000000005</v>
      </c>
      <c r="AL400" s="1116">
        <v>600</v>
      </c>
      <c r="AM400" s="1117">
        <v>45706</v>
      </c>
    </row>
    <row r="401" spans="1:39">
      <c r="A401" s="999">
        <v>45706</v>
      </c>
      <c r="B401" s="164" t="s">
        <v>607</v>
      </c>
      <c r="C401" s="164" t="s">
        <v>111</v>
      </c>
      <c r="D401" s="162" t="s">
        <v>609</v>
      </c>
      <c r="E401" s="164" t="s">
        <v>283</v>
      </c>
      <c r="F401" s="1000">
        <v>32011</v>
      </c>
      <c r="G401" s="1000"/>
      <c r="H401" s="1000">
        <v>32028</v>
      </c>
      <c r="I401" s="1000"/>
      <c r="J401" s="971">
        <f t="shared" ref="J401" si="2408">H401-F401</f>
        <v>17</v>
      </c>
      <c r="K401" s="1000">
        <v>32028</v>
      </c>
      <c r="L401" s="541">
        <f t="shared" ref="L401" si="2409">K401-H401</f>
        <v>0</v>
      </c>
      <c r="M401" s="1000">
        <v>32040</v>
      </c>
      <c r="N401" s="1000"/>
      <c r="O401" s="541">
        <f t="shared" ref="O401" si="2410">M401-K401</f>
        <v>12</v>
      </c>
      <c r="P401" s="541">
        <f t="shared" ref="P401" si="2411">M401-H401</f>
        <v>12</v>
      </c>
      <c r="Q401" s="1000">
        <v>32040</v>
      </c>
      <c r="R401" s="1000"/>
      <c r="S401" s="971">
        <f t="shared" ref="S401" si="2412">Q401-M401</f>
        <v>0</v>
      </c>
      <c r="T401" s="542">
        <f t="shared" ref="T401" si="2413">Q401-F401</f>
        <v>29</v>
      </c>
      <c r="U401" s="542"/>
      <c r="V401" s="541">
        <f t="shared" ref="V401" si="2414">P401</f>
        <v>12</v>
      </c>
      <c r="W401" s="543">
        <f t="shared" ref="W401" si="2415">T401-V401</f>
        <v>17</v>
      </c>
      <c r="X401" s="972" t="s">
        <v>423</v>
      </c>
      <c r="Y401" s="162" t="s">
        <v>51</v>
      </c>
      <c r="Z401" s="162" t="s">
        <v>29</v>
      </c>
      <c r="AA401" s="972">
        <v>2024</v>
      </c>
      <c r="AB401" s="164" t="s">
        <v>30</v>
      </c>
      <c r="AC401" s="1001">
        <v>9</v>
      </c>
      <c r="AD401" s="974">
        <f t="shared" ref="AD401" si="2416">T401/AC401</f>
        <v>3.2222222222222223</v>
      </c>
      <c r="AE401" s="975">
        <v>23.45</v>
      </c>
      <c r="AF401" s="544">
        <f t="shared" ref="AF401" si="2417">AD401*AE401</f>
        <v>75.561111111111117</v>
      </c>
      <c r="AG401" s="1030" t="s">
        <v>446</v>
      </c>
      <c r="AH401" s="1007">
        <f t="shared" ref="AH401" si="2418">AF401</f>
        <v>75.561111111111117</v>
      </c>
      <c r="AI401" s="978">
        <f t="shared" ref="AI401" si="2419">AD401</f>
        <v>3.2222222222222223</v>
      </c>
      <c r="AJ401" s="978">
        <f t="shared" ref="AJ401" si="2420">T401</f>
        <v>29</v>
      </c>
    </row>
    <row r="402" spans="1:39">
      <c r="A402" s="999">
        <v>45706</v>
      </c>
      <c r="B402" s="164" t="s">
        <v>607</v>
      </c>
      <c r="C402" s="164" t="s">
        <v>111</v>
      </c>
      <c r="D402" s="162" t="s">
        <v>448</v>
      </c>
      <c r="E402" s="164" t="s">
        <v>283</v>
      </c>
      <c r="F402" s="1000">
        <v>32040</v>
      </c>
      <c r="G402" s="1000"/>
      <c r="H402" s="1000">
        <v>32040</v>
      </c>
      <c r="I402" s="1000"/>
      <c r="J402" s="971">
        <f t="shared" ref="J402" si="2421">H402-F402</f>
        <v>0</v>
      </c>
      <c r="K402" s="1000">
        <v>32040</v>
      </c>
      <c r="L402" s="541">
        <f t="shared" ref="L402" si="2422">K402-H402</f>
        <v>0</v>
      </c>
      <c r="M402" s="1000">
        <v>32056</v>
      </c>
      <c r="N402" s="1000"/>
      <c r="O402" s="541">
        <f t="shared" ref="O402" si="2423">M402-K402</f>
        <v>16</v>
      </c>
      <c r="P402" s="541">
        <f t="shared" ref="P402" si="2424">M402-H402</f>
        <v>16</v>
      </c>
      <c r="Q402" s="1000">
        <v>32063</v>
      </c>
      <c r="R402" s="1000"/>
      <c r="S402" s="971">
        <f t="shared" ref="S402" si="2425">Q402-M402</f>
        <v>7</v>
      </c>
      <c r="T402" s="542">
        <f t="shared" ref="T402" si="2426">Q402-F402</f>
        <v>23</v>
      </c>
      <c r="U402" s="542"/>
      <c r="V402" s="541">
        <f t="shared" ref="V402" si="2427">P402</f>
        <v>16</v>
      </c>
      <c r="W402" s="543">
        <f t="shared" ref="W402" si="2428">T402-V402</f>
        <v>7</v>
      </c>
      <c r="X402" s="972" t="s">
        <v>423</v>
      </c>
      <c r="Y402" s="162" t="s">
        <v>51</v>
      </c>
      <c r="Z402" s="162" t="s">
        <v>29</v>
      </c>
      <c r="AA402" s="972">
        <v>2024</v>
      </c>
      <c r="AB402" s="164" t="s">
        <v>30</v>
      </c>
      <c r="AC402" s="1001">
        <v>9</v>
      </c>
      <c r="AD402" s="974">
        <f t="shared" ref="AD402" si="2429">T402/AC402</f>
        <v>2.5555555555555554</v>
      </c>
      <c r="AE402" s="975">
        <v>23.45</v>
      </c>
      <c r="AF402" s="544">
        <f t="shared" ref="AF402" si="2430">AD402*AE402</f>
        <v>59.92777777777777</v>
      </c>
      <c r="AG402" s="1030" t="s">
        <v>446</v>
      </c>
      <c r="AH402" s="1007">
        <f t="shared" ref="AH402" si="2431">AF402</f>
        <v>59.92777777777777</v>
      </c>
      <c r="AI402" s="978">
        <f t="shared" ref="AI402" si="2432">AD402</f>
        <v>2.5555555555555554</v>
      </c>
      <c r="AJ402" s="978">
        <f t="shared" ref="AJ402" si="2433">T402</f>
        <v>23</v>
      </c>
    </row>
    <row r="403" spans="1:39">
      <c r="A403" s="999">
        <v>45707</v>
      </c>
      <c r="B403" s="164" t="s">
        <v>607</v>
      </c>
      <c r="C403" s="164" t="s">
        <v>111</v>
      </c>
      <c r="D403" s="162" t="s">
        <v>447</v>
      </c>
      <c r="E403" s="164" t="s">
        <v>282</v>
      </c>
      <c r="F403" s="1000">
        <v>32063</v>
      </c>
      <c r="G403" s="1000"/>
      <c r="H403" s="1000">
        <v>32073</v>
      </c>
      <c r="I403" s="1000"/>
      <c r="J403" s="971">
        <f t="shared" ref="J403" si="2434">H403-F403</f>
        <v>10</v>
      </c>
      <c r="K403" s="1000">
        <v>32073</v>
      </c>
      <c r="L403" s="541">
        <f t="shared" ref="L403" si="2435">K403-H403</f>
        <v>0</v>
      </c>
      <c r="M403" s="1000">
        <v>32087</v>
      </c>
      <c r="N403" s="1000"/>
      <c r="O403" s="541">
        <f t="shared" ref="O403" si="2436">M403-K403</f>
        <v>14</v>
      </c>
      <c r="P403" s="541">
        <f t="shared" ref="P403" si="2437">M403-H403</f>
        <v>14</v>
      </c>
      <c r="Q403" s="1000">
        <v>32087</v>
      </c>
      <c r="R403" s="1000"/>
      <c r="S403" s="971">
        <f t="shared" ref="S403" si="2438">Q403-M403</f>
        <v>0</v>
      </c>
      <c r="T403" s="542">
        <f t="shared" ref="T403" si="2439">Q403-F403</f>
        <v>24</v>
      </c>
      <c r="U403" s="542"/>
      <c r="V403" s="541">
        <f t="shared" ref="V403" si="2440">P403</f>
        <v>14</v>
      </c>
      <c r="W403" s="543">
        <f t="shared" ref="W403" si="2441">T403-V403</f>
        <v>10</v>
      </c>
      <c r="X403" s="972" t="s">
        <v>423</v>
      </c>
      <c r="Y403" s="162" t="s">
        <v>51</v>
      </c>
      <c r="Z403" s="162" t="s">
        <v>29</v>
      </c>
      <c r="AA403" s="972">
        <v>2024</v>
      </c>
      <c r="AB403" s="164" t="s">
        <v>30</v>
      </c>
      <c r="AC403" s="1001">
        <v>9</v>
      </c>
      <c r="AD403" s="974">
        <f t="shared" ref="AD403" si="2442">T403/AC403</f>
        <v>2.6666666666666665</v>
      </c>
      <c r="AE403" s="975">
        <v>23.45</v>
      </c>
      <c r="AF403" s="544">
        <f t="shared" ref="AF403" si="2443">AD403*AE403</f>
        <v>62.533333333333331</v>
      </c>
      <c r="AG403" s="1030" t="s">
        <v>446</v>
      </c>
      <c r="AH403" s="1007">
        <f t="shared" ref="AH403" si="2444">AF403</f>
        <v>62.533333333333331</v>
      </c>
      <c r="AI403" s="978">
        <f t="shared" ref="AI403" si="2445">AD403</f>
        <v>2.6666666666666665</v>
      </c>
      <c r="AJ403" s="978">
        <f t="shared" ref="AJ403" si="2446">T403</f>
        <v>24</v>
      </c>
    </row>
    <row r="404" spans="1:39">
      <c r="A404" s="999">
        <v>45707</v>
      </c>
      <c r="B404" s="164" t="s">
        <v>607</v>
      </c>
      <c r="C404" s="164" t="s">
        <v>111</v>
      </c>
      <c r="D404" s="162" t="s">
        <v>584</v>
      </c>
      <c r="E404" s="164" t="s">
        <v>282</v>
      </c>
      <c r="F404" s="1000">
        <v>32087</v>
      </c>
      <c r="G404" s="1000"/>
      <c r="H404" s="1000">
        <v>32087</v>
      </c>
      <c r="I404" s="1000"/>
      <c r="J404" s="971">
        <f t="shared" ref="J404" si="2447">H404-F404</f>
        <v>0</v>
      </c>
      <c r="K404" s="1000">
        <v>32087</v>
      </c>
      <c r="L404" s="541">
        <f t="shared" ref="L404" si="2448">K404-H404</f>
        <v>0</v>
      </c>
      <c r="M404" s="1000">
        <v>32098</v>
      </c>
      <c r="N404" s="1000"/>
      <c r="O404" s="541">
        <f t="shared" ref="O404" si="2449">M404-K404</f>
        <v>11</v>
      </c>
      <c r="P404" s="541">
        <f t="shared" ref="P404" si="2450">M404-H404</f>
        <v>11</v>
      </c>
      <c r="Q404" s="1000">
        <v>32101</v>
      </c>
      <c r="R404" s="1000"/>
      <c r="S404" s="971">
        <f t="shared" ref="S404" si="2451">Q404-M404</f>
        <v>3</v>
      </c>
      <c r="T404" s="542">
        <f t="shared" ref="T404" si="2452">Q404-F404</f>
        <v>14</v>
      </c>
      <c r="U404" s="542"/>
      <c r="V404" s="541">
        <f t="shared" ref="V404" si="2453">P404</f>
        <v>11</v>
      </c>
      <c r="W404" s="543">
        <f t="shared" ref="W404" si="2454">T404-V404</f>
        <v>3</v>
      </c>
      <c r="X404" s="972" t="s">
        <v>423</v>
      </c>
      <c r="Y404" s="162" t="s">
        <v>51</v>
      </c>
      <c r="Z404" s="162" t="s">
        <v>29</v>
      </c>
      <c r="AA404" s="972">
        <v>2024</v>
      </c>
      <c r="AB404" s="164" t="s">
        <v>30</v>
      </c>
      <c r="AC404" s="1001">
        <v>9</v>
      </c>
      <c r="AD404" s="974">
        <f t="shared" ref="AD404" si="2455">T404/AC404</f>
        <v>1.5555555555555556</v>
      </c>
      <c r="AE404" s="975">
        <v>23.45</v>
      </c>
      <c r="AF404" s="544">
        <f t="shared" ref="AF404" si="2456">AD404*AE404</f>
        <v>36.477777777777774</v>
      </c>
      <c r="AG404" s="1030" t="s">
        <v>446</v>
      </c>
      <c r="AH404" s="1007">
        <f t="shared" ref="AH404" si="2457">AF404</f>
        <v>36.477777777777774</v>
      </c>
      <c r="AI404" s="978">
        <f t="shared" ref="AI404" si="2458">AD404</f>
        <v>1.5555555555555556</v>
      </c>
      <c r="AJ404" s="978">
        <f t="shared" ref="AJ404" si="2459">T404</f>
        <v>14</v>
      </c>
    </row>
    <row r="405" spans="1:39">
      <c r="A405" s="999">
        <v>45707</v>
      </c>
      <c r="B405" s="164" t="s">
        <v>607</v>
      </c>
      <c r="C405" s="164" t="s">
        <v>111</v>
      </c>
      <c r="D405" s="162" t="s">
        <v>448</v>
      </c>
      <c r="E405" s="164" t="s">
        <v>283</v>
      </c>
      <c r="F405" s="1000">
        <v>32101</v>
      </c>
      <c r="G405" s="1000"/>
      <c r="H405" s="1000">
        <v>32109</v>
      </c>
      <c r="I405" s="1000"/>
      <c r="J405" s="971">
        <f t="shared" ref="J405" si="2460">H405-F405</f>
        <v>8</v>
      </c>
      <c r="K405" s="1000">
        <v>32109</v>
      </c>
      <c r="L405" s="541">
        <f t="shared" ref="L405" si="2461">K405-H405</f>
        <v>0</v>
      </c>
      <c r="M405" s="1000">
        <v>32125</v>
      </c>
      <c r="N405" s="1000"/>
      <c r="O405" s="541">
        <f t="shared" ref="O405" si="2462">M405-K405</f>
        <v>16</v>
      </c>
      <c r="P405" s="541">
        <f t="shared" ref="P405" si="2463">M405-H405</f>
        <v>16</v>
      </c>
      <c r="Q405" s="1000">
        <v>32132</v>
      </c>
      <c r="R405" s="1000"/>
      <c r="S405" s="971">
        <f t="shared" ref="S405" si="2464">Q405-M405</f>
        <v>7</v>
      </c>
      <c r="T405" s="542">
        <f t="shared" ref="T405" si="2465">Q405-F405</f>
        <v>31</v>
      </c>
      <c r="U405" s="542"/>
      <c r="V405" s="541">
        <f t="shared" ref="V405" si="2466">P405</f>
        <v>16</v>
      </c>
      <c r="W405" s="543">
        <f t="shared" ref="W405" si="2467">T405-V405</f>
        <v>15</v>
      </c>
      <c r="X405" s="972" t="s">
        <v>423</v>
      </c>
      <c r="Y405" s="162" t="s">
        <v>51</v>
      </c>
      <c r="Z405" s="162" t="s">
        <v>29</v>
      </c>
      <c r="AA405" s="972">
        <v>2024</v>
      </c>
      <c r="AB405" s="164" t="s">
        <v>30</v>
      </c>
      <c r="AC405" s="1001">
        <v>9</v>
      </c>
      <c r="AD405" s="974">
        <f t="shared" ref="AD405" si="2468">T405/AC405</f>
        <v>3.4444444444444446</v>
      </c>
      <c r="AE405" s="975">
        <v>23.45</v>
      </c>
      <c r="AF405" s="544">
        <f t="shared" ref="AF405" si="2469">AD405*AE405</f>
        <v>80.772222222222226</v>
      </c>
      <c r="AG405" s="1030" t="s">
        <v>446</v>
      </c>
      <c r="AH405" s="1007">
        <f t="shared" ref="AH405" si="2470">AF405</f>
        <v>80.772222222222226</v>
      </c>
      <c r="AI405" s="978">
        <f t="shared" ref="AI405" si="2471">AD405</f>
        <v>3.4444444444444446</v>
      </c>
      <c r="AJ405" s="978">
        <f t="shared" ref="AJ405" si="2472">T405</f>
        <v>31</v>
      </c>
      <c r="AK405" s="1114" t="s">
        <v>439</v>
      </c>
      <c r="AL405" s="1114" t="s">
        <v>440</v>
      </c>
      <c r="AM405" s="1115" t="s">
        <v>2</v>
      </c>
    </row>
    <row r="406" spans="1:39">
      <c r="A406" s="999">
        <v>45708</v>
      </c>
      <c r="B406" s="164" t="s">
        <v>607</v>
      </c>
      <c r="C406" s="164" t="s">
        <v>111</v>
      </c>
      <c r="D406" s="162" t="s">
        <v>447</v>
      </c>
      <c r="E406" s="164" t="s">
        <v>282</v>
      </c>
      <c r="F406" s="1000">
        <v>32132</v>
      </c>
      <c r="G406" s="1000"/>
      <c r="H406" s="1000">
        <v>32141</v>
      </c>
      <c r="I406" s="1000"/>
      <c r="J406" s="971">
        <f t="shared" ref="J406" si="2473">H406-F406</f>
        <v>9</v>
      </c>
      <c r="K406" s="1000">
        <v>32141</v>
      </c>
      <c r="L406" s="541">
        <f t="shared" ref="L406" si="2474">K406-H406</f>
        <v>0</v>
      </c>
      <c r="M406" s="1000">
        <v>32155</v>
      </c>
      <c r="N406" s="1000"/>
      <c r="O406" s="541">
        <f t="shared" ref="O406" si="2475">M406-K406</f>
        <v>14</v>
      </c>
      <c r="P406" s="541">
        <f t="shared" ref="P406" si="2476">M406-H406</f>
        <v>14</v>
      </c>
      <c r="Q406" s="1000">
        <v>32163</v>
      </c>
      <c r="R406" s="1000"/>
      <c r="S406" s="971">
        <f t="shared" ref="S406" si="2477">Q406-M406</f>
        <v>8</v>
      </c>
      <c r="T406" s="542">
        <f t="shared" ref="T406" si="2478">Q406-F406</f>
        <v>31</v>
      </c>
      <c r="U406" s="542"/>
      <c r="V406" s="541">
        <f t="shared" ref="V406" si="2479">P406</f>
        <v>14</v>
      </c>
      <c r="W406" s="543">
        <f t="shared" ref="W406" si="2480">T406-V406</f>
        <v>17</v>
      </c>
      <c r="X406" s="972" t="s">
        <v>423</v>
      </c>
      <c r="Y406" s="162" t="s">
        <v>51</v>
      </c>
      <c r="Z406" s="162" t="s">
        <v>29</v>
      </c>
      <c r="AA406" s="972">
        <v>2024</v>
      </c>
      <c r="AB406" s="164" t="s">
        <v>30</v>
      </c>
      <c r="AC406" s="1001">
        <v>9</v>
      </c>
      <c r="AD406" s="974">
        <f t="shared" ref="AD406" si="2481">T406/AC406</f>
        <v>3.4444444444444446</v>
      </c>
      <c r="AE406" s="975">
        <v>23.45</v>
      </c>
      <c r="AF406" s="544">
        <f t="shared" ref="AF406" si="2482">AD406*AE406</f>
        <v>80.772222222222226</v>
      </c>
      <c r="AG406" s="1030" t="s">
        <v>446</v>
      </c>
      <c r="AH406" s="1007">
        <f t="shared" ref="AH406" si="2483">AF406</f>
        <v>80.772222222222226</v>
      </c>
      <c r="AI406" s="978">
        <f t="shared" ref="AI406" si="2484">AD406</f>
        <v>3.4444444444444446</v>
      </c>
      <c r="AJ406" s="978">
        <f t="shared" ref="AJ406" si="2485">T406</f>
        <v>31</v>
      </c>
      <c r="AK406" s="1121">
        <f>SUM(AH401:AH406)</f>
        <v>396.04444444444448</v>
      </c>
      <c r="AL406" s="1116">
        <v>500</v>
      </c>
      <c r="AM406" s="1117">
        <v>45708</v>
      </c>
    </row>
    <row r="407" spans="1:39">
      <c r="A407" s="999">
        <v>45708</v>
      </c>
      <c r="B407" s="164" t="s">
        <v>607</v>
      </c>
      <c r="C407" s="164" t="s">
        <v>111</v>
      </c>
      <c r="D407" s="162" t="s">
        <v>448</v>
      </c>
      <c r="E407" s="164" t="s">
        <v>283</v>
      </c>
      <c r="F407" s="1000">
        <v>32163</v>
      </c>
      <c r="G407" s="1000"/>
      <c r="H407" s="1000">
        <v>32170</v>
      </c>
      <c r="I407" s="1000"/>
      <c r="J407" s="971">
        <f t="shared" ref="J407" si="2486">H407-F407</f>
        <v>7</v>
      </c>
      <c r="K407" s="1000">
        <v>32170</v>
      </c>
      <c r="L407" s="541">
        <f t="shared" ref="L407" si="2487">K407-H407</f>
        <v>0</v>
      </c>
      <c r="M407" s="1000">
        <v>32186</v>
      </c>
      <c r="N407" s="1000"/>
      <c r="O407" s="541">
        <f t="shared" ref="O407" si="2488">M407-K407</f>
        <v>16</v>
      </c>
      <c r="P407" s="541">
        <f t="shared" ref="P407" si="2489">M407-H407</f>
        <v>16</v>
      </c>
      <c r="Q407" s="1000">
        <v>32193</v>
      </c>
      <c r="R407" s="1000"/>
      <c r="S407" s="971">
        <f t="shared" ref="S407" si="2490">Q407-M407</f>
        <v>7</v>
      </c>
      <c r="T407" s="542">
        <f t="shared" ref="T407" si="2491">Q407-F407</f>
        <v>30</v>
      </c>
      <c r="U407" s="542"/>
      <c r="V407" s="541">
        <f t="shared" ref="V407" si="2492">P407</f>
        <v>16</v>
      </c>
      <c r="W407" s="543">
        <f t="shared" ref="W407" si="2493">T407-V407</f>
        <v>14</v>
      </c>
      <c r="X407" s="972" t="s">
        <v>423</v>
      </c>
      <c r="Y407" s="162" t="s">
        <v>51</v>
      </c>
      <c r="Z407" s="162" t="s">
        <v>29</v>
      </c>
      <c r="AA407" s="972">
        <v>2024</v>
      </c>
      <c r="AB407" s="164" t="s">
        <v>30</v>
      </c>
      <c r="AC407" s="1001">
        <v>9</v>
      </c>
      <c r="AD407" s="974">
        <f t="shared" ref="AD407" si="2494">T407/AC407</f>
        <v>3.3333333333333335</v>
      </c>
      <c r="AE407" s="975">
        <v>23.45</v>
      </c>
      <c r="AF407" s="544">
        <f t="shared" ref="AF407" si="2495">AD407*AE407</f>
        <v>78.166666666666671</v>
      </c>
      <c r="AG407" s="1030" t="s">
        <v>446</v>
      </c>
      <c r="AH407" s="1007">
        <f t="shared" ref="AH407" si="2496">AF407</f>
        <v>78.166666666666671</v>
      </c>
      <c r="AI407" s="978">
        <f t="shared" ref="AI407" si="2497">AD407</f>
        <v>3.3333333333333335</v>
      </c>
      <c r="AJ407" s="978">
        <f t="shared" ref="AJ407" si="2498">T407</f>
        <v>30</v>
      </c>
    </row>
    <row r="408" spans="1:39">
      <c r="A408" s="999">
        <v>45709</v>
      </c>
      <c r="B408" s="164" t="s">
        <v>607</v>
      </c>
      <c r="C408" s="164" t="s">
        <v>111</v>
      </c>
      <c r="D408" s="162" t="s">
        <v>447</v>
      </c>
      <c r="E408" s="164" t="s">
        <v>282</v>
      </c>
      <c r="F408" s="1000">
        <v>32193</v>
      </c>
      <c r="G408" s="1000"/>
      <c r="H408" s="1000">
        <v>32203</v>
      </c>
      <c r="I408" s="1000"/>
      <c r="J408" s="971">
        <f t="shared" ref="J408" si="2499">H408-F408</f>
        <v>10</v>
      </c>
      <c r="K408" s="1000">
        <v>32203</v>
      </c>
      <c r="L408" s="541">
        <f t="shared" ref="L408" si="2500">K408-H408</f>
        <v>0</v>
      </c>
      <c r="M408" s="1000">
        <v>32216</v>
      </c>
      <c r="N408" s="1000"/>
      <c r="O408" s="541">
        <f t="shared" ref="O408" si="2501">M408-K408</f>
        <v>13</v>
      </c>
      <c r="P408" s="541">
        <f t="shared" ref="P408" si="2502">M408-H408</f>
        <v>13</v>
      </c>
      <c r="Q408" s="1000">
        <v>32216</v>
      </c>
      <c r="R408" s="1000"/>
      <c r="S408" s="971">
        <f t="shared" ref="S408" si="2503">Q408-M408</f>
        <v>0</v>
      </c>
      <c r="T408" s="542">
        <f t="shared" ref="T408" si="2504">Q408-F408</f>
        <v>23</v>
      </c>
      <c r="U408" s="542"/>
      <c r="V408" s="541">
        <f t="shared" ref="V408" si="2505">P408</f>
        <v>13</v>
      </c>
      <c r="W408" s="543">
        <f t="shared" ref="W408" si="2506">T408-V408</f>
        <v>10</v>
      </c>
      <c r="X408" s="972" t="s">
        <v>423</v>
      </c>
      <c r="Y408" s="162" t="s">
        <v>51</v>
      </c>
      <c r="Z408" s="162" t="s">
        <v>29</v>
      </c>
      <c r="AA408" s="972">
        <v>2024</v>
      </c>
      <c r="AB408" s="164" t="s">
        <v>30</v>
      </c>
      <c r="AC408" s="1001">
        <v>9</v>
      </c>
      <c r="AD408" s="974">
        <f t="shared" ref="AD408" si="2507">T408/AC408</f>
        <v>2.5555555555555554</v>
      </c>
      <c r="AE408" s="975">
        <v>23.45</v>
      </c>
      <c r="AF408" s="544">
        <f t="shared" ref="AF408" si="2508">AD408*AE408</f>
        <v>59.92777777777777</v>
      </c>
      <c r="AG408" s="1030" t="s">
        <v>446</v>
      </c>
      <c r="AH408" s="1007">
        <f t="shared" ref="AH408" si="2509">AF408</f>
        <v>59.92777777777777</v>
      </c>
      <c r="AI408" s="978">
        <f t="shared" ref="AI408" si="2510">AD408</f>
        <v>2.5555555555555554</v>
      </c>
      <c r="AJ408" s="978">
        <f t="shared" ref="AJ408" si="2511">T408</f>
        <v>23</v>
      </c>
    </row>
    <row r="409" spans="1:39">
      <c r="A409" s="999">
        <v>45709</v>
      </c>
      <c r="B409" s="164" t="s">
        <v>607</v>
      </c>
      <c r="C409" s="164" t="s">
        <v>111</v>
      </c>
      <c r="D409" s="162" t="s">
        <v>584</v>
      </c>
      <c r="E409" s="164" t="s">
        <v>282</v>
      </c>
      <c r="F409" s="1000">
        <v>32216</v>
      </c>
      <c r="G409" s="1000"/>
      <c r="H409" s="1000">
        <v>32216</v>
      </c>
      <c r="I409" s="1000"/>
      <c r="J409" s="971">
        <f t="shared" ref="J409" si="2512">H409-F409</f>
        <v>0</v>
      </c>
      <c r="K409" s="1000">
        <v>32216</v>
      </c>
      <c r="L409" s="541">
        <f t="shared" ref="L409" si="2513">K409-H409</f>
        <v>0</v>
      </c>
      <c r="M409" s="1000">
        <v>32229</v>
      </c>
      <c r="N409" s="1000"/>
      <c r="O409" s="541">
        <f t="shared" ref="O409" si="2514">M409-K409</f>
        <v>13</v>
      </c>
      <c r="P409" s="541">
        <f t="shared" ref="P409" si="2515">M409-H409</f>
        <v>13</v>
      </c>
      <c r="Q409" s="1000">
        <v>32233</v>
      </c>
      <c r="R409" s="1000"/>
      <c r="S409" s="971">
        <f t="shared" ref="S409" si="2516">Q409-M409</f>
        <v>4</v>
      </c>
      <c r="T409" s="542">
        <f t="shared" ref="T409" si="2517">Q409-F409</f>
        <v>17</v>
      </c>
      <c r="U409" s="542"/>
      <c r="V409" s="541">
        <f t="shared" ref="V409" si="2518">P409</f>
        <v>13</v>
      </c>
      <c r="W409" s="543">
        <f t="shared" ref="W409" si="2519">T409-V409</f>
        <v>4</v>
      </c>
      <c r="X409" s="972" t="s">
        <v>423</v>
      </c>
      <c r="Y409" s="162" t="s">
        <v>51</v>
      </c>
      <c r="Z409" s="162" t="s">
        <v>29</v>
      </c>
      <c r="AA409" s="972">
        <v>2024</v>
      </c>
      <c r="AB409" s="164" t="s">
        <v>30</v>
      </c>
      <c r="AC409" s="1001">
        <v>9</v>
      </c>
      <c r="AD409" s="974">
        <f t="shared" ref="AD409" si="2520">T409/AC409</f>
        <v>1.8888888888888888</v>
      </c>
      <c r="AE409" s="975">
        <v>23.45</v>
      </c>
      <c r="AF409" s="544">
        <f t="shared" ref="AF409" si="2521">AD409*AE409</f>
        <v>44.294444444444444</v>
      </c>
      <c r="AG409" s="1030" t="s">
        <v>446</v>
      </c>
      <c r="AH409" s="1007">
        <f t="shared" ref="AH409" si="2522">AF409</f>
        <v>44.294444444444444</v>
      </c>
      <c r="AI409" s="978">
        <f t="shared" ref="AI409" si="2523">AD409</f>
        <v>1.8888888888888888</v>
      </c>
      <c r="AJ409" s="978">
        <f t="shared" ref="AJ409" si="2524">T409</f>
        <v>17</v>
      </c>
    </row>
    <row r="410" spans="1:39">
      <c r="A410" s="999">
        <v>45709</v>
      </c>
      <c r="B410" s="164" t="s">
        <v>607</v>
      </c>
      <c r="C410" s="164" t="s">
        <v>111</v>
      </c>
      <c r="D410" s="162" t="s">
        <v>609</v>
      </c>
      <c r="E410" s="164" t="s">
        <v>283</v>
      </c>
      <c r="F410" s="1000">
        <v>32233</v>
      </c>
      <c r="G410" s="1000"/>
      <c r="H410" s="1000">
        <v>32248</v>
      </c>
      <c r="I410" s="1000"/>
      <c r="J410" s="971">
        <f t="shared" ref="J410" si="2525">H410-F410</f>
        <v>15</v>
      </c>
      <c r="K410" s="1000">
        <v>32248</v>
      </c>
      <c r="L410" s="541">
        <f t="shared" ref="L410" si="2526">K410-H410</f>
        <v>0</v>
      </c>
      <c r="M410" s="1000">
        <v>32248</v>
      </c>
      <c r="N410" s="1000"/>
      <c r="O410" s="541">
        <f t="shared" ref="O410" si="2527">M410-K410</f>
        <v>0</v>
      </c>
      <c r="P410" s="541">
        <f t="shared" ref="P410" si="2528">M410-H410</f>
        <v>0</v>
      </c>
      <c r="Q410" s="1000">
        <v>32248</v>
      </c>
      <c r="R410" s="1000"/>
      <c r="S410" s="971">
        <f t="shared" ref="S410" si="2529">Q410-M410</f>
        <v>0</v>
      </c>
      <c r="T410" s="542">
        <f t="shared" ref="T410" si="2530">Q410-F410</f>
        <v>15</v>
      </c>
      <c r="U410" s="542"/>
      <c r="V410" s="541">
        <f t="shared" ref="V410" si="2531">P410</f>
        <v>0</v>
      </c>
      <c r="W410" s="543">
        <f t="shared" ref="W410" si="2532">T410-V410</f>
        <v>15</v>
      </c>
      <c r="X410" s="972" t="s">
        <v>423</v>
      </c>
      <c r="Y410" s="162" t="s">
        <v>51</v>
      </c>
      <c r="Z410" s="162" t="s">
        <v>29</v>
      </c>
      <c r="AA410" s="972">
        <v>2024</v>
      </c>
      <c r="AB410" s="164" t="s">
        <v>30</v>
      </c>
      <c r="AC410" s="1001">
        <v>9</v>
      </c>
      <c r="AD410" s="974">
        <f t="shared" ref="AD410" si="2533">T410/AC410</f>
        <v>1.6666666666666667</v>
      </c>
      <c r="AE410" s="975">
        <v>23.45</v>
      </c>
      <c r="AF410" s="544">
        <f t="shared" ref="AF410" si="2534">AD410*AE410</f>
        <v>39.083333333333336</v>
      </c>
      <c r="AG410" s="1030" t="s">
        <v>446</v>
      </c>
      <c r="AH410" s="1007">
        <f t="shared" ref="AH410" si="2535">AF410</f>
        <v>39.083333333333336</v>
      </c>
      <c r="AI410" s="978">
        <f t="shared" ref="AI410" si="2536">AD410</f>
        <v>1.6666666666666667</v>
      </c>
      <c r="AJ410" s="978">
        <f t="shared" ref="AJ410" si="2537">T410</f>
        <v>15</v>
      </c>
    </row>
    <row r="411" spans="1:39">
      <c r="A411" s="999">
        <v>45709</v>
      </c>
      <c r="B411" s="164" t="s">
        <v>607</v>
      </c>
      <c r="C411" s="164" t="s">
        <v>111</v>
      </c>
      <c r="D411" s="162" t="s">
        <v>448</v>
      </c>
      <c r="E411" s="164" t="s">
        <v>283</v>
      </c>
      <c r="F411" s="1000">
        <v>32248</v>
      </c>
      <c r="G411" s="1000"/>
      <c r="H411" s="1000">
        <v>32248</v>
      </c>
      <c r="I411" s="1000"/>
      <c r="J411" s="971">
        <f t="shared" ref="J411" si="2538">H411-F411</f>
        <v>0</v>
      </c>
      <c r="K411" s="1000">
        <v>32248</v>
      </c>
      <c r="L411" s="541">
        <f t="shared" ref="L411" si="2539">K411-H411</f>
        <v>0</v>
      </c>
      <c r="M411" s="1000">
        <v>32263</v>
      </c>
      <c r="N411" s="1000"/>
      <c r="O411" s="541">
        <f t="shared" ref="O411" si="2540">M411-K411</f>
        <v>15</v>
      </c>
      <c r="P411" s="541">
        <f t="shared" ref="P411" si="2541">M411-H411</f>
        <v>15</v>
      </c>
      <c r="Q411" s="1000">
        <v>32271</v>
      </c>
      <c r="R411" s="1000"/>
      <c r="S411" s="971">
        <f t="shared" ref="S411" si="2542">Q411-M411</f>
        <v>8</v>
      </c>
      <c r="T411" s="542">
        <f t="shared" ref="T411" si="2543">Q411-F411</f>
        <v>23</v>
      </c>
      <c r="U411" s="542"/>
      <c r="V411" s="541">
        <f t="shared" ref="V411" si="2544">P411</f>
        <v>15</v>
      </c>
      <c r="W411" s="543">
        <f t="shared" ref="W411" si="2545">T411-V411</f>
        <v>8</v>
      </c>
      <c r="X411" s="972" t="s">
        <v>423</v>
      </c>
      <c r="Y411" s="162" t="s">
        <v>51</v>
      </c>
      <c r="Z411" s="162" t="s">
        <v>29</v>
      </c>
      <c r="AA411" s="972">
        <v>2024</v>
      </c>
      <c r="AB411" s="164" t="s">
        <v>30</v>
      </c>
      <c r="AC411" s="1001">
        <v>9</v>
      </c>
      <c r="AD411" s="974">
        <f t="shared" ref="AD411" si="2546">T411/AC411</f>
        <v>2.5555555555555554</v>
      </c>
      <c r="AE411" s="975">
        <v>23.45</v>
      </c>
      <c r="AF411" s="544">
        <f t="shared" ref="AF411" si="2547">AD411*AE411</f>
        <v>59.92777777777777</v>
      </c>
      <c r="AG411" s="1030" t="s">
        <v>446</v>
      </c>
      <c r="AH411" s="1007">
        <f t="shared" ref="AH411" si="2548">AF411</f>
        <v>59.92777777777777</v>
      </c>
      <c r="AI411" s="978">
        <f t="shared" ref="AI411" si="2549">AD411</f>
        <v>2.5555555555555554</v>
      </c>
      <c r="AJ411" s="978">
        <f t="shared" ref="AJ411" si="2550">T411</f>
        <v>23</v>
      </c>
    </row>
    <row r="412" spans="1:39">
      <c r="A412" s="999">
        <v>45712</v>
      </c>
      <c r="B412" s="164" t="s">
        <v>607</v>
      </c>
      <c r="C412" s="164" t="s">
        <v>111</v>
      </c>
      <c r="D412" s="162" t="s">
        <v>447</v>
      </c>
      <c r="E412" s="164" t="s">
        <v>282</v>
      </c>
      <c r="F412" s="1000">
        <v>32271</v>
      </c>
      <c r="G412" s="1000"/>
      <c r="H412" s="1000">
        <v>32281</v>
      </c>
      <c r="I412" s="1000"/>
      <c r="J412" s="971">
        <f t="shared" ref="J412" si="2551">H412-F412</f>
        <v>10</v>
      </c>
      <c r="K412" s="1000">
        <v>32281</v>
      </c>
      <c r="L412" s="541">
        <f t="shared" ref="L412" si="2552">K412-H412</f>
        <v>0</v>
      </c>
      <c r="M412" s="1000">
        <v>32294</v>
      </c>
      <c r="N412" s="1000"/>
      <c r="O412" s="541">
        <f t="shared" ref="O412" si="2553">M412-K412</f>
        <v>13</v>
      </c>
      <c r="P412" s="541">
        <f t="shared" ref="P412" si="2554">M412-H412</f>
        <v>13</v>
      </c>
      <c r="Q412" s="1000">
        <v>32294</v>
      </c>
      <c r="R412" s="1000"/>
      <c r="S412" s="971">
        <f t="shared" ref="S412" si="2555">Q412-M412</f>
        <v>0</v>
      </c>
      <c r="T412" s="542">
        <f t="shared" ref="T412" si="2556">Q412-F412</f>
        <v>23</v>
      </c>
      <c r="U412" s="542"/>
      <c r="V412" s="541">
        <f t="shared" ref="V412" si="2557">P412</f>
        <v>13</v>
      </c>
      <c r="W412" s="543">
        <f t="shared" ref="W412" si="2558">T412-V412</f>
        <v>10</v>
      </c>
      <c r="X412" s="972" t="s">
        <v>423</v>
      </c>
      <c r="Y412" s="162" t="s">
        <v>51</v>
      </c>
      <c r="Z412" s="162" t="s">
        <v>29</v>
      </c>
      <c r="AA412" s="972">
        <v>2024</v>
      </c>
      <c r="AB412" s="164" t="s">
        <v>30</v>
      </c>
      <c r="AC412" s="1001">
        <v>9</v>
      </c>
      <c r="AD412" s="974">
        <f t="shared" ref="AD412" si="2559">T412/AC412</f>
        <v>2.5555555555555554</v>
      </c>
      <c r="AE412" s="975">
        <v>23.45</v>
      </c>
      <c r="AF412" s="544">
        <f t="shared" ref="AF412" si="2560">AD412*AE412</f>
        <v>59.92777777777777</v>
      </c>
      <c r="AG412" s="1030" t="s">
        <v>446</v>
      </c>
      <c r="AH412" s="1007">
        <f t="shared" ref="AH412" si="2561">AF412</f>
        <v>59.92777777777777</v>
      </c>
      <c r="AI412" s="978">
        <f t="shared" ref="AI412" si="2562">AD412</f>
        <v>2.5555555555555554</v>
      </c>
      <c r="AJ412" s="978">
        <f t="shared" ref="AJ412" si="2563">T412</f>
        <v>23</v>
      </c>
    </row>
    <row r="413" spans="1:39">
      <c r="A413" s="999">
        <v>45712</v>
      </c>
      <c r="B413" s="164" t="s">
        <v>607</v>
      </c>
      <c r="C413" s="164" t="s">
        <v>111</v>
      </c>
      <c r="D413" s="162" t="s">
        <v>609</v>
      </c>
      <c r="E413" s="164" t="s">
        <v>282</v>
      </c>
      <c r="F413" s="1000">
        <v>32294</v>
      </c>
      <c r="G413" s="1000"/>
      <c r="H413" s="1000">
        <v>32294</v>
      </c>
      <c r="I413" s="1000"/>
      <c r="J413" s="971">
        <f t="shared" ref="J413" si="2564">H413-F413</f>
        <v>0</v>
      </c>
      <c r="K413" s="1000">
        <v>32294</v>
      </c>
      <c r="L413" s="541">
        <f t="shared" ref="L413" si="2565">K413-H413</f>
        <v>0</v>
      </c>
      <c r="M413" s="1000">
        <v>32303</v>
      </c>
      <c r="N413" s="1000"/>
      <c r="O413" s="541">
        <f t="shared" ref="O413" si="2566">M413-K413</f>
        <v>9</v>
      </c>
      <c r="P413" s="541">
        <f t="shared" ref="P413" si="2567">M413-H413</f>
        <v>9</v>
      </c>
      <c r="Q413" s="1000">
        <v>32303</v>
      </c>
      <c r="R413" s="1000"/>
      <c r="S413" s="971">
        <f t="shared" ref="S413" si="2568">Q413-M413</f>
        <v>0</v>
      </c>
      <c r="T413" s="542">
        <f t="shared" ref="T413" si="2569">Q413-F413</f>
        <v>9</v>
      </c>
      <c r="U413" s="542"/>
      <c r="V413" s="541">
        <f t="shared" ref="V413" si="2570">P413</f>
        <v>9</v>
      </c>
      <c r="W413" s="543">
        <f t="shared" ref="W413" si="2571">T413-V413</f>
        <v>0</v>
      </c>
      <c r="X413" s="972" t="s">
        <v>423</v>
      </c>
      <c r="Y413" s="162" t="s">
        <v>51</v>
      </c>
      <c r="Z413" s="162" t="s">
        <v>29</v>
      </c>
      <c r="AA413" s="972">
        <v>2024</v>
      </c>
      <c r="AB413" s="164" t="s">
        <v>30</v>
      </c>
      <c r="AC413" s="1001">
        <v>9</v>
      </c>
      <c r="AD413" s="974">
        <f t="shared" ref="AD413" si="2572">T413/AC413</f>
        <v>1</v>
      </c>
      <c r="AE413" s="975">
        <v>23.45</v>
      </c>
      <c r="AF413" s="544">
        <f t="shared" ref="AF413" si="2573">AD413*AE413</f>
        <v>23.45</v>
      </c>
      <c r="AG413" s="1030" t="s">
        <v>446</v>
      </c>
      <c r="AH413" s="1007">
        <f t="shared" ref="AH413" si="2574">AF413</f>
        <v>23.45</v>
      </c>
      <c r="AI413" s="978">
        <f t="shared" ref="AI413" si="2575">AD413</f>
        <v>1</v>
      </c>
      <c r="AJ413" s="978">
        <f t="shared" ref="AJ413" si="2576">T413</f>
        <v>9</v>
      </c>
    </row>
    <row r="414" spans="1:39">
      <c r="A414" s="999">
        <v>45712</v>
      </c>
      <c r="B414" s="164" t="s">
        <v>607</v>
      </c>
      <c r="C414" s="164" t="s">
        <v>111</v>
      </c>
      <c r="D414" s="162" t="s">
        <v>448</v>
      </c>
      <c r="E414" s="164" t="s">
        <v>283</v>
      </c>
      <c r="F414" s="1000">
        <v>32303</v>
      </c>
      <c r="G414" s="1000"/>
      <c r="H414" s="1000">
        <v>32306</v>
      </c>
      <c r="I414" s="1000"/>
      <c r="J414" s="971">
        <f t="shared" ref="J414" si="2577">H414-F414</f>
        <v>3</v>
      </c>
      <c r="K414" s="1000">
        <v>32306</v>
      </c>
      <c r="L414" s="541">
        <f t="shared" ref="L414" si="2578">K414-H414</f>
        <v>0</v>
      </c>
      <c r="M414" s="1000">
        <v>32334</v>
      </c>
      <c r="N414" s="1000"/>
      <c r="O414" s="541">
        <f t="shared" ref="O414" si="2579">M414-K414</f>
        <v>28</v>
      </c>
      <c r="P414" s="541">
        <f t="shared" ref="P414" si="2580">M414-H414</f>
        <v>28</v>
      </c>
      <c r="Q414" s="1000">
        <v>32341</v>
      </c>
      <c r="R414" s="1000"/>
      <c r="S414" s="971">
        <f t="shared" ref="S414" si="2581">Q414-M414</f>
        <v>7</v>
      </c>
      <c r="T414" s="542">
        <f t="shared" ref="T414" si="2582">Q414-F414</f>
        <v>38</v>
      </c>
      <c r="U414" s="542"/>
      <c r="V414" s="541">
        <f t="shared" ref="V414" si="2583">P414</f>
        <v>28</v>
      </c>
      <c r="W414" s="543">
        <f t="shared" ref="W414" si="2584">T414-V414</f>
        <v>10</v>
      </c>
      <c r="X414" s="972" t="s">
        <v>423</v>
      </c>
      <c r="Y414" s="162" t="s">
        <v>51</v>
      </c>
      <c r="Z414" s="162" t="s">
        <v>29</v>
      </c>
      <c r="AA414" s="972">
        <v>2024</v>
      </c>
      <c r="AB414" s="164" t="s">
        <v>30</v>
      </c>
      <c r="AC414" s="1001">
        <v>9</v>
      </c>
      <c r="AD414" s="974">
        <f t="shared" ref="AD414" si="2585">T414/AC414</f>
        <v>4.2222222222222223</v>
      </c>
      <c r="AE414" s="975">
        <v>23.45</v>
      </c>
      <c r="AF414" s="544">
        <f t="shared" ref="AF414" si="2586">AD414*AE414</f>
        <v>99.011111111111106</v>
      </c>
      <c r="AG414" s="1030" t="s">
        <v>446</v>
      </c>
      <c r="AH414" s="1007">
        <f t="shared" ref="AH414" si="2587">AF414</f>
        <v>99.011111111111106</v>
      </c>
      <c r="AI414" s="978">
        <f t="shared" ref="AI414" si="2588">AD414</f>
        <v>4.2222222222222223</v>
      </c>
      <c r="AJ414" s="978">
        <f t="shared" ref="AJ414" si="2589">T414</f>
        <v>38</v>
      </c>
    </row>
    <row r="415" spans="1:39">
      <c r="A415" s="999">
        <v>45713</v>
      </c>
      <c r="B415" s="164" t="s">
        <v>607</v>
      </c>
      <c r="C415" s="164" t="s">
        <v>111</v>
      </c>
      <c r="D415" s="162" t="s">
        <v>447</v>
      </c>
      <c r="E415" s="164" t="s">
        <v>282</v>
      </c>
      <c r="F415" s="1000">
        <v>32341</v>
      </c>
      <c r="G415" s="1000"/>
      <c r="H415" s="1000">
        <v>32351</v>
      </c>
      <c r="I415" s="1000"/>
      <c r="J415" s="971">
        <f t="shared" ref="J415" si="2590">H415-F415</f>
        <v>10</v>
      </c>
      <c r="K415" s="1000">
        <v>32351</v>
      </c>
      <c r="L415" s="541">
        <f t="shared" ref="L415" si="2591">K415-H415</f>
        <v>0</v>
      </c>
      <c r="M415" s="1000">
        <v>32364</v>
      </c>
      <c r="N415" s="1000"/>
      <c r="O415" s="541">
        <f t="shared" ref="O415" si="2592">M415-K415</f>
        <v>13</v>
      </c>
      <c r="P415" s="541">
        <f t="shared" ref="P415" si="2593">M415-H415</f>
        <v>13</v>
      </c>
      <c r="Q415" s="1000">
        <v>32364</v>
      </c>
      <c r="R415" s="1000"/>
      <c r="S415" s="971">
        <f t="shared" ref="S415" si="2594">Q415-M415</f>
        <v>0</v>
      </c>
      <c r="T415" s="542">
        <f t="shared" ref="T415" si="2595">Q415-F415</f>
        <v>23</v>
      </c>
      <c r="U415" s="542"/>
      <c r="V415" s="541">
        <f t="shared" ref="V415" si="2596">P415</f>
        <v>13</v>
      </c>
      <c r="W415" s="543">
        <f t="shared" ref="W415" si="2597">T415-V415</f>
        <v>10</v>
      </c>
      <c r="X415" s="972" t="s">
        <v>423</v>
      </c>
      <c r="Y415" s="162" t="s">
        <v>51</v>
      </c>
      <c r="Z415" s="162" t="s">
        <v>29</v>
      </c>
      <c r="AA415" s="972">
        <v>2024</v>
      </c>
      <c r="AB415" s="164" t="s">
        <v>30</v>
      </c>
      <c r="AC415" s="1001">
        <v>9</v>
      </c>
      <c r="AD415" s="974">
        <f t="shared" ref="AD415" si="2598">T415/AC415</f>
        <v>2.5555555555555554</v>
      </c>
      <c r="AE415" s="975">
        <v>23.45</v>
      </c>
      <c r="AF415" s="544">
        <f t="shared" ref="AF415" si="2599">AD415*AE415</f>
        <v>59.92777777777777</v>
      </c>
      <c r="AG415" s="1030" t="s">
        <v>446</v>
      </c>
      <c r="AH415" s="1007">
        <f t="shared" ref="AH415" si="2600">AF415</f>
        <v>59.92777777777777</v>
      </c>
      <c r="AI415" s="978">
        <f t="shared" ref="AI415" si="2601">AD415</f>
        <v>2.5555555555555554</v>
      </c>
      <c r="AJ415" s="978">
        <f t="shared" ref="AJ415" si="2602">T415</f>
        <v>23</v>
      </c>
      <c r="AK415" s="1114" t="s">
        <v>439</v>
      </c>
      <c r="AL415" s="1114" t="s">
        <v>440</v>
      </c>
      <c r="AM415" s="1115" t="s">
        <v>2</v>
      </c>
    </row>
    <row r="416" spans="1:39">
      <c r="A416" s="999">
        <v>45713</v>
      </c>
      <c r="B416" s="164" t="s">
        <v>607</v>
      </c>
      <c r="C416" s="164" t="s">
        <v>111</v>
      </c>
      <c r="D416" s="162" t="s">
        <v>584</v>
      </c>
      <c r="E416" s="164" t="s">
        <v>282</v>
      </c>
      <c r="F416" s="1000">
        <v>32364</v>
      </c>
      <c r="G416" s="1000"/>
      <c r="H416" s="1000">
        <v>32364</v>
      </c>
      <c r="I416" s="1000"/>
      <c r="J416" s="971">
        <f t="shared" ref="J416" si="2603">H416-F416</f>
        <v>0</v>
      </c>
      <c r="K416" s="1000">
        <v>32364</v>
      </c>
      <c r="L416" s="541">
        <f t="shared" ref="L416" si="2604">K416-H416</f>
        <v>0</v>
      </c>
      <c r="M416" s="1000">
        <v>32378</v>
      </c>
      <c r="N416" s="1000"/>
      <c r="O416" s="541">
        <f t="shared" ref="O416" si="2605">M416-K416</f>
        <v>14</v>
      </c>
      <c r="P416" s="541">
        <f t="shared" ref="P416" si="2606">M416-H416</f>
        <v>14</v>
      </c>
      <c r="Q416" s="1000">
        <v>32381</v>
      </c>
      <c r="R416" s="1000"/>
      <c r="S416" s="971">
        <f t="shared" ref="S416" si="2607">Q416-M416</f>
        <v>3</v>
      </c>
      <c r="T416" s="542">
        <f t="shared" ref="T416" si="2608">Q416-F416</f>
        <v>17</v>
      </c>
      <c r="U416" s="542"/>
      <c r="V416" s="541">
        <f t="shared" ref="V416" si="2609">P416</f>
        <v>14</v>
      </c>
      <c r="W416" s="543">
        <f t="shared" ref="W416" si="2610">T416-V416</f>
        <v>3</v>
      </c>
      <c r="X416" s="972" t="s">
        <v>423</v>
      </c>
      <c r="Y416" s="162" t="s">
        <v>51</v>
      </c>
      <c r="Z416" s="162" t="s">
        <v>29</v>
      </c>
      <c r="AA416" s="972">
        <v>2024</v>
      </c>
      <c r="AB416" s="164" t="s">
        <v>30</v>
      </c>
      <c r="AC416" s="1001">
        <v>9</v>
      </c>
      <c r="AD416" s="974">
        <f t="shared" ref="AD416" si="2611">T416/AC416</f>
        <v>1.8888888888888888</v>
      </c>
      <c r="AE416" s="975">
        <v>23.45</v>
      </c>
      <c r="AF416" s="544">
        <f t="shared" ref="AF416" si="2612">AD416*AE416</f>
        <v>44.294444444444444</v>
      </c>
      <c r="AG416" s="1030" t="s">
        <v>446</v>
      </c>
      <c r="AH416" s="1007">
        <f t="shared" ref="AH416" si="2613">AF416</f>
        <v>44.294444444444444</v>
      </c>
      <c r="AI416" s="978">
        <f t="shared" ref="AI416" si="2614">AD416</f>
        <v>1.8888888888888888</v>
      </c>
      <c r="AJ416" s="978">
        <f t="shared" ref="AJ416" si="2615">T416</f>
        <v>17</v>
      </c>
      <c r="AK416" s="1121">
        <f>SUM(AH407:AH416)</f>
        <v>568.01111111111106</v>
      </c>
      <c r="AL416" s="1116">
        <v>600</v>
      </c>
      <c r="AM416" s="1117">
        <v>45713</v>
      </c>
    </row>
    <row r="417" spans="1:39">
      <c r="A417" s="999">
        <v>45713</v>
      </c>
      <c r="B417" s="164" t="s">
        <v>607</v>
      </c>
      <c r="C417" s="164" t="s">
        <v>111</v>
      </c>
      <c r="D417" s="162" t="s">
        <v>609</v>
      </c>
      <c r="E417" s="164" t="s">
        <v>283</v>
      </c>
      <c r="F417" s="1000">
        <v>32381</v>
      </c>
      <c r="G417" s="1000"/>
      <c r="H417" s="1000">
        <v>32385</v>
      </c>
      <c r="I417" s="1000"/>
      <c r="J417" s="971">
        <f t="shared" ref="J417" si="2616">H417-F417</f>
        <v>4</v>
      </c>
      <c r="K417" s="1000">
        <v>32385</v>
      </c>
      <c r="L417" s="541">
        <f t="shared" ref="L417" si="2617">K417-H417</f>
        <v>0</v>
      </c>
      <c r="M417" s="1000">
        <v>32396</v>
      </c>
      <c r="N417" s="1000"/>
      <c r="O417" s="541">
        <f t="shared" ref="O417" si="2618">M417-K417</f>
        <v>11</v>
      </c>
      <c r="P417" s="541">
        <f t="shared" ref="P417" si="2619">M417-H417</f>
        <v>11</v>
      </c>
      <c r="Q417" s="1000">
        <v>32396</v>
      </c>
      <c r="R417" s="1000"/>
      <c r="S417" s="971">
        <f t="shared" ref="S417" si="2620">Q417-M417</f>
        <v>0</v>
      </c>
      <c r="T417" s="542">
        <f t="shared" ref="T417" si="2621">Q417-F417</f>
        <v>15</v>
      </c>
      <c r="U417" s="542"/>
      <c r="V417" s="541">
        <f t="shared" ref="V417" si="2622">P417</f>
        <v>11</v>
      </c>
      <c r="W417" s="543">
        <f t="shared" ref="W417" si="2623">T417-V417</f>
        <v>4</v>
      </c>
      <c r="X417" s="972" t="s">
        <v>423</v>
      </c>
      <c r="Y417" s="162" t="s">
        <v>51</v>
      </c>
      <c r="Z417" s="162" t="s">
        <v>29</v>
      </c>
      <c r="AA417" s="972">
        <v>2024</v>
      </c>
      <c r="AB417" s="164" t="s">
        <v>30</v>
      </c>
      <c r="AC417" s="1001">
        <v>9</v>
      </c>
      <c r="AD417" s="974">
        <f t="shared" ref="AD417" si="2624">T417/AC417</f>
        <v>1.6666666666666667</v>
      </c>
      <c r="AE417" s="975">
        <v>23.45</v>
      </c>
      <c r="AF417" s="544">
        <f t="shared" ref="AF417" si="2625">AD417*AE417</f>
        <v>39.083333333333336</v>
      </c>
      <c r="AG417" s="1030" t="s">
        <v>446</v>
      </c>
      <c r="AH417" s="1007">
        <f t="shared" ref="AH417" si="2626">AF417</f>
        <v>39.083333333333336</v>
      </c>
      <c r="AI417" s="978">
        <f t="shared" ref="AI417" si="2627">AD417</f>
        <v>1.6666666666666667</v>
      </c>
      <c r="AJ417" s="978">
        <f t="shared" ref="AJ417" si="2628">T417</f>
        <v>15</v>
      </c>
    </row>
    <row r="418" spans="1:39">
      <c r="A418" s="999">
        <v>45713</v>
      </c>
      <c r="B418" s="164" t="s">
        <v>607</v>
      </c>
      <c r="C418" s="164" t="s">
        <v>111</v>
      </c>
      <c r="D418" s="162" t="s">
        <v>448</v>
      </c>
      <c r="E418" s="164" t="s">
        <v>283</v>
      </c>
      <c r="F418" s="1000">
        <v>32396</v>
      </c>
      <c r="G418" s="1000"/>
      <c r="H418" s="1000">
        <v>32396</v>
      </c>
      <c r="I418" s="1000"/>
      <c r="J418" s="971">
        <f t="shared" ref="J418" si="2629">H418-F418</f>
        <v>0</v>
      </c>
      <c r="K418" s="1000">
        <v>32396</v>
      </c>
      <c r="L418" s="541">
        <f t="shared" ref="L418" si="2630">K418-H418</f>
        <v>0</v>
      </c>
      <c r="M418" s="1000">
        <v>32412</v>
      </c>
      <c r="N418" s="1000"/>
      <c r="O418" s="541">
        <f t="shared" ref="O418" si="2631">M418-K418</f>
        <v>16</v>
      </c>
      <c r="P418" s="541">
        <f t="shared" ref="P418" si="2632">M418-H418</f>
        <v>16</v>
      </c>
      <c r="Q418" s="1000">
        <v>32420</v>
      </c>
      <c r="R418" s="1000"/>
      <c r="S418" s="971">
        <f t="shared" ref="S418" si="2633">Q418-M418</f>
        <v>8</v>
      </c>
      <c r="T418" s="542">
        <f t="shared" ref="T418" si="2634">Q418-F418</f>
        <v>24</v>
      </c>
      <c r="U418" s="542"/>
      <c r="V418" s="541">
        <f t="shared" ref="V418" si="2635">P418</f>
        <v>16</v>
      </c>
      <c r="W418" s="543">
        <f t="shared" ref="W418" si="2636">T418-V418</f>
        <v>8</v>
      </c>
      <c r="X418" s="972" t="s">
        <v>423</v>
      </c>
      <c r="Y418" s="162" t="s">
        <v>51</v>
      </c>
      <c r="Z418" s="162" t="s">
        <v>29</v>
      </c>
      <c r="AA418" s="972">
        <v>2024</v>
      </c>
      <c r="AB418" s="164" t="s">
        <v>30</v>
      </c>
      <c r="AC418" s="1001">
        <v>9</v>
      </c>
      <c r="AD418" s="974">
        <f t="shared" ref="AD418" si="2637">T418/AC418</f>
        <v>2.6666666666666665</v>
      </c>
      <c r="AE418" s="975">
        <v>23.45</v>
      </c>
      <c r="AF418" s="544">
        <f t="shared" ref="AF418" si="2638">AD418*AE418</f>
        <v>62.533333333333331</v>
      </c>
      <c r="AG418" s="1030" t="s">
        <v>446</v>
      </c>
      <c r="AH418" s="1007">
        <f t="shared" ref="AH418" si="2639">AF418</f>
        <v>62.533333333333331</v>
      </c>
      <c r="AI418" s="978">
        <f t="shared" ref="AI418" si="2640">AD418</f>
        <v>2.6666666666666665</v>
      </c>
      <c r="AJ418" s="978">
        <f t="shared" ref="AJ418" si="2641">T418</f>
        <v>24</v>
      </c>
    </row>
    <row r="419" spans="1:39">
      <c r="A419" s="999">
        <v>45714</v>
      </c>
      <c r="B419" s="164" t="s">
        <v>607</v>
      </c>
      <c r="C419" s="164" t="s">
        <v>111</v>
      </c>
      <c r="D419" s="162" t="s">
        <v>447</v>
      </c>
      <c r="E419" s="164" t="s">
        <v>282</v>
      </c>
      <c r="F419" s="1000">
        <v>32420</v>
      </c>
      <c r="G419" s="1000"/>
      <c r="H419" s="1000">
        <v>32429</v>
      </c>
      <c r="I419" s="1000"/>
      <c r="J419" s="971">
        <f t="shared" ref="J419" si="2642">H419-F419</f>
        <v>9</v>
      </c>
      <c r="K419" s="1000">
        <v>32429</v>
      </c>
      <c r="L419" s="541">
        <f t="shared" ref="L419" si="2643">K419-H419</f>
        <v>0</v>
      </c>
      <c r="M419" s="1000">
        <v>32442</v>
      </c>
      <c r="N419" s="1000"/>
      <c r="O419" s="541">
        <f t="shared" ref="O419" si="2644">M419-K419</f>
        <v>13</v>
      </c>
      <c r="P419" s="541">
        <f t="shared" ref="P419" si="2645">M419-H419</f>
        <v>13</v>
      </c>
      <c r="Q419" s="1000">
        <v>32442</v>
      </c>
      <c r="R419" s="1000"/>
      <c r="S419" s="971">
        <f t="shared" ref="S419" si="2646">Q419-M419</f>
        <v>0</v>
      </c>
      <c r="T419" s="542">
        <f t="shared" ref="T419" si="2647">Q419-F419</f>
        <v>22</v>
      </c>
      <c r="U419" s="542"/>
      <c r="V419" s="541">
        <f t="shared" ref="V419" si="2648">P419</f>
        <v>13</v>
      </c>
      <c r="W419" s="543">
        <f t="shared" ref="W419" si="2649">T419-V419</f>
        <v>9</v>
      </c>
      <c r="X419" s="972" t="s">
        <v>423</v>
      </c>
      <c r="Y419" s="162" t="s">
        <v>51</v>
      </c>
      <c r="Z419" s="162" t="s">
        <v>29</v>
      </c>
      <c r="AA419" s="972">
        <v>2024</v>
      </c>
      <c r="AB419" s="164" t="s">
        <v>30</v>
      </c>
      <c r="AC419" s="1001">
        <v>9</v>
      </c>
      <c r="AD419" s="974">
        <f t="shared" ref="AD419" si="2650">T419/AC419</f>
        <v>2.4444444444444446</v>
      </c>
      <c r="AE419" s="975">
        <v>23.45</v>
      </c>
      <c r="AF419" s="544">
        <f t="shared" ref="AF419" si="2651">AD419*AE419</f>
        <v>57.322222222222223</v>
      </c>
      <c r="AG419" s="1030" t="s">
        <v>446</v>
      </c>
      <c r="AH419" s="1007">
        <f t="shared" ref="AH419" si="2652">AF419</f>
        <v>57.322222222222223</v>
      </c>
      <c r="AI419" s="978">
        <f t="shared" ref="AI419" si="2653">AD419</f>
        <v>2.4444444444444446</v>
      </c>
      <c r="AJ419" s="978">
        <f t="shared" ref="AJ419" si="2654">T419</f>
        <v>22</v>
      </c>
    </row>
    <row r="420" spans="1:39">
      <c r="A420" s="999">
        <v>45714</v>
      </c>
      <c r="B420" s="164" t="s">
        <v>607</v>
      </c>
      <c r="C420" s="164" t="s">
        <v>111</v>
      </c>
      <c r="D420" s="162" t="s">
        <v>584</v>
      </c>
      <c r="E420" s="164" t="s">
        <v>282</v>
      </c>
      <c r="F420" s="1000">
        <v>32442</v>
      </c>
      <c r="G420" s="1000"/>
      <c r="H420" s="1000">
        <v>32442</v>
      </c>
      <c r="I420" s="1000"/>
      <c r="J420" s="971">
        <f t="shared" ref="J420" si="2655">H420-F420</f>
        <v>0</v>
      </c>
      <c r="K420" s="1000">
        <v>32442</v>
      </c>
      <c r="L420" s="541">
        <f t="shared" ref="L420" si="2656">K420-H420</f>
        <v>0</v>
      </c>
      <c r="M420" s="1000">
        <v>32456</v>
      </c>
      <c r="N420" s="1000"/>
      <c r="O420" s="541">
        <f t="shared" ref="O420" si="2657">M420-K420</f>
        <v>14</v>
      </c>
      <c r="P420" s="541">
        <f t="shared" ref="P420" si="2658">M420-H420</f>
        <v>14</v>
      </c>
      <c r="Q420" s="1000">
        <v>32459</v>
      </c>
      <c r="R420" s="1000"/>
      <c r="S420" s="971">
        <f t="shared" ref="S420" si="2659">Q420-M420</f>
        <v>3</v>
      </c>
      <c r="T420" s="542">
        <f t="shared" ref="T420" si="2660">Q420-F420</f>
        <v>17</v>
      </c>
      <c r="U420" s="542"/>
      <c r="V420" s="541">
        <f t="shared" ref="V420" si="2661">P420</f>
        <v>14</v>
      </c>
      <c r="W420" s="543">
        <f t="shared" ref="W420" si="2662">T420-V420</f>
        <v>3</v>
      </c>
      <c r="X420" s="972" t="s">
        <v>423</v>
      </c>
      <c r="Y420" s="162" t="s">
        <v>51</v>
      </c>
      <c r="Z420" s="162" t="s">
        <v>29</v>
      </c>
      <c r="AA420" s="972">
        <v>2024</v>
      </c>
      <c r="AB420" s="164" t="s">
        <v>30</v>
      </c>
      <c r="AC420" s="1001">
        <v>9</v>
      </c>
      <c r="AD420" s="974">
        <f t="shared" ref="AD420" si="2663">T420/AC420</f>
        <v>1.8888888888888888</v>
      </c>
      <c r="AE420" s="975">
        <v>23.45</v>
      </c>
      <c r="AF420" s="544">
        <f t="shared" ref="AF420" si="2664">AD420*AE420</f>
        <v>44.294444444444444</v>
      </c>
      <c r="AG420" s="1030" t="s">
        <v>446</v>
      </c>
      <c r="AH420" s="1007">
        <f t="shared" ref="AH420" si="2665">AF420</f>
        <v>44.294444444444444</v>
      </c>
      <c r="AI420" s="978">
        <f t="shared" ref="AI420" si="2666">AD420</f>
        <v>1.8888888888888888</v>
      </c>
      <c r="AJ420" s="978">
        <f t="shared" ref="AJ420" si="2667">T420</f>
        <v>17</v>
      </c>
    </row>
    <row r="421" spans="1:39">
      <c r="A421" s="999">
        <v>45714</v>
      </c>
      <c r="B421" s="164" t="s">
        <v>607</v>
      </c>
      <c r="C421" s="164" t="s">
        <v>111</v>
      </c>
      <c r="D421" s="162" t="s">
        <v>609</v>
      </c>
      <c r="E421" s="164" t="s">
        <v>283</v>
      </c>
      <c r="F421" s="1000">
        <v>32459</v>
      </c>
      <c r="G421" s="1000"/>
      <c r="H421" s="1000">
        <v>32462</v>
      </c>
      <c r="I421" s="1000"/>
      <c r="J421" s="971">
        <f t="shared" ref="J421" si="2668">H421-F421</f>
        <v>3</v>
      </c>
      <c r="K421" s="1000">
        <v>32462</v>
      </c>
      <c r="L421" s="541">
        <f t="shared" ref="L421" si="2669">K421-H421</f>
        <v>0</v>
      </c>
      <c r="M421" s="1000">
        <v>32474</v>
      </c>
      <c r="N421" s="1000"/>
      <c r="O421" s="541">
        <f t="shared" ref="O421" si="2670">M421-K421</f>
        <v>12</v>
      </c>
      <c r="P421" s="541">
        <f t="shared" ref="P421" si="2671">M421-H421</f>
        <v>12</v>
      </c>
      <c r="Q421" s="1000">
        <v>32474</v>
      </c>
      <c r="R421" s="1000"/>
      <c r="S421" s="971">
        <f t="shared" ref="S421" si="2672">Q421-M421</f>
        <v>0</v>
      </c>
      <c r="T421" s="542">
        <f t="shared" ref="T421" si="2673">Q421-F421</f>
        <v>15</v>
      </c>
      <c r="U421" s="542"/>
      <c r="V421" s="541">
        <f t="shared" ref="V421" si="2674">P421</f>
        <v>12</v>
      </c>
      <c r="W421" s="543">
        <f t="shared" ref="W421" si="2675">T421-V421</f>
        <v>3</v>
      </c>
      <c r="X421" s="972" t="s">
        <v>423</v>
      </c>
      <c r="Y421" s="162" t="s">
        <v>51</v>
      </c>
      <c r="Z421" s="162" t="s">
        <v>29</v>
      </c>
      <c r="AA421" s="972">
        <v>2024</v>
      </c>
      <c r="AB421" s="164" t="s">
        <v>30</v>
      </c>
      <c r="AC421" s="1001">
        <v>9</v>
      </c>
      <c r="AD421" s="974">
        <f t="shared" ref="AD421" si="2676">T421/AC421</f>
        <v>1.6666666666666667</v>
      </c>
      <c r="AE421" s="975">
        <v>23.45</v>
      </c>
      <c r="AF421" s="544">
        <f t="shared" ref="AF421" si="2677">AD421*AE421</f>
        <v>39.083333333333336</v>
      </c>
      <c r="AG421" s="1030" t="s">
        <v>446</v>
      </c>
      <c r="AH421" s="1007">
        <f t="shared" ref="AH421" si="2678">AF421</f>
        <v>39.083333333333336</v>
      </c>
      <c r="AI421" s="978">
        <f t="shared" ref="AI421" si="2679">AD421</f>
        <v>1.6666666666666667</v>
      </c>
      <c r="AJ421" s="978">
        <f t="shared" ref="AJ421" si="2680">T421</f>
        <v>15</v>
      </c>
    </row>
    <row r="422" spans="1:39">
      <c r="A422" s="999">
        <v>45714</v>
      </c>
      <c r="B422" s="164" t="s">
        <v>607</v>
      </c>
      <c r="C422" s="164" t="s">
        <v>111</v>
      </c>
      <c r="D422" s="162" t="s">
        <v>448</v>
      </c>
      <c r="E422" s="164" t="s">
        <v>283</v>
      </c>
      <c r="F422" s="1000">
        <v>32474</v>
      </c>
      <c r="G422" s="1000"/>
      <c r="H422" s="1000">
        <v>32474</v>
      </c>
      <c r="I422" s="1000"/>
      <c r="J422" s="971">
        <f t="shared" ref="J422" si="2681">H422-F422</f>
        <v>0</v>
      </c>
      <c r="K422" s="1000">
        <v>32474</v>
      </c>
      <c r="L422" s="541">
        <f t="shared" ref="L422" si="2682">K422-H422</f>
        <v>0</v>
      </c>
      <c r="M422" s="1000">
        <v>32490</v>
      </c>
      <c r="N422" s="1000"/>
      <c r="O422" s="541">
        <f t="shared" ref="O422" si="2683">M422-K422</f>
        <v>16</v>
      </c>
      <c r="P422" s="541">
        <f t="shared" ref="P422" si="2684">M422-H422</f>
        <v>16</v>
      </c>
      <c r="Q422" s="1000">
        <v>32498</v>
      </c>
      <c r="R422" s="1000"/>
      <c r="S422" s="971">
        <f t="shared" ref="S422" si="2685">Q422-M422</f>
        <v>8</v>
      </c>
      <c r="T422" s="542">
        <f t="shared" ref="T422" si="2686">Q422-F422</f>
        <v>24</v>
      </c>
      <c r="U422" s="542"/>
      <c r="V422" s="541">
        <f t="shared" ref="V422" si="2687">P422</f>
        <v>16</v>
      </c>
      <c r="W422" s="543">
        <f t="shared" ref="W422" si="2688">T422-V422</f>
        <v>8</v>
      </c>
      <c r="X422" s="972" t="s">
        <v>423</v>
      </c>
      <c r="Y422" s="162" t="s">
        <v>51</v>
      </c>
      <c r="Z422" s="162" t="s">
        <v>29</v>
      </c>
      <c r="AA422" s="972">
        <v>2024</v>
      </c>
      <c r="AB422" s="164" t="s">
        <v>30</v>
      </c>
      <c r="AC422" s="1001">
        <v>9</v>
      </c>
      <c r="AD422" s="974">
        <f t="shared" ref="AD422" si="2689">T422/AC422</f>
        <v>2.6666666666666665</v>
      </c>
      <c r="AE422" s="975">
        <v>23.45</v>
      </c>
      <c r="AF422" s="544">
        <f t="shared" ref="AF422" si="2690">AD422*AE422</f>
        <v>62.533333333333331</v>
      </c>
      <c r="AG422" s="1030" t="s">
        <v>446</v>
      </c>
      <c r="AH422" s="1007">
        <f t="shared" ref="AH422" si="2691">AF422</f>
        <v>62.533333333333331</v>
      </c>
      <c r="AI422" s="978">
        <f t="shared" ref="AI422" si="2692">AD422</f>
        <v>2.6666666666666665</v>
      </c>
      <c r="AJ422" s="978">
        <f t="shared" ref="AJ422" si="2693">T422</f>
        <v>24</v>
      </c>
      <c r="AK422" s="1114" t="s">
        <v>439</v>
      </c>
      <c r="AL422" s="1114" t="s">
        <v>440</v>
      </c>
      <c r="AM422" s="1115" t="s">
        <v>2</v>
      </c>
    </row>
    <row r="423" spans="1:39">
      <c r="A423" s="999">
        <v>45715</v>
      </c>
      <c r="B423" s="164" t="s">
        <v>607</v>
      </c>
      <c r="C423" s="164" t="s">
        <v>111</v>
      </c>
      <c r="D423" s="162" t="s">
        <v>447</v>
      </c>
      <c r="E423" s="164" t="s">
        <v>282</v>
      </c>
      <c r="F423" s="1000">
        <v>32498</v>
      </c>
      <c r="G423" s="1000"/>
      <c r="H423" s="1000">
        <v>32507</v>
      </c>
      <c r="I423" s="1000"/>
      <c r="J423" s="971">
        <f t="shared" ref="J423" si="2694">H423-F423</f>
        <v>9</v>
      </c>
      <c r="K423" s="1000">
        <v>32507</v>
      </c>
      <c r="L423" s="541">
        <f t="shared" ref="L423" si="2695">K423-H423</f>
        <v>0</v>
      </c>
      <c r="M423" s="1000">
        <v>32521</v>
      </c>
      <c r="N423" s="1000"/>
      <c r="O423" s="541">
        <f t="shared" ref="O423" si="2696">M423-K423</f>
        <v>14</v>
      </c>
      <c r="P423" s="541">
        <f t="shared" ref="P423" si="2697">M423-H423</f>
        <v>14</v>
      </c>
      <c r="Q423" s="1000">
        <v>32529</v>
      </c>
      <c r="R423" s="1000"/>
      <c r="S423" s="971">
        <f t="shared" ref="S423" si="2698">Q423-M423</f>
        <v>8</v>
      </c>
      <c r="T423" s="542">
        <f t="shared" ref="T423" si="2699">Q423-F423</f>
        <v>31</v>
      </c>
      <c r="U423" s="542"/>
      <c r="V423" s="541">
        <f t="shared" ref="V423" si="2700">P423</f>
        <v>14</v>
      </c>
      <c r="W423" s="543">
        <f t="shared" ref="W423" si="2701">T423-V423</f>
        <v>17</v>
      </c>
      <c r="X423" s="972" t="s">
        <v>423</v>
      </c>
      <c r="Y423" s="162" t="s">
        <v>51</v>
      </c>
      <c r="Z423" s="162" t="s">
        <v>29</v>
      </c>
      <c r="AA423" s="972">
        <v>2024</v>
      </c>
      <c r="AB423" s="164" t="s">
        <v>30</v>
      </c>
      <c r="AC423" s="1001">
        <v>9</v>
      </c>
      <c r="AD423" s="974">
        <f t="shared" ref="AD423" si="2702">T423/AC423</f>
        <v>3.4444444444444446</v>
      </c>
      <c r="AE423" s="975">
        <v>23.45</v>
      </c>
      <c r="AF423" s="544">
        <f t="shared" ref="AF423" si="2703">AD423*AE423</f>
        <v>80.772222222222226</v>
      </c>
      <c r="AG423" s="1030" t="s">
        <v>446</v>
      </c>
      <c r="AH423" s="1007">
        <f t="shared" ref="AH423" si="2704">AF423</f>
        <v>80.772222222222226</v>
      </c>
      <c r="AI423" s="978">
        <f t="shared" ref="AI423" si="2705">AD423</f>
        <v>3.4444444444444446</v>
      </c>
      <c r="AJ423" s="978">
        <f t="shared" ref="AJ423" si="2706">T423</f>
        <v>31</v>
      </c>
      <c r="AK423" s="1121">
        <f>SUM(AH417:AH423)</f>
        <v>385.62222222222226</v>
      </c>
      <c r="AL423" s="1116">
        <v>500</v>
      </c>
      <c r="AM423" s="1117">
        <v>45713</v>
      </c>
    </row>
    <row r="424" spans="1:39">
      <c r="A424" s="999">
        <v>45715</v>
      </c>
      <c r="B424" s="164" t="s">
        <v>607</v>
      </c>
      <c r="C424" s="164" t="s">
        <v>111</v>
      </c>
      <c r="D424" s="162" t="s">
        <v>448</v>
      </c>
      <c r="E424" s="164" t="s">
        <v>283</v>
      </c>
      <c r="F424" s="1000">
        <v>32529</v>
      </c>
      <c r="G424" s="1000"/>
      <c r="H424" s="1000">
        <v>32536</v>
      </c>
      <c r="I424" s="1000"/>
      <c r="J424" s="971">
        <f t="shared" ref="J424" si="2707">H424-F424</f>
        <v>7</v>
      </c>
      <c r="K424" s="1000">
        <v>32536</v>
      </c>
      <c r="L424" s="541">
        <f t="shared" ref="L424" si="2708">K424-H424</f>
        <v>0</v>
      </c>
      <c r="M424" s="1000">
        <v>32552</v>
      </c>
      <c r="N424" s="1000"/>
      <c r="O424" s="541">
        <f t="shared" ref="O424" si="2709">M424-K424</f>
        <v>16</v>
      </c>
      <c r="P424" s="541">
        <f t="shared" ref="P424" si="2710">M424-H424</f>
        <v>16</v>
      </c>
      <c r="Q424" s="1000">
        <v>32559</v>
      </c>
      <c r="R424" s="1000"/>
      <c r="S424" s="971">
        <f t="shared" ref="S424" si="2711">Q424-M424</f>
        <v>7</v>
      </c>
      <c r="T424" s="542">
        <f t="shared" ref="T424" si="2712">Q424-F424</f>
        <v>30</v>
      </c>
      <c r="U424" s="542"/>
      <c r="V424" s="541">
        <f t="shared" ref="V424" si="2713">P424</f>
        <v>16</v>
      </c>
      <c r="W424" s="543">
        <f t="shared" ref="W424" si="2714">T424-V424</f>
        <v>14</v>
      </c>
      <c r="X424" s="972" t="s">
        <v>423</v>
      </c>
      <c r="Y424" s="162" t="s">
        <v>51</v>
      </c>
      <c r="Z424" s="162" t="s">
        <v>29</v>
      </c>
      <c r="AA424" s="972">
        <v>2024</v>
      </c>
      <c r="AB424" s="164" t="s">
        <v>30</v>
      </c>
      <c r="AC424" s="1001">
        <v>9</v>
      </c>
      <c r="AD424" s="974">
        <f t="shared" ref="AD424" si="2715">T424/AC424</f>
        <v>3.3333333333333335</v>
      </c>
      <c r="AE424" s="975">
        <v>23.45</v>
      </c>
      <c r="AF424" s="544">
        <f t="shared" ref="AF424" si="2716">AD424*AE424</f>
        <v>78.166666666666671</v>
      </c>
      <c r="AG424" s="1030" t="s">
        <v>446</v>
      </c>
      <c r="AH424" s="1007">
        <f t="shared" ref="AH424" si="2717">AF424</f>
        <v>78.166666666666671</v>
      </c>
      <c r="AI424" s="978">
        <f t="shared" ref="AI424" si="2718">AD424</f>
        <v>3.3333333333333335</v>
      </c>
      <c r="AJ424" s="978">
        <f t="shared" ref="AJ424" si="2719">T424</f>
        <v>30</v>
      </c>
    </row>
    <row r="425" spans="1:39">
      <c r="A425" s="999">
        <v>45716</v>
      </c>
      <c r="B425" s="164" t="s">
        <v>607</v>
      </c>
      <c r="C425" s="164" t="s">
        <v>111</v>
      </c>
      <c r="D425" s="162" t="s">
        <v>447</v>
      </c>
      <c r="E425" s="164" t="s">
        <v>282</v>
      </c>
      <c r="F425" s="1000">
        <v>32559</v>
      </c>
      <c r="G425" s="1000"/>
      <c r="H425" s="1000">
        <v>32569</v>
      </c>
      <c r="I425" s="1000"/>
      <c r="J425" s="971">
        <f t="shared" ref="J425" si="2720">H425-F425</f>
        <v>10</v>
      </c>
      <c r="K425" s="1000">
        <v>32569</v>
      </c>
      <c r="L425" s="541">
        <f t="shared" ref="L425" si="2721">K425-H425</f>
        <v>0</v>
      </c>
      <c r="M425" s="1000">
        <v>32582</v>
      </c>
      <c r="N425" s="1000"/>
      <c r="O425" s="541">
        <f t="shared" ref="O425" si="2722">M425-K425</f>
        <v>13</v>
      </c>
      <c r="P425" s="541">
        <f t="shared" ref="P425" si="2723">M425-H425</f>
        <v>13</v>
      </c>
      <c r="Q425" s="1000">
        <v>32582</v>
      </c>
      <c r="R425" s="1000"/>
      <c r="S425" s="971">
        <f t="shared" ref="S425" si="2724">Q425-M425</f>
        <v>0</v>
      </c>
      <c r="T425" s="542">
        <f t="shared" ref="T425" si="2725">Q425-F425</f>
        <v>23</v>
      </c>
      <c r="U425" s="542"/>
      <c r="V425" s="541">
        <f t="shared" ref="V425" si="2726">P425</f>
        <v>13</v>
      </c>
      <c r="W425" s="543">
        <f t="shared" ref="W425" si="2727">T425-V425</f>
        <v>10</v>
      </c>
      <c r="X425" s="972" t="s">
        <v>423</v>
      </c>
      <c r="Y425" s="162" t="s">
        <v>51</v>
      </c>
      <c r="Z425" s="162" t="s">
        <v>29</v>
      </c>
      <c r="AA425" s="972">
        <v>2024</v>
      </c>
      <c r="AB425" s="164" t="s">
        <v>30</v>
      </c>
      <c r="AC425" s="1001">
        <v>9</v>
      </c>
      <c r="AD425" s="974">
        <f t="shared" ref="AD425" si="2728">T425/AC425</f>
        <v>2.5555555555555554</v>
      </c>
      <c r="AE425" s="975">
        <v>23.45</v>
      </c>
      <c r="AF425" s="544">
        <f t="shared" ref="AF425" si="2729">AD425*AE425</f>
        <v>59.92777777777777</v>
      </c>
      <c r="AG425" s="1030" t="s">
        <v>446</v>
      </c>
      <c r="AH425" s="1007">
        <f t="shared" ref="AH425" si="2730">AF425</f>
        <v>59.92777777777777</v>
      </c>
      <c r="AI425" s="978">
        <f t="shared" ref="AI425" si="2731">AD425</f>
        <v>2.5555555555555554</v>
      </c>
      <c r="AJ425" s="978">
        <f t="shared" ref="AJ425" si="2732">T425</f>
        <v>23</v>
      </c>
    </row>
    <row r="426" spans="1:39">
      <c r="A426" s="999">
        <v>45716</v>
      </c>
      <c r="B426" s="164" t="s">
        <v>607</v>
      </c>
      <c r="C426" s="164" t="s">
        <v>111</v>
      </c>
      <c r="D426" s="162" t="s">
        <v>584</v>
      </c>
      <c r="E426" s="164" t="s">
        <v>282</v>
      </c>
      <c r="F426" s="1000">
        <v>32582</v>
      </c>
      <c r="G426" s="1000"/>
      <c r="H426" s="1000">
        <v>32582</v>
      </c>
      <c r="I426" s="1000"/>
      <c r="J426" s="971">
        <f t="shared" ref="J426" si="2733">H426-F426</f>
        <v>0</v>
      </c>
      <c r="K426" s="1000">
        <v>32582</v>
      </c>
      <c r="L426" s="541">
        <f t="shared" ref="L426" si="2734">K426-H426</f>
        <v>0</v>
      </c>
      <c r="M426" s="1000">
        <v>32596</v>
      </c>
      <c r="N426" s="1000"/>
      <c r="O426" s="541">
        <f t="shared" ref="O426" si="2735">M426-K426</f>
        <v>14</v>
      </c>
      <c r="P426" s="541">
        <f t="shared" ref="P426" si="2736">M426-H426</f>
        <v>14</v>
      </c>
      <c r="Q426" s="1000">
        <v>32599</v>
      </c>
      <c r="R426" s="1000"/>
      <c r="S426" s="971">
        <f t="shared" ref="S426" si="2737">Q426-M426</f>
        <v>3</v>
      </c>
      <c r="T426" s="542">
        <f t="shared" ref="T426" si="2738">Q426-F426</f>
        <v>17</v>
      </c>
      <c r="U426" s="542"/>
      <c r="V426" s="541">
        <f t="shared" ref="V426" si="2739">P426</f>
        <v>14</v>
      </c>
      <c r="W426" s="543">
        <f t="shared" ref="W426" si="2740">T426-V426</f>
        <v>3</v>
      </c>
      <c r="X426" s="972" t="s">
        <v>423</v>
      </c>
      <c r="Y426" s="162" t="s">
        <v>51</v>
      </c>
      <c r="Z426" s="162" t="s">
        <v>29</v>
      </c>
      <c r="AA426" s="972">
        <v>2024</v>
      </c>
      <c r="AB426" s="164" t="s">
        <v>30</v>
      </c>
      <c r="AC426" s="1001">
        <v>9</v>
      </c>
      <c r="AD426" s="974">
        <f t="shared" ref="AD426" si="2741">T426/AC426</f>
        <v>1.8888888888888888</v>
      </c>
      <c r="AE426" s="975">
        <v>23.45</v>
      </c>
      <c r="AF426" s="544">
        <f t="shared" ref="AF426" si="2742">AD426*AE426</f>
        <v>44.294444444444444</v>
      </c>
      <c r="AG426" s="1030" t="s">
        <v>446</v>
      </c>
      <c r="AH426" s="1007">
        <f t="shared" ref="AH426" si="2743">AF426</f>
        <v>44.294444444444444</v>
      </c>
      <c r="AI426" s="978">
        <f t="shared" ref="AI426" si="2744">AD426</f>
        <v>1.8888888888888888</v>
      </c>
      <c r="AJ426" s="978">
        <f t="shared" ref="AJ426" si="2745">T426</f>
        <v>17</v>
      </c>
    </row>
    <row r="427" spans="1:39">
      <c r="A427" s="999">
        <v>45716</v>
      </c>
      <c r="B427" s="164" t="s">
        <v>607</v>
      </c>
      <c r="C427" s="164" t="s">
        <v>111</v>
      </c>
      <c r="D427" s="162" t="s">
        <v>609</v>
      </c>
      <c r="E427" s="164" t="s">
        <v>283</v>
      </c>
      <c r="F427" s="1000">
        <v>32599</v>
      </c>
      <c r="G427" s="1000"/>
      <c r="H427" s="1000">
        <v>32602</v>
      </c>
      <c r="I427" s="1000"/>
      <c r="J427" s="971">
        <f t="shared" ref="J427" si="2746">H427-F427</f>
        <v>3</v>
      </c>
      <c r="K427" s="1000">
        <v>32602</v>
      </c>
      <c r="L427" s="541">
        <f t="shared" ref="L427" si="2747">K427-H427</f>
        <v>0</v>
      </c>
      <c r="M427" s="1000">
        <v>32615</v>
      </c>
      <c r="N427" s="1000"/>
      <c r="O427" s="541">
        <f t="shared" ref="O427" si="2748">M427-K427</f>
        <v>13</v>
      </c>
      <c r="P427" s="541">
        <f t="shared" ref="P427" si="2749">M427-H427</f>
        <v>13</v>
      </c>
      <c r="Q427" s="1000">
        <v>32615</v>
      </c>
      <c r="R427" s="1000"/>
      <c r="S427" s="971">
        <f t="shared" ref="S427" si="2750">Q427-M427</f>
        <v>0</v>
      </c>
      <c r="T427" s="542">
        <f t="shared" ref="T427" si="2751">Q427-F427</f>
        <v>16</v>
      </c>
      <c r="U427" s="542"/>
      <c r="V427" s="541">
        <f t="shared" ref="V427" si="2752">P427</f>
        <v>13</v>
      </c>
      <c r="W427" s="543">
        <f t="shared" ref="W427" si="2753">T427-V427</f>
        <v>3</v>
      </c>
      <c r="X427" s="972" t="s">
        <v>423</v>
      </c>
      <c r="Y427" s="162" t="s">
        <v>51</v>
      </c>
      <c r="Z427" s="162" t="s">
        <v>29</v>
      </c>
      <c r="AA427" s="972">
        <v>2024</v>
      </c>
      <c r="AB427" s="164" t="s">
        <v>30</v>
      </c>
      <c r="AC427" s="1001">
        <v>9</v>
      </c>
      <c r="AD427" s="974">
        <f t="shared" ref="AD427" si="2754">T427/AC427</f>
        <v>1.7777777777777777</v>
      </c>
      <c r="AE427" s="975">
        <v>23.45</v>
      </c>
      <c r="AF427" s="544">
        <f t="shared" ref="AF427" si="2755">AD427*AE427</f>
        <v>41.688888888888883</v>
      </c>
      <c r="AG427" s="1030" t="s">
        <v>446</v>
      </c>
      <c r="AH427" s="1007">
        <f t="shared" ref="AH427" si="2756">AF427</f>
        <v>41.688888888888883</v>
      </c>
      <c r="AI427" s="978">
        <f t="shared" ref="AI427" si="2757">AD427</f>
        <v>1.7777777777777777</v>
      </c>
      <c r="AJ427" s="978">
        <f t="shared" ref="AJ427" si="2758">T427</f>
        <v>16</v>
      </c>
    </row>
    <row r="428" spans="1:39">
      <c r="A428" s="999">
        <v>45716</v>
      </c>
      <c r="B428" s="164" t="s">
        <v>607</v>
      </c>
      <c r="C428" s="164" t="s">
        <v>111</v>
      </c>
      <c r="D428" s="162" t="s">
        <v>448</v>
      </c>
      <c r="E428" s="164" t="s">
        <v>283</v>
      </c>
      <c r="F428" s="1000">
        <v>32615</v>
      </c>
      <c r="G428" s="1000"/>
      <c r="H428" s="1000">
        <v>32615</v>
      </c>
      <c r="I428" s="1000"/>
      <c r="J428" s="971">
        <f t="shared" ref="J428" si="2759">H428-F428</f>
        <v>0</v>
      </c>
      <c r="K428" s="1000">
        <v>32615</v>
      </c>
      <c r="L428" s="541">
        <f t="shared" ref="L428" si="2760">K428-H428</f>
        <v>0</v>
      </c>
      <c r="M428" s="1000">
        <v>32630</v>
      </c>
      <c r="N428" s="1000"/>
      <c r="O428" s="541">
        <f t="shared" ref="O428" si="2761">M428-K428</f>
        <v>15</v>
      </c>
      <c r="P428" s="541">
        <f t="shared" ref="P428" si="2762">M428-H428</f>
        <v>15</v>
      </c>
      <c r="Q428" s="1000">
        <v>32638</v>
      </c>
      <c r="R428" s="1000"/>
      <c r="S428" s="971">
        <f t="shared" ref="S428" si="2763">Q428-M428</f>
        <v>8</v>
      </c>
      <c r="T428" s="542">
        <f t="shared" ref="T428" si="2764">Q428-F428</f>
        <v>23</v>
      </c>
      <c r="U428" s="542"/>
      <c r="V428" s="541">
        <f t="shared" ref="V428" si="2765">P428</f>
        <v>15</v>
      </c>
      <c r="W428" s="543">
        <f t="shared" ref="W428" si="2766">T428-V428</f>
        <v>8</v>
      </c>
      <c r="X428" s="972" t="s">
        <v>423</v>
      </c>
      <c r="Y428" s="162" t="s">
        <v>51</v>
      </c>
      <c r="Z428" s="162" t="s">
        <v>29</v>
      </c>
      <c r="AA428" s="972">
        <v>2024</v>
      </c>
      <c r="AB428" s="164" t="s">
        <v>30</v>
      </c>
      <c r="AC428" s="1001">
        <v>9</v>
      </c>
      <c r="AD428" s="974">
        <f t="shared" ref="AD428" si="2767">T428/AC428</f>
        <v>2.5555555555555554</v>
      </c>
      <c r="AE428" s="975">
        <v>23.45</v>
      </c>
      <c r="AF428" s="544">
        <f t="shared" ref="AF428" si="2768">AD428*AE428</f>
        <v>59.92777777777777</v>
      </c>
      <c r="AG428" s="1030" t="s">
        <v>446</v>
      </c>
      <c r="AH428" s="1007">
        <f t="shared" ref="AH428" si="2769">AF428</f>
        <v>59.92777777777777</v>
      </c>
      <c r="AI428" s="978">
        <f t="shared" ref="AI428" si="2770">AD428</f>
        <v>2.5555555555555554</v>
      </c>
      <c r="AJ428" s="978">
        <f t="shared" ref="AJ428" si="2771">T428</f>
        <v>23</v>
      </c>
    </row>
    <row r="429" spans="1:39">
      <c r="A429" s="999">
        <v>45719</v>
      </c>
      <c r="B429" s="164" t="s">
        <v>607</v>
      </c>
      <c r="C429" s="164" t="s">
        <v>111</v>
      </c>
      <c r="D429" s="162" t="s">
        <v>447</v>
      </c>
      <c r="E429" s="164" t="s">
        <v>282</v>
      </c>
      <c r="F429" s="1000">
        <v>32638</v>
      </c>
      <c r="G429" s="1000"/>
      <c r="H429" s="1000">
        <v>32647</v>
      </c>
      <c r="I429" s="1000"/>
      <c r="J429" s="971">
        <f t="shared" ref="J429" si="2772">H429-F429</f>
        <v>9</v>
      </c>
      <c r="K429" s="1000">
        <v>32647</v>
      </c>
      <c r="L429" s="541">
        <f t="shared" ref="L429" si="2773">K429-H429</f>
        <v>0</v>
      </c>
      <c r="M429" s="1000">
        <v>32660</v>
      </c>
      <c r="N429" s="1000"/>
      <c r="O429" s="541">
        <f t="shared" ref="O429" si="2774">M429-K429</f>
        <v>13</v>
      </c>
      <c r="P429" s="541">
        <f t="shared" ref="P429" si="2775">M429-H429</f>
        <v>13</v>
      </c>
      <c r="Q429" s="1000">
        <v>32660</v>
      </c>
      <c r="R429" s="1000"/>
      <c r="S429" s="971">
        <f t="shared" ref="S429" si="2776">Q429-M429</f>
        <v>0</v>
      </c>
      <c r="T429" s="542">
        <f t="shared" ref="T429" si="2777">Q429-F429</f>
        <v>22</v>
      </c>
      <c r="U429" s="542"/>
      <c r="V429" s="541">
        <f t="shared" ref="V429" si="2778">P429</f>
        <v>13</v>
      </c>
      <c r="W429" s="543">
        <f t="shared" ref="W429" si="2779">T429-V429</f>
        <v>9</v>
      </c>
      <c r="X429" s="972" t="s">
        <v>423</v>
      </c>
      <c r="Y429" s="162" t="s">
        <v>51</v>
      </c>
      <c r="Z429" s="162" t="s">
        <v>29</v>
      </c>
      <c r="AA429" s="972">
        <v>2024</v>
      </c>
      <c r="AB429" s="164" t="s">
        <v>30</v>
      </c>
      <c r="AC429" s="1001">
        <v>9</v>
      </c>
      <c r="AD429" s="974">
        <f t="shared" ref="AD429" si="2780">T429/AC429</f>
        <v>2.4444444444444446</v>
      </c>
      <c r="AE429" s="975">
        <v>23.45</v>
      </c>
      <c r="AF429" s="544">
        <f t="shared" ref="AF429" si="2781">AD429*AE429</f>
        <v>57.322222222222223</v>
      </c>
      <c r="AG429" s="1030" t="s">
        <v>446</v>
      </c>
      <c r="AH429" s="1007">
        <f t="shared" ref="AH429" si="2782">AF429</f>
        <v>57.322222222222223</v>
      </c>
      <c r="AI429" s="978">
        <f t="shared" ref="AI429" si="2783">AD429</f>
        <v>2.4444444444444446</v>
      </c>
      <c r="AJ429" s="978">
        <f t="shared" ref="AJ429" si="2784">T429</f>
        <v>22</v>
      </c>
    </row>
    <row r="430" spans="1:39">
      <c r="A430" s="999">
        <v>45719</v>
      </c>
      <c r="B430" s="164" t="s">
        <v>607</v>
      </c>
      <c r="C430" s="164" t="s">
        <v>111</v>
      </c>
      <c r="D430" s="162" t="s">
        <v>584</v>
      </c>
      <c r="E430" s="164" t="s">
        <v>282</v>
      </c>
      <c r="F430" s="1000">
        <v>32660</v>
      </c>
      <c r="G430" s="1000"/>
      <c r="H430" s="1000">
        <v>32660</v>
      </c>
      <c r="I430" s="1000"/>
      <c r="J430" s="971">
        <f t="shared" ref="J430" si="2785">H430-F430</f>
        <v>0</v>
      </c>
      <c r="K430" s="1000">
        <v>32660</v>
      </c>
      <c r="L430" s="541">
        <f t="shared" ref="L430" si="2786">K430-H430</f>
        <v>0</v>
      </c>
      <c r="M430" s="1000">
        <v>32674</v>
      </c>
      <c r="N430" s="1000"/>
      <c r="O430" s="541">
        <f t="shared" ref="O430" si="2787">M430-K430</f>
        <v>14</v>
      </c>
      <c r="P430" s="541">
        <f t="shared" ref="P430" si="2788">M430-H430</f>
        <v>14</v>
      </c>
      <c r="Q430" s="1000">
        <v>32678</v>
      </c>
      <c r="R430" s="1000"/>
      <c r="S430" s="971">
        <f t="shared" ref="S430" si="2789">Q430-M430</f>
        <v>4</v>
      </c>
      <c r="T430" s="542">
        <f t="shared" ref="T430" si="2790">Q430-F430</f>
        <v>18</v>
      </c>
      <c r="U430" s="542"/>
      <c r="V430" s="541">
        <f t="shared" ref="V430" si="2791">P430</f>
        <v>14</v>
      </c>
      <c r="W430" s="543">
        <f t="shared" ref="W430" si="2792">T430-V430</f>
        <v>4</v>
      </c>
      <c r="X430" s="972" t="s">
        <v>423</v>
      </c>
      <c r="Y430" s="162" t="s">
        <v>51</v>
      </c>
      <c r="Z430" s="162" t="s">
        <v>29</v>
      </c>
      <c r="AA430" s="972">
        <v>2024</v>
      </c>
      <c r="AB430" s="164" t="s">
        <v>30</v>
      </c>
      <c r="AC430" s="1001">
        <v>9</v>
      </c>
      <c r="AD430" s="974">
        <f t="shared" ref="AD430" si="2793">T430/AC430</f>
        <v>2</v>
      </c>
      <c r="AE430" s="975">
        <v>23.45</v>
      </c>
      <c r="AF430" s="544">
        <f t="shared" ref="AF430" si="2794">AD430*AE430</f>
        <v>46.9</v>
      </c>
      <c r="AG430" s="1030" t="s">
        <v>446</v>
      </c>
      <c r="AH430" s="1007">
        <f t="shared" ref="AH430" si="2795">AF430</f>
        <v>46.9</v>
      </c>
      <c r="AI430" s="978">
        <f t="shared" ref="AI430" si="2796">AD430</f>
        <v>2</v>
      </c>
      <c r="AJ430" s="978">
        <f t="shared" ref="AJ430" si="2797">T430</f>
        <v>18</v>
      </c>
    </row>
    <row r="431" spans="1:39">
      <c r="A431" s="999">
        <v>45719</v>
      </c>
      <c r="B431" s="164" t="s">
        <v>607</v>
      </c>
      <c r="C431" s="164" t="s">
        <v>111</v>
      </c>
      <c r="D431" s="162" t="s">
        <v>609</v>
      </c>
      <c r="E431" s="164" t="s">
        <v>283</v>
      </c>
      <c r="F431" s="1000">
        <v>32678</v>
      </c>
      <c r="G431" s="1000"/>
      <c r="H431" s="1000">
        <v>32681</v>
      </c>
      <c r="I431" s="1000"/>
      <c r="J431" s="971">
        <f t="shared" ref="J431" si="2798">H431-F431</f>
        <v>3</v>
      </c>
      <c r="K431" s="1000">
        <v>32681</v>
      </c>
      <c r="L431" s="541">
        <f t="shared" ref="L431" si="2799">K431-H431</f>
        <v>0</v>
      </c>
      <c r="M431" s="1000">
        <v>32693</v>
      </c>
      <c r="N431" s="1000"/>
      <c r="O431" s="541">
        <f t="shared" ref="O431" si="2800">M431-K431</f>
        <v>12</v>
      </c>
      <c r="P431" s="541">
        <f t="shared" ref="P431" si="2801">M431-H431</f>
        <v>12</v>
      </c>
      <c r="Q431" s="1000">
        <v>32693</v>
      </c>
      <c r="R431" s="1000"/>
      <c r="S431" s="971">
        <f t="shared" ref="S431" si="2802">Q431-M431</f>
        <v>0</v>
      </c>
      <c r="T431" s="542">
        <f t="shared" ref="T431" si="2803">Q431-F431</f>
        <v>15</v>
      </c>
      <c r="U431" s="542"/>
      <c r="V431" s="541">
        <f t="shared" ref="V431" si="2804">P431</f>
        <v>12</v>
      </c>
      <c r="W431" s="543">
        <f t="shared" ref="W431" si="2805">T431-V431</f>
        <v>3</v>
      </c>
      <c r="X431" s="972" t="s">
        <v>423</v>
      </c>
      <c r="Y431" s="162" t="s">
        <v>51</v>
      </c>
      <c r="Z431" s="162" t="s">
        <v>29</v>
      </c>
      <c r="AA431" s="972">
        <v>2024</v>
      </c>
      <c r="AB431" s="164" t="s">
        <v>30</v>
      </c>
      <c r="AC431" s="1001">
        <v>9</v>
      </c>
      <c r="AD431" s="974">
        <f t="shared" ref="AD431" si="2806">T431/AC431</f>
        <v>1.6666666666666667</v>
      </c>
      <c r="AE431" s="975">
        <v>23.45</v>
      </c>
      <c r="AF431" s="544">
        <f t="shared" ref="AF431" si="2807">AD431*AE431</f>
        <v>39.083333333333336</v>
      </c>
      <c r="AG431" s="1030" t="s">
        <v>446</v>
      </c>
      <c r="AH431" s="1007">
        <f t="shared" ref="AH431" si="2808">AF431</f>
        <v>39.083333333333336</v>
      </c>
      <c r="AI431" s="978">
        <f t="shared" ref="AI431" si="2809">AD431</f>
        <v>1.6666666666666667</v>
      </c>
      <c r="AJ431" s="978">
        <f t="shared" ref="AJ431" si="2810">T431</f>
        <v>15</v>
      </c>
    </row>
    <row r="432" spans="1:39">
      <c r="A432" s="999">
        <v>45719</v>
      </c>
      <c r="B432" s="164" t="s">
        <v>607</v>
      </c>
      <c r="C432" s="164" t="s">
        <v>111</v>
      </c>
      <c r="D432" s="162" t="s">
        <v>448</v>
      </c>
      <c r="E432" s="164" t="s">
        <v>283</v>
      </c>
      <c r="F432" s="1000">
        <v>32693</v>
      </c>
      <c r="G432" s="1000"/>
      <c r="H432" s="1000">
        <v>32693</v>
      </c>
      <c r="I432" s="1000"/>
      <c r="J432" s="971">
        <f t="shared" ref="J432" si="2811">H432-F432</f>
        <v>0</v>
      </c>
      <c r="K432" s="1000">
        <v>32693</v>
      </c>
      <c r="L432" s="541">
        <f t="shared" ref="L432" si="2812">K432-H432</f>
        <v>0</v>
      </c>
      <c r="M432" s="1000">
        <v>32709</v>
      </c>
      <c r="N432" s="1000"/>
      <c r="O432" s="541">
        <f t="shared" ref="O432" si="2813">M432-K432</f>
        <v>16</v>
      </c>
      <c r="P432" s="541">
        <f t="shared" ref="P432" si="2814">M432-H432</f>
        <v>16</v>
      </c>
      <c r="Q432" s="1000">
        <v>32716</v>
      </c>
      <c r="R432" s="1000"/>
      <c r="S432" s="971">
        <f t="shared" ref="S432" si="2815">Q432-M432</f>
        <v>7</v>
      </c>
      <c r="T432" s="542">
        <f t="shared" ref="T432" si="2816">Q432-F432</f>
        <v>23</v>
      </c>
      <c r="U432" s="542"/>
      <c r="V432" s="541">
        <f t="shared" ref="V432" si="2817">P432</f>
        <v>16</v>
      </c>
      <c r="W432" s="543">
        <f t="shared" ref="W432" si="2818">T432-V432</f>
        <v>7</v>
      </c>
      <c r="X432" s="972" t="s">
        <v>423</v>
      </c>
      <c r="Y432" s="162" t="s">
        <v>51</v>
      </c>
      <c r="Z432" s="162" t="s">
        <v>29</v>
      </c>
      <c r="AA432" s="972">
        <v>2024</v>
      </c>
      <c r="AB432" s="164" t="s">
        <v>30</v>
      </c>
      <c r="AC432" s="1001">
        <v>9</v>
      </c>
      <c r="AD432" s="974">
        <f t="shared" ref="AD432" si="2819">T432/AC432</f>
        <v>2.5555555555555554</v>
      </c>
      <c r="AE432" s="975">
        <v>23.45</v>
      </c>
      <c r="AF432" s="544">
        <f t="shared" ref="AF432" si="2820">AD432*AE432</f>
        <v>59.92777777777777</v>
      </c>
      <c r="AG432" s="1030" t="s">
        <v>446</v>
      </c>
      <c r="AH432" s="1007">
        <f t="shared" ref="AH432" si="2821">AF432</f>
        <v>59.92777777777777</v>
      </c>
      <c r="AI432" s="978">
        <f t="shared" ref="AI432" si="2822">AD432</f>
        <v>2.5555555555555554</v>
      </c>
      <c r="AJ432" s="978">
        <f t="shared" ref="AJ432" si="2823">T432</f>
        <v>23</v>
      </c>
    </row>
    <row r="433" spans="1:39">
      <c r="A433" s="999">
        <v>45720</v>
      </c>
      <c r="B433" s="164" t="s">
        <v>607</v>
      </c>
      <c r="C433" s="164" t="s">
        <v>111</v>
      </c>
      <c r="D433" s="162" t="s">
        <v>447</v>
      </c>
      <c r="E433" s="164" t="s">
        <v>282</v>
      </c>
      <c r="F433" s="1000">
        <v>32716</v>
      </c>
      <c r="G433" s="1000"/>
      <c r="H433" s="1000">
        <v>32725</v>
      </c>
      <c r="I433" s="1000"/>
      <c r="J433" s="971">
        <f t="shared" ref="J433" si="2824">H433-F433</f>
        <v>9</v>
      </c>
      <c r="K433" s="1000">
        <v>32725</v>
      </c>
      <c r="L433" s="541">
        <f t="shared" ref="L433" si="2825">K433-H433</f>
        <v>0</v>
      </c>
      <c r="M433" s="1000">
        <v>32738</v>
      </c>
      <c r="N433" s="1000"/>
      <c r="O433" s="541">
        <f t="shared" ref="O433" si="2826">M433-K433</f>
        <v>13</v>
      </c>
      <c r="P433" s="541">
        <f t="shared" ref="P433" si="2827">M433-H433</f>
        <v>13</v>
      </c>
      <c r="Q433" s="1000">
        <v>32738</v>
      </c>
      <c r="R433" s="1000"/>
      <c r="S433" s="971">
        <f t="shared" ref="S433" si="2828">Q433-M433</f>
        <v>0</v>
      </c>
      <c r="T433" s="542">
        <f t="shared" ref="T433" si="2829">Q433-F433</f>
        <v>22</v>
      </c>
      <c r="U433" s="542"/>
      <c r="V433" s="541">
        <f t="shared" ref="V433" si="2830">P433</f>
        <v>13</v>
      </c>
      <c r="W433" s="543">
        <f t="shared" ref="W433" si="2831">T433-V433</f>
        <v>9</v>
      </c>
      <c r="X433" s="972" t="s">
        <v>423</v>
      </c>
      <c r="Y433" s="162" t="s">
        <v>51</v>
      </c>
      <c r="Z433" s="162" t="s">
        <v>29</v>
      </c>
      <c r="AA433" s="972">
        <v>2024</v>
      </c>
      <c r="AB433" s="164" t="s">
        <v>30</v>
      </c>
      <c r="AC433" s="1001">
        <v>9</v>
      </c>
      <c r="AD433" s="974">
        <f t="shared" ref="AD433" si="2832">T433/AC433</f>
        <v>2.4444444444444446</v>
      </c>
      <c r="AE433" s="975">
        <v>23.45</v>
      </c>
      <c r="AF433" s="544">
        <f t="shared" ref="AF433" si="2833">AD433*AE433</f>
        <v>57.322222222222223</v>
      </c>
      <c r="AG433" s="1030" t="s">
        <v>446</v>
      </c>
      <c r="AH433" s="1007">
        <f t="shared" ref="AH433" si="2834">AF433</f>
        <v>57.322222222222223</v>
      </c>
      <c r="AI433" s="978">
        <f t="shared" ref="AI433" si="2835">AD433</f>
        <v>2.4444444444444446</v>
      </c>
      <c r="AJ433" s="978">
        <f t="shared" ref="AJ433" si="2836">T433</f>
        <v>22</v>
      </c>
      <c r="AK433" s="1114" t="s">
        <v>439</v>
      </c>
      <c r="AL433" s="1114" t="s">
        <v>440</v>
      </c>
      <c r="AM433" s="1115" t="s">
        <v>2</v>
      </c>
    </row>
    <row r="434" spans="1:39">
      <c r="A434" s="999">
        <v>45720</v>
      </c>
      <c r="B434" s="164" t="s">
        <v>607</v>
      </c>
      <c r="C434" s="164" t="s">
        <v>111</v>
      </c>
      <c r="D434" s="162" t="s">
        <v>584</v>
      </c>
      <c r="E434" s="164" t="s">
        <v>282</v>
      </c>
      <c r="F434" s="1000">
        <v>32738</v>
      </c>
      <c r="G434" s="1000"/>
      <c r="H434" s="1000">
        <v>32738</v>
      </c>
      <c r="I434" s="1000"/>
      <c r="J434" s="971">
        <f t="shared" ref="J434" si="2837">H434-F434</f>
        <v>0</v>
      </c>
      <c r="K434" s="1000">
        <v>32738</v>
      </c>
      <c r="L434" s="541">
        <f t="shared" ref="L434" si="2838">K434-H434</f>
        <v>0</v>
      </c>
      <c r="M434" s="1000">
        <v>32752</v>
      </c>
      <c r="N434" s="1000"/>
      <c r="O434" s="541">
        <f t="shared" ref="O434" si="2839">M434-K434</f>
        <v>14</v>
      </c>
      <c r="P434" s="541">
        <f t="shared" ref="P434" si="2840">M434-H434</f>
        <v>14</v>
      </c>
      <c r="Q434" s="1000">
        <v>32755</v>
      </c>
      <c r="R434" s="1000"/>
      <c r="S434" s="971">
        <f t="shared" ref="S434" si="2841">Q434-M434</f>
        <v>3</v>
      </c>
      <c r="T434" s="542">
        <f t="shared" ref="T434" si="2842">Q434-F434</f>
        <v>17</v>
      </c>
      <c r="U434" s="542"/>
      <c r="V434" s="541">
        <f t="shared" ref="V434" si="2843">P434</f>
        <v>14</v>
      </c>
      <c r="W434" s="543">
        <f t="shared" ref="W434" si="2844">T434-V434</f>
        <v>3</v>
      </c>
      <c r="X434" s="972" t="s">
        <v>423</v>
      </c>
      <c r="Y434" s="162" t="s">
        <v>51</v>
      </c>
      <c r="Z434" s="162" t="s">
        <v>29</v>
      </c>
      <c r="AA434" s="972">
        <v>2024</v>
      </c>
      <c r="AB434" s="164" t="s">
        <v>30</v>
      </c>
      <c r="AC434" s="1001">
        <v>9</v>
      </c>
      <c r="AD434" s="974">
        <f t="shared" ref="AD434" si="2845">T434/AC434</f>
        <v>1.8888888888888888</v>
      </c>
      <c r="AE434" s="975">
        <v>23.45</v>
      </c>
      <c r="AF434" s="544">
        <f t="shared" ref="AF434" si="2846">AD434*AE434</f>
        <v>44.294444444444444</v>
      </c>
      <c r="AG434" s="1030" t="s">
        <v>446</v>
      </c>
      <c r="AH434" s="1007">
        <f t="shared" ref="AH434" si="2847">AF434</f>
        <v>44.294444444444444</v>
      </c>
      <c r="AI434" s="978">
        <f t="shared" ref="AI434" si="2848">AD434</f>
        <v>1.8888888888888888</v>
      </c>
      <c r="AJ434" s="978">
        <f t="shared" ref="AJ434" si="2849">T434</f>
        <v>17</v>
      </c>
      <c r="AK434" s="1121">
        <f>SUM(AH424:AH434)</f>
        <v>588.8555555555555</v>
      </c>
      <c r="AL434" s="1116">
        <v>600</v>
      </c>
      <c r="AM434" s="1117">
        <v>45720</v>
      </c>
    </row>
    <row r="435" spans="1:39">
      <c r="A435" s="999">
        <v>45720</v>
      </c>
      <c r="B435" s="164" t="s">
        <v>607</v>
      </c>
      <c r="C435" s="164" t="s">
        <v>111</v>
      </c>
      <c r="D435" s="162" t="s">
        <v>609</v>
      </c>
      <c r="E435" s="164" t="s">
        <v>283</v>
      </c>
      <c r="F435" s="1000">
        <v>32755</v>
      </c>
      <c r="G435" s="1000"/>
      <c r="H435" s="1000">
        <v>32759</v>
      </c>
      <c r="I435" s="1000"/>
      <c r="J435" s="971">
        <f t="shared" ref="J435" si="2850">H435-F435</f>
        <v>4</v>
      </c>
      <c r="K435" s="1000">
        <v>32759</v>
      </c>
      <c r="L435" s="541">
        <f t="shared" ref="L435" si="2851">K435-H435</f>
        <v>0</v>
      </c>
      <c r="M435" s="1000">
        <v>32771</v>
      </c>
      <c r="N435" s="1000"/>
      <c r="O435" s="541">
        <f t="shared" ref="O435" si="2852">M435-K435</f>
        <v>12</v>
      </c>
      <c r="P435" s="541">
        <f t="shared" ref="P435" si="2853">M435-H435</f>
        <v>12</v>
      </c>
      <c r="Q435" s="1000">
        <v>32771</v>
      </c>
      <c r="R435" s="1000"/>
      <c r="S435" s="971">
        <f t="shared" ref="S435" si="2854">Q435-M435</f>
        <v>0</v>
      </c>
      <c r="T435" s="542">
        <f t="shared" ref="T435" si="2855">Q435-F435</f>
        <v>16</v>
      </c>
      <c r="U435" s="542"/>
      <c r="V435" s="541">
        <f t="shared" ref="V435" si="2856">P435</f>
        <v>12</v>
      </c>
      <c r="W435" s="543">
        <f t="shared" ref="W435" si="2857">T435-V435</f>
        <v>4</v>
      </c>
      <c r="X435" s="972" t="s">
        <v>423</v>
      </c>
      <c r="Y435" s="162" t="s">
        <v>51</v>
      </c>
      <c r="Z435" s="162" t="s">
        <v>29</v>
      </c>
      <c r="AA435" s="972">
        <v>2024</v>
      </c>
      <c r="AB435" s="164" t="s">
        <v>30</v>
      </c>
      <c r="AC435" s="1001">
        <v>9</v>
      </c>
      <c r="AD435" s="974">
        <f t="shared" ref="AD435" si="2858">T435/AC435</f>
        <v>1.7777777777777777</v>
      </c>
      <c r="AE435" s="975">
        <v>23.45</v>
      </c>
      <c r="AF435" s="544">
        <f t="shared" ref="AF435" si="2859">AD435*AE435</f>
        <v>41.688888888888883</v>
      </c>
      <c r="AG435" s="1030" t="s">
        <v>446</v>
      </c>
      <c r="AH435" s="1007">
        <f t="shared" ref="AH435" si="2860">AF435</f>
        <v>41.688888888888883</v>
      </c>
      <c r="AI435" s="978">
        <f t="shared" ref="AI435" si="2861">AD435</f>
        <v>1.7777777777777777</v>
      </c>
      <c r="AJ435" s="978">
        <f t="shared" ref="AJ435" si="2862">T435</f>
        <v>16</v>
      </c>
    </row>
    <row r="436" spans="1:39">
      <c r="A436" s="999">
        <v>45720</v>
      </c>
      <c r="B436" s="164" t="s">
        <v>607</v>
      </c>
      <c r="C436" s="164" t="s">
        <v>111</v>
      </c>
      <c r="D436" s="162" t="s">
        <v>448</v>
      </c>
      <c r="E436" s="164" t="s">
        <v>283</v>
      </c>
      <c r="F436" s="1000">
        <v>32771</v>
      </c>
      <c r="G436" s="1000"/>
      <c r="H436" s="1000">
        <v>32771</v>
      </c>
      <c r="I436" s="1000"/>
      <c r="J436" s="971">
        <f t="shared" ref="J436" si="2863">H436-F436</f>
        <v>0</v>
      </c>
      <c r="K436" s="1000">
        <v>32771</v>
      </c>
      <c r="L436" s="541">
        <f t="shared" ref="L436" si="2864">K436-H436</f>
        <v>0</v>
      </c>
      <c r="M436" s="1000">
        <v>32787</v>
      </c>
      <c r="N436" s="1000"/>
      <c r="O436" s="541">
        <f t="shared" ref="O436" si="2865">M436-K436</f>
        <v>16</v>
      </c>
      <c r="P436" s="541">
        <f t="shared" ref="P436" si="2866">M436-H436</f>
        <v>16</v>
      </c>
      <c r="Q436" s="1000">
        <v>32787</v>
      </c>
      <c r="R436" s="1000"/>
      <c r="S436" s="971">
        <f t="shared" ref="S436" si="2867">Q436-M436</f>
        <v>0</v>
      </c>
      <c r="T436" s="542">
        <f t="shared" ref="T436" si="2868">Q436-F436</f>
        <v>16</v>
      </c>
      <c r="U436" s="542"/>
      <c r="V436" s="541">
        <f t="shared" ref="V436" si="2869">P436</f>
        <v>16</v>
      </c>
      <c r="W436" s="543">
        <f t="shared" ref="W436" si="2870">T436-V436</f>
        <v>0</v>
      </c>
      <c r="X436" s="972" t="s">
        <v>423</v>
      </c>
      <c r="Y436" s="162" t="s">
        <v>51</v>
      </c>
      <c r="Z436" s="162" t="s">
        <v>29</v>
      </c>
      <c r="AA436" s="972">
        <v>2024</v>
      </c>
      <c r="AB436" s="164" t="s">
        <v>30</v>
      </c>
      <c r="AC436" s="1001">
        <v>9</v>
      </c>
      <c r="AD436" s="974">
        <f t="shared" ref="AD436" si="2871">T436/AC436</f>
        <v>1.7777777777777777</v>
      </c>
      <c r="AE436" s="975">
        <v>23.45</v>
      </c>
      <c r="AF436" s="544">
        <f t="shared" ref="AF436" si="2872">AD436*AE436</f>
        <v>41.688888888888883</v>
      </c>
      <c r="AG436" s="1030" t="s">
        <v>446</v>
      </c>
      <c r="AH436" s="1007">
        <f t="shared" ref="AH436" si="2873">AF436</f>
        <v>41.688888888888883</v>
      </c>
      <c r="AI436" s="978">
        <f t="shared" ref="AI436" si="2874">AD436</f>
        <v>1.7777777777777777</v>
      </c>
      <c r="AJ436" s="978">
        <f t="shared" ref="AJ436" si="2875">T436</f>
        <v>16</v>
      </c>
    </row>
    <row r="437" spans="1:39">
      <c r="A437" s="999">
        <v>45721</v>
      </c>
      <c r="B437" s="164" t="s">
        <v>607</v>
      </c>
      <c r="C437" s="164" t="s">
        <v>111</v>
      </c>
      <c r="D437" s="162" t="s">
        <v>447</v>
      </c>
      <c r="E437" s="164" t="s">
        <v>282</v>
      </c>
      <c r="F437" s="1000">
        <v>32816</v>
      </c>
      <c r="G437" s="1000"/>
      <c r="H437" s="1000">
        <v>32816</v>
      </c>
      <c r="I437" s="1000"/>
      <c r="J437" s="971">
        <f t="shared" ref="J437" si="2876">H437-F437</f>
        <v>0</v>
      </c>
      <c r="K437" s="1000">
        <v>32816</v>
      </c>
      <c r="L437" s="541">
        <f t="shared" ref="L437" si="2877">K437-H437</f>
        <v>0</v>
      </c>
      <c r="M437" s="1000">
        <v>32830</v>
      </c>
      <c r="N437" s="1000"/>
      <c r="O437" s="541">
        <f t="shared" ref="O437" si="2878">M437-K437</f>
        <v>14</v>
      </c>
      <c r="P437" s="541">
        <f t="shared" ref="P437" si="2879">M437-H437</f>
        <v>14</v>
      </c>
      <c r="Q437" s="1000">
        <v>32833</v>
      </c>
      <c r="R437" s="1000"/>
      <c r="S437" s="971">
        <f t="shared" ref="S437" si="2880">Q437-M437</f>
        <v>3</v>
      </c>
      <c r="T437" s="542">
        <f t="shared" ref="T437" si="2881">Q437-F437</f>
        <v>17</v>
      </c>
      <c r="U437" s="542"/>
      <c r="V437" s="541">
        <f t="shared" ref="V437" si="2882">P437</f>
        <v>14</v>
      </c>
      <c r="W437" s="543">
        <f t="shared" ref="W437" si="2883">T437-V437</f>
        <v>3</v>
      </c>
      <c r="X437" s="972" t="s">
        <v>423</v>
      </c>
      <c r="Y437" s="162" t="s">
        <v>51</v>
      </c>
      <c r="Z437" s="162" t="s">
        <v>29</v>
      </c>
      <c r="AA437" s="972">
        <v>2024</v>
      </c>
      <c r="AB437" s="164" t="s">
        <v>30</v>
      </c>
      <c r="AC437" s="1001">
        <v>9</v>
      </c>
      <c r="AD437" s="974">
        <f t="shared" ref="AD437" si="2884">T437/AC437</f>
        <v>1.8888888888888888</v>
      </c>
      <c r="AE437" s="975">
        <v>23.45</v>
      </c>
      <c r="AF437" s="544">
        <f t="shared" ref="AF437" si="2885">AD437*AE437</f>
        <v>44.294444444444444</v>
      </c>
      <c r="AG437" s="1030" t="s">
        <v>446</v>
      </c>
      <c r="AH437" s="1007">
        <f t="shared" ref="AH437" si="2886">AF437</f>
        <v>44.294444444444444</v>
      </c>
      <c r="AI437" s="978">
        <f t="shared" ref="AI437" si="2887">AD437</f>
        <v>1.8888888888888888</v>
      </c>
      <c r="AJ437" s="978">
        <f t="shared" ref="AJ437" si="2888">T437</f>
        <v>17</v>
      </c>
    </row>
    <row r="438" spans="1:39">
      <c r="A438" s="999">
        <v>45721</v>
      </c>
      <c r="B438" s="164" t="s">
        <v>607</v>
      </c>
      <c r="C438" s="164" t="s">
        <v>111</v>
      </c>
      <c r="D438" s="162" t="s">
        <v>609</v>
      </c>
      <c r="E438" s="164" t="s">
        <v>283</v>
      </c>
      <c r="F438" s="1000">
        <v>32833</v>
      </c>
      <c r="G438" s="1000"/>
      <c r="H438" s="1000">
        <v>32833</v>
      </c>
      <c r="I438" s="1000"/>
      <c r="J438" s="971">
        <f t="shared" ref="J438" si="2889">H438-F438</f>
        <v>0</v>
      </c>
      <c r="K438" s="1000">
        <v>32833</v>
      </c>
      <c r="L438" s="541">
        <f t="shared" ref="L438" si="2890">K438-H438</f>
        <v>0</v>
      </c>
      <c r="M438" s="1000">
        <v>32836</v>
      </c>
      <c r="N438" s="1000"/>
      <c r="O438" s="541">
        <f t="shared" ref="O438" si="2891">M438-K438</f>
        <v>3</v>
      </c>
      <c r="P438" s="541">
        <f t="shared" ref="P438" si="2892">M438-H438</f>
        <v>3</v>
      </c>
      <c r="Q438" s="1000">
        <v>32848</v>
      </c>
      <c r="R438" s="1000"/>
      <c r="S438" s="971">
        <f t="shared" ref="S438" si="2893">Q438-M438</f>
        <v>12</v>
      </c>
      <c r="T438" s="542">
        <f t="shared" ref="T438" si="2894">Q438-F438</f>
        <v>15</v>
      </c>
      <c r="U438" s="542"/>
      <c r="V438" s="541">
        <f t="shared" ref="V438" si="2895">P438</f>
        <v>3</v>
      </c>
      <c r="W438" s="543">
        <f t="shared" ref="W438" si="2896">T438-V438</f>
        <v>12</v>
      </c>
      <c r="X438" s="972" t="s">
        <v>423</v>
      </c>
      <c r="Y438" s="162" t="s">
        <v>51</v>
      </c>
      <c r="Z438" s="162" t="s">
        <v>29</v>
      </c>
      <c r="AA438" s="972">
        <v>2024</v>
      </c>
      <c r="AB438" s="164" t="s">
        <v>30</v>
      </c>
      <c r="AC438" s="1001">
        <v>9</v>
      </c>
      <c r="AD438" s="974">
        <f t="shared" ref="AD438" si="2897">T438/AC438</f>
        <v>1.6666666666666667</v>
      </c>
      <c r="AE438" s="975">
        <v>23.45</v>
      </c>
      <c r="AF438" s="544">
        <f t="shared" ref="AF438" si="2898">AD438*AE438</f>
        <v>39.083333333333336</v>
      </c>
      <c r="AG438" s="1030" t="s">
        <v>446</v>
      </c>
      <c r="AH438" s="1007">
        <f t="shared" ref="AH438" si="2899">AF438</f>
        <v>39.083333333333336</v>
      </c>
      <c r="AI438" s="978">
        <f t="shared" ref="AI438" si="2900">AD438</f>
        <v>1.6666666666666667</v>
      </c>
      <c r="AJ438" s="978">
        <f t="shared" ref="AJ438" si="2901">T438</f>
        <v>15</v>
      </c>
    </row>
    <row r="439" spans="1:39">
      <c r="A439" s="999">
        <v>45721</v>
      </c>
      <c r="B439" s="164" t="s">
        <v>607</v>
      </c>
      <c r="C439" s="164" t="s">
        <v>111</v>
      </c>
      <c r="D439" s="162" t="s">
        <v>448</v>
      </c>
      <c r="E439" s="164" t="s">
        <v>283</v>
      </c>
      <c r="F439" s="1000">
        <v>32848</v>
      </c>
      <c r="G439" s="1000"/>
      <c r="H439" s="1000">
        <v>32848</v>
      </c>
      <c r="I439" s="1000"/>
      <c r="J439" s="971">
        <f t="shared" ref="J439" si="2902">H439-F439</f>
        <v>0</v>
      </c>
      <c r="K439" s="1000">
        <v>32848</v>
      </c>
      <c r="L439" s="541">
        <f t="shared" ref="L439" si="2903">K439-H439</f>
        <v>0</v>
      </c>
      <c r="M439" s="1000">
        <v>32864</v>
      </c>
      <c r="N439" s="1000"/>
      <c r="O439" s="541">
        <f t="shared" ref="O439" si="2904">M439-K439</f>
        <v>16</v>
      </c>
      <c r="P439" s="541">
        <f t="shared" ref="P439" si="2905">M439-H439</f>
        <v>16</v>
      </c>
      <c r="Q439" s="1000">
        <v>32871</v>
      </c>
      <c r="R439" s="1000"/>
      <c r="S439" s="971">
        <f t="shared" ref="S439" si="2906">Q439-M439</f>
        <v>7</v>
      </c>
      <c r="T439" s="542">
        <f t="shared" ref="T439" si="2907">Q439-F439</f>
        <v>23</v>
      </c>
      <c r="U439" s="542"/>
      <c r="V439" s="541">
        <f t="shared" ref="V439" si="2908">P439</f>
        <v>16</v>
      </c>
      <c r="W439" s="543">
        <f t="shared" ref="W439" si="2909">T439-V439</f>
        <v>7</v>
      </c>
      <c r="X439" s="972" t="s">
        <v>423</v>
      </c>
      <c r="Y439" s="162" t="s">
        <v>51</v>
      </c>
      <c r="Z439" s="162" t="s">
        <v>29</v>
      </c>
      <c r="AA439" s="972">
        <v>2024</v>
      </c>
      <c r="AB439" s="164" t="s">
        <v>30</v>
      </c>
      <c r="AC439" s="1001">
        <v>9</v>
      </c>
      <c r="AD439" s="974">
        <f t="shared" ref="AD439" si="2910">T439/AC439</f>
        <v>2.5555555555555554</v>
      </c>
      <c r="AE439" s="975">
        <v>23.45</v>
      </c>
      <c r="AF439" s="544">
        <f t="shared" ref="AF439" si="2911">AD439*AE439</f>
        <v>59.92777777777777</v>
      </c>
      <c r="AG439" s="1030" t="s">
        <v>446</v>
      </c>
      <c r="AH439" s="1007">
        <f t="shared" ref="AH439" si="2912">AF439</f>
        <v>59.92777777777777</v>
      </c>
      <c r="AI439" s="978">
        <f t="shared" ref="AI439" si="2913">AD439</f>
        <v>2.5555555555555554</v>
      </c>
      <c r="AJ439" s="978">
        <f t="shared" ref="AJ439" si="2914">T439</f>
        <v>23</v>
      </c>
      <c r="AK439" s="1114" t="s">
        <v>439</v>
      </c>
      <c r="AL439" s="1114" t="s">
        <v>440</v>
      </c>
      <c r="AM439" s="1115" t="s">
        <v>2</v>
      </c>
    </row>
    <row r="440" spans="1:39">
      <c r="A440" s="999">
        <v>45722</v>
      </c>
      <c r="B440" s="164" t="s">
        <v>607</v>
      </c>
      <c r="C440" s="164" t="s">
        <v>111</v>
      </c>
      <c r="D440" s="162" t="s">
        <v>447</v>
      </c>
      <c r="E440" s="164" t="s">
        <v>282</v>
      </c>
      <c r="F440" s="1000">
        <v>32871</v>
      </c>
      <c r="G440" s="1000"/>
      <c r="H440" s="1000">
        <v>32880</v>
      </c>
      <c r="I440" s="1000"/>
      <c r="J440" s="971">
        <f t="shared" ref="J440" si="2915">H440-F440</f>
        <v>9</v>
      </c>
      <c r="K440" s="1000">
        <v>32880</v>
      </c>
      <c r="L440" s="541">
        <f t="shared" ref="L440" si="2916">K440-H440</f>
        <v>0</v>
      </c>
      <c r="M440" s="1000">
        <v>32894</v>
      </c>
      <c r="N440" s="1000"/>
      <c r="O440" s="541">
        <f t="shared" ref="O440" si="2917">M440-K440</f>
        <v>14</v>
      </c>
      <c r="P440" s="541">
        <f t="shared" ref="P440" si="2918">M440-H440</f>
        <v>14</v>
      </c>
      <c r="Q440" s="1000">
        <v>32903</v>
      </c>
      <c r="R440" s="1000"/>
      <c r="S440" s="971">
        <f t="shared" ref="S440" si="2919">Q440-M440</f>
        <v>9</v>
      </c>
      <c r="T440" s="542">
        <f t="shared" ref="T440" si="2920">Q440-F440</f>
        <v>32</v>
      </c>
      <c r="U440" s="542"/>
      <c r="V440" s="541">
        <f t="shared" ref="V440" si="2921">P440</f>
        <v>14</v>
      </c>
      <c r="W440" s="543">
        <f t="shared" ref="W440" si="2922">T440-V440</f>
        <v>18</v>
      </c>
      <c r="X440" s="972" t="s">
        <v>423</v>
      </c>
      <c r="Y440" s="162" t="s">
        <v>51</v>
      </c>
      <c r="Z440" s="162" t="s">
        <v>29</v>
      </c>
      <c r="AA440" s="972">
        <v>2024</v>
      </c>
      <c r="AB440" s="164" t="s">
        <v>30</v>
      </c>
      <c r="AC440" s="1001">
        <v>9</v>
      </c>
      <c r="AD440" s="974">
        <f t="shared" ref="AD440" si="2923">T440/AC440</f>
        <v>3.5555555555555554</v>
      </c>
      <c r="AE440" s="975">
        <v>23.45</v>
      </c>
      <c r="AF440" s="544">
        <f t="shared" ref="AF440" si="2924">AD440*AE440</f>
        <v>83.377777777777766</v>
      </c>
      <c r="AG440" s="1030" t="s">
        <v>446</v>
      </c>
      <c r="AH440" s="1007">
        <f t="shared" ref="AH440" si="2925">AF440</f>
        <v>83.377777777777766</v>
      </c>
      <c r="AI440" s="978">
        <f t="shared" ref="AI440" si="2926">AD440</f>
        <v>3.5555555555555554</v>
      </c>
      <c r="AJ440" s="978">
        <f t="shared" ref="AJ440" si="2927">T440</f>
        <v>32</v>
      </c>
      <c r="AK440" s="1121">
        <f>SUM(AH435:AH440)</f>
        <v>310.06111111111113</v>
      </c>
      <c r="AL440" s="1116">
        <v>500</v>
      </c>
      <c r="AM440" s="1117">
        <v>45722</v>
      </c>
    </row>
    <row r="441" spans="1:39">
      <c r="A441" s="999">
        <v>45722</v>
      </c>
      <c r="B441" s="164" t="s">
        <v>607</v>
      </c>
      <c r="C441" s="164" t="s">
        <v>111</v>
      </c>
      <c r="D441" s="162" t="s">
        <v>448</v>
      </c>
      <c r="E441" s="164" t="s">
        <v>283</v>
      </c>
      <c r="F441" s="1000">
        <v>32903</v>
      </c>
      <c r="G441" s="1000"/>
      <c r="H441" s="1000">
        <v>32910</v>
      </c>
      <c r="I441" s="1000"/>
      <c r="J441" s="971">
        <f t="shared" ref="J441" si="2928">H441-F441</f>
        <v>7</v>
      </c>
      <c r="K441" s="1000">
        <v>32910</v>
      </c>
      <c r="L441" s="541">
        <f t="shared" ref="L441" si="2929">K441-H441</f>
        <v>0</v>
      </c>
      <c r="M441" s="1000">
        <v>32926</v>
      </c>
      <c r="N441" s="1000"/>
      <c r="O441" s="541">
        <f t="shared" ref="O441" si="2930">M441-K441</f>
        <v>16</v>
      </c>
      <c r="P441" s="541">
        <f t="shared" ref="P441" si="2931">M441-H441</f>
        <v>16</v>
      </c>
      <c r="Q441" s="1000">
        <v>32933</v>
      </c>
      <c r="R441" s="1000"/>
      <c r="S441" s="971">
        <f t="shared" ref="S441" si="2932">Q441-M441</f>
        <v>7</v>
      </c>
      <c r="T441" s="542">
        <f t="shared" ref="T441" si="2933">Q441-F441</f>
        <v>30</v>
      </c>
      <c r="U441" s="542"/>
      <c r="V441" s="541">
        <f t="shared" ref="V441" si="2934">P441</f>
        <v>16</v>
      </c>
      <c r="W441" s="543">
        <f t="shared" ref="W441" si="2935">T441-V441</f>
        <v>14</v>
      </c>
      <c r="X441" s="972" t="s">
        <v>423</v>
      </c>
      <c r="Y441" s="162" t="s">
        <v>51</v>
      </c>
      <c r="Z441" s="162" t="s">
        <v>29</v>
      </c>
      <c r="AA441" s="972">
        <v>2024</v>
      </c>
      <c r="AB441" s="164" t="s">
        <v>30</v>
      </c>
      <c r="AC441" s="1001">
        <v>9</v>
      </c>
      <c r="AD441" s="974">
        <f t="shared" ref="AD441" si="2936">T441/AC441</f>
        <v>3.3333333333333335</v>
      </c>
      <c r="AE441" s="975">
        <v>23.45</v>
      </c>
      <c r="AF441" s="544">
        <f t="shared" ref="AF441" si="2937">AD441*AE441</f>
        <v>78.166666666666671</v>
      </c>
      <c r="AG441" s="1030" t="s">
        <v>446</v>
      </c>
      <c r="AH441" s="1007">
        <f t="shared" ref="AH441" si="2938">AF441</f>
        <v>78.166666666666671</v>
      </c>
      <c r="AI441" s="978">
        <f t="shared" ref="AI441" si="2939">AD441</f>
        <v>3.3333333333333335</v>
      </c>
      <c r="AJ441" s="978">
        <f t="shared" ref="AJ441" si="2940">T441</f>
        <v>30</v>
      </c>
    </row>
    <row r="442" spans="1:39">
      <c r="A442" s="999">
        <v>45723</v>
      </c>
      <c r="B442" s="164" t="s">
        <v>607</v>
      </c>
      <c r="C442" s="164" t="s">
        <v>111</v>
      </c>
      <c r="D442" s="162" t="s">
        <v>447</v>
      </c>
      <c r="E442" s="164" t="s">
        <v>282</v>
      </c>
      <c r="F442" s="1000">
        <v>32933</v>
      </c>
      <c r="G442" s="1000"/>
      <c r="H442" s="1000">
        <v>32942</v>
      </c>
      <c r="I442" s="1000"/>
      <c r="J442" s="971">
        <f t="shared" ref="J442" si="2941">H442-F442</f>
        <v>9</v>
      </c>
      <c r="K442" s="1000">
        <v>32942</v>
      </c>
      <c r="L442" s="541">
        <f t="shared" ref="L442" si="2942">K442-H442</f>
        <v>0</v>
      </c>
      <c r="M442" s="1000">
        <v>32956</v>
      </c>
      <c r="N442" s="1000"/>
      <c r="O442" s="541">
        <f t="shared" ref="O442" si="2943">M442-K442</f>
        <v>14</v>
      </c>
      <c r="P442" s="541">
        <f t="shared" ref="P442" si="2944">M442-H442</f>
        <v>14</v>
      </c>
      <c r="Q442" s="1000">
        <v>32956</v>
      </c>
      <c r="R442" s="1000"/>
      <c r="S442" s="971">
        <f t="shared" ref="S442" si="2945">Q442-M442</f>
        <v>0</v>
      </c>
      <c r="T442" s="542">
        <f t="shared" ref="T442" si="2946">Q442-F442</f>
        <v>23</v>
      </c>
      <c r="U442" s="542"/>
      <c r="V442" s="541">
        <f t="shared" ref="V442" si="2947">P442</f>
        <v>14</v>
      </c>
      <c r="W442" s="543">
        <f t="shared" ref="W442" si="2948">T442-V442</f>
        <v>9</v>
      </c>
      <c r="X442" s="972" t="s">
        <v>423</v>
      </c>
      <c r="Y442" s="162" t="s">
        <v>51</v>
      </c>
      <c r="Z442" s="162" t="s">
        <v>29</v>
      </c>
      <c r="AA442" s="972">
        <v>2024</v>
      </c>
      <c r="AB442" s="164" t="s">
        <v>30</v>
      </c>
      <c r="AC442" s="1001">
        <v>9</v>
      </c>
      <c r="AD442" s="974">
        <f t="shared" ref="AD442" si="2949">T442/AC442</f>
        <v>2.5555555555555554</v>
      </c>
      <c r="AE442" s="975">
        <v>23.45</v>
      </c>
      <c r="AF442" s="544">
        <f t="shared" ref="AF442" si="2950">AD442*AE442</f>
        <v>59.92777777777777</v>
      </c>
      <c r="AG442" s="1030" t="s">
        <v>446</v>
      </c>
      <c r="AH442" s="1007">
        <f t="shared" ref="AH442" si="2951">AF442</f>
        <v>59.92777777777777</v>
      </c>
      <c r="AI442" s="978">
        <f t="shared" ref="AI442" si="2952">AD442</f>
        <v>2.5555555555555554</v>
      </c>
      <c r="AJ442" s="978">
        <f t="shared" ref="AJ442" si="2953">T442</f>
        <v>23</v>
      </c>
    </row>
    <row r="443" spans="1:39">
      <c r="A443" s="999">
        <v>45723</v>
      </c>
      <c r="B443" s="164" t="s">
        <v>607</v>
      </c>
      <c r="C443" s="164" t="s">
        <v>111</v>
      </c>
      <c r="D443" s="162" t="s">
        <v>584</v>
      </c>
      <c r="E443" s="164" t="s">
        <v>282</v>
      </c>
      <c r="F443" s="1000">
        <v>32956</v>
      </c>
      <c r="G443" s="1000"/>
      <c r="H443" s="1000">
        <v>32956</v>
      </c>
      <c r="I443" s="1000"/>
      <c r="J443" s="971">
        <f t="shared" ref="J443" si="2954">H443-F443</f>
        <v>0</v>
      </c>
      <c r="K443" s="1000">
        <v>32956</v>
      </c>
      <c r="L443" s="541">
        <f t="shared" ref="L443" si="2955">K443-H443</f>
        <v>0</v>
      </c>
      <c r="M443" s="1000">
        <v>32970</v>
      </c>
      <c r="N443" s="1000"/>
      <c r="O443" s="541">
        <f t="shared" ref="O443" si="2956">M443-K443</f>
        <v>14</v>
      </c>
      <c r="P443" s="541">
        <f t="shared" ref="P443" si="2957">M443-H443</f>
        <v>14</v>
      </c>
      <c r="Q443" s="1000">
        <v>32973</v>
      </c>
      <c r="R443" s="1000"/>
      <c r="S443" s="971">
        <f t="shared" ref="S443" si="2958">Q443-M443</f>
        <v>3</v>
      </c>
      <c r="T443" s="542">
        <f t="shared" ref="T443" si="2959">Q443-F443</f>
        <v>17</v>
      </c>
      <c r="U443" s="542"/>
      <c r="V443" s="541">
        <f t="shared" ref="V443" si="2960">P443</f>
        <v>14</v>
      </c>
      <c r="W443" s="543">
        <f t="shared" ref="W443" si="2961">T443-V443</f>
        <v>3</v>
      </c>
      <c r="X443" s="972" t="s">
        <v>423</v>
      </c>
      <c r="Y443" s="162" t="s">
        <v>51</v>
      </c>
      <c r="Z443" s="162" t="s">
        <v>29</v>
      </c>
      <c r="AA443" s="972">
        <v>2024</v>
      </c>
      <c r="AB443" s="164" t="s">
        <v>30</v>
      </c>
      <c r="AC443" s="1001">
        <v>9</v>
      </c>
      <c r="AD443" s="974">
        <f t="shared" ref="AD443" si="2962">T443/AC443</f>
        <v>1.8888888888888888</v>
      </c>
      <c r="AE443" s="975">
        <v>23.45</v>
      </c>
      <c r="AF443" s="544">
        <f t="shared" ref="AF443" si="2963">AD443*AE443</f>
        <v>44.294444444444444</v>
      </c>
      <c r="AG443" s="1030" t="s">
        <v>446</v>
      </c>
      <c r="AH443" s="1007">
        <f t="shared" ref="AH443" si="2964">AF443</f>
        <v>44.294444444444444</v>
      </c>
      <c r="AI443" s="978">
        <f t="shared" ref="AI443" si="2965">AD443</f>
        <v>1.8888888888888888</v>
      </c>
      <c r="AJ443" s="978">
        <f t="shared" ref="AJ443" si="2966">T443</f>
        <v>17</v>
      </c>
    </row>
    <row r="444" spans="1:39">
      <c r="A444" s="999">
        <v>45723</v>
      </c>
      <c r="B444" s="164" t="s">
        <v>607</v>
      </c>
      <c r="C444" s="164" t="s">
        <v>111</v>
      </c>
      <c r="D444" s="162" t="s">
        <v>609</v>
      </c>
      <c r="E444" s="164" t="s">
        <v>283</v>
      </c>
      <c r="F444" s="1000">
        <v>32973</v>
      </c>
      <c r="G444" s="1000"/>
      <c r="H444" s="1000">
        <v>32976</v>
      </c>
      <c r="I444" s="1000"/>
      <c r="J444" s="971">
        <f t="shared" ref="J444" si="2967">H444-F444</f>
        <v>3</v>
      </c>
      <c r="K444" s="1000">
        <v>32976</v>
      </c>
      <c r="L444" s="541">
        <f t="shared" ref="L444" si="2968">K444-H444</f>
        <v>0</v>
      </c>
      <c r="M444" s="1000">
        <v>32988</v>
      </c>
      <c r="N444" s="1000"/>
      <c r="O444" s="541">
        <f t="shared" ref="O444" si="2969">M444-K444</f>
        <v>12</v>
      </c>
      <c r="P444" s="541">
        <f t="shared" ref="P444" si="2970">M444-H444</f>
        <v>12</v>
      </c>
      <c r="Q444" s="1000">
        <v>32988</v>
      </c>
      <c r="R444" s="1000"/>
      <c r="S444" s="971">
        <f t="shared" ref="S444" si="2971">Q444-M444</f>
        <v>0</v>
      </c>
      <c r="T444" s="542">
        <f t="shared" ref="T444" si="2972">Q444-F444</f>
        <v>15</v>
      </c>
      <c r="U444" s="542"/>
      <c r="V444" s="541">
        <f t="shared" ref="V444" si="2973">P444</f>
        <v>12</v>
      </c>
      <c r="W444" s="543">
        <f t="shared" ref="W444" si="2974">T444-V444</f>
        <v>3</v>
      </c>
      <c r="X444" s="972" t="s">
        <v>423</v>
      </c>
      <c r="Y444" s="162" t="s">
        <v>51</v>
      </c>
      <c r="Z444" s="162" t="s">
        <v>29</v>
      </c>
      <c r="AA444" s="972">
        <v>2024</v>
      </c>
      <c r="AB444" s="164" t="s">
        <v>30</v>
      </c>
      <c r="AC444" s="1001">
        <v>9</v>
      </c>
      <c r="AD444" s="974">
        <f t="shared" ref="AD444" si="2975">T444/AC444</f>
        <v>1.6666666666666667</v>
      </c>
      <c r="AE444" s="975">
        <v>23.45</v>
      </c>
      <c r="AF444" s="544">
        <f t="shared" ref="AF444" si="2976">AD444*AE444</f>
        <v>39.083333333333336</v>
      </c>
      <c r="AG444" s="1030" t="s">
        <v>446</v>
      </c>
      <c r="AH444" s="1007">
        <f t="shared" ref="AH444" si="2977">AF444</f>
        <v>39.083333333333336</v>
      </c>
      <c r="AI444" s="978">
        <f t="shared" ref="AI444" si="2978">AD444</f>
        <v>1.6666666666666667</v>
      </c>
      <c r="AJ444" s="978">
        <f t="shared" ref="AJ444" si="2979">T444</f>
        <v>15</v>
      </c>
    </row>
    <row r="445" spans="1:39">
      <c r="A445" s="999">
        <v>45723</v>
      </c>
      <c r="B445" s="164" t="s">
        <v>607</v>
      </c>
      <c r="C445" s="164" t="s">
        <v>111</v>
      </c>
      <c r="D445" s="162" t="s">
        <v>448</v>
      </c>
      <c r="E445" s="164" t="s">
        <v>283</v>
      </c>
      <c r="F445" s="1000">
        <v>32988</v>
      </c>
      <c r="G445" s="1000"/>
      <c r="H445" s="1000">
        <v>32988</v>
      </c>
      <c r="I445" s="1000"/>
      <c r="J445" s="971">
        <f t="shared" ref="J445" si="2980">H445-F445</f>
        <v>0</v>
      </c>
      <c r="K445" s="1000">
        <v>32988</v>
      </c>
      <c r="L445" s="541">
        <f t="shared" ref="L445" si="2981">K445-H445</f>
        <v>0</v>
      </c>
      <c r="M445" s="1000">
        <v>33004</v>
      </c>
      <c r="N445" s="1000"/>
      <c r="O445" s="541">
        <f t="shared" ref="O445" si="2982">M445-K445</f>
        <v>16</v>
      </c>
      <c r="P445" s="541">
        <f t="shared" ref="P445" si="2983">M445-H445</f>
        <v>16</v>
      </c>
      <c r="Q445" s="1000">
        <v>33011</v>
      </c>
      <c r="R445" s="1000"/>
      <c r="S445" s="971">
        <f t="shared" ref="S445" si="2984">Q445-M445</f>
        <v>7</v>
      </c>
      <c r="T445" s="542">
        <f t="shared" ref="T445" si="2985">Q445-F445</f>
        <v>23</v>
      </c>
      <c r="U445" s="542"/>
      <c r="V445" s="541">
        <f t="shared" ref="V445" si="2986">P445</f>
        <v>16</v>
      </c>
      <c r="W445" s="543">
        <f t="shared" ref="W445" si="2987">T445-V445</f>
        <v>7</v>
      </c>
      <c r="X445" s="972" t="s">
        <v>423</v>
      </c>
      <c r="Y445" s="162" t="s">
        <v>51</v>
      </c>
      <c r="Z445" s="162" t="s">
        <v>29</v>
      </c>
      <c r="AA445" s="972">
        <v>2024</v>
      </c>
      <c r="AB445" s="164" t="s">
        <v>30</v>
      </c>
      <c r="AC445" s="1001">
        <v>9</v>
      </c>
      <c r="AD445" s="974">
        <f t="shared" ref="AD445" si="2988">T445/AC445</f>
        <v>2.5555555555555554</v>
      </c>
      <c r="AE445" s="975">
        <v>23.45</v>
      </c>
      <c r="AF445" s="544">
        <f t="shared" ref="AF445" si="2989">AD445*AE445</f>
        <v>59.92777777777777</v>
      </c>
      <c r="AG445" s="1030" t="s">
        <v>446</v>
      </c>
      <c r="AH445" s="1007">
        <f t="shared" ref="AH445" si="2990">AF445</f>
        <v>59.92777777777777</v>
      </c>
      <c r="AI445" s="978">
        <f t="shared" ref="AI445" si="2991">AD445</f>
        <v>2.5555555555555554</v>
      </c>
      <c r="AJ445" s="978">
        <f t="shared" ref="AJ445" si="2992">T445</f>
        <v>23</v>
      </c>
    </row>
    <row r="446" spans="1:39">
      <c r="A446" s="999">
        <v>45726</v>
      </c>
      <c r="B446" s="164" t="s">
        <v>607</v>
      </c>
      <c r="C446" s="164" t="s">
        <v>111</v>
      </c>
      <c r="D446" s="162" t="s">
        <v>447</v>
      </c>
      <c r="E446" s="164" t="s">
        <v>282</v>
      </c>
      <c r="F446" s="1000">
        <v>33011</v>
      </c>
      <c r="G446" s="1000"/>
      <c r="H446" s="1000">
        <v>33020</v>
      </c>
      <c r="I446" s="1000"/>
      <c r="J446" s="971">
        <f t="shared" ref="J446" si="2993">H446-F446</f>
        <v>9</v>
      </c>
      <c r="K446" s="1000">
        <v>33020</v>
      </c>
      <c r="L446" s="541">
        <f t="shared" ref="L446" si="2994">K446-H446</f>
        <v>0</v>
      </c>
      <c r="M446" s="1000">
        <v>33034</v>
      </c>
      <c r="N446" s="1000"/>
      <c r="O446" s="541">
        <f t="shared" ref="O446" si="2995">M446-K446</f>
        <v>14</v>
      </c>
      <c r="P446" s="541">
        <f t="shared" ref="P446" si="2996">M446-H446</f>
        <v>14</v>
      </c>
      <c r="Q446" s="1000">
        <v>33034</v>
      </c>
      <c r="R446" s="1000"/>
      <c r="S446" s="971">
        <f t="shared" ref="S446" si="2997">Q446-M446</f>
        <v>0</v>
      </c>
      <c r="T446" s="542">
        <f t="shared" ref="T446" si="2998">Q446-F446</f>
        <v>23</v>
      </c>
      <c r="U446" s="542"/>
      <c r="V446" s="541">
        <f t="shared" ref="V446" si="2999">P446</f>
        <v>14</v>
      </c>
      <c r="W446" s="543">
        <f t="shared" ref="W446" si="3000">T446-V446</f>
        <v>9</v>
      </c>
      <c r="X446" s="972" t="s">
        <v>423</v>
      </c>
      <c r="Y446" s="162" t="s">
        <v>51</v>
      </c>
      <c r="Z446" s="162" t="s">
        <v>29</v>
      </c>
      <c r="AA446" s="972">
        <v>2024</v>
      </c>
      <c r="AB446" s="164" t="s">
        <v>30</v>
      </c>
      <c r="AC446" s="1001">
        <v>9</v>
      </c>
      <c r="AD446" s="974">
        <f t="shared" ref="AD446" si="3001">T446/AC446</f>
        <v>2.5555555555555554</v>
      </c>
      <c r="AE446" s="975">
        <v>23.45</v>
      </c>
      <c r="AF446" s="544">
        <f t="shared" ref="AF446" si="3002">AD446*AE446</f>
        <v>59.92777777777777</v>
      </c>
      <c r="AG446" s="1030" t="s">
        <v>446</v>
      </c>
      <c r="AH446" s="1007">
        <f t="shared" ref="AH446" si="3003">AF446</f>
        <v>59.92777777777777</v>
      </c>
      <c r="AI446" s="978">
        <f t="shared" ref="AI446" si="3004">AD446</f>
        <v>2.5555555555555554</v>
      </c>
      <c r="AJ446" s="978">
        <f t="shared" ref="AJ446" si="3005">T446</f>
        <v>23</v>
      </c>
    </row>
    <row r="447" spans="1:39">
      <c r="A447" s="999">
        <v>45726</v>
      </c>
      <c r="B447" s="164" t="s">
        <v>607</v>
      </c>
      <c r="C447" s="164" t="s">
        <v>111</v>
      </c>
      <c r="D447" s="162" t="s">
        <v>584</v>
      </c>
      <c r="E447" s="164" t="s">
        <v>282</v>
      </c>
      <c r="F447" s="1000">
        <v>33034</v>
      </c>
      <c r="G447" s="1000"/>
      <c r="H447" s="1000">
        <v>33034</v>
      </c>
      <c r="I447" s="1000"/>
      <c r="J447" s="971">
        <f t="shared" ref="J447" si="3006">H447-F447</f>
        <v>0</v>
      </c>
      <c r="K447" s="1000">
        <v>33034</v>
      </c>
      <c r="L447" s="541">
        <f t="shared" ref="L447" si="3007">K447-H447</f>
        <v>0</v>
      </c>
      <c r="M447" s="1000">
        <v>33047</v>
      </c>
      <c r="N447" s="1000"/>
      <c r="O447" s="541">
        <f t="shared" ref="O447" si="3008">M447-K447</f>
        <v>13</v>
      </c>
      <c r="P447" s="541">
        <f t="shared" ref="P447" si="3009">M447-H447</f>
        <v>13</v>
      </c>
      <c r="Q447" s="1000">
        <v>33051</v>
      </c>
      <c r="R447" s="1000"/>
      <c r="S447" s="971">
        <f t="shared" ref="S447" si="3010">Q447-M447</f>
        <v>4</v>
      </c>
      <c r="T447" s="542">
        <f t="shared" ref="T447" si="3011">Q447-F447</f>
        <v>17</v>
      </c>
      <c r="U447" s="542"/>
      <c r="V447" s="541">
        <f t="shared" ref="V447" si="3012">P447</f>
        <v>13</v>
      </c>
      <c r="W447" s="543">
        <f t="shared" ref="W447" si="3013">T447-V447</f>
        <v>4</v>
      </c>
      <c r="X447" s="972" t="s">
        <v>423</v>
      </c>
      <c r="Y447" s="162" t="s">
        <v>51</v>
      </c>
      <c r="Z447" s="162" t="s">
        <v>29</v>
      </c>
      <c r="AA447" s="972">
        <v>2024</v>
      </c>
      <c r="AB447" s="164" t="s">
        <v>30</v>
      </c>
      <c r="AC447" s="1001">
        <v>9</v>
      </c>
      <c r="AD447" s="974">
        <f t="shared" ref="AD447" si="3014">T447/AC447</f>
        <v>1.8888888888888888</v>
      </c>
      <c r="AE447" s="975">
        <v>23.45</v>
      </c>
      <c r="AF447" s="544">
        <f t="shared" ref="AF447" si="3015">AD447*AE447</f>
        <v>44.294444444444444</v>
      </c>
      <c r="AG447" s="1030" t="s">
        <v>446</v>
      </c>
      <c r="AH447" s="1007">
        <f t="shared" ref="AH447" si="3016">AF447</f>
        <v>44.294444444444444</v>
      </c>
      <c r="AI447" s="978">
        <f t="shared" ref="AI447" si="3017">AD447</f>
        <v>1.8888888888888888</v>
      </c>
      <c r="AJ447" s="978">
        <f t="shared" ref="AJ447" si="3018">T447</f>
        <v>17</v>
      </c>
    </row>
    <row r="448" spans="1:39">
      <c r="A448" s="999">
        <v>45726</v>
      </c>
      <c r="B448" s="164" t="s">
        <v>607</v>
      </c>
      <c r="C448" s="164" t="s">
        <v>111</v>
      </c>
      <c r="D448" s="162" t="s">
        <v>609</v>
      </c>
      <c r="E448" s="164" t="s">
        <v>283</v>
      </c>
      <c r="F448" s="1000">
        <v>33051</v>
      </c>
      <c r="G448" s="1000"/>
      <c r="H448" s="1000">
        <v>33054</v>
      </c>
      <c r="I448" s="1000"/>
      <c r="J448" s="971">
        <f t="shared" ref="J448" si="3019">H448-F448</f>
        <v>3</v>
      </c>
      <c r="K448" s="1000">
        <v>33054</v>
      </c>
      <c r="L448" s="541">
        <f t="shared" ref="L448" si="3020">K448-H448</f>
        <v>0</v>
      </c>
      <c r="M448" s="1000">
        <v>33067</v>
      </c>
      <c r="N448" s="1000"/>
      <c r="O448" s="541">
        <f t="shared" ref="O448" si="3021">M448-K448</f>
        <v>13</v>
      </c>
      <c r="P448" s="541">
        <f t="shared" ref="P448" si="3022">M448-H448</f>
        <v>13</v>
      </c>
      <c r="Q448" s="1000">
        <v>33067</v>
      </c>
      <c r="R448" s="1000"/>
      <c r="S448" s="971">
        <f t="shared" ref="S448" si="3023">Q448-M448</f>
        <v>0</v>
      </c>
      <c r="T448" s="542">
        <f t="shared" ref="T448" si="3024">Q448-F448</f>
        <v>16</v>
      </c>
      <c r="U448" s="542"/>
      <c r="V448" s="541">
        <f t="shared" ref="V448" si="3025">P448</f>
        <v>13</v>
      </c>
      <c r="W448" s="543">
        <f t="shared" ref="W448" si="3026">T448-V448</f>
        <v>3</v>
      </c>
      <c r="X448" s="972" t="s">
        <v>423</v>
      </c>
      <c r="Y448" s="162" t="s">
        <v>51</v>
      </c>
      <c r="Z448" s="162" t="s">
        <v>29</v>
      </c>
      <c r="AA448" s="972">
        <v>2024</v>
      </c>
      <c r="AB448" s="164" t="s">
        <v>30</v>
      </c>
      <c r="AC448" s="1001">
        <v>9</v>
      </c>
      <c r="AD448" s="974">
        <f t="shared" ref="AD448" si="3027">T448/AC448</f>
        <v>1.7777777777777777</v>
      </c>
      <c r="AE448" s="975">
        <v>23.45</v>
      </c>
      <c r="AF448" s="544">
        <f t="shared" ref="AF448" si="3028">AD448*AE448</f>
        <v>41.688888888888883</v>
      </c>
      <c r="AG448" s="1030" t="s">
        <v>446</v>
      </c>
      <c r="AH448" s="1007">
        <f t="shared" ref="AH448" si="3029">AF448</f>
        <v>41.688888888888883</v>
      </c>
      <c r="AI448" s="978">
        <f t="shared" ref="AI448" si="3030">AD448</f>
        <v>1.7777777777777777</v>
      </c>
      <c r="AJ448" s="978">
        <f t="shared" ref="AJ448" si="3031">T448</f>
        <v>16</v>
      </c>
    </row>
    <row r="449" spans="1:39">
      <c r="A449" s="999">
        <v>45726</v>
      </c>
      <c r="B449" s="164" t="s">
        <v>607</v>
      </c>
      <c r="C449" s="164" t="s">
        <v>111</v>
      </c>
      <c r="D449" s="162" t="s">
        <v>448</v>
      </c>
      <c r="E449" s="164" t="s">
        <v>283</v>
      </c>
      <c r="F449" s="1000">
        <v>33067</v>
      </c>
      <c r="G449" s="1000"/>
      <c r="H449" s="1000">
        <v>33067</v>
      </c>
      <c r="I449" s="1000"/>
      <c r="J449" s="971">
        <f t="shared" ref="J449" si="3032">H449-F449</f>
        <v>0</v>
      </c>
      <c r="K449" s="1000">
        <v>33067</v>
      </c>
      <c r="L449" s="541">
        <f t="shared" ref="L449" si="3033">K449-H449</f>
        <v>0</v>
      </c>
      <c r="M449" s="1000">
        <v>33083</v>
      </c>
      <c r="N449" s="1000"/>
      <c r="O449" s="541">
        <f t="shared" ref="O449" si="3034">M449-K449</f>
        <v>16</v>
      </c>
      <c r="P449" s="541">
        <f t="shared" ref="P449" si="3035">M449-H449</f>
        <v>16</v>
      </c>
      <c r="Q449" s="1000">
        <v>33090</v>
      </c>
      <c r="R449" s="1000"/>
      <c r="S449" s="971">
        <f t="shared" ref="S449" si="3036">Q449-M449</f>
        <v>7</v>
      </c>
      <c r="T449" s="542">
        <f t="shared" ref="T449" si="3037">Q449-F449</f>
        <v>23</v>
      </c>
      <c r="U449" s="542"/>
      <c r="V449" s="541">
        <f t="shared" ref="V449" si="3038">P449</f>
        <v>16</v>
      </c>
      <c r="W449" s="543">
        <f t="shared" ref="W449" si="3039">T449-V449</f>
        <v>7</v>
      </c>
      <c r="X449" s="972" t="s">
        <v>423</v>
      </c>
      <c r="Y449" s="162" t="s">
        <v>51</v>
      </c>
      <c r="Z449" s="162" t="s">
        <v>29</v>
      </c>
      <c r="AA449" s="972">
        <v>2024</v>
      </c>
      <c r="AB449" s="164" t="s">
        <v>30</v>
      </c>
      <c r="AC449" s="1001">
        <v>9</v>
      </c>
      <c r="AD449" s="974">
        <f t="shared" ref="AD449" si="3040">T449/AC449</f>
        <v>2.5555555555555554</v>
      </c>
      <c r="AE449" s="975">
        <v>23.45</v>
      </c>
      <c r="AF449" s="544">
        <f t="shared" ref="AF449" si="3041">AD449*AE449</f>
        <v>59.92777777777777</v>
      </c>
      <c r="AG449" s="1030" t="s">
        <v>446</v>
      </c>
      <c r="AH449" s="1007">
        <f t="shared" ref="AH449" si="3042">AF449</f>
        <v>59.92777777777777</v>
      </c>
      <c r="AI449" s="978">
        <f t="shared" ref="AI449" si="3043">AD449</f>
        <v>2.5555555555555554</v>
      </c>
      <c r="AJ449" s="978">
        <f t="shared" ref="AJ449" si="3044">T449</f>
        <v>23</v>
      </c>
      <c r="AK449" s="1114" t="s">
        <v>439</v>
      </c>
      <c r="AL449" s="1114" t="s">
        <v>440</v>
      </c>
      <c r="AM449" s="1115" t="s">
        <v>2</v>
      </c>
    </row>
    <row r="450" spans="1:39">
      <c r="A450" s="999">
        <v>45727</v>
      </c>
      <c r="B450" s="164" t="s">
        <v>607</v>
      </c>
      <c r="C450" s="164" t="s">
        <v>111</v>
      </c>
      <c r="D450" s="162" t="s">
        <v>447</v>
      </c>
      <c r="E450" s="164" t="s">
        <v>282</v>
      </c>
      <c r="F450" s="1000">
        <v>33090</v>
      </c>
      <c r="G450" s="1000"/>
      <c r="H450" s="1000">
        <v>33100</v>
      </c>
      <c r="I450" s="1000"/>
      <c r="J450" s="971">
        <f t="shared" ref="J450" si="3045">H450-F450</f>
        <v>10</v>
      </c>
      <c r="K450" s="1000">
        <v>33100</v>
      </c>
      <c r="L450" s="541">
        <f t="shared" ref="L450" si="3046">K450-H450</f>
        <v>0</v>
      </c>
      <c r="M450" s="1000">
        <v>33127</v>
      </c>
      <c r="N450" s="1000"/>
      <c r="O450" s="541">
        <f t="shared" ref="O450" si="3047">M450-K450</f>
        <v>27</v>
      </c>
      <c r="P450" s="541">
        <f t="shared" ref="P450" si="3048">M450-H450</f>
        <v>27</v>
      </c>
      <c r="Q450" s="1000">
        <v>33130</v>
      </c>
      <c r="R450" s="1000"/>
      <c r="S450" s="971">
        <f t="shared" ref="S450" si="3049">Q450-M450</f>
        <v>3</v>
      </c>
      <c r="T450" s="542">
        <f t="shared" ref="T450" si="3050">Q450-F450</f>
        <v>40</v>
      </c>
      <c r="U450" s="542"/>
      <c r="V450" s="541">
        <f t="shared" ref="V450" si="3051">P450</f>
        <v>27</v>
      </c>
      <c r="W450" s="543">
        <f t="shared" ref="W450" si="3052">T450-V450</f>
        <v>13</v>
      </c>
      <c r="X450" s="972" t="s">
        <v>423</v>
      </c>
      <c r="Y450" s="162" t="s">
        <v>51</v>
      </c>
      <c r="Z450" s="162" t="s">
        <v>29</v>
      </c>
      <c r="AA450" s="972">
        <v>2024</v>
      </c>
      <c r="AB450" s="164" t="s">
        <v>30</v>
      </c>
      <c r="AC450" s="1001">
        <v>9</v>
      </c>
      <c r="AD450" s="974">
        <f t="shared" ref="AD450" si="3053">T450/AC450</f>
        <v>4.4444444444444446</v>
      </c>
      <c r="AE450" s="975">
        <v>23.45</v>
      </c>
      <c r="AF450" s="544">
        <f t="shared" ref="AF450" si="3054">AD450*AE450</f>
        <v>104.22222222222223</v>
      </c>
      <c r="AG450" s="1030" t="s">
        <v>446</v>
      </c>
      <c r="AH450" s="1007">
        <f t="shared" ref="AH450" si="3055">AF450</f>
        <v>104.22222222222223</v>
      </c>
      <c r="AI450" s="978">
        <f t="shared" ref="AI450" si="3056">AD450</f>
        <v>4.4444444444444446</v>
      </c>
      <c r="AJ450" s="978">
        <f t="shared" ref="AJ450" si="3057">T450</f>
        <v>40</v>
      </c>
      <c r="AK450" s="1121">
        <f>SUM(AH441:AH450)</f>
        <v>591.46111111111099</v>
      </c>
      <c r="AL450" s="1116">
        <v>600</v>
      </c>
      <c r="AM450" s="1117">
        <v>45727</v>
      </c>
    </row>
    <row r="451" spans="1:39">
      <c r="A451" s="999">
        <v>45727</v>
      </c>
      <c r="B451" s="164" t="s">
        <v>607</v>
      </c>
      <c r="C451" s="164" t="s">
        <v>111</v>
      </c>
      <c r="D451" s="162" t="s">
        <v>609</v>
      </c>
      <c r="E451" s="164" t="s">
        <v>283</v>
      </c>
      <c r="F451" s="1000">
        <v>33130</v>
      </c>
      <c r="G451" s="1000"/>
      <c r="H451" s="1000">
        <v>33133</v>
      </c>
      <c r="I451" s="1000"/>
      <c r="J451" s="971">
        <f t="shared" ref="J451" si="3058">H451-F451</f>
        <v>3</v>
      </c>
      <c r="K451" s="1000">
        <v>33133</v>
      </c>
      <c r="L451" s="541">
        <f t="shared" ref="L451" si="3059">K451-H451</f>
        <v>0</v>
      </c>
      <c r="M451" s="1000">
        <v>33145</v>
      </c>
      <c r="N451" s="1000"/>
      <c r="O451" s="541">
        <f t="shared" ref="O451" si="3060">M451-K451</f>
        <v>12</v>
      </c>
      <c r="P451" s="541">
        <f t="shared" ref="P451" si="3061">M451-H451</f>
        <v>12</v>
      </c>
      <c r="Q451" s="1000">
        <v>33145</v>
      </c>
      <c r="R451" s="1000"/>
      <c r="S451" s="971">
        <f t="shared" ref="S451" si="3062">Q451-M451</f>
        <v>0</v>
      </c>
      <c r="T451" s="542">
        <f t="shared" ref="T451" si="3063">Q451-F451</f>
        <v>15</v>
      </c>
      <c r="U451" s="542"/>
      <c r="V451" s="541">
        <f t="shared" ref="V451" si="3064">P451</f>
        <v>12</v>
      </c>
      <c r="W451" s="543">
        <f t="shared" ref="W451" si="3065">T451-V451</f>
        <v>3</v>
      </c>
      <c r="X451" s="972" t="s">
        <v>423</v>
      </c>
      <c r="Y451" s="162" t="s">
        <v>51</v>
      </c>
      <c r="Z451" s="162" t="s">
        <v>29</v>
      </c>
      <c r="AA451" s="972">
        <v>2024</v>
      </c>
      <c r="AB451" s="164" t="s">
        <v>30</v>
      </c>
      <c r="AC451" s="1001">
        <v>9</v>
      </c>
      <c r="AD451" s="974">
        <f t="shared" ref="AD451" si="3066">T451/AC451</f>
        <v>1.6666666666666667</v>
      </c>
      <c r="AE451" s="975">
        <v>23.45</v>
      </c>
      <c r="AF451" s="544">
        <f t="shared" ref="AF451" si="3067">AD451*AE451</f>
        <v>39.083333333333336</v>
      </c>
      <c r="AG451" s="1030" t="s">
        <v>446</v>
      </c>
      <c r="AH451" s="1007">
        <f t="shared" ref="AH451" si="3068">AF451</f>
        <v>39.083333333333336</v>
      </c>
      <c r="AI451" s="978">
        <f t="shared" ref="AI451" si="3069">AD451</f>
        <v>1.6666666666666667</v>
      </c>
      <c r="AJ451" s="978">
        <f t="shared" ref="AJ451" si="3070">T451</f>
        <v>15</v>
      </c>
    </row>
    <row r="452" spans="1:39">
      <c r="A452" s="999">
        <v>45727</v>
      </c>
      <c r="B452" s="164" t="s">
        <v>607</v>
      </c>
      <c r="C452" s="164" t="s">
        <v>111</v>
      </c>
      <c r="D452" s="162" t="s">
        <v>448</v>
      </c>
      <c r="E452" s="164" t="s">
        <v>283</v>
      </c>
      <c r="F452" s="1000">
        <v>33145</v>
      </c>
      <c r="G452" s="1000"/>
      <c r="H452" s="1000">
        <v>33145</v>
      </c>
      <c r="I452" s="1000"/>
      <c r="J452" s="971">
        <f t="shared" ref="J452" si="3071">H452-F452</f>
        <v>0</v>
      </c>
      <c r="K452" s="1000">
        <v>33145</v>
      </c>
      <c r="L452" s="541">
        <f t="shared" ref="L452" si="3072">K452-H452</f>
        <v>0</v>
      </c>
      <c r="M452" s="1000">
        <v>33161</v>
      </c>
      <c r="N452" s="1000"/>
      <c r="O452" s="541">
        <f t="shared" ref="O452" si="3073">M452-K452</f>
        <v>16</v>
      </c>
      <c r="P452" s="541">
        <f t="shared" ref="P452" si="3074">M452-H452</f>
        <v>16</v>
      </c>
      <c r="Q452" s="1000">
        <v>33168</v>
      </c>
      <c r="R452" s="1000"/>
      <c r="S452" s="971">
        <f t="shared" ref="S452" si="3075">Q452-M452</f>
        <v>7</v>
      </c>
      <c r="T452" s="542">
        <f t="shared" ref="T452" si="3076">Q452-F452</f>
        <v>23</v>
      </c>
      <c r="U452" s="542"/>
      <c r="V452" s="541">
        <f t="shared" ref="V452" si="3077">P452</f>
        <v>16</v>
      </c>
      <c r="W452" s="543">
        <f t="shared" ref="W452" si="3078">T452-V452</f>
        <v>7</v>
      </c>
      <c r="X452" s="972" t="s">
        <v>423</v>
      </c>
      <c r="Y452" s="162" t="s">
        <v>51</v>
      </c>
      <c r="Z452" s="162" t="s">
        <v>29</v>
      </c>
      <c r="AA452" s="972">
        <v>2024</v>
      </c>
      <c r="AB452" s="164" t="s">
        <v>30</v>
      </c>
      <c r="AC452" s="1001">
        <v>9</v>
      </c>
      <c r="AD452" s="974">
        <f t="shared" ref="AD452" si="3079">T452/AC452</f>
        <v>2.5555555555555554</v>
      </c>
      <c r="AE452" s="975">
        <v>23.45</v>
      </c>
      <c r="AF452" s="544">
        <f t="shared" ref="AF452" si="3080">AD452*AE452</f>
        <v>59.92777777777777</v>
      </c>
      <c r="AG452" s="1030" t="s">
        <v>446</v>
      </c>
      <c r="AH452" s="1007">
        <f t="shared" ref="AH452" si="3081">AF452</f>
        <v>59.92777777777777</v>
      </c>
      <c r="AI452" s="978">
        <f t="shared" ref="AI452" si="3082">AD452</f>
        <v>2.5555555555555554</v>
      </c>
      <c r="AJ452" s="978">
        <f t="shared" ref="AJ452" si="3083">T452</f>
        <v>23</v>
      </c>
    </row>
    <row r="453" spans="1:39">
      <c r="A453" s="999">
        <v>45728</v>
      </c>
      <c r="B453" s="164" t="s">
        <v>607</v>
      </c>
      <c r="C453" s="164" t="s">
        <v>111</v>
      </c>
      <c r="D453" s="162" t="s">
        <v>447</v>
      </c>
      <c r="E453" s="164" t="s">
        <v>282</v>
      </c>
      <c r="F453" s="1000">
        <v>33168</v>
      </c>
      <c r="G453" s="1000"/>
      <c r="H453" s="1000">
        <v>33177</v>
      </c>
      <c r="I453" s="1000"/>
      <c r="J453" s="971">
        <f t="shared" ref="J453" si="3084">H453-F453</f>
        <v>9</v>
      </c>
      <c r="K453" s="1000">
        <v>33177</v>
      </c>
      <c r="L453" s="541">
        <f t="shared" ref="L453" si="3085">K453-H453</f>
        <v>0</v>
      </c>
      <c r="M453" s="1000">
        <v>33191</v>
      </c>
      <c r="N453" s="1000"/>
      <c r="O453" s="541">
        <f t="shared" ref="O453" si="3086">M453-K453</f>
        <v>14</v>
      </c>
      <c r="P453" s="541">
        <f t="shared" ref="P453" si="3087">M453-H453</f>
        <v>14</v>
      </c>
      <c r="Q453" s="1000">
        <v>33191</v>
      </c>
      <c r="R453" s="1000"/>
      <c r="S453" s="971">
        <f t="shared" ref="S453" si="3088">Q453-M453</f>
        <v>0</v>
      </c>
      <c r="T453" s="542">
        <f t="shared" ref="T453" si="3089">Q453-F453</f>
        <v>23</v>
      </c>
      <c r="U453" s="542"/>
      <c r="V453" s="541">
        <f t="shared" ref="V453" si="3090">P453</f>
        <v>14</v>
      </c>
      <c r="W453" s="543">
        <f t="shared" ref="W453" si="3091">T453-V453</f>
        <v>9</v>
      </c>
      <c r="X453" s="972" t="s">
        <v>423</v>
      </c>
      <c r="Y453" s="162" t="s">
        <v>51</v>
      </c>
      <c r="Z453" s="162" t="s">
        <v>29</v>
      </c>
      <c r="AA453" s="972">
        <v>2024</v>
      </c>
      <c r="AB453" s="164" t="s">
        <v>30</v>
      </c>
      <c r="AC453" s="1001">
        <v>9</v>
      </c>
      <c r="AD453" s="974">
        <f t="shared" ref="AD453" si="3092">T453/AC453</f>
        <v>2.5555555555555554</v>
      </c>
      <c r="AE453" s="975">
        <v>23.45</v>
      </c>
      <c r="AF453" s="544">
        <f t="shared" ref="AF453" si="3093">AD453*AE453</f>
        <v>59.92777777777777</v>
      </c>
      <c r="AG453" s="1030" t="s">
        <v>446</v>
      </c>
      <c r="AH453" s="1007">
        <f t="shared" ref="AH453" si="3094">AF453</f>
        <v>59.92777777777777</v>
      </c>
      <c r="AI453" s="978">
        <f t="shared" ref="AI453" si="3095">AD453</f>
        <v>2.5555555555555554</v>
      </c>
      <c r="AJ453" s="978">
        <f t="shared" ref="AJ453" si="3096">T453</f>
        <v>23</v>
      </c>
    </row>
    <row r="454" spans="1:39">
      <c r="A454" s="999">
        <v>45728</v>
      </c>
      <c r="B454" s="164" t="s">
        <v>607</v>
      </c>
      <c r="C454" s="164" t="s">
        <v>111</v>
      </c>
      <c r="D454" s="162" t="s">
        <v>584</v>
      </c>
      <c r="E454" s="164" t="s">
        <v>282</v>
      </c>
      <c r="F454" s="1000">
        <v>33191</v>
      </c>
      <c r="G454" s="1000"/>
      <c r="H454" s="1000">
        <v>33191</v>
      </c>
      <c r="I454" s="1000"/>
      <c r="J454" s="971">
        <f t="shared" ref="J454" si="3097">H454-F454</f>
        <v>0</v>
      </c>
      <c r="K454" s="1000">
        <v>33191</v>
      </c>
      <c r="L454" s="541">
        <f t="shared" ref="L454" si="3098">K454-H454</f>
        <v>0</v>
      </c>
      <c r="M454" s="1000">
        <v>33205</v>
      </c>
      <c r="N454" s="1000"/>
      <c r="O454" s="541">
        <f t="shared" ref="O454" si="3099">M454-K454</f>
        <v>14</v>
      </c>
      <c r="P454" s="541">
        <f t="shared" ref="P454" si="3100">M454-H454</f>
        <v>14</v>
      </c>
      <c r="Q454" s="1000">
        <v>33208</v>
      </c>
      <c r="R454" s="1000"/>
      <c r="S454" s="971">
        <f t="shared" ref="S454" si="3101">Q454-M454</f>
        <v>3</v>
      </c>
      <c r="T454" s="542">
        <f t="shared" ref="T454" si="3102">Q454-F454</f>
        <v>17</v>
      </c>
      <c r="U454" s="542"/>
      <c r="V454" s="541">
        <f t="shared" ref="V454" si="3103">P454</f>
        <v>14</v>
      </c>
      <c r="W454" s="543">
        <f t="shared" ref="W454" si="3104">T454-V454</f>
        <v>3</v>
      </c>
      <c r="X454" s="972" t="s">
        <v>423</v>
      </c>
      <c r="Y454" s="162" t="s">
        <v>51</v>
      </c>
      <c r="Z454" s="162" t="s">
        <v>29</v>
      </c>
      <c r="AA454" s="972">
        <v>2024</v>
      </c>
      <c r="AB454" s="164" t="s">
        <v>30</v>
      </c>
      <c r="AC454" s="1001">
        <v>9</v>
      </c>
      <c r="AD454" s="974">
        <f t="shared" ref="AD454" si="3105">T454/AC454</f>
        <v>1.8888888888888888</v>
      </c>
      <c r="AE454" s="975">
        <v>23.45</v>
      </c>
      <c r="AF454" s="544">
        <f t="shared" ref="AF454" si="3106">AD454*AE454</f>
        <v>44.294444444444444</v>
      </c>
      <c r="AG454" s="1030" t="s">
        <v>446</v>
      </c>
      <c r="AH454" s="1007">
        <f t="shared" ref="AH454" si="3107">AF454</f>
        <v>44.294444444444444</v>
      </c>
      <c r="AI454" s="978">
        <f t="shared" ref="AI454" si="3108">AD454</f>
        <v>1.8888888888888888</v>
      </c>
      <c r="AJ454" s="978">
        <f t="shared" ref="AJ454" si="3109">T454</f>
        <v>17</v>
      </c>
    </row>
    <row r="455" spans="1:39">
      <c r="A455" s="999">
        <v>45728</v>
      </c>
      <c r="B455" s="164" t="s">
        <v>607</v>
      </c>
      <c r="C455" s="164" t="s">
        <v>111</v>
      </c>
      <c r="D455" s="162" t="s">
        <v>609</v>
      </c>
      <c r="E455" s="164" t="s">
        <v>283</v>
      </c>
      <c r="F455" s="1000">
        <v>33208</v>
      </c>
      <c r="G455" s="1000"/>
      <c r="H455" s="1000">
        <v>33211</v>
      </c>
      <c r="I455" s="1000"/>
      <c r="J455" s="971">
        <f t="shared" ref="J455" si="3110">H455-F455</f>
        <v>3</v>
      </c>
      <c r="K455" s="1000">
        <v>33211</v>
      </c>
      <c r="L455" s="541">
        <f t="shared" ref="L455" si="3111">K455-H455</f>
        <v>0</v>
      </c>
      <c r="M455" s="1000">
        <v>33223</v>
      </c>
      <c r="N455" s="1000"/>
      <c r="O455" s="541">
        <f t="shared" ref="O455" si="3112">M455-K455</f>
        <v>12</v>
      </c>
      <c r="P455" s="541">
        <f t="shared" ref="P455" si="3113">M455-H455</f>
        <v>12</v>
      </c>
      <c r="Q455" s="1000">
        <v>33223</v>
      </c>
      <c r="R455" s="1000"/>
      <c r="S455" s="971">
        <f t="shared" ref="S455" si="3114">Q455-M455</f>
        <v>0</v>
      </c>
      <c r="T455" s="542">
        <f t="shared" ref="T455" si="3115">Q455-F455</f>
        <v>15</v>
      </c>
      <c r="U455" s="542"/>
      <c r="V455" s="541">
        <f t="shared" ref="V455" si="3116">P455</f>
        <v>12</v>
      </c>
      <c r="W455" s="543">
        <f t="shared" ref="W455" si="3117">T455-V455</f>
        <v>3</v>
      </c>
      <c r="X455" s="972" t="s">
        <v>423</v>
      </c>
      <c r="Y455" s="162" t="s">
        <v>51</v>
      </c>
      <c r="Z455" s="162" t="s">
        <v>29</v>
      </c>
      <c r="AA455" s="972">
        <v>2024</v>
      </c>
      <c r="AB455" s="164" t="s">
        <v>30</v>
      </c>
      <c r="AC455" s="1001">
        <v>9</v>
      </c>
      <c r="AD455" s="974">
        <f t="shared" ref="AD455" si="3118">T455/AC455</f>
        <v>1.6666666666666667</v>
      </c>
      <c r="AE455" s="975">
        <v>23.45</v>
      </c>
      <c r="AF455" s="544">
        <f t="shared" ref="AF455" si="3119">AD455*AE455</f>
        <v>39.083333333333336</v>
      </c>
      <c r="AG455" s="1030" t="s">
        <v>446</v>
      </c>
      <c r="AH455" s="1007">
        <f t="shared" ref="AH455" si="3120">AF455</f>
        <v>39.083333333333336</v>
      </c>
      <c r="AI455" s="978">
        <f t="shared" ref="AI455" si="3121">AD455</f>
        <v>1.6666666666666667</v>
      </c>
      <c r="AJ455" s="978">
        <f t="shared" ref="AJ455" si="3122">T455</f>
        <v>15</v>
      </c>
    </row>
    <row r="456" spans="1:39">
      <c r="A456" s="999">
        <v>45728</v>
      </c>
      <c r="B456" s="164" t="s">
        <v>607</v>
      </c>
      <c r="C456" s="164" t="s">
        <v>111</v>
      </c>
      <c r="D456" s="162" t="s">
        <v>448</v>
      </c>
      <c r="E456" s="164" t="s">
        <v>283</v>
      </c>
      <c r="F456" s="1000">
        <v>33223</v>
      </c>
      <c r="G456" s="1000"/>
      <c r="H456" s="1000">
        <v>33223</v>
      </c>
      <c r="I456" s="1000"/>
      <c r="J456" s="971">
        <f t="shared" ref="J456" si="3123">H456-F456</f>
        <v>0</v>
      </c>
      <c r="K456" s="1000">
        <v>33223</v>
      </c>
      <c r="L456" s="541">
        <f t="shared" ref="L456" si="3124">K456-H456</f>
        <v>0</v>
      </c>
      <c r="M456" s="1000">
        <v>33240</v>
      </c>
      <c r="N456" s="1000"/>
      <c r="O456" s="541">
        <f t="shared" ref="O456" si="3125">M456-K456</f>
        <v>17</v>
      </c>
      <c r="P456" s="541">
        <f t="shared" ref="P456" si="3126">M456-H456</f>
        <v>17</v>
      </c>
      <c r="Q456" s="1000">
        <v>33240</v>
      </c>
      <c r="R456" s="1000"/>
      <c r="S456" s="971">
        <f t="shared" ref="S456" si="3127">Q456-M456</f>
        <v>0</v>
      </c>
      <c r="T456" s="542">
        <f t="shared" ref="T456" si="3128">Q456-F456</f>
        <v>17</v>
      </c>
      <c r="U456" s="542"/>
      <c r="V456" s="541">
        <f t="shared" ref="V456" si="3129">P456</f>
        <v>17</v>
      </c>
      <c r="W456" s="543">
        <f t="shared" ref="W456" si="3130">T456-V456</f>
        <v>0</v>
      </c>
      <c r="X456" s="972" t="s">
        <v>423</v>
      </c>
      <c r="Y456" s="162" t="s">
        <v>51</v>
      </c>
      <c r="Z456" s="162" t="s">
        <v>29</v>
      </c>
      <c r="AA456" s="972">
        <v>2024</v>
      </c>
      <c r="AB456" s="164" t="s">
        <v>30</v>
      </c>
      <c r="AC456" s="1001">
        <v>9</v>
      </c>
      <c r="AD456" s="974">
        <f t="shared" ref="AD456" si="3131">T456/AC456</f>
        <v>1.8888888888888888</v>
      </c>
      <c r="AE456" s="975">
        <v>23.45</v>
      </c>
      <c r="AF456" s="544">
        <f t="shared" ref="AF456" si="3132">AD456*AE456</f>
        <v>44.294444444444444</v>
      </c>
      <c r="AG456" s="1030" t="s">
        <v>446</v>
      </c>
      <c r="AH456" s="1007">
        <f t="shared" ref="AH456" si="3133">AF456</f>
        <v>44.294444444444444</v>
      </c>
      <c r="AI456" s="978">
        <f t="shared" ref="AI456" si="3134">AD456</f>
        <v>1.8888888888888888</v>
      </c>
      <c r="AJ456" s="978">
        <f t="shared" ref="AJ456" si="3135">T456</f>
        <v>17</v>
      </c>
      <c r="AK456" s="1114" t="s">
        <v>439</v>
      </c>
      <c r="AL456" s="1114" t="s">
        <v>440</v>
      </c>
      <c r="AM456" s="1115" t="s">
        <v>2</v>
      </c>
    </row>
    <row r="457" spans="1:39">
      <c r="A457" s="999">
        <v>45729</v>
      </c>
      <c r="B457" s="164" t="s">
        <v>607</v>
      </c>
      <c r="C457" s="164" t="s">
        <v>111</v>
      </c>
      <c r="D457" s="162" t="s">
        <v>447</v>
      </c>
      <c r="E457" s="164" t="s">
        <v>282</v>
      </c>
      <c r="F457" s="1000">
        <v>33246</v>
      </c>
      <c r="G457" s="1000"/>
      <c r="H457" s="1000">
        <v>33255</v>
      </c>
      <c r="I457" s="1000"/>
      <c r="J457" s="971">
        <f t="shared" ref="J457" si="3136">H457-F457</f>
        <v>9</v>
      </c>
      <c r="K457" s="1000">
        <v>33255</v>
      </c>
      <c r="L457" s="541">
        <f t="shared" ref="L457" si="3137">K457-H457</f>
        <v>0</v>
      </c>
      <c r="M457" s="1000">
        <v>33269</v>
      </c>
      <c r="N457" s="1000"/>
      <c r="O457" s="541">
        <f t="shared" ref="O457" si="3138">M457-K457</f>
        <v>14</v>
      </c>
      <c r="P457" s="541">
        <f t="shared" ref="P457" si="3139">M457-H457</f>
        <v>14</v>
      </c>
      <c r="Q457" s="1000">
        <v>33278</v>
      </c>
      <c r="R457" s="1000"/>
      <c r="S457" s="971">
        <f t="shared" ref="S457" si="3140">Q457-M457</f>
        <v>9</v>
      </c>
      <c r="T457" s="542">
        <f t="shared" ref="T457" si="3141">Q457-F457</f>
        <v>32</v>
      </c>
      <c r="U457" s="542"/>
      <c r="V457" s="541">
        <f t="shared" ref="V457" si="3142">P457</f>
        <v>14</v>
      </c>
      <c r="W457" s="543">
        <f t="shared" ref="W457" si="3143">T457-V457</f>
        <v>18</v>
      </c>
      <c r="X457" s="972" t="s">
        <v>423</v>
      </c>
      <c r="Y457" s="162" t="s">
        <v>51</v>
      </c>
      <c r="Z457" s="162" t="s">
        <v>29</v>
      </c>
      <c r="AA457" s="972">
        <v>2024</v>
      </c>
      <c r="AB457" s="164" t="s">
        <v>30</v>
      </c>
      <c r="AC457" s="1001">
        <v>9</v>
      </c>
      <c r="AD457" s="974">
        <f t="shared" ref="AD457" si="3144">T457/AC457</f>
        <v>3.5555555555555554</v>
      </c>
      <c r="AE457" s="975">
        <v>23.45</v>
      </c>
      <c r="AF457" s="544">
        <f t="shared" ref="AF457" si="3145">AD457*AE457</f>
        <v>83.377777777777766</v>
      </c>
      <c r="AG457" s="1030" t="s">
        <v>446</v>
      </c>
      <c r="AH457" s="1007">
        <f t="shared" ref="AH457" si="3146">AF457</f>
        <v>83.377777777777766</v>
      </c>
      <c r="AI457" s="978">
        <f t="shared" ref="AI457" si="3147">AD457</f>
        <v>3.5555555555555554</v>
      </c>
      <c r="AJ457" s="978">
        <f t="shared" ref="AJ457" si="3148">T457</f>
        <v>32</v>
      </c>
      <c r="AK457" s="1121">
        <f>SUM(AH451:AH457)</f>
        <v>369.98888888888882</v>
      </c>
      <c r="AL457" s="1116">
        <v>500</v>
      </c>
      <c r="AM457" s="1117">
        <v>45729</v>
      </c>
    </row>
    <row r="458" spans="1:39">
      <c r="A458" s="999">
        <v>45729</v>
      </c>
      <c r="B458" s="164" t="s">
        <v>607</v>
      </c>
      <c r="C458" s="164" t="s">
        <v>111</v>
      </c>
      <c r="D458" s="162" t="s">
        <v>448</v>
      </c>
      <c r="E458" s="164" t="s">
        <v>283</v>
      </c>
      <c r="F458" s="1000">
        <v>33278</v>
      </c>
      <c r="G458" s="1000"/>
      <c r="H458" s="1000">
        <v>33285</v>
      </c>
      <c r="I458" s="1000"/>
      <c r="J458" s="971">
        <f t="shared" ref="J458" si="3149">H458-F458</f>
        <v>7</v>
      </c>
      <c r="K458" s="1000">
        <v>33285</v>
      </c>
      <c r="L458" s="541">
        <f t="shared" ref="L458" si="3150">K458-H458</f>
        <v>0</v>
      </c>
      <c r="M458" s="1000">
        <v>33301</v>
      </c>
      <c r="N458" s="1000"/>
      <c r="O458" s="541">
        <f t="shared" ref="O458" si="3151">M458-K458</f>
        <v>16</v>
      </c>
      <c r="P458" s="541">
        <f t="shared" ref="P458" si="3152">M458-H458</f>
        <v>16</v>
      </c>
      <c r="Q458" s="1000">
        <v>33308</v>
      </c>
      <c r="R458" s="1000"/>
      <c r="S458" s="971">
        <f t="shared" ref="S458" si="3153">Q458-M458</f>
        <v>7</v>
      </c>
      <c r="T458" s="542">
        <f t="shared" ref="T458" si="3154">Q458-F458</f>
        <v>30</v>
      </c>
      <c r="U458" s="542"/>
      <c r="V458" s="541">
        <f t="shared" ref="V458" si="3155">P458</f>
        <v>16</v>
      </c>
      <c r="W458" s="543">
        <f t="shared" ref="W458" si="3156">T458-V458</f>
        <v>14</v>
      </c>
      <c r="X458" s="972" t="s">
        <v>423</v>
      </c>
      <c r="Y458" s="162" t="s">
        <v>51</v>
      </c>
      <c r="Z458" s="162" t="s">
        <v>29</v>
      </c>
      <c r="AA458" s="972">
        <v>2024</v>
      </c>
      <c r="AB458" s="164" t="s">
        <v>30</v>
      </c>
      <c r="AC458" s="1001">
        <v>9</v>
      </c>
      <c r="AD458" s="974">
        <f t="shared" ref="AD458" si="3157">T458/AC458</f>
        <v>3.3333333333333335</v>
      </c>
      <c r="AE458" s="975">
        <v>23.45</v>
      </c>
      <c r="AF458" s="544">
        <f t="shared" ref="AF458" si="3158">AD458*AE458</f>
        <v>78.166666666666671</v>
      </c>
      <c r="AG458" s="1030" t="s">
        <v>446</v>
      </c>
      <c r="AH458" s="1007">
        <f t="shared" ref="AH458" si="3159">AF458</f>
        <v>78.166666666666671</v>
      </c>
      <c r="AI458" s="978">
        <f t="shared" ref="AI458" si="3160">AD458</f>
        <v>3.3333333333333335</v>
      </c>
      <c r="AJ458" s="978">
        <f t="shared" ref="AJ458" si="3161">T458</f>
        <v>30</v>
      </c>
    </row>
    <row r="459" spans="1:39">
      <c r="A459" s="999">
        <v>45730</v>
      </c>
      <c r="B459" s="164" t="s">
        <v>607</v>
      </c>
      <c r="C459" s="164" t="s">
        <v>111</v>
      </c>
      <c r="D459" s="162" t="s">
        <v>447</v>
      </c>
      <c r="E459" s="164" t="s">
        <v>282</v>
      </c>
      <c r="F459" s="1000">
        <v>33308</v>
      </c>
      <c r="G459" s="1000"/>
      <c r="H459" s="1000">
        <v>33316</v>
      </c>
      <c r="I459" s="1000"/>
      <c r="J459" s="971">
        <f t="shared" ref="J459" si="3162">H459-F459</f>
        <v>8</v>
      </c>
      <c r="K459" s="1000">
        <v>33316</v>
      </c>
      <c r="L459" s="541">
        <f t="shared" ref="L459" si="3163">K459-H459</f>
        <v>0</v>
      </c>
      <c r="M459" s="1000">
        <v>33331</v>
      </c>
      <c r="N459" s="1000"/>
      <c r="O459" s="541">
        <f t="shared" ref="O459" si="3164">M459-K459</f>
        <v>15</v>
      </c>
      <c r="P459" s="541">
        <f t="shared" ref="P459" si="3165">M459-H459</f>
        <v>15</v>
      </c>
      <c r="Q459" s="1000">
        <v>33331</v>
      </c>
      <c r="R459" s="1000"/>
      <c r="S459" s="971">
        <f t="shared" ref="S459" si="3166">Q459-M459</f>
        <v>0</v>
      </c>
      <c r="T459" s="542">
        <f t="shared" ref="T459" si="3167">Q459-F459</f>
        <v>23</v>
      </c>
      <c r="U459" s="542"/>
      <c r="V459" s="541">
        <f t="shared" ref="V459" si="3168">P459</f>
        <v>15</v>
      </c>
      <c r="W459" s="543">
        <f t="shared" ref="W459" si="3169">T459-V459</f>
        <v>8</v>
      </c>
      <c r="X459" s="972" t="s">
        <v>423</v>
      </c>
      <c r="Y459" s="162" t="s">
        <v>51</v>
      </c>
      <c r="Z459" s="162" t="s">
        <v>29</v>
      </c>
      <c r="AA459" s="972">
        <v>2024</v>
      </c>
      <c r="AB459" s="164" t="s">
        <v>30</v>
      </c>
      <c r="AC459" s="1001">
        <v>9</v>
      </c>
      <c r="AD459" s="974">
        <f t="shared" ref="AD459" si="3170">T459/AC459</f>
        <v>2.5555555555555554</v>
      </c>
      <c r="AE459" s="975">
        <v>23.45</v>
      </c>
      <c r="AF459" s="544">
        <f t="shared" ref="AF459" si="3171">AD459*AE459</f>
        <v>59.92777777777777</v>
      </c>
      <c r="AG459" s="1030" t="s">
        <v>446</v>
      </c>
      <c r="AH459" s="1007">
        <f t="shared" ref="AH459" si="3172">AF459</f>
        <v>59.92777777777777</v>
      </c>
      <c r="AI459" s="978">
        <f t="shared" ref="AI459" si="3173">AD459</f>
        <v>2.5555555555555554</v>
      </c>
      <c r="AJ459" s="978">
        <f t="shared" ref="AJ459" si="3174">T459</f>
        <v>23</v>
      </c>
    </row>
    <row r="460" spans="1:39">
      <c r="A460" s="999">
        <v>45730</v>
      </c>
      <c r="B460" s="164" t="s">
        <v>607</v>
      </c>
      <c r="C460" s="164" t="s">
        <v>111</v>
      </c>
      <c r="D460" s="162" t="s">
        <v>584</v>
      </c>
      <c r="E460" s="164" t="s">
        <v>282</v>
      </c>
      <c r="F460" s="1000">
        <v>33331</v>
      </c>
      <c r="G460" s="1000"/>
      <c r="H460" s="1000">
        <v>33331</v>
      </c>
      <c r="I460" s="1000"/>
      <c r="J460" s="971">
        <f t="shared" ref="J460" si="3175">H460-F460</f>
        <v>0</v>
      </c>
      <c r="K460" s="1000">
        <v>33331</v>
      </c>
      <c r="L460" s="541">
        <f t="shared" ref="L460" si="3176">K460-H460</f>
        <v>0</v>
      </c>
      <c r="M460" s="1000">
        <v>33345</v>
      </c>
      <c r="N460" s="1000"/>
      <c r="O460" s="541">
        <f t="shared" ref="O460" si="3177">M460-K460</f>
        <v>14</v>
      </c>
      <c r="P460" s="541">
        <f t="shared" ref="P460" si="3178">M460-H460</f>
        <v>14</v>
      </c>
      <c r="Q460" s="1000">
        <v>33348</v>
      </c>
      <c r="R460" s="1000"/>
      <c r="S460" s="971">
        <f t="shared" ref="S460" si="3179">Q460-M460</f>
        <v>3</v>
      </c>
      <c r="T460" s="542">
        <f t="shared" ref="T460" si="3180">Q460-F460</f>
        <v>17</v>
      </c>
      <c r="U460" s="542"/>
      <c r="V460" s="541">
        <f t="shared" ref="V460" si="3181">P460</f>
        <v>14</v>
      </c>
      <c r="W460" s="543">
        <f t="shared" ref="W460" si="3182">T460-V460</f>
        <v>3</v>
      </c>
      <c r="X460" s="972" t="s">
        <v>423</v>
      </c>
      <c r="Y460" s="162" t="s">
        <v>51</v>
      </c>
      <c r="Z460" s="162" t="s">
        <v>29</v>
      </c>
      <c r="AA460" s="972">
        <v>2024</v>
      </c>
      <c r="AB460" s="164" t="s">
        <v>30</v>
      </c>
      <c r="AC460" s="1001">
        <v>9</v>
      </c>
      <c r="AD460" s="974">
        <f t="shared" ref="AD460" si="3183">T460/AC460</f>
        <v>1.8888888888888888</v>
      </c>
      <c r="AE460" s="975">
        <v>23.45</v>
      </c>
      <c r="AF460" s="544">
        <f t="shared" ref="AF460" si="3184">AD460*AE460</f>
        <v>44.294444444444444</v>
      </c>
      <c r="AG460" s="1030" t="s">
        <v>446</v>
      </c>
      <c r="AH460" s="1007">
        <f t="shared" ref="AH460" si="3185">AF460</f>
        <v>44.294444444444444</v>
      </c>
      <c r="AI460" s="978">
        <f t="shared" ref="AI460" si="3186">AD460</f>
        <v>1.8888888888888888</v>
      </c>
      <c r="AJ460" s="978">
        <f t="shared" ref="AJ460" si="3187">T460</f>
        <v>17</v>
      </c>
    </row>
    <row r="461" spans="1:39">
      <c r="A461" s="999">
        <v>45730</v>
      </c>
      <c r="B461" s="164" t="s">
        <v>607</v>
      </c>
      <c r="C461" s="164" t="s">
        <v>111</v>
      </c>
      <c r="D461" s="162" t="s">
        <v>609</v>
      </c>
      <c r="E461" s="164" t="s">
        <v>283</v>
      </c>
      <c r="F461" s="1000">
        <v>33348</v>
      </c>
      <c r="G461" s="1000"/>
      <c r="H461" s="1000">
        <v>33352</v>
      </c>
      <c r="I461" s="1000"/>
      <c r="J461" s="971">
        <f t="shared" ref="J461" si="3188">H461-F461</f>
        <v>4</v>
      </c>
      <c r="K461" s="1000">
        <v>33352</v>
      </c>
      <c r="L461" s="541">
        <f t="shared" ref="L461" si="3189">K461-H461</f>
        <v>0</v>
      </c>
      <c r="M461" s="1000">
        <v>33364</v>
      </c>
      <c r="N461" s="1000"/>
      <c r="O461" s="541">
        <f t="shared" ref="O461" si="3190">M461-K461</f>
        <v>12</v>
      </c>
      <c r="P461" s="541">
        <f t="shared" ref="P461" si="3191">M461-H461</f>
        <v>12</v>
      </c>
      <c r="Q461" s="1000">
        <v>33364</v>
      </c>
      <c r="R461" s="1000"/>
      <c r="S461" s="971">
        <f t="shared" ref="S461" si="3192">Q461-M461</f>
        <v>0</v>
      </c>
      <c r="T461" s="542">
        <f t="shared" ref="T461" si="3193">Q461-F461</f>
        <v>16</v>
      </c>
      <c r="U461" s="542"/>
      <c r="V461" s="541">
        <f t="shared" ref="V461" si="3194">P461</f>
        <v>12</v>
      </c>
      <c r="W461" s="543">
        <f t="shared" ref="W461" si="3195">T461-V461</f>
        <v>4</v>
      </c>
      <c r="X461" s="972" t="s">
        <v>423</v>
      </c>
      <c r="Y461" s="162" t="s">
        <v>51</v>
      </c>
      <c r="Z461" s="162" t="s">
        <v>29</v>
      </c>
      <c r="AA461" s="972">
        <v>2024</v>
      </c>
      <c r="AB461" s="164" t="s">
        <v>30</v>
      </c>
      <c r="AC461" s="1001">
        <v>9</v>
      </c>
      <c r="AD461" s="974">
        <f t="shared" ref="AD461" si="3196">T461/AC461</f>
        <v>1.7777777777777777</v>
      </c>
      <c r="AE461" s="975">
        <v>23.45</v>
      </c>
      <c r="AF461" s="544">
        <f t="shared" ref="AF461" si="3197">AD461*AE461</f>
        <v>41.688888888888883</v>
      </c>
      <c r="AG461" s="1030" t="s">
        <v>446</v>
      </c>
      <c r="AH461" s="1007">
        <f t="shared" ref="AH461" si="3198">AF461</f>
        <v>41.688888888888883</v>
      </c>
      <c r="AI461" s="978">
        <f t="shared" ref="AI461" si="3199">AD461</f>
        <v>1.7777777777777777</v>
      </c>
      <c r="AJ461" s="978">
        <f t="shared" ref="AJ461" si="3200">T461</f>
        <v>16</v>
      </c>
    </row>
    <row r="462" spans="1:39">
      <c r="A462" s="999">
        <v>45730</v>
      </c>
      <c r="B462" s="164" t="s">
        <v>607</v>
      </c>
      <c r="C462" s="164" t="s">
        <v>111</v>
      </c>
      <c r="D462" s="162" t="s">
        <v>448</v>
      </c>
      <c r="E462" s="164" t="s">
        <v>283</v>
      </c>
      <c r="F462" s="1000">
        <v>33364</v>
      </c>
      <c r="G462" s="1000"/>
      <c r="H462" s="1000">
        <v>33364</v>
      </c>
      <c r="I462" s="1000"/>
      <c r="J462" s="971">
        <f t="shared" ref="J462" si="3201">H462-F462</f>
        <v>0</v>
      </c>
      <c r="K462" s="1000">
        <v>33364</v>
      </c>
      <c r="L462" s="541">
        <f t="shared" ref="L462" si="3202">K462-H462</f>
        <v>0</v>
      </c>
      <c r="M462" s="1000">
        <v>33379</v>
      </c>
      <c r="N462" s="1000"/>
      <c r="O462" s="541">
        <f t="shared" ref="O462" si="3203">M462-K462</f>
        <v>15</v>
      </c>
      <c r="P462" s="541">
        <f t="shared" ref="P462" si="3204">M462-H462</f>
        <v>15</v>
      </c>
      <c r="Q462" s="1000">
        <v>33387</v>
      </c>
      <c r="R462" s="1000"/>
      <c r="S462" s="971">
        <f t="shared" ref="S462" si="3205">Q462-M462</f>
        <v>8</v>
      </c>
      <c r="T462" s="542">
        <f t="shared" ref="T462" si="3206">Q462-F462</f>
        <v>23</v>
      </c>
      <c r="U462" s="542"/>
      <c r="V462" s="541">
        <f t="shared" ref="V462" si="3207">P462</f>
        <v>15</v>
      </c>
      <c r="W462" s="543">
        <f t="shared" ref="W462" si="3208">T462-V462</f>
        <v>8</v>
      </c>
      <c r="X462" s="972" t="s">
        <v>423</v>
      </c>
      <c r="Y462" s="162" t="s">
        <v>51</v>
      </c>
      <c r="Z462" s="162" t="s">
        <v>29</v>
      </c>
      <c r="AA462" s="972">
        <v>2024</v>
      </c>
      <c r="AB462" s="164" t="s">
        <v>30</v>
      </c>
      <c r="AC462" s="1001">
        <v>9</v>
      </c>
      <c r="AD462" s="974">
        <f t="shared" ref="AD462" si="3209">T462/AC462</f>
        <v>2.5555555555555554</v>
      </c>
      <c r="AE462" s="975">
        <v>23.45</v>
      </c>
      <c r="AF462" s="544">
        <f t="shared" ref="AF462" si="3210">AD462*AE462</f>
        <v>59.92777777777777</v>
      </c>
      <c r="AG462" s="1030" t="s">
        <v>446</v>
      </c>
      <c r="AH462" s="1007">
        <f t="shared" ref="AH462" si="3211">AF462</f>
        <v>59.92777777777777</v>
      </c>
      <c r="AI462" s="978">
        <f t="shared" ref="AI462" si="3212">AD462</f>
        <v>2.5555555555555554</v>
      </c>
      <c r="AJ462" s="978">
        <f t="shared" ref="AJ462" si="3213">T462</f>
        <v>23</v>
      </c>
    </row>
    <row r="463" spans="1:39">
      <c r="A463" s="999">
        <v>45734</v>
      </c>
      <c r="B463" s="164" t="s">
        <v>607</v>
      </c>
      <c r="C463" s="164" t="s">
        <v>111</v>
      </c>
      <c r="D463" s="162" t="s">
        <v>447</v>
      </c>
      <c r="E463" s="164" t="s">
        <v>282</v>
      </c>
      <c r="F463" s="1000">
        <v>33387</v>
      </c>
      <c r="G463" s="1000"/>
      <c r="H463" s="1000">
        <v>33396</v>
      </c>
      <c r="I463" s="1000"/>
      <c r="J463" s="971">
        <f t="shared" ref="J463" si="3214">H463-F463</f>
        <v>9</v>
      </c>
      <c r="K463" s="1000">
        <v>33396</v>
      </c>
      <c r="L463" s="541">
        <f t="shared" ref="L463" si="3215">K463-H463</f>
        <v>0</v>
      </c>
      <c r="M463" s="1000">
        <v>33409</v>
      </c>
      <c r="N463" s="1000"/>
      <c r="O463" s="541">
        <f t="shared" ref="O463" si="3216">M463-K463</f>
        <v>13</v>
      </c>
      <c r="P463" s="541">
        <f t="shared" ref="P463" si="3217">M463-H463</f>
        <v>13</v>
      </c>
      <c r="Q463" s="1000">
        <v>33409</v>
      </c>
      <c r="R463" s="1000"/>
      <c r="S463" s="971">
        <f t="shared" ref="S463" si="3218">Q463-M463</f>
        <v>0</v>
      </c>
      <c r="T463" s="542">
        <f t="shared" ref="T463" si="3219">Q463-F463</f>
        <v>22</v>
      </c>
      <c r="U463" s="542"/>
      <c r="V463" s="541">
        <f t="shared" ref="V463" si="3220">P463</f>
        <v>13</v>
      </c>
      <c r="W463" s="543">
        <f t="shared" ref="W463" si="3221">T463-V463</f>
        <v>9</v>
      </c>
      <c r="X463" s="972" t="s">
        <v>423</v>
      </c>
      <c r="Y463" s="162" t="s">
        <v>51</v>
      </c>
      <c r="Z463" s="162" t="s">
        <v>29</v>
      </c>
      <c r="AA463" s="972">
        <v>2024</v>
      </c>
      <c r="AB463" s="164" t="s">
        <v>30</v>
      </c>
      <c r="AC463" s="1001">
        <v>9</v>
      </c>
      <c r="AD463" s="974">
        <f t="shared" ref="AD463" si="3222">T463/AC463</f>
        <v>2.4444444444444446</v>
      </c>
      <c r="AE463" s="975">
        <v>23.45</v>
      </c>
      <c r="AF463" s="544">
        <f t="shared" ref="AF463" si="3223">AD463*AE463</f>
        <v>57.322222222222223</v>
      </c>
      <c r="AG463" s="1030" t="s">
        <v>446</v>
      </c>
      <c r="AH463" s="1007">
        <f t="shared" ref="AH463" si="3224">AF463</f>
        <v>57.322222222222223</v>
      </c>
      <c r="AI463" s="978">
        <f t="shared" ref="AI463" si="3225">AD463</f>
        <v>2.4444444444444446</v>
      </c>
      <c r="AJ463" s="978">
        <f t="shared" ref="AJ463" si="3226">T463</f>
        <v>22</v>
      </c>
      <c r="AK463" s="1114" t="s">
        <v>439</v>
      </c>
      <c r="AL463" s="1114" t="s">
        <v>440</v>
      </c>
      <c r="AM463" s="1115" t="s">
        <v>2</v>
      </c>
    </row>
    <row r="464" spans="1:39">
      <c r="A464" s="999">
        <v>45734</v>
      </c>
      <c r="B464" s="164" t="s">
        <v>607</v>
      </c>
      <c r="C464" s="164" t="s">
        <v>111</v>
      </c>
      <c r="D464" s="162" t="s">
        <v>584</v>
      </c>
      <c r="E464" s="164" t="s">
        <v>282</v>
      </c>
      <c r="F464" s="1000">
        <v>33409</v>
      </c>
      <c r="G464" s="1000"/>
      <c r="H464" s="1000">
        <v>33409</v>
      </c>
      <c r="I464" s="1000"/>
      <c r="J464" s="971">
        <f t="shared" ref="J464" si="3227">H464-F464</f>
        <v>0</v>
      </c>
      <c r="K464" s="1000">
        <v>33409</v>
      </c>
      <c r="L464" s="541">
        <f t="shared" ref="L464" si="3228">K464-H464</f>
        <v>0</v>
      </c>
      <c r="M464" s="1000">
        <v>33423</v>
      </c>
      <c r="N464" s="1000"/>
      <c r="O464" s="541">
        <f t="shared" ref="O464" si="3229">M464-K464</f>
        <v>14</v>
      </c>
      <c r="P464" s="541">
        <f t="shared" ref="P464" si="3230">M464-H464</f>
        <v>14</v>
      </c>
      <c r="Q464" s="1000">
        <v>33426</v>
      </c>
      <c r="R464" s="1000"/>
      <c r="S464" s="971">
        <f t="shared" ref="S464" si="3231">Q464-M464</f>
        <v>3</v>
      </c>
      <c r="T464" s="542">
        <f t="shared" ref="T464" si="3232">Q464-F464</f>
        <v>17</v>
      </c>
      <c r="U464" s="542"/>
      <c r="V464" s="541">
        <f t="shared" ref="V464" si="3233">P464</f>
        <v>14</v>
      </c>
      <c r="W464" s="543">
        <f t="shared" ref="W464" si="3234">T464-V464</f>
        <v>3</v>
      </c>
      <c r="X464" s="972" t="s">
        <v>423</v>
      </c>
      <c r="Y464" s="162" t="s">
        <v>51</v>
      </c>
      <c r="Z464" s="162" t="s">
        <v>29</v>
      </c>
      <c r="AA464" s="972">
        <v>2024</v>
      </c>
      <c r="AB464" s="164" t="s">
        <v>30</v>
      </c>
      <c r="AC464" s="1001">
        <v>9</v>
      </c>
      <c r="AD464" s="974">
        <f t="shared" ref="AD464" si="3235">T464/AC464</f>
        <v>1.8888888888888888</v>
      </c>
      <c r="AE464" s="975">
        <v>23.45</v>
      </c>
      <c r="AF464" s="544">
        <f t="shared" ref="AF464" si="3236">AD464*AE464</f>
        <v>44.294444444444444</v>
      </c>
      <c r="AG464" s="1030" t="s">
        <v>446</v>
      </c>
      <c r="AH464" s="1007">
        <f t="shared" ref="AH464" si="3237">AF464</f>
        <v>44.294444444444444</v>
      </c>
      <c r="AI464" s="978">
        <f t="shared" ref="AI464" si="3238">AD464</f>
        <v>1.8888888888888888</v>
      </c>
      <c r="AJ464" s="978">
        <f t="shared" ref="AJ464" si="3239">T464</f>
        <v>17</v>
      </c>
      <c r="AK464" s="1121">
        <f>SUM(AH458:AH464)</f>
        <v>385.62222222222221</v>
      </c>
      <c r="AL464" s="1116">
        <v>400</v>
      </c>
      <c r="AM464" s="1117">
        <v>45734</v>
      </c>
    </row>
    <row r="465" spans="1:39">
      <c r="A465" s="999">
        <v>45734</v>
      </c>
      <c r="B465" s="164" t="s">
        <v>607</v>
      </c>
      <c r="C465" s="164" t="s">
        <v>111</v>
      </c>
      <c r="D465" s="162" t="s">
        <v>609</v>
      </c>
      <c r="E465" s="164" t="s">
        <v>283</v>
      </c>
      <c r="F465" s="1000">
        <v>33426</v>
      </c>
      <c r="G465" s="1000"/>
      <c r="H465" s="1000">
        <v>33430</v>
      </c>
      <c r="I465" s="1000"/>
      <c r="J465" s="971">
        <f t="shared" ref="J465" si="3240">H465-F465</f>
        <v>4</v>
      </c>
      <c r="K465" s="1000">
        <v>33430</v>
      </c>
      <c r="L465" s="541">
        <f t="shared" ref="L465" si="3241">K465-H465</f>
        <v>0</v>
      </c>
      <c r="M465" s="1000">
        <v>33441</v>
      </c>
      <c r="N465" s="1000"/>
      <c r="O465" s="541">
        <f t="shared" ref="O465" si="3242">M465-K465</f>
        <v>11</v>
      </c>
      <c r="P465" s="541">
        <f t="shared" ref="P465" si="3243">M465-H465</f>
        <v>11</v>
      </c>
      <c r="Q465" s="1000">
        <v>33441</v>
      </c>
      <c r="R465" s="1000"/>
      <c r="S465" s="971">
        <f t="shared" ref="S465" si="3244">Q465-M465</f>
        <v>0</v>
      </c>
      <c r="T465" s="542">
        <f t="shared" ref="T465" si="3245">Q465-F465</f>
        <v>15</v>
      </c>
      <c r="U465" s="542"/>
      <c r="V465" s="541">
        <f t="shared" ref="V465" si="3246">P465</f>
        <v>11</v>
      </c>
      <c r="W465" s="543">
        <f t="shared" ref="W465" si="3247">T465-V465</f>
        <v>4</v>
      </c>
      <c r="X465" s="972" t="s">
        <v>423</v>
      </c>
      <c r="Y465" s="162" t="s">
        <v>51</v>
      </c>
      <c r="Z465" s="162" t="s">
        <v>29</v>
      </c>
      <c r="AA465" s="972">
        <v>2024</v>
      </c>
      <c r="AB465" s="164" t="s">
        <v>30</v>
      </c>
      <c r="AC465" s="1001">
        <v>9</v>
      </c>
      <c r="AD465" s="974">
        <f t="shared" ref="AD465" si="3248">T465/AC465</f>
        <v>1.6666666666666667</v>
      </c>
      <c r="AE465" s="975">
        <v>23.45</v>
      </c>
      <c r="AF465" s="544">
        <f t="shared" ref="AF465" si="3249">AD465*AE465</f>
        <v>39.083333333333336</v>
      </c>
      <c r="AG465" s="1030" t="s">
        <v>446</v>
      </c>
      <c r="AH465" s="1007">
        <f t="shared" ref="AH465" si="3250">AF465</f>
        <v>39.083333333333336</v>
      </c>
      <c r="AI465" s="978">
        <f t="shared" ref="AI465" si="3251">AD465</f>
        <v>1.6666666666666667</v>
      </c>
      <c r="AJ465" s="978">
        <f t="shared" ref="AJ465" si="3252">T465</f>
        <v>15</v>
      </c>
    </row>
    <row r="466" spans="1:39">
      <c r="A466" s="999">
        <v>45734</v>
      </c>
      <c r="B466" s="164" t="s">
        <v>607</v>
      </c>
      <c r="C466" s="164" t="s">
        <v>111</v>
      </c>
      <c r="D466" s="162" t="s">
        <v>448</v>
      </c>
      <c r="E466" s="164" t="s">
        <v>283</v>
      </c>
      <c r="F466" s="1000">
        <v>33441</v>
      </c>
      <c r="G466" s="1000"/>
      <c r="H466" s="1000">
        <v>33441</v>
      </c>
      <c r="I466" s="1000"/>
      <c r="J466" s="971">
        <f t="shared" ref="J466" si="3253">H466-F466</f>
        <v>0</v>
      </c>
      <c r="K466" s="1000">
        <v>33441</v>
      </c>
      <c r="L466" s="541">
        <f t="shared" ref="L466" si="3254">K466-H466</f>
        <v>0</v>
      </c>
      <c r="M466" s="1000">
        <v>33457</v>
      </c>
      <c r="N466" s="1000"/>
      <c r="O466" s="541">
        <f t="shared" ref="O466" si="3255">M466-K466</f>
        <v>16</v>
      </c>
      <c r="P466" s="541">
        <f t="shared" ref="P466" si="3256">M466-H466</f>
        <v>16</v>
      </c>
      <c r="Q466" s="1000">
        <v>33465</v>
      </c>
      <c r="R466" s="1000"/>
      <c r="S466" s="971">
        <f t="shared" ref="S466" si="3257">Q466-M466</f>
        <v>8</v>
      </c>
      <c r="T466" s="542">
        <f t="shared" ref="T466" si="3258">Q466-F466</f>
        <v>24</v>
      </c>
      <c r="U466" s="542"/>
      <c r="V466" s="541">
        <f t="shared" ref="V466" si="3259">P466</f>
        <v>16</v>
      </c>
      <c r="W466" s="543">
        <f t="shared" ref="W466" si="3260">T466-V466</f>
        <v>8</v>
      </c>
      <c r="X466" s="972" t="s">
        <v>423</v>
      </c>
      <c r="Y466" s="162" t="s">
        <v>51</v>
      </c>
      <c r="Z466" s="162" t="s">
        <v>29</v>
      </c>
      <c r="AA466" s="972">
        <v>2024</v>
      </c>
      <c r="AB466" s="164" t="s">
        <v>30</v>
      </c>
      <c r="AC466" s="1001">
        <v>9</v>
      </c>
      <c r="AD466" s="974">
        <f t="shared" ref="AD466" si="3261">T466/AC466</f>
        <v>2.6666666666666665</v>
      </c>
      <c r="AE466" s="975">
        <v>23.45</v>
      </c>
      <c r="AF466" s="544">
        <f t="shared" ref="AF466" si="3262">AD466*AE466</f>
        <v>62.533333333333331</v>
      </c>
      <c r="AG466" s="1030" t="s">
        <v>446</v>
      </c>
      <c r="AH466" s="1007">
        <f t="shared" ref="AH466" si="3263">AF466</f>
        <v>62.533333333333331</v>
      </c>
      <c r="AI466" s="978">
        <f t="shared" ref="AI466" si="3264">AD466</f>
        <v>2.6666666666666665</v>
      </c>
      <c r="AJ466" s="978">
        <f t="shared" ref="AJ466" si="3265">T466</f>
        <v>24</v>
      </c>
    </row>
    <row r="467" spans="1:39">
      <c r="A467" s="999">
        <v>45735</v>
      </c>
      <c r="B467" s="164" t="s">
        <v>607</v>
      </c>
      <c r="C467" s="164" t="s">
        <v>111</v>
      </c>
      <c r="D467" s="162" t="s">
        <v>447</v>
      </c>
      <c r="E467" s="164" t="s">
        <v>282</v>
      </c>
      <c r="F467" s="1000">
        <v>33465</v>
      </c>
      <c r="G467" s="1000"/>
      <c r="H467" s="1000">
        <v>33474</v>
      </c>
      <c r="I467" s="1000"/>
      <c r="J467" s="971">
        <f t="shared" ref="J467" si="3266">H467-F467</f>
        <v>9</v>
      </c>
      <c r="K467" s="1000">
        <v>33474</v>
      </c>
      <c r="L467" s="541">
        <f t="shared" ref="L467" si="3267">K467-H467</f>
        <v>0</v>
      </c>
      <c r="M467" s="1000">
        <v>33487</v>
      </c>
      <c r="N467" s="1000"/>
      <c r="O467" s="541">
        <f t="shared" ref="O467" si="3268">M467-K467</f>
        <v>13</v>
      </c>
      <c r="P467" s="541">
        <f t="shared" ref="P467" si="3269">M467-H467</f>
        <v>13</v>
      </c>
      <c r="Q467" s="1000">
        <v>33487</v>
      </c>
      <c r="R467" s="1000"/>
      <c r="S467" s="971">
        <f t="shared" ref="S467" si="3270">Q467-M467</f>
        <v>0</v>
      </c>
      <c r="T467" s="542">
        <f t="shared" ref="T467" si="3271">Q467-F467</f>
        <v>22</v>
      </c>
      <c r="U467" s="542"/>
      <c r="V467" s="541">
        <f t="shared" ref="V467" si="3272">P467</f>
        <v>13</v>
      </c>
      <c r="W467" s="543">
        <f t="shared" ref="W467" si="3273">T467-V467</f>
        <v>9</v>
      </c>
      <c r="X467" s="972" t="s">
        <v>423</v>
      </c>
      <c r="Y467" s="162" t="s">
        <v>51</v>
      </c>
      <c r="Z467" s="162" t="s">
        <v>29</v>
      </c>
      <c r="AA467" s="972">
        <v>2024</v>
      </c>
      <c r="AB467" s="164" t="s">
        <v>30</v>
      </c>
      <c r="AC467" s="1001">
        <v>9</v>
      </c>
      <c r="AD467" s="974">
        <f t="shared" ref="AD467" si="3274">T467/AC467</f>
        <v>2.4444444444444446</v>
      </c>
      <c r="AE467" s="975">
        <v>23.45</v>
      </c>
      <c r="AF467" s="544">
        <f t="shared" ref="AF467" si="3275">AD467*AE467</f>
        <v>57.322222222222223</v>
      </c>
      <c r="AG467" s="1030" t="s">
        <v>446</v>
      </c>
      <c r="AH467" s="1007">
        <f t="shared" ref="AH467" si="3276">AF467</f>
        <v>57.322222222222223</v>
      </c>
      <c r="AI467" s="978">
        <f t="shared" ref="AI467" si="3277">AD467</f>
        <v>2.4444444444444446</v>
      </c>
      <c r="AJ467" s="978">
        <f t="shared" ref="AJ467" si="3278">T467</f>
        <v>22</v>
      </c>
    </row>
    <row r="468" spans="1:39">
      <c r="A468" s="999">
        <v>45735</v>
      </c>
      <c r="B468" s="164" t="s">
        <v>607</v>
      </c>
      <c r="C468" s="164" t="s">
        <v>111</v>
      </c>
      <c r="D468" s="162" t="s">
        <v>584</v>
      </c>
      <c r="E468" s="164" t="s">
        <v>282</v>
      </c>
      <c r="F468" s="1000">
        <v>33487</v>
      </c>
      <c r="G468" s="1000"/>
      <c r="H468" s="1000">
        <v>33487</v>
      </c>
      <c r="I468" s="1000"/>
      <c r="J468" s="971">
        <f t="shared" ref="J468" si="3279">H468-F468</f>
        <v>0</v>
      </c>
      <c r="K468" s="1000">
        <v>33487</v>
      </c>
      <c r="L468" s="541">
        <f t="shared" ref="L468" si="3280">K468-H468</f>
        <v>0</v>
      </c>
      <c r="M468" s="1000">
        <v>33501</v>
      </c>
      <c r="N468" s="1000"/>
      <c r="O468" s="541">
        <f t="shared" ref="O468" si="3281">M468-K468</f>
        <v>14</v>
      </c>
      <c r="P468" s="541">
        <f t="shared" ref="P468" si="3282">M468-H468</f>
        <v>14</v>
      </c>
      <c r="Q468" s="1000">
        <v>33504</v>
      </c>
      <c r="R468" s="1000"/>
      <c r="S468" s="971">
        <f t="shared" ref="S468" si="3283">Q468-M468</f>
        <v>3</v>
      </c>
      <c r="T468" s="542">
        <f t="shared" ref="T468" si="3284">Q468-F468</f>
        <v>17</v>
      </c>
      <c r="U468" s="542"/>
      <c r="V468" s="541">
        <f t="shared" ref="V468" si="3285">P468</f>
        <v>14</v>
      </c>
      <c r="W468" s="543">
        <f t="shared" ref="W468" si="3286">T468-V468</f>
        <v>3</v>
      </c>
      <c r="X468" s="972" t="s">
        <v>423</v>
      </c>
      <c r="Y468" s="162" t="s">
        <v>51</v>
      </c>
      <c r="Z468" s="162" t="s">
        <v>29</v>
      </c>
      <c r="AA468" s="972">
        <v>2024</v>
      </c>
      <c r="AB468" s="164" t="s">
        <v>30</v>
      </c>
      <c r="AC468" s="1001">
        <v>9</v>
      </c>
      <c r="AD468" s="974">
        <f t="shared" ref="AD468" si="3287">T468/AC468</f>
        <v>1.8888888888888888</v>
      </c>
      <c r="AE468" s="975">
        <v>23.45</v>
      </c>
      <c r="AF468" s="544">
        <f t="shared" ref="AF468" si="3288">AD468*AE468</f>
        <v>44.294444444444444</v>
      </c>
      <c r="AG468" s="1030" t="s">
        <v>446</v>
      </c>
      <c r="AH468" s="1007">
        <f t="shared" ref="AH468" si="3289">AF468</f>
        <v>44.294444444444444</v>
      </c>
      <c r="AI468" s="978">
        <f t="shared" ref="AI468" si="3290">AD468</f>
        <v>1.8888888888888888</v>
      </c>
      <c r="AJ468" s="978">
        <f t="shared" ref="AJ468" si="3291">T468</f>
        <v>17</v>
      </c>
    </row>
    <row r="469" spans="1:39">
      <c r="A469" s="999">
        <v>45735</v>
      </c>
      <c r="B469" s="164" t="s">
        <v>607</v>
      </c>
      <c r="C469" s="164" t="s">
        <v>111</v>
      </c>
      <c r="D469" s="162" t="s">
        <v>609</v>
      </c>
      <c r="E469" s="164" t="s">
        <v>283</v>
      </c>
      <c r="F469" s="1000">
        <v>33504</v>
      </c>
      <c r="G469" s="1000"/>
      <c r="H469" s="1000">
        <v>33508</v>
      </c>
      <c r="I469" s="1000"/>
      <c r="J469" s="971">
        <f t="shared" ref="J469" si="3292">H469-F469</f>
        <v>4</v>
      </c>
      <c r="K469" s="1000">
        <v>33508</v>
      </c>
      <c r="L469" s="541">
        <f t="shared" ref="L469" si="3293">K469-H469</f>
        <v>0</v>
      </c>
      <c r="M469" s="1000">
        <v>33520</v>
      </c>
      <c r="N469" s="1000"/>
      <c r="O469" s="541">
        <f t="shared" ref="O469" si="3294">M469-K469</f>
        <v>12</v>
      </c>
      <c r="P469" s="541">
        <f t="shared" ref="P469" si="3295">M469-H469</f>
        <v>12</v>
      </c>
      <c r="Q469" s="1000">
        <v>33520</v>
      </c>
      <c r="R469" s="1000"/>
      <c r="S469" s="971">
        <f t="shared" ref="S469" si="3296">Q469-M469</f>
        <v>0</v>
      </c>
      <c r="T469" s="542">
        <f t="shared" ref="T469" si="3297">Q469-F469</f>
        <v>16</v>
      </c>
      <c r="U469" s="542"/>
      <c r="V469" s="541">
        <f t="shared" ref="V469" si="3298">P469</f>
        <v>12</v>
      </c>
      <c r="W469" s="543">
        <f t="shared" ref="W469" si="3299">T469-V469</f>
        <v>4</v>
      </c>
      <c r="X469" s="972" t="s">
        <v>423</v>
      </c>
      <c r="Y469" s="162" t="s">
        <v>51</v>
      </c>
      <c r="Z469" s="162" t="s">
        <v>29</v>
      </c>
      <c r="AA469" s="972">
        <v>2024</v>
      </c>
      <c r="AB469" s="164" t="s">
        <v>30</v>
      </c>
      <c r="AC469" s="1001">
        <v>9</v>
      </c>
      <c r="AD469" s="974">
        <f t="shared" ref="AD469" si="3300">T469/AC469</f>
        <v>1.7777777777777777</v>
      </c>
      <c r="AE469" s="975">
        <v>23.45</v>
      </c>
      <c r="AF469" s="544">
        <f t="shared" ref="AF469" si="3301">AD469*AE469</f>
        <v>41.688888888888883</v>
      </c>
      <c r="AG469" s="1030" t="s">
        <v>446</v>
      </c>
      <c r="AH469" s="1007">
        <f t="shared" ref="AH469" si="3302">AF469</f>
        <v>41.688888888888883</v>
      </c>
      <c r="AI469" s="978">
        <f t="shared" ref="AI469" si="3303">AD469</f>
        <v>1.7777777777777777</v>
      </c>
      <c r="AJ469" s="978">
        <f t="shared" ref="AJ469" si="3304">T469</f>
        <v>16</v>
      </c>
    </row>
    <row r="470" spans="1:39">
      <c r="A470" s="999">
        <v>45735</v>
      </c>
      <c r="B470" s="164" t="s">
        <v>607</v>
      </c>
      <c r="C470" s="164" t="s">
        <v>111</v>
      </c>
      <c r="D470" s="162" t="s">
        <v>448</v>
      </c>
      <c r="E470" s="164" t="s">
        <v>283</v>
      </c>
      <c r="F470" s="1000">
        <v>33520</v>
      </c>
      <c r="G470" s="1000"/>
      <c r="H470" s="1000">
        <v>33520</v>
      </c>
      <c r="I470" s="1000"/>
      <c r="J470" s="971">
        <f t="shared" ref="J470" si="3305">H470-F470</f>
        <v>0</v>
      </c>
      <c r="K470" s="1000">
        <v>33520</v>
      </c>
      <c r="L470" s="541">
        <f t="shared" ref="L470" si="3306">K470-H470</f>
        <v>0</v>
      </c>
      <c r="M470" s="1000">
        <v>33536</v>
      </c>
      <c r="N470" s="1000"/>
      <c r="O470" s="541">
        <f t="shared" ref="O470" si="3307">M470-K470</f>
        <v>16</v>
      </c>
      <c r="P470" s="541">
        <f t="shared" ref="P470" si="3308">M470-H470</f>
        <v>16</v>
      </c>
      <c r="Q470" s="1000">
        <v>33543</v>
      </c>
      <c r="R470" s="1000"/>
      <c r="S470" s="971">
        <f t="shared" ref="S470" si="3309">Q470-M470</f>
        <v>7</v>
      </c>
      <c r="T470" s="542">
        <f t="shared" ref="T470" si="3310">Q470-F470</f>
        <v>23</v>
      </c>
      <c r="U470" s="542"/>
      <c r="V470" s="541">
        <f t="shared" ref="V470" si="3311">P470</f>
        <v>16</v>
      </c>
      <c r="W470" s="543">
        <f t="shared" ref="W470" si="3312">T470-V470</f>
        <v>7</v>
      </c>
      <c r="X470" s="972" t="s">
        <v>423</v>
      </c>
      <c r="Y470" s="162" t="s">
        <v>51</v>
      </c>
      <c r="Z470" s="162" t="s">
        <v>29</v>
      </c>
      <c r="AA470" s="972">
        <v>2024</v>
      </c>
      <c r="AB470" s="164" t="s">
        <v>30</v>
      </c>
      <c r="AC470" s="1001">
        <v>9</v>
      </c>
      <c r="AD470" s="974">
        <f t="shared" ref="AD470" si="3313">T470/AC470</f>
        <v>2.5555555555555554</v>
      </c>
      <c r="AE470" s="975">
        <v>23.45</v>
      </c>
      <c r="AF470" s="544">
        <f t="shared" ref="AF470" si="3314">AD470*AE470</f>
        <v>59.92777777777777</v>
      </c>
      <c r="AG470" s="1030" t="s">
        <v>446</v>
      </c>
      <c r="AH470" s="1007">
        <f t="shared" ref="AH470" si="3315">AF470</f>
        <v>59.92777777777777</v>
      </c>
      <c r="AI470" s="978">
        <f t="shared" ref="AI470" si="3316">AD470</f>
        <v>2.5555555555555554</v>
      </c>
      <c r="AJ470" s="978">
        <f t="shared" ref="AJ470" si="3317">T470</f>
        <v>23</v>
      </c>
      <c r="AK470" s="1114" t="s">
        <v>439</v>
      </c>
      <c r="AL470" s="1114" t="s">
        <v>440</v>
      </c>
      <c r="AM470" s="1115" t="s">
        <v>2</v>
      </c>
    </row>
    <row r="471" spans="1:39">
      <c r="A471" s="999">
        <v>45736</v>
      </c>
      <c r="B471" s="164" t="s">
        <v>607</v>
      </c>
      <c r="C471" s="164" t="s">
        <v>111</v>
      </c>
      <c r="D471" s="162" t="s">
        <v>447</v>
      </c>
      <c r="E471" s="164" t="s">
        <v>282</v>
      </c>
      <c r="F471" s="1000">
        <v>33543</v>
      </c>
      <c r="G471" s="1000"/>
      <c r="H471" s="1000">
        <v>33559</v>
      </c>
      <c r="I471" s="1000"/>
      <c r="J471" s="971">
        <f t="shared" ref="J471" si="3318">H471-F471</f>
        <v>16</v>
      </c>
      <c r="K471" s="1000">
        <v>33559</v>
      </c>
      <c r="L471" s="541">
        <f t="shared" ref="L471" si="3319">K471-H471</f>
        <v>0</v>
      </c>
      <c r="M471" s="1000">
        <v>33572</v>
      </c>
      <c r="N471" s="1000"/>
      <c r="O471" s="541">
        <f t="shared" ref="O471" si="3320">M471-K471</f>
        <v>13</v>
      </c>
      <c r="P471" s="541">
        <f t="shared" ref="P471" si="3321">M471-H471</f>
        <v>13</v>
      </c>
      <c r="Q471" s="1000">
        <v>33582</v>
      </c>
      <c r="R471" s="1000"/>
      <c r="S471" s="971">
        <f t="shared" ref="S471" si="3322">Q471-M471</f>
        <v>10</v>
      </c>
      <c r="T471" s="542">
        <f t="shared" ref="T471" si="3323">Q471-F471</f>
        <v>39</v>
      </c>
      <c r="U471" s="542"/>
      <c r="V471" s="541">
        <f t="shared" ref="V471" si="3324">P471</f>
        <v>13</v>
      </c>
      <c r="W471" s="543">
        <f t="shared" ref="W471" si="3325">T471-V471</f>
        <v>26</v>
      </c>
      <c r="X471" s="972" t="s">
        <v>423</v>
      </c>
      <c r="Y471" s="162" t="s">
        <v>51</v>
      </c>
      <c r="Z471" s="162" t="s">
        <v>29</v>
      </c>
      <c r="AA471" s="972">
        <v>2024</v>
      </c>
      <c r="AB471" s="164" t="s">
        <v>30</v>
      </c>
      <c r="AC471" s="1001">
        <v>9</v>
      </c>
      <c r="AD471" s="974">
        <f t="shared" ref="AD471" si="3326">T471/AC471</f>
        <v>4.333333333333333</v>
      </c>
      <c r="AE471" s="975">
        <v>23.45</v>
      </c>
      <c r="AF471" s="544">
        <f t="shared" ref="AF471" si="3327">AD471*AE471</f>
        <v>101.61666666666666</v>
      </c>
      <c r="AG471" s="1030" t="s">
        <v>446</v>
      </c>
      <c r="AH471" s="1007">
        <f t="shared" ref="AH471" si="3328">AF471</f>
        <v>101.61666666666666</v>
      </c>
      <c r="AI471" s="978">
        <f t="shared" ref="AI471" si="3329">AD471</f>
        <v>4.333333333333333</v>
      </c>
      <c r="AJ471" s="978">
        <f t="shared" ref="AJ471" si="3330">T471</f>
        <v>39</v>
      </c>
      <c r="AK471" s="1121">
        <f>SUM(AH465:AH471)</f>
        <v>406.46666666666664</v>
      </c>
      <c r="AL471" s="1116">
        <v>500</v>
      </c>
      <c r="AM471" s="1117">
        <v>45736</v>
      </c>
    </row>
    <row r="472" spans="1:39">
      <c r="A472" s="999">
        <v>45736</v>
      </c>
      <c r="B472" s="164" t="s">
        <v>607</v>
      </c>
      <c r="C472" s="164" t="s">
        <v>111</v>
      </c>
      <c r="D472" s="162" t="s">
        <v>448</v>
      </c>
      <c r="E472" s="164" t="s">
        <v>283</v>
      </c>
      <c r="F472" s="1000">
        <v>33582</v>
      </c>
      <c r="G472" s="1000"/>
      <c r="H472" s="1000">
        <v>33589</v>
      </c>
      <c r="I472" s="1000"/>
      <c r="J472" s="971">
        <f t="shared" ref="J472" si="3331">H472-F472</f>
        <v>7</v>
      </c>
      <c r="K472" s="1000">
        <v>33589</v>
      </c>
      <c r="L472" s="541">
        <f t="shared" ref="L472" si="3332">K472-H472</f>
        <v>0</v>
      </c>
      <c r="M472" s="1000">
        <v>33607</v>
      </c>
      <c r="N472" s="1000"/>
      <c r="O472" s="541">
        <f t="shared" ref="O472" si="3333">M472-K472</f>
        <v>18</v>
      </c>
      <c r="P472" s="541">
        <f t="shared" ref="P472" si="3334">M472-H472</f>
        <v>18</v>
      </c>
      <c r="Q472" s="1000">
        <v>33612</v>
      </c>
      <c r="R472" s="1000"/>
      <c r="S472" s="971">
        <f t="shared" ref="S472" si="3335">Q472-M472</f>
        <v>5</v>
      </c>
      <c r="T472" s="542">
        <f t="shared" ref="T472" si="3336">Q472-F472</f>
        <v>30</v>
      </c>
      <c r="U472" s="542"/>
      <c r="V472" s="541">
        <f t="shared" ref="V472" si="3337">P472</f>
        <v>18</v>
      </c>
      <c r="W472" s="543">
        <f t="shared" ref="W472" si="3338">T472-V472</f>
        <v>12</v>
      </c>
      <c r="X472" s="972" t="s">
        <v>423</v>
      </c>
      <c r="Y472" s="162" t="s">
        <v>51</v>
      </c>
      <c r="Z472" s="162" t="s">
        <v>29</v>
      </c>
      <c r="AA472" s="972">
        <v>2024</v>
      </c>
      <c r="AB472" s="164" t="s">
        <v>30</v>
      </c>
      <c r="AC472" s="1001">
        <v>9</v>
      </c>
      <c r="AD472" s="974">
        <f t="shared" ref="AD472" si="3339">T472/AC472</f>
        <v>3.3333333333333335</v>
      </c>
      <c r="AE472" s="975">
        <v>23.45</v>
      </c>
      <c r="AF472" s="544">
        <f t="shared" ref="AF472" si="3340">AD472*AE472</f>
        <v>78.166666666666671</v>
      </c>
      <c r="AG472" s="1030" t="s">
        <v>446</v>
      </c>
      <c r="AH472" s="1007">
        <f t="shared" ref="AH472" si="3341">AF472</f>
        <v>78.166666666666671</v>
      </c>
      <c r="AI472" s="978">
        <f t="shared" ref="AI472" si="3342">AD472</f>
        <v>3.3333333333333335</v>
      </c>
      <c r="AJ472" s="978">
        <f t="shared" ref="AJ472" si="3343">T472</f>
        <v>30</v>
      </c>
    </row>
    <row r="473" spans="1:39">
      <c r="A473" s="999">
        <v>45737</v>
      </c>
      <c r="B473" s="164" t="s">
        <v>607</v>
      </c>
      <c r="C473" s="164" t="s">
        <v>111</v>
      </c>
      <c r="D473" s="162" t="s">
        <v>447</v>
      </c>
      <c r="E473" s="164" t="s">
        <v>282</v>
      </c>
      <c r="F473" s="1000">
        <v>33612</v>
      </c>
      <c r="G473" s="1000"/>
      <c r="H473" s="1000">
        <v>33615</v>
      </c>
      <c r="I473" s="1000"/>
      <c r="J473" s="971">
        <f t="shared" ref="J473" si="3344">H473-F473</f>
        <v>3</v>
      </c>
      <c r="K473" s="1000">
        <v>33615</v>
      </c>
      <c r="L473" s="541">
        <f t="shared" ref="L473" si="3345">K473-H473</f>
        <v>0</v>
      </c>
      <c r="M473" s="1000">
        <v>33640</v>
      </c>
      <c r="N473" s="1000"/>
      <c r="O473" s="541">
        <f t="shared" ref="O473" si="3346">M473-K473</f>
        <v>25</v>
      </c>
      <c r="P473" s="541">
        <f t="shared" ref="P473" si="3347">M473-H473</f>
        <v>25</v>
      </c>
      <c r="Q473" s="1000">
        <v>33640</v>
      </c>
      <c r="R473" s="1000"/>
      <c r="S473" s="971">
        <f t="shared" ref="S473" si="3348">Q473-M473</f>
        <v>0</v>
      </c>
      <c r="T473" s="542">
        <f t="shared" ref="T473" si="3349">Q473-F473</f>
        <v>28</v>
      </c>
      <c r="U473" s="542"/>
      <c r="V473" s="541">
        <f t="shared" ref="V473" si="3350">P473</f>
        <v>25</v>
      </c>
      <c r="W473" s="543">
        <f t="shared" ref="W473" si="3351">T473-V473</f>
        <v>3</v>
      </c>
      <c r="X473" s="972" t="s">
        <v>423</v>
      </c>
      <c r="Y473" s="162" t="s">
        <v>51</v>
      </c>
      <c r="Z473" s="162" t="s">
        <v>29</v>
      </c>
      <c r="AA473" s="972">
        <v>2024</v>
      </c>
      <c r="AB473" s="164" t="s">
        <v>30</v>
      </c>
      <c r="AC473" s="1001">
        <v>9</v>
      </c>
      <c r="AD473" s="974">
        <f t="shared" ref="AD473" si="3352">T473/AC473</f>
        <v>3.1111111111111112</v>
      </c>
      <c r="AE473" s="975">
        <v>23.45</v>
      </c>
      <c r="AF473" s="544">
        <f t="shared" ref="AF473" si="3353">AD473*AE473</f>
        <v>72.955555555555549</v>
      </c>
      <c r="AG473" s="1030" t="s">
        <v>446</v>
      </c>
      <c r="AH473" s="1007">
        <f t="shared" ref="AH473" si="3354">AF473</f>
        <v>72.955555555555549</v>
      </c>
      <c r="AI473" s="978">
        <f t="shared" ref="AI473" si="3355">AD473</f>
        <v>3.1111111111111112</v>
      </c>
      <c r="AJ473" s="978">
        <f t="shared" ref="AJ473" si="3356">T473</f>
        <v>28</v>
      </c>
    </row>
    <row r="474" spans="1:39">
      <c r="A474" s="999">
        <v>45737</v>
      </c>
      <c r="B474" s="164" t="s">
        <v>607</v>
      </c>
      <c r="C474" s="164" t="s">
        <v>111</v>
      </c>
      <c r="D474" s="162" t="s">
        <v>584</v>
      </c>
      <c r="E474" s="164" t="s">
        <v>282</v>
      </c>
      <c r="F474" s="1000">
        <v>33640</v>
      </c>
      <c r="G474" s="1000"/>
      <c r="H474" s="1000">
        <v>33640</v>
      </c>
      <c r="I474" s="1000"/>
      <c r="J474" s="971">
        <f t="shared" ref="J474" si="3357">H474-F474</f>
        <v>0</v>
      </c>
      <c r="K474" s="1000">
        <v>33640</v>
      </c>
      <c r="L474" s="541">
        <f t="shared" ref="L474" si="3358">K474-H474</f>
        <v>0</v>
      </c>
      <c r="M474" s="1000">
        <v>33649</v>
      </c>
      <c r="N474" s="1000"/>
      <c r="O474" s="541">
        <f t="shared" ref="O474" si="3359">M474-K474</f>
        <v>9</v>
      </c>
      <c r="P474" s="541">
        <f t="shared" ref="P474" si="3360">M474-H474</f>
        <v>9</v>
      </c>
      <c r="Q474" s="1000">
        <v>33662</v>
      </c>
      <c r="R474" s="1000"/>
      <c r="S474" s="971">
        <f t="shared" ref="S474" si="3361">Q474-M474</f>
        <v>13</v>
      </c>
      <c r="T474" s="542">
        <f t="shared" ref="T474" si="3362">Q474-F474</f>
        <v>22</v>
      </c>
      <c r="U474" s="542"/>
      <c r="V474" s="541">
        <f t="shared" ref="V474" si="3363">P474</f>
        <v>9</v>
      </c>
      <c r="W474" s="543">
        <f t="shared" ref="W474" si="3364">T474-V474</f>
        <v>13</v>
      </c>
      <c r="X474" s="972" t="s">
        <v>423</v>
      </c>
      <c r="Y474" s="162" t="s">
        <v>51</v>
      </c>
      <c r="Z474" s="162" t="s">
        <v>29</v>
      </c>
      <c r="AA474" s="972">
        <v>2024</v>
      </c>
      <c r="AB474" s="164" t="s">
        <v>30</v>
      </c>
      <c r="AC474" s="1001">
        <v>9</v>
      </c>
      <c r="AD474" s="974">
        <f t="shared" ref="AD474" si="3365">T474/AC474</f>
        <v>2.4444444444444446</v>
      </c>
      <c r="AE474" s="975">
        <v>23.45</v>
      </c>
      <c r="AF474" s="544">
        <f t="shared" ref="AF474" si="3366">AD474*AE474</f>
        <v>57.322222222222223</v>
      </c>
      <c r="AG474" s="1030" t="s">
        <v>446</v>
      </c>
      <c r="AH474" s="1007">
        <f t="shared" ref="AH474" si="3367">AF474</f>
        <v>57.322222222222223</v>
      </c>
      <c r="AI474" s="978">
        <f t="shared" ref="AI474" si="3368">AD474</f>
        <v>2.4444444444444446</v>
      </c>
      <c r="AJ474" s="978">
        <f t="shared" ref="AJ474" si="3369">T474</f>
        <v>22</v>
      </c>
    </row>
    <row r="475" spans="1:39">
      <c r="A475" s="999">
        <v>45737</v>
      </c>
      <c r="B475" s="164" t="s">
        <v>607</v>
      </c>
      <c r="C475" s="164" t="s">
        <v>111</v>
      </c>
      <c r="D475" s="162" t="s">
        <v>609</v>
      </c>
      <c r="E475" s="164" t="s">
        <v>283</v>
      </c>
      <c r="F475" s="1000">
        <v>33662</v>
      </c>
      <c r="G475" s="1000"/>
      <c r="H475" s="1000">
        <v>33665</v>
      </c>
      <c r="I475" s="1000"/>
      <c r="J475" s="971">
        <f t="shared" ref="J475" si="3370">H475-F475</f>
        <v>3</v>
      </c>
      <c r="K475" s="1000">
        <v>33665</v>
      </c>
      <c r="L475" s="541">
        <f t="shared" ref="L475" si="3371">K475-H475</f>
        <v>0</v>
      </c>
      <c r="M475" s="1000">
        <v>33677</v>
      </c>
      <c r="N475" s="1000"/>
      <c r="O475" s="541">
        <f t="shared" ref="O475" si="3372">M475-K475</f>
        <v>12</v>
      </c>
      <c r="P475" s="541">
        <f t="shared" ref="P475" si="3373">M475-H475</f>
        <v>12</v>
      </c>
      <c r="Q475" s="1000">
        <v>33677</v>
      </c>
      <c r="R475" s="1000"/>
      <c r="S475" s="971">
        <f t="shared" ref="S475" si="3374">Q475-M475</f>
        <v>0</v>
      </c>
      <c r="T475" s="542">
        <f t="shared" ref="T475" si="3375">Q475-F475</f>
        <v>15</v>
      </c>
      <c r="U475" s="542"/>
      <c r="V475" s="541">
        <f t="shared" ref="V475" si="3376">P475</f>
        <v>12</v>
      </c>
      <c r="W475" s="543">
        <f t="shared" ref="W475" si="3377">T475-V475</f>
        <v>3</v>
      </c>
      <c r="X475" s="972" t="s">
        <v>423</v>
      </c>
      <c r="Y475" s="162" t="s">
        <v>51</v>
      </c>
      <c r="Z475" s="162" t="s">
        <v>29</v>
      </c>
      <c r="AA475" s="972">
        <v>2024</v>
      </c>
      <c r="AB475" s="164" t="s">
        <v>30</v>
      </c>
      <c r="AC475" s="1001">
        <v>9</v>
      </c>
      <c r="AD475" s="974">
        <f t="shared" ref="AD475" si="3378">T475/AC475</f>
        <v>1.6666666666666667</v>
      </c>
      <c r="AE475" s="975">
        <v>23.45</v>
      </c>
      <c r="AF475" s="544">
        <f t="shared" ref="AF475" si="3379">AD475*AE475</f>
        <v>39.083333333333336</v>
      </c>
      <c r="AG475" s="1030" t="s">
        <v>446</v>
      </c>
      <c r="AH475" s="1007">
        <f t="shared" ref="AH475" si="3380">AF475</f>
        <v>39.083333333333336</v>
      </c>
      <c r="AI475" s="978">
        <f t="shared" ref="AI475" si="3381">AD475</f>
        <v>1.6666666666666667</v>
      </c>
      <c r="AJ475" s="978">
        <f t="shared" ref="AJ475" si="3382">T475</f>
        <v>15</v>
      </c>
    </row>
    <row r="476" spans="1:39">
      <c r="A476" s="999">
        <v>45737</v>
      </c>
      <c r="B476" s="164" t="s">
        <v>607</v>
      </c>
      <c r="C476" s="164" t="s">
        <v>111</v>
      </c>
      <c r="D476" s="162" t="s">
        <v>609</v>
      </c>
      <c r="E476" s="164" t="s">
        <v>283</v>
      </c>
      <c r="F476" s="1000">
        <v>33677</v>
      </c>
      <c r="G476" s="1000"/>
      <c r="H476" s="1000">
        <v>33677</v>
      </c>
      <c r="I476" s="1000"/>
      <c r="J476" s="971">
        <f t="shared" ref="J476" si="3383">H476-F476</f>
        <v>0</v>
      </c>
      <c r="K476" s="1000">
        <v>33677</v>
      </c>
      <c r="L476" s="541">
        <f t="shared" ref="L476" si="3384">K476-H476</f>
        <v>0</v>
      </c>
      <c r="M476" s="1000">
        <v>33693</v>
      </c>
      <c r="N476" s="1000"/>
      <c r="O476" s="541">
        <f t="shared" ref="O476" si="3385">M476-K476</f>
        <v>16</v>
      </c>
      <c r="P476" s="541">
        <f t="shared" ref="P476" si="3386">M476-H476</f>
        <v>16</v>
      </c>
      <c r="Q476" s="1000">
        <v>33701</v>
      </c>
      <c r="R476" s="1000"/>
      <c r="S476" s="971">
        <f t="shared" ref="S476" si="3387">Q476-M476</f>
        <v>8</v>
      </c>
      <c r="T476" s="542">
        <f t="shared" ref="T476" si="3388">Q476-F476</f>
        <v>24</v>
      </c>
      <c r="U476" s="542"/>
      <c r="V476" s="541">
        <f t="shared" ref="V476" si="3389">P476</f>
        <v>16</v>
      </c>
      <c r="W476" s="543">
        <f t="shared" ref="W476" si="3390">T476-V476</f>
        <v>8</v>
      </c>
      <c r="X476" s="972" t="s">
        <v>423</v>
      </c>
      <c r="Y476" s="162" t="s">
        <v>51</v>
      </c>
      <c r="Z476" s="162" t="s">
        <v>29</v>
      </c>
      <c r="AA476" s="972">
        <v>2024</v>
      </c>
      <c r="AB476" s="164" t="s">
        <v>30</v>
      </c>
      <c r="AC476" s="1001">
        <v>9</v>
      </c>
      <c r="AD476" s="974">
        <f t="shared" ref="AD476" si="3391">T476/AC476</f>
        <v>2.6666666666666665</v>
      </c>
      <c r="AE476" s="975">
        <v>23.45</v>
      </c>
      <c r="AF476" s="544">
        <f t="shared" ref="AF476" si="3392">AD476*AE476</f>
        <v>62.533333333333331</v>
      </c>
      <c r="AG476" s="1030" t="s">
        <v>446</v>
      </c>
      <c r="AH476" s="1007">
        <f t="shared" ref="AH476" si="3393">AF476</f>
        <v>62.533333333333331</v>
      </c>
      <c r="AI476" s="978">
        <f t="shared" ref="AI476" si="3394">AD476</f>
        <v>2.6666666666666665</v>
      </c>
      <c r="AJ476" s="978">
        <f t="shared" ref="AJ476" si="3395">T476</f>
        <v>24</v>
      </c>
    </row>
    <row r="477" spans="1:39">
      <c r="A477" s="999">
        <v>45743</v>
      </c>
      <c r="B477" s="164" t="s">
        <v>607</v>
      </c>
      <c r="C477" s="164" t="s">
        <v>111</v>
      </c>
      <c r="D477" s="162" t="s">
        <v>447</v>
      </c>
      <c r="E477" s="164" t="s">
        <v>282</v>
      </c>
      <c r="F477" s="1000">
        <v>33701</v>
      </c>
      <c r="G477" s="1000"/>
      <c r="H477" s="1000">
        <v>33710</v>
      </c>
      <c r="I477" s="1000"/>
      <c r="J477" s="971">
        <f t="shared" ref="J477" si="3396">H477-F477</f>
        <v>9</v>
      </c>
      <c r="K477" s="1000">
        <v>33710</v>
      </c>
      <c r="L477" s="541">
        <f t="shared" ref="L477" si="3397">K477-H477</f>
        <v>0</v>
      </c>
      <c r="M477" s="1000">
        <v>33723</v>
      </c>
      <c r="N477" s="1000"/>
      <c r="O477" s="541">
        <f t="shared" ref="O477" si="3398">M477-K477</f>
        <v>13</v>
      </c>
      <c r="P477" s="541">
        <f t="shared" ref="P477" si="3399">M477-H477</f>
        <v>13</v>
      </c>
      <c r="Q477" s="1000">
        <v>33733</v>
      </c>
      <c r="R477" s="1000"/>
      <c r="S477" s="971">
        <f t="shared" ref="S477" si="3400">Q477-M477</f>
        <v>10</v>
      </c>
      <c r="T477" s="542">
        <f t="shared" ref="T477" si="3401">Q477-F477</f>
        <v>32</v>
      </c>
      <c r="U477" s="542"/>
      <c r="V477" s="541">
        <f t="shared" ref="V477" si="3402">P477</f>
        <v>13</v>
      </c>
      <c r="W477" s="543">
        <f t="shared" ref="W477" si="3403">T477-V477</f>
        <v>19</v>
      </c>
      <c r="X477" s="972" t="s">
        <v>423</v>
      </c>
      <c r="Y477" s="162" t="s">
        <v>51</v>
      </c>
      <c r="Z477" s="162" t="s">
        <v>29</v>
      </c>
      <c r="AA477" s="972">
        <v>2024</v>
      </c>
      <c r="AB477" s="164" t="s">
        <v>30</v>
      </c>
      <c r="AC477" s="1001">
        <v>9</v>
      </c>
      <c r="AD477" s="974">
        <f t="shared" ref="AD477" si="3404">T477/AC477</f>
        <v>3.5555555555555554</v>
      </c>
      <c r="AE477" s="975">
        <v>23.45</v>
      </c>
      <c r="AF477" s="544">
        <f t="shared" ref="AF477" si="3405">AD477*AE477</f>
        <v>83.377777777777766</v>
      </c>
      <c r="AG477" s="1030" t="s">
        <v>446</v>
      </c>
      <c r="AH477" s="1007">
        <f t="shared" ref="AH477" si="3406">AF477</f>
        <v>83.377777777777766</v>
      </c>
      <c r="AI477" s="978">
        <f t="shared" ref="AI477" si="3407">AD477</f>
        <v>3.5555555555555554</v>
      </c>
      <c r="AJ477" s="978">
        <f t="shared" ref="AJ477" si="3408">T477</f>
        <v>32</v>
      </c>
    </row>
    <row r="478" spans="1:39">
      <c r="A478" s="999">
        <v>45743</v>
      </c>
      <c r="B478" s="164" t="s">
        <v>607</v>
      </c>
      <c r="C478" s="164" t="s">
        <v>111</v>
      </c>
      <c r="D478" s="162" t="s">
        <v>448</v>
      </c>
      <c r="E478" s="164" t="s">
        <v>283</v>
      </c>
      <c r="F478" s="1000">
        <v>33733</v>
      </c>
      <c r="G478" s="1000"/>
      <c r="H478" s="1000">
        <v>33736</v>
      </c>
      <c r="I478" s="1000"/>
      <c r="J478" s="971">
        <f t="shared" ref="J478" si="3409">H478-F478</f>
        <v>3</v>
      </c>
      <c r="K478" s="1000">
        <v>33736</v>
      </c>
      <c r="L478" s="541">
        <f t="shared" ref="L478" si="3410">K478-H478</f>
        <v>0</v>
      </c>
      <c r="M478" s="1000">
        <v>33764</v>
      </c>
      <c r="N478" s="1000"/>
      <c r="O478" s="541">
        <f t="shared" ref="O478" si="3411">M478-K478</f>
        <v>28</v>
      </c>
      <c r="P478" s="541">
        <f t="shared" ref="P478" si="3412">M478-H478</f>
        <v>28</v>
      </c>
      <c r="Q478" s="1000">
        <v>33771</v>
      </c>
      <c r="R478" s="1000"/>
      <c r="S478" s="971">
        <f t="shared" ref="S478" si="3413">Q478-M478</f>
        <v>7</v>
      </c>
      <c r="T478" s="542">
        <f t="shared" ref="T478" si="3414">Q478-F478</f>
        <v>38</v>
      </c>
      <c r="U478" s="542"/>
      <c r="V478" s="541">
        <f t="shared" ref="V478" si="3415">P478</f>
        <v>28</v>
      </c>
      <c r="W478" s="543">
        <f t="shared" ref="W478" si="3416">T478-V478</f>
        <v>10</v>
      </c>
      <c r="X478" s="972" t="s">
        <v>423</v>
      </c>
      <c r="Y478" s="162" t="s">
        <v>51</v>
      </c>
      <c r="Z478" s="162" t="s">
        <v>29</v>
      </c>
      <c r="AA478" s="972">
        <v>2024</v>
      </c>
      <c r="AB478" s="164" t="s">
        <v>30</v>
      </c>
      <c r="AC478" s="1001">
        <v>9</v>
      </c>
      <c r="AD478" s="974">
        <f t="shared" ref="AD478" si="3417">T478/AC478</f>
        <v>4.2222222222222223</v>
      </c>
      <c r="AE478" s="975">
        <v>23.45</v>
      </c>
      <c r="AF478" s="544">
        <f t="shared" ref="AF478" si="3418">AD478*AE478</f>
        <v>99.011111111111106</v>
      </c>
      <c r="AG478" s="1030" t="s">
        <v>446</v>
      </c>
      <c r="AH478" s="1007">
        <f t="shared" ref="AH478" si="3419">AF478</f>
        <v>99.011111111111106</v>
      </c>
      <c r="AI478" s="978">
        <f t="shared" ref="AI478" si="3420">AD478</f>
        <v>4.2222222222222223</v>
      </c>
      <c r="AJ478" s="978">
        <f t="shared" ref="AJ478" si="3421">T478</f>
        <v>38</v>
      </c>
    </row>
    <row r="479" spans="1:39">
      <c r="A479" s="999">
        <v>45744</v>
      </c>
      <c r="B479" s="164" t="s">
        <v>607</v>
      </c>
      <c r="C479" s="164" t="s">
        <v>111</v>
      </c>
      <c r="D479" s="162" t="s">
        <v>447</v>
      </c>
      <c r="E479" s="164" t="s">
        <v>282</v>
      </c>
      <c r="F479" s="1000">
        <v>33771</v>
      </c>
      <c r="G479" s="1000"/>
      <c r="H479" s="1000">
        <v>33780</v>
      </c>
      <c r="I479" s="1000"/>
      <c r="J479" s="971">
        <f t="shared" ref="J479" si="3422">H479-F479</f>
        <v>9</v>
      </c>
      <c r="K479" s="1000">
        <v>33780</v>
      </c>
      <c r="L479" s="541">
        <f t="shared" ref="L479" si="3423">K479-H479</f>
        <v>0</v>
      </c>
      <c r="M479" s="1000">
        <v>33794</v>
      </c>
      <c r="N479" s="1000"/>
      <c r="O479" s="541">
        <f t="shared" ref="O479" si="3424">M479-K479</f>
        <v>14</v>
      </c>
      <c r="P479" s="541">
        <f t="shared" ref="P479" si="3425">M479-H479</f>
        <v>14</v>
      </c>
      <c r="Q479" s="1000">
        <v>33794</v>
      </c>
      <c r="R479" s="1000"/>
      <c r="S479" s="971">
        <f t="shared" ref="S479" si="3426">Q479-M479</f>
        <v>0</v>
      </c>
      <c r="T479" s="542">
        <f t="shared" ref="T479" si="3427">Q479-F479</f>
        <v>23</v>
      </c>
      <c r="U479" s="542"/>
      <c r="V479" s="541">
        <f t="shared" ref="V479" si="3428">P479</f>
        <v>14</v>
      </c>
      <c r="W479" s="543">
        <f t="shared" ref="W479" si="3429">T479-V479</f>
        <v>9</v>
      </c>
      <c r="X479" s="972" t="s">
        <v>423</v>
      </c>
      <c r="Y479" s="162" t="s">
        <v>51</v>
      </c>
      <c r="Z479" s="162" t="s">
        <v>29</v>
      </c>
      <c r="AA479" s="972">
        <v>2024</v>
      </c>
      <c r="AB479" s="164" t="s">
        <v>30</v>
      </c>
      <c r="AC479" s="1001">
        <v>9</v>
      </c>
      <c r="AD479" s="974">
        <f t="shared" ref="AD479" si="3430">T479/AC479</f>
        <v>2.5555555555555554</v>
      </c>
      <c r="AE479" s="975">
        <v>23.45</v>
      </c>
      <c r="AF479" s="544">
        <f t="shared" ref="AF479" si="3431">AD479*AE479</f>
        <v>59.92777777777777</v>
      </c>
      <c r="AG479" s="1030" t="s">
        <v>446</v>
      </c>
      <c r="AH479" s="1007">
        <f t="shared" ref="AH479" si="3432">AF479</f>
        <v>59.92777777777777</v>
      </c>
      <c r="AI479" s="978">
        <f t="shared" ref="AI479" si="3433">AD479</f>
        <v>2.5555555555555554</v>
      </c>
      <c r="AJ479" s="978">
        <f t="shared" ref="AJ479" si="3434">T479</f>
        <v>23</v>
      </c>
    </row>
    <row r="480" spans="1:39">
      <c r="A480" s="999">
        <v>45744</v>
      </c>
      <c r="B480" s="164" t="s">
        <v>607</v>
      </c>
      <c r="C480" s="164" t="s">
        <v>111</v>
      </c>
      <c r="D480" s="162" t="s">
        <v>584</v>
      </c>
      <c r="E480" s="164" t="s">
        <v>282</v>
      </c>
      <c r="F480" s="1000">
        <v>33794</v>
      </c>
      <c r="G480" s="1000"/>
      <c r="H480" s="1000">
        <v>33794</v>
      </c>
      <c r="I480" s="1000"/>
      <c r="J480" s="971">
        <f t="shared" ref="J480" si="3435">H480-F480</f>
        <v>0</v>
      </c>
      <c r="K480" s="1000">
        <v>33794</v>
      </c>
      <c r="L480" s="541">
        <f t="shared" ref="L480" si="3436">K480-H480</f>
        <v>0</v>
      </c>
      <c r="M480" s="1000">
        <v>33807</v>
      </c>
      <c r="N480" s="1000"/>
      <c r="O480" s="541">
        <f t="shared" ref="O480" si="3437">M480-K480</f>
        <v>13</v>
      </c>
      <c r="P480" s="541">
        <f t="shared" ref="P480" si="3438">M480-H480</f>
        <v>13</v>
      </c>
      <c r="Q480" s="1000">
        <v>33811</v>
      </c>
      <c r="R480" s="1000"/>
      <c r="S480" s="971">
        <f t="shared" ref="S480" si="3439">Q480-M480</f>
        <v>4</v>
      </c>
      <c r="T480" s="542">
        <f t="shared" ref="T480" si="3440">Q480-F480</f>
        <v>17</v>
      </c>
      <c r="U480" s="542"/>
      <c r="V480" s="541">
        <f t="shared" ref="V480" si="3441">P480</f>
        <v>13</v>
      </c>
      <c r="W480" s="543">
        <f t="shared" ref="W480" si="3442">T480-V480</f>
        <v>4</v>
      </c>
      <c r="X480" s="972" t="s">
        <v>423</v>
      </c>
      <c r="Y480" s="162" t="s">
        <v>51</v>
      </c>
      <c r="Z480" s="162" t="s">
        <v>29</v>
      </c>
      <c r="AA480" s="972">
        <v>2024</v>
      </c>
      <c r="AB480" s="164" t="s">
        <v>30</v>
      </c>
      <c r="AC480" s="1001">
        <v>9</v>
      </c>
      <c r="AD480" s="974">
        <f t="shared" ref="AD480" si="3443">T480/AC480</f>
        <v>1.8888888888888888</v>
      </c>
      <c r="AE480" s="975">
        <v>23.45</v>
      </c>
      <c r="AF480" s="544">
        <f t="shared" ref="AF480" si="3444">AD480*AE480</f>
        <v>44.294444444444444</v>
      </c>
      <c r="AG480" s="1030" t="s">
        <v>446</v>
      </c>
      <c r="AH480" s="1007">
        <f t="shared" ref="AH480" si="3445">AF480</f>
        <v>44.294444444444444</v>
      </c>
      <c r="AI480" s="978">
        <f t="shared" ref="AI480" si="3446">AD480</f>
        <v>1.8888888888888888</v>
      </c>
      <c r="AJ480" s="978">
        <f t="shared" ref="AJ480" si="3447">T480</f>
        <v>17</v>
      </c>
    </row>
    <row r="481" spans="1:39">
      <c r="A481" s="999">
        <v>45744</v>
      </c>
      <c r="B481" s="164" t="s">
        <v>607</v>
      </c>
      <c r="C481" s="164" t="s">
        <v>111</v>
      </c>
      <c r="D481" s="162" t="s">
        <v>609</v>
      </c>
      <c r="E481" s="164" t="s">
        <v>283</v>
      </c>
      <c r="F481" s="1000">
        <v>33811</v>
      </c>
      <c r="G481" s="1000"/>
      <c r="H481" s="1000">
        <v>33814</v>
      </c>
      <c r="I481" s="1000"/>
      <c r="J481" s="971">
        <f t="shared" ref="J481" si="3448">H481-F481</f>
        <v>3</v>
      </c>
      <c r="K481" s="1000">
        <v>33814</v>
      </c>
      <c r="L481" s="541">
        <f t="shared" ref="L481" si="3449">K481-H481</f>
        <v>0</v>
      </c>
      <c r="M481" s="1000">
        <v>33826</v>
      </c>
      <c r="N481" s="1000"/>
      <c r="O481" s="541">
        <f t="shared" ref="O481" si="3450">M481-K481</f>
        <v>12</v>
      </c>
      <c r="P481" s="541">
        <f t="shared" ref="P481" si="3451">M481-H481</f>
        <v>12</v>
      </c>
      <c r="Q481" s="1000">
        <v>33826</v>
      </c>
      <c r="R481" s="1000"/>
      <c r="S481" s="971">
        <f t="shared" ref="S481" si="3452">Q481-M481</f>
        <v>0</v>
      </c>
      <c r="T481" s="542">
        <f t="shared" ref="T481" si="3453">Q481-F481</f>
        <v>15</v>
      </c>
      <c r="U481" s="542"/>
      <c r="V481" s="541">
        <f t="shared" ref="V481" si="3454">P481</f>
        <v>12</v>
      </c>
      <c r="W481" s="543">
        <f t="shared" ref="W481" si="3455">T481-V481</f>
        <v>3</v>
      </c>
      <c r="X481" s="972" t="s">
        <v>423</v>
      </c>
      <c r="Y481" s="162" t="s">
        <v>51</v>
      </c>
      <c r="Z481" s="162" t="s">
        <v>29</v>
      </c>
      <c r="AA481" s="972">
        <v>2024</v>
      </c>
      <c r="AB481" s="164" t="s">
        <v>30</v>
      </c>
      <c r="AC481" s="1001">
        <v>9</v>
      </c>
      <c r="AD481" s="974">
        <f t="shared" ref="AD481" si="3456">T481/AC481</f>
        <v>1.6666666666666667</v>
      </c>
      <c r="AE481" s="975">
        <v>23.45</v>
      </c>
      <c r="AF481" s="544">
        <f t="shared" ref="AF481" si="3457">AD481*AE481</f>
        <v>39.083333333333336</v>
      </c>
      <c r="AG481" s="1030" t="s">
        <v>446</v>
      </c>
      <c r="AH481" s="1007">
        <f t="shared" ref="AH481" si="3458">AF481</f>
        <v>39.083333333333336</v>
      </c>
      <c r="AI481" s="978">
        <f t="shared" ref="AI481" si="3459">AD481</f>
        <v>1.6666666666666667</v>
      </c>
      <c r="AJ481" s="978">
        <f t="shared" ref="AJ481" si="3460">T481</f>
        <v>15</v>
      </c>
    </row>
    <row r="482" spans="1:39">
      <c r="A482" s="999">
        <v>45744</v>
      </c>
      <c r="B482" s="164" t="s">
        <v>607</v>
      </c>
      <c r="C482" s="164" t="s">
        <v>111</v>
      </c>
      <c r="D482" s="162" t="s">
        <v>448</v>
      </c>
      <c r="E482" s="164" t="s">
        <v>283</v>
      </c>
      <c r="F482" s="1000">
        <v>33826</v>
      </c>
      <c r="G482" s="1000"/>
      <c r="H482" s="1000">
        <v>33826</v>
      </c>
      <c r="I482" s="1000"/>
      <c r="J482" s="971">
        <f t="shared" ref="J482" si="3461">H482-F482</f>
        <v>0</v>
      </c>
      <c r="K482" s="1000">
        <v>33826</v>
      </c>
      <c r="L482" s="541">
        <f t="shared" ref="L482" si="3462">K482-H482</f>
        <v>0</v>
      </c>
      <c r="M482" s="1000">
        <v>33842</v>
      </c>
      <c r="N482" s="1000"/>
      <c r="O482" s="541">
        <f t="shared" ref="O482" si="3463">M482-K482</f>
        <v>16</v>
      </c>
      <c r="P482" s="541">
        <f t="shared" ref="P482" si="3464">M482-H482</f>
        <v>16</v>
      </c>
      <c r="Q482" s="1000">
        <v>33849</v>
      </c>
      <c r="R482" s="1000"/>
      <c r="S482" s="971">
        <f t="shared" ref="S482" si="3465">Q482-M482</f>
        <v>7</v>
      </c>
      <c r="T482" s="542">
        <f t="shared" ref="T482" si="3466">Q482-F482</f>
        <v>23</v>
      </c>
      <c r="U482" s="542"/>
      <c r="V482" s="541">
        <f t="shared" ref="V482" si="3467">P482</f>
        <v>16</v>
      </c>
      <c r="W482" s="543">
        <f t="shared" ref="W482" si="3468">T482-V482</f>
        <v>7</v>
      </c>
      <c r="X482" s="972" t="s">
        <v>423</v>
      </c>
      <c r="Y482" s="162" t="s">
        <v>51</v>
      </c>
      <c r="Z482" s="162" t="s">
        <v>29</v>
      </c>
      <c r="AA482" s="972">
        <v>2024</v>
      </c>
      <c r="AB482" s="164" t="s">
        <v>30</v>
      </c>
      <c r="AC482" s="1001">
        <v>9</v>
      </c>
      <c r="AD482" s="974">
        <f t="shared" ref="AD482" si="3469">T482/AC482</f>
        <v>2.5555555555555554</v>
      </c>
      <c r="AE482" s="975">
        <v>23.45</v>
      </c>
      <c r="AF482" s="544">
        <f t="shared" ref="AF482" si="3470">AD482*AE482</f>
        <v>59.92777777777777</v>
      </c>
      <c r="AG482" s="1030" t="s">
        <v>446</v>
      </c>
      <c r="AH482" s="1007">
        <f t="shared" ref="AH482" si="3471">AF482</f>
        <v>59.92777777777777</v>
      </c>
      <c r="AI482" s="978">
        <f t="shared" ref="AI482" si="3472">AD482</f>
        <v>2.5555555555555554</v>
      </c>
      <c r="AJ482" s="978">
        <f t="shared" ref="AJ482" si="3473">T482</f>
        <v>23</v>
      </c>
    </row>
    <row r="483" spans="1:39">
      <c r="A483" s="999">
        <v>45747</v>
      </c>
      <c r="B483" s="164" t="s">
        <v>607</v>
      </c>
      <c r="C483" s="164" t="s">
        <v>111</v>
      </c>
      <c r="D483" s="162" t="s">
        <v>447</v>
      </c>
      <c r="E483" s="164" t="s">
        <v>282</v>
      </c>
      <c r="F483" s="1000">
        <v>33849</v>
      </c>
      <c r="G483" s="1000"/>
      <c r="H483" s="1000">
        <v>33858</v>
      </c>
      <c r="I483" s="1000"/>
      <c r="J483" s="971">
        <f t="shared" ref="J483" si="3474">H483-F483</f>
        <v>9</v>
      </c>
      <c r="K483" s="1000">
        <v>33858</v>
      </c>
      <c r="L483" s="541">
        <f t="shared" ref="L483" si="3475">K483-H483</f>
        <v>0</v>
      </c>
      <c r="M483" s="1000">
        <v>33871</v>
      </c>
      <c r="N483" s="1000"/>
      <c r="O483" s="541">
        <f t="shared" ref="O483" si="3476">M483-K483</f>
        <v>13</v>
      </c>
      <c r="P483" s="541">
        <f t="shared" ref="P483" si="3477">M483-H483</f>
        <v>13</v>
      </c>
      <c r="Q483" s="1000">
        <v>33871</v>
      </c>
      <c r="R483" s="1000"/>
      <c r="S483" s="971">
        <f t="shared" ref="S483" si="3478">Q483-M483</f>
        <v>0</v>
      </c>
      <c r="T483" s="542">
        <f t="shared" ref="T483" si="3479">Q483-F483</f>
        <v>22</v>
      </c>
      <c r="U483" s="542"/>
      <c r="V483" s="541">
        <f t="shared" ref="V483" si="3480">P483</f>
        <v>13</v>
      </c>
      <c r="W483" s="543">
        <f t="shared" ref="W483" si="3481">T483-V483</f>
        <v>9</v>
      </c>
      <c r="X483" s="972" t="s">
        <v>423</v>
      </c>
      <c r="Y483" s="162" t="s">
        <v>51</v>
      </c>
      <c r="Z483" s="162" t="s">
        <v>29</v>
      </c>
      <c r="AA483" s="972">
        <v>2024</v>
      </c>
      <c r="AB483" s="164" t="s">
        <v>30</v>
      </c>
      <c r="AC483" s="1001">
        <v>9</v>
      </c>
      <c r="AD483" s="974">
        <f t="shared" ref="AD483" si="3482">T483/AC483</f>
        <v>2.4444444444444446</v>
      </c>
      <c r="AE483" s="975">
        <v>23.45</v>
      </c>
      <c r="AF483" s="544">
        <f t="shared" ref="AF483" si="3483">AD483*AE483</f>
        <v>57.322222222222223</v>
      </c>
      <c r="AG483" s="1030" t="s">
        <v>446</v>
      </c>
      <c r="AH483" s="1007">
        <f t="shared" ref="AH483" si="3484">AF483</f>
        <v>57.322222222222223</v>
      </c>
      <c r="AI483" s="978">
        <f t="shared" ref="AI483" si="3485">AD483</f>
        <v>2.4444444444444446</v>
      </c>
      <c r="AJ483" s="978">
        <f t="shared" ref="AJ483" si="3486">T483</f>
        <v>22</v>
      </c>
      <c r="AK483" s="985"/>
      <c r="AL483" s="985"/>
      <c r="AM483" s="986"/>
    </row>
    <row r="484" spans="1:39">
      <c r="A484" s="999">
        <v>45747</v>
      </c>
      <c r="B484" s="164" t="s">
        <v>607</v>
      </c>
      <c r="C484" s="164" t="s">
        <v>111</v>
      </c>
      <c r="D484" s="162" t="s">
        <v>584</v>
      </c>
      <c r="E484" s="164" t="s">
        <v>282</v>
      </c>
      <c r="F484" s="1000">
        <v>33871</v>
      </c>
      <c r="G484" s="1000"/>
      <c r="H484" s="1000">
        <v>33871</v>
      </c>
      <c r="I484" s="1000"/>
      <c r="J484" s="971">
        <f t="shared" ref="J484" si="3487">H484-F484</f>
        <v>0</v>
      </c>
      <c r="K484" s="1000">
        <v>33871</v>
      </c>
      <c r="L484" s="541">
        <f t="shared" ref="L484" si="3488">K484-H484</f>
        <v>0</v>
      </c>
      <c r="M484" s="1000">
        <v>33885</v>
      </c>
      <c r="N484" s="1000"/>
      <c r="O484" s="541">
        <f t="shared" ref="O484" si="3489">M484-K484</f>
        <v>14</v>
      </c>
      <c r="P484" s="541">
        <f t="shared" ref="P484" si="3490">M484-H484</f>
        <v>14</v>
      </c>
      <c r="Q484" s="1000">
        <v>33888</v>
      </c>
      <c r="R484" s="1000"/>
      <c r="S484" s="971">
        <f t="shared" ref="S484" si="3491">Q484-M484</f>
        <v>3</v>
      </c>
      <c r="T484" s="542">
        <f t="shared" ref="T484" si="3492">Q484-F484</f>
        <v>17</v>
      </c>
      <c r="U484" s="542"/>
      <c r="V484" s="541">
        <f t="shared" ref="V484" si="3493">P484</f>
        <v>14</v>
      </c>
      <c r="W484" s="543">
        <f t="shared" ref="W484" si="3494">T484-V484</f>
        <v>3</v>
      </c>
      <c r="X484" s="972" t="s">
        <v>423</v>
      </c>
      <c r="Y484" s="162" t="s">
        <v>51</v>
      </c>
      <c r="Z484" s="162" t="s">
        <v>29</v>
      </c>
      <c r="AA484" s="972">
        <v>2024</v>
      </c>
      <c r="AB484" s="164" t="s">
        <v>30</v>
      </c>
      <c r="AC484" s="1001">
        <v>9</v>
      </c>
      <c r="AD484" s="974">
        <f t="shared" ref="AD484" si="3495">T484/AC484</f>
        <v>1.8888888888888888</v>
      </c>
      <c r="AE484" s="975">
        <v>23.45</v>
      </c>
      <c r="AF484" s="544">
        <f t="shared" ref="AF484" si="3496">AD484*AE484</f>
        <v>44.294444444444444</v>
      </c>
      <c r="AG484" s="1030" t="s">
        <v>446</v>
      </c>
      <c r="AH484" s="1007">
        <f t="shared" ref="AH484" si="3497">AF484</f>
        <v>44.294444444444444</v>
      </c>
      <c r="AI484" s="978">
        <f t="shared" ref="AI484" si="3498">AD484</f>
        <v>1.8888888888888888</v>
      </c>
      <c r="AJ484" s="978">
        <f t="shared" ref="AJ484" si="3499">T484</f>
        <v>17</v>
      </c>
      <c r="AK484" s="985"/>
      <c r="AL484" s="985"/>
      <c r="AM484" s="991"/>
    </row>
    <row r="485" spans="1:39">
      <c r="A485" s="999">
        <v>45747</v>
      </c>
      <c r="B485" s="164" t="s">
        <v>607</v>
      </c>
      <c r="C485" s="164" t="s">
        <v>111</v>
      </c>
      <c r="D485" s="162" t="s">
        <v>609</v>
      </c>
      <c r="E485" s="164" t="s">
        <v>283</v>
      </c>
      <c r="F485" s="1000">
        <v>33888</v>
      </c>
      <c r="G485" s="1000"/>
      <c r="H485" s="1000">
        <v>33891</v>
      </c>
      <c r="I485" s="1000"/>
      <c r="J485" s="971">
        <f t="shared" ref="J485" si="3500">H485-F485</f>
        <v>3</v>
      </c>
      <c r="K485" s="1000">
        <v>33891</v>
      </c>
      <c r="L485" s="541">
        <f t="shared" ref="L485" si="3501">K485-H485</f>
        <v>0</v>
      </c>
      <c r="M485" s="1000">
        <v>33903</v>
      </c>
      <c r="N485" s="1000"/>
      <c r="O485" s="541">
        <f t="shared" ref="O485" si="3502">M485-K485</f>
        <v>12</v>
      </c>
      <c r="P485" s="541">
        <f t="shared" ref="P485" si="3503">M485-H485</f>
        <v>12</v>
      </c>
      <c r="Q485" s="1000">
        <v>33903</v>
      </c>
      <c r="R485" s="1000"/>
      <c r="S485" s="971">
        <f t="shared" ref="S485" si="3504">Q485-M485</f>
        <v>0</v>
      </c>
      <c r="T485" s="542">
        <f t="shared" ref="T485" si="3505">Q485-F485</f>
        <v>15</v>
      </c>
      <c r="U485" s="542"/>
      <c r="V485" s="541">
        <f t="shared" ref="V485" si="3506">P485</f>
        <v>12</v>
      </c>
      <c r="W485" s="543">
        <f t="shared" ref="W485" si="3507">T485-V485</f>
        <v>3</v>
      </c>
      <c r="X485" s="972" t="s">
        <v>423</v>
      </c>
      <c r="Y485" s="162" t="s">
        <v>51</v>
      </c>
      <c r="Z485" s="162" t="s">
        <v>29</v>
      </c>
      <c r="AA485" s="972">
        <v>2024</v>
      </c>
      <c r="AB485" s="164" t="s">
        <v>30</v>
      </c>
      <c r="AC485" s="1001">
        <v>9</v>
      </c>
      <c r="AD485" s="974">
        <f t="shared" ref="AD485" si="3508">T485/AC485</f>
        <v>1.6666666666666667</v>
      </c>
      <c r="AE485" s="975">
        <v>23.45</v>
      </c>
      <c r="AF485" s="544">
        <f t="shared" ref="AF485" si="3509">AD485*AE485</f>
        <v>39.083333333333336</v>
      </c>
      <c r="AG485" s="1030" t="s">
        <v>446</v>
      </c>
      <c r="AH485" s="1007">
        <f t="shared" ref="AH485" si="3510">AF485</f>
        <v>39.083333333333336</v>
      </c>
      <c r="AI485" s="978">
        <f t="shared" ref="AI485" si="3511">AD485</f>
        <v>1.6666666666666667</v>
      </c>
      <c r="AJ485" s="978">
        <f t="shared" ref="AJ485" si="3512">T485</f>
        <v>15</v>
      </c>
      <c r="AK485" s="980"/>
      <c r="AL485" s="980"/>
      <c r="AM485" s="981"/>
    </row>
    <row r="486" spans="1:39">
      <c r="A486" s="999">
        <v>45747</v>
      </c>
      <c r="B486" s="164" t="s">
        <v>607</v>
      </c>
      <c r="C486" s="164" t="s">
        <v>111</v>
      </c>
      <c r="D486" s="162" t="s">
        <v>448</v>
      </c>
      <c r="E486" s="164" t="s">
        <v>283</v>
      </c>
      <c r="F486" s="1000">
        <v>33903</v>
      </c>
      <c r="G486" s="1000"/>
      <c r="H486" s="1000">
        <v>33903</v>
      </c>
      <c r="I486" s="1000"/>
      <c r="J486" s="971">
        <f t="shared" ref="J486" si="3513">H486-F486</f>
        <v>0</v>
      </c>
      <c r="K486" s="1000">
        <v>33903</v>
      </c>
      <c r="L486" s="541">
        <f t="shared" ref="L486" si="3514">K486-H486</f>
        <v>0</v>
      </c>
      <c r="M486" s="1000">
        <v>33919</v>
      </c>
      <c r="N486" s="1000"/>
      <c r="O486" s="541">
        <f t="shared" ref="O486" si="3515">M486-K486</f>
        <v>16</v>
      </c>
      <c r="P486" s="541">
        <f t="shared" ref="P486" si="3516">M486-H486</f>
        <v>16</v>
      </c>
      <c r="Q486" s="1000">
        <v>33926</v>
      </c>
      <c r="R486" s="1000"/>
      <c r="S486" s="971">
        <f t="shared" ref="S486" si="3517">Q486-M486</f>
        <v>7</v>
      </c>
      <c r="T486" s="542">
        <f t="shared" ref="T486" si="3518">Q486-F486</f>
        <v>23</v>
      </c>
      <c r="U486" s="542"/>
      <c r="V486" s="541">
        <f t="shared" ref="V486" si="3519">P486</f>
        <v>16</v>
      </c>
      <c r="W486" s="543">
        <f t="shared" ref="W486" si="3520">T486-V486</f>
        <v>7</v>
      </c>
      <c r="X486" s="972" t="s">
        <v>423</v>
      </c>
      <c r="Y486" s="162" t="s">
        <v>51</v>
      </c>
      <c r="Z486" s="162" t="s">
        <v>29</v>
      </c>
      <c r="AA486" s="972">
        <v>2024</v>
      </c>
      <c r="AB486" s="164" t="s">
        <v>30</v>
      </c>
      <c r="AC486" s="1001">
        <v>9</v>
      </c>
      <c r="AD486" s="974">
        <f t="shared" ref="AD486" si="3521">T486/AC486</f>
        <v>2.5555555555555554</v>
      </c>
      <c r="AE486" s="975">
        <v>23.45</v>
      </c>
      <c r="AF486" s="544">
        <f t="shared" ref="AF486" si="3522">AD486*AE486</f>
        <v>59.92777777777777</v>
      </c>
      <c r="AG486" s="1030" t="s">
        <v>446</v>
      </c>
      <c r="AH486" s="1007">
        <f t="shared" ref="AH486" si="3523">AF486</f>
        <v>59.92777777777777</v>
      </c>
      <c r="AI486" s="978">
        <f t="shared" ref="AI486" si="3524">AD486</f>
        <v>2.5555555555555554</v>
      </c>
      <c r="AJ486" s="978">
        <f t="shared" ref="AJ486" si="3525">T486</f>
        <v>23</v>
      </c>
      <c r="AK486" s="980"/>
      <c r="AL486" s="980"/>
      <c r="AM486" s="1032"/>
    </row>
    <row r="487" spans="1:39">
      <c r="A487" s="999">
        <v>45748</v>
      </c>
      <c r="B487" s="164" t="s">
        <v>607</v>
      </c>
      <c r="C487" s="164" t="s">
        <v>111</v>
      </c>
      <c r="D487" s="162" t="s">
        <v>447</v>
      </c>
      <c r="E487" s="164" t="s">
        <v>282</v>
      </c>
      <c r="F487" s="1000">
        <v>33926</v>
      </c>
      <c r="G487" s="1000"/>
      <c r="H487" s="1000">
        <v>33936</v>
      </c>
      <c r="I487" s="1000"/>
      <c r="J487" s="971">
        <f t="shared" ref="J487" si="3526">H487-F487</f>
        <v>10</v>
      </c>
      <c r="K487" s="1000">
        <v>33936</v>
      </c>
      <c r="L487" s="541">
        <f t="shared" ref="L487" si="3527">K487-H487</f>
        <v>0</v>
      </c>
      <c r="M487" s="1000">
        <v>33949</v>
      </c>
      <c r="N487" s="1000"/>
      <c r="O487" s="541">
        <f t="shared" ref="O487" si="3528">M487-K487</f>
        <v>13</v>
      </c>
      <c r="P487" s="541">
        <f t="shared" ref="P487" si="3529">M487-H487</f>
        <v>13</v>
      </c>
      <c r="Q487" s="1000">
        <v>33949</v>
      </c>
      <c r="R487" s="1000"/>
      <c r="S487" s="971">
        <f t="shared" ref="S487" si="3530">Q487-M487</f>
        <v>0</v>
      </c>
      <c r="T487" s="542">
        <f t="shared" ref="T487" si="3531">Q487-F487</f>
        <v>23</v>
      </c>
      <c r="U487" s="542"/>
      <c r="V487" s="541">
        <f t="shared" ref="V487" si="3532">P487</f>
        <v>13</v>
      </c>
      <c r="W487" s="543">
        <f t="shared" ref="W487" si="3533">T487-V487</f>
        <v>10</v>
      </c>
      <c r="X487" s="972" t="s">
        <v>423</v>
      </c>
      <c r="Y487" s="162" t="s">
        <v>51</v>
      </c>
      <c r="Z487" s="162" t="s">
        <v>29</v>
      </c>
      <c r="AA487" s="972">
        <v>2024</v>
      </c>
      <c r="AB487" s="164" t="s">
        <v>30</v>
      </c>
      <c r="AC487" s="1001">
        <v>9</v>
      </c>
      <c r="AD487" s="974">
        <f t="shared" ref="AD487" si="3534">T487/AC487</f>
        <v>2.5555555555555554</v>
      </c>
      <c r="AE487" s="975">
        <v>23.45</v>
      </c>
      <c r="AF487" s="544">
        <f t="shared" ref="AF487" si="3535">AD487*AE487</f>
        <v>59.92777777777777</v>
      </c>
      <c r="AG487" s="1030" t="s">
        <v>446</v>
      </c>
      <c r="AH487" s="1007">
        <f t="shared" ref="AH487" si="3536">AF487</f>
        <v>59.92777777777777</v>
      </c>
      <c r="AI487" s="978">
        <f t="shared" ref="AI487" si="3537">AD487</f>
        <v>2.5555555555555554</v>
      </c>
      <c r="AJ487" s="978">
        <f t="shared" ref="AJ487" si="3538">T487</f>
        <v>23</v>
      </c>
      <c r="AK487" s="1114" t="s">
        <v>439</v>
      </c>
      <c r="AL487" s="1114" t="s">
        <v>440</v>
      </c>
      <c r="AM487" s="1115" t="s">
        <v>2</v>
      </c>
    </row>
    <row r="488" spans="1:39">
      <c r="A488" s="999">
        <v>45748</v>
      </c>
      <c r="B488" s="164" t="s">
        <v>607</v>
      </c>
      <c r="C488" s="164" t="s">
        <v>111</v>
      </c>
      <c r="D488" s="162" t="s">
        <v>584</v>
      </c>
      <c r="E488" s="164" t="s">
        <v>282</v>
      </c>
      <c r="F488" s="1000">
        <v>33949</v>
      </c>
      <c r="G488" s="1000"/>
      <c r="H488" s="1000">
        <v>33949</v>
      </c>
      <c r="I488" s="1000"/>
      <c r="J488" s="971">
        <f t="shared" ref="J488" si="3539">H488-F488</f>
        <v>0</v>
      </c>
      <c r="K488" s="1000">
        <v>33949</v>
      </c>
      <c r="L488" s="541">
        <f t="shared" ref="L488" si="3540">K488-H488</f>
        <v>0</v>
      </c>
      <c r="M488" s="1000">
        <v>33963</v>
      </c>
      <c r="N488" s="1000"/>
      <c r="O488" s="541">
        <f t="shared" ref="O488" si="3541">M488-K488</f>
        <v>14</v>
      </c>
      <c r="P488" s="541">
        <f t="shared" ref="P488" si="3542">M488-H488</f>
        <v>14</v>
      </c>
      <c r="Q488" s="1000">
        <v>33966</v>
      </c>
      <c r="R488" s="1000"/>
      <c r="S488" s="971">
        <f t="shared" ref="S488" si="3543">Q488-M488</f>
        <v>3</v>
      </c>
      <c r="T488" s="542">
        <f t="shared" ref="T488" si="3544">Q488-F488</f>
        <v>17</v>
      </c>
      <c r="U488" s="542"/>
      <c r="V488" s="541">
        <f t="shared" ref="V488" si="3545">P488</f>
        <v>14</v>
      </c>
      <c r="W488" s="543">
        <f t="shared" ref="W488" si="3546">T488-V488</f>
        <v>3</v>
      </c>
      <c r="X488" s="972" t="s">
        <v>423</v>
      </c>
      <c r="Y488" s="162" t="s">
        <v>51</v>
      </c>
      <c r="Z488" s="162" t="s">
        <v>29</v>
      </c>
      <c r="AA488" s="972">
        <v>2024</v>
      </c>
      <c r="AB488" s="164" t="s">
        <v>30</v>
      </c>
      <c r="AC488" s="1001">
        <v>9</v>
      </c>
      <c r="AD488" s="974">
        <f t="shared" ref="AD488" si="3547">T488/AC488</f>
        <v>1.8888888888888888</v>
      </c>
      <c r="AE488" s="975">
        <v>23.45</v>
      </c>
      <c r="AF488" s="544">
        <f t="shared" ref="AF488" si="3548">AD488*AE488</f>
        <v>44.294444444444444</v>
      </c>
      <c r="AG488" s="1030" t="s">
        <v>446</v>
      </c>
      <c r="AH488" s="1007">
        <f t="shared" ref="AH488" si="3549">AF488</f>
        <v>44.294444444444444</v>
      </c>
      <c r="AI488" s="978">
        <f t="shared" ref="AI488" si="3550">AD488</f>
        <v>1.8888888888888888</v>
      </c>
      <c r="AJ488" s="978">
        <f t="shared" ref="AJ488" si="3551">T488</f>
        <v>17</v>
      </c>
      <c r="AK488" s="1121">
        <f>SUM(AH472:AH488)</f>
        <v>1000.5333333333335</v>
      </c>
      <c r="AL488" s="1116">
        <v>1000</v>
      </c>
      <c r="AM488" s="1117">
        <v>45748</v>
      </c>
    </row>
    <row r="489" spans="1:39">
      <c r="A489" s="999">
        <v>45748</v>
      </c>
      <c r="B489" s="164" t="s">
        <v>607</v>
      </c>
      <c r="C489" s="164" t="s">
        <v>111</v>
      </c>
      <c r="D489" s="162" t="s">
        <v>609</v>
      </c>
      <c r="E489" s="164" t="s">
        <v>283</v>
      </c>
      <c r="F489" s="1000">
        <v>33966</v>
      </c>
      <c r="G489" s="1000"/>
      <c r="H489" s="1000">
        <v>33969</v>
      </c>
      <c r="I489" s="1000"/>
      <c r="J489" s="971">
        <f t="shared" ref="J489" si="3552">H489-F489</f>
        <v>3</v>
      </c>
      <c r="K489" s="1000">
        <v>33969</v>
      </c>
      <c r="L489" s="541">
        <f t="shared" ref="L489" si="3553">K489-H489</f>
        <v>0</v>
      </c>
      <c r="M489" s="1000">
        <v>33981</v>
      </c>
      <c r="N489" s="1000"/>
      <c r="O489" s="541">
        <f t="shared" ref="O489" si="3554">M489-K489</f>
        <v>12</v>
      </c>
      <c r="P489" s="541">
        <f t="shared" ref="P489" si="3555">M489-H489</f>
        <v>12</v>
      </c>
      <c r="Q489" s="1000">
        <v>33981</v>
      </c>
      <c r="R489" s="1000"/>
      <c r="S489" s="971">
        <f t="shared" ref="S489" si="3556">Q489-M489</f>
        <v>0</v>
      </c>
      <c r="T489" s="542">
        <f t="shared" ref="T489" si="3557">Q489-F489</f>
        <v>15</v>
      </c>
      <c r="U489" s="542"/>
      <c r="V489" s="541">
        <f t="shared" ref="V489" si="3558">P489</f>
        <v>12</v>
      </c>
      <c r="W489" s="543">
        <f t="shared" ref="W489" si="3559">T489-V489</f>
        <v>3</v>
      </c>
      <c r="X489" s="972" t="s">
        <v>423</v>
      </c>
      <c r="Y489" s="162" t="s">
        <v>51</v>
      </c>
      <c r="Z489" s="162" t="s">
        <v>29</v>
      </c>
      <c r="AA489" s="972">
        <v>2024</v>
      </c>
      <c r="AB489" s="164" t="s">
        <v>30</v>
      </c>
      <c r="AC489" s="1001">
        <v>9</v>
      </c>
      <c r="AD489" s="974">
        <f t="shared" ref="AD489" si="3560">T489/AC489</f>
        <v>1.6666666666666667</v>
      </c>
      <c r="AE489" s="975">
        <v>23.45</v>
      </c>
      <c r="AF489" s="544">
        <f t="shared" ref="AF489" si="3561">AD489*AE489</f>
        <v>39.083333333333336</v>
      </c>
      <c r="AG489" s="1030" t="s">
        <v>446</v>
      </c>
      <c r="AH489" s="1007">
        <f t="shared" ref="AH489" si="3562">AF489</f>
        <v>39.083333333333336</v>
      </c>
      <c r="AI489" s="978">
        <f t="shared" ref="AI489" si="3563">AD489</f>
        <v>1.6666666666666667</v>
      </c>
      <c r="AJ489" s="978">
        <f t="shared" ref="AJ489" si="3564">T489</f>
        <v>15</v>
      </c>
    </row>
    <row r="490" spans="1:39">
      <c r="A490" s="999">
        <v>45748</v>
      </c>
      <c r="B490" s="164" t="s">
        <v>607</v>
      </c>
      <c r="C490" s="164" t="s">
        <v>111</v>
      </c>
      <c r="D490" s="162" t="s">
        <v>448</v>
      </c>
      <c r="E490" s="164" t="s">
        <v>283</v>
      </c>
      <c r="F490" s="1000">
        <v>33981</v>
      </c>
      <c r="G490" s="1000"/>
      <c r="H490" s="1000">
        <v>33981</v>
      </c>
      <c r="I490" s="1000"/>
      <c r="J490" s="971">
        <f t="shared" ref="J490" si="3565">H490-F490</f>
        <v>0</v>
      </c>
      <c r="K490" s="1000">
        <v>33981</v>
      </c>
      <c r="L490" s="541">
        <f t="shared" ref="L490" si="3566">K490-H490</f>
        <v>0</v>
      </c>
      <c r="M490" s="1000">
        <v>33997</v>
      </c>
      <c r="N490" s="1000"/>
      <c r="O490" s="541">
        <f t="shared" ref="O490" si="3567">M490-K490</f>
        <v>16</v>
      </c>
      <c r="P490" s="541">
        <f t="shared" ref="P490" si="3568">M490-H490</f>
        <v>16</v>
      </c>
      <c r="Q490" s="1000">
        <v>34005</v>
      </c>
      <c r="R490" s="1000"/>
      <c r="S490" s="971">
        <f t="shared" ref="S490" si="3569">Q490-M490</f>
        <v>8</v>
      </c>
      <c r="T490" s="542">
        <f t="shared" ref="T490" si="3570">Q490-F490</f>
        <v>24</v>
      </c>
      <c r="U490" s="542"/>
      <c r="V490" s="541">
        <f t="shared" ref="V490" si="3571">P490</f>
        <v>16</v>
      </c>
      <c r="W490" s="543">
        <f t="shared" ref="W490" si="3572">T490-V490</f>
        <v>8</v>
      </c>
      <c r="X490" s="972" t="s">
        <v>423</v>
      </c>
      <c r="Y490" s="162" t="s">
        <v>51</v>
      </c>
      <c r="Z490" s="162" t="s">
        <v>29</v>
      </c>
      <c r="AA490" s="972">
        <v>2024</v>
      </c>
      <c r="AB490" s="164" t="s">
        <v>30</v>
      </c>
      <c r="AC490" s="1001">
        <v>9</v>
      </c>
      <c r="AD490" s="974">
        <f t="shared" ref="AD490" si="3573">T490/AC490</f>
        <v>2.6666666666666665</v>
      </c>
      <c r="AE490" s="975">
        <v>23.45</v>
      </c>
      <c r="AF490" s="544">
        <f t="shared" ref="AF490" si="3574">AD490*AE490</f>
        <v>62.533333333333331</v>
      </c>
      <c r="AG490" s="1030" t="s">
        <v>446</v>
      </c>
      <c r="AH490" s="1007">
        <f t="shared" ref="AH490" si="3575">AF490</f>
        <v>62.533333333333331</v>
      </c>
      <c r="AI490" s="978">
        <f t="shared" ref="AI490" si="3576">AD490</f>
        <v>2.6666666666666665</v>
      </c>
      <c r="AJ490" s="978">
        <f t="shared" ref="AJ490" si="3577">T490</f>
        <v>24</v>
      </c>
    </row>
    <row r="491" spans="1:39">
      <c r="A491" s="999">
        <v>45749</v>
      </c>
      <c r="B491" s="164" t="s">
        <v>607</v>
      </c>
      <c r="C491" s="164" t="s">
        <v>111</v>
      </c>
      <c r="D491" s="162" t="s">
        <v>447</v>
      </c>
      <c r="E491" s="164" t="s">
        <v>282</v>
      </c>
      <c r="F491" s="1000">
        <v>34005</v>
      </c>
      <c r="G491" s="1000"/>
      <c r="H491" s="1000">
        <v>34014</v>
      </c>
      <c r="I491" s="1000"/>
      <c r="J491" s="971">
        <f t="shared" ref="J491" si="3578">H491-F491</f>
        <v>9</v>
      </c>
      <c r="K491" s="1000">
        <v>34014</v>
      </c>
      <c r="L491" s="541">
        <f t="shared" ref="L491" si="3579">K491-H491</f>
        <v>0</v>
      </c>
      <c r="M491" s="1000">
        <v>34028</v>
      </c>
      <c r="N491" s="1000"/>
      <c r="O491" s="541">
        <f t="shared" ref="O491" si="3580">M491-K491</f>
        <v>14</v>
      </c>
      <c r="P491" s="541">
        <f t="shared" ref="P491" si="3581">M491-H491</f>
        <v>14</v>
      </c>
      <c r="Q491" s="1000">
        <v>34028</v>
      </c>
      <c r="R491" s="1000"/>
      <c r="S491" s="971">
        <f t="shared" ref="S491" si="3582">Q491-M491</f>
        <v>0</v>
      </c>
      <c r="T491" s="542">
        <f t="shared" ref="T491" si="3583">Q491-F491</f>
        <v>23</v>
      </c>
      <c r="U491" s="542"/>
      <c r="V491" s="541">
        <f t="shared" ref="V491" si="3584">P491</f>
        <v>14</v>
      </c>
      <c r="W491" s="543">
        <f t="shared" ref="W491" si="3585">T491-V491</f>
        <v>9</v>
      </c>
      <c r="X491" s="972" t="s">
        <v>423</v>
      </c>
      <c r="Y491" s="162" t="s">
        <v>51</v>
      </c>
      <c r="Z491" s="162" t="s">
        <v>29</v>
      </c>
      <c r="AA491" s="972">
        <v>2024</v>
      </c>
      <c r="AB491" s="164" t="s">
        <v>30</v>
      </c>
      <c r="AC491" s="1001">
        <v>9</v>
      </c>
      <c r="AD491" s="974">
        <f t="shared" ref="AD491" si="3586">T491/AC491</f>
        <v>2.5555555555555554</v>
      </c>
      <c r="AE491" s="975">
        <v>23.45</v>
      </c>
      <c r="AF491" s="544">
        <f t="shared" ref="AF491" si="3587">AD491*AE491</f>
        <v>59.92777777777777</v>
      </c>
      <c r="AG491" s="1030" t="s">
        <v>446</v>
      </c>
      <c r="AH491" s="1007">
        <f t="shared" ref="AH491" si="3588">AF491</f>
        <v>59.92777777777777</v>
      </c>
      <c r="AI491" s="978">
        <f t="shared" ref="AI491" si="3589">AD491</f>
        <v>2.5555555555555554</v>
      </c>
      <c r="AJ491" s="978">
        <f t="shared" ref="AJ491" si="3590">T491</f>
        <v>23</v>
      </c>
    </row>
    <row r="492" spans="1:39">
      <c r="A492" s="999">
        <v>45749</v>
      </c>
      <c r="B492" s="164" t="s">
        <v>607</v>
      </c>
      <c r="C492" s="164" t="s">
        <v>111</v>
      </c>
      <c r="D492" s="162" t="s">
        <v>584</v>
      </c>
      <c r="E492" s="164" t="s">
        <v>282</v>
      </c>
      <c r="F492" s="1000">
        <v>34028</v>
      </c>
      <c r="G492" s="1000"/>
      <c r="H492" s="1000">
        <v>34028</v>
      </c>
      <c r="I492" s="1000"/>
      <c r="J492" s="971">
        <f t="shared" ref="J492" si="3591">H492-F492</f>
        <v>0</v>
      </c>
      <c r="K492" s="1000">
        <v>34028</v>
      </c>
      <c r="L492" s="541">
        <f t="shared" ref="L492" si="3592">K492-H492</f>
        <v>0</v>
      </c>
      <c r="M492" s="1000">
        <v>34041</v>
      </c>
      <c r="N492" s="1000"/>
      <c r="O492" s="541">
        <f t="shared" ref="O492" si="3593">M492-K492</f>
        <v>13</v>
      </c>
      <c r="P492" s="541">
        <f t="shared" ref="P492" si="3594">M492-H492</f>
        <v>13</v>
      </c>
      <c r="Q492" s="1000">
        <v>34046</v>
      </c>
      <c r="R492" s="1000"/>
      <c r="S492" s="971">
        <f t="shared" ref="S492" si="3595">Q492-M492</f>
        <v>5</v>
      </c>
      <c r="T492" s="542">
        <f t="shared" ref="T492" si="3596">Q492-F492</f>
        <v>18</v>
      </c>
      <c r="U492" s="542"/>
      <c r="V492" s="541">
        <f t="shared" ref="V492" si="3597">P492</f>
        <v>13</v>
      </c>
      <c r="W492" s="543">
        <f t="shared" ref="W492" si="3598">T492-V492</f>
        <v>5</v>
      </c>
      <c r="X492" s="972" t="s">
        <v>423</v>
      </c>
      <c r="Y492" s="162" t="s">
        <v>51</v>
      </c>
      <c r="Z492" s="162" t="s">
        <v>29</v>
      </c>
      <c r="AA492" s="972">
        <v>2024</v>
      </c>
      <c r="AB492" s="164" t="s">
        <v>30</v>
      </c>
      <c r="AC492" s="1001">
        <v>9</v>
      </c>
      <c r="AD492" s="974">
        <f t="shared" ref="AD492" si="3599">T492/AC492</f>
        <v>2</v>
      </c>
      <c r="AE492" s="975">
        <v>23.45</v>
      </c>
      <c r="AF492" s="544">
        <f t="shared" ref="AF492" si="3600">AD492*AE492</f>
        <v>46.9</v>
      </c>
      <c r="AG492" s="1030" t="s">
        <v>446</v>
      </c>
      <c r="AH492" s="1007">
        <f t="shared" ref="AH492" si="3601">AF492</f>
        <v>46.9</v>
      </c>
      <c r="AI492" s="978">
        <f t="shared" ref="AI492" si="3602">AD492</f>
        <v>2</v>
      </c>
      <c r="AJ492" s="978">
        <f t="shared" ref="AJ492" si="3603">T492</f>
        <v>18</v>
      </c>
    </row>
    <row r="493" spans="1:39">
      <c r="A493" s="999">
        <v>45749</v>
      </c>
      <c r="B493" s="164" t="s">
        <v>607</v>
      </c>
      <c r="C493" s="164" t="s">
        <v>111</v>
      </c>
      <c r="D493" s="162" t="s">
        <v>609</v>
      </c>
      <c r="E493" s="164" t="s">
        <v>283</v>
      </c>
      <c r="F493" s="1000">
        <v>34046</v>
      </c>
      <c r="G493" s="1000"/>
      <c r="H493" s="1000">
        <v>34049</v>
      </c>
      <c r="I493" s="1000"/>
      <c r="J493" s="971">
        <f t="shared" ref="J493" si="3604">H493-F493</f>
        <v>3</v>
      </c>
      <c r="K493" s="1000">
        <v>34049</v>
      </c>
      <c r="L493" s="541">
        <f t="shared" ref="L493" si="3605">K493-H493</f>
        <v>0</v>
      </c>
      <c r="M493" s="1000">
        <v>34060</v>
      </c>
      <c r="N493" s="1000"/>
      <c r="O493" s="541">
        <f t="shared" ref="O493" si="3606">M493-K493</f>
        <v>11</v>
      </c>
      <c r="P493" s="541">
        <f t="shared" ref="P493" si="3607">M493-H493</f>
        <v>11</v>
      </c>
      <c r="Q493" s="1000">
        <v>34060</v>
      </c>
      <c r="R493" s="1000"/>
      <c r="S493" s="971">
        <f t="shared" ref="S493" si="3608">Q493-M493</f>
        <v>0</v>
      </c>
      <c r="T493" s="542">
        <f t="shared" ref="T493" si="3609">Q493-F493</f>
        <v>14</v>
      </c>
      <c r="U493" s="542"/>
      <c r="V493" s="541">
        <f t="shared" ref="V493" si="3610">P493</f>
        <v>11</v>
      </c>
      <c r="W493" s="543">
        <f t="shared" ref="W493" si="3611">T493-V493</f>
        <v>3</v>
      </c>
      <c r="X493" s="972" t="s">
        <v>423</v>
      </c>
      <c r="Y493" s="162" t="s">
        <v>51</v>
      </c>
      <c r="Z493" s="162" t="s">
        <v>29</v>
      </c>
      <c r="AA493" s="972">
        <v>2024</v>
      </c>
      <c r="AB493" s="164" t="s">
        <v>30</v>
      </c>
      <c r="AC493" s="1001">
        <v>9</v>
      </c>
      <c r="AD493" s="974">
        <f t="shared" ref="AD493" si="3612">T493/AC493</f>
        <v>1.5555555555555556</v>
      </c>
      <c r="AE493" s="975">
        <v>23.45</v>
      </c>
      <c r="AF493" s="544">
        <f t="shared" ref="AF493" si="3613">AD493*AE493</f>
        <v>36.477777777777774</v>
      </c>
      <c r="AG493" s="1030" t="s">
        <v>446</v>
      </c>
      <c r="AH493" s="1007">
        <f t="shared" ref="AH493" si="3614">AF493</f>
        <v>36.477777777777774</v>
      </c>
      <c r="AI493" s="978">
        <f t="shared" ref="AI493" si="3615">AD493</f>
        <v>1.5555555555555556</v>
      </c>
      <c r="AJ493" s="978">
        <f t="shared" ref="AJ493" si="3616">T493</f>
        <v>14</v>
      </c>
    </row>
    <row r="494" spans="1:39">
      <c r="A494" s="999">
        <v>45749</v>
      </c>
      <c r="B494" s="164" t="s">
        <v>607</v>
      </c>
      <c r="C494" s="164" t="s">
        <v>111</v>
      </c>
      <c r="D494" s="162" t="s">
        <v>448</v>
      </c>
      <c r="E494" s="164" t="s">
        <v>283</v>
      </c>
      <c r="F494" s="1000">
        <v>34060</v>
      </c>
      <c r="G494" s="1000"/>
      <c r="H494" s="1000">
        <v>34060</v>
      </c>
      <c r="I494" s="1000"/>
      <c r="J494" s="971">
        <f t="shared" ref="J494" si="3617">H494-F494</f>
        <v>0</v>
      </c>
      <c r="K494" s="1000">
        <v>34060</v>
      </c>
      <c r="L494" s="541">
        <f t="shared" ref="L494" si="3618">K494-H494</f>
        <v>0</v>
      </c>
      <c r="M494" s="1000">
        <v>34076</v>
      </c>
      <c r="N494" s="1000"/>
      <c r="O494" s="541">
        <f t="shared" ref="O494" si="3619">M494-K494</f>
        <v>16</v>
      </c>
      <c r="P494" s="541">
        <f t="shared" ref="P494" si="3620">M494-H494</f>
        <v>16</v>
      </c>
      <c r="Q494" s="1000">
        <v>34083</v>
      </c>
      <c r="R494" s="1000"/>
      <c r="S494" s="971">
        <f t="shared" ref="S494" si="3621">Q494-M494</f>
        <v>7</v>
      </c>
      <c r="T494" s="542">
        <f t="shared" ref="T494" si="3622">Q494-F494</f>
        <v>23</v>
      </c>
      <c r="U494" s="542"/>
      <c r="V494" s="541">
        <f t="shared" ref="V494" si="3623">P494</f>
        <v>16</v>
      </c>
      <c r="W494" s="543">
        <f t="shared" ref="W494" si="3624">T494-V494</f>
        <v>7</v>
      </c>
      <c r="X494" s="972" t="s">
        <v>423</v>
      </c>
      <c r="Y494" s="162" t="s">
        <v>51</v>
      </c>
      <c r="Z494" s="162" t="s">
        <v>29</v>
      </c>
      <c r="AA494" s="972">
        <v>2024</v>
      </c>
      <c r="AB494" s="164" t="s">
        <v>30</v>
      </c>
      <c r="AC494" s="1001">
        <v>9</v>
      </c>
      <c r="AD494" s="974">
        <f t="shared" ref="AD494" si="3625">T494/AC494</f>
        <v>2.5555555555555554</v>
      </c>
      <c r="AE494" s="975">
        <v>23.45</v>
      </c>
      <c r="AF494" s="544">
        <f t="shared" ref="AF494" si="3626">AD494*AE494</f>
        <v>59.92777777777777</v>
      </c>
      <c r="AG494" s="1030" t="s">
        <v>446</v>
      </c>
      <c r="AH494" s="1007">
        <f t="shared" ref="AH494" si="3627">AF494</f>
        <v>59.92777777777777</v>
      </c>
      <c r="AI494" s="978">
        <f t="shared" ref="AI494" si="3628">AD494</f>
        <v>2.5555555555555554</v>
      </c>
      <c r="AJ494" s="978">
        <f t="shared" ref="AJ494" si="3629">T494</f>
        <v>23</v>
      </c>
      <c r="AK494" s="1114" t="s">
        <v>439</v>
      </c>
      <c r="AL494" s="1114" t="s">
        <v>440</v>
      </c>
      <c r="AM494" s="1115" t="s">
        <v>2</v>
      </c>
    </row>
    <row r="495" spans="1:39">
      <c r="A495" s="999">
        <v>45750</v>
      </c>
      <c r="B495" s="164" t="s">
        <v>607</v>
      </c>
      <c r="C495" s="164" t="s">
        <v>111</v>
      </c>
      <c r="D495" s="162" t="s">
        <v>447</v>
      </c>
      <c r="E495" s="164" t="s">
        <v>282</v>
      </c>
      <c r="F495" s="1000">
        <v>34083</v>
      </c>
      <c r="G495" s="1000"/>
      <c r="H495" s="1000">
        <v>34093</v>
      </c>
      <c r="I495" s="1000"/>
      <c r="J495" s="971">
        <f t="shared" ref="J495" si="3630">H495-F495</f>
        <v>10</v>
      </c>
      <c r="K495" s="1000">
        <v>34093</v>
      </c>
      <c r="L495" s="541">
        <f t="shared" ref="L495" si="3631">K495-H495</f>
        <v>0</v>
      </c>
      <c r="M495" s="1000">
        <v>34106</v>
      </c>
      <c r="N495" s="1000"/>
      <c r="O495" s="541">
        <f t="shared" ref="O495" si="3632">M495-K495</f>
        <v>13</v>
      </c>
      <c r="P495" s="541">
        <f t="shared" ref="P495" si="3633">M495-H495</f>
        <v>13</v>
      </c>
      <c r="Q495" s="1000">
        <v>34116</v>
      </c>
      <c r="R495" s="1000"/>
      <c r="S495" s="971">
        <f t="shared" ref="S495" si="3634">Q495-M495</f>
        <v>10</v>
      </c>
      <c r="T495" s="542">
        <f t="shared" ref="T495" si="3635">Q495-F495</f>
        <v>33</v>
      </c>
      <c r="U495" s="542"/>
      <c r="V495" s="541">
        <f t="shared" ref="V495" si="3636">P495</f>
        <v>13</v>
      </c>
      <c r="W495" s="543">
        <f t="shared" ref="W495" si="3637">T495-V495</f>
        <v>20</v>
      </c>
      <c r="X495" s="972" t="s">
        <v>423</v>
      </c>
      <c r="Y495" s="162" t="s">
        <v>51</v>
      </c>
      <c r="Z495" s="162" t="s">
        <v>29</v>
      </c>
      <c r="AA495" s="972">
        <v>2024</v>
      </c>
      <c r="AB495" s="164" t="s">
        <v>30</v>
      </c>
      <c r="AC495" s="1001">
        <v>9</v>
      </c>
      <c r="AD495" s="974">
        <f t="shared" ref="AD495" si="3638">T495/AC495</f>
        <v>3.6666666666666665</v>
      </c>
      <c r="AE495" s="975">
        <v>23.45</v>
      </c>
      <c r="AF495" s="544">
        <f t="shared" ref="AF495" si="3639">AD495*AE495</f>
        <v>85.983333333333334</v>
      </c>
      <c r="AG495" s="1030" t="s">
        <v>446</v>
      </c>
      <c r="AH495" s="1007">
        <f t="shared" ref="AH495" si="3640">AF495</f>
        <v>85.983333333333334</v>
      </c>
      <c r="AI495" s="978">
        <f t="shared" ref="AI495" si="3641">AD495</f>
        <v>3.6666666666666665</v>
      </c>
      <c r="AJ495" s="978">
        <f t="shared" ref="AJ495" si="3642">T495</f>
        <v>33</v>
      </c>
      <c r="AK495" s="1121">
        <f>SUM(AH489:AH495)</f>
        <v>390.83333333333331</v>
      </c>
      <c r="AL495" s="1116">
        <v>500</v>
      </c>
      <c r="AM495" s="1117">
        <v>45750</v>
      </c>
    </row>
    <row r="496" spans="1:39">
      <c r="A496" s="999">
        <v>45750</v>
      </c>
      <c r="B496" s="164" t="s">
        <v>607</v>
      </c>
      <c r="C496" s="164" t="s">
        <v>111</v>
      </c>
      <c r="D496" s="162" t="s">
        <v>448</v>
      </c>
      <c r="E496" s="164" t="s">
        <v>283</v>
      </c>
      <c r="F496" s="1000">
        <v>34116</v>
      </c>
      <c r="G496" s="1000"/>
      <c r="H496" s="1000">
        <v>34123</v>
      </c>
      <c r="I496" s="1000"/>
      <c r="J496" s="971">
        <f t="shared" ref="J496" si="3643">H496-F496</f>
        <v>7</v>
      </c>
      <c r="K496" s="1000">
        <v>34123</v>
      </c>
      <c r="L496" s="541">
        <f t="shared" ref="L496" si="3644">K496-H496</f>
        <v>0</v>
      </c>
      <c r="M496" s="1000">
        <v>34139</v>
      </c>
      <c r="N496" s="1000"/>
      <c r="O496" s="541">
        <f t="shared" ref="O496" si="3645">M496-K496</f>
        <v>16</v>
      </c>
      <c r="P496" s="541">
        <f t="shared" ref="P496" si="3646">M496-H496</f>
        <v>16</v>
      </c>
      <c r="Q496" s="1000">
        <v>34147</v>
      </c>
      <c r="R496" s="1000"/>
      <c r="S496" s="971">
        <f t="shared" ref="S496" si="3647">Q496-M496</f>
        <v>8</v>
      </c>
      <c r="T496" s="542">
        <f t="shared" ref="T496" si="3648">Q496-F496</f>
        <v>31</v>
      </c>
      <c r="U496" s="542"/>
      <c r="V496" s="541">
        <f t="shared" ref="V496" si="3649">P496</f>
        <v>16</v>
      </c>
      <c r="W496" s="543">
        <f t="shared" ref="W496" si="3650">T496-V496</f>
        <v>15</v>
      </c>
      <c r="X496" s="972" t="s">
        <v>423</v>
      </c>
      <c r="Y496" s="162" t="s">
        <v>51</v>
      </c>
      <c r="Z496" s="162" t="s">
        <v>29</v>
      </c>
      <c r="AA496" s="972">
        <v>2024</v>
      </c>
      <c r="AB496" s="164" t="s">
        <v>30</v>
      </c>
      <c r="AC496" s="1001">
        <v>9</v>
      </c>
      <c r="AD496" s="974">
        <f t="shared" ref="AD496" si="3651">T496/AC496</f>
        <v>3.4444444444444446</v>
      </c>
      <c r="AE496" s="975">
        <v>23.45</v>
      </c>
      <c r="AF496" s="544">
        <f t="shared" ref="AF496" si="3652">AD496*AE496</f>
        <v>80.772222222222226</v>
      </c>
      <c r="AG496" s="1030" t="s">
        <v>446</v>
      </c>
      <c r="AH496" s="1007">
        <f t="shared" ref="AH496" si="3653">AF496</f>
        <v>80.772222222222226</v>
      </c>
      <c r="AI496" s="978">
        <f t="shared" ref="AI496" si="3654">AD496</f>
        <v>3.4444444444444446</v>
      </c>
      <c r="AJ496" s="978">
        <f t="shared" ref="AJ496" si="3655">T496</f>
        <v>31</v>
      </c>
    </row>
    <row r="497" spans="1:39">
      <c r="A497" s="999">
        <v>45751</v>
      </c>
      <c r="B497" s="164" t="s">
        <v>607</v>
      </c>
      <c r="C497" s="164" t="s">
        <v>111</v>
      </c>
      <c r="D497" s="162" t="s">
        <v>447</v>
      </c>
      <c r="E497" s="164" t="s">
        <v>282</v>
      </c>
      <c r="F497" s="1000">
        <v>34147</v>
      </c>
      <c r="G497" s="1000"/>
      <c r="H497" s="1000">
        <v>34156</v>
      </c>
      <c r="I497" s="1000"/>
      <c r="J497" s="971">
        <f t="shared" ref="J497" si="3656">H497-F497</f>
        <v>9</v>
      </c>
      <c r="K497" s="1000">
        <v>34156</v>
      </c>
      <c r="L497" s="541">
        <f t="shared" ref="L497" si="3657">K497-H497</f>
        <v>0</v>
      </c>
      <c r="M497" s="1000">
        <v>34169</v>
      </c>
      <c r="N497" s="1000"/>
      <c r="O497" s="541">
        <f t="shared" ref="O497" si="3658">M497-K497</f>
        <v>13</v>
      </c>
      <c r="P497" s="541">
        <f t="shared" ref="P497" si="3659">M497-H497</f>
        <v>13</v>
      </c>
      <c r="Q497" s="1000">
        <v>34169</v>
      </c>
      <c r="R497" s="1000"/>
      <c r="S497" s="971">
        <f t="shared" ref="S497" si="3660">Q497-M497</f>
        <v>0</v>
      </c>
      <c r="T497" s="542">
        <f t="shared" ref="T497" si="3661">Q497-F497</f>
        <v>22</v>
      </c>
      <c r="U497" s="542"/>
      <c r="V497" s="541">
        <f t="shared" ref="V497" si="3662">P497</f>
        <v>13</v>
      </c>
      <c r="W497" s="543">
        <f t="shared" ref="W497" si="3663">T497-V497</f>
        <v>9</v>
      </c>
      <c r="X497" s="972" t="s">
        <v>423</v>
      </c>
      <c r="Y497" s="162" t="s">
        <v>51</v>
      </c>
      <c r="Z497" s="162" t="s">
        <v>29</v>
      </c>
      <c r="AA497" s="972">
        <v>2024</v>
      </c>
      <c r="AB497" s="164" t="s">
        <v>30</v>
      </c>
      <c r="AC497" s="1001">
        <v>9</v>
      </c>
      <c r="AD497" s="974">
        <f t="shared" ref="AD497" si="3664">T497/AC497</f>
        <v>2.4444444444444446</v>
      </c>
      <c r="AE497" s="975">
        <v>23.45</v>
      </c>
      <c r="AF497" s="544">
        <f t="shared" ref="AF497" si="3665">AD497*AE497</f>
        <v>57.322222222222223</v>
      </c>
      <c r="AG497" s="1030" t="s">
        <v>446</v>
      </c>
      <c r="AH497" s="1007">
        <f t="shared" ref="AH497" si="3666">AF497</f>
        <v>57.322222222222223</v>
      </c>
      <c r="AI497" s="978">
        <f t="shared" ref="AI497" si="3667">AD497</f>
        <v>2.4444444444444446</v>
      </c>
      <c r="AJ497" s="978">
        <f t="shared" ref="AJ497" si="3668">T497</f>
        <v>22</v>
      </c>
    </row>
    <row r="498" spans="1:39">
      <c r="A498" s="999">
        <v>45751</v>
      </c>
      <c r="B498" s="164" t="s">
        <v>607</v>
      </c>
      <c r="C498" s="164" t="s">
        <v>111</v>
      </c>
      <c r="D498" s="162" t="s">
        <v>584</v>
      </c>
      <c r="E498" s="164" t="s">
        <v>282</v>
      </c>
      <c r="F498" s="1000">
        <v>34169</v>
      </c>
      <c r="G498" s="1000"/>
      <c r="H498" s="1000">
        <v>34169</v>
      </c>
      <c r="I498" s="1000"/>
      <c r="J498" s="971">
        <f t="shared" ref="J498" si="3669">H498-F498</f>
        <v>0</v>
      </c>
      <c r="K498" s="1000">
        <v>34169</v>
      </c>
      <c r="L498" s="541">
        <f t="shared" ref="L498" si="3670">K498-H498</f>
        <v>0</v>
      </c>
      <c r="M498" s="1000">
        <v>34183</v>
      </c>
      <c r="N498" s="1000"/>
      <c r="O498" s="541">
        <f t="shared" ref="O498" si="3671">M498-K498</f>
        <v>14</v>
      </c>
      <c r="P498" s="541">
        <f t="shared" ref="P498" si="3672">M498-H498</f>
        <v>14</v>
      </c>
      <c r="Q498" s="1000">
        <v>34186</v>
      </c>
      <c r="R498" s="1000"/>
      <c r="S498" s="971">
        <f t="shared" ref="S498" si="3673">Q498-M498</f>
        <v>3</v>
      </c>
      <c r="T498" s="542">
        <f t="shared" ref="T498" si="3674">Q498-F498</f>
        <v>17</v>
      </c>
      <c r="U498" s="542"/>
      <c r="V498" s="541">
        <f t="shared" ref="V498" si="3675">P498</f>
        <v>14</v>
      </c>
      <c r="W498" s="543">
        <f t="shared" ref="W498" si="3676">T498-V498</f>
        <v>3</v>
      </c>
      <c r="X498" s="972" t="s">
        <v>423</v>
      </c>
      <c r="Y498" s="162" t="s">
        <v>51</v>
      </c>
      <c r="Z498" s="162" t="s">
        <v>29</v>
      </c>
      <c r="AA498" s="972">
        <v>2024</v>
      </c>
      <c r="AB498" s="164" t="s">
        <v>30</v>
      </c>
      <c r="AC498" s="1001">
        <v>9</v>
      </c>
      <c r="AD498" s="974">
        <f t="shared" ref="AD498" si="3677">T498/AC498</f>
        <v>1.8888888888888888</v>
      </c>
      <c r="AE498" s="975">
        <v>23.45</v>
      </c>
      <c r="AF498" s="544">
        <f t="shared" ref="AF498" si="3678">AD498*AE498</f>
        <v>44.294444444444444</v>
      </c>
      <c r="AG498" s="1030" t="s">
        <v>446</v>
      </c>
      <c r="AH498" s="1007">
        <f t="shared" ref="AH498" si="3679">AF498</f>
        <v>44.294444444444444</v>
      </c>
      <c r="AI498" s="978">
        <f t="shared" ref="AI498" si="3680">AD498</f>
        <v>1.8888888888888888</v>
      </c>
      <c r="AJ498" s="978">
        <f t="shared" ref="AJ498" si="3681">T498</f>
        <v>17</v>
      </c>
    </row>
    <row r="499" spans="1:39">
      <c r="A499" s="999">
        <v>45751</v>
      </c>
      <c r="B499" s="164" t="s">
        <v>607</v>
      </c>
      <c r="C499" s="164" t="s">
        <v>111</v>
      </c>
      <c r="D499" s="162" t="s">
        <v>609</v>
      </c>
      <c r="E499" s="164" t="s">
        <v>283</v>
      </c>
      <c r="F499" s="1000">
        <v>34186</v>
      </c>
      <c r="G499" s="1000"/>
      <c r="H499" s="1000">
        <v>34190</v>
      </c>
      <c r="I499" s="1000"/>
      <c r="J499" s="971">
        <f t="shared" ref="J499" si="3682">H499-F499</f>
        <v>4</v>
      </c>
      <c r="K499" s="1000">
        <v>34190</v>
      </c>
      <c r="L499" s="541">
        <f t="shared" ref="L499" si="3683">K499-H499</f>
        <v>0</v>
      </c>
      <c r="M499" s="1000">
        <v>34201</v>
      </c>
      <c r="N499" s="1000"/>
      <c r="O499" s="541">
        <f t="shared" ref="O499" si="3684">M499-K499</f>
        <v>11</v>
      </c>
      <c r="P499" s="541">
        <f t="shared" ref="P499" si="3685">M499-H499</f>
        <v>11</v>
      </c>
      <c r="Q499" s="1000">
        <v>34201</v>
      </c>
      <c r="R499" s="1000"/>
      <c r="S499" s="971">
        <f t="shared" ref="S499" si="3686">Q499-M499</f>
        <v>0</v>
      </c>
      <c r="T499" s="542">
        <f t="shared" ref="T499" si="3687">Q499-F499</f>
        <v>15</v>
      </c>
      <c r="U499" s="542"/>
      <c r="V499" s="541">
        <f t="shared" ref="V499" si="3688">P499</f>
        <v>11</v>
      </c>
      <c r="W499" s="543">
        <f t="shared" ref="W499" si="3689">T499-V499</f>
        <v>4</v>
      </c>
      <c r="X499" s="972" t="s">
        <v>423</v>
      </c>
      <c r="Y499" s="162" t="s">
        <v>51</v>
      </c>
      <c r="Z499" s="162" t="s">
        <v>29</v>
      </c>
      <c r="AA499" s="972">
        <v>2024</v>
      </c>
      <c r="AB499" s="164" t="s">
        <v>30</v>
      </c>
      <c r="AC499" s="1001">
        <v>9</v>
      </c>
      <c r="AD499" s="974">
        <f t="shared" ref="AD499" si="3690">T499/AC499</f>
        <v>1.6666666666666667</v>
      </c>
      <c r="AE499" s="975">
        <v>23.45</v>
      </c>
      <c r="AF499" s="544">
        <f t="shared" ref="AF499" si="3691">AD499*AE499</f>
        <v>39.083333333333336</v>
      </c>
      <c r="AG499" s="1030" t="s">
        <v>446</v>
      </c>
      <c r="AH499" s="1007">
        <f t="shared" ref="AH499" si="3692">AF499</f>
        <v>39.083333333333336</v>
      </c>
      <c r="AI499" s="978">
        <f t="shared" ref="AI499" si="3693">AD499</f>
        <v>1.6666666666666667</v>
      </c>
      <c r="AJ499" s="978">
        <f t="shared" ref="AJ499" si="3694">T499</f>
        <v>15</v>
      </c>
    </row>
    <row r="500" spans="1:39">
      <c r="A500" s="999">
        <v>45751</v>
      </c>
      <c r="B500" s="164" t="s">
        <v>607</v>
      </c>
      <c r="C500" s="164" t="s">
        <v>111</v>
      </c>
      <c r="D500" s="162" t="s">
        <v>448</v>
      </c>
      <c r="E500" s="164" t="s">
        <v>283</v>
      </c>
      <c r="F500" s="1000">
        <v>34201</v>
      </c>
      <c r="G500" s="1000"/>
      <c r="H500" s="1000">
        <v>34201</v>
      </c>
      <c r="I500" s="1000"/>
      <c r="J500" s="971">
        <f t="shared" ref="J500" si="3695">H500-F500</f>
        <v>0</v>
      </c>
      <c r="K500" s="1000">
        <v>34201</v>
      </c>
      <c r="L500" s="541">
        <f t="shared" ref="L500" si="3696">K500-H500</f>
        <v>0</v>
      </c>
      <c r="M500" s="1000">
        <v>34217</v>
      </c>
      <c r="N500" s="1000"/>
      <c r="O500" s="541">
        <f t="shared" ref="O500" si="3697">M500-K500</f>
        <v>16</v>
      </c>
      <c r="P500" s="541">
        <f t="shared" ref="P500" si="3698">M500-H500</f>
        <v>16</v>
      </c>
      <c r="Q500" s="1000">
        <v>34225</v>
      </c>
      <c r="R500" s="1000"/>
      <c r="S500" s="971">
        <f t="shared" ref="S500" si="3699">Q500-M500</f>
        <v>8</v>
      </c>
      <c r="T500" s="542">
        <f t="shared" ref="T500" si="3700">Q500-F500</f>
        <v>24</v>
      </c>
      <c r="U500" s="542"/>
      <c r="V500" s="541">
        <f t="shared" ref="V500" si="3701">P500</f>
        <v>16</v>
      </c>
      <c r="W500" s="543">
        <f t="shared" ref="W500" si="3702">T500-V500</f>
        <v>8</v>
      </c>
      <c r="X500" s="972" t="s">
        <v>423</v>
      </c>
      <c r="Y500" s="162" t="s">
        <v>51</v>
      </c>
      <c r="Z500" s="162" t="s">
        <v>29</v>
      </c>
      <c r="AA500" s="972">
        <v>2024</v>
      </c>
      <c r="AB500" s="164" t="s">
        <v>30</v>
      </c>
      <c r="AC500" s="1001">
        <v>9</v>
      </c>
      <c r="AD500" s="974">
        <f t="shared" ref="AD500" si="3703">T500/AC500</f>
        <v>2.6666666666666665</v>
      </c>
      <c r="AE500" s="975">
        <v>23.45</v>
      </c>
      <c r="AF500" s="544">
        <f t="shared" ref="AF500" si="3704">AD500*AE500</f>
        <v>62.533333333333331</v>
      </c>
      <c r="AG500" s="1030" t="s">
        <v>446</v>
      </c>
      <c r="AH500" s="1007">
        <f t="shared" ref="AH500" si="3705">AF500</f>
        <v>62.533333333333331</v>
      </c>
      <c r="AI500" s="978">
        <f t="shared" ref="AI500" si="3706">AD500</f>
        <v>2.6666666666666665</v>
      </c>
      <c r="AJ500" s="978">
        <f t="shared" ref="AJ500" si="3707">T500</f>
        <v>24</v>
      </c>
    </row>
    <row r="501" spans="1:39">
      <c r="A501" s="999">
        <v>45754</v>
      </c>
      <c r="B501" s="164" t="s">
        <v>607</v>
      </c>
      <c r="C501" s="164" t="s">
        <v>111</v>
      </c>
      <c r="D501" s="162" t="s">
        <v>447</v>
      </c>
      <c r="E501" s="164" t="s">
        <v>282</v>
      </c>
      <c r="F501" s="1000">
        <v>34225</v>
      </c>
      <c r="G501" s="1000"/>
      <c r="H501" s="1000">
        <v>34234</v>
      </c>
      <c r="I501" s="1000"/>
      <c r="J501" s="971">
        <f t="shared" ref="J501" si="3708">H501-F501</f>
        <v>9</v>
      </c>
      <c r="K501" s="1000">
        <v>34234</v>
      </c>
      <c r="L501" s="541">
        <f t="shared" ref="L501" si="3709">K501-H501</f>
        <v>0</v>
      </c>
      <c r="M501" s="1000">
        <v>34247</v>
      </c>
      <c r="N501" s="1000"/>
      <c r="O501" s="541">
        <f t="shared" ref="O501" si="3710">M501-K501</f>
        <v>13</v>
      </c>
      <c r="P501" s="541">
        <f t="shared" ref="P501" si="3711">M501-H501</f>
        <v>13</v>
      </c>
      <c r="Q501" s="1000">
        <v>34247</v>
      </c>
      <c r="R501" s="1000"/>
      <c r="S501" s="971">
        <f t="shared" ref="S501" si="3712">Q501-M501</f>
        <v>0</v>
      </c>
      <c r="T501" s="542">
        <f t="shared" ref="T501" si="3713">Q501-F501</f>
        <v>22</v>
      </c>
      <c r="U501" s="542"/>
      <c r="V501" s="541">
        <f t="shared" ref="V501" si="3714">P501</f>
        <v>13</v>
      </c>
      <c r="W501" s="543">
        <f t="shared" ref="W501" si="3715">T501-V501</f>
        <v>9</v>
      </c>
      <c r="X501" s="972" t="s">
        <v>423</v>
      </c>
      <c r="Y501" s="162" t="s">
        <v>51</v>
      </c>
      <c r="Z501" s="162" t="s">
        <v>29</v>
      </c>
      <c r="AA501" s="972">
        <v>2024</v>
      </c>
      <c r="AB501" s="164" t="s">
        <v>30</v>
      </c>
      <c r="AC501" s="1001">
        <v>9</v>
      </c>
      <c r="AD501" s="974">
        <f t="shared" ref="AD501" si="3716">T501/AC501</f>
        <v>2.4444444444444446</v>
      </c>
      <c r="AE501" s="975">
        <v>23.45</v>
      </c>
      <c r="AF501" s="544">
        <f t="shared" ref="AF501" si="3717">AD501*AE501</f>
        <v>57.322222222222223</v>
      </c>
      <c r="AG501" s="1030" t="s">
        <v>446</v>
      </c>
      <c r="AH501" s="1007">
        <f t="shared" ref="AH501" si="3718">AF501</f>
        <v>57.322222222222223</v>
      </c>
      <c r="AI501" s="978">
        <f t="shared" ref="AI501" si="3719">AD501</f>
        <v>2.4444444444444446</v>
      </c>
      <c r="AJ501" s="978">
        <f t="shared" ref="AJ501" si="3720">T501</f>
        <v>22</v>
      </c>
      <c r="AK501" s="1114" t="s">
        <v>439</v>
      </c>
      <c r="AL501" s="1114" t="s">
        <v>440</v>
      </c>
      <c r="AM501" s="1115" t="s">
        <v>2</v>
      </c>
    </row>
    <row r="502" spans="1:39">
      <c r="A502" s="999">
        <v>45754</v>
      </c>
      <c r="B502" s="164" t="s">
        <v>607</v>
      </c>
      <c r="C502" s="164" t="s">
        <v>111</v>
      </c>
      <c r="D502" s="162" t="s">
        <v>584</v>
      </c>
      <c r="E502" s="164" t="s">
        <v>282</v>
      </c>
      <c r="F502" s="1000">
        <v>34247</v>
      </c>
      <c r="G502" s="1000"/>
      <c r="H502" s="1000">
        <v>34247</v>
      </c>
      <c r="I502" s="1000"/>
      <c r="J502" s="971">
        <f t="shared" ref="J502" si="3721">H502-F502</f>
        <v>0</v>
      </c>
      <c r="K502" s="1000">
        <v>34247</v>
      </c>
      <c r="L502" s="541">
        <f t="shared" ref="L502" si="3722">K502-H502</f>
        <v>0</v>
      </c>
      <c r="M502" s="1000">
        <v>34261</v>
      </c>
      <c r="N502" s="1000"/>
      <c r="O502" s="541">
        <f t="shared" ref="O502" si="3723">M502-K502</f>
        <v>14</v>
      </c>
      <c r="P502" s="541">
        <f t="shared" ref="P502" si="3724">M502-H502</f>
        <v>14</v>
      </c>
      <c r="Q502" s="1000">
        <v>34264</v>
      </c>
      <c r="R502" s="1000"/>
      <c r="S502" s="971">
        <f t="shared" ref="S502" si="3725">Q502-M502</f>
        <v>3</v>
      </c>
      <c r="T502" s="542">
        <f t="shared" ref="T502" si="3726">Q502-F502</f>
        <v>17</v>
      </c>
      <c r="U502" s="542"/>
      <c r="V502" s="541">
        <f t="shared" ref="V502" si="3727">P502</f>
        <v>14</v>
      </c>
      <c r="W502" s="543">
        <f t="shared" ref="W502" si="3728">T502-V502</f>
        <v>3</v>
      </c>
      <c r="X502" s="972" t="s">
        <v>423</v>
      </c>
      <c r="Y502" s="162" t="s">
        <v>51</v>
      </c>
      <c r="Z502" s="162" t="s">
        <v>29</v>
      </c>
      <c r="AA502" s="972">
        <v>2024</v>
      </c>
      <c r="AB502" s="164" t="s">
        <v>30</v>
      </c>
      <c r="AC502" s="1001">
        <v>9</v>
      </c>
      <c r="AD502" s="974">
        <f t="shared" ref="AD502" si="3729">T502/AC502</f>
        <v>1.8888888888888888</v>
      </c>
      <c r="AE502" s="975">
        <v>23.45</v>
      </c>
      <c r="AF502" s="544">
        <f t="shared" ref="AF502" si="3730">AD502*AE502</f>
        <v>44.294444444444444</v>
      </c>
      <c r="AG502" s="1030" t="s">
        <v>446</v>
      </c>
      <c r="AH502" s="1007">
        <f t="shared" ref="AH502" si="3731">AF502</f>
        <v>44.294444444444444</v>
      </c>
      <c r="AI502" s="978">
        <f t="shared" ref="AI502" si="3732">AD502</f>
        <v>1.8888888888888888</v>
      </c>
      <c r="AJ502" s="978">
        <f t="shared" ref="AJ502" si="3733">T502</f>
        <v>17</v>
      </c>
      <c r="AK502" s="1121">
        <f>SUM(AH496:AH502)</f>
        <v>385.62222222222221</v>
      </c>
      <c r="AL502" s="1116">
        <v>500</v>
      </c>
      <c r="AM502" s="1117">
        <v>45754</v>
      </c>
    </row>
    <row r="503" spans="1:39">
      <c r="A503" s="999">
        <v>45754</v>
      </c>
      <c r="B503" s="164" t="s">
        <v>607</v>
      </c>
      <c r="C503" s="164" t="s">
        <v>111</v>
      </c>
      <c r="D503" s="162" t="s">
        <v>609</v>
      </c>
      <c r="E503" s="164" t="s">
        <v>283</v>
      </c>
      <c r="F503" s="1000">
        <v>34264</v>
      </c>
      <c r="G503" s="1000"/>
      <c r="H503" s="1000">
        <v>34268</v>
      </c>
      <c r="I503" s="1000"/>
      <c r="J503" s="971">
        <f t="shared" ref="J503" si="3734">H503-F503</f>
        <v>4</v>
      </c>
      <c r="K503" s="1000">
        <v>34268</v>
      </c>
      <c r="L503" s="541">
        <f t="shared" ref="L503" si="3735">K503-H503</f>
        <v>0</v>
      </c>
      <c r="M503" s="1000">
        <v>34279</v>
      </c>
      <c r="N503" s="1000"/>
      <c r="O503" s="541">
        <f t="shared" ref="O503" si="3736">M503-K503</f>
        <v>11</v>
      </c>
      <c r="P503" s="541">
        <f t="shared" ref="P503" si="3737">M503-H503</f>
        <v>11</v>
      </c>
      <c r="Q503" s="1000">
        <v>34279</v>
      </c>
      <c r="R503" s="1000"/>
      <c r="S503" s="971">
        <f t="shared" ref="S503" si="3738">Q503-M503</f>
        <v>0</v>
      </c>
      <c r="T503" s="542">
        <f t="shared" ref="T503" si="3739">Q503-F503</f>
        <v>15</v>
      </c>
      <c r="U503" s="542"/>
      <c r="V503" s="541">
        <f t="shared" ref="V503" si="3740">P503</f>
        <v>11</v>
      </c>
      <c r="W503" s="543">
        <f t="shared" ref="W503" si="3741">T503-V503</f>
        <v>4</v>
      </c>
      <c r="X503" s="972" t="s">
        <v>423</v>
      </c>
      <c r="Y503" s="162" t="s">
        <v>51</v>
      </c>
      <c r="Z503" s="162" t="s">
        <v>29</v>
      </c>
      <c r="AA503" s="972">
        <v>2024</v>
      </c>
      <c r="AB503" s="164" t="s">
        <v>30</v>
      </c>
      <c r="AC503" s="1001">
        <v>9</v>
      </c>
      <c r="AD503" s="974">
        <f t="shared" ref="AD503" si="3742">T503/AC503</f>
        <v>1.6666666666666667</v>
      </c>
      <c r="AE503" s="975">
        <v>23.45</v>
      </c>
      <c r="AF503" s="544">
        <f t="shared" ref="AF503" si="3743">AD503*AE503</f>
        <v>39.083333333333336</v>
      </c>
      <c r="AG503" s="1030" t="s">
        <v>446</v>
      </c>
      <c r="AH503" s="1007">
        <f t="shared" ref="AH503" si="3744">AF503</f>
        <v>39.083333333333336</v>
      </c>
      <c r="AI503" s="978">
        <f t="shared" ref="AI503" si="3745">AD503</f>
        <v>1.6666666666666667</v>
      </c>
      <c r="AJ503" s="978">
        <f t="shared" ref="AJ503" si="3746">T503</f>
        <v>15</v>
      </c>
    </row>
    <row r="504" spans="1:39">
      <c r="A504" s="999">
        <v>45754</v>
      </c>
      <c r="B504" s="164" t="s">
        <v>607</v>
      </c>
      <c r="C504" s="164" t="s">
        <v>111</v>
      </c>
      <c r="D504" s="162" t="s">
        <v>448</v>
      </c>
      <c r="E504" s="164" t="s">
        <v>283</v>
      </c>
      <c r="F504" s="1000">
        <v>34279</v>
      </c>
      <c r="G504" s="1000"/>
      <c r="H504" s="1000">
        <v>34279</v>
      </c>
      <c r="I504" s="1000"/>
      <c r="J504" s="971">
        <f t="shared" ref="J504" si="3747">H504-F504</f>
        <v>0</v>
      </c>
      <c r="K504" s="1000">
        <v>34279</v>
      </c>
      <c r="L504" s="541">
        <f t="shared" ref="L504" si="3748">K504-H504</f>
        <v>0</v>
      </c>
      <c r="M504" s="1000">
        <v>34295</v>
      </c>
      <c r="N504" s="1000"/>
      <c r="O504" s="541">
        <f t="shared" ref="O504" si="3749">M504-K504</f>
        <v>16</v>
      </c>
      <c r="P504" s="541">
        <f t="shared" ref="P504" si="3750">M504-H504</f>
        <v>16</v>
      </c>
      <c r="Q504" s="1000">
        <v>34303</v>
      </c>
      <c r="R504" s="1000"/>
      <c r="S504" s="971">
        <f t="shared" ref="S504" si="3751">Q504-M504</f>
        <v>8</v>
      </c>
      <c r="T504" s="542">
        <f t="shared" ref="T504" si="3752">Q504-F504</f>
        <v>24</v>
      </c>
      <c r="U504" s="542"/>
      <c r="V504" s="541">
        <f t="shared" ref="V504" si="3753">P504</f>
        <v>16</v>
      </c>
      <c r="W504" s="543">
        <f t="shared" ref="W504" si="3754">T504-V504</f>
        <v>8</v>
      </c>
      <c r="X504" s="972" t="s">
        <v>423</v>
      </c>
      <c r="Y504" s="162" t="s">
        <v>51</v>
      </c>
      <c r="Z504" s="162" t="s">
        <v>29</v>
      </c>
      <c r="AA504" s="972">
        <v>2024</v>
      </c>
      <c r="AB504" s="164" t="s">
        <v>30</v>
      </c>
      <c r="AC504" s="1001">
        <v>9</v>
      </c>
      <c r="AD504" s="974">
        <f t="shared" ref="AD504" si="3755">T504/AC504</f>
        <v>2.6666666666666665</v>
      </c>
      <c r="AE504" s="975">
        <v>23.45</v>
      </c>
      <c r="AF504" s="544">
        <f t="shared" ref="AF504" si="3756">AD504*AE504</f>
        <v>62.533333333333331</v>
      </c>
      <c r="AG504" s="1030" t="s">
        <v>446</v>
      </c>
      <c r="AH504" s="1007">
        <f t="shared" ref="AH504" si="3757">AF504</f>
        <v>62.533333333333331</v>
      </c>
      <c r="AI504" s="978">
        <f t="shared" ref="AI504" si="3758">AD504</f>
        <v>2.6666666666666665</v>
      </c>
      <c r="AJ504" s="978">
        <f t="shared" ref="AJ504" si="3759">T504</f>
        <v>24</v>
      </c>
    </row>
    <row r="505" spans="1:39">
      <c r="A505" s="999">
        <v>45755</v>
      </c>
      <c r="B505" s="164" t="s">
        <v>607</v>
      </c>
      <c r="C505" s="164" t="s">
        <v>111</v>
      </c>
      <c r="D505" s="162" t="s">
        <v>447</v>
      </c>
      <c r="E505" s="164" t="s">
        <v>282</v>
      </c>
      <c r="F505" s="1000">
        <v>34303</v>
      </c>
      <c r="G505" s="1000"/>
      <c r="H505" s="1000">
        <v>34312</v>
      </c>
      <c r="I505" s="1000"/>
      <c r="J505" s="971">
        <f t="shared" ref="J505" si="3760">H505-F505</f>
        <v>9</v>
      </c>
      <c r="K505" s="1000">
        <v>34312</v>
      </c>
      <c r="L505" s="541">
        <f t="shared" ref="L505" si="3761">K505-H505</f>
        <v>0</v>
      </c>
      <c r="M505" s="1000">
        <v>34326</v>
      </c>
      <c r="N505" s="1000"/>
      <c r="O505" s="541">
        <f t="shared" ref="O505" si="3762">M505-K505</f>
        <v>14</v>
      </c>
      <c r="P505" s="541">
        <f t="shared" ref="P505" si="3763">M505-H505</f>
        <v>14</v>
      </c>
      <c r="Q505" s="1000">
        <v>34326</v>
      </c>
      <c r="R505" s="1000"/>
      <c r="S505" s="971">
        <f t="shared" ref="S505" si="3764">Q505-M505</f>
        <v>0</v>
      </c>
      <c r="T505" s="542">
        <f t="shared" ref="T505" si="3765">Q505-F505</f>
        <v>23</v>
      </c>
      <c r="U505" s="542"/>
      <c r="V505" s="541">
        <f t="shared" ref="V505" si="3766">P505</f>
        <v>14</v>
      </c>
      <c r="W505" s="543">
        <f t="shared" ref="W505" si="3767">T505-V505</f>
        <v>9</v>
      </c>
      <c r="X505" s="972" t="s">
        <v>423</v>
      </c>
      <c r="Y505" s="162" t="s">
        <v>51</v>
      </c>
      <c r="Z505" s="162" t="s">
        <v>29</v>
      </c>
      <c r="AA505" s="972">
        <v>2024</v>
      </c>
      <c r="AB505" s="164" t="s">
        <v>30</v>
      </c>
      <c r="AC505" s="1001">
        <v>9</v>
      </c>
      <c r="AD505" s="974">
        <f t="shared" ref="AD505" si="3768">T505/AC505</f>
        <v>2.5555555555555554</v>
      </c>
      <c r="AE505" s="975">
        <v>23.45</v>
      </c>
      <c r="AF505" s="544">
        <f t="shared" ref="AF505" si="3769">AD505*AE505</f>
        <v>59.92777777777777</v>
      </c>
      <c r="AG505" s="1030" t="s">
        <v>446</v>
      </c>
      <c r="AH505" s="1007">
        <f t="shared" ref="AH505" si="3770">AF505</f>
        <v>59.92777777777777</v>
      </c>
      <c r="AI505" s="978">
        <f t="shared" ref="AI505" si="3771">AD505</f>
        <v>2.5555555555555554</v>
      </c>
      <c r="AJ505" s="978">
        <f t="shared" ref="AJ505" si="3772">T505</f>
        <v>23</v>
      </c>
    </row>
    <row r="506" spans="1:39">
      <c r="A506" s="999">
        <v>45755</v>
      </c>
      <c r="B506" s="164" t="s">
        <v>607</v>
      </c>
      <c r="C506" s="164" t="s">
        <v>111</v>
      </c>
      <c r="D506" s="162" t="s">
        <v>584</v>
      </c>
      <c r="E506" s="164" t="s">
        <v>282</v>
      </c>
      <c r="F506" s="1000">
        <v>34326</v>
      </c>
      <c r="G506" s="1000"/>
      <c r="H506" s="1000">
        <v>34326</v>
      </c>
      <c r="I506" s="1000"/>
      <c r="J506" s="971">
        <f t="shared" ref="J506" si="3773">H506-F506</f>
        <v>0</v>
      </c>
      <c r="K506" s="1000">
        <v>34326</v>
      </c>
      <c r="L506" s="541">
        <f t="shared" ref="L506" si="3774">K506-H506</f>
        <v>0</v>
      </c>
      <c r="M506" s="1000">
        <v>34339</v>
      </c>
      <c r="N506" s="1000"/>
      <c r="O506" s="541">
        <f t="shared" ref="O506" si="3775">M506-K506</f>
        <v>13</v>
      </c>
      <c r="P506" s="541">
        <f t="shared" ref="P506" si="3776">M506-H506</f>
        <v>13</v>
      </c>
      <c r="Q506" s="1000">
        <v>34343</v>
      </c>
      <c r="R506" s="1000"/>
      <c r="S506" s="971">
        <f t="shared" ref="S506" si="3777">Q506-M506</f>
        <v>4</v>
      </c>
      <c r="T506" s="542">
        <f t="shared" ref="T506" si="3778">Q506-F506</f>
        <v>17</v>
      </c>
      <c r="U506" s="542"/>
      <c r="V506" s="541">
        <f t="shared" ref="V506" si="3779">P506</f>
        <v>13</v>
      </c>
      <c r="W506" s="543">
        <f t="shared" ref="W506" si="3780">T506-V506</f>
        <v>4</v>
      </c>
      <c r="X506" s="972" t="s">
        <v>423</v>
      </c>
      <c r="Y506" s="162" t="s">
        <v>51</v>
      </c>
      <c r="Z506" s="162" t="s">
        <v>29</v>
      </c>
      <c r="AA506" s="972">
        <v>2024</v>
      </c>
      <c r="AB506" s="164" t="s">
        <v>30</v>
      </c>
      <c r="AC506" s="1001">
        <v>9</v>
      </c>
      <c r="AD506" s="974">
        <f t="shared" ref="AD506" si="3781">T506/AC506</f>
        <v>1.8888888888888888</v>
      </c>
      <c r="AE506" s="975">
        <v>23.45</v>
      </c>
      <c r="AF506" s="544">
        <f t="shared" ref="AF506" si="3782">AD506*AE506</f>
        <v>44.294444444444444</v>
      </c>
      <c r="AG506" s="1030" t="s">
        <v>446</v>
      </c>
      <c r="AH506" s="1007">
        <f t="shared" ref="AH506" si="3783">AF506</f>
        <v>44.294444444444444</v>
      </c>
      <c r="AI506" s="978">
        <f t="shared" ref="AI506" si="3784">AD506</f>
        <v>1.8888888888888888</v>
      </c>
      <c r="AJ506" s="978">
        <f t="shared" ref="AJ506" si="3785">T506</f>
        <v>17</v>
      </c>
    </row>
    <row r="507" spans="1:39">
      <c r="A507" s="999">
        <v>45755</v>
      </c>
      <c r="B507" s="164" t="s">
        <v>607</v>
      </c>
      <c r="C507" s="164" t="s">
        <v>111</v>
      </c>
      <c r="D507" s="162" t="s">
        <v>609</v>
      </c>
      <c r="E507" s="164" t="s">
        <v>283</v>
      </c>
      <c r="F507" s="1000">
        <v>34343</v>
      </c>
      <c r="G507" s="1000"/>
      <c r="H507" s="1000">
        <v>34346</v>
      </c>
      <c r="I507" s="1000"/>
      <c r="J507" s="971">
        <f t="shared" ref="J507" si="3786">H507-F507</f>
        <v>3</v>
      </c>
      <c r="K507" s="1000">
        <v>34346</v>
      </c>
      <c r="L507" s="541">
        <f t="shared" ref="L507" si="3787">K507-H507</f>
        <v>0</v>
      </c>
      <c r="M507" s="1000">
        <v>34357</v>
      </c>
      <c r="N507" s="1000"/>
      <c r="O507" s="541">
        <f t="shared" ref="O507" si="3788">M507-K507</f>
        <v>11</v>
      </c>
      <c r="P507" s="541">
        <f t="shared" ref="P507" si="3789">M507-H507</f>
        <v>11</v>
      </c>
      <c r="Q507" s="1000">
        <v>34357</v>
      </c>
      <c r="R507" s="1000"/>
      <c r="S507" s="971">
        <f t="shared" ref="S507" si="3790">Q507-M507</f>
        <v>0</v>
      </c>
      <c r="T507" s="542">
        <f t="shared" ref="T507" si="3791">Q507-F507</f>
        <v>14</v>
      </c>
      <c r="U507" s="542"/>
      <c r="V507" s="541">
        <f t="shared" ref="V507" si="3792">P507</f>
        <v>11</v>
      </c>
      <c r="W507" s="543">
        <f t="shared" ref="W507" si="3793">T507-V507</f>
        <v>3</v>
      </c>
      <c r="X507" s="972" t="s">
        <v>423</v>
      </c>
      <c r="Y507" s="162" t="s">
        <v>51</v>
      </c>
      <c r="Z507" s="162" t="s">
        <v>29</v>
      </c>
      <c r="AA507" s="972">
        <v>2024</v>
      </c>
      <c r="AB507" s="164" t="s">
        <v>30</v>
      </c>
      <c r="AC507" s="1001">
        <v>9</v>
      </c>
      <c r="AD507" s="974">
        <f t="shared" ref="AD507" si="3794">T507/AC507</f>
        <v>1.5555555555555556</v>
      </c>
      <c r="AE507" s="975">
        <v>23.45</v>
      </c>
      <c r="AF507" s="544">
        <f t="shared" ref="AF507" si="3795">AD507*AE507</f>
        <v>36.477777777777774</v>
      </c>
      <c r="AG507" s="1030" t="s">
        <v>446</v>
      </c>
      <c r="AH507" s="1007">
        <f t="shared" ref="AH507" si="3796">AF507</f>
        <v>36.477777777777774</v>
      </c>
      <c r="AI507" s="978">
        <f t="shared" ref="AI507" si="3797">AD507</f>
        <v>1.5555555555555556</v>
      </c>
      <c r="AJ507" s="978">
        <f t="shared" ref="AJ507" si="3798">T507</f>
        <v>14</v>
      </c>
    </row>
    <row r="508" spans="1:39">
      <c r="A508" s="999">
        <v>45755</v>
      </c>
      <c r="B508" s="164" t="s">
        <v>607</v>
      </c>
      <c r="C508" s="164" t="s">
        <v>111</v>
      </c>
      <c r="D508" s="162" t="s">
        <v>448</v>
      </c>
      <c r="E508" s="164" t="s">
        <v>283</v>
      </c>
      <c r="F508" s="1000">
        <v>34357</v>
      </c>
      <c r="G508" s="1000"/>
      <c r="H508" s="1000">
        <v>34357</v>
      </c>
      <c r="I508" s="1000"/>
      <c r="J508" s="971">
        <f t="shared" ref="J508" si="3799">H508-F508</f>
        <v>0</v>
      </c>
      <c r="K508" s="1000">
        <v>34357</v>
      </c>
      <c r="L508" s="541">
        <f t="shared" ref="L508" si="3800">K508-H508</f>
        <v>0</v>
      </c>
      <c r="M508" s="1000">
        <v>34373</v>
      </c>
      <c r="N508" s="1000"/>
      <c r="O508" s="541">
        <f t="shared" ref="O508" si="3801">M508-K508</f>
        <v>16</v>
      </c>
      <c r="P508" s="541">
        <f t="shared" ref="P508" si="3802">M508-H508</f>
        <v>16</v>
      </c>
      <c r="Q508" s="1000">
        <v>34381</v>
      </c>
      <c r="R508" s="1000"/>
      <c r="S508" s="971">
        <f t="shared" ref="S508" si="3803">Q508-M508</f>
        <v>8</v>
      </c>
      <c r="T508" s="542">
        <f t="shared" ref="T508" si="3804">Q508-F508</f>
        <v>24</v>
      </c>
      <c r="U508" s="542"/>
      <c r="V508" s="541">
        <f t="shared" ref="V508" si="3805">P508</f>
        <v>16</v>
      </c>
      <c r="W508" s="543">
        <f t="shared" ref="W508" si="3806">T508-V508</f>
        <v>8</v>
      </c>
      <c r="X508" s="972" t="s">
        <v>423</v>
      </c>
      <c r="Y508" s="162" t="s">
        <v>51</v>
      </c>
      <c r="Z508" s="162" t="s">
        <v>29</v>
      </c>
      <c r="AA508" s="972">
        <v>2024</v>
      </c>
      <c r="AB508" s="164" t="s">
        <v>30</v>
      </c>
      <c r="AC508" s="1001">
        <v>9</v>
      </c>
      <c r="AD508" s="974">
        <f t="shared" ref="AD508" si="3807">T508/AC508</f>
        <v>2.6666666666666665</v>
      </c>
      <c r="AE508" s="975">
        <v>23.45</v>
      </c>
      <c r="AF508" s="544">
        <f t="shared" ref="AF508" si="3808">AD508*AE508</f>
        <v>62.533333333333331</v>
      </c>
      <c r="AG508" s="1030" t="s">
        <v>446</v>
      </c>
      <c r="AH508" s="1007">
        <f t="shared" ref="AH508" si="3809">AF508</f>
        <v>62.533333333333331</v>
      </c>
      <c r="AI508" s="978">
        <f t="shared" ref="AI508" si="3810">AD508</f>
        <v>2.6666666666666665</v>
      </c>
      <c r="AJ508" s="978">
        <f t="shared" ref="AJ508" si="3811">T508</f>
        <v>24</v>
      </c>
    </row>
    <row r="509" spans="1:39">
      <c r="A509" s="999">
        <v>45756</v>
      </c>
      <c r="B509" s="164" t="s">
        <v>607</v>
      </c>
      <c r="C509" s="164" t="s">
        <v>111</v>
      </c>
      <c r="D509" s="162" t="s">
        <v>447</v>
      </c>
      <c r="E509" s="164" t="s">
        <v>282</v>
      </c>
      <c r="F509" s="1000">
        <v>34381</v>
      </c>
      <c r="G509" s="1000"/>
      <c r="H509" s="1000">
        <v>34390</v>
      </c>
      <c r="I509" s="1000"/>
      <c r="J509" s="971">
        <f t="shared" ref="J509" si="3812">H509-F509</f>
        <v>9</v>
      </c>
      <c r="K509" s="1000">
        <v>34390</v>
      </c>
      <c r="L509" s="541">
        <f t="shared" ref="L509" si="3813">K509-H509</f>
        <v>0</v>
      </c>
      <c r="M509" s="1000">
        <v>34403</v>
      </c>
      <c r="N509" s="1000"/>
      <c r="O509" s="541">
        <f t="shared" ref="O509" si="3814">M509-K509</f>
        <v>13</v>
      </c>
      <c r="P509" s="541">
        <f t="shared" ref="P509" si="3815">M509-H509</f>
        <v>13</v>
      </c>
      <c r="Q509" s="1000">
        <v>34403</v>
      </c>
      <c r="R509" s="1000"/>
      <c r="S509" s="971">
        <f t="shared" ref="S509" si="3816">Q509-M509</f>
        <v>0</v>
      </c>
      <c r="T509" s="542">
        <f t="shared" ref="T509" si="3817">Q509-F509</f>
        <v>22</v>
      </c>
      <c r="U509" s="542"/>
      <c r="V509" s="541">
        <f t="shared" ref="V509" si="3818">P509</f>
        <v>13</v>
      </c>
      <c r="W509" s="543">
        <f t="shared" ref="W509" si="3819">T509-V509</f>
        <v>9</v>
      </c>
      <c r="X509" s="972" t="s">
        <v>423</v>
      </c>
      <c r="Y509" s="162" t="s">
        <v>51</v>
      </c>
      <c r="Z509" s="162" t="s">
        <v>29</v>
      </c>
      <c r="AA509" s="972">
        <v>2024</v>
      </c>
      <c r="AB509" s="164" t="s">
        <v>30</v>
      </c>
      <c r="AC509" s="1001">
        <v>9</v>
      </c>
      <c r="AD509" s="974">
        <f t="shared" ref="AD509" si="3820">T509/AC509</f>
        <v>2.4444444444444446</v>
      </c>
      <c r="AE509" s="975">
        <v>23.45</v>
      </c>
      <c r="AF509" s="544">
        <f t="shared" ref="AF509" si="3821">AD509*AE509</f>
        <v>57.322222222222223</v>
      </c>
      <c r="AG509" s="1030" t="s">
        <v>446</v>
      </c>
      <c r="AH509" s="1007">
        <f t="shared" ref="AH509" si="3822">AF509</f>
        <v>57.322222222222223</v>
      </c>
      <c r="AI509" s="978">
        <f t="shared" ref="AI509" si="3823">AD509</f>
        <v>2.4444444444444446</v>
      </c>
      <c r="AJ509" s="978">
        <f t="shared" ref="AJ509" si="3824">T509</f>
        <v>22</v>
      </c>
    </row>
    <row r="510" spans="1:39">
      <c r="A510" s="999">
        <v>45756</v>
      </c>
      <c r="B510" s="164" t="s">
        <v>607</v>
      </c>
      <c r="C510" s="164" t="s">
        <v>111</v>
      </c>
      <c r="D510" s="162" t="s">
        <v>584</v>
      </c>
      <c r="E510" s="164" t="s">
        <v>282</v>
      </c>
      <c r="F510" s="1000">
        <v>34403</v>
      </c>
      <c r="G510" s="1000"/>
      <c r="H510" s="1000">
        <v>34403</v>
      </c>
      <c r="I510" s="1000"/>
      <c r="J510" s="971">
        <f t="shared" ref="J510" si="3825">H510-F510</f>
        <v>0</v>
      </c>
      <c r="K510" s="1000">
        <v>34403</v>
      </c>
      <c r="L510" s="541">
        <f t="shared" ref="L510" si="3826">K510-H510</f>
        <v>0</v>
      </c>
      <c r="M510" s="1000">
        <v>34417</v>
      </c>
      <c r="N510" s="1000"/>
      <c r="O510" s="541">
        <f t="shared" ref="O510" si="3827">M510-K510</f>
        <v>14</v>
      </c>
      <c r="P510" s="541">
        <f t="shared" ref="P510" si="3828">M510-H510</f>
        <v>14</v>
      </c>
      <c r="Q510" s="1000">
        <v>34420</v>
      </c>
      <c r="R510" s="1000"/>
      <c r="S510" s="971">
        <f t="shared" ref="S510" si="3829">Q510-M510</f>
        <v>3</v>
      </c>
      <c r="T510" s="542">
        <f t="shared" ref="T510" si="3830">Q510-F510</f>
        <v>17</v>
      </c>
      <c r="U510" s="542"/>
      <c r="V510" s="541">
        <f t="shared" ref="V510" si="3831">P510</f>
        <v>14</v>
      </c>
      <c r="W510" s="543">
        <f t="shared" ref="W510" si="3832">T510-V510</f>
        <v>3</v>
      </c>
      <c r="X510" s="972" t="s">
        <v>423</v>
      </c>
      <c r="Y510" s="162" t="s">
        <v>51</v>
      </c>
      <c r="Z510" s="162" t="s">
        <v>29</v>
      </c>
      <c r="AA510" s="972">
        <v>2024</v>
      </c>
      <c r="AB510" s="164" t="s">
        <v>30</v>
      </c>
      <c r="AC510" s="1001">
        <v>9</v>
      </c>
      <c r="AD510" s="974">
        <f t="shared" ref="AD510" si="3833">T510/AC510</f>
        <v>1.8888888888888888</v>
      </c>
      <c r="AE510" s="975">
        <v>23.45</v>
      </c>
      <c r="AF510" s="544">
        <f t="shared" ref="AF510" si="3834">AD510*AE510</f>
        <v>44.294444444444444</v>
      </c>
      <c r="AG510" s="1030" t="s">
        <v>446</v>
      </c>
      <c r="AH510" s="1007">
        <f t="shared" ref="AH510" si="3835">AF510</f>
        <v>44.294444444444444</v>
      </c>
      <c r="AI510" s="978">
        <f t="shared" ref="AI510" si="3836">AD510</f>
        <v>1.8888888888888888</v>
      </c>
      <c r="AJ510" s="978">
        <f t="shared" ref="AJ510" si="3837">T510</f>
        <v>17</v>
      </c>
    </row>
    <row r="511" spans="1:39">
      <c r="A511" s="999">
        <v>45756</v>
      </c>
      <c r="B511" s="164" t="s">
        <v>607</v>
      </c>
      <c r="C511" s="164" t="s">
        <v>111</v>
      </c>
      <c r="D511" s="162" t="s">
        <v>609</v>
      </c>
      <c r="E511" s="164" t="s">
        <v>283</v>
      </c>
      <c r="F511" s="1000">
        <v>34420</v>
      </c>
      <c r="G511" s="1000"/>
      <c r="H511" s="1000">
        <v>34423</v>
      </c>
      <c r="I511" s="1000"/>
      <c r="J511" s="971">
        <f t="shared" ref="J511" si="3838">H511-F511</f>
        <v>3</v>
      </c>
      <c r="K511" s="1000">
        <v>34423</v>
      </c>
      <c r="L511" s="541">
        <f t="shared" ref="L511" si="3839">K511-H511</f>
        <v>0</v>
      </c>
      <c r="M511" s="1000">
        <v>34435</v>
      </c>
      <c r="N511" s="1000"/>
      <c r="O511" s="541">
        <f t="shared" ref="O511" si="3840">M511-K511</f>
        <v>12</v>
      </c>
      <c r="P511" s="541">
        <f t="shared" ref="P511" si="3841">M511-H511</f>
        <v>12</v>
      </c>
      <c r="Q511" s="1000">
        <v>34435</v>
      </c>
      <c r="R511" s="1000"/>
      <c r="S511" s="971">
        <f t="shared" ref="S511" si="3842">Q511-M511</f>
        <v>0</v>
      </c>
      <c r="T511" s="542">
        <f t="shared" ref="T511" si="3843">Q511-F511</f>
        <v>15</v>
      </c>
      <c r="U511" s="542"/>
      <c r="V511" s="541">
        <f t="shared" ref="V511" si="3844">P511</f>
        <v>12</v>
      </c>
      <c r="W511" s="543">
        <f t="shared" ref="W511" si="3845">T511-V511</f>
        <v>3</v>
      </c>
      <c r="X511" s="972" t="s">
        <v>423</v>
      </c>
      <c r="Y511" s="162" t="s">
        <v>51</v>
      </c>
      <c r="Z511" s="162" t="s">
        <v>29</v>
      </c>
      <c r="AA511" s="972">
        <v>2024</v>
      </c>
      <c r="AB511" s="164" t="s">
        <v>30</v>
      </c>
      <c r="AC511" s="1001">
        <v>9</v>
      </c>
      <c r="AD511" s="974">
        <f t="shared" ref="AD511" si="3846">T511/AC511</f>
        <v>1.6666666666666667</v>
      </c>
      <c r="AE511" s="975">
        <v>23.45</v>
      </c>
      <c r="AF511" s="544">
        <f t="shared" ref="AF511" si="3847">AD511*AE511</f>
        <v>39.083333333333336</v>
      </c>
      <c r="AG511" s="1030" t="s">
        <v>446</v>
      </c>
      <c r="AH511" s="1007">
        <f t="shared" ref="AH511" si="3848">AF511</f>
        <v>39.083333333333336</v>
      </c>
      <c r="AI511" s="978">
        <f t="shared" ref="AI511" si="3849">AD511</f>
        <v>1.6666666666666667</v>
      </c>
      <c r="AJ511" s="978">
        <f t="shared" ref="AJ511" si="3850">T511</f>
        <v>15</v>
      </c>
    </row>
    <row r="512" spans="1:39">
      <c r="A512" s="999">
        <v>45756</v>
      </c>
      <c r="B512" s="164" t="s">
        <v>607</v>
      </c>
      <c r="C512" s="164" t="s">
        <v>111</v>
      </c>
      <c r="D512" s="162" t="s">
        <v>448</v>
      </c>
      <c r="E512" s="164" t="s">
        <v>283</v>
      </c>
      <c r="F512" s="1000">
        <v>34435</v>
      </c>
      <c r="G512" s="1000"/>
      <c r="H512" s="1000">
        <v>34435</v>
      </c>
      <c r="I512" s="1000"/>
      <c r="J512" s="971">
        <f t="shared" ref="J512" si="3851">H512-F512</f>
        <v>0</v>
      </c>
      <c r="K512" s="1000">
        <v>34435</v>
      </c>
      <c r="L512" s="541">
        <f t="shared" ref="L512" si="3852">K512-H512</f>
        <v>0</v>
      </c>
      <c r="M512" s="1000">
        <v>34451</v>
      </c>
      <c r="N512" s="1000"/>
      <c r="O512" s="541">
        <f t="shared" ref="O512" si="3853">M512-K512</f>
        <v>16</v>
      </c>
      <c r="P512" s="541">
        <f t="shared" ref="P512" si="3854">M512-H512</f>
        <v>16</v>
      </c>
      <c r="Q512" s="1000">
        <v>34458</v>
      </c>
      <c r="R512" s="1000"/>
      <c r="S512" s="971">
        <f t="shared" ref="S512" si="3855">Q512-M512</f>
        <v>7</v>
      </c>
      <c r="T512" s="542">
        <f t="shared" ref="T512" si="3856">Q512-F512</f>
        <v>23</v>
      </c>
      <c r="U512" s="542"/>
      <c r="V512" s="541">
        <f t="shared" ref="V512" si="3857">P512</f>
        <v>16</v>
      </c>
      <c r="W512" s="543">
        <f t="shared" ref="W512" si="3858">T512-V512</f>
        <v>7</v>
      </c>
      <c r="X512" s="972" t="s">
        <v>423</v>
      </c>
      <c r="Y512" s="162" t="s">
        <v>51</v>
      </c>
      <c r="Z512" s="162" t="s">
        <v>29</v>
      </c>
      <c r="AA512" s="972">
        <v>2024</v>
      </c>
      <c r="AB512" s="164" t="s">
        <v>30</v>
      </c>
      <c r="AC512" s="1001">
        <v>9</v>
      </c>
      <c r="AD512" s="974">
        <f t="shared" ref="AD512" si="3859">T512/AC512</f>
        <v>2.5555555555555554</v>
      </c>
      <c r="AE512" s="975">
        <v>23.45</v>
      </c>
      <c r="AF512" s="544">
        <f t="shared" ref="AF512" si="3860">AD512*AE512</f>
        <v>59.92777777777777</v>
      </c>
      <c r="AG512" s="1030" t="s">
        <v>446</v>
      </c>
      <c r="AH512" s="1007">
        <f t="shared" ref="AH512" si="3861">AF512</f>
        <v>59.92777777777777</v>
      </c>
      <c r="AI512" s="978">
        <f t="shared" ref="AI512" si="3862">AD512</f>
        <v>2.5555555555555554</v>
      </c>
      <c r="AJ512" s="978">
        <f t="shared" ref="AJ512" si="3863">T512</f>
        <v>23</v>
      </c>
      <c r="AK512" s="1114" t="s">
        <v>439</v>
      </c>
      <c r="AL512" s="1114" t="s">
        <v>440</v>
      </c>
      <c r="AM512" s="1115" t="s">
        <v>2</v>
      </c>
    </row>
    <row r="513" spans="1:39">
      <c r="A513" s="999">
        <v>45757</v>
      </c>
      <c r="B513" s="164" t="s">
        <v>607</v>
      </c>
      <c r="C513" s="164" t="s">
        <v>111</v>
      </c>
      <c r="D513" s="162" t="s">
        <v>447</v>
      </c>
      <c r="E513" s="164" t="s">
        <v>282</v>
      </c>
      <c r="F513" s="1000">
        <v>34458</v>
      </c>
      <c r="G513" s="1000"/>
      <c r="H513" s="1000">
        <v>34467</v>
      </c>
      <c r="I513" s="1000"/>
      <c r="J513" s="971">
        <f t="shared" ref="J513" si="3864">H513-F513</f>
        <v>9</v>
      </c>
      <c r="K513" s="1000">
        <v>34467</v>
      </c>
      <c r="L513" s="541">
        <f t="shared" ref="L513" si="3865">K513-H513</f>
        <v>0</v>
      </c>
      <c r="M513" s="1000">
        <v>34481</v>
      </c>
      <c r="N513" s="1000"/>
      <c r="O513" s="541">
        <f t="shared" ref="O513" si="3866">M513-K513</f>
        <v>14</v>
      </c>
      <c r="P513" s="541">
        <f t="shared" ref="P513" si="3867">M513-H513</f>
        <v>14</v>
      </c>
      <c r="Q513" s="1000">
        <v>34490</v>
      </c>
      <c r="R513" s="1000"/>
      <c r="S513" s="971">
        <f t="shared" ref="S513" si="3868">Q513-M513</f>
        <v>9</v>
      </c>
      <c r="T513" s="542">
        <f t="shared" ref="T513" si="3869">Q513-F513</f>
        <v>32</v>
      </c>
      <c r="U513" s="542"/>
      <c r="V513" s="541">
        <f t="shared" ref="V513" si="3870">P513</f>
        <v>14</v>
      </c>
      <c r="W513" s="543">
        <f t="shared" ref="W513" si="3871">T513-V513</f>
        <v>18</v>
      </c>
      <c r="X513" s="972" t="s">
        <v>423</v>
      </c>
      <c r="Y513" s="162" t="s">
        <v>51</v>
      </c>
      <c r="Z513" s="162" t="s">
        <v>29</v>
      </c>
      <c r="AA513" s="972">
        <v>2024</v>
      </c>
      <c r="AB513" s="164" t="s">
        <v>30</v>
      </c>
      <c r="AC513" s="1001">
        <v>9</v>
      </c>
      <c r="AD513" s="974">
        <f t="shared" ref="AD513" si="3872">T513/AC513</f>
        <v>3.5555555555555554</v>
      </c>
      <c r="AE513" s="975">
        <v>23.45</v>
      </c>
      <c r="AF513" s="544">
        <f t="shared" ref="AF513" si="3873">AD513*AE513</f>
        <v>83.377777777777766</v>
      </c>
      <c r="AG513" s="1030" t="s">
        <v>446</v>
      </c>
      <c r="AH513" s="1007">
        <f t="shared" ref="AH513" si="3874">AF513</f>
        <v>83.377777777777766</v>
      </c>
      <c r="AI513" s="978">
        <f t="shared" ref="AI513" si="3875">AD513</f>
        <v>3.5555555555555554</v>
      </c>
      <c r="AJ513" s="978">
        <f t="shared" ref="AJ513" si="3876">T513</f>
        <v>32</v>
      </c>
      <c r="AK513" s="1121">
        <f>SUM(AH503:AH513)</f>
        <v>588.8555555555555</v>
      </c>
      <c r="AL513" s="1116">
        <v>600</v>
      </c>
      <c r="AM513" s="1117" t="s">
        <v>648</v>
      </c>
    </row>
    <row r="514" spans="1:39">
      <c r="A514" s="999">
        <v>45757</v>
      </c>
      <c r="B514" s="164" t="s">
        <v>607</v>
      </c>
      <c r="C514" s="164" t="s">
        <v>111</v>
      </c>
      <c r="D514" s="162" t="s">
        <v>448</v>
      </c>
      <c r="E514" s="164" t="s">
        <v>283</v>
      </c>
      <c r="F514" s="1000">
        <v>34490</v>
      </c>
      <c r="G514" s="1000"/>
      <c r="H514" s="1000">
        <v>34497</v>
      </c>
      <c r="I514" s="1000"/>
      <c r="J514" s="971">
        <f t="shared" ref="J514" si="3877">H514-F514</f>
        <v>7</v>
      </c>
      <c r="K514" s="1000">
        <v>34497</v>
      </c>
      <c r="L514" s="541">
        <f t="shared" ref="L514" si="3878">K514-H514</f>
        <v>0</v>
      </c>
      <c r="M514" s="1000">
        <v>34515</v>
      </c>
      <c r="N514" s="1000"/>
      <c r="O514" s="541">
        <f t="shared" ref="O514" si="3879">M514-K514</f>
        <v>18</v>
      </c>
      <c r="P514" s="541">
        <f t="shared" ref="P514" si="3880">M514-H514</f>
        <v>18</v>
      </c>
      <c r="Q514" s="1000">
        <v>34522</v>
      </c>
      <c r="R514" s="1000"/>
      <c r="S514" s="971">
        <f t="shared" ref="S514" si="3881">Q514-M514</f>
        <v>7</v>
      </c>
      <c r="T514" s="542">
        <f t="shared" ref="T514" si="3882">Q514-F514</f>
        <v>32</v>
      </c>
      <c r="U514" s="542"/>
      <c r="V514" s="541">
        <f t="shared" ref="V514" si="3883">P514</f>
        <v>18</v>
      </c>
      <c r="W514" s="543">
        <f t="shared" ref="W514" si="3884">T514-V514</f>
        <v>14</v>
      </c>
      <c r="X514" s="972" t="s">
        <v>423</v>
      </c>
      <c r="Y514" s="162" t="s">
        <v>51</v>
      </c>
      <c r="Z514" s="162" t="s">
        <v>29</v>
      </c>
      <c r="AA514" s="972">
        <v>2024</v>
      </c>
      <c r="AB514" s="164" t="s">
        <v>30</v>
      </c>
      <c r="AC514" s="1001">
        <v>9</v>
      </c>
      <c r="AD514" s="974">
        <f t="shared" ref="AD514" si="3885">T514/AC514</f>
        <v>3.5555555555555554</v>
      </c>
      <c r="AE514" s="975">
        <v>23.45</v>
      </c>
      <c r="AF514" s="544">
        <f t="shared" ref="AF514" si="3886">AD514*AE514</f>
        <v>83.377777777777766</v>
      </c>
      <c r="AG514" s="1030" t="s">
        <v>446</v>
      </c>
      <c r="AH514" s="1007">
        <f t="shared" ref="AH514" si="3887">AF514</f>
        <v>83.377777777777766</v>
      </c>
      <c r="AI514" s="978">
        <f t="shared" ref="AI514" si="3888">AD514</f>
        <v>3.5555555555555554</v>
      </c>
      <c r="AJ514" s="978">
        <f t="shared" ref="AJ514" si="3889">T514</f>
        <v>32</v>
      </c>
    </row>
    <row r="515" spans="1:39">
      <c r="A515" s="999">
        <v>45758</v>
      </c>
      <c r="B515" s="164" t="s">
        <v>607</v>
      </c>
      <c r="C515" s="164" t="s">
        <v>111</v>
      </c>
      <c r="D515" s="162" t="s">
        <v>447</v>
      </c>
      <c r="E515" s="164" t="s">
        <v>282</v>
      </c>
      <c r="F515" s="1000">
        <v>34522</v>
      </c>
      <c r="G515" s="1000"/>
      <c r="H515" s="1000">
        <v>34531</v>
      </c>
      <c r="I515" s="1000"/>
      <c r="J515" s="971">
        <f t="shared" ref="J515" si="3890">H515-F515</f>
        <v>9</v>
      </c>
      <c r="K515" s="1000">
        <v>34531</v>
      </c>
      <c r="L515" s="541">
        <f t="shared" ref="L515" si="3891">K515-H515</f>
        <v>0</v>
      </c>
      <c r="M515" s="1000">
        <v>34546</v>
      </c>
      <c r="N515" s="1000"/>
      <c r="O515" s="541">
        <f t="shared" ref="O515" si="3892">M515-K515</f>
        <v>15</v>
      </c>
      <c r="P515" s="541">
        <f t="shared" ref="P515" si="3893">M515-H515</f>
        <v>15</v>
      </c>
      <c r="Q515" s="1000">
        <v>34554</v>
      </c>
      <c r="R515" s="1000"/>
      <c r="S515" s="971">
        <f t="shared" ref="S515" si="3894">Q515-M515</f>
        <v>8</v>
      </c>
      <c r="T515" s="542">
        <f t="shared" ref="T515" si="3895">Q515-F515</f>
        <v>32</v>
      </c>
      <c r="U515" s="542"/>
      <c r="V515" s="541">
        <f t="shared" ref="V515" si="3896">P515</f>
        <v>15</v>
      </c>
      <c r="W515" s="543">
        <f t="shared" ref="W515" si="3897">T515-V515</f>
        <v>17</v>
      </c>
      <c r="X515" s="972" t="s">
        <v>423</v>
      </c>
      <c r="Y515" s="162" t="s">
        <v>51</v>
      </c>
      <c r="Z515" s="162" t="s">
        <v>29</v>
      </c>
      <c r="AA515" s="972">
        <v>2024</v>
      </c>
      <c r="AB515" s="164" t="s">
        <v>30</v>
      </c>
      <c r="AC515" s="1001">
        <v>9</v>
      </c>
      <c r="AD515" s="974">
        <f t="shared" ref="AD515" si="3898">T515/AC515</f>
        <v>3.5555555555555554</v>
      </c>
      <c r="AE515" s="975">
        <v>23.45</v>
      </c>
      <c r="AF515" s="544">
        <f t="shared" ref="AF515" si="3899">AD515*AE515</f>
        <v>83.377777777777766</v>
      </c>
      <c r="AG515" s="1030" t="s">
        <v>446</v>
      </c>
      <c r="AH515" s="1007">
        <f t="shared" ref="AH515" si="3900">AF515</f>
        <v>83.377777777777766</v>
      </c>
      <c r="AI515" s="978">
        <f t="shared" ref="AI515" si="3901">AD515</f>
        <v>3.5555555555555554</v>
      </c>
      <c r="AJ515" s="978">
        <f t="shared" ref="AJ515" si="3902">T515</f>
        <v>32</v>
      </c>
    </row>
    <row r="516" spans="1:39">
      <c r="A516" s="999">
        <v>45758</v>
      </c>
      <c r="B516" s="164" t="s">
        <v>607</v>
      </c>
      <c r="C516" s="164" t="s">
        <v>111</v>
      </c>
      <c r="D516" s="162" t="s">
        <v>655</v>
      </c>
      <c r="E516" s="164" t="s">
        <v>282</v>
      </c>
      <c r="F516" s="1000">
        <v>34554</v>
      </c>
      <c r="G516" s="1000"/>
      <c r="H516" s="1000">
        <v>34562</v>
      </c>
      <c r="I516" s="1000"/>
      <c r="J516" s="971">
        <f t="shared" ref="J516" si="3903">H516-F516</f>
        <v>8</v>
      </c>
      <c r="K516" s="1000">
        <v>34562</v>
      </c>
      <c r="L516" s="541">
        <f t="shared" ref="L516" si="3904">K516-H516</f>
        <v>0</v>
      </c>
      <c r="M516" s="1000">
        <v>34566</v>
      </c>
      <c r="N516" s="1000"/>
      <c r="O516" s="541">
        <f t="shared" ref="O516" si="3905">M516-K516</f>
        <v>4</v>
      </c>
      <c r="P516" s="541">
        <f t="shared" ref="P516" si="3906">M516-H516</f>
        <v>4</v>
      </c>
      <c r="Q516" s="1000">
        <v>34570</v>
      </c>
      <c r="R516" s="1000"/>
      <c r="S516" s="971">
        <f t="shared" ref="S516" si="3907">Q516-M516</f>
        <v>4</v>
      </c>
      <c r="T516" s="542">
        <f t="shared" ref="T516" si="3908">Q516-F516</f>
        <v>16</v>
      </c>
      <c r="U516" s="542"/>
      <c r="V516" s="541">
        <f t="shared" ref="V516" si="3909">P516</f>
        <v>4</v>
      </c>
      <c r="W516" s="543">
        <f t="shared" ref="W516" si="3910">T516-V516</f>
        <v>12</v>
      </c>
      <c r="X516" s="972" t="s">
        <v>423</v>
      </c>
      <c r="Y516" s="162" t="s">
        <v>51</v>
      </c>
      <c r="Z516" s="162" t="s">
        <v>29</v>
      </c>
      <c r="AA516" s="972">
        <v>2024</v>
      </c>
      <c r="AB516" s="164" t="s">
        <v>30</v>
      </c>
      <c r="AC516" s="1001">
        <v>9</v>
      </c>
      <c r="AD516" s="974">
        <f t="shared" ref="AD516" si="3911">T516/AC516</f>
        <v>1.7777777777777777</v>
      </c>
      <c r="AE516" s="975">
        <v>23.45</v>
      </c>
      <c r="AF516" s="544">
        <f t="shared" ref="AF516" si="3912">AD516*AE516</f>
        <v>41.688888888888883</v>
      </c>
      <c r="AG516" s="1030" t="s">
        <v>446</v>
      </c>
      <c r="AH516" s="1007">
        <f t="shared" ref="AH516" si="3913">AF516</f>
        <v>41.688888888888883</v>
      </c>
      <c r="AI516" s="978">
        <f t="shared" ref="AI516" si="3914">AD516</f>
        <v>1.7777777777777777</v>
      </c>
      <c r="AJ516" s="978">
        <f t="shared" ref="AJ516" si="3915">T516</f>
        <v>16</v>
      </c>
    </row>
    <row r="517" spans="1:39">
      <c r="A517" s="999">
        <v>45758</v>
      </c>
      <c r="B517" s="164" t="s">
        <v>607</v>
      </c>
      <c r="C517" s="164" t="s">
        <v>111</v>
      </c>
      <c r="D517" s="162" t="s">
        <v>656</v>
      </c>
      <c r="E517" s="164" t="s">
        <v>283</v>
      </c>
      <c r="F517" s="1000">
        <v>34570</v>
      </c>
      <c r="G517" s="1000"/>
      <c r="H517" s="1000">
        <v>34575</v>
      </c>
      <c r="I517" s="1000"/>
      <c r="J517" s="971">
        <f t="shared" ref="J517" si="3916">H517-F517</f>
        <v>5</v>
      </c>
      <c r="K517" s="1000">
        <v>34575</v>
      </c>
      <c r="L517" s="541">
        <f t="shared" ref="L517" si="3917">K517-H517</f>
        <v>0</v>
      </c>
      <c r="M517" s="1000">
        <v>34588</v>
      </c>
      <c r="N517" s="1000"/>
      <c r="O517" s="541">
        <f t="shared" ref="O517" si="3918">M517-K517</f>
        <v>13</v>
      </c>
      <c r="P517" s="541">
        <f t="shared" ref="P517" si="3919">M517-H517</f>
        <v>13</v>
      </c>
      <c r="Q517" s="1000">
        <v>34595</v>
      </c>
      <c r="R517" s="1000"/>
      <c r="S517" s="971">
        <f t="shared" ref="S517" si="3920">Q517-M517</f>
        <v>7</v>
      </c>
      <c r="T517" s="542">
        <f t="shared" ref="T517" si="3921">Q517-F517</f>
        <v>25</v>
      </c>
      <c r="U517" s="542"/>
      <c r="V517" s="541">
        <f t="shared" ref="V517" si="3922">P517</f>
        <v>13</v>
      </c>
      <c r="W517" s="543">
        <f t="shared" ref="W517" si="3923">T517-V517</f>
        <v>12</v>
      </c>
      <c r="X517" s="972" t="s">
        <v>423</v>
      </c>
      <c r="Y517" s="162" t="s">
        <v>51</v>
      </c>
      <c r="Z517" s="162" t="s">
        <v>29</v>
      </c>
      <c r="AA517" s="972">
        <v>2024</v>
      </c>
      <c r="AB517" s="164" t="s">
        <v>30</v>
      </c>
      <c r="AC517" s="1001">
        <v>9</v>
      </c>
      <c r="AD517" s="974">
        <f t="shared" ref="AD517" si="3924">T517/AC517</f>
        <v>2.7777777777777777</v>
      </c>
      <c r="AE517" s="975">
        <v>23.45</v>
      </c>
      <c r="AF517" s="544">
        <f t="shared" ref="AF517" si="3925">AD517*AE517</f>
        <v>65.138888888888886</v>
      </c>
      <c r="AG517" s="1030" t="s">
        <v>446</v>
      </c>
      <c r="AH517" s="1007">
        <f t="shared" ref="AH517" si="3926">AF517</f>
        <v>65.138888888888886</v>
      </c>
      <c r="AI517" s="978">
        <f t="shared" ref="AI517" si="3927">AD517</f>
        <v>2.7777777777777777</v>
      </c>
      <c r="AJ517" s="978">
        <f t="shared" ref="AJ517" si="3928">T517</f>
        <v>25</v>
      </c>
    </row>
    <row r="518" spans="1:39">
      <c r="A518" s="999">
        <v>45766</v>
      </c>
      <c r="B518" s="164" t="s">
        <v>607</v>
      </c>
      <c r="C518" s="164" t="s">
        <v>659</v>
      </c>
      <c r="D518" s="162" t="s">
        <v>606</v>
      </c>
      <c r="E518" s="164" t="s">
        <v>283</v>
      </c>
      <c r="F518" s="1000">
        <v>34595</v>
      </c>
      <c r="G518" s="1000"/>
      <c r="H518" s="1000">
        <v>34595</v>
      </c>
      <c r="I518" s="1000"/>
      <c r="J518" s="971">
        <f t="shared" ref="J518" si="3929">H518-F518</f>
        <v>0</v>
      </c>
      <c r="K518" s="1000">
        <v>34595</v>
      </c>
      <c r="L518" s="541">
        <f t="shared" ref="L518" si="3930">K518-H518</f>
        <v>0</v>
      </c>
      <c r="M518" s="1000">
        <v>34610</v>
      </c>
      <c r="N518" s="1000"/>
      <c r="O518" s="541">
        <f t="shared" ref="O518" si="3931">M518-K518</f>
        <v>15</v>
      </c>
      <c r="P518" s="541">
        <f t="shared" ref="P518" si="3932">M518-H518</f>
        <v>15</v>
      </c>
      <c r="Q518" s="1000">
        <v>34610</v>
      </c>
      <c r="R518" s="1000"/>
      <c r="S518" s="971">
        <f t="shared" ref="S518" si="3933">Q518-M518</f>
        <v>0</v>
      </c>
      <c r="T518" s="542">
        <f t="shared" ref="T518" si="3934">Q518-F518</f>
        <v>15</v>
      </c>
      <c r="U518" s="542"/>
      <c r="V518" s="541">
        <f t="shared" ref="V518" si="3935">P518</f>
        <v>15</v>
      </c>
      <c r="W518" s="543">
        <f t="shared" ref="W518" si="3936">T518-V518</f>
        <v>0</v>
      </c>
      <c r="X518" s="972" t="s">
        <v>423</v>
      </c>
      <c r="Y518" s="162" t="s">
        <v>51</v>
      </c>
      <c r="Z518" s="162" t="s">
        <v>29</v>
      </c>
      <c r="AA518" s="972">
        <v>2024</v>
      </c>
      <c r="AB518" s="164" t="s">
        <v>30</v>
      </c>
      <c r="AC518" s="1001">
        <v>9</v>
      </c>
      <c r="AD518" s="974">
        <f t="shared" ref="AD518" si="3937">T518/AC518</f>
        <v>1.6666666666666667</v>
      </c>
      <c r="AE518" s="975">
        <v>23.45</v>
      </c>
      <c r="AF518" s="544">
        <f t="shared" ref="AF518" si="3938">AD518*AE518</f>
        <v>39.083333333333336</v>
      </c>
      <c r="AG518" s="1030" t="s">
        <v>446</v>
      </c>
      <c r="AH518" s="1007">
        <f t="shared" ref="AH518" si="3939">AF518</f>
        <v>39.083333333333336</v>
      </c>
      <c r="AI518" s="978">
        <f t="shared" ref="AI518" si="3940">AD518</f>
        <v>1.6666666666666667</v>
      </c>
      <c r="AJ518" s="978">
        <f t="shared" ref="AJ518" si="3941">T518</f>
        <v>15</v>
      </c>
    </row>
    <row r="519" spans="1:39">
      <c r="A519" s="999">
        <v>45768</v>
      </c>
      <c r="B519" s="164" t="s">
        <v>607</v>
      </c>
      <c r="C519" s="164" t="s">
        <v>111</v>
      </c>
      <c r="D519" s="162" t="s">
        <v>447</v>
      </c>
      <c r="E519" s="164" t="s">
        <v>282</v>
      </c>
      <c r="F519" s="1000">
        <v>34610</v>
      </c>
      <c r="G519" s="1000"/>
      <c r="H519" s="1000">
        <v>34620</v>
      </c>
      <c r="I519" s="1000"/>
      <c r="J519" s="971">
        <f t="shared" ref="J519" si="3942">H519-F519</f>
        <v>10</v>
      </c>
      <c r="K519" s="1000">
        <v>34620</v>
      </c>
      <c r="L519" s="541">
        <f t="shared" ref="L519" si="3943">K519-H519</f>
        <v>0</v>
      </c>
      <c r="M519" s="1000">
        <v>34635</v>
      </c>
      <c r="N519" s="1000"/>
      <c r="O519" s="541">
        <f t="shared" ref="O519" si="3944">M519-K519</f>
        <v>15</v>
      </c>
      <c r="P519" s="541">
        <f t="shared" ref="P519" si="3945">M519-H519</f>
        <v>15</v>
      </c>
      <c r="Q519" s="1000">
        <v>34635</v>
      </c>
      <c r="R519" s="1000"/>
      <c r="S519" s="971">
        <f t="shared" ref="S519" si="3946">Q519-M519</f>
        <v>0</v>
      </c>
      <c r="T519" s="542">
        <f t="shared" ref="T519" si="3947">Q519-F519</f>
        <v>25</v>
      </c>
      <c r="U519" s="542"/>
      <c r="V519" s="541">
        <f t="shared" ref="V519" si="3948">P519</f>
        <v>15</v>
      </c>
      <c r="W519" s="543">
        <f t="shared" ref="W519" si="3949">T519-V519</f>
        <v>10</v>
      </c>
      <c r="X519" s="972" t="s">
        <v>423</v>
      </c>
      <c r="Y519" s="162" t="s">
        <v>51</v>
      </c>
      <c r="Z519" s="162" t="s">
        <v>29</v>
      </c>
      <c r="AA519" s="972">
        <v>2024</v>
      </c>
      <c r="AB519" s="164" t="s">
        <v>30</v>
      </c>
      <c r="AC519" s="1001">
        <v>9</v>
      </c>
      <c r="AD519" s="974">
        <f t="shared" ref="AD519" si="3950">T519/AC519</f>
        <v>2.7777777777777777</v>
      </c>
      <c r="AE519" s="975">
        <v>23.45</v>
      </c>
      <c r="AF519" s="544">
        <f t="shared" ref="AF519" si="3951">AD519*AE519</f>
        <v>65.138888888888886</v>
      </c>
      <c r="AG519" s="1030" t="s">
        <v>446</v>
      </c>
      <c r="AH519" s="1007">
        <f t="shared" ref="AH519" si="3952">AF519</f>
        <v>65.138888888888886</v>
      </c>
      <c r="AI519" s="978">
        <f t="shared" ref="AI519" si="3953">AD519</f>
        <v>2.7777777777777777</v>
      </c>
      <c r="AJ519" s="978">
        <f t="shared" ref="AJ519" si="3954">T519</f>
        <v>25</v>
      </c>
    </row>
    <row r="520" spans="1:39">
      <c r="A520" s="999">
        <v>45768</v>
      </c>
      <c r="B520" s="164" t="s">
        <v>607</v>
      </c>
      <c r="C520" s="164" t="s">
        <v>111</v>
      </c>
      <c r="D520" s="162" t="s">
        <v>584</v>
      </c>
      <c r="E520" s="164" t="s">
        <v>282</v>
      </c>
      <c r="F520" s="1000">
        <v>34635</v>
      </c>
      <c r="G520" s="1000"/>
      <c r="H520" s="1000">
        <v>34635</v>
      </c>
      <c r="I520" s="1000"/>
      <c r="J520" s="971">
        <f t="shared" ref="J520" si="3955">H520-F520</f>
        <v>0</v>
      </c>
      <c r="K520" s="1000">
        <v>34635</v>
      </c>
      <c r="L520" s="541">
        <f t="shared" ref="L520" si="3956">K520-H520</f>
        <v>0</v>
      </c>
      <c r="M520" s="1000">
        <v>34647</v>
      </c>
      <c r="N520" s="1000"/>
      <c r="O520" s="541">
        <f t="shared" ref="O520" si="3957">M520-K520</f>
        <v>12</v>
      </c>
      <c r="P520" s="541">
        <f t="shared" ref="P520" si="3958">M520-H520</f>
        <v>12</v>
      </c>
      <c r="Q520" s="1000">
        <v>34651</v>
      </c>
      <c r="R520" s="1000"/>
      <c r="S520" s="971">
        <f t="shared" ref="S520" si="3959">Q520-M520</f>
        <v>4</v>
      </c>
      <c r="T520" s="542">
        <f t="shared" ref="T520" si="3960">Q520-F520</f>
        <v>16</v>
      </c>
      <c r="U520" s="542"/>
      <c r="V520" s="541">
        <f t="shared" ref="V520" si="3961">P520</f>
        <v>12</v>
      </c>
      <c r="W520" s="543">
        <f t="shared" ref="W520" si="3962">T520-V520</f>
        <v>4</v>
      </c>
      <c r="X520" s="972" t="s">
        <v>423</v>
      </c>
      <c r="Y520" s="162" t="s">
        <v>51</v>
      </c>
      <c r="Z520" s="162" t="s">
        <v>29</v>
      </c>
      <c r="AA520" s="972">
        <v>2024</v>
      </c>
      <c r="AB520" s="164" t="s">
        <v>30</v>
      </c>
      <c r="AC520" s="1001">
        <v>9</v>
      </c>
      <c r="AD520" s="974">
        <f t="shared" ref="AD520" si="3963">T520/AC520</f>
        <v>1.7777777777777777</v>
      </c>
      <c r="AE520" s="975">
        <v>23.45</v>
      </c>
      <c r="AF520" s="544">
        <f t="shared" ref="AF520" si="3964">AD520*AE520</f>
        <v>41.688888888888883</v>
      </c>
      <c r="AG520" s="1030" t="s">
        <v>446</v>
      </c>
      <c r="AH520" s="1007">
        <f t="shared" ref="AH520" si="3965">AF520</f>
        <v>41.688888888888883</v>
      </c>
      <c r="AI520" s="978">
        <f t="shared" ref="AI520" si="3966">AD520</f>
        <v>1.7777777777777777</v>
      </c>
      <c r="AJ520" s="978">
        <f t="shared" ref="AJ520" si="3967">T520</f>
        <v>16</v>
      </c>
    </row>
    <row r="521" spans="1:39">
      <c r="A521" s="999">
        <v>45768</v>
      </c>
      <c r="B521" s="164" t="s">
        <v>607</v>
      </c>
      <c r="C521" s="164" t="s">
        <v>111</v>
      </c>
      <c r="D521" s="162" t="s">
        <v>609</v>
      </c>
      <c r="E521" s="164" t="s">
        <v>283</v>
      </c>
      <c r="F521" s="1000">
        <v>34651</v>
      </c>
      <c r="G521" s="1000"/>
      <c r="H521" s="1000">
        <v>34654</v>
      </c>
      <c r="I521" s="1000"/>
      <c r="J521" s="971">
        <f t="shared" ref="J521" si="3968">H521-F521</f>
        <v>3</v>
      </c>
      <c r="K521" s="1000">
        <v>34654</v>
      </c>
      <c r="L521" s="541">
        <f t="shared" ref="L521" si="3969">K521-H521</f>
        <v>0</v>
      </c>
      <c r="M521" s="1000">
        <v>34665</v>
      </c>
      <c r="N521" s="1000"/>
      <c r="O521" s="541">
        <f t="shared" ref="O521" si="3970">M521-K521</f>
        <v>11</v>
      </c>
      <c r="P521" s="541">
        <f t="shared" ref="P521" si="3971">M521-H521</f>
        <v>11</v>
      </c>
      <c r="Q521" s="1000">
        <v>34665</v>
      </c>
      <c r="R521" s="1000"/>
      <c r="S521" s="971">
        <f t="shared" ref="S521" si="3972">Q521-M521</f>
        <v>0</v>
      </c>
      <c r="T521" s="542">
        <f t="shared" ref="T521" si="3973">Q521-F521</f>
        <v>14</v>
      </c>
      <c r="U521" s="542"/>
      <c r="V521" s="541">
        <f t="shared" ref="V521" si="3974">P521</f>
        <v>11</v>
      </c>
      <c r="W521" s="543">
        <f t="shared" ref="W521" si="3975">T521-V521</f>
        <v>3</v>
      </c>
      <c r="X521" s="972" t="s">
        <v>423</v>
      </c>
      <c r="Y521" s="162" t="s">
        <v>51</v>
      </c>
      <c r="Z521" s="162" t="s">
        <v>29</v>
      </c>
      <c r="AA521" s="972">
        <v>2024</v>
      </c>
      <c r="AB521" s="164" t="s">
        <v>30</v>
      </c>
      <c r="AC521" s="1001">
        <v>9</v>
      </c>
      <c r="AD521" s="974">
        <f t="shared" ref="AD521" si="3976">T521/AC521</f>
        <v>1.5555555555555556</v>
      </c>
      <c r="AE521" s="975">
        <v>23.45</v>
      </c>
      <c r="AF521" s="544">
        <f t="shared" ref="AF521" si="3977">AD521*AE521</f>
        <v>36.477777777777774</v>
      </c>
      <c r="AG521" s="1030" t="s">
        <v>446</v>
      </c>
      <c r="AH521" s="1007">
        <f t="shared" ref="AH521" si="3978">AF521</f>
        <v>36.477777777777774</v>
      </c>
      <c r="AI521" s="978">
        <f t="shared" ref="AI521" si="3979">AD521</f>
        <v>1.5555555555555556</v>
      </c>
      <c r="AJ521" s="978">
        <f t="shared" ref="AJ521" si="3980">T521</f>
        <v>14</v>
      </c>
    </row>
    <row r="522" spans="1:39">
      <c r="A522" s="999">
        <v>45768</v>
      </c>
      <c r="B522" s="164" t="s">
        <v>607</v>
      </c>
      <c r="C522" s="164" t="s">
        <v>111</v>
      </c>
      <c r="D522" s="162" t="s">
        <v>448</v>
      </c>
      <c r="E522" s="164" t="s">
        <v>283</v>
      </c>
      <c r="F522" s="1000">
        <v>34665</v>
      </c>
      <c r="G522" s="1000"/>
      <c r="H522" s="1000">
        <v>34665</v>
      </c>
      <c r="I522" s="1000"/>
      <c r="J522" s="971">
        <f t="shared" ref="J522" si="3981">H522-F522</f>
        <v>0</v>
      </c>
      <c r="K522" s="1000">
        <v>34665</v>
      </c>
      <c r="L522" s="541">
        <f t="shared" ref="L522" si="3982">K522-H522</f>
        <v>0</v>
      </c>
      <c r="M522" s="1000">
        <v>34682</v>
      </c>
      <c r="N522" s="1000"/>
      <c r="O522" s="541">
        <f t="shared" ref="O522" si="3983">M522-K522</f>
        <v>17</v>
      </c>
      <c r="P522" s="541">
        <f t="shared" ref="P522" si="3984">M522-H522</f>
        <v>17</v>
      </c>
      <c r="Q522" s="1000">
        <v>34689</v>
      </c>
      <c r="R522" s="1000"/>
      <c r="S522" s="971">
        <f t="shared" ref="S522" si="3985">Q522-M522</f>
        <v>7</v>
      </c>
      <c r="T522" s="542">
        <f t="shared" ref="T522" si="3986">Q522-F522</f>
        <v>24</v>
      </c>
      <c r="U522" s="542"/>
      <c r="V522" s="541">
        <f t="shared" ref="V522" si="3987">P522</f>
        <v>17</v>
      </c>
      <c r="W522" s="543">
        <f t="shared" ref="W522" si="3988">T522-V522</f>
        <v>7</v>
      </c>
      <c r="X522" s="972" t="s">
        <v>423</v>
      </c>
      <c r="Y522" s="162" t="s">
        <v>51</v>
      </c>
      <c r="Z522" s="162" t="s">
        <v>29</v>
      </c>
      <c r="AA522" s="972">
        <v>2024</v>
      </c>
      <c r="AB522" s="164" t="s">
        <v>30</v>
      </c>
      <c r="AC522" s="1001">
        <v>9</v>
      </c>
      <c r="AD522" s="974">
        <f t="shared" ref="AD522" si="3989">T522/AC522</f>
        <v>2.6666666666666665</v>
      </c>
      <c r="AE522" s="975">
        <v>23.45</v>
      </c>
      <c r="AF522" s="544">
        <f t="shared" ref="AF522" si="3990">AD522*AE522</f>
        <v>62.533333333333331</v>
      </c>
      <c r="AG522" s="1030" t="s">
        <v>446</v>
      </c>
      <c r="AH522" s="1007">
        <f t="shared" ref="AH522" si="3991">AF522</f>
        <v>62.533333333333331</v>
      </c>
      <c r="AI522" s="978">
        <f t="shared" ref="AI522" si="3992">AD522</f>
        <v>2.6666666666666665</v>
      </c>
      <c r="AJ522" s="978">
        <f t="shared" ref="AJ522" si="3993">T522</f>
        <v>24</v>
      </c>
    </row>
    <row r="523" spans="1:39">
      <c r="A523" s="999">
        <v>45769</v>
      </c>
      <c r="B523" s="164" t="s">
        <v>607</v>
      </c>
      <c r="C523" s="164" t="s">
        <v>111</v>
      </c>
      <c r="D523" s="162" t="s">
        <v>447</v>
      </c>
      <c r="E523" s="164" t="s">
        <v>282</v>
      </c>
      <c r="F523" s="1000">
        <v>34689</v>
      </c>
      <c r="G523" s="1000"/>
      <c r="H523" s="1000">
        <v>34698</v>
      </c>
      <c r="I523" s="1000"/>
      <c r="J523" s="971">
        <f t="shared" ref="J523" si="3994">H523-F523</f>
        <v>9</v>
      </c>
      <c r="K523" s="1000">
        <v>34698</v>
      </c>
      <c r="L523" s="541">
        <f t="shared" ref="L523" si="3995">K523-H523</f>
        <v>0</v>
      </c>
      <c r="M523" s="1000">
        <v>34711</v>
      </c>
      <c r="N523" s="1000"/>
      <c r="O523" s="541">
        <f t="shared" ref="O523" si="3996">M523-K523</f>
        <v>13</v>
      </c>
      <c r="P523" s="541">
        <f t="shared" ref="P523" si="3997">M523-H523</f>
        <v>13</v>
      </c>
      <c r="Q523" s="1000">
        <v>34711</v>
      </c>
      <c r="R523" s="1000"/>
      <c r="S523" s="971">
        <f t="shared" ref="S523" si="3998">Q523-M523</f>
        <v>0</v>
      </c>
      <c r="T523" s="542">
        <f t="shared" ref="T523" si="3999">Q523-F523</f>
        <v>22</v>
      </c>
      <c r="U523" s="542"/>
      <c r="V523" s="541">
        <f t="shared" ref="V523" si="4000">P523</f>
        <v>13</v>
      </c>
      <c r="W523" s="543">
        <f t="shared" ref="W523" si="4001">T523-V523</f>
        <v>9</v>
      </c>
      <c r="X523" s="972" t="s">
        <v>423</v>
      </c>
      <c r="Y523" s="162" t="s">
        <v>51</v>
      </c>
      <c r="Z523" s="162" t="s">
        <v>29</v>
      </c>
      <c r="AA523" s="972">
        <v>2024</v>
      </c>
      <c r="AB523" s="164" t="s">
        <v>30</v>
      </c>
      <c r="AC523" s="1001">
        <v>9</v>
      </c>
      <c r="AD523" s="974">
        <f t="shared" ref="AD523" si="4002">T523/AC523</f>
        <v>2.4444444444444446</v>
      </c>
      <c r="AE523" s="975">
        <v>23.45</v>
      </c>
      <c r="AF523" s="544">
        <f t="shared" ref="AF523" si="4003">AD523*AE523</f>
        <v>57.322222222222223</v>
      </c>
      <c r="AG523" s="1030" t="s">
        <v>446</v>
      </c>
      <c r="AH523" s="1007">
        <f t="shared" ref="AH523" si="4004">AF523</f>
        <v>57.322222222222223</v>
      </c>
      <c r="AI523" s="978">
        <f t="shared" ref="AI523" si="4005">AD523</f>
        <v>2.4444444444444446</v>
      </c>
      <c r="AJ523" s="978">
        <f t="shared" ref="AJ523" si="4006">T523</f>
        <v>22</v>
      </c>
      <c r="AK523" s="1114" t="s">
        <v>439</v>
      </c>
      <c r="AL523" s="1114" t="s">
        <v>440</v>
      </c>
      <c r="AM523" s="1115" t="s">
        <v>2</v>
      </c>
    </row>
    <row r="524" spans="1:39">
      <c r="A524" s="999">
        <v>45769</v>
      </c>
      <c r="B524" s="164" t="s">
        <v>607</v>
      </c>
      <c r="C524" s="164" t="s">
        <v>111</v>
      </c>
      <c r="D524" s="162" t="s">
        <v>584</v>
      </c>
      <c r="E524" s="164" t="s">
        <v>282</v>
      </c>
      <c r="F524" s="1000">
        <v>34711</v>
      </c>
      <c r="G524" s="1000"/>
      <c r="H524" s="1000">
        <v>34711</v>
      </c>
      <c r="I524" s="1000"/>
      <c r="J524" s="971">
        <f t="shared" ref="J524" si="4007">H524-F524</f>
        <v>0</v>
      </c>
      <c r="K524" s="1000">
        <v>34711</v>
      </c>
      <c r="L524" s="541">
        <f t="shared" ref="L524" si="4008">K524-H524</f>
        <v>0</v>
      </c>
      <c r="M524" s="1000">
        <v>34725</v>
      </c>
      <c r="N524" s="1000"/>
      <c r="O524" s="541">
        <f t="shared" ref="O524" si="4009">M524-K524</f>
        <v>14</v>
      </c>
      <c r="P524" s="541">
        <f t="shared" ref="P524" si="4010">M524-H524</f>
        <v>14</v>
      </c>
      <c r="Q524" s="1000">
        <v>34728</v>
      </c>
      <c r="R524" s="1000"/>
      <c r="S524" s="971">
        <f t="shared" ref="S524" si="4011">Q524-M524</f>
        <v>3</v>
      </c>
      <c r="T524" s="542">
        <f t="shared" ref="T524" si="4012">Q524-F524</f>
        <v>17</v>
      </c>
      <c r="U524" s="542"/>
      <c r="V524" s="541">
        <f t="shared" ref="V524" si="4013">P524</f>
        <v>14</v>
      </c>
      <c r="W524" s="543">
        <f t="shared" ref="W524" si="4014">T524-V524</f>
        <v>3</v>
      </c>
      <c r="X524" s="972" t="s">
        <v>423</v>
      </c>
      <c r="Y524" s="162" t="s">
        <v>51</v>
      </c>
      <c r="Z524" s="162" t="s">
        <v>29</v>
      </c>
      <c r="AA524" s="972">
        <v>2024</v>
      </c>
      <c r="AB524" s="164" t="s">
        <v>30</v>
      </c>
      <c r="AC524" s="1001">
        <v>9</v>
      </c>
      <c r="AD524" s="974">
        <f t="shared" ref="AD524" si="4015">T524/AC524</f>
        <v>1.8888888888888888</v>
      </c>
      <c r="AE524" s="975">
        <v>23.45</v>
      </c>
      <c r="AF524" s="544">
        <f t="shared" ref="AF524" si="4016">AD524*AE524</f>
        <v>44.294444444444444</v>
      </c>
      <c r="AG524" s="1030" t="s">
        <v>446</v>
      </c>
      <c r="AH524" s="1007">
        <f t="shared" ref="AH524" si="4017">AF524</f>
        <v>44.294444444444444</v>
      </c>
      <c r="AI524" s="978">
        <f t="shared" ref="AI524" si="4018">AD524</f>
        <v>1.8888888888888888</v>
      </c>
      <c r="AJ524" s="978">
        <f t="shared" ref="AJ524" si="4019">T524</f>
        <v>17</v>
      </c>
      <c r="AK524" s="1121">
        <f>SUM(AH514:AH524)</f>
        <v>620.12222222222204</v>
      </c>
      <c r="AL524" s="1116">
        <v>700</v>
      </c>
      <c r="AM524" s="1117">
        <v>45769</v>
      </c>
    </row>
    <row r="525" spans="1:39">
      <c r="A525" s="999">
        <v>45769</v>
      </c>
      <c r="B525" s="164" t="s">
        <v>607</v>
      </c>
      <c r="C525" s="164" t="s">
        <v>111</v>
      </c>
      <c r="D525" s="162" t="s">
        <v>609</v>
      </c>
      <c r="E525" s="164" t="s">
        <v>283</v>
      </c>
      <c r="F525" s="1000">
        <v>34728</v>
      </c>
      <c r="G525" s="1000"/>
      <c r="H525" s="1000">
        <v>34732</v>
      </c>
      <c r="I525" s="1000"/>
      <c r="J525" s="971">
        <f t="shared" ref="J525" si="4020">H525-F525</f>
        <v>4</v>
      </c>
      <c r="K525" s="1000">
        <v>34732</v>
      </c>
      <c r="L525" s="541">
        <f t="shared" ref="L525" si="4021">K525-H525</f>
        <v>0</v>
      </c>
      <c r="M525" s="1000">
        <v>34743</v>
      </c>
      <c r="N525" s="1000"/>
      <c r="O525" s="541">
        <f t="shared" ref="O525" si="4022">M525-K525</f>
        <v>11</v>
      </c>
      <c r="P525" s="541">
        <f t="shared" ref="P525" si="4023">M525-H525</f>
        <v>11</v>
      </c>
      <c r="Q525" s="1000">
        <v>34743</v>
      </c>
      <c r="R525" s="1000"/>
      <c r="S525" s="971">
        <f t="shared" ref="S525" si="4024">Q525-M525</f>
        <v>0</v>
      </c>
      <c r="T525" s="542">
        <f t="shared" ref="T525" si="4025">Q525-F525</f>
        <v>15</v>
      </c>
      <c r="U525" s="542"/>
      <c r="V525" s="541">
        <f t="shared" ref="V525" si="4026">P525</f>
        <v>11</v>
      </c>
      <c r="W525" s="543">
        <f t="shared" ref="W525" si="4027">T525-V525</f>
        <v>4</v>
      </c>
      <c r="X525" s="972" t="s">
        <v>423</v>
      </c>
      <c r="Y525" s="162" t="s">
        <v>51</v>
      </c>
      <c r="Z525" s="162" t="s">
        <v>29</v>
      </c>
      <c r="AA525" s="972">
        <v>2024</v>
      </c>
      <c r="AB525" s="164" t="s">
        <v>30</v>
      </c>
      <c r="AC525" s="1001">
        <v>9</v>
      </c>
      <c r="AD525" s="974">
        <f t="shared" ref="AD525" si="4028">T525/AC525</f>
        <v>1.6666666666666667</v>
      </c>
      <c r="AE525" s="975">
        <v>23.45</v>
      </c>
      <c r="AF525" s="544">
        <f t="shared" ref="AF525" si="4029">AD525*AE525</f>
        <v>39.083333333333336</v>
      </c>
      <c r="AG525" s="1030" t="s">
        <v>446</v>
      </c>
      <c r="AH525" s="1007">
        <f t="shared" ref="AH525" si="4030">AF525</f>
        <v>39.083333333333336</v>
      </c>
      <c r="AI525" s="978">
        <f t="shared" ref="AI525" si="4031">AD525</f>
        <v>1.6666666666666667</v>
      </c>
      <c r="AJ525" s="978">
        <f t="shared" ref="AJ525" si="4032">T525</f>
        <v>15</v>
      </c>
    </row>
    <row r="526" spans="1:39">
      <c r="A526" s="999">
        <v>45769</v>
      </c>
      <c r="B526" s="164" t="s">
        <v>607</v>
      </c>
      <c r="C526" s="164" t="s">
        <v>111</v>
      </c>
      <c r="D526" s="162" t="s">
        <v>448</v>
      </c>
      <c r="E526" s="164" t="s">
        <v>283</v>
      </c>
      <c r="F526" s="1000">
        <v>34743</v>
      </c>
      <c r="G526" s="1000"/>
      <c r="H526" s="1000">
        <v>34743</v>
      </c>
      <c r="I526" s="1000"/>
      <c r="J526" s="971">
        <f t="shared" ref="J526" si="4033">H526-F526</f>
        <v>0</v>
      </c>
      <c r="K526" s="1000">
        <v>34743</v>
      </c>
      <c r="L526" s="541">
        <f t="shared" ref="L526" si="4034">K526-H526</f>
        <v>0</v>
      </c>
      <c r="M526" s="1000">
        <v>34759</v>
      </c>
      <c r="N526" s="1000"/>
      <c r="O526" s="541">
        <f t="shared" ref="O526" si="4035">M526-K526</f>
        <v>16</v>
      </c>
      <c r="P526" s="541">
        <f t="shared" ref="P526" si="4036">M526-H526</f>
        <v>16</v>
      </c>
      <c r="Q526" s="1000">
        <v>34770</v>
      </c>
      <c r="R526" s="1000"/>
      <c r="S526" s="971">
        <f t="shared" ref="S526" si="4037">Q526-M526</f>
        <v>11</v>
      </c>
      <c r="T526" s="542">
        <f t="shared" ref="T526" si="4038">Q526-F526</f>
        <v>27</v>
      </c>
      <c r="U526" s="542"/>
      <c r="V526" s="541">
        <f t="shared" ref="V526" si="4039">P526</f>
        <v>16</v>
      </c>
      <c r="W526" s="543">
        <f t="shared" ref="W526" si="4040">T526-V526</f>
        <v>11</v>
      </c>
      <c r="X526" s="972" t="s">
        <v>423</v>
      </c>
      <c r="Y526" s="162" t="s">
        <v>51</v>
      </c>
      <c r="Z526" s="162" t="s">
        <v>29</v>
      </c>
      <c r="AA526" s="972">
        <v>2024</v>
      </c>
      <c r="AB526" s="164" t="s">
        <v>30</v>
      </c>
      <c r="AC526" s="1001">
        <v>9</v>
      </c>
      <c r="AD526" s="974">
        <f t="shared" ref="AD526" si="4041">T526/AC526</f>
        <v>3</v>
      </c>
      <c r="AE526" s="975">
        <v>23.45</v>
      </c>
      <c r="AF526" s="544">
        <f t="shared" ref="AF526" si="4042">AD526*AE526</f>
        <v>70.349999999999994</v>
      </c>
      <c r="AG526" s="1030" t="s">
        <v>446</v>
      </c>
      <c r="AH526" s="1007">
        <f t="shared" ref="AH526" si="4043">AF526</f>
        <v>70.349999999999994</v>
      </c>
      <c r="AI526" s="978">
        <f t="shared" ref="AI526" si="4044">AD526</f>
        <v>3</v>
      </c>
      <c r="AJ526" s="978">
        <f t="shared" ref="AJ526" si="4045">T526</f>
        <v>27</v>
      </c>
    </row>
    <row r="527" spans="1:39">
      <c r="A527" s="999">
        <v>45770</v>
      </c>
      <c r="B527" s="164" t="s">
        <v>607</v>
      </c>
      <c r="C527" s="164" t="s">
        <v>111</v>
      </c>
      <c r="D527" s="162" t="s">
        <v>447</v>
      </c>
      <c r="E527" s="164" t="s">
        <v>282</v>
      </c>
      <c r="F527" s="1000">
        <v>34770</v>
      </c>
      <c r="G527" s="1000"/>
      <c r="H527" s="1000">
        <v>34779</v>
      </c>
      <c r="I527" s="1000"/>
      <c r="J527" s="971">
        <f t="shared" ref="J527" si="4046">H527-F527</f>
        <v>9</v>
      </c>
      <c r="K527" s="1000">
        <v>34779</v>
      </c>
      <c r="L527" s="541">
        <f t="shared" ref="L527" si="4047">K527-H527</f>
        <v>0</v>
      </c>
      <c r="M527" s="1000">
        <v>34790</v>
      </c>
      <c r="N527" s="1000"/>
      <c r="O527" s="541">
        <f t="shared" ref="O527" si="4048">M527-K527</f>
        <v>11</v>
      </c>
      <c r="P527" s="541">
        <f t="shared" ref="P527" si="4049">M527-H527</f>
        <v>11</v>
      </c>
      <c r="Q527" s="1000">
        <v>34793</v>
      </c>
      <c r="R527" s="1000"/>
      <c r="S527" s="971">
        <f t="shared" ref="S527" si="4050">Q527-M527</f>
        <v>3</v>
      </c>
      <c r="T527" s="542">
        <f t="shared" ref="T527" si="4051">Q527-F527</f>
        <v>23</v>
      </c>
      <c r="U527" s="542"/>
      <c r="V527" s="541">
        <f t="shared" ref="V527" si="4052">P527</f>
        <v>11</v>
      </c>
      <c r="W527" s="543">
        <f t="shared" ref="W527" si="4053">T527-V527</f>
        <v>12</v>
      </c>
      <c r="X527" s="972" t="s">
        <v>423</v>
      </c>
      <c r="Y527" s="162" t="s">
        <v>51</v>
      </c>
      <c r="Z527" s="162" t="s">
        <v>29</v>
      </c>
      <c r="AA527" s="972">
        <v>2024</v>
      </c>
      <c r="AB527" s="164" t="s">
        <v>30</v>
      </c>
      <c r="AC527" s="1001">
        <v>9</v>
      </c>
      <c r="AD527" s="974">
        <f t="shared" ref="AD527" si="4054">T527/AC527</f>
        <v>2.5555555555555554</v>
      </c>
      <c r="AE527" s="975">
        <v>23.45</v>
      </c>
      <c r="AF527" s="544">
        <f t="shared" ref="AF527" si="4055">AD527*AE527</f>
        <v>59.92777777777777</v>
      </c>
      <c r="AG527" s="1030" t="s">
        <v>446</v>
      </c>
      <c r="AH527" s="1007">
        <f t="shared" ref="AH527" si="4056">AF527</f>
        <v>59.92777777777777</v>
      </c>
      <c r="AI527" s="978">
        <f t="shared" ref="AI527" si="4057">AD527</f>
        <v>2.5555555555555554</v>
      </c>
      <c r="AJ527" s="978">
        <f t="shared" ref="AJ527" si="4058">T527</f>
        <v>23</v>
      </c>
    </row>
    <row r="528" spans="1:39">
      <c r="A528" s="999">
        <v>45770</v>
      </c>
      <c r="B528" s="164" t="s">
        <v>607</v>
      </c>
      <c r="C528" s="164" t="s">
        <v>111</v>
      </c>
      <c r="D528" s="162" t="s">
        <v>584</v>
      </c>
      <c r="E528" s="164" t="s">
        <v>282</v>
      </c>
      <c r="F528" s="1000">
        <v>34793</v>
      </c>
      <c r="G528" s="1000"/>
      <c r="H528" s="1000">
        <v>34793</v>
      </c>
      <c r="I528" s="1000"/>
      <c r="J528" s="971">
        <f t="shared" ref="J528" si="4059">H528-F528</f>
        <v>0</v>
      </c>
      <c r="K528" s="1000">
        <v>34793</v>
      </c>
      <c r="L528" s="541">
        <f t="shared" ref="L528" si="4060">K528-H528</f>
        <v>0</v>
      </c>
      <c r="M528" s="1000">
        <v>34807</v>
      </c>
      <c r="N528" s="1000"/>
      <c r="O528" s="541">
        <f t="shared" ref="O528" si="4061">M528-K528</f>
        <v>14</v>
      </c>
      <c r="P528" s="541">
        <f t="shared" ref="P528" si="4062">M528-H528</f>
        <v>14</v>
      </c>
      <c r="Q528" s="1000">
        <v>34810</v>
      </c>
      <c r="R528" s="1000"/>
      <c r="S528" s="971">
        <f t="shared" ref="S528" si="4063">Q528-M528</f>
        <v>3</v>
      </c>
      <c r="T528" s="542">
        <f t="shared" ref="T528" si="4064">Q528-F528</f>
        <v>17</v>
      </c>
      <c r="U528" s="542"/>
      <c r="V528" s="541">
        <f t="shared" ref="V528" si="4065">P528</f>
        <v>14</v>
      </c>
      <c r="W528" s="543">
        <f t="shared" ref="W528" si="4066">T528-V528</f>
        <v>3</v>
      </c>
      <c r="X528" s="972" t="s">
        <v>423</v>
      </c>
      <c r="Y528" s="162" t="s">
        <v>51</v>
      </c>
      <c r="Z528" s="162" t="s">
        <v>29</v>
      </c>
      <c r="AA528" s="972">
        <v>2024</v>
      </c>
      <c r="AB528" s="164" t="s">
        <v>30</v>
      </c>
      <c r="AC528" s="1001">
        <v>9</v>
      </c>
      <c r="AD528" s="974">
        <f t="shared" ref="AD528" si="4067">T528/AC528</f>
        <v>1.8888888888888888</v>
      </c>
      <c r="AE528" s="975">
        <v>23.45</v>
      </c>
      <c r="AF528" s="544">
        <f t="shared" ref="AF528" si="4068">AD528*AE528</f>
        <v>44.294444444444444</v>
      </c>
      <c r="AG528" s="1030" t="s">
        <v>446</v>
      </c>
      <c r="AH528" s="1007">
        <f t="shared" ref="AH528" si="4069">AF528</f>
        <v>44.294444444444444</v>
      </c>
      <c r="AI528" s="978">
        <f t="shared" ref="AI528" si="4070">AD528</f>
        <v>1.8888888888888888</v>
      </c>
      <c r="AJ528" s="978">
        <f t="shared" ref="AJ528" si="4071">T528</f>
        <v>17</v>
      </c>
    </row>
    <row r="529" spans="1:39">
      <c r="A529" s="999">
        <v>45770</v>
      </c>
      <c r="B529" s="164" t="s">
        <v>607</v>
      </c>
      <c r="C529" s="164" t="s">
        <v>111</v>
      </c>
      <c r="D529" s="162" t="s">
        <v>609</v>
      </c>
      <c r="E529" s="164" t="s">
        <v>283</v>
      </c>
      <c r="F529" s="1000">
        <v>34810</v>
      </c>
      <c r="G529" s="1000"/>
      <c r="H529" s="1000">
        <v>34813</v>
      </c>
      <c r="I529" s="1000"/>
      <c r="J529" s="971">
        <f t="shared" ref="J529" si="4072">H529-F529</f>
        <v>3</v>
      </c>
      <c r="K529" s="1000">
        <v>34813</v>
      </c>
      <c r="L529" s="541">
        <f t="shared" ref="L529" si="4073">K529-H529</f>
        <v>0</v>
      </c>
      <c r="M529" s="1000">
        <v>34825</v>
      </c>
      <c r="N529" s="1000"/>
      <c r="O529" s="541">
        <f t="shared" ref="O529" si="4074">M529-K529</f>
        <v>12</v>
      </c>
      <c r="P529" s="541">
        <f t="shared" ref="P529" si="4075">M529-H529</f>
        <v>12</v>
      </c>
      <c r="Q529" s="1000">
        <v>34825</v>
      </c>
      <c r="R529" s="1000"/>
      <c r="S529" s="971">
        <f t="shared" ref="S529" si="4076">Q529-M529</f>
        <v>0</v>
      </c>
      <c r="T529" s="542">
        <f t="shared" ref="T529" si="4077">Q529-F529</f>
        <v>15</v>
      </c>
      <c r="U529" s="542"/>
      <c r="V529" s="541">
        <f t="shared" ref="V529" si="4078">P529</f>
        <v>12</v>
      </c>
      <c r="W529" s="543">
        <f t="shared" ref="W529" si="4079">T529-V529</f>
        <v>3</v>
      </c>
      <c r="X529" s="972" t="s">
        <v>423</v>
      </c>
      <c r="Y529" s="162" t="s">
        <v>51</v>
      </c>
      <c r="Z529" s="162" t="s">
        <v>29</v>
      </c>
      <c r="AA529" s="972">
        <v>2024</v>
      </c>
      <c r="AB529" s="164" t="s">
        <v>30</v>
      </c>
      <c r="AC529" s="1001">
        <v>9</v>
      </c>
      <c r="AD529" s="974">
        <f t="shared" ref="AD529" si="4080">T529/AC529</f>
        <v>1.6666666666666667</v>
      </c>
      <c r="AE529" s="975">
        <v>23.45</v>
      </c>
      <c r="AF529" s="544">
        <f t="shared" ref="AF529" si="4081">AD529*AE529</f>
        <v>39.083333333333336</v>
      </c>
      <c r="AG529" s="1030" t="s">
        <v>446</v>
      </c>
      <c r="AH529" s="1007">
        <f t="shared" ref="AH529" si="4082">AF529</f>
        <v>39.083333333333336</v>
      </c>
      <c r="AI529" s="978">
        <f t="shared" ref="AI529" si="4083">AD529</f>
        <v>1.6666666666666667</v>
      </c>
      <c r="AJ529" s="978">
        <f t="shared" ref="AJ529" si="4084">T529</f>
        <v>15</v>
      </c>
    </row>
    <row r="530" spans="1:39">
      <c r="A530" s="999">
        <v>45770</v>
      </c>
      <c r="B530" s="164" t="s">
        <v>607</v>
      </c>
      <c r="C530" s="164" t="s">
        <v>111</v>
      </c>
      <c r="D530" s="162" t="s">
        <v>448</v>
      </c>
      <c r="E530" s="164" t="s">
        <v>283</v>
      </c>
      <c r="F530" s="1000">
        <v>34825</v>
      </c>
      <c r="G530" s="1000"/>
      <c r="H530" s="1000">
        <v>34825</v>
      </c>
      <c r="I530" s="1000"/>
      <c r="J530" s="971">
        <f t="shared" ref="J530" si="4085">H530-F530</f>
        <v>0</v>
      </c>
      <c r="K530" s="1000">
        <v>34825</v>
      </c>
      <c r="L530" s="541">
        <f t="shared" ref="L530" si="4086">K530-H530</f>
        <v>0</v>
      </c>
      <c r="M530" s="1000">
        <v>34841</v>
      </c>
      <c r="N530" s="1000"/>
      <c r="O530" s="541">
        <f t="shared" ref="O530" si="4087">M530-K530</f>
        <v>16</v>
      </c>
      <c r="P530" s="541">
        <f t="shared" ref="P530" si="4088">M530-H530</f>
        <v>16</v>
      </c>
      <c r="Q530" s="1000">
        <v>34848</v>
      </c>
      <c r="R530" s="1000"/>
      <c r="S530" s="971">
        <f t="shared" ref="S530" si="4089">Q530-M530</f>
        <v>7</v>
      </c>
      <c r="T530" s="542">
        <f t="shared" ref="T530" si="4090">Q530-F530</f>
        <v>23</v>
      </c>
      <c r="U530" s="542"/>
      <c r="V530" s="541">
        <f t="shared" ref="V530" si="4091">P530</f>
        <v>16</v>
      </c>
      <c r="W530" s="543">
        <f t="shared" ref="W530" si="4092">T530-V530</f>
        <v>7</v>
      </c>
      <c r="X530" s="972" t="s">
        <v>423</v>
      </c>
      <c r="Y530" s="162" t="s">
        <v>51</v>
      </c>
      <c r="Z530" s="162" t="s">
        <v>29</v>
      </c>
      <c r="AA530" s="972">
        <v>2024</v>
      </c>
      <c r="AB530" s="164" t="s">
        <v>30</v>
      </c>
      <c r="AC530" s="1001">
        <v>9</v>
      </c>
      <c r="AD530" s="974">
        <f t="shared" ref="AD530" si="4093">T530/AC530</f>
        <v>2.5555555555555554</v>
      </c>
      <c r="AE530" s="975">
        <v>23.45</v>
      </c>
      <c r="AF530" s="544">
        <f t="shared" ref="AF530" si="4094">AD530*AE530</f>
        <v>59.92777777777777</v>
      </c>
      <c r="AG530" s="1030" t="s">
        <v>446</v>
      </c>
      <c r="AH530" s="1007">
        <f t="shared" ref="AH530" si="4095">AF530</f>
        <v>59.92777777777777</v>
      </c>
      <c r="AI530" s="978">
        <f t="shared" ref="AI530" si="4096">AD530</f>
        <v>2.5555555555555554</v>
      </c>
      <c r="AJ530" s="978">
        <f t="shared" ref="AJ530" si="4097">T530</f>
        <v>23</v>
      </c>
      <c r="AK530" s="1114" t="s">
        <v>439</v>
      </c>
      <c r="AL530" s="1114" t="s">
        <v>440</v>
      </c>
      <c r="AM530" s="1115" t="s">
        <v>2</v>
      </c>
    </row>
    <row r="531" spans="1:39">
      <c r="A531" s="999">
        <v>45771</v>
      </c>
      <c r="B531" s="164" t="s">
        <v>607</v>
      </c>
      <c r="C531" s="164" t="s">
        <v>111</v>
      </c>
      <c r="D531" s="162" t="s">
        <v>447</v>
      </c>
      <c r="E531" s="164" t="s">
        <v>282</v>
      </c>
      <c r="F531" s="1000">
        <v>34848</v>
      </c>
      <c r="G531" s="1000"/>
      <c r="H531" s="1000">
        <v>34857</v>
      </c>
      <c r="I531" s="1000"/>
      <c r="J531" s="971">
        <f t="shared" ref="J531" si="4098">H531-F531</f>
        <v>9</v>
      </c>
      <c r="K531" s="1000">
        <v>34857</v>
      </c>
      <c r="L531" s="541">
        <f t="shared" ref="L531" si="4099">K531-H531</f>
        <v>0</v>
      </c>
      <c r="M531" s="1000">
        <v>34872</v>
      </c>
      <c r="N531" s="1000"/>
      <c r="O531" s="541">
        <f t="shared" ref="O531" si="4100">M531-K531</f>
        <v>15</v>
      </c>
      <c r="P531" s="541">
        <f t="shared" ref="P531" si="4101">M531-H531</f>
        <v>15</v>
      </c>
      <c r="Q531" s="1000">
        <v>34880</v>
      </c>
      <c r="R531" s="1000"/>
      <c r="S531" s="971">
        <f t="shared" ref="S531" si="4102">Q531-M531</f>
        <v>8</v>
      </c>
      <c r="T531" s="542">
        <f t="shared" ref="T531" si="4103">Q531-F531</f>
        <v>32</v>
      </c>
      <c r="U531" s="542"/>
      <c r="V531" s="541">
        <f t="shared" ref="V531" si="4104">P531</f>
        <v>15</v>
      </c>
      <c r="W531" s="543">
        <f t="shared" ref="W531" si="4105">T531-V531</f>
        <v>17</v>
      </c>
      <c r="X531" s="972" t="s">
        <v>423</v>
      </c>
      <c r="Y531" s="162" t="s">
        <v>51</v>
      </c>
      <c r="Z531" s="162" t="s">
        <v>29</v>
      </c>
      <c r="AA531" s="972">
        <v>2024</v>
      </c>
      <c r="AB531" s="164" t="s">
        <v>30</v>
      </c>
      <c r="AC531" s="1001">
        <v>9</v>
      </c>
      <c r="AD531" s="974">
        <f t="shared" ref="AD531" si="4106">T531/AC531</f>
        <v>3.5555555555555554</v>
      </c>
      <c r="AE531" s="975">
        <v>23.45</v>
      </c>
      <c r="AF531" s="544">
        <f t="shared" ref="AF531" si="4107">AD531*AE531</f>
        <v>83.377777777777766</v>
      </c>
      <c r="AG531" s="1030" t="s">
        <v>446</v>
      </c>
      <c r="AH531" s="1007">
        <f t="shared" ref="AH531" si="4108">AF531</f>
        <v>83.377777777777766</v>
      </c>
      <c r="AI531" s="978">
        <f t="shared" ref="AI531" si="4109">AD531</f>
        <v>3.5555555555555554</v>
      </c>
      <c r="AJ531" s="978">
        <f t="shared" ref="AJ531" si="4110">T531</f>
        <v>32</v>
      </c>
      <c r="AK531" s="1121">
        <f>SUM(AH525:AH531)</f>
        <v>396.04444444444448</v>
      </c>
      <c r="AL531" s="1116">
        <v>500</v>
      </c>
      <c r="AM531" s="1117">
        <v>45771</v>
      </c>
    </row>
    <row r="532" spans="1:39">
      <c r="A532" s="999">
        <v>45771</v>
      </c>
      <c r="B532" s="164" t="s">
        <v>607</v>
      </c>
      <c r="C532" s="164" t="s">
        <v>111</v>
      </c>
      <c r="D532" s="162" t="s">
        <v>448</v>
      </c>
      <c r="E532" s="164" t="s">
        <v>283</v>
      </c>
      <c r="F532" s="1000">
        <v>34880</v>
      </c>
      <c r="G532" s="1000"/>
      <c r="H532" s="1000">
        <v>34887</v>
      </c>
      <c r="I532" s="1000"/>
      <c r="J532" s="971">
        <f t="shared" ref="J532" si="4111">H532-F532</f>
        <v>7</v>
      </c>
      <c r="K532" s="1000">
        <v>34887</v>
      </c>
      <c r="L532" s="541">
        <f t="shared" ref="L532" si="4112">K532-H532</f>
        <v>0</v>
      </c>
      <c r="M532" s="1000">
        <v>34903</v>
      </c>
      <c r="N532" s="1000"/>
      <c r="O532" s="541">
        <f t="shared" ref="O532" si="4113">M532-K532</f>
        <v>16</v>
      </c>
      <c r="P532" s="541">
        <f t="shared" ref="P532" si="4114">M532-H532</f>
        <v>16</v>
      </c>
      <c r="Q532" s="1000">
        <v>34910</v>
      </c>
      <c r="R532" s="1000"/>
      <c r="S532" s="971">
        <f t="shared" ref="S532" si="4115">Q532-M532</f>
        <v>7</v>
      </c>
      <c r="T532" s="542">
        <f t="shared" ref="T532" si="4116">Q532-F532</f>
        <v>30</v>
      </c>
      <c r="U532" s="542"/>
      <c r="V532" s="541">
        <f t="shared" ref="V532" si="4117">P532</f>
        <v>16</v>
      </c>
      <c r="W532" s="543">
        <f t="shared" ref="W532" si="4118">T532-V532</f>
        <v>14</v>
      </c>
      <c r="X532" s="972" t="s">
        <v>423</v>
      </c>
      <c r="Y532" s="162" t="s">
        <v>51</v>
      </c>
      <c r="Z532" s="162" t="s">
        <v>29</v>
      </c>
      <c r="AA532" s="972">
        <v>2024</v>
      </c>
      <c r="AB532" s="164" t="s">
        <v>30</v>
      </c>
      <c r="AC532" s="1001">
        <v>9</v>
      </c>
      <c r="AD532" s="974">
        <f t="shared" ref="AD532" si="4119">T532/AC532</f>
        <v>3.3333333333333335</v>
      </c>
      <c r="AE532" s="975">
        <v>23.45</v>
      </c>
      <c r="AF532" s="544">
        <f t="shared" ref="AF532" si="4120">AD532*AE532</f>
        <v>78.166666666666671</v>
      </c>
      <c r="AG532" s="1030" t="s">
        <v>446</v>
      </c>
      <c r="AH532" s="1007">
        <f t="shared" ref="AH532" si="4121">AF532</f>
        <v>78.166666666666671</v>
      </c>
      <c r="AI532" s="978">
        <f t="shared" ref="AI532" si="4122">AD532</f>
        <v>3.3333333333333335</v>
      </c>
      <c r="AJ532" s="978">
        <f t="shared" ref="AJ532" si="4123">T532</f>
        <v>30</v>
      </c>
    </row>
    <row r="533" spans="1:39">
      <c r="A533" s="999">
        <v>45772</v>
      </c>
      <c r="B533" s="164" t="s">
        <v>607</v>
      </c>
      <c r="C533" s="164" t="s">
        <v>111</v>
      </c>
      <c r="D533" s="162" t="s">
        <v>447</v>
      </c>
      <c r="E533" s="164" t="s">
        <v>282</v>
      </c>
      <c r="F533" s="1000">
        <v>34910</v>
      </c>
      <c r="G533" s="1000"/>
      <c r="H533" s="1000">
        <v>34919</v>
      </c>
      <c r="I533" s="1000"/>
      <c r="J533" s="971">
        <f t="shared" ref="J533" si="4124">H533-F533</f>
        <v>9</v>
      </c>
      <c r="K533" s="1000">
        <v>34919</v>
      </c>
      <c r="L533" s="541">
        <f t="shared" ref="L533" si="4125">K533-H533</f>
        <v>0</v>
      </c>
      <c r="M533" s="1000">
        <v>34933</v>
      </c>
      <c r="N533" s="1000"/>
      <c r="O533" s="541">
        <f t="shared" ref="O533" si="4126">M533-K533</f>
        <v>14</v>
      </c>
      <c r="P533" s="541">
        <f t="shared" ref="P533" si="4127">M533-H533</f>
        <v>14</v>
      </c>
      <c r="Q533" s="1000">
        <v>34933</v>
      </c>
      <c r="R533" s="1000"/>
      <c r="S533" s="971">
        <f t="shared" ref="S533" si="4128">Q533-M533</f>
        <v>0</v>
      </c>
      <c r="T533" s="542">
        <f t="shared" ref="T533" si="4129">Q533-F533</f>
        <v>23</v>
      </c>
      <c r="U533" s="542"/>
      <c r="V533" s="541">
        <f t="shared" ref="V533" si="4130">P533</f>
        <v>14</v>
      </c>
      <c r="W533" s="543">
        <f t="shared" ref="W533" si="4131">T533-V533</f>
        <v>9</v>
      </c>
      <c r="X533" s="972" t="s">
        <v>423</v>
      </c>
      <c r="Y533" s="162" t="s">
        <v>51</v>
      </c>
      <c r="Z533" s="162" t="s">
        <v>29</v>
      </c>
      <c r="AA533" s="972">
        <v>2024</v>
      </c>
      <c r="AB533" s="164" t="s">
        <v>30</v>
      </c>
      <c r="AC533" s="1001">
        <v>9</v>
      </c>
      <c r="AD533" s="974">
        <f t="shared" ref="AD533" si="4132">T533/AC533</f>
        <v>2.5555555555555554</v>
      </c>
      <c r="AE533" s="975">
        <v>23.45</v>
      </c>
      <c r="AF533" s="544">
        <f t="shared" ref="AF533" si="4133">AD533*AE533</f>
        <v>59.92777777777777</v>
      </c>
      <c r="AG533" s="1030" t="s">
        <v>446</v>
      </c>
      <c r="AH533" s="1007">
        <f t="shared" ref="AH533" si="4134">AF533</f>
        <v>59.92777777777777</v>
      </c>
      <c r="AI533" s="978">
        <f t="shared" ref="AI533" si="4135">AD533</f>
        <v>2.5555555555555554</v>
      </c>
      <c r="AJ533" s="978">
        <f t="shared" ref="AJ533" si="4136">T533</f>
        <v>23</v>
      </c>
    </row>
    <row r="534" spans="1:39">
      <c r="A534" s="999">
        <v>45772</v>
      </c>
      <c r="B534" s="164" t="s">
        <v>607</v>
      </c>
      <c r="C534" s="164" t="s">
        <v>111</v>
      </c>
      <c r="D534" s="162" t="s">
        <v>584</v>
      </c>
      <c r="E534" s="164" t="s">
        <v>282</v>
      </c>
      <c r="F534" s="1000">
        <v>34933</v>
      </c>
      <c r="G534" s="1000"/>
      <c r="H534" s="1000">
        <v>34933</v>
      </c>
      <c r="I534" s="1000"/>
      <c r="J534" s="971">
        <f t="shared" ref="J534" si="4137">H534-F534</f>
        <v>0</v>
      </c>
      <c r="K534" s="1000">
        <v>34933</v>
      </c>
      <c r="L534" s="541">
        <f t="shared" ref="L534" si="4138">K534-H534</f>
        <v>0</v>
      </c>
      <c r="M534" s="1000">
        <v>34947</v>
      </c>
      <c r="N534" s="1000"/>
      <c r="O534" s="541">
        <f t="shared" ref="O534" si="4139">M534-K534</f>
        <v>14</v>
      </c>
      <c r="P534" s="541">
        <f t="shared" ref="P534" si="4140">M534-H534</f>
        <v>14</v>
      </c>
      <c r="Q534" s="1000">
        <v>34950</v>
      </c>
      <c r="R534" s="1000"/>
      <c r="S534" s="971">
        <f t="shared" ref="S534" si="4141">Q534-M534</f>
        <v>3</v>
      </c>
      <c r="T534" s="542">
        <f t="shared" ref="T534" si="4142">Q534-F534</f>
        <v>17</v>
      </c>
      <c r="U534" s="542"/>
      <c r="V534" s="541">
        <f t="shared" ref="V534" si="4143">P534</f>
        <v>14</v>
      </c>
      <c r="W534" s="543">
        <f t="shared" ref="W534" si="4144">T534-V534</f>
        <v>3</v>
      </c>
      <c r="X534" s="972" t="s">
        <v>423</v>
      </c>
      <c r="Y534" s="162" t="s">
        <v>51</v>
      </c>
      <c r="Z534" s="162" t="s">
        <v>29</v>
      </c>
      <c r="AA534" s="972">
        <v>2024</v>
      </c>
      <c r="AB534" s="164" t="s">
        <v>30</v>
      </c>
      <c r="AC534" s="1001">
        <v>9</v>
      </c>
      <c r="AD534" s="974">
        <f t="shared" ref="AD534" si="4145">T534/AC534</f>
        <v>1.8888888888888888</v>
      </c>
      <c r="AE534" s="975">
        <v>23.45</v>
      </c>
      <c r="AF534" s="544">
        <f t="shared" ref="AF534" si="4146">AD534*AE534</f>
        <v>44.294444444444444</v>
      </c>
      <c r="AG534" s="1030" t="s">
        <v>446</v>
      </c>
      <c r="AH534" s="1007">
        <f t="shared" ref="AH534" si="4147">AF534</f>
        <v>44.294444444444444</v>
      </c>
      <c r="AI534" s="978">
        <f t="shared" ref="AI534" si="4148">AD534</f>
        <v>1.8888888888888888</v>
      </c>
      <c r="AJ534" s="978">
        <f t="shared" ref="AJ534" si="4149">T534</f>
        <v>17</v>
      </c>
    </row>
    <row r="535" spans="1:39">
      <c r="A535" s="999">
        <v>45772</v>
      </c>
      <c r="B535" s="164" t="s">
        <v>607</v>
      </c>
      <c r="C535" s="164" t="s">
        <v>111</v>
      </c>
      <c r="D535" s="162" t="s">
        <v>609</v>
      </c>
      <c r="E535" s="164" t="s">
        <v>283</v>
      </c>
      <c r="F535" s="1000">
        <v>34950</v>
      </c>
      <c r="G535" s="1000"/>
      <c r="H535" s="1000">
        <v>34953</v>
      </c>
      <c r="I535" s="1000"/>
      <c r="J535" s="971">
        <f t="shared" ref="J535" si="4150">H535-F535</f>
        <v>3</v>
      </c>
      <c r="K535" s="1000">
        <v>34953</v>
      </c>
      <c r="L535" s="541">
        <f t="shared" ref="L535" si="4151">K535-H535</f>
        <v>0</v>
      </c>
      <c r="M535" s="1000">
        <v>34965</v>
      </c>
      <c r="N535" s="1000"/>
      <c r="O535" s="541">
        <f t="shared" ref="O535" si="4152">M535-K535</f>
        <v>12</v>
      </c>
      <c r="P535" s="541">
        <f t="shared" ref="P535" si="4153">M535-H535</f>
        <v>12</v>
      </c>
      <c r="Q535" s="1000">
        <v>34965</v>
      </c>
      <c r="R535" s="1000"/>
      <c r="S535" s="971">
        <f t="shared" ref="S535" si="4154">Q535-M535</f>
        <v>0</v>
      </c>
      <c r="T535" s="542">
        <f t="shared" ref="T535" si="4155">Q535-F535</f>
        <v>15</v>
      </c>
      <c r="U535" s="542"/>
      <c r="V535" s="541">
        <f t="shared" ref="V535" si="4156">P535</f>
        <v>12</v>
      </c>
      <c r="W535" s="543">
        <f t="shared" ref="W535" si="4157">T535-V535</f>
        <v>3</v>
      </c>
      <c r="X535" s="972" t="s">
        <v>423</v>
      </c>
      <c r="Y535" s="162" t="s">
        <v>51</v>
      </c>
      <c r="Z535" s="162" t="s">
        <v>29</v>
      </c>
      <c r="AA535" s="972">
        <v>2024</v>
      </c>
      <c r="AB535" s="164" t="s">
        <v>30</v>
      </c>
      <c r="AC535" s="1001">
        <v>9</v>
      </c>
      <c r="AD535" s="974">
        <f t="shared" ref="AD535" si="4158">T535/AC535</f>
        <v>1.6666666666666667</v>
      </c>
      <c r="AE535" s="975">
        <v>23.45</v>
      </c>
      <c r="AF535" s="544">
        <f t="shared" ref="AF535" si="4159">AD535*AE535</f>
        <v>39.083333333333336</v>
      </c>
      <c r="AG535" s="1030" t="s">
        <v>446</v>
      </c>
      <c r="AH535" s="1007">
        <f t="shared" ref="AH535" si="4160">AF535</f>
        <v>39.083333333333336</v>
      </c>
      <c r="AI535" s="978">
        <f t="shared" ref="AI535" si="4161">AD535</f>
        <v>1.6666666666666667</v>
      </c>
      <c r="AJ535" s="978">
        <f t="shared" ref="AJ535" si="4162">T535</f>
        <v>15</v>
      </c>
    </row>
    <row r="536" spans="1:39">
      <c r="A536" s="999">
        <v>45772</v>
      </c>
      <c r="B536" s="164" t="s">
        <v>607</v>
      </c>
      <c r="C536" s="164" t="s">
        <v>111</v>
      </c>
      <c r="D536" s="162" t="s">
        <v>448</v>
      </c>
      <c r="E536" s="164" t="s">
        <v>283</v>
      </c>
      <c r="F536" s="1000">
        <v>34965</v>
      </c>
      <c r="G536" s="1000"/>
      <c r="H536" s="1000">
        <v>34965</v>
      </c>
      <c r="I536" s="1000"/>
      <c r="J536" s="971">
        <f t="shared" ref="J536" si="4163">H536-F536</f>
        <v>0</v>
      </c>
      <c r="K536" s="1000">
        <v>34965</v>
      </c>
      <c r="L536" s="541">
        <f t="shared" ref="L536" si="4164">K536-H536</f>
        <v>0</v>
      </c>
      <c r="M536" s="1000">
        <v>34981</v>
      </c>
      <c r="N536" s="1000"/>
      <c r="O536" s="541">
        <f t="shared" ref="O536" si="4165">M536-K536</f>
        <v>16</v>
      </c>
      <c r="P536" s="541">
        <f t="shared" ref="P536" si="4166">M536-H536</f>
        <v>16</v>
      </c>
      <c r="Q536" s="1000">
        <v>34988</v>
      </c>
      <c r="R536" s="1000"/>
      <c r="S536" s="971">
        <f t="shared" ref="S536" si="4167">Q536-M536</f>
        <v>7</v>
      </c>
      <c r="T536" s="542">
        <f t="shared" ref="T536" si="4168">Q536-F536</f>
        <v>23</v>
      </c>
      <c r="U536" s="542"/>
      <c r="V536" s="541">
        <f t="shared" ref="V536" si="4169">P536</f>
        <v>16</v>
      </c>
      <c r="W536" s="543">
        <f t="shared" ref="W536" si="4170">T536-V536</f>
        <v>7</v>
      </c>
      <c r="X536" s="972" t="s">
        <v>423</v>
      </c>
      <c r="Y536" s="162" t="s">
        <v>51</v>
      </c>
      <c r="Z536" s="162" t="s">
        <v>29</v>
      </c>
      <c r="AA536" s="972">
        <v>2024</v>
      </c>
      <c r="AB536" s="164" t="s">
        <v>30</v>
      </c>
      <c r="AC536" s="1001">
        <v>9</v>
      </c>
      <c r="AD536" s="974">
        <f t="shared" ref="AD536" si="4171">T536/AC536</f>
        <v>2.5555555555555554</v>
      </c>
      <c r="AE536" s="975">
        <v>23.45</v>
      </c>
      <c r="AF536" s="544">
        <f t="shared" ref="AF536" si="4172">AD536*AE536</f>
        <v>59.92777777777777</v>
      </c>
      <c r="AG536" s="1030" t="s">
        <v>446</v>
      </c>
      <c r="AH536" s="1007">
        <f t="shared" ref="AH536" si="4173">AF536</f>
        <v>59.92777777777777</v>
      </c>
      <c r="AI536" s="978">
        <f t="shared" ref="AI536" si="4174">AD536</f>
        <v>2.5555555555555554</v>
      </c>
      <c r="AJ536" s="978">
        <f t="shared" ref="AJ536" si="4175">T536</f>
        <v>23</v>
      </c>
    </row>
    <row r="537" spans="1:39">
      <c r="A537" s="999">
        <v>45775</v>
      </c>
      <c r="B537" s="164" t="s">
        <v>607</v>
      </c>
      <c r="C537" s="164" t="s">
        <v>111</v>
      </c>
      <c r="D537" s="162" t="s">
        <v>447</v>
      </c>
      <c r="E537" s="164" t="s">
        <v>282</v>
      </c>
      <c r="F537" s="1000">
        <v>34988</v>
      </c>
      <c r="G537" s="1000"/>
      <c r="H537" s="1000">
        <v>34998</v>
      </c>
      <c r="I537" s="1000"/>
      <c r="J537" s="971">
        <f t="shared" ref="J537" si="4176">H537-F537</f>
        <v>10</v>
      </c>
      <c r="K537" s="1000">
        <v>34998</v>
      </c>
      <c r="L537" s="541">
        <f t="shared" ref="L537" si="4177">K537-H537</f>
        <v>0</v>
      </c>
      <c r="M537" s="1000">
        <v>35011</v>
      </c>
      <c r="N537" s="1000"/>
      <c r="O537" s="541">
        <f t="shared" ref="O537" si="4178">M537-K537</f>
        <v>13</v>
      </c>
      <c r="P537" s="541">
        <f t="shared" ref="P537" si="4179">M537-H537</f>
        <v>13</v>
      </c>
      <c r="Q537" s="1000">
        <v>35011</v>
      </c>
      <c r="R537" s="1000"/>
      <c r="S537" s="971">
        <f t="shared" ref="S537" si="4180">Q537-M537</f>
        <v>0</v>
      </c>
      <c r="T537" s="542">
        <f t="shared" ref="T537" si="4181">Q537-F537</f>
        <v>23</v>
      </c>
      <c r="U537" s="542"/>
      <c r="V537" s="541">
        <f t="shared" ref="V537" si="4182">P537</f>
        <v>13</v>
      </c>
      <c r="W537" s="543">
        <f t="shared" ref="W537" si="4183">T537-V537</f>
        <v>10</v>
      </c>
      <c r="X537" s="972" t="s">
        <v>423</v>
      </c>
      <c r="Y537" s="162" t="s">
        <v>51</v>
      </c>
      <c r="Z537" s="162" t="s">
        <v>29</v>
      </c>
      <c r="AA537" s="972">
        <v>2024</v>
      </c>
      <c r="AB537" s="164" t="s">
        <v>30</v>
      </c>
      <c r="AC537" s="1001">
        <v>9</v>
      </c>
      <c r="AD537" s="974">
        <f t="shared" ref="AD537" si="4184">T537/AC537</f>
        <v>2.5555555555555554</v>
      </c>
      <c r="AE537" s="975">
        <v>23.45</v>
      </c>
      <c r="AF537" s="544">
        <f t="shared" ref="AF537" si="4185">AD537*AE537</f>
        <v>59.92777777777777</v>
      </c>
      <c r="AG537" s="1030" t="s">
        <v>446</v>
      </c>
      <c r="AH537" s="1007">
        <f t="shared" ref="AH537" si="4186">AF537</f>
        <v>59.92777777777777</v>
      </c>
      <c r="AI537" s="978">
        <f t="shared" ref="AI537" si="4187">AD537</f>
        <v>2.5555555555555554</v>
      </c>
      <c r="AJ537" s="978">
        <f t="shared" ref="AJ537" si="4188">T537</f>
        <v>23</v>
      </c>
    </row>
    <row r="538" spans="1:39">
      <c r="A538" s="999">
        <v>45775</v>
      </c>
      <c r="B538" s="164" t="s">
        <v>607</v>
      </c>
      <c r="C538" s="164" t="s">
        <v>111</v>
      </c>
      <c r="D538" s="162" t="s">
        <v>584</v>
      </c>
      <c r="E538" s="164" t="s">
        <v>282</v>
      </c>
      <c r="F538" s="1000">
        <v>35011</v>
      </c>
      <c r="G538" s="1000"/>
      <c r="H538" s="1000">
        <v>35011</v>
      </c>
      <c r="I538" s="1000"/>
      <c r="J538" s="971">
        <f t="shared" ref="J538" si="4189">H538-F538</f>
        <v>0</v>
      </c>
      <c r="K538" s="1000">
        <v>35011</v>
      </c>
      <c r="L538" s="541">
        <f t="shared" ref="L538" si="4190">K538-H538</f>
        <v>0</v>
      </c>
      <c r="M538" s="1000">
        <v>35025</v>
      </c>
      <c r="N538" s="1000"/>
      <c r="O538" s="541">
        <f t="shared" ref="O538" si="4191">M538-K538</f>
        <v>14</v>
      </c>
      <c r="P538" s="541">
        <f t="shared" ref="P538" si="4192">M538-H538</f>
        <v>14</v>
      </c>
      <c r="Q538" s="1000">
        <v>35028</v>
      </c>
      <c r="R538" s="1000"/>
      <c r="S538" s="971">
        <f t="shared" ref="S538" si="4193">Q538-M538</f>
        <v>3</v>
      </c>
      <c r="T538" s="542">
        <f t="shared" ref="T538" si="4194">Q538-F538</f>
        <v>17</v>
      </c>
      <c r="U538" s="542"/>
      <c r="V538" s="541">
        <f t="shared" ref="V538" si="4195">P538</f>
        <v>14</v>
      </c>
      <c r="W538" s="543">
        <f t="shared" ref="W538" si="4196">T538-V538</f>
        <v>3</v>
      </c>
      <c r="X538" s="972" t="s">
        <v>423</v>
      </c>
      <c r="Y538" s="162" t="s">
        <v>51</v>
      </c>
      <c r="Z538" s="162" t="s">
        <v>29</v>
      </c>
      <c r="AA538" s="972">
        <v>2024</v>
      </c>
      <c r="AB538" s="164" t="s">
        <v>30</v>
      </c>
      <c r="AC538" s="1001">
        <v>9</v>
      </c>
      <c r="AD538" s="974">
        <f t="shared" ref="AD538" si="4197">T538/AC538</f>
        <v>1.8888888888888888</v>
      </c>
      <c r="AE538" s="975">
        <v>23.45</v>
      </c>
      <c r="AF538" s="544">
        <f t="shared" ref="AF538" si="4198">AD538*AE538</f>
        <v>44.294444444444444</v>
      </c>
      <c r="AG538" s="1030" t="s">
        <v>446</v>
      </c>
      <c r="AH538" s="1007">
        <f t="shared" ref="AH538" si="4199">AF538</f>
        <v>44.294444444444444</v>
      </c>
      <c r="AI538" s="978">
        <f t="shared" ref="AI538" si="4200">AD538</f>
        <v>1.8888888888888888</v>
      </c>
      <c r="AJ538" s="978">
        <f t="shared" ref="AJ538" si="4201">T538</f>
        <v>17</v>
      </c>
    </row>
    <row r="539" spans="1:39">
      <c r="A539" s="999">
        <v>45775</v>
      </c>
      <c r="B539" s="164" t="s">
        <v>607</v>
      </c>
      <c r="C539" s="164" t="s">
        <v>111</v>
      </c>
      <c r="D539" s="162" t="s">
        <v>609</v>
      </c>
      <c r="E539" s="164" t="s">
        <v>283</v>
      </c>
      <c r="F539" s="1000">
        <v>35028</v>
      </c>
      <c r="G539" s="1000"/>
      <c r="H539" s="1000">
        <v>35031</v>
      </c>
      <c r="I539" s="1000"/>
      <c r="J539" s="971">
        <f t="shared" ref="J539" si="4202">H539-F539</f>
        <v>3</v>
      </c>
      <c r="K539" s="1000">
        <v>35031</v>
      </c>
      <c r="L539" s="541">
        <f t="shared" ref="L539" si="4203">K539-H539</f>
        <v>0</v>
      </c>
      <c r="M539" s="1000">
        <v>35043</v>
      </c>
      <c r="N539" s="1000"/>
      <c r="O539" s="541">
        <f t="shared" ref="O539" si="4204">M539-K539</f>
        <v>12</v>
      </c>
      <c r="P539" s="541">
        <f t="shared" ref="P539" si="4205">M539-H539</f>
        <v>12</v>
      </c>
      <c r="Q539" s="1000">
        <v>35043</v>
      </c>
      <c r="R539" s="1000"/>
      <c r="S539" s="971">
        <f t="shared" ref="S539" si="4206">Q539-M539</f>
        <v>0</v>
      </c>
      <c r="T539" s="542">
        <f t="shared" ref="T539" si="4207">Q539-F539</f>
        <v>15</v>
      </c>
      <c r="U539" s="542"/>
      <c r="V539" s="541">
        <f t="shared" ref="V539" si="4208">P539</f>
        <v>12</v>
      </c>
      <c r="W539" s="543">
        <f t="shared" ref="W539" si="4209">T539-V539</f>
        <v>3</v>
      </c>
      <c r="X539" s="972" t="s">
        <v>423</v>
      </c>
      <c r="Y539" s="162" t="s">
        <v>51</v>
      </c>
      <c r="Z539" s="162" t="s">
        <v>29</v>
      </c>
      <c r="AA539" s="972">
        <v>2024</v>
      </c>
      <c r="AB539" s="164" t="s">
        <v>30</v>
      </c>
      <c r="AC539" s="1001">
        <v>9</v>
      </c>
      <c r="AD539" s="974">
        <f t="shared" ref="AD539" si="4210">T539/AC539</f>
        <v>1.6666666666666667</v>
      </c>
      <c r="AE539" s="975">
        <v>23.45</v>
      </c>
      <c r="AF539" s="544">
        <f t="shared" ref="AF539" si="4211">AD539*AE539</f>
        <v>39.083333333333336</v>
      </c>
      <c r="AG539" s="1030" t="s">
        <v>446</v>
      </c>
      <c r="AH539" s="1007">
        <f t="shared" ref="AH539" si="4212">AF539</f>
        <v>39.083333333333336</v>
      </c>
      <c r="AI539" s="978">
        <f t="shared" ref="AI539" si="4213">AD539</f>
        <v>1.6666666666666667</v>
      </c>
      <c r="AJ539" s="978">
        <f t="shared" ref="AJ539" si="4214">T539</f>
        <v>15</v>
      </c>
    </row>
    <row r="540" spans="1:39">
      <c r="A540" s="999">
        <v>45775</v>
      </c>
      <c r="B540" s="164" t="s">
        <v>607</v>
      </c>
      <c r="C540" s="164" t="s">
        <v>111</v>
      </c>
      <c r="D540" s="162" t="s">
        <v>448</v>
      </c>
      <c r="E540" s="164" t="s">
        <v>283</v>
      </c>
      <c r="F540" s="1000">
        <v>35043</v>
      </c>
      <c r="G540" s="1000"/>
      <c r="H540" s="1000">
        <v>35043</v>
      </c>
      <c r="I540" s="1000"/>
      <c r="J540" s="971">
        <f t="shared" ref="J540" si="4215">H540-F540</f>
        <v>0</v>
      </c>
      <c r="K540" s="1000">
        <v>35043</v>
      </c>
      <c r="L540" s="541">
        <f t="shared" ref="L540" si="4216">K540-H540</f>
        <v>0</v>
      </c>
      <c r="M540" s="1000">
        <v>35059</v>
      </c>
      <c r="N540" s="1000"/>
      <c r="O540" s="541">
        <f t="shared" ref="O540" si="4217">M540-K540</f>
        <v>16</v>
      </c>
      <c r="P540" s="541">
        <f t="shared" ref="P540" si="4218">M540-H540</f>
        <v>16</v>
      </c>
      <c r="Q540" s="1000">
        <v>35066</v>
      </c>
      <c r="R540" s="1000"/>
      <c r="S540" s="971">
        <f t="shared" ref="S540" si="4219">Q540-M540</f>
        <v>7</v>
      </c>
      <c r="T540" s="542">
        <f t="shared" ref="T540" si="4220">Q540-F540</f>
        <v>23</v>
      </c>
      <c r="U540" s="542"/>
      <c r="V540" s="541">
        <f t="shared" ref="V540" si="4221">P540</f>
        <v>16</v>
      </c>
      <c r="W540" s="543">
        <f t="shared" ref="W540" si="4222">T540-V540</f>
        <v>7</v>
      </c>
      <c r="X540" s="972" t="s">
        <v>423</v>
      </c>
      <c r="Y540" s="162" t="s">
        <v>51</v>
      </c>
      <c r="Z540" s="162" t="s">
        <v>29</v>
      </c>
      <c r="AA540" s="972">
        <v>2024</v>
      </c>
      <c r="AB540" s="164" t="s">
        <v>30</v>
      </c>
      <c r="AC540" s="1001">
        <v>9</v>
      </c>
      <c r="AD540" s="974">
        <f t="shared" ref="AD540" si="4223">T540/AC540</f>
        <v>2.5555555555555554</v>
      </c>
      <c r="AE540" s="975">
        <v>23.45</v>
      </c>
      <c r="AF540" s="544">
        <f t="shared" ref="AF540" si="4224">AD540*AE540</f>
        <v>59.92777777777777</v>
      </c>
      <c r="AG540" s="1030" t="s">
        <v>446</v>
      </c>
      <c r="AH540" s="1007">
        <f t="shared" ref="AH540" si="4225">AF540</f>
        <v>59.92777777777777</v>
      </c>
      <c r="AI540" s="978">
        <f t="shared" ref="AI540" si="4226">AD540</f>
        <v>2.5555555555555554</v>
      </c>
      <c r="AJ540" s="978">
        <f t="shared" ref="AJ540" si="4227">T540</f>
        <v>23</v>
      </c>
    </row>
    <row r="541" spans="1:39">
      <c r="A541" s="999">
        <v>45776</v>
      </c>
      <c r="B541" s="164" t="s">
        <v>607</v>
      </c>
      <c r="C541" s="164" t="s">
        <v>111</v>
      </c>
      <c r="D541" s="162" t="s">
        <v>447</v>
      </c>
      <c r="E541" s="164" t="s">
        <v>282</v>
      </c>
      <c r="F541" s="1000">
        <v>35066</v>
      </c>
      <c r="G541" s="1000"/>
      <c r="H541" s="1000">
        <v>35075</v>
      </c>
      <c r="I541" s="1000"/>
      <c r="J541" s="971">
        <f t="shared" ref="J541" si="4228">H541-F541</f>
        <v>9</v>
      </c>
      <c r="K541" s="1000">
        <v>35075</v>
      </c>
      <c r="L541" s="541">
        <f t="shared" ref="L541" si="4229">K541-H541</f>
        <v>0</v>
      </c>
      <c r="M541" s="1000">
        <v>35089</v>
      </c>
      <c r="N541" s="1000"/>
      <c r="O541" s="541">
        <f t="shared" ref="O541" si="4230">M541-K541</f>
        <v>14</v>
      </c>
      <c r="P541" s="541">
        <f t="shared" ref="P541" si="4231">M541-H541</f>
        <v>14</v>
      </c>
      <c r="Q541" s="1000">
        <v>35089</v>
      </c>
      <c r="R541" s="1000"/>
      <c r="S541" s="971">
        <f t="shared" ref="S541" si="4232">Q541-M541</f>
        <v>0</v>
      </c>
      <c r="T541" s="542">
        <f t="shared" ref="T541" si="4233">Q541-F541</f>
        <v>23</v>
      </c>
      <c r="U541" s="542"/>
      <c r="V541" s="541">
        <f t="shared" ref="V541" si="4234">P541</f>
        <v>14</v>
      </c>
      <c r="W541" s="543">
        <f t="shared" ref="W541" si="4235">T541-V541</f>
        <v>9</v>
      </c>
      <c r="X541" s="972" t="s">
        <v>423</v>
      </c>
      <c r="Y541" s="162" t="s">
        <v>51</v>
      </c>
      <c r="Z541" s="162" t="s">
        <v>29</v>
      </c>
      <c r="AA541" s="972">
        <v>2024</v>
      </c>
      <c r="AB541" s="164" t="s">
        <v>30</v>
      </c>
      <c r="AC541" s="1001">
        <v>9</v>
      </c>
      <c r="AD541" s="974">
        <f t="shared" ref="AD541" si="4236">T541/AC541</f>
        <v>2.5555555555555554</v>
      </c>
      <c r="AE541" s="975">
        <v>23.45</v>
      </c>
      <c r="AF541" s="544">
        <f t="shared" ref="AF541" si="4237">AD541*AE541</f>
        <v>59.92777777777777</v>
      </c>
      <c r="AG541" s="1030" t="s">
        <v>446</v>
      </c>
      <c r="AH541" s="1007">
        <f t="shared" ref="AH541" si="4238">AF541</f>
        <v>59.92777777777777</v>
      </c>
      <c r="AI541" s="978">
        <f t="shared" ref="AI541" si="4239">AD541</f>
        <v>2.5555555555555554</v>
      </c>
      <c r="AJ541" s="978">
        <f t="shared" ref="AJ541" si="4240">T541</f>
        <v>23</v>
      </c>
      <c r="AK541" s="1114" t="s">
        <v>439</v>
      </c>
      <c r="AL541" s="1114" t="s">
        <v>440</v>
      </c>
      <c r="AM541" s="1115" t="s">
        <v>2</v>
      </c>
    </row>
    <row r="542" spans="1:39">
      <c r="A542" s="999">
        <v>45776</v>
      </c>
      <c r="B542" s="164" t="s">
        <v>607</v>
      </c>
      <c r="C542" s="164" t="s">
        <v>111</v>
      </c>
      <c r="D542" s="162" t="s">
        <v>584</v>
      </c>
      <c r="E542" s="164" t="s">
        <v>282</v>
      </c>
      <c r="F542" s="1000">
        <v>35089</v>
      </c>
      <c r="G542" s="1000"/>
      <c r="H542" s="1000">
        <v>35089</v>
      </c>
      <c r="I542" s="1000"/>
      <c r="J542" s="971">
        <f t="shared" ref="J542" si="4241">H542-F542</f>
        <v>0</v>
      </c>
      <c r="K542" s="1000">
        <v>35089</v>
      </c>
      <c r="L542" s="541">
        <f t="shared" ref="L542" si="4242">K542-H542</f>
        <v>0</v>
      </c>
      <c r="M542" s="1000">
        <v>35098</v>
      </c>
      <c r="N542" s="1000"/>
      <c r="O542" s="541">
        <f t="shared" ref="O542" si="4243">M542-K542</f>
        <v>9</v>
      </c>
      <c r="P542" s="541">
        <f t="shared" ref="P542" si="4244">M542-H542</f>
        <v>9</v>
      </c>
      <c r="Q542" s="1000">
        <v>35098</v>
      </c>
      <c r="R542" s="1000"/>
      <c r="S542" s="971">
        <f t="shared" ref="S542" si="4245">Q542-M542</f>
        <v>0</v>
      </c>
      <c r="T542" s="542">
        <f t="shared" ref="T542" si="4246">Q542-F542</f>
        <v>9</v>
      </c>
      <c r="U542" s="542"/>
      <c r="V542" s="541">
        <f t="shared" ref="V542" si="4247">P542</f>
        <v>9</v>
      </c>
      <c r="W542" s="543">
        <f t="shared" ref="W542" si="4248">T542-V542</f>
        <v>0</v>
      </c>
      <c r="X542" s="972" t="s">
        <v>423</v>
      </c>
      <c r="Y542" s="162" t="s">
        <v>51</v>
      </c>
      <c r="Z542" s="162" t="s">
        <v>29</v>
      </c>
      <c r="AA542" s="972">
        <v>2024</v>
      </c>
      <c r="AB542" s="164" t="s">
        <v>30</v>
      </c>
      <c r="AC542" s="1001">
        <v>9</v>
      </c>
      <c r="AD542" s="974">
        <f t="shared" ref="AD542" si="4249">T542/AC542</f>
        <v>1</v>
      </c>
      <c r="AE542" s="975">
        <v>23.45</v>
      </c>
      <c r="AF542" s="544">
        <f t="shared" ref="AF542" si="4250">AD542*AE542</f>
        <v>23.45</v>
      </c>
      <c r="AG542" s="1030" t="s">
        <v>446</v>
      </c>
      <c r="AH542" s="1007">
        <f t="shared" ref="AH542" si="4251">AF542</f>
        <v>23.45</v>
      </c>
      <c r="AI542" s="978">
        <f t="shared" ref="AI542" si="4252">AD542</f>
        <v>1</v>
      </c>
      <c r="AJ542" s="978">
        <f t="shared" ref="AJ542" si="4253">T542</f>
        <v>9</v>
      </c>
      <c r="AK542" s="1121">
        <f>SUM(AH532:AH542)</f>
        <v>568.01111111111106</v>
      </c>
      <c r="AL542" s="1116">
        <v>600</v>
      </c>
      <c r="AM542" s="1117">
        <v>45776</v>
      </c>
    </row>
    <row r="543" spans="1:39">
      <c r="A543" s="999">
        <v>45776</v>
      </c>
      <c r="B543" s="164" t="s">
        <v>607</v>
      </c>
      <c r="C543" s="164" t="s">
        <v>111</v>
      </c>
      <c r="D543" s="162" t="s">
        <v>609</v>
      </c>
      <c r="E543" s="164" t="s">
        <v>283</v>
      </c>
      <c r="F543" s="1000">
        <v>35098</v>
      </c>
      <c r="G543" s="1000"/>
      <c r="H543" s="1000">
        <v>35101</v>
      </c>
      <c r="I543" s="1000"/>
      <c r="J543" s="971">
        <f t="shared" ref="J543" si="4254">H543-F543</f>
        <v>3</v>
      </c>
      <c r="K543" s="1000">
        <v>35101</v>
      </c>
      <c r="L543" s="541">
        <f t="shared" ref="L543" si="4255">K543-H543</f>
        <v>0</v>
      </c>
      <c r="M543" s="1000">
        <v>35113</v>
      </c>
      <c r="N543" s="1000"/>
      <c r="O543" s="541">
        <f t="shared" ref="O543" si="4256">M543-K543</f>
        <v>12</v>
      </c>
      <c r="P543" s="541">
        <f t="shared" ref="P543" si="4257">M543-H543</f>
        <v>12</v>
      </c>
      <c r="Q543" s="1000">
        <v>35113</v>
      </c>
      <c r="R543" s="1000"/>
      <c r="S543" s="971">
        <f t="shared" ref="S543" si="4258">Q543-M543</f>
        <v>0</v>
      </c>
      <c r="T543" s="542">
        <f t="shared" ref="T543" si="4259">Q543-F543</f>
        <v>15</v>
      </c>
      <c r="U543" s="542"/>
      <c r="V543" s="541">
        <f t="shared" ref="V543" si="4260">P543</f>
        <v>12</v>
      </c>
      <c r="W543" s="543">
        <f t="shared" ref="W543" si="4261">T543-V543</f>
        <v>3</v>
      </c>
      <c r="X543" s="972" t="s">
        <v>423</v>
      </c>
      <c r="Y543" s="162" t="s">
        <v>51</v>
      </c>
      <c r="Z543" s="162" t="s">
        <v>29</v>
      </c>
      <c r="AA543" s="972">
        <v>2024</v>
      </c>
      <c r="AB543" s="164" t="s">
        <v>30</v>
      </c>
      <c r="AC543" s="1001">
        <v>9</v>
      </c>
      <c r="AD543" s="974">
        <f t="shared" ref="AD543" si="4262">T543/AC543</f>
        <v>1.6666666666666667</v>
      </c>
      <c r="AE543" s="975">
        <v>23.45</v>
      </c>
      <c r="AF543" s="544">
        <f t="shared" ref="AF543" si="4263">AD543*AE543</f>
        <v>39.083333333333336</v>
      </c>
      <c r="AG543" s="1030" t="s">
        <v>446</v>
      </c>
      <c r="AH543" s="1007">
        <f t="shared" ref="AH543" si="4264">AF543</f>
        <v>39.083333333333336</v>
      </c>
      <c r="AI543" s="978">
        <f t="shared" ref="AI543" si="4265">AD543</f>
        <v>1.6666666666666667</v>
      </c>
      <c r="AJ543" s="978">
        <f t="shared" ref="AJ543" si="4266">T543</f>
        <v>15</v>
      </c>
    </row>
    <row r="544" spans="1:39">
      <c r="A544" s="999">
        <v>45776</v>
      </c>
      <c r="B544" s="164" t="s">
        <v>607</v>
      </c>
      <c r="C544" s="164" t="s">
        <v>111</v>
      </c>
      <c r="D544" s="162" t="s">
        <v>448</v>
      </c>
      <c r="E544" s="164" t="s">
        <v>283</v>
      </c>
      <c r="F544" s="1000">
        <v>35113</v>
      </c>
      <c r="G544" s="1000"/>
      <c r="H544" s="1000">
        <v>35113</v>
      </c>
      <c r="I544" s="1000"/>
      <c r="J544" s="971">
        <f t="shared" ref="J544" si="4267">H544-F544</f>
        <v>0</v>
      </c>
      <c r="K544" s="1000">
        <v>35113</v>
      </c>
      <c r="L544" s="541">
        <f t="shared" ref="L544" si="4268">K544-H544</f>
        <v>0</v>
      </c>
      <c r="M544" s="1000">
        <v>35129</v>
      </c>
      <c r="N544" s="1000"/>
      <c r="O544" s="541">
        <f t="shared" ref="O544" si="4269">M544-K544</f>
        <v>16</v>
      </c>
      <c r="P544" s="541">
        <f t="shared" ref="P544" si="4270">M544-H544</f>
        <v>16</v>
      </c>
      <c r="Q544" s="1000">
        <v>35136</v>
      </c>
      <c r="R544" s="1000"/>
      <c r="S544" s="971">
        <f t="shared" ref="S544" si="4271">Q544-M544</f>
        <v>7</v>
      </c>
      <c r="T544" s="542">
        <f t="shared" ref="T544" si="4272">Q544-F544</f>
        <v>23</v>
      </c>
      <c r="U544" s="542"/>
      <c r="V544" s="541">
        <f t="shared" ref="V544" si="4273">P544</f>
        <v>16</v>
      </c>
      <c r="W544" s="543">
        <f t="shared" ref="W544" si="4274">T544-V544</f>
        <v>7</v>
      </c>
      <c r="X544" s="972" t="s">
        <v>423</v>
      </c>
      <c r="Y544" s="162" t="s">
        <v>51</v>
      </c>
      <c r="Z544" s="162" t="s">
        <v>29</v>
      </c>
      <c r="AA544" s="972">
        <v>2024</v>
      </c>
      <c r="AB544" s="164" t="s">
        <v>30</v>
      </c>
      <c r="AC544" s="1001">
        <v>9</v>
      </c>
      <c r="AD544" s="974">
        <f t="shared" ref="AD544" si="4275">T544/AC544</f>
        <v>2.5555555555555554</v>
      </c>
      <c r="AE544" s="975">
        <v>23.45</v>
      </c>
      <c r="AF544" s="544">
        <f t="shared" ref="AF544" si="4276">AD544*AE544</f>
        <v>59.92777777777777</v>
      </c>
      <c r="AG544" s="1030" t="s">
        <v>446</v>
      </c>
      <c r="AH544" s="1007">
        <f t="shared" ref="AH544" si="4277">AF544</f>
        <v>59.92777777777777</v>
      </c>
      <c r="AI544" s="978">
        <f t="shared" ref="AI544" si="4278">AD544</f>
        <v>2.5555555555555554</v>
      </c>
      <c r="AJ544" s="978">
        <f t="shared" ref="AJ544" si="4279">T544</f>
        <v>23</v>
      </c>
    </row>
    <row r="545" spans="1:39">
      <c r="A545" s="999">
        <v>45777</v>
      </c>
      <c r="B545" s="164" t="s">
        <v>607</v>
      </c>
      <c r="C545" s="164" t="s">
        <v>111</v>
      </c>
      <c r="D545" s="162" t="s">
        <v>447</v>
      </c>
      <c r="E545" s="164" t="s">
        <v>282</v>
      </c>
      <c r="F545" s="1000">
        <v>35136</v>
      </c>
      <c r="G545" s="1000"/>
      <c r="H545" s="1000">
        <v>35145</v>
      </c>
      <c r="I545" s="1000"/>
      <c r="J545" s="971">
        <f t="shared" ref="J545" si="4280">H545-F545</f>
        <v>9</v>
      </c>
      <c r="K545" s="1000">
        <v>35145</v>
      </c>
      <c r="L545" s="541">
        <f t="shared" ref="L545" si="4281">K545-H545</f>
        <v>0</v>
      </c>
      <c r="M545" s="1000">
        <v>35159</v>
      </c>
      <c r="N545" s="1000"/>
      <c r="O545" s="541">
        <f t="shared" ref="O545" si="4282">M545-K545</f>
        <v>14</v>
      </c>
      <c r="P545" s="541">
        <f t="shared" ref="P545" si="4283">M545-H545</f>
        <v>14</v>
      </c>
      <c r="Q545" s="1000">
        <v>35159</v>
      </c>
      <c r="R545" s="1000"/>
      <c r="S545" s="971">
        <f t="shared" ref="S545" si="4284">Q545-M545</f>
        <v>0</v>
      </c>
      <c r="T545" s="542">
        <f t="shared" ref="T545" si="4285">Q545-F545</f>
        <v>23</v>
      </c>
      <c r="U545" s="542"/>
      <c r="V545" s="541">
        <f t="shared" ref="V545" si="4286">P545</f>
        <v>14</v>
      </c>
      <c r="W545" s="543">
        <f t="shared" ref="W545" si="4287">T545-V545</f>
        <v>9</v>
      </c>
      <c r="X545" s="972" t="s">
        <v>423</v>
      </c>
      <c r="Y545" s="162" t="s">
        <v>51</v>
      </c>
      <c r="Z545" s="162" t="s">
        <v>29</v>
      </c>
      <c r="AA545" s="972">
        <v>2024</v>
      </c>
      <c r="AB545" s="164" t="s">
        <v>30</v>
      </c>
      <c r="AC545" s="1001">
        <v>9</v>
      </c>
      <c r="AD545" s="974">
        <f t="shared" ref="AD545" si="4288">T545/AC545</f>
        <v>2.5555555555555554</v>
      </c>
      <c r="AE545" s="975">
        <v>23.45</v>
      </c>
      <c r="AF545" s="544">
        <f t="shared" ref="AF545" si="4289">AD545*AE545</f>
        <v>59.92777777777777</v>
      </c>
      <c r="AG545" s="1030" t="s">
        <v>446</v>
      </c>
      <c r="AH545" s="1007">
        <f t="shared" ref="AH545" si="4290">AF545</f>
        <v>59.92777777777777</v>
      </c>
      <c r="AI545" s="978">
        <f t="shared" ref="AI545" si="4291">AD545</f>
        <v>2.5555555555555554</v>
      </c>
      <c r="AJ545" s="978">
        <f t="shared" ref="AJ545" si="4292">T545</f>
        <v>23</v>
      </c>
    </row>
    <row r="546" spans="1:39">
      <c r="A546" s="999">
        <v>45777</v>
      </c>
      <c r="B546" s="164" t="s">
        <v>607</v>
      </c>
      <c r="C546" s="164" t="s">
        <v>111</v>
      </c>
      <c r="D546" s="162" t="s">
        <v>584</v>
      </c>
      <c r="E546" s="164" t="s">
        <v>282</v>
      </c>
      <c r="F546" s="1000">
        <v>35159</v>
      </c>
      <c r="G546" s="1000"/>
      <c r="H546" s="1000">
        <v>35159</v>
      </c>
      <c r="I546" s="1000"/>
      <c r="J546" s="971">
        <f t="shared" ref="J546" si="4293">H546-F546</f>
        <v>0</v>
      </c>
      <c r="K546" s="1000">
        <v>35159</v>
      </c>
      <c r="L546" s="541">
        <f t="shared" ref="L546" si="4294">K546-H546</f>
        <v>0</v>
      </c>
      <c r="M546" s="1000">
        <v>35174</v>
      </c>
      <c r="N546" s="1000"/>
      <c r="O546" s="541">
        <f t="shared" ref="O546" si="4295">M546-K546</f>
        <v>15</v>
      </c>
      <c r="P546" s="541">
        <f t="shared" ref="P546" si="4296">M546-H546</f>
        <v>15</v>
      </c>
      <c r="Q546" s="1000">
        <v>35174</v>
      </c>
      <c r="R546" s="1000"/>
      <c r="S546" s="971">
        <f t="shared" ref="S546" si="4297">Q546-M546</f>
        <v>0</v>
      </c>
      <c r="T546" s="542">
        <f t="shared" ref="T546" si="4298">Q546-F546</f>
        <v>15</v>
      </c>
      <c r="U546" s="542"/>
      <c r="V546" s="541">
        <f t="shared" ref="V546" si="4299">P546</f>
        <v>15</v>
      </c>
      <c r="W546" s="543">
        <f t="shared" ref="W546" si="4300">T546-V546</f>
        <v>0</v>
      </c>
      <c r="X546" s="972" t="s">
        <v>423</v>
      </c>
      <c r="Y546" s="162" t="s">
        <v>51</v>
      </c>
      <c r="Z546" s="162" t="s">
        <v>29</v>
      </c>
      <c r="AA546" s="972">
        <v>2024</v>
      </c>
      <c r="AB546" s="164" t="s">
        <v>30</v>
      </c>
      <c r="AC546" s="1001">
        <v>9</v>
      </c>
      <c r="AD546" s="974">
        <f t="shared" ref="AD546" si="4301">T546/AC546</f>
        <v>1.6666666666666667</v>
      </c>
      <c r="AE546" s="975">
        <v>23.45</v>
      </c>
      <c r="AF546" s="544">
        <f t="shared" ref="AF546" si="4302">AD546*AE546</f>
        <v>39.083333333333336</v>
      </c>
      <c r="AG546" s="1030" t="s">
        <v>446</v>
      </c>
      <c r="AH546" s="1007">
        <f t="shared" ref="AH546" si="4303">AF546</f>
        <v>39.083333333333336</v>
      </c>
      <c r="AI546" s="978">
        <f t="shared" ref="AI546" si="4304">AD546</f>
        <v>1.6666666666666667</v>
      </c>
      <c r="AJ546" s="978">
        <f t="shared" ref="AJ546" si="4305">T546</f>
        <v>15</v>
      </c>
    </row>
    <row r="547" spans="1:39">
      <c r="A547" s="999">
        <v>45777</v>
      </c>
      <c r="B547" s="164" t="s">
        <v>607</v>
      </c>
      <c r="C547" s="164" t="s">
        <v>111</v>
      </c>
      <c r="D547" s="162" t="s">
        <v>448</v>
      </c>
      <c r="E547" s="164" t="s">
        <v>283</v>
      </c>
      <c r="F547" s="1000">
        <v>35174</v>
      </c>
      <c r="G547" s="1000"/>
      <c r="H547" s="1000">
        <v>35186</v>
      </c>
      <c r="I547" s="1000"/>
      <c r="J547" s="971">
        <f t="shared" ref="J547" si="4306">H547-F547</f>
        <v>12</v>
      </c>
      <c r="K547" s="1000">
        <v>35186</v>
      </c>
      <c r="L547" s="541">
        <f t="shared" ref="L547" si="4307">K547-H547</f>
        <v>0</v>
      </c>
      <c r="M547" s="1000">
        <v>35202</v>
      </c>
      <c r="N547" s="1000"/>
      <c r="O547" s="541">
        <f t="shared" ref="O547" si="4308">M547-K547</f>
        <v>16</v>
      </c>
      <c r="P547" s="541">
        <f t="shared" ref="P547" si="4309">M547-H547</f>
        <v>16</v>
      </c>
      <c r="Q547" s="1000">
        <v>35209</v>
      </c>
      <c r="R547" s="1000"/>
      <c r="S547" s="971">
        <f t="shared" ref="S547" si="4310">Q547-M547</f>
        <v>7</v>
      </c>
      <c r="T547" s="542">
        <f t="shared" ref="T547" si="4311">Q547-F547</f>
        <v>35</v>
      </c>
      <c r="U547" s="542"/>
      <c r="V547" s="541">
        <f t="shared" ref="V547" si="4312">P547</f>
        <v>16</v>
      </c>
      <c r="W547" s="543">
        <f t="shared" ref="W547" si="4313">T547-V547</f>
        <v>19</v>
      </c>
      <c r="X547" s="972" t="s">
        <v>423</v>
      </c>
      <c r="Y547" s="162" t="s">
        <v>51</v>
      </c>
      <c r="Z547" s="162" t="s">
        <v>29</v>
      </c>
      <c r="AA547" s="972">
        <v>2024</v>
      </c>
      <c r="AB547" s="164" t="s">
        <v>30</v>
      </c>
      <c r="AC547" s="1001">
        <v>9</v>
      </c>
      <c r="AD547" s="974">
        <f t="shared" ref="AD547" si="4314">T547/AC547</f>
        <v>3.8888888888888888</v>
      </c>
      <c r="AE547" s="975">
        <v>23.45</v>
      </c>
      <c r="AF547" s="544">
        <f t="shared" ref="AF547" si="4315">AD547*AE547</f>
        <v>91.194444444444443</v>
      </c>
      <c r="AG547" s="1030" t="s">
        <v>446</v>
      </c>
      <c r="AH547" s="1007">
        <f t="shared" ref="AH547" si="4316">AF547</f>
        <v>91.194444444444443</v>
      </c>
      <c r="AI547" s="978">
        <f t="shared" ref="AI547" si="4317">AD547</f>
        <v>3.8888888888888888</v>
      </c>
      <c r="AJ547" s="978">
        <f t="shared" ref="AJ547" si="4318">T547</f>
        <v>35</v>
      </c>
      <c r="AK547" s="1114" t="s">
        <v>439</v>
      </c>
      <c r="AL547" s="1114" t="s">
        <v>440</v>
      </c>
      <c r="AM547" s="1115" t="s">
        <v>2</v>
      </c>
    </row>
    <row r="548" spans="1:39">
      <c r="A548" s="999">
        <v>45779</v>
      </c>
      <c r="B548" s="164" t="s">
        <v>607</v>
      </c>
      <c r="C548" s="164" t="s">
        <v>111</v>
      </c>
      <c r="D548" s="162" t="s">
        <v>447</v>
      </c>
      <c r="E548" s="164" t="s">
        <v>282</v>
      </c>
      <c r="F548" s="1000">
        <v>35209</v>
      </c>
      <c r="G548" s="1000"/>
      <c r="H548" s="1000">
        <v>35219</v>
      </c>
      <c r="I548" s="1000"/>
      <c r="J548" s="971">
        <f t="shared" ref="J548" si="4319">H548-F548</f>
        <v>10</v>
      </c>
      <c r="K548" s="1000">
        <v>35219</v>
      </c>
      <c r="L548" s="541">
        <f t="shared" ref="L548" si="4320">K548-H548</f>
        <v>0</v>
      </c>
      <c r="M548" s="1000">
        <v>35232</v>
      </c>
      <c r="N548" s="1000"/>
      <c r="O548" s="541">
        <f t="shared" ref="O548" si="4321">M548-K548</f>
        <v>13</v>
      </c>
      <c r="P548" s="541">
        <f t="shared" ref="P548" si="4322">M548-H548</f>
        <v>13</v>
      </c>
      <c r="Q548" s="1000">
        <v>35248</v>
      </c>
      <c r="R548" s="1000"/>
      <c r="S548" s="971">
        <f t="shared" ref="S548" si="4323">Q548-M548</f>
        <v>16</v>
      </c>
      <c r="T548" s="542">
        <f t="shared" ref="T548" si="4324">Q548-F548</f>
        <v>39</v>
      </c>
      <c r="U548" s="542"/>
      <c r="V548" s="541">
        <f t="shared" ref="V548" si="4325">P548</f>
        <v>13</v>
      </c>
      <c r="W548" s="543">
        <f t="shared" ref="W548" si="4326">T548-V548</f>
        <v>26</v>
      </c>
      <c r="X548" s="972" t="s">
        <v>423</v>
      </c>
      <c r="Y548" s="162" t="s">
        <v>51</v>
      </c>
      <c r="Z548" s="162" t="s">
        <v>29</v>
      </c>
      <c r="AA548" s="972">
        <v>2024</v>
      </c>
      <c r="AB548" s="164" t="s">
        <v>30</v>
      </c>
      <c r="AC548" s="1001">
        <v>9</v>
      </c>
      <c r="AD548" s="974">
        <f t="shared" ref="AD548" si="4327">T548/AC548</f>
        <v>4.333333333333333</v>
      </c>
      <c r="AE548" s="975">
        <v>23.45</v>
      </c>
      <c r="AF548" s="544">
        <f t="shared" ref="AF548" si="4328">AD548*AE548</f>
        <v>101.61666666666666</v>
      </c>
      <c r="AG548" s="1030" t="s">
        <v>446</v>
      </c>
      <c r="AH548" s="1007">
        <f t="shared" ref="AH548" si="4329">AF548</f>
        <v>101.61666666666666</v>
      </c>
      <c r="AI548" s="978">
        <f t="shared" ref="AI548" si="4330">AD548</f>
        <v>4.333333333333333</v>
      </c>
      <c r="AJ548" s="978">
        <f t="shared" ref="AJ548" si="4331">T548</f>
        <v>39</v>
      </c>
      <c r="AK548" s="1121">
        <f>SUM(AH543:AH548)</f>
        <v>390.83333333333331</v>
      </c>
      <c r="AL548" s="1116">
        <v>400</v>
      </c>
      <c r="AM548" s="1117">
        <v>45779</v>
      </c>
    </row>
    <row r="549" spans="1:39">
      <c r="A549" s="999">
        <v>45779</v>
      </c>
      <c r="B549" s="164" t="s">
        <v>607</v>
      </c>
      <c r="C549" s="164" t="s">
        <v>111</v>
      </c>
      <c r="D549" s="162" t="s">
        <v>448</v>
      </c>
      <c r="E549" s="164" t="s">
        <v>283</v>
      </c>
      <c r="F549" s="1000">
        <v>35248</v>
      </c>
      <c r="G549" s="1000"/>
      <c r="H549" s="1000">
        <v>35255</v>
      </c>
      <c r="I549" s="1000"/>
      <c r="J549" s="971">
        <f t="shared" ref="J549" si="4332">H549-F549</f>
        <v>7</v>
      </c>
      <c r="K549" s="1000">
        <v>35255</v>
      </c>
      <c r="L549" s="541">
        <f t="shared" ref="L549" si="4333">K549-H549</f>
        <v>0</v>
      </c>
      <c r="M549" s="1000">
        <v>35271</v>
      </c>
      <c r="N549" s="1000"/>
      <c r="O549" s="541">
        <f t="shared" ref="O549" si="4334">M549-K549</f>
        <v>16</v>
      </c>
      <c r="P549" s="541">
        <f t="shared" ref="P549" si="4335">M549-H549</f>
        <v>16</v>
      </c>
      <c r="Q549" s="1000">
        <v>35278</v>
      </c>
      <c r="R549" s="1000"/>
      <c r="S549" s="971">
        <f t="shared" ref="S549" si="4336">Q549-M549</f>
        <v>7</v>
      </c>
      <c r="T549" s="542">
        <f t="shared" ref="T549" si="4337">Q549-F549</f>
        <v>30</v>
      </c>
      <c r="U549" s="542"/>
      <c r="V549" s="541">
        <f t="shared" ref="V549" si="4338">P549</f>
        <v>16</v>
      </c>
      <c r="W549" s="543">
        <f t="shared" ref="W549" si="4339">T549-V549</f>
        <v>14</v>
      </c>
      <c r="X549" s="972" t="s">
        <v>423</v>
      </c>
      <c r="Y549" s="162" t="s">
        <v>51</v>
      </c>
      <c r="Z549" s="162" t="s">
        <v>29</v>
      </c>
      <c r="AA549" s="972">
        <v>2024</v>
      </c>
      <c r="AB549" s="164" t="s">
        <v>30</v>
      </c>
      <c r="AC549" s="1001">
        <v>9</v>
      </c>
      <c r="AD549" s="974">
        <f t="shared" ref="AD549" si="4340">T549/AC549</f>
        <v>3.3333333333333335</v>
      </c>
      <c r="AE549" s="975">
        <v>23.45</v>
      </c>
      <c r="AF549" s="544">
        <f t="shared" ref="AF549" si="4341">AD549*AE549</f>
        <v>78.166666666666671</v>
      </c>
      <c r="AG549" s="1030" t="s">
        <v>446</v>
      </c>
      <c r="AH549" s="1007">
        <f t="shared" ref="AH549" si="4342">AF549</f>
        <v>78.166666666666671</v>
      </c>
      <c r="AI549" s="978">
        <f t="shared" ref="AI549" si="4343">AD549</f>
        <v>3.3333333333333335</v>
      </c>
      <c r="AJ549" s="978">
        <f t="shared" ref="AJ549" si="4344">T549</f>
        <v>30</v>
      </c>
    </row>
    <row r="550" spans="1:39">
      <c r="A550" s="999">
        <v>45782</v>
      </c>
      <c r="B550" s="164" t="s">
        <v>607</v>
      </c>
      <c r="C550" s="164" t="s">
        <v>111</v>
      </c>
      <c r="D550" s="162" t="s">
        <v>447</v>
      </c>
      <c r="E550" s="164" t="s">
        <v>282</v>
      </c>
      <c r="F550" s="1000">
        <v>35278</v>
      </c>
      <c r="G550" s="1000"/>
      <c r="H550" s="1000">
        <v>35307</v>
      </c>
      <c r="I550" s="1000"/>
      <c r="J550" s="971">
        <f t="shared" ref="J550" si="4345">H550-F550</f>
        <v>29</v>
      </c>
      <c r="K550" s="1000">
        <v>35307</v>
      </c>
      <c r="L550" s="541">
        <f t="shared" ref="L550" si="4346">K550-H550</f>
        <v>0</v>
      </c>
      <c r="M550" s="1000">
        <v>35321</v>
      </c>
      <c r="N550" s="1000"/>
      <c r="O550" s="541">
        <f t="shared" ref="O550" si="4347">M550-K550</f>
        <v>14</v>
      </c>
      <c r="P550" s="541">
        <f t="shared" ref="P550" si="4348">M550-H550</f>
        <v>14</v>
      </c>
      <c r="Q550" s="1000">
        <v>35321</v>
      </c>
      <c r="R550" s="1000"/>
      <c r="S550" s="971">
        <f t="shared" ref="S550" si="4349">Q550-M550</f>
        <v>0</v>
      </c>
      <c r="T550" s="542">
        <f t="shared" ref="T550" si="4350">Q550-F550</f>
        <v>43</v>
      </c>
      <c r="U550" s="542"/>
      <c r="V550" s="541">
        <f t="shared" ref="V550" si="4351">P550</f>
        <v>14</v>
      </c>
      <c r="W550" s="543">
        <f t="shared" ref="W550" si="4352">T550-V550</f>
        <v>29</v>
      </c>
      <c r="X550" s="972" t="s">
        <v>423</v>
      </c>
      <c r="Y550" s="162" t="s">
        <v>51</v>
      </c>
      <c r="Z550" s="162" t="s">
        <v>29</v>
      </c>
      <c r="AA550" s="972">
        <v>2024</v>
      </c>
      <c r="AB550" s="164" t="s">
        <v>30</v>
      </c>
      <c r="AC550" s="1001">
        <v>9</v>
      </c>
      <c r="AD550" s="974">
        <f t="shared" ref="AD550" si="4353">T550/AC550</f>
        <v>4.7777777777777777</v>
      </c>
      <c r="AE550" s="975">
        <v>23.45</v>
      </c>
      <c r="AF550" s="544">
        <f t="shared" ref="AF550" si="4354">AD550*AE550</f>
        <v>112.03888888888888</v>
      </c>
      <c r="AG550" s="1030" t="s">
        <v>446</v>
      </c>
      <c r="AH550" s="1007">
        <f t="shared" ref="AH550" si="4355">AF550</f>
        <v>112.03888888888888</v>
      </c>
      <c r="AI550" s="978">
        <f t="shared" ref="AI550" si="4356">AD550</f>
        <v>4.7777777777777777</v>
      </c>
      <c r="AJ550" s="978">
        <f t="shared" ref="AJ550" si="4357">T550</f>
        <v>43</v>
      </c>
    </row>
    <row r="551" spans="1:39">
      <c r="A551" s="999">
        <v>45782</v>
      </c>
      <c r="B551" s="164" t="s">
        <v>607</v>
      </c>
      <c r="C551" s="164" t="s">
        <v>111</v>
      </c>
      <c r="D551" s="162" t="s">
        <v>584</v>
      </c>
      <c r="E551" s="164" t="s">
        <v>282</v>
      </c>
      <c r="F551" s="1000">
        <v>35321</v>
      </c>
      <c r="G551" s="1000"/>
      <c r="H551" s="1000">
        <v>35321</v>
      </c>
      <c r="I551" s="1000"/>
      <c r="J551" s="971">
        <f t="shared" ref="J551" si="4358">H551-F551</f>
        <v>0</v>
      </c>
      <c r="K551" s="1000">
        <v>35321</v>
      </c>
      <c r="L551" s="541">
        <f t="shared" ref="L551" si="4359">K551-H551</f>
        <v>0</v>
      </c>
      <c r="M551" s="1000">
        <v>35334</v>
      </c>
      <c r="N551" s="1000"/>
      <c r="O551" s="541">
        <f t="shared" ref="O551" si="4360">M551-K551</f>
        <v>13</v>
      </c>
      <c r="P551" s="541">
        <f t="shared" ref="P551" si="4361">M551-H551</f>
        <v>13</v>
      </c>
      <c r="Q551" s="1000">
        <v>35338</v>
      </c>
      <c r="R551" s="1000"/>
      <c r="S551" s="971">
        <f t="shared" ref="S551" si="4362">Q551-M551</f>
        <v>4</v>
      </c>
      <c r="T551" s="542">
        <f t="shared" ref="T551" si="4363">Q551-F551</f>
        <v>17</v>
      </c>
      <c r="U551" s="542"/>
      <c r="V551" s="541">
        <f t="shared" ref="V551" si="4364">P551</f>
        <v>13</v>
      </c>
      <c r="W551" s="543">
        <f t="shared" ref="W551" si="4365">T551-V551</f>
        <v>4</v>
      </c>
      <c r="X551" s="972" t="s">
        <v>423</v>
      </c>
      <c r="Y551" s="162" t="s">
        <v>51</v>
      </c>
      <c r="Z551" s="162" t="s">
        <v>29</v>
      </c>
      <c r="AA551" s="972">
        <v>2024</v>
      </c>
      <c r="AB551" s="164" t="s">
        <v>30</v>
      </c>
      <c r="AC551" s="1001">
        <v>9</v>
      </c>
      <c r="AD551" s="974">
        <f t="shared" ref="AD551" si="4366">T551/AC551</f>
        <v>1.8888888888888888</v>
      </c>
      <c r="AE551" s="975">
        <v>23.45</v>
      </c>
      <c r="AF551" s="544">
        <f t="shared" ref="AF551" si="4367">AD551*AE551</f>
        <v>44.294444444444444</v>
      </c>
      <c r="AG551" s="1030" t="s">
        <v>446</v>
      </c>
      <c r="AH551" s="1007">
        <f t="shared" ref="AH551" si="4368">AF551</f>
        <v>44.294444444444444</v>
      </c>
      <c r="AI551" s="978">
        <f t="shared" ref="AI551" si="4369">AD551</f>
        <v>1.8888888888888888</v>
      </c>
      <c r="AJ551" s="978">
        <f t="shared" ref="AJ551" si="4370">T551</f>
        <v>17</v>
      </c>
    </row>
    <row r="552" spans="1:39">
      <c r="A552" s="999">
        <v>45782</v>
      </c>
      <c r="B552" s="164" t="s">
        <v>607</v>
      </c>
      <c r="C552" s="164" t="s">
        <v>111</v>
      </c>
      <c r="D552" s="162" t="s">
        <v>609</v>
      </c>
      <c r="E552" s="164" t="s">
        <v>283</v>
      </c>
      <c r="F552" s="1000">
        <v>35338</v>
      </c>
      <c r="G552" s="1000"/>
      <c r="H552" s="1000">
        <v>35342</v>
      </c>
      <c r="I552" s="1000"/>
      <c r="J552" s="971">
        <f t="shared" ref="J552" si="4371">H552-F552</f>
        <v>4</v>
      </c>
      <c r="K552" s="1000">
        <v>35342</v>
      </c>
      <c r="L552" s="541">
        <f t="shared" ref="L552" si="4372">K552-H552</f>
        <v>0</v>
      </c>
      <c r="M552" s="1000">
        <v>35353</v>
      </c>
      <c r="N552" s="1000"/>
      <c r="O552" s="541">
        <f t="shared" ref="O552" si="4373">M552-K552</f>
        <v>11</v>
      </c>
      <c r="P552" s="541">
        <f t="shared" ref="P552" si="4374">M552-H552</f>
        <v>11</v>
      </c>
      <c r="Q552" s="1000">
        <v>35353</v>
      </c>
      <c r="R552" s="1000"/>
      <c r="S552" s="971">
        <f t="shared" ref="S552" si="4375">Q552-M552</f>
        <v>0</v>
      </c>
      <c r="T552" s="542">
        <f t="shared" ref="T552" si="4376">Q552-F552</f>
        <v>15</v>
      </c>
      <c r="U552" s="542"/>
      <c r="V552" s="541">
        <f t="shared" ref="V552" si="4377">P552</f>
        <v>11</v>
      </c>
      <c r="W552" s="543">
        <f t="shared" ref="W552" si="4378">T552-V552</f>
        <v>4</v>
      </c>
      <c r="X552" s="972" t="s">
        <v>423</v>
      </c>
      <c r="Y552" s="162" t="s">
        <v>51</v>
      </c>
      <c r="Z552" s="162" t="s">
        <v>29</v>
      </c>
      <c r="AA552" s="972">
        <v>2024</v>
      </c>
      <c r="AB552" s="164" t="s">
        <v>30</v>
      </c>
      <c r="AC552" s="1001">
        <v>9</v>
      </c>
      <c r="AD552" s="974">
        <f t="shared" ref="AD552" si="4379">T552/AC552</f>
        <v>1.6666666666666667</v>
      </c>
      <c r="AE552" s="975">
        <v>23.45</v>
      </c>
      <c r="AF552" s="544">
        <f t="shared" ref="AF552" si="4380">AD552*AE552</f>
        <v>39.083333333333336</v>
      </c>
      <c r="AG552" s="1030" t="s">
        <v>446</v>
      </c>
      <c r="AH552" s="1007">
        <f t="shared" ref="AH552" si="4381">AF552</f>
        <v>39.083333333333336</v>
      </c>
      <c r="AI552" s="978">
        <f t="shared" ref="AI552" si="4382">AD552</f>
        <v>1.6666666666666667</v>
      </c>
      <c r="AJ552" s="978">
        <f t="shared" ref="AJ552" si="4383">T552</f>
        <v>15</v>
      </c>
    </row>
    <row r="553" spans="1:39">
      <c r="A553" s="999">
        <v>45782</v>
      </c>
      <c r="B553" s="164" t="s">
        <v>607</v>
      </c>
      <c r="C553" s="164" t="s">
        <v>111</v>
      </c>
      <c r="D553" s="162" t="s">
        <v>448</v>
      </c>
      <c r="E553" s="164" t="s">
        <v>283</v>
      </c>
      <c r="F553" s="1000">
        <v>35353</v>
      </c>
      <c r="G553" s="1000"/>
      <c r="H553" s="1000">
        <v>35353</v>
      </c>
      <c r="I553" s="1000"/>
      <c r="J553" s="971">
        <f t="shared" ref="J553" si="4384">H553-F553</f>
        <v>0</v>
      </c>
      <c r="K553" s="1000">
        <v>35353</v>
      </c>
      <c r="L553" s="541">
        <f t="shared" ref="L553" si="4385">K553-H553</f>
        <v>0</v>
      </c>
      <c r="M553" s="1000">
        <v>35369</v>
      </c>
      <c r="N553" s="1000"/>
      <c r="O553" s="541">
        <f t="shared" ref="O553" si="4386">M553-K553</f>
        <v>16</v>
      </c>
      <c r="P553" s="541">
        <f t="shared" ref="P553" si="4387">M553-H553</f>
        <v>16</v>
      </c>
      <c r="Q553" s="1000">
        <v>35376</v>
      </c>
      <c r="R553" s="1000"/>
      <c r="S553" s="971">
        <f t="shared" ref="S553" si="4388">Q553-M553</f>
        <v>7</v>
      </c>
      <c r="T553" s="542">
        <f t="shared" ref="T553" si="4389">Q553-F553</f>
        <v>23</v>
      </c>
      <c r="U553" s="542"/>
      <c r="V553" s="541">
        <f t="shared" ref="V553" si="4390">P553</f>
        <v>16</v>
      </c>
      <c r="W553" s="543">
        <f t="shared" ref="W553" si="4391">T553-V553</f>
        <v>7</v>
      </c>
      <c r="X553" s="972" t="s">
        <v>423</v>
      </c>
      <c r="Y553" s="162" t="s">
        <v>51</v>
      </c>
      <c r="Z553" s="162" t="s">
        <v>29</v>
      </c>
      <c r="AA553" s="972">
        <v>2024</v>
      </c>
      <c r="AB553" s="164" t="s">
        <v>30</v>
      </c>
      <c r="AC553" s="1001">
        <v>9</v>
      </c>
      <c r="AD553" s="974">
        <f t="shared" ref="AD553" si="4392">T553/AC553</f>
        <v>2.5555555555555554</v>
      </c>
      <c r="AE553" s="975">
        <v>23.45</v>
      </c>
      <c r="AF553" s="544">
        <f t="shared" ref="AF553" si="4393">AD553*AE553</f>
        <v>59.92777777777777</v>
      </c>
      <c r="AG553" s="1030" t="s">
        <v>446</v>
      </c>
      <c r="AH553" s="1007">
        <f t="shared" ref="AH553" si="4394">AF553</f>
        <v>59.92777777777777</v>
      </c>
      <c r="AI553" s="978">
        <f t="shared" ref="AI553" si="4395">AD553</f>
        <v>2.5555555555555554</v>
      </c>
      <c r="AJ553" s="978">
        <f t="shared" ref="AJ553" si="4396">T553</f>
        <v>23</v>
      </c>
    </row>
    <row r="554" spans="1:39">
      <c r="A554" s="999">
        <v>45783</v>
      </c>
      <c r="B554" s="164" t="s">
        <v>607</v>
      </c>
      <c r="C554" s="164" t="s">
        <v>111</v>
      </c>
      <c r="D554" s="162" t="s">
        <v>447</v>
      </c>
      <c r="E554" s="164" t="s">
        <v>282</v>
      </c>
      <c r="F554" s="1000">
        <v>35376</v>
      </c>
      <c r="G554" s="1000"/>
      <c r="H554" s="1000">
        <v>35386</v>
      </c>
      <c r="I554" s="1000"/>
      <c r="J554" s="971">
        <f t="shared" ref="J554" si="4397">H554-F554</f>
        <v>10</v>
      </c>
      <c r="K554" s="1000">
        <v>35386</v>
      </c>
      <c r="L554" s="541">
        <f t="shared" ref="L554" si="4398">K554-H554</f>
        <v>0</v>
      </c>
      <c r="M554" s="1000">
        <v>35399</v>
      </c>
      <c r="N554" s="1000"/>
      <c r="O554" s="541">
        <f t="shared" ref="O554" si="4399">M554-K554</f>
        <v>13</v>
      </c>
      <c r="P554" s="541">
        <f t="shared" ref="P554" si="4400">M554-H554</f>
        <v>13</v>
      </c>
      <c r="Q554" s="1000">
        <v>35399</v>
      </c>
      <c r="R554" s="1000"/>
      <c r="S554" s="971">
        <f t="shared" ref="S554" si="4401">Q554-M554</f>
        <v>0</v>
      </c>
      <c r="T554" s="542">
        <f t="shared" ref="T554" si="4402">Q554-F554</f>
        <v>23</v>
      </c>
      <c r="U554" s="542"/>
      <c r="V554" s="541">
        <f t="shared" ref="V554" si="4403">P554</f>
        <v>13</v>
      </c>
      <c r="W554" s="543">
        <f t="shared" ref="W554" si="4404">T554-V554</f>
        <v>10</v>
      </c>
      <c r="X554" s="972" t="s">
        <v>423</v>
      </c>
      <c r="Y554" s="162" t="s">
        <v>51</v>
      </c>
      <c r="Z554" s="162" t="s">
        <v>29</v>
      </c>
      <c r="AA554" s="972">
        <v>2024</v>
      </c>
      <c r="AB554" s="164" t="s">
        <v>30</v>
      </c>
      <c r="AC554" s="1001">
        <v>9</v>
      </c>
      <c r="AD554" s="974">
        <f t="shared" ref="AD554" si="4405">T554/AC554</f>
        <v>2.5555555555555554</v>
      </c>
      <c r="AE554" s="975">
        <v>23.45</v>
      </c>
      <c r="AF554" s="544">
        <f t="shared" ref="AF554" si="4406">AD554*AE554</f>
        <v>59.92777777777777</v>
      </c>
      <c r="AG554" s="1030" t="s">
        <v>446</v>
      </c>
      <c r="AH554" s="1007">
        <f t="shared" ref="AH554" si="4407">AF554</f>
        <v>59.92777777777777</v>
      </c>
      <c r="AI554" s="978">
        <f t="shared" ref="AI554" si="4408">AD554</f>
        <v>2.5555555555555554</v>
      </c>
      <c r="AJ554" s="978">
        <f t="shared" ref="AJ554" si="4409">T554</f>
        <v>23</v>
      </c>
      <c r="AK554" s="1114" t="s">
        <v>439</v>
      </c>
      <c r="AL554" s="1114" t="s">
        <v>440</v>
      </c>
      <c r="AM554" s="1115" t="s">
        <v>2</v>
      </c>
    </row>
    <row r="555" spans="1:39">
      <c r="A555" s="999">
        <v>45783</v>
      </c>
      <c r="B555" s="164" t="s">
        <v>607</v>
      </c>
      <c r="C555" s="164" t="s">
        <v>111</v>
      </c>
      <c r="D555" s="162" t="s">
        <v>584</v>
      </c>
      <c r="E555" s="164" t="s">
        <v>282</v>
      </c>
      <c r="F555" s="1000">
        <v>35399</v>
      </c>
      <c r="G555" s="1000"/>
      <c r="H555" s="1000">
        <v>35399</v>
      </c>
      <c r="I555" s="1000"/>
      <c r="J555" s="971">
        <f t="shared" ref="J555" si="4410">H555-F555</f>
        <v>0</v>
      </c>
      <c r="K555" s="1000">
        <v>35399</v>
      </c>
      <c r="L555" s="541">
        <f t="shared" ref="L555" si="4411">K555-H555</f>
        <v>0</v>
      </c>
      <c r="M555" s="1000">
        <v>35413</v>
      </c>
      <c r="N555" s="1000"/>
      <c r="O555" s="541">
        <f t="shared" ref="O555" si="4412">M555-K555</f>
        <v>14</v>
      </c>
      <c r="P555" s="541">
        <f t="shared" ref="P555" si="4413">M555-H555</f>
        <v>14</v>
      </c>
      <c r="Q555" s="1000">
        <v>35416</v>
      </c>
      <c r="R555" s="1000"/>
      <c r="S555" s="971">
        <f t="shared" ref="S555" si="4414">Q555-M555</f>
        <v>3</v>
      </c>
      <c r="T555" s="542">
        <f t="shared" ref="T555" si="4415">Q555-F555</f>
        <v>17</v>
      </c>
      <c r="U555" s="542"/>
      <c r="V555" s="541">
        <f t="shared" ref="V555" si="4416">P555</f>
        <v>14</v>
      </c>
      <c r="W555" s="543">
        <f t="shared" ref="W555" si="4417">T555-V555</f>
        <v>3</v>
      </c>
      <c r="X555" s="972" t="s">
        <v>423</v>
      </c>
      <c r="Y555" s="162" t="s">
        <v>51</v>
      </c>
      <c r="Z555" s="162" t="s">
        <v>29</v>
      </c>
      <c r="AA555" s="972">
        <v>2024</v>
      </c>
      <c r="AB555" s="164" t="s">
        <v>30</v>
      </c>
      <c r="AC555" s="1001">
        <v>9</v>
      </c>
      <c r="AD555" s="974">
        <f t="shared" ref="AD555" si="4418">T555/AC555</f>
        <v>1.8888888888888888</v>
      </c>
      <c r="AE555" s="975">
        <v>23.45</v>
      </c>
      <c r="AF555" s="544">
        <f t="shared" ref="AF555" si="4419">AD555*AE555</f>
        <v>44.294444444444444</v>
      </c>
      <c r="AG555" s="1030" t="s">
        <v>446</v>
      </c>
      <c r="AH555" s="1007">
        <f t="shared" ref="AH555" si="4420">AF555</f>
        <v>44.294444444444444</v>
      </c>
      <c r="AI555" s="978">
        <f t="shared" ref="AI555" si="4421">AD555</f>
        <v>1.8888888888888888</v>
      </c>
      <c r="AJ555" s="978">
        <f t="shared" ref="AJ555" si="4422">T555</f>
        <v>17</v>
      </c>
      <c r="AK555" s="1121">
        <f>SUM(AH549:AH555)</f>
        <v>437.73333333333323</v>
      </c>
      <c r="AL555" s="1116">
        <v>500</v>
      </c>
      <c r="AM555" s="1117">
        <v>45783</v>
      </c>
    </row>
    <row r="556" spans="1:39">
      <c r="A556" s="999">
        <v>45783</v>
      </c>
      <c r="B556" s="164" t="s">
        <v>607</v>
      </c>
      <c r="C556" s="164" t="s">
        <v>111</v>
      </c>
      <c r="D556" s="162" t="s">
        <v>609</v>
      </c>
      <c r="E556" s="164" t="s">
        <v>283</v>
      </c>
      <c r="F556" s="1000">
        <v>35416</v>
      </c>
      <c r="G556" s="1000"/>
      <c r="H556" s="1000">
        <v>35419</v>
      </c>
      <c r="I556" s="1000"/>
      <c r="J556" s="971">
        <f t="shared" ref="J556" si="4423">H556-F556</f>
        <v>3</v>
      </c>
      <c r="K556" s="1000">
        <v>35419</v>
      </c>
      <c r="L556" s="541">
        <f t="shared" ref="L556" si="4424">K556-H556</f>
        <v>0</v>
      </c>
      <c r="M556" s="1000">
        <v>35431</v>
      </c>
      <c r="N556" s="1000"/>
      <c r="O556" s="541">
        <f t="shared" ref="O556" si="4425">M556-K556</f>
        <v>12</v>
      </c>
      <c r="P556" s="541">
        <f t="shared" ref="P556" si="4426">M556-H556</f>
        <v>12</v>
      </c>
      <c r="Q556" s="1000">
        <v>35431</v>
      </c>
      <c r="R556" s="1000"/>
      <c r="S556" s="971">
        <f t="shared" ref="S556" si="4427">Q556-M556</f>
        <v>0</v>
      </c>
      <c r="T556" s="542">
        <f t="shared" ref="T556" si="4428">Q556-F556</f>
        <v>15</v>
      </c>
      <c r="U556" s="542"/>
      <c r="V556" s="541">
        <f t="shared" ref="V556" si="4429">P556</f>
        <v>12</v>
      </c>
      <c r="W556" s="543">
        <f t="shared" ref="W556" si="4430">T556-V556</f>
        <v>3</v>
      </c>
      <c r="X556" s="972" t="s">
        <v>423</v>
      </c>
      <c r="Y556" s="162" t="s">
        <v>51</v>
      </c>
      <c r="Z556" s="162" t="s">
        <v>29</v>
      </c>
      <c r="AA556" s="972">
        <v>2024</v>
      </c>
      <c r="AB556" s="164" t="s">
        <v>30</v>
      </c>
      <c r="AC556" s="1001">
        <v>9</v>
      </c>
      <c r="AD556" s="974">
        <f t="shared" ref="AD556" si="4431">T556/AC556</f>
        <v>1.6666666666666667</v>
      </c>
      <c r="AE556" s="975">
        <v>23.45</v>
      </c>
      <c r="AF556" s="544">
        <f t="shared" ref="AF556" si="4432">AD556*AE556</f>
        <v>39.083333333333336</v>
      </c>
      <c r="AG556" s="1030" t="s">
        <v>446</v>
      </c>
      <c r="AH556" s="1007">
        <f t="shared" ref="AH556" si="4433">AF556</f>
        <v>39.083333333333336</v>
      </c>
      <c r="AI556" s="978">
        <f t="shared" ref="AI556" si="4434">AD556</f>
        <v>1.6666666666666667</v>
      </c>
      <c r="AJ556" s="978">
        <f t="shared" ref="AJ556" si="4435">T556</f>
        <v>15</v>
      </c>
    </row>
    <row r="557" spans="1:39">
      <c r="A557" s="999">
        <v>45783</v>
      </c>
      <c r="B557" s="164" t="s">
        <v>607</v>
      </c>
      <c r="C557" s="164" t="s">
        <v>111</v>
      </c>
      <c r="D557" s="162" t="s">
        <v>448</v>
      </c>
      <c r="E557" s="164" t="s">
        <v>283</v>
      </c>
      <c r="F557" s="1000">
        <v>35431</v>
      </c>
      <c r="G557" s="1000"/>
      <c r="H557" s="1000">
        <v>35431</v>
      </c>
      <c r="I557" s="1000"/>
      <c r="J557" s="971">
        <f t="shared" ref="J557" si="4436">H557-F557</f>
        <v>0</v>
      </c>
      <c r="K557" s="1000">
        <v>35431</v>
      </c>
      <c r="L557" s="541">
        <f t="shared" ref="L557" si="4437">K557-H557</f>
        <v>0</v>
      </c>
      <c r="M557" s="1000">
        <v>35447</v>
      </c>
      <c r="N557" s="1000"/>
      <c r="O557" s="541">
        <f t="shared" ref="O557" si="4438">M557-K557</f>
        <v>16</v>
      </c>
      <c r="P557" s="541">
        <f t="shared" ref="P557" si="4439">M557-H557</f>
        <v>16</v>
      </c>
      <c r="Q557" s="1000">
        <v>35454</v>
      </c>
      <c r="R557" s="1000"/>
      <c r="S557" s="971">
        <f t="shared" ref="S557" si="4440">Q557-M557</f>
        <v>7</v>
      </c>
      <c r="T557" s="542">
        <f t="shared" ref="T557" si="4441">Q557-F557</f>
        <v>23</v>
      </c>
      <c r="U557" s="542"/>
      <c r="V557" s="541">
        <f t="shared" ref="V557" si="4442">P557</f>
        <v>16</v>
      </c>
      <c r="W557" s="543">
        <f t="shared" ref="W557" si="4443">T557-V557</f>
        <v>7</v>
      </c>
      <c r="X557" s="972" t="s">
        <v>423</v>
      </c>
      <c r="Y557" s="162" t="s">
        <v>51</v>
      </c>
      <c r="Z557" s="162" t="s">
        <v>29</v>
      </c>
      <c r="AA557" s="972">
        <v>2024</v>
      </c>
      <c r="AB557" s="164" t="s">
        <v>30</v>
      </c>
      <c r="AC557" s="1001">
        <v>9</v>
      </c>
      <c r="AD557" s="974">
        <f t="shared" ref="AD557" si="4444">T557/AC557</f>
        <v>2.5555555555555554</v>
      </c>
      <c r="AE557" s="975">
        <v>23.45</v>
      </c>
      <c r="AF557" s="544">
        <f t="shared" ref="AF557" si="4445">AD557*AE557</f>
        <v>59.92777777777777</v>
      </c>
      <c r="AG557" s="1030" t="s">
        <v>446</v>
      </c>
      <c r="AH557" s="1007">
        <f t="shared" ref="AH557" si="4446">AF557</f>
        <v>59.92777777777777</v>
      </c>
      <c r="AI557" s="978">
        <f t="shared" ref="AI557" si="4447">AD557</f>
        <v>2.5555555555555554</v>
      </c>
      <c r="AJ557" s="978">
        <f t="shared" ref="AJ557" si="4448">T557</f>
        <v>23</v>
      </c>
    </row>
    <row r="558" spans="1:39">
      <c r="A558" s="999">
        <v>45784</v>
      </c>
      <c r="B558" s="164" t="s">
        <v>607</v>
      </c>
      <c r="C558" s="164" t="s">
        <v>111</v>
      </c>
      <c r="D558" s="162" t="s">
        <v>447</v>
      </c>
      <c r="E558" s="164" t="s">
        <v>282</v>
      </c>
      <c r="F558" s="1000">
        <v>35454</v>
      </c>
      <c r="G558" s="1000"/>
      <c r="H558" s="1000">
        <v>35463</v>
      </c>
      <c r="I558" s="1000"/>
      <c r="J558" s="971">
        <f t="shared" ref="J558" si="4449">H558-F558</f>
        <v>9</v>
      </c>
      <c r="K558" s="1000">
        <v>35463</v>
      </c>
      <c r="L558" s="541">
        <f t="shared" ref="L558" si="4450">K558-H558</f>
        <v>0</v>
      </c>
      <c r="M558" s="1000">
        <v>35477</v>
      </c>
      <c r="N558" s="1000"/>
      <c r="O558" s="541">
        <f t="shared" ref="O558" si="4451">M558-K558</f>
        <v>14</v>
      </c>
      <c r="P558" s="541">
        <f t="shared" ref="P558" si="4452">M558-H558</f>
        <v>14</v>
      </c>
      <c r="Q558" s="1000">
        <v>35477</v>
      </c>
      <c r="R558" s="1000"/>
      <c r="S558" s="971">
        <f t="shared" ref="S558" si="4453">Q558-M558</f>
        <v>0</v>
      </c>
      <c r="T558" s="542">
        <f t="shared" ref="T558" si="4454">Q558-F558</f>
        <v>23</v>
      </c>
      <c r="U558" s="542"/>
      <c r="V558" s="541">
        <f t="shared" ref="V558" si="4455">P558</f>
        <v>14</v>
      </c>
      <c r="W558" s="543">
        <f t="shared" ref="W558" si="4456">T558-V558</f>
        <v>9</v>
      </c>
      <c r="X558" s="972" t="s">
        <v>423</v>
      </c>
      <c r="Y558" s="162" t="s">
        <v>51</v>
      </c>
      <c r="Z558" s="162" t="s">
        <v>29</v>
      </c>
      <c r="AA558" s="972">
        <v>2024</v>
      </c>
      <c r="AB558" s="164" t="s">
        <v>30</v>
      </c>
      <c r="AC558" s="1001">
        <v>9</v>
      </c>
      <c r="AD558" s="974">
        <f t="shared" ref="AD558" si="4457">T558/AC558</f>
        <v>2.5555555555555554</v>
      </c>
      <c r="AE558" s="975">
        <v>23.45</v>
      </c>
      <c r="AF558" s="544">
        <f t="shared" ref="AF558" si="4458">AD558*AE558</f>
        <v>59.92777777777777</v>
      </c>
      <c r="AG558" s="1030" t="s">
        <v>446</v>
      </c>
      <c r="AH558" s="1007">
        <f t="shared" ref="AH558" si="4459">AF558</f>
        <v>59.92777777777777</v>
      </c>
      <c r="AI558" s="978">
        <f t="shared" ref="AI558" si="4460">AD558</f>
        <v>2.5555555555555554</v>
      </c>
      <c r="AJ558" s="978">
        <f t="shared" ref="AJ558" si="4461">T558</f>
        <v>23</v>
      </c>
    </row>
    <row r="559" spans="1:39">
      <c r="A559" s="999">
        <v>45784</v>
      </c>
      <c r="B559" s="164" t="s">
        <v>607</v>
      </c>
      <c r="C559" s="164" t="s">
        <v>111</v>
      </c>
      <c r="D559" s="162" t="s">
        <v>584</v>
      </c>
      <c r="E559" s="164" t="s">
        <v>282</v>
      </c>
      <c r="F559" s="1000">
        <v>35477</v>
      </c>
      <c r="G559" s="1000"/>
      <c r="H559" s="1000">
        <v>35477</v>
      </c>
      <c r="I559" s="1000"/>
      <c r="J559" s="971">
        <f t="shared" ref="J559" si="4462">H559-F559</f>
        <v>0</v>
      </c>
      <c r="K559" s="1000">
        <v>35477</v>
      </c>
      <c r="L559" s="541">
        <f t="shared" ref="L559" si="4463">K559-H559</f>
        <v>0</v>
      </c>
      <c r="M559" s="1000">
        <v>35491</v>
      </c>
      <c r="N559" s="1000"/>
      <c r="O559" s="541">
        <f t="shared" ref="O559" si="4464">M559-K559</f>
        <v>14</v>
      </c>
      <c r="P559" s="541">
        <f t="shared" ref="P559" si="4465">M559-H559</f>
        <v>14</v>
      </c>
      <c r="Q559" s="1000">
        <v>35501</v>
      </c>
      <c r="R559" s="1000"/>
      <c r="S559" s="971">
        <f t="shared" ref="S559" si="4466">Q559-M559</f>
        <v>10</v>
      </c>
      <c r="T559" s="542">
        <f t="shared" ref="T559" si="4467">Q559-F559</f>
        <v>24</v>
      </c>
      <c r="U559" s="542"/>
      <c r="V559" s="541">
        <f t="shared" ref="V559" si="4468">P559</f>
        <v>14</v>
      </c>
      <c r="W559" s="543">
        <f t="shared" ref="W559" si="4469">T559-V559</f>
        <v>10</v>
      </c>
      <c r="X559" s="972" t="s">
        <v>423</v>
      </c>
      <c r="Y559" s="162" t="s">
        <v>51</v>
      </c>
      <c r="Z559" s="162" t="s">
        <v>29</v>
      </c>
      <c r="AA559" s="972">
        <v>2024</v>
      </c>
      <c r="AB559" s="164" t="s">
        <v>30</v>
      </c>
      <c r="AC559" s="1001">
        <v>9</v>
      </c>
      <c r="AD559" s="974">
        <f t="shared" ref="AD559" si="4470">T559/AC559</f>
        <v>2.6666666666666665</v>
      </c>
      <c r="AE559" s="975">
        <v>23.45</v>
      </c>
      <c r="AF559" s="544">
        <f t="shared" ref="AF559" si="4471">AD559*AE559</f>
        <v>62.533333333333331</v>
      </c>
      <c r="AG559" s="1030" t="s">
        <v>446</v>
      </c>
      <c r="AH559" s="1007">
        <f t="shared" ref="AH559" si="4472">AF559</f>
        <v>62.533333333333331</v>
      </c>
      <c r="AI559" s="978">
        <f t="shared" ref="AI559" si="4473">AD559</f>
        <v>2.6666666666666665</v>
      </c>
      <c r="AJ559" s="978">
        <f t="shared" ref="AJ559" si="4474">T559</f>
        <v>24</v>
      </c>
    </row>
    <row r="560" spans="1:39">
      <c r="A560" s="999">
        <v>45784</v>
      </c>
      <c r="B560" s="164" t="s">
        <v>607</v>
      </c>
      <c r="C560" s="164" t="s">
        <v>111</v>
      </c>
      <c r="D560" s="162" t="s">
        <v>609</v>
      </c>
      <c r="E560" s="164" t="s">
        <v>283</v>
      </c>
      <c r="F560" s="1000">
        <v>35501</v>
      </c>
      <c r="G560" s="1000"/>
      <c r="H560" s="1000">
        <v>35505</v>
      </c>
      <c r="I560" s="1000"/>
      <c r="J560" s="971">
        <f t="shared" ref="J560" si="4475">H560-F560</f>
        <v>4</v>
      </c>
      <c r="K560" s="1000">
        <v>35505</v>
      </c>
      <c r="L560" s="541">
        <f t="shared" ref="L560" si="4476">K560-H560</f>
        <v>0</v>
      </c>
      <c r="M560" s="1000">
        <v>35516</v>
      </c>
      <c r="N560" s="1000"/>
      <c r="O560" s="541">
        <f t="shared" ref="O560" si="4477">M560-K560</f>
        <v>11</v>
      </c>
      <c r="P560" s="541">
        <f t="shared" ref="P560" si="4478">M560-H560</f>
        <v>11</v>
      </c>
      <c r="Q560" s="1000">
        <v>35516</v>
      </c>
      <c r="R560" s="1000"/>
      <c r="S560" s="971">
        <f t="shared" ref="S560" si="4479">Q560-M560</f>
        <v>0</v>
      </c>
      <c r="T560" s="542">
        <f t="shared" ref="T560" si="4480">Q560-F560</f>
        <v>15</v>
      </c>
      <c r="U560" s="542"/>
      <c r="V560" s="541">
        <f t="shared" ref="V560" si="4481">P560</f>
        <v>11</v>
      </c>
      <c r="W560" s="543">
        <f t="shared" ref="W560" si="4482">T560-V560</f>
        <v>4</v>
      </c>
      <c r="X560" s="972" t="s">
        <v>423</v>
      </c>
      <c r="Y560" s="162" t="s">
        <v>51</v>
      </c>
      <c r="Z560" s="162" t="s">
        <v>29</v>
      </c>
      <c r="AA560" s="972">
        <v>2024</v>
      </c>
      <c r="AB560" s="164" t="s">
        <v>30</v>
      </c>
      <c r="AC560" s="1001">
        <v>9</v>
      </c>
      <c r="AD560" s="974">
        <f t="shared" ref="AD560" si="4483">T560/AC560</f>
        <v>1.6666666666666667</v>
      </c>
      <c r="AE560" s="975">
        <v>23.45</v>
      </c>
      <c r="AF560" s="544">
        <f t="shared" ref="AF560" si="4484">AD560*AE560</f>
        <v>39.083333333333336</v>
      </c>
      <c r="AG560" s="1030" t="s">
        <v>446</v>
      </c>
      <c r="AH560" s="1007">
        <f t="shared" ref="AH560" si="4485">AF560</f>
        <v>39.083333333333336</v>
      </c>
      <c r="AI560" s="978">
        <f t="shared" ref="AI560" si="4486">AD560</f>
        <v>1.6666666666666667</v>
      </c>
      <c r="AJ560" s="978">
        <f t="shared" ref="AJ560" si="4487">T560</f>
        <v>15</v>
      </c>
    </row>
    <row r="561" spans="1:39">
      <c r="A561" s="999">
        <v>45784</v>
      </c>
      <c r="B561" s="164" t="s">
        <v>607</v>
      </c>
      <c r="C561" s="164" t="s">
        <v>111</v>
      </c>
      <c r="D561" s="162" t="s">
        <v>448</v>
      </c>
      <c r="E561" s="164" t="s">
        <v>283</v>
      </c>
      <c r="F561" s="1000">
        <v>35516</v>
      </c>
      <c r="G561" s="1000"/>
      <c r="H561" s="1000">
        <v>35516</v>
      </c>
      <c r="I561" s="1000"/>
      <c r="J561" s="971">
        <f t="shared" ref="J561" si="4488">H561-F561</f>
        <v>0</v>
      </c>
      <c r="K561" s="1000">
        <v>35516</v>
      </c>
      <c r="L561" s="541">
        <f t="shared" ref="L561" si="4489">K561-H561</f>
        <v>0</v>
      </c>
      <c r="M561" s="1000">
        <v>35532</v>
      </c>
      <c r="N561" s="1000"/>
      <c r="O561" s="541">
        <f t="shared" ref="O561" si="4490">M561-K561</f>
        <v>16</v>
      </c>
      <c r="P561" s="541">
        <f t="shared" ref="P561" si="4491">M561-H561</f>
        <v>16</v>
      </c>
      <c r="Q561" s="1000">
        <v>35539</v>
      </c>
      <c r="R561" s="1000"/>
      <c r="S561" s="971">
        <f t="shared" ref="S561" si="4492">Q561-M561</f>
        <v>7</v>
      </c>
      <c r="T561" s="542">
        <f t="shared" ref="T561" si="4493">Q561-F561</f>
        <v>23</v>
      </c>
      <c r="U561" s="542"/>
      <c r="V561" s="541">
        <f t="shared" ref="V561" si="4494">P561</f>
        <v>16</v>
      </c>
      <c r="W561" s="543">
        <f t="shared" ref="W561" si="4495">T561-V561</f>
        <v>7</v>
      </c>
      <c r="X561" s="972" t="s">
        <v>423</v>
      </c>
      <c r="Y561" s="162" t="s">
        <v>51</v>
      </c>
      <c r="Z561" s="162" t="s">
        <v>29</v>
      </c>
      <c r="AA561" s="972">
        <v>2024</v>
      </c>
      <c r="AB561" s="164" t="s">
        <v>30</v>
      </c>
      <c r="AC561" s="1001">
        <v>9</v>
      </c>
      <c r="AD561" s="974">
        <f t="shared" ref="AD561" si="4496">T561/AC561</f>
        <v>2.5555555555555554</v>
      </c>
      <c r="AE561" s="975">
        <v>23.45</v>
      </c>
      <c r="AF561" s="544">
        <f t="shared" ref="AF561" si="4497">AD561*AE561</f>
        <v>59.92777777777777</v>
      </c>
      <c r="AG561" s="1030" t="s">
        <v>446</v>
      </c>
      <c r="AH561" s="1007">
        <f t="shared" ref="AH561" si="4498">AF561</f>
        <v>59.92777777777777</v>
      </c>
      <c r="AI561" s="978">
        <f t="shared" ref="AI561" si="4499">AD561</f>
        <v>2.5555555555555554</v>
      </c>
      <c r="AJ561" s="978">
        <f t="shared" ref="AJ561" si="4500">T561</f>
        <v>23</v>
      </c>
      <c r="AK561" s="1114" t="s">
        <v>439</v>
      </c>
      <c r="AL561" s="1114" t="s">
        <v>440</v>
      </c>
      <c r="AM561" s="1115" t="s">
        <v>2</v>
      </c>
    </row>
    <row r="562" spans="1:39">
      <c r="A562" s="999">
        <v>45785</v>
      </c>
      <c r="B562" s="164" t="s">
        <v>607</v>
      </c>
      <c r="C562" s="164" t="s">
        <v>111</v>
      </c>
      <c r="D562" s="162" t="s">
        <v>669</v>
      </c>
      <c r="E562" s="164" t="s">
        <v>282</v>
      </c>
      <c r="F562" s="1000">
        <v>35539</v>
      </c>
      <c r="G562" s="1000"/>
      <c r="H562" s="1000">
        <v>35552</v>
      </c>
      <c r="I562" s="1000"/>
      <c r="J562" s="971">
        <f t="shared" ref="J562" si="4501">H562-F562</f>
        <v>13</v>
      </c>
      <c r="K562" s="1000">
        <v>35552</v>
      </c>
      <c r="L562" s="541">
        <f t="shared" ref="L562" si="4502">K562-H562</f>
        <v>0</v>
      </c>
      <c r="M562" s="1000">
        <v>35736</v>
      </c>
      <c r="N562" s="1000"/>
      <c r="O562" s="541">
        <f t="shared" ref="O562" si="4503">M562-K562</f>
        <v>184</v>
      </c>
      <c r="P562" s="541">
        <f t="shared" ref="P562" si="4504">M562-H562</f>
        <v>184</v>
      </c>
      <c r="Q562" s="1000">
        <v>35736</v>
      </c>
      <c r="R562" s="1000"/>
      <c r="S562" s="971">
        <f t="shared" ref="S562" si="4505">Q562-M562</f>
        <v>0</v>
      </c>
      <c r="T562" s="542">
        <f t="shared" ref="T562" si="4506">Q562-F562</f>
        <v>197</v>
      </c>
      <c r="U562" s="542"/>
      <c r="V562" s="541">
        <f t="shared" ref="V562" si="4507">P562</f>
        <v>184</v>
      </c>
      <c r="W562" s="543">
        <f t="shared" ref="W562" si="4508">T562-V562</f>
        <v>13</v>
      </c>
      <c r="X562" s="972" t="s">
        <v>423</v>
      </c>
      <c r="Y562" s="162" t="s">
        <v>51</v>
      </c>
      <c r="Z562" s="162" t="s">
        <v>29</v>
      </c>
      <c r="AA562" s="972">
        <v>2024</v>
      </c>
      <c r="AB562" s="164" t="s">
        <v>30</v>
      </c>
      <c r="AC562" s="1001">
        <v>9</v>
      </c>
      <c r="AD562" s="974">
        <f t="shared" ref="AD562" si="4509">T562/AC562</f>
        <v>21.888888888888889</v>
      </c>
      <c r="AE562" s="975">
        <v>23.45</v>
      </c>
      <c r="AF562" s="544">
        <f t="shared" ref="AF562" si="4510">AD562*AE562</f>
        <v>513.29444444444448</v>
      </c>
      <c r="AG562" s="1030" t="s">
        <v>446</v>
      </c>
      <c r="AH562" s="1007">
        <f t="shared" ref="AH562" si="4511">AF562</f>
        <v>513.29444444444448</v>
      </c>
      <c r="AI562" s="978">
        <f t="shared" ref="AI562" si="4512">AD562</f>
        <v>21.888888888888889</v>
      </c>
      <c r="AJ562" s="978">
        <f t="shared" ref="AJ562" si="4513">T562</f>
        <v>197</v>
      </c>
      <c r="AK562" s="1121">
        <f>SUM(AH556:AH562)</f>
        <v>833.77777777777783</v>
      </c>
      <c r="AL562" s="1116">
        <v>1200</v>
      </c>
      <c r="AM562" s="1117">
        <v>45785</v>
      </c>
    </row>
    <row r="563" spans="1:39">
      <c r="A563" s="999">
        <v>45785</v>
      </c>
      <c r="B563" s="164" t="s">
        <v>607</v>
      </c>
      <c r="C563" s="164" t="s">
        <v>111</v>
      </c>
      <c r="D563" s="162" t="s">
        <v>670</v>
      </c>
      <c r="E563" s="164" t="s">
        <v>283</v>
      </c>
      <c r="F563" s="1000">
        <v>35736</v>
      </c>
      <c r="G563" s="1000"/>
      <c r="H563" s="1000">
        <v>35736</v>
      </c>
      <c r="I563" s="1000"/>
      <c r="J563" s="971">
        <f t="shared" ref="J563" si="4514">H563-F563</f>
        <v>0</v>
      </c>
      <c r="K563" s="1000">
        <v>35736</v>
      </c>
      <c r="L563" s="541">
        <f t="shared" ref="L563" si="4515">K563-H563</f>
        <v>0</v>
      </c>
      <c r="M563" s="1000">
        <v>35919</v>
      </c>
      <c r="N563" s="1000"/>
      <c r="O563" s="541">
        <f t="shared" ref="O563" si="4516">M563-K563</f>
        <v>183</v>
      </c>
      <c r="P563" s="541">
        <f t="shared" ref="P563" si="4517">M563-H563</f>
        <v>183</v>
      </c>
      <c r="Q563" s="1000">
        <v>35942</v>
      </c>
      <c r="R563" s="1000"/>
      <c r="S563" s="971">
        <f t="shared" ref="S563" si="4518">Q563-M563</f>
        <v>23</v>
      </c>
      <c r="T563" s="542">
        <f t="shared" ref="T563" si="4519">Q563-F563</f>
        <v>206</v>
      </c>
      <c r="U563" s="542"/>
      <c r="V563" s="541">
        <f t="shared" ref="V563" si="4520">P563</f>
        <v>183</v>
      </c>
      <c r="W563" s="543">
        <f t="shared" ref="W563" si="4521">T563-V563</f>
        <v>23</v>
      </c>
      <c r="X563" s="972" t="s">
        <v>423</v>
      </c>
      <c r="Y563" s="162" t="s">
        <v>51</v>
      </c>
      <c r="Z563" s="162" t="s">
        <v>29</v>
      </c>
      <c r="AA563" s="972">
        <v>2024</v>
      </c>
      <c r="AB563" s="164" t="s">
        <v>30</v>
      </c>
      <c r="AC563" s="1001">
        <v>9</v>
      </c>
      <c r="AD563" s="974">
        <f t="shared" ref="AD563" si="4522">T563/AC563</f>
        <v>22.888888888888889</v>
      </c>
      <c r="AE563" s="975">
        <v>23.45</v>
      </c>
      <c r="AF563" s="544">
        <f t="shared" ref="AF563" si="4523">AD563*AE563</f>
        <v>536.74444444444441</v>
      </c>
      <c r="AG563" s="1030" t="s">
        <v>446</v>
      </c>
      <c r="AH563" s="1007">
        <f t="shared" ref="AH563" si="4524">AF563</f>
        <v>536.74444444444441</v>
      </c>
      <c r="AI563" s="978">
        <f t="shared" ref="AI563" si="4525">AD563</f>
        <v>22.888888888888889</v>
      </c>
      <c r="AJ563" s="978">
        <f t="shared" ref="AJ563" si="4526">T563</f>
        <v>206</v>
      </c>
    </row>
    <row r="564" spans="1:39">
      <c r="A564" s="999">
        <v>45786</v>
      </c>
      <c r="B564" s="164" t="s">
        <v>607</v>
      </c>
      <c r="C564" s="164" t="s">
        <v>111</v>
      </c>
      <c r="D564" s="162" t="s">
        <v>447</v>
      </c>
      <c r="E564" s="164" t="s">
        <v>282</v>
      </c>
      <c r="F564" s="1000">
        <v>35942</v>
      </c>
      <c r="G564" s="1000"/>
      <c r="H564" s="1000">
        <v>35955</v>
      </c>
      <c r="I564" s="1000"/>
      <c r="J564" s="971">
        <f t="shared" ref="J564" si="4527">H564-F564</f>
        <v>13</v>
      </c>
      <c r="K564" s="1000">
        <v>35955</v>
      </c>
      <c r="L564" s="541">
        <f t="shared" ref="L564" si="4528">K564-H564</f>
        <v>0</v>
      </c>
      <c r="M564" s="1000">
        <v>35967</v>
      </c>
      <c r="N564" s="1000"/>
      <c r="O564" s="541">
        <f t="shared" ref="O564" si="4529">M564-K564</f>
        <v>12</v>
      </c>
      <c r="P564" s="541">
        <f t="shared" ref="P564" si="4530">M564-H564</f>
        <v>12</v>
      </c>
      <c r="Q564" s="1000">
        <v>35967</v>
      </c>
      <c r="R564" s="1000"/>
      <c r="S564" s="971">
        <f t="shared" ref="S564" si="4531">Q564-M564</f>
        <v>0</v>
      </c>
      <c r="T564" s="542">
        <f t="shared" ref="T564" si="4532">Q564-F564</f>
        <v>25</v>
      </c>
      <c r="U564" s="542"/>
      <c r="V564" s="541">
        <f t="shared" ref="V564" si="4533">P564</f>
        <v>12</v>
      </c>
      <c r="W564" s="543">
        <f t="shared" ref="W564" si="4534">T564-V564</f>
        <v>13</v>
      </c>
      <c r="X564" s="972" t="s">
        <v>423</v>
      </c>
      <c r="Y564" s="162" t="s">
        <v>51</v>
      </c>
      <c r="Z564" s="162" t="s">
        <v>29</v>
      </c>
      <c r="AA564" s="972">
        <v>2024</v>
      </c>
      <c r="AB564" s="164" t="s">
        <v>30</v>
      </c>
      <c r="AC564" s="1001">
        <v>9</v>
      </c>
      <c r="AD564" s="974">
        <f t="shared" ref="AD564" si="4535">T564/AC564</f>
        <v>2.7777777777777777</v>
      </c>
      <c r="AE564" s="975">
        <v>23.45</v>
      </c>
      <c r="AF564" s="544">
        <f t="shared" ref="AF564" si="4536">AD564*AE564</f>
        <v>65.138888888888886</v>
      </c>
      <c r="AG564" s="1030" t="s">
        <v>446</v>
      </c>
      <c r="AH564" s="1007">
        <f t="shared" ref="AH564" si="4537">AF564</f>
        <v>65.138888888888886</v>
      </c>
      <c r="AI564" s="978">
        <f t="shared" ref="AI564" si="4538">AD564</f>
        <v>2.7777777777777777</v>
      </c>
      <c r="AJ564" s="978">
        <f t="shared" ref="AJ564" si="4539">T564</f>
        <v>25</v>
      </c>
      <c r="AK564" s="1114" t="s">
        <v>439</v>
      </c>
      <c r="AL564" s="1114" t="s">
        <v>440</v>
      </c>
      <c r="AM564" s="1115" t="s">
        <v>2</v>
      </c>
    </row>
    <row r="565" spans="1:39">
      <c r="A565" s="999">
        <v>45786</v>
      </c>
      <c r="B565" s="164" t="s">
        <v>607</v>
      </c>
      <c r="C565" s="164" t="s">
        <v>111</v>
      </c>
      <c r="D565" s="162" t="s">
        <v>584</v>
      </c>
      <c r="E565" s="164" t="s">
        <v>282</v>
      </c>
      <c r="F565" s="1000">
        <v>35967</v>
      </c>
      <c r="G565" s="1000"/>
      <c r="H565" s="1000">
        <v>35967</v>
      </c>
      <c r="I565" s="1000"/>
      <c r="J565" s="971">
        <f t="shared" ref="J565" si="4540">H565-F565</f>
        <v>0</v>
      </c>
      <c r="K565" s="1000">
        <v>35967</v>
      </c>
      <c r="L565" s="541">
        <f t="shared" ref="L565" si="4541">K565-H565</f>
        <v>0</v>
      </c>
      <c r="M565" s="1000">
        <v>35978</v>
      </c>
      <c r="N565" s="1000"/>
      <c r="O565" s="541">
        <f t="shared" ref="O565" si="4542">M565-K565</f>
        <v>11</v>
      </c>
      <c r="P565" s="541">
        <f t="shared" ref="P565" si="4543">M565-H565</f>
        <v>11</v>
      </c>
      <c r="Q565" s="1000">
        <v>35978</v>
      </c>
      <c r="R565" s="1000"/>
      <c r="S565" s="971">
        <f t="shared" ref="S565" si="4544">Q565-M565</f>
        <v>0</v>
      </c>
      <c r="T565" s="542">
        <f t="shared" ref="T565" si="4545">Q565-F565</f>
        <v>11</v>
      </c>
      <c r="U565" s="542"/>
      <c r="V565" s="541">
        <f t="shared" ref="V565" si="4546">P565</f>
        <v>11</v>
      </c>
      <c r="W565" s="543">
        <f t="shared" ref="W565" si="4547">T565-V565</f>
        <v>0</v>
      </c>
      <c r="X565" s="972" t="s">
        <v>423</v>
      </c>
      <c r="Y565" s="162" t="s">
        <v>51</v>
      </c>
      <c r="Z565" s="162" t="s">
        <v>29</v>
      </c>
      <c r="AA565" s="972">
        <v>2024</v>
      </c>
      <c r="AB565" s="164" t="s">
        <v>30</v>
      </c>
      <c r="AC565" s="1001">
        <v>9</v>
      </c>
      <c r="AD565" s="974">
        <f t="shared" ref="AD565" si="4548">T565/AC565</f>
        <v>1.2222222222222223</v>
      </c>
      <c r="AE565" s="975">
        <v>23.45</v>
      </c>
      <c r="AF565" s="544">
        <f t="shared" ref="AF565" si="4549">AD565*AE565</f>
        <v>28.661111111111111</v>
      </c>
      <c r="AG565" s="1030" t="s">
        <v>446</v>
      </c>
      <c r="AH565" s="1007">
        <f t="shared" ref="AH565" si="4550">AF565</f>
        <v>28.661111111111111</v>
      </c>
      <c r="AI565" s="978">
        <f t="shared" ref="AI565" si="4551">AD565</f>
        <v>1.2222222222222223</v>
      </c>
      <c r="AJ565" s="978">
        <f t="shared" ref="AJ565" si="4552">T565</f>
        <v>11</v>
      </c>
      <c r="AK565" s="1121">
        <f>SUM(AH563:AH565)</f>
        <v>630.54444444444448</v>
      </c>
      <c r="AL565" s="1116">
        <v>1000</v>
      </c>
      <c r="AM565" s="1117">
        <v>45786</v>
      </c>
    </row>
    <row r="566" spans="1:39">
      <c r="A566" s="999">
        <v>45786</v>
      </c>
      <c r="B566" s="164" t="s">
        <v>607</v>
      </c>
      <c r="C566" s="164" t="s">
        <v>111</v>
      </c>
      <c r="D566" s="162" t="s">
        <v>675</v>
      </c>
      <c r="E566" s="164" t="s">
        <v>282</v>
      </c>
      <c r="F566" s="1000">
        <v>35978</v>
      </c>
      <c r="G566" s="1000"/>
      <c r="H566" s="1000">
        <v>35978</v>
      </c>
      <c r="I566" s="1000"/>
      <c r="J566" s="971">
        <f t="shared" ref="J566" si="4553">H566-F566</f>
        <v>0</v>
      </c>
      <c r="K566" s="1000">
        <v>35978</v>
      </c>
      <c r="L566" s="541">
        <f t="shared" ref="L566" si="4554">K566-H566</f>
        <v>0</v>
      </c>
      <c r="M566" s="1000">
        <v>36177</v>
      </c>
      <c r="N566" s="1000"/>
      <c r="O566" s="541">
        <f t="shared" ref="O566" si="4555">M566-K566</f>
        <v>199</v>
      </c>
      <c r="P566" s="541">
        <f t="shared" ref="P566" si="4556">M566-H566</f>
        <v>199</v>
      </c>
      <c r="Q566" s="1000">
        <v>36177</v>
      </c>
      <c r="R566" s="1000"/>
      <c r="S566" s="971">
        <f t="shared" ref="S566" si="4557">Q566-M566</f>
        <v>0</v>
      </c>
      <c r="T566" s="542">
        <f t="shared" ref="T566" si="4558">Q566-F566</f>
        <v>199</v>
      </c>
      <c r="U566" s="542"/>
      <c r="V566" s="541">
        <f t="shared" ref="V566" si="4559">P566</f>
        <v>199</v>
      </c>
      <c r="W566" s="543">
        <f t="shared" ref="W566" si="4560">T566-V566</f>
        <v>0</v>
      </c>
      <c r="X566" s="972" t="s">
        <v>423</v>
      </c>
      <c r="Y566" s="162" t="s">
        <v>51</v>
      </c>
      <c r="Z566" s="162" t="s">
        <v>29</v>
      </c>
      <c r="AA566" s="972">
        <v>2024</v>
      </c>
      <c r="AB566" s="164" t="s">
        <v>30</v>
      </c>
      <c r="AC566" s="1001">
        <v>9</v>
      </c>
      <c r="AD566" s="974">
        <f t="shared" ref="AD566" si="4561">T566/AC566</f>
        <v>22.111111111111111</v>
      </c>
      <c r="AE566" s="975">
        <v>23.45</v>
      </c>
      <c r="AF566" s="544">
        <f t="shared" ref="AF566" si="4562">AD566*AE566</f>
        <v>518.50555555555547</v>
      </c>
      <c r="AG566" s="1030" t="s">
        <v>446</v>
      </c>
      <c r="AH566" s="1007">
        <f t="shared" ref="AH566" si="4563">AF566</f>
        <v>518.50555555555547</v>
      </c>
      <c r="AI566" s="978">
        <f t="shared" ref="AI566" si="4564">AD566</f>
        <v>22.111111111111111</v>
      </c>
      <c r="AJ566" s="978">
        <f t="shared" ref="AJ566" si="4565">T566</f>
        <v>199</v>
      </c>
    </row>
    <row r="567" spans="1:39">
      <c r="A567" s="999">
        <v>45786</v>
      </c>
      <c r="B567" s="164" t="s">
        <v>607</v>
      </c>
      <c r="C567" s="164" t="s">
        <v>111</v>
      </c>
      <c r="D567" s="162" t="s">
        <v>676</v>
      </c>
      <c r="E567" s="164" t="s">
        <v>283</v>
      </c>
      <c r="F567" s="1000">
        <v>36177</v>
      </c>
      <c r="G567" s="1000"/>
      <c r="H567" s="1000">
        <v>36177</v>
      </c>
      <c r="I567" s="1000"/>
      <c r="J567" s="971">
        <f t="shared" ref="J567" si="4566">H567-F567</f>
        <v>0</v>
      </c>
      <c r="K567" s="1000">
        <v>36177</v>
      </c>
      <c r="L567" s="541">
        <f t="shared" ref="L567" si="4567">K567-H567</f>
        <v>0</v>
      </c>
      <c r="M567" s="1000">
        <v>36353</v>
      </c>
      <c r="N567" s="1000"/>
      <c r="O567" s="541">
        <f t="shared" ref="O567" si="4568">M567-K567</f>
        <v>176</v>
      </c>
      <c r="P567" s="541">
        <f t="shared" ref="P567" si="4569">M567-H567</f>
        <v>176</v>
      </c>
      <c r="Q567" s="1000">
        <v>36353</v>
      </c>
      <c r="R567" s="1000"/>
      <c r="S567" s="971">
        <f t="shared" ref="S567" si="4570">Q567-M567</f>
        <v>0</v>
      </c>
      <c r="T567" s="542">
        <f t="shared" ref="T567" si="4571">Q567-F567</f>
        <v>176</v>
      </c>
      <c r="U567" s="542"/>
      <c r="V567" s="541">
        <f t="shared" ref="V567" si="4572">P567</f>
        <v>176</v>
      </c>
      <c r="W567" s="543">
        <f t="shared" ref="W567" si="4573">T567-V567</f>
        <v>0</v>
      </c>
      <c r="X567" s="972" t="s">
        <v>423</v>
      </c>
      <c r="Y567" s="162" t="s">
        <v>51</v>
      </c>
      <c r="Z567" s="162" t="s">
        <v>29</v>
      </c>
      <c r="AA567" s="972">
        <v>2024</v>
      </c>
      <c r="AB567" s="164" t="s">
        <v>30</v>
      </c>
      <c r="AC567" s="1001">
        <v>9</v>
      </c>
      <c r="AD567" s="974">
        <f t="shared" ref="AD567" si="4574">T567/AC567</f>
        <v>19.555555555555557</v>
      </c>
      <c r="AE567" s="975">
        <v>23.45</v>
      </c>
      <c r="AF567" s="544">
        <f t="shared" ref="AF567" si="4575">AD567*AE567</f>
        <v>458.57777777777778</v>
      </c>
      <c r="AG567" s="1030" t="s">
        <v>446</v>
      </c>
      <c r="AH567" s="1007">
        <f t="shared" ref="AH567" si="4576">AF567</f>
        <v>458.57777777777778</v>
      </c>
      <c r="AI567" s="978">
        <f t="shared" ref="AI567" si="4577">AD567</f>
        <v>19.555555555555557</v>
      </c>
      <c r="AJ567" s="978">
        <f t="shared" ref="AJ567" si="4578">T567</f>
        <v>176</v>
      </c>
      <c r="AK567" s="1114" t="s">
        <v>439</v>
      </c>
      <c r="AL567" s="1114" t="s">
        <v>440</v>
      </c>
      <c r="AM567" s="1115" t="s">
        <v>2</v>
      </c>
    </row>
    <row r="568" spans="1:39">
      <c r="A568" s="999">
        <v>45786</v>
      </c>
      <c r="B568" s="164" t="s">
        <v>607</v>
      </c>
      <c r="C568" s="164" t="s">
        <v>111</v>
      </c>
      <c r="D568" s="162" t="s">
        <v>448</v>
      </c>
      <c r="E568" s="164" t="s">
        <v>283</v>
      </c>
      <c r="F568" s="1000">
        <v>36353</v>
      </c>
      <c r="G568" s="1000"/>
      <c r="H568" s="1000">
        <v>36353</v>
      </c>
      <c r="I568" s="1000"/>
      <c r="J568" s="971">
        <f t="shared" ref="J568" si="4579">H568-F568</f>
        <v>0</v>
      </c>
      <c r="K568" s="1000">
        <v>36353</v>
      </c>
      <c r="L568" s="541">
        <f t="shared" ref="L568" si="4580">K568-H568</f>
        <v>0</v>
      </c>
      <c r="M568" s="1000">
        <v>36370</v>
      </c>
      <c r="N568" s="1000"/>
      <c r="O568" s="541">
        <f t="shared" ref="O568" si="4581">M568-K568</f>
        <v>17</v>
      </c>
      <c r="P568" s="541">
        <f t="shared" ref="P568" si="4582">M568-H568</f>
        <v>17</v>
      </c>
      <c r="Q568" s="1000">
        <v>36377</v>
      </c>
      <c r="R568" s="1000"/>
      <c r="S568" s="971">
        <f t="shared" ref="S568" si="4583">Q568-M568</f>
        <v>7</v>
      </c>
      <c r="T568" s="542">
        <f t="shared" ref="T568" si="4584">Q568-F568</f>
        <v>24</v>
      </c>
      <c r="U568" s="542"/>
      <c r="V568" s="541">
        <f t="shared" ref="V568" si="4585">P568</f>
        <v>17</v>
      </c>
      <c r="W568" s="543">
        <f t="shared" ref="W568" si="4586">T568-V568</f>
        <v>7</v>
      </c>
      <c r="X568" s="972" t="s">
        <v>423</v>
      </c>
      <c r="Y568" s="162" t="s">
        <v>51</v>
      </c>
      <c r="Z568" s="162" t="s">
        <v>29</v>
      </c>
      <c r="AA568" s="972">
        <v>2024</v>
      </c>
      <c r="AB568" s="164" t="s">
        <v>30</v>
      </c>
      <c r="AC568" s="1001">
        <v>9</v>
      </c>
      <c r="AD568" s="974">
        <f t="shared" ref="AD568" si="4587">T568/AC568</f>
        <v>2.6666666666666665</v>
      </c>
      <c r="AE568" s="975">
        <v>23.45</v>
      </c>
      <c r="AF568" s="544">
        <f t="shared" ref="AF568" si="4588">AD568*AE568</f>
        <v>62.533333333333331</v>
      </c>
      <c r="AG568" s="1030" t="s">
        <v>446</v>
      </c>
      <c r="AH568" s="1007">
        <f t="shared" ref="AH568" si="4589">AF568</f>
        <v>62.533333333333331</v>
      </c>
      <c r="AI568" s="978">
        <f t="shared" ref="AI568" si="4590">AD568</f>
        <v>2.6666666666666665</v>
      </c>
      <c r="AJ568" s="978">
        <f t="shared" ref="AJ568" si="4591">T568</f>
        <v>24</v>
      </c>
      <c r="AK568" s="1121">
        <f>SUM(AH566:AH568)</f>
        <v>1039.6166666666666</v>
      </c>
      <c r="AL568" s="1116">
        <v>1000</v>
      </c>
      <c r="AM568" s="1117">
        <v>45789</v>
      </c>
    </row>
    <row r="569" spans="1:39">
      <c r="A569" s="999">
        <v>45789</v>
      </c>
      <c r="B569" s="164" t="s">
        <v>607</v>
      </c>
      <c r="C569" s="164" t="s">
        <v>111</v>
      </c>
      <c r="D569" s="162" t="s">
        <v>447</v>
      </c>
      <c r="E569" s="164" t="s">
        <v>282</v>
      </c>
      <c r="F569" s="1000">
        <v>36377</v>
      </c>
      <c r="G569" s="1000"/>
      <c r="H569" s="1000">
        <v>36386</v>
      </c>
      <c r="I569" s="1000"/>
      <c r="J569" s="971">
        <f t="shared" ref="J569" si="4592">H569-F569</f>
        <v>9</v>
      </c>
      <c r="K569" s="1000">
        <v>36386</v>
      </c>
      <c r="L569" s="541">
        <f t="shared" ref="L569" si="4593">K569-H569</f>
        <v>0</v>
      </c>
      <c r="M569" s="1000">
        <v>36399</v>
      </c>
      <c r="N569" s="1000"/>
      <c r="O569" s="541">
        <f t="shared" ref="O569" si="4594">M569-K569</f>
        <v>13</v>
      </c>
      <c r="P569" s="541">
        <f t="shared" ref="P569" si="4595">M569-H569</f>
        <v>13</v>
      </c>
      <c r="Q569" s="1000">
        <v>36399</v>
      </c>
      <c r="R569" s="1000"/>
      <c r="S569" s="971">
        <f t="shared" ref="S569" si="4596">Q569-M569</f>
        <v>0</v>
      </c>
      <c r="T569" s="542">
        <f t="shared" ref="T569" si="4597">Q569-F569</f>
        <v>22</v>
      </c>
      <c r="U569" s="542"/>
      <c r="V569" s="541">
        <f t="shared" ref="V569" si="4598">P569</f>
        <v>13</v>
      </c>
      <c r="W569" s="543">
        <f t="shared" ref="W569" si="4599">T569-V569</f>
        <v>9</v>
      </c>
      <c r="X569" s="972" t="s">
        <v>423</v>
      </c>
      <c r="Y569" s="162" t="s">
        <v>51</v>
      </c>
      <c r="Z569" s="162" t="s">
        <v>29</v>
      </c>
      <c r="AA569" s="972">
        <v>2024</v>
      </c>
      <c r="AB569" s="164" t="s">
        <v>30</v>
      </c>
      <c r="AC569" s="1001">
        <v>9</v>
      </c>
      <c r="AD569" s="974">
        <f t="shared" ref="AD569" si="4600">T569/AC569</f>
        <v>2.4444444444444446</v>
      </c>
      <c r="AE569" s="975">
        <v>23.45</v>
      </c>
      <c r="AF569" s="544">
        <f t="shared" ref="AF569" si="4601">AD569*AE569</f>
        <v>57.322222222222223</v>
      </c>
      <c r="AG569" s="1030" t="s">
        <v>446</v>
      </c>
      <c r="AH569" s="1007">
        <f t="shared" ref="AH569" si="4602">AF569</f>
        <v>57.322222222222223</v>
      </c>
      <c r="AI569" s="978">
        <f t="shared" ref="AI569" si="4603">AD569</f>
        <v>2.4444444444444446</v>
      </c>
      <c r="AJ569" s="978">
        <f t="shared" ref="AJ569" si="4604">T569</f>
        <v>22</v>
      </c>
    </row>
    <row r="570" spans="1:39">
      <c r="A570" s="999">
        <v>45789</v>
      </c>
      <c r="B570" s="164" t="s">
        <v>607</v>
      </c>
      <c r="C570" s="164" t="s">
        <v>111</v>
      </c>
      <c r="D570" s="162" t="s">
        <v>584</v>
      </c>
      <c r="E570" s="164" t="s">
        <v>282</v>
      </c>
      <c r="F570" s="1000">
        <v>36399</v>
      </c>
      <c r="G570" s="1000"/>
      <c r="H570" s="1000">
        <v>36399</v>
      </c>
      <c r="I570" s="1000"/>
      <c r="J570" s="971">
        <f t="shared" ref="J570" si="4605">H570-F570</f>
        <v>0</v>
      </c>
      <c r="K570" s="1000">
        <v>36399</v>
      </c>
      <c r="L570" s="541">
        <f t="shared" ref="L570" si="4606">K570-H570</f>
        <v>0</v>
      </c>
      <c r="M570" s="1000">
        <v>36413</v>
      </c>
      <c r="N570" s="1000"/>
      <c r="O570" s="541">
        <f t="shared" ref="O570" si="4607">M570-K570</f>
        <v>14</v>
      </c>
      <c r="P570" s="541">
        <f t="shared" ref="P570" si="4608">M570-H570</f>
        <v>14</v>
      </c>
      <c r="Q570" s="1000">
        <v>36434</v>
      </c>
      <c r="R570" s="1000"/>
      <c r="S570" s="971">
        <f t="shared" ref="S570" si="4609">Q570-M570</f>
        <v>21</v>
      </c>
      <c r="T570" s="542">
        <f t="shared" ref="T570" si="4610">Q570-F570</f>
        <v>35</v>
      </c>
      <c r="U570" s="542"/>
      <c r="V570" s="541">
        <f t="shared" ref="V570" si="4611">P570</f>
        <v>14</v>
      </c>
      <c r="W570" s="543">
        <f t="shared" ref="W570" si="4612">T570-V570</f>
        <v>21</v>
      </c>
      <c r="X570" s="972" t="s">
        <v>423</v>
      </c>
      <c r="Y570" s="162" t="s">
        <v>51</v>
      </c>
      <c r="Z570" s="162" t="s">
        <v>29</v>
      </c>
      <c r="AA570" s="972">
        <v>2024</v>
      </c>
      <c r="AB570" s="164" t="s">
        <v>30</v>
      </c>
      <c r="AC570" s="1001">
        <v>9</v>
      </c>
      <c r="AD570" s="974">
        <f t="shared" ref="AD570" si="4613">T570/AC570</f>
        <v>3.8888888888888888</v>
      </c>
      <c r="AE570" s="975">
        <v>23.45</v>
      </c>
      <c r="AF570" s="544">
        <f t="shared" ref="AF570" si="4614">AD570*AE570</f>
        <v>91.194444444444443</v>
      </c>
      <c r="AG570" s="1030" t="s">
        <v>446</v>
      </c>
      <c r="AH570" s="1007">
        <f t="shared" ref="AH570" si="4615">AF570</f>
        <v>91.194444444444443</v>
      </c>
      <c r="AI570" s="978">
        <f t="shared" ref="AI570" si="4616">AD570</f>
        <v>3.8888888888888888</v>
      </c>
      <c r="AJ570" s="978">
        <f t="shared" ref="AJ570" si="4617">T570</f>
        <v>35</v>
      </c>
    </row>
    <row r="571" spans="1:39">
      <c r="A571" s="999">
        <v>45789</v>
      </c>
      <c r="B571" s="164" t="s">
        <v>607</v>
      </c>
      <c r="C571" s="164" t="s">
        <v>111</v>
      </c>
      <c r="D571" s="162" t="s">
        <v>609</v>
      </c>
      <c r="E571" s="164" t="s">
        <v>283</v>
      </c>
      <c r="F571" s="1000">
        <v>36434</v>
      </c>
      <c r="G571" s="1000"/>
      <c r="H571" s="1000">
        <v>36437</v>
      </c>
      <c r="I571" s="1000"/>
      <c r="J571" s="971">
        <f t="shared" ref="J571" si="4618">H571-F571</f>
        <v>3</v>
      </c>
      <c r="K571" s="1000">
        <v>36437</v>
      </c>
      <c r="L571" s="541">
        <f t="shared" ref="L571" si="4619">K571-H571</f>
        <v>0</v>
      </c>
      <c r="M571" s="1000">
        <v>36449</v>
      </c>
      <c r="N571" s="1000"/>
      <c r="O571" s="541">
        <f t="shared" ref="O571" si="4620">M571-K571</f>
        <v>12</v>
      </c>
      <c r="P571" s="541">
        <f t="shared" ref="P571" si="4621">M571-H571</f>
        <v>12</v>
      </c>
      <c r="Q571" s="1000">
        <v>36449</v>
      </c>
      <c r="R571" s="1000"/>
      <c r="S571" s="971">
        <f t="shared" ref="S571" si="4622">Q571-M571</f>
        <v>0</v>
      </c>
      <c r="T571" s="542">
        <f t="shared" ref="T571" si="4623">Q571-F571</f>
        <v>15</v>
      </c>
      <c r="U571" s="542"/>
      <c r="V571" s="541">
        <f t="shared" ref="V571" si="4624">P571</f>
        <v>12</v>
      </c>
      <c r="W571" s="543">
        <f t="shared" ref="W571" si="4625">T571-V571</f>
        <v>3</v>
      </c>
      <c r="X571" s="972" t="s">
        <v>423</v>
      </c>
      <c r="Y571" s="162" t="s">
        <v>51</v>
      </c>
      <c r="Z571" s="162" t="s">
        <v>29</v>
      </c>
      <c r="AA571" s="972">
        <v>2024</v>
      </c>
      <c r="AB571" s="164" t="s">
        <v>30</v>
      </c>
      <c r="AC571" s="1001">
        <v>9</v>
      </c>
      <c r="AD571" s="974">
        <f t="shared" ref="AD571" si="4626">T571/AC571</f>
        <v>1.6666666666666667</v>
      </c>
      <c r="AE571" s="975">
        <v>23.45</v>
      </c>
      <c r="AF571" s="544">
        <f t="shared" ref="AF571" si="4627">AD571*AE571</f>
        <v>39.083333333333336</v>
      </c>
      <c r="AG571" s="1030" t="s">
        <v>446</v>
      </c>
      <c r="AH571" s="1007">
        <f t="shared" ref="AH571" si="4628">AF571</f>
        <v>39.083333333333336</v>
      </c>
      <c r="AI571" s="978">
        <f t="shared" ref="AI571" si="4629">AD571</f>
        <v>1.6666666666666667</v>
      </c>
      <c r="AJ571" s="978">
        <f t="shared" ref="AJ571" si="4630">T571</f>
        <v>15</v>
      </c>
    </row>
    <row r="572" spans="1:39">
      <c r="A572" s="999">
        <v>45789</v>
      </c>
      <c r="B572" s="164" t="s">
        <v>607</v>
      </c>
      <c r="C572" s="164" t="s">
        <v>111</v>
      </c>
      <c r="D572" s="162" t="s">
        <v>448</v>
      </c>
      <c r="E572" s="164" t="s">
        <v>283</v>
      </c>
      <c r="F572" s="1000">
        <v>36449</v>
      </c>
      <c r="G572" s="1000"/>
      <c r="H572" s="1000">
        <v>36449</v>
      </c>
      <c r="I572" s="1000"/>
      <c r="J572" s="971">
        <f t="shared" ref="J572" si="4631">H572-F572</f>
        <v>0</v>
      </c>
      <c r="K572" s="1000">
        <v>36449</v>
      </c>
      <c r="L572" s="541">
        <f t="shared" ref="L572" si="4632">K572-H572</f>
        <v>0</v>
      </c>
      <c r="M572" s="1000">
        <v>36465</v>
      </c>
      <c r="N572" s="1000"/>
      <c r="O572" s="541">
        <f t="shared" ref="O572" si="4633">M572-K572</f>
        <v>16</v>
      </c>
      <c r="P572" s="541">
        <f t="shared" ref="P572" si="4634">M572-H572</f>
        <v>16</v>
      </c>
      <c r="Q572" s="1000">
        <v>36473</v>
      </c>
      <c r="R572" s="1000"/>
      <c r="S572" s="971">
        <f t="shared" ref="S572" si="4635">Q572-M572</f>
        <v>8</v>
      </c>
      <c r="T572" s="542">
        <f t="shared" ref="T572" si="4636">Q572-F572</f>
        <v>24</v>
      </c>
      <c r="U572" s="542"/>
      <c r="V572" s="541">
        <f t="shared" ref="V572" si="4637">P572</f>
        <v>16</v>
      </c>
      <c r="W572" s="543">
        <f t="shared" ref="W572" si="4638">T572-V572</f>
        <v>8</v>
      </c>
      <c r="X572" s="972" t="s">
        <v>423</v>
      </c>
      <c r="Y572" s="162" t="s">
        <v>51</v>
      </c>
      <c r="Z572" s="162" t="s">
        <v>29</v>
      </c>
      <c r="AA572" s="972">
        <v>2024</v>
      </c>
      <c r="AB572" s="164" t="s">
        <v>30</v>
      </c>
      <c r="AC572" s="1001">
        <v>9</v>
      </c>
      <c r="AD572" s="974">
        <f t="shared" ref="AD572" si="4639">T572/AC572</f>
        <v>2.6666666666666665</v>
      </c>
      <c r="AE572" s="975">
        <v>23.45</v>
      </c>
      <c r="AF572" s="544">
        <f t="shared" ref="AF572" si="4640">AD572*AE572</f>
        <v>62.533333333333331</v>
      </c>
      <c r="AG572" s="1030" t="s">
        <v>446</v>
      </c>
      <c r="AH572" s="1007">
        <f t="shared" ref="AH572" si="4641">AF572</f>
        <v>62.533333333333331</v>
      </c>
      <c r="AI572" s="978">
        <f t="shared" ref="AI572" si="4642">AD572</f>
        <v>2.6666666666666665</v>
      </c>
      <c r="AJ572" s="978">
        <f t="shared" ref="AJ572" si="4643">T572</f>
        <v>24</v>
      </c>
    </row>
    <row r="573" spans="1:39">
      <c r="A573" s="999">
        <v>45790</v>
      </c>
      <c r="B573" s="164" t="s">
        <v>607</v>
      </c>
      <c r="C573" s="164" t="s">
        <v>111</v>
      </c>
      <c r="D573" s="162" t="s">
        <v>447</v>
      </c>
      <c r="E573" s="164" t="s">
        <v>282</v>
      </c>
      <c r="F573" s="1000">
        <v>36473</v>
      </c>
      <c r="G573" s="1000"/>
      <c r="H573" s="1000">
        <v>36481</v>
      </c>
      <c r="I573" s="1000"/>
      <c r="J573" s="971">
        <f t="shared" ref="J573" si="4644">H573-F573</f>
        <v>8</v>
      </c>
      <c r="K573" s="1000">
        <v>36481</v>
      </c>
      <c r="L573" s="541">
        <f t="shared" ref="L573" si="4645">K573-H573</f>
        <v>0</v>
      </c>
      <c r="M573" s="1000">
        <v>36495</v>
      </c>
      <c r="N573" s="1000"/>
      <c r="O573" s="541">
        <f t="shared" ref="O573" si="4646">M573-K573</f>
        <v>14</v>
      </c>
      <c r="P573" s="541">
        <f t="shared" ref="P573" si="4647">M573-H573</f>
        <v>14</v>
      </c>
      <c r="Q573" s="1000">
        <v>36495</v>
      </c>
      <c r="R573" s="1000"/>
      <c r="S573" s="971">
        <f t="shared" ref="S573" si="4648">Q573-M573</f>
        <v>0</v>
      </c>
      <c r="T573" s="542">
        <f t="shared" ref="T573" si="4649">Q573-F573</f>
        <v>22</v>
      </c>
      <c r="U573" s="542"/>
      <c r="V573" s="541">
        <f t="shared" ref="V573" si="4650">P573</f>
        <v>14</v>
      </c>
      <c r="W573" s="543">
        <f t="shared" ref="W573" si="4651">T573-V573</f>
        <v>8</v>
      </c>
      <c r="X573" s="972" t="s">
        <v>423</v>
      </c>
      <c r="Y573" s="162" t="s">
        <v>51</v>
      </c>
      <c r="Z573" s="162" t="s">
        <v>29</v>
      </c>
      <c r="AA573" s="972">
        <v>2024</v>
      </c>
      <c r="AB573" s="164" t="s">
        <v>30</v>
      </c>
      <c r="AC573" s="1001">
        <v>9</v>
      </c>
      <c r="AD573" s="974">
        <f t="shared" ref="AD573" si="4652">T573/AC573</f>
        <v>2.4444444444444446</v>
      </c>
      <c r="AE573" s="975">
        <v>23.45</v>
      </c>
      <c r="AF573" s="544">
        <f t="shared" ref="AF573" si="4653">AD573*AE573</f>
        <v>57.322222222222223</v>
      </c>
      <c r="AG573" s="1030" t="s">
        <v>446</v>
      </c>
      <c r="AH573" s="1007">
        <f t="shared" ref="AH573" si="4654">AF573</f>
        <v>57.322222222222223</v>
      </c>
      <c r="AI573" s="978">
        <f t="shared" ref="AI573" si="4655">AD573</f>
        <v>2.4444444444444446</v>
      </c>
      <c r="AJ573" s="978">
        <f t="shared" ref="AJ573" si="4656">T573</f>
        <v>22</v>
      </c>
    </row>
    <row r="574" spans="1:39">
      <c r="A574" s="999">
        <v>45790</v>
      </c>
      <c r="B574" s="164" t="s">
        <v>607</v>
      </c>
      <c r="C574" s="164" t="s">
        <v>111</v>
      </c>
      <c r="D574" s="162" t="s">
        <v>584</v>
      </c>
      <c r="E574" s="164" t="s">
        <v>282</v>
      </c>
      <c r="F574" s="1000">
        <v>36495</v>
      </c>
      <c r="G574" s="1000"/>
      <c r="H574" s="1000">
        <v>36495</v>
      </c>
      <c r="I574" s="1000"/>
      <c r="J574" s="971">
        <f t="shared" ref="J574" si="4657">H574-F574</f>
        <v>0</v>
      </c>
      <c r="K574" s="1000">
        <v>36495</v>
      </c>
      <c r="L574" s="541">
        <f t="shared" ref="L574" si="4658">K574-H574</f>
        <v>0</v>
      </c>
      <c r="M574" s="1000">
        <v>36509</v>
      </c>
      <c r="N574" s="1000"/>
      <c r="O574" s="541">
        <f t="shared" ref="O574" si="4659">M574-K574</f>
        <v>14</v>
      </c>
      <c r="P574" s="541">
        <f t="shared" ref="P574" si="4660">M574-H574</f>
        <v>14</v>
      </c>
      <c r="Q574" s="1000">
        <v>36512</v>
      </c>
      <c r="R574" s="1000"/>
      <c r="S574" s="971">
        <f t="shared" ref="S574" si="4661">Q574-M574</f>
        <v>3</v>
      </c>
      <c r="T574" s="542">
        <f t="shared" ref="T574" si="4662">Q574-F574</f>
        <v>17</v>
      </c>
      <c r="U574" s="542"/>
      <c r="V574" s="541">
        <f t="shared" ref="V574" si="4663">P574</f>
        <v>14</v>
      </c>
      <c r="W574" s="543">
        <f t="shared" ref="W574" si="4664">T574-V574</f>
        <v>3</v>
      </c>
      <c r="X574" s="972" t="s">
        <v>423</v>
      </c>
      <c r="Y574" s="162" t="s">
        <v>51</v>
      </c>
      <c r="Z574" s="162" t="s">
        <v>29</v>
      </c>
      <c r="AA574" s="972">
        <v>2024</v>
      </c>
      <c r="AB574" s="164" t="s">
        <v>30</v>
      </c>
      <c r="AC574" s="1001">
        <v>9</v>
      </c>
      <c r="AD574" s="974">
        <f t="shared" ref="AD574" si="4665">T574/AC574</f>
        <v>1.8888888888888888</v>
      </c>
      <c r="AE574" s="975">
        <v>23.45</v>
      </c>
      <c r="AF574" s="544">
        <f t="shared" ref="AF574" si="4666">AD574*AE574</f>
        <v>44.294444444444444</v>
      </c>
      <c r="AG574" s="1030" t="s">
        <v>446</v>
      </c>
      <c r="AH574" s="1007">
        <f t="shared" ref="AH574" si="4667">AF574</f>
        <v>44.294444444444444</v>
      </c>
      <c r="AI574" s="978">
        <f t="shared" ref="AI574" si="4668">AD574</f>
        <v>1.8888888888888888</v>
      </c>
      <c r="AJ574" s="978">
        <f t="shared" ref="AJ574" si="4669">T574</f>
        <v>17</v>
      </c>
    </row>
    <row r="575" spans="1:39">
      <c r="A575" s="999">
        <v>45790</v>
      </c>
      <c r="B575" s="164" t="s">
        <v>607</v>
      </c>
      <c r="C575" s="164" t="s">
        <v>111</v>
      </c>
      <c r="D575" s="162" t="s">
        <v>609</v>
      </c>
      <c r="E575" s="164" t="s">
        <v>283</v>
      </c>
      <c r="F575" s="1000">
        <v>36512</v>
      </c>
      <c r="G575" s="1000"/>
      <c r="H575" s="1000">
        <v>36515</v>
      </c>
      <c r="I575" s="1000"/>
      <c r="J575" s="971">
        <f t="shared" ref="J575" si="4670">H575-F575</f>
        <v>3</v>
      </c>
      <c r="K575" s="1000">
        <v>36515</v>
      </c>
      <c r="L575" s="541">
        <f t="shared" ref="L575" si="4671">K575-H575</f>
        <v>0</v>
      </c>
      <c r="M575" s="1000">
        <v>36527</v>
      </c>
      <c r="N575" s="1000"/>
      <c r="O575" s="541">
        <f t="shared" ref="O575" si="4672">M575-K575</f>
        <v>12</v>
      </c>
      <c r="P575" s="541">
        <f t="shared" ref="P575" si="4673">M575-H575</f>
        <v>12</v>
      </c>
      <c r="Q575" s="1000">
        <v>36527</v>
      </c>
      <c r="R575" s="1000"/>
      <c r="S575" s="971">
        <f t="shared" ref="S575" si="4674">Q575-M575</f>
        <v>0</v>
      </c>
      <c r="T575" s="542">
        <f t="shared" ref="T575" si="4675">Q575-F575</f>
        <v>15</v>
      </c>
      <c r="U575" s="542"/>
      <c r="V575" s="541">
        <f t="shared" ref="V575" si="4676">P575</f>
        <v>12</v>
      </c>
      <c r="W575" s="543">
        <f t="shared" ref="W575" si="4677">T575-V575</f>
        <v>3</v>
      </c>
      <c r="X575" s="972" t="s">
        <v>423</v>
      </c>
      <c r="Y575" s="162" t="s">
        <v>51</v>
      </c>
      <c r="Z575" s="162" t="s">
        <v>29</v>
      </c>
      <c r="AA575" s="972">
        <v>2024</v>
      </c>
      <c r="AB575" s="164" t="s">
        <v>30</v>
      </c>
      <c r="AC575" s="1001">
        <v>9</v>
      </c>
      <c r="AD575" s="974">
        <f t="shared" ref="AD575" si="4678">T575/AC575</f>
        <v>1.6666666666666667</v>
      </c>
      <c r="AE575" s="975">
        <v>23.45</v>
      </c>
      <c r="AF575" s="544">
        <f t="shared" ref="AF575" si="4679">AD575*AE575</f>
        <v>39.083333333333336</v>
      </c>
      <c r="AG575" s="1030" t="s">
        <v>446</v>
      </c>
      <c r="AH575" s="1007">
        <f t="shared" ref="AH575" si="4680">AF575</f>
        <v>39.083333333333336</v>
      </c>
      <c r="AI575" s="978">
        <f t="shared" ref="AI575" si="4681">AD575</f>
        <v>1.6666666666666667</v>
      </c>
      <c r="AJ575" s="978">
        <f t="shared" ref="AJ575" si="4682">T575</f>
        <v>15</v>
      </c>
    </row>
    <row r="576" spans="1:39">
      <c r="A576" s="999">
        <v>45790</v>
      </c>
      <c r="B576" s="164" t="s">
        <v>607</v>
      </c>
      <c r="C576" s="164" t="s">
        <v>111</v>
      </c>
      <c r="D576" s="162" t="s">
        <v>448</v>
      </c>
      <c r="E576" s="164" t="s">
        <v>283</v>
      </c>
      <c r="F576" s="1000">
        <v>36527</v>
      </c>
      <c r="G576" s="1000"/>
      <c r="H576" s="1000">
        <v>36527</v>
      </c>
      <c r="I576" s="1000"/>
      <c r="J576" s="971">
        <f t="shared" ref="J576" si="4683">H576-F576</f>
        <v>0</v>
      </c>
      <c r="K576" s="1000">
        <v>36527</v>
      </c>
      <c r="L576" s="541">
        <f t="shared" ref="L576" si="4684">K576-H576</f>
        <v>0</v>
      </c>
      <c r="M576" s="1000">
        <v>36543</v>
      </c>
      <c r="N576" s="1000"/>
      <c r="O576" s="541">
        <f t="shared" ref="O576" si="4685">M576-K576</f>
        <v>16</v>
      </c>
      <c r="P576" s="541">
        <f t="shared" ref="P576" si="4686">M576-H576</f>
        <v>16</v>
      </c>
      <c r="Q576" s="1000">
        <v>36550</v>
      </c>
      <c r="R576" s="1000"/>
      <c r="S576" s="971">
        <f t="shared" ref="S576" si="4687">Q576-M576</f>
        <v>7</v>
      </c>
      <c r="T576" s="542">
        <f t="shared" ref="T576" si="4688">Q576-F576</f>
        <v>23</v>
      </c>
      <c r="U576" s="542"/>
      <c r="V576" s="541">
        <f t="shared" ref="V576" si="4689">P576</f>
        <v>16</v>
      </c>
      <c r="W576" s="543">
        <f t="shared" ref="W576" si="4690">T576-V576</f>
        <v>7</v>
      </c>
      <c r="X576" s="972" t="s">
        <v>423</v>
      </c>
      <c r="Y576" s="162" t="s">
        <v>51</v>
      </c>
      <c r="Z576" s="162" t="s">
        <v>29</v>
      </c>
      <c r="AA576" s="972">
        <v>2024</v>
      </c>
      <c r="AB576" s="164" t="s">
        <v>30</v>
      </c>
      <c r="AC576" s="1001">
        <v>9</v>
      </c>
      <c r="AD576" s="974">
        <f t="shared" ref="AD576" si="4691">T576/AC576</f>
        <v>2.5555555555555554</v>
      </c>
      <c r="AE576" s="975">
        <v>23.45</v>
      </c>
      <c r="AF576" s="544">
        <f t="shared" ref="AF576" si="4692">AD576*AE576</f>
        <v>59.92777777777777</v>
      </c>
      <c r="AG576" s="1030" t="s">
        <v>446</v>
      </c>
      <c r="AH576" s="1007">
        <f t="shared" ref="AH576" si="4693">AF576</f>
        <v>59.92777777777777</v>
      </c>
      <c r="AI576" s="978">
        <f t="shared" ref="AI576" si="4694">AD576</f>
        <v>2.5555555555555554</v>
      </c>
      <c r="AJ576" s="978">
        <f t="shared" ref="AJ576" si="4695">T576</f>
        <v>23</v>
      </c>
    </row>
    <row r="577" spans="1:39">
      <c r="A577" s="999">
        <v>45791</v>
      </c>
      <c r="B577" s="164" t="s">
        <v>607</v>
      </c>
      <c r="C577" s="164" t="s">
        <v>111</v>
      </c>
      <c r="D577" s="162" t="s">
        <v>447</v>
      </c>
      <c r="E577" s="164" t="s">
        <v>282</v>
      </c>
      <c r="F577" s="1000">
        <v>36550</v>
      </c>
      <c r="G577" s="1000"/>
      <c r="H577" s="1000">
        <v>36559</v>
      </c>
      <c r="I577" s="1000"/>
      <c r="J577" s="971">
        <f t="shared" ref="J577" si="4696">H577-F577</f>
        <v>9</v>
      </c>
      <c r="K577" s="1000">
        <v>36559</v>
      </c>
      <c r="L577" s="541">
        <f t="shared" ref="L577" si="4697">K577-H577</f>
        <v>0</v>
      </c>
      <c r="M577" s="1000">
        <v>36573</v>
      </c>
      <c r="N577" s="1000"/>
      <c r="O577" s="541">
        <f t="shared" ref="O577" si="4698">M577-K577</f>
        <v>14</v>
      </c>
      <c r="P577" s="541">
        <f t="shared" ref="P577" si="4699">M577-H577</f>
        <v>14</v>
      </c>
      <c r="Q577" s="1000">
        <v>36573</v>
      </c>
      <c r="R577" s="1000"/>
      <c r="S577" s="971">
        <f t="shared" ref="S577" si="4700">Q577-M577</f>
        <v>0</v>
      </c>
      <c r="T577" s="542">
        <f t="shared" ref="T577" si="4701">Q577-F577</f>
        <v>23</v>
      </c>
      <c r="U577" s="542"/>
      <c r="V577" s="541">
        <f t="shared" ref="V577" si="4702">P577</f>
        <v>14</v>
      </c>
      <c r="W577" s="543">
        <f t="shared" ref="W577" si="4703">T577-V577</f>
        <v>9</v>
      </c>
      <c r="X577" s="972" t="s">
        <v>423</v>
      </c>
      <c r="Y577" s="162" t="s">
        <v>51</v>
      </c>
      <c r="Z577" s="162" t="s">
        <v>29</v>
      </c>
      <c r="AA577" s="972">
        <v>2024</v>
      </c>
      <c r="AB577" s="164" t="s">
        <v>30</v>
      </c>
      <c r="AC577" s="1001">
        <v>9</v>
      </c>
      <c r="AD577" s="974">
        <f t="shared" ref="AD577" si="4704">T577/AC577</f>
        <v>2.5555555555555554</v>
      </c>
      <c r="AE577" s="975">
        <v>23.45</v>
      </c>
      <c r="AF577" s="544">
        <f t="shared" ref="AF577" si="4705">AD577*AE577</f>
        <v>59.92777777777777</v>
      </c>
      <c r="AG577" s="1030" t="s">
        <v>446</v>
      </c>
      <c r="AH577" s="1007">
        <f t="shared" ref="AH577" si="4706">AF577</f>
        <v>59.92777777777777</v>
      </c>
      <c r="AI577" s="978">
        <f t="shared" ref="AI577" si="4707">AD577</f>
        <v>2.5555555555555554</v>
      </c>
      <c r="AJ577" s="978">
        <f t="shared" ref="AJ577" si="4708">T577</f>
        <v>23</v>
      </c>
    </row>
    <row r="578" spans="1:39">
      <c r="A578" s="999">
        <v>45791</v>
      </c>
      <c r="B578" s="164" t="s">
        <v>607</v>
      </c>
      <c r="C578" s="164" t="s">
        <v>111</v>
      </c>
      <c r="D578" s="162" t="s">
        <v>584</v>
      </c>
      <c r="E578" s="164" t="s">
        <v>282</v>
      </c>
      <c r="F578" s="1000">
        <v>36573</v>
      </c>
      <c r="G578" s="1000"/>
      <c r="H578" s="1000">
        <v>36573</v>
      </c>
      <c r="I578" s="1000"/>
      <c r="J578" s="971">
        <f t="shared" ref="J578" si="4709">H578-F578</f>
        <v>0</v>
      </c>
      <c r="K578" s="1000">
        <v>36573</v>
      </c>
      <c r="L578" s="541">
        <f t="shared" ref="L578" si="4710">K578-H578</f>
        <v>0</v>
      </c>
      <c r="M578" s="1000">
        <v>36587</v>
      </c>
      <c r="N578" s="1000"/>
      <c r="O578" s="541">
        <f t="shared" ref="O578" si="4711">M578-K578</f>
        <v>14</v>
      </c>
      <c r="P578" s="541">
        <f t="shared" ref="P578" si="4712">M578-H578</f>
        <v>14</v>
      </c>
      <c r="Q578" s="1000">
        <v>36590</v>
      </c>
      <c r="R578" s="1000"/>
      <c r="S578" s="971">
        <f t="shared" ref="S578" si="4713">Q578-M578</f>
        <v>3</v>
      </c>
      <c r="T578" s="542">
        <f t="shared" ref="T578" si="4714">Q578-F578</f>
        <v>17</v>
      </c>
      <c r="U578" s="542"/>
      <c r="V578" s="541">
        <f t="shared" ref="V578" si="4715">P578</f>
        <v>14</v>
      </c>
      <c r="W578" s="543">
        <f t="shared" ref="W578" si="4716">T578-V578</f>
        <v>3</v>
      </c>
      <c r="X578" s="972" t="s">
        <v>423</v>
      </c>
      <c r="Y578" s="162" t="s">
        <v>51</v>
      </c>
      <c r="Z578" s="162" t="s">
        <v>29</v>
      </c>
      <c r="AA578" s="972">
        <v>2024</v>
      </c>
      <c r="AB578" s="164" t="s">
        <v>30</v>
      </c>
      <c r="AC578" s="1001">
        <v>9</v>
      </c>
      <c r="AD578" s="974">
        <f t="shared" ref="AD578" si="4717">T578/AC578</f>
        <v>1.8888888888888888</v>
      </c>
      <c r="AE578" s="975">
        <v>23.45</v>
      </c>
      <c r="AF578" s="544">
        <f t="shared" ref="AF578" si="4718">AD578*AE578</f>
        <v>44.294444444444444</v>
      </c>
      <c r="AG578" s="1030" t="s">
        <v>446</v>
      </c>
      <c r="AH578" s="1007">
        <f t="shared" ref="AH578" si="4719">AF578</f>
        <v>44.294444444444444</v>
      </c>
      <c r="AI578" s="978">
        <f t="shared" ref="AI578" si="4720">AD578</f>
        <v>1.8888888888888888</v>
      </c>
      <c r="AJ578" s="978">
        <f t="shared" ref="AJ578" si="4721">T578</f>
        <v>17</v>
      </c>
    </row>
    <row r="579" spans="1:39">
      <c r="A579" s="999">
        <v>45791</v>
      </c>
      <c r="B579" s="164" t="s">
        <v>607</v>
      </c>
      <c r="C579" s="164" t="s">
        <v>111</v>
      </c>
      <c r="D579" s="162" t="s">
        <v>609</v>
      </c>
      <c r="E579" s="164" t="s">
        <v>283</v>
      </c>
      <c r="F579" s="1000">
        <v>36590</v>
      </c>
      <c r="G579" s="1000"/>
      <c r="H579" s="1000">
        <v>36593</v>
      </c>
      <c r="I579" s="1000"/>
      <c r="J579" s="971">
        <f t="shared" ref="J579" si="4722">H579-F579</f>
        <v>3</v>
      </c>
      <c r="K579" s="1000">
        <v>36593</v>
      </c>
      <c r="L579" s="541">
        <f t="shared" ref="L579" si="4723">K579-H579</f>
        <v>0</v>
      </c>
      <c r="M579" s="1000">
        <v>36605</v>
      </c>
      <c r="N579" s="1000"/>
      <c r="O579" s="541">
        <f t="shared" ref="O579" si="4724">M579-K579</f>
        <v>12</v>
      </c>
      <c r="P579" s="541">
        <f t="shared" ref="P579" si="4725">M579-H579</f>
        <v>12</v>
      </c>
      <c r="Q579" s="1000">
        <v>36605</v>
      </c>
      <c r="R579" s="1000"/>
      <c r="S579" s="971">
        <f t="shared" ref="S579" si="4726">Q579-M579</f>
        <v>0</v>
      </c>
      <c r="T579" s="542">
        <f t="shared" ref="T579" si="4727">Q579-F579</f>
        <v>15</v>
      </c>
      <c r="U579" s="542"/>
      <c r="V579" s="541">
        <f t="shared" ref="V579" si="4728">P579</f>
        <v>12</v>
      </c>
      <c r="W579" s="543">
        <f t="shared" ref="W579" si="4729">T579-V579</f>
        <v>3</v>
      </c>
      <c r="X579" s="972" t="s">
        <v>423</v>
      </c>
      <c r="Y579" s="162" t="s">
        <v>51</v>
      </c>
      <c r="Z579" s="162" t="s">
        <v>29</v>
      </c>
      <c r="AA579" s="972">
        <v>2024</v>
      </c>
      <c r="AB579" s="164" t="s">
        <v>30</v>
      </c>
      <c r="AC579" s="1001">
        <v>9</v>
      </c>
      <c r="AD579" s="974">
        <f t="shared" ref="AD579" si="4730">T579/AC579</f>
        <v>1.6666666666666667</v>
      </c>
      <c r="AE579" s="975">
        <v>23.45</v>
      </c>
      <c r="AF579" s="544">
        <f t="shared" ref="AF579" si="4731">AD579*AE579</f>
        <v>39.083333333333336</v>
      </c>
      <c r="AG579" s="1030" t="s">
        <v>446</v>
      </c>
      <c r="AH579" s="1007">
        <f t="shared" ref="AH579" si="4732">AF579</f>
        <v>39.083333333333336</v>
      </c>
      <c r="AI579" s="978">
        <f t="shared" ref="AI579" si="4733">AD579</f>
        <v>1.6666666666666667</v>
      </c>
      <c r="AJ579" s="978">
        <f t="shared" ref="AJ579" si="4734">T579</f>
        <v>15</v>
      </c>
    </row>
    <row r="580" spans="1:39">
      <c r="A580" s="999">
        <v>45791</v>
      </c>
      <c r="B580" s="164" t="s">
        <v>607</v>
      </c>
      <c r="C580" s="164" t="s">
        <v>111</v>
      </c>
      <c r="D580" s="162" t="s">
        <v>448</v>
      </c>
      <c r="E580" s="164" t="s">
        <v>283</v>
      </c>
      <c r="F580" s="1000">
        <v>36605</v>
      </c>
      <c r="G580" s="1000"/>
      <c r="H580" s="1000">
        <v>36605</v>
      </c>
      <c r="I580" s="1000"/>
      <c r="J580" s="971">
        <f t="shared" ref="J580" si="4735">H580-F580</f>
        <v>0</v>
      </c>
      <c r="K580" s="1000">
        <v>36605</v>
      </c>
      <c r="L580" s="541">
        <f t="shared" ref="L580" si="4736">K580-H580</f>
        <v>0</v>
      </c>
      <c r="M580" s="1000">
        <v>36621</v>
      </c>
      <c r="N580" s="1000"/>
      <c r="O580" s="541">
        <f t="shared" ref="O580" si="4737">M580-K580</f>
        <v>16</v>
      </c>
      <c r="P580" s="541">
        <f t="shared" ref="P580" si="4738">M580-H580</f>
        <v>16</v>
      </c>
      <c r="Q580" s="1000">
        <v>36628</v>
      </c>
      <c r="R580" s="1000"/>
      <c r="S580" s="971">
        <f t="shared" ref="S580" si="4739">Q580-M580</f>
        <v>7</v>
      </c>
      <c r="T580" s="542">
        <f t="shared" ref="T580" si="4740">Q580-F580</f>
        <v>23</v>
      </c>
      <c r="U580" s="542"/>
      <c r="V580" s="541">
        <f t="shared" ref="V580" si="4741">P580</f>
        <v>16</v>
      </c>
      <c r="W580" s="543">
        <f t="shared" ref="W580" si="4742">T580-V580</f>
        <v>7</v>
      </c>
      <c r="X580" s="972" t="s">
        <v>423</v>
      </c>
      <c r="Y580" s="162" t="s">
        <v>51</v>
      </c>
      <c r="Z580" s="162" t="s">
        <v>29</v>
      </c>
      <c r="AA580" s="972">
        <v>2024</v>
      </c>
      <c r="AB580" s="164" t="s">
        <v>30</v>
      </c>
      <c r="AC580" s="1001">
        <v>9</v>
      </c>
      <c r="AD580" s="974">
        <f t="shared" ref="AD580" si="4743">T580/AC580</f>
        <v>2.5555555555555554</v>
      </c>
      <c r="AE580" s="975">
        <v>23.45</v>
      </c>
      <c r="AF580" s="544">
        <f t="shared" ref="AF580" si="4744">AD580*AE580</f>
        <v>59.92777777777777</v>
      </c>
      <c r="AG580" s="1030" t="s">
        <v>446</v>
      </c>
      <c r="AH580" s="1007">
        <f t="shared" ref="AH580" si="4745">AF580</f>
        <v>59.92777777777777</v>
      </c>
      <c r="AI580" s="978">
        <f t="shared" ref="AI580" si="4746">AD580</f>
        <v>2.5555555555555554</v>
      </c>
      <c r="AJ580" s="978">
        <f t="shared" ref="AJ580" si="4747">T580</f>
        <v>23</v>
      </c>
      <c r="AK580" s="1114" t="s">
        <v>439</v>
      </c>
      <c r="AL580" s="1114" t="s">
        <v>440</v>
      </c>
      <c r="AM580" s="1115" t="s">
        <v>2</v>
      </c>
    </row>
    <row r="581" spans="1:39">
      <c r="A581" s="999">
        <v>45792</v>
      </c>
      <c r="B581" s="164" t="s">
        <v>607</v>
      </c>
      <c r="C581" s="164" t="s">
        <v>111</v>
      </c>
      <c r="D581" s="162" t="s">
        <v>447</v>
      </c>
      <c r="E581" s="164" t="s">
        <v>282</v>
      </c>
      <c r="F581" s="1000">
        <v>36628</v>
      </c>
      <c r="G581" s="1000"/>
      <c r="H581" s="1000">
        <v>36637</v>
      </c>
      <c r="I581" s="1000"/>
      <c r="J581" s="971">
        <f t="shared" ref="J581" si="4748">H581-F581</f>
        <v>9</v>
      </c>
      <c r="K581" s="1000">
        <v>36637</v>
      </c>
      <c r="L581" s="541">
        <f t="shared" ref="L581" si="4749">K581-H581</f>
        <v>0</v>
      </c>
      <c r="M581" s="1000">
        <v>36651</v>
      </c>
      <c r="N581" s="1000"/>
      <c r="O581" s="541">
        <f t="shared" ref="O581" si="4750">M581-K581</f>
        <v>14</v>
      </c>
      <c r="P581" s="541">
        <f t="shared" ref="P581" si="4751">M581-H581</f>
        <v>14</v>
      </c>
      <c r="Q581" s="1000">
        <v>36660</v>
      </c>
      <c r="R581" s="1000"/>
      <c r="S581" s="971">
        <f t="shared" ref="S581" si="4752">Q581-M581</f>
        <v>9</v>
      </c>
      <c r="T581" s="542">
        <f t="shared" ref="T581" si="4753">Q581-F581</f>
        <v>32</v>
      </c>
      <c r="U581" s="542"/>
      <c r="V581" s="541">
        <f t="shared" ref="V581" si="4754">P581</f>
        <v>14</v>
      </c>
      <c r="W581" s="543">
        <f t="shared" ref="W581" si="4755">T581-V581</f>
        <v>18</v>
      </c>
      <c r="X581" s="972" t="s">
        <v>423</v>
      </c>
      <c r="Y581" s="162" t="s">
        <v>51</v>
      </c>
      <c r="Z581" s="162" t="s">
        <v>29</v>
      </c>
      <c r="AA581" s="972">
        <v>2024</v>
      </c>
      <c r="AB581" s="164" t="s">
        <v>30</v>
      </c>
      <c r="AC581" s="1001">
        <v>9</v>
      </c>
      <c r="AD581" s="974">
        <f t="shared" ref="AD581" si="4756">T581/AC581</f>
        <v>3.5555555555555554</v>
      </c>
      <c r="AE581" s="975">
        <v>23.45</v>
      </c>
      <c r="AF581" s="544">
        <f t="shared" ref="AF581" si="4757">AD581*AE581</f>
        <v>83.377777777777766</v>
      </c>
      <c r="AG581" s="1030" t="s">
        <v>446</v>
      </c>
      <c r="AH581" s="1007">
        <f t="shared" ref="AH581" si="4758">AF581</f>
        <v>83.377777777777766</v>
      </c>
      <c r="AI581" s="978">
        <f t="shared" ref="AI581" si="4759">AD581</f>
        <v>3.5555555555555554</v>
      </c>
      <c r="AJ581" s="978">
        <f t="shared" ref="AJ581" si="4760">T581</f>
        <v>32</v>
      </c>
      <c r="AK581" s="1121">
        <f>SUM(AH569:AH581)</f>
        <v>737.37222222222215</v>
      </c>
      <c r="AL581" s="1116">
        <v>800</v>
      </c>
      <c r="AM581" s="1117">
        <v>45792</v>
      </c>
    </row>
    <row r="582" spans="1:39">
      <c r="A582" s="999">
        <v>45792</v>
      </c>
      <c r="B582" s="164" t="s">
        <v>607</v>
      </c>
      <c r="C582" s="164" t="s">
        <v>111</v>
      </c>
      <c r="D582" s="162" t="s">
        <v>448</v>
      </c>
      <c r="E582" s="164" t="s">
        <v>283</v>
      </c>
      <c r="F582" s="1000">
        <v>36660</v>
      </c>
      <c r="G582" s="1000"/>
      <c r="H582" s="1000">
        <v>36667</v>
      </c>
      <c r="I582" s="1000"/>
      <c r="J582" s="971">
        <f t="shared" ref="J582" si="4761">H582-F582</f>
        <v>7</v>
      </c>
      <c r="K582" s="1000">
        <v>36667</v>
      </c>
      <c r="L582" s="541">
        <f t="shared" ref="L582" si="4762">K582-H582</f>
        <v>0</v>
      </c>
      <c r="M582" s="1000">
        <v>36683</v>
      </c>
      <c r="N582" s="1000"/>
      <c r="O582" s="541">
        <f t="shared" ref="O582" si="4763">M582-K582</f>
        <v>16</v>
      </c>
      <c r="P582" s="541">
        <f t="shared" ref="P582" si="4764">M582-H582</f>
        <v>16</v>
      </c>
      <c r="Q582" s="1000">
        <v>36690</v>
      </c>
      <c r="R582" s="1000"/>
      <c r="S582" s="971">
        <f t="shared" ref="S582" si="4765">Q582-M582</f>
        <v>7</v>
      </c>
      <c r="T582" s="542">
        <f t="shared" ref="T582" si="4766">Q582-F582</f>
        <v>30</v>
      </c>
      <c r="U582" s="542"/>
      <c r="V582" s="541">
        <f t="shared" ref="V582" si="4767">P582</f>
        <v>16</v>
      </c>
      <c r="W582" s="543">
        <f t="shared" ref="W582" si="4768">T582-V582</f>
        <v>14</v>
      </c>
      <c r="X582" s="972" t="s">
        <v>423</v>
      </c>
      <c r="Y582" s="162" t="s">
        <v>51</v>
      </c>
      <c r="Z582" s="162" t="s">
        <v>29</v>
      </c>
      <c r="AA582" s="972">
        <v>2024</v>
      </c>
      <c r="AB582" s="164" t="s">
        <v>30</v>
      </c>
      <c r="AC582" s="1001">
        <v>9</v>
      </c>
      <c r="AD582" s="974">
        <f t="shared" ref="AD582" si="4769">T582/AC582</f>
        <v>3.3333333333333335</v>
      </c>
      <c r="AE582" s="975">
        <v>23.45</v>
      </c>
      <c r="AF582" s="544">
        <f t="shared" ref="AF582" si="4770">AD582*AE582</f>
        <v>78.166666666666671</v>
      </c>
      <c r="AG582" s="1030" t="s">
        <v>446</v>
      </c>
      <c r="AH582" s="1007">
        <f t="shared" ref="AH582" si="4771">AF582</f>
        <v>78.166666666666671</v>
      </c>
      <c r="AI582" s="978">
        <f t="shared" ref="AI582" si="4772">AD582</f>
        <v>3.3333333333333335</v>
      </c>
      <c r="AJ582" s="978">
        <f t="shared" ref="AJ582" si="4773">T582</f>
        <v>30</v>
      </c>
    </row>
    <row r="583" spans="1:39">
      <c r="A583" s="999">
        <v>45793</v>
      </c>
      <c r="B583" s="164" t="s">
        <v>607</v>
      </c>
      <c r="C583" s="164" t="s">
        <v>111</v>
      </c>
      <c r="D583" s="162" t="s">
        <v>447</v>
      </c>
      <c r="E583" s="164" t="s">
        <v>282</v>
      </c>
      <c r="F583" s="1000">
        <v>36690</v>
      </c>
      <c r="G583" s="1000"/>
      <c r="H583" s="1000">
        <v>36699</v>
      </c>
      <c r="I583" s="1000"/>
      <c r="J583" s="971">
        <f t="shared" ref="J583" si="4774">H583-F583</f>
        <v>9</v>
      </c>
      <c r="K583" s="1000">
        <v>36699</v>
      </c>
      <c r="L583" s="541">
        <f t="shared" ref="L583" si="4775">K583-H583</f>
        <v>0</v>
      </c>
      <c r="M583" s="1000">
        <v>36713</v>
      </c>
      <c r="N583" s="1000"/>
      <c r="O583" s="541">
        <f t="shared" ref="O583" si="4776">M583-K583</f>
        <v>14</v>
      </c>
      <c r="P583" s="541">
        <f t="shared" ref="P583" si="4777">M583-H583</f>
        <v>14</v>
      </c>
      <c r="Q583" s="1000">
        <v>36713</v>
      </c>
      <c r="R583" s="1000"/>
      <c r="S583" s="971">
        <f t="shared" ref="S583" si="4778">Q583-M583</f>
        <v>0</v>
      </c>
      <c r="T583" s="542">
        <f t="shared" ref="T583" si="4779">Q583-F583</f>
        <v>23</v>
      </c>
      <c r="U583" s="542"/>
      <c r="V583" s="541">
        <f t="shared" ref="V583" si="4780">P583</f>
        <v>14</v>
      </c>
      <c r="W583" s="543">
        <f t="shared" ref="W583" si="4781">T583-V583</f>
        <v>9</v>
      </c>
      <c r="X583" s="972" t="s">
        <v>423</v>
      </c>
      <c r="Y583" s="162" t="s">
        <v>51</v>
      </c>
      <c r="Z583" s="162" t="s">
        <v>29</v>
      </c>
      <c r="AA583" s="972">
        <v>2024</v>
      </c>
      <c r="AB583" s="164" t="s">
        <v>30</v>
      </c>
      <c r="AC583" s="1001">
        <v>9</v>
      </c>
      <c r="AD583" s="974">
        <f t="shared" ref="AD583" si="4782">T583/AC583</f>
        <v>2.5555555555555554</v>
      </c>
      <c r="AE583" s="975">
        <v>23.45</v>
      </c>
      <c r="AF583" s="544">
        <f t="shared" ref="AF583" si="4783">AD583*AE583</f>
        <v>59.92777777777777</v>
      </c>
      <c r="AG583" s="1030" t="s">
        <v>446</v>
      </c>
      <c r="AH583" s="1007">
        <f t="shared" ref="AH583" si="4784">AF583</f>
        <v>59.92777777777777</v>
      </c>
      <c r="AI583" s="978">
        <f t="shared" ref="AI583" si="4785">AD583</f>
        <v>2.5555555555555554</v>
      </c>
      <c r="AJ583" s="978">
        <f t="shared" ref="AJ583" si="4786">T583</f>
        <v>23</v>
      </c>
    </row>
    <row r="584" spans="1:39">
      <c r="A584" s="999">
        <v>45793</v>
      </c>
      <c r="B584" s="164" t="s">
        <v>607</v>
      </c>
      <c r="C584" s="164" t="s">
        <v>111</v>
      </c>
      <c r="D584" s="162" t="s">
        <v>584</v>
      </c>
      <c r="E584" s="164" t="s">
        <v>282</v>
      </c>
      <c r="F584" s="1000">
        <v>36713</v>
      </c>
      <c r="G584" s="1000"/>
      <c r="H584" s="1000">
        <v>36713</v>
      </c>
      <c r="I584" s="1000"/>
      <c r="J584" s="971">
        <f t="shared" ref="J584" si="4787">H584-F584</f>
        <v>0</v>
      </c>
      <c r="K584" s="1000">
        <v>36727</v>
      </c>
      <c r="L584" s="541">
        <f t="shared" ref="L584" si="4788">K584-H584</f>
        <v>14</v>
      </c>
      <c r="M584" s="1000">
        <v>36743</v>
      </c>
      <c r="N584" s="1000"/>
      <c r="O584" s="541">
        <f t="shared" ref="O584" si="4789">M584-K584</f>
        <v>16</v>
      </c>
      <c r="P584" s="541">
        <f t="shared" ref="P584" si="4790">M584-H584</f>
        <v>30</v>
      </c>
      <c r="Q584" s="1000">
        <v>36749</v>
      </c>
      <c r="R584" s="1000"/>
      <c r="S584" s="971">
        <f t="shared" ref="S584" si="4791">Q584-M584</f>
        <v>6</v>
      </c>
      <c r="T584" s="542">
        <f t="shared" ref="T584" si="4792">Q584-F584</f>
        <v>36</v>
      </c>
      <c r="U584" s="542"/>
      <c r="V584" s="541">
        <f t="shared" ref="V584" si="4793">P584</f>
        <v>30</v>
      </c>
      <c r="W584" s="543">
        <f t="shared" ref="W584" si="4794">T584-V584</f>
        <v>6</v>
      </c>
      <c r="X584" s="972" t="s">
        <v>423</v>
      </c>
      <c r="Y584" s="162" t="s">
        <v>51</v>
      </c>
      <c r="Z584" s="162" t="s">
        <v>29</v>
      </c>
      <c r="AA584" s="972">
        <v>2024</v>
      </c>
      <c r="AB584" s="164" t="s">
        <v>30</v>
      </c>
      <c r="AC584" s="1001">
        <v>9</v>
      </c>
      <c r="AD584" s="974">
        <f t="shared" ref="AD584" si="4795">T584/AC584</f>
        <v>4</v>
      </c>
      <c r="AE584" s="975">
        <v>23.45</v>
      </c>
      <c r="AF584" s="544">
        <f t="shared" ref="AF584" si="4796">AD584*AE584</f>
        <v>93.8</v>
      </c>
      <c r="AG584" s="1030" t="s">
        <v>446</v>
      </c>
      <c r="AH584" s="1007">
        <f t="shared" ref="AH584" si="4797">AF584</f>
        <v>93.8</v>
      </c>
      <c r="AI584" s="978">
        <f t="shared" ref="AI584" si="4798">AD584</f>
        <v>4</v>
      </c>
      <c r="AJ584" s="978">
        <f t="shared" ref="AJ584" si="4799">T584</f>
        <v>36</v>
      </c>
    </row>
    <row r="585" spans="1:39">
      <c r="A585" s="999">
        <v>45793</v>
      </c>
      <c r="B585" s="164" t="s">
        <v>607</v>
      </c>
      <c r="C585" s="164" t="s">
        <v>111</v>
      </c>
      <c r="D585" s="162" t="s">
        <v>609</v>
      </c>
      <c r="E585" s="164" t="s">
        <v>283</v>
      </c>
      <c r="F585" s="1000">
        <v>36749</v>
      </c>
      <c r="G585" s="1000"/>
      <c r="H585" s="1000">
        <v>36752</v>
      </c>
      <c r="I585" s="1000"/>
      <c r="J585" s="971">
        <f t="shared" ref="J585" si="4800">H585-F585</f>
        <v>3</v>
      </c>
      <c r="K585" s="1000">
        <v>36752</v>
      </c>
      <c r="L585" s="541">
        <f t="shared" ref="L585" si="4801">K585-H585</f>
        <v>0</v>
      </c>
      <c r="M585" s="1000">
        <v>36764</v>
      </c>
      <c r="N585" s="1000"/>
      <c r="O585" s="541">
        <f t="shared" ref="O585" si="4802">M585-K585</f>
        <v>12</v>
      </c>
      <c r="P585" s="541">
        <f t="shared" ref="P585" si="4803">M585-H585</f>
        <v>12</v>
      </c>
      <c r="Q585" s="1000">
        <v>36764</v>
      </c>
      <c r="R585" s="1000"/>
      <c r="S585" s="971">
        <f t="shared" ref="S585" si="4804">Q585-M585</f>
        <v>0</v>
      </c>
      <c r="T585" s="542">
        <f t="shared" ref="T585" si="4805">Q585-F585</f>
        <v>15</v>
      </c>
      <c r="U585" s="542"/>
      <c r="V585" s="541">
        <f t="shared" ref="V585" si="4806">P585</f>
        <v>12</v>
      </c>
      <c r="W585" s="543">
        <f t="shared" ref="W585" si="4807">T585-V585</f>
        <v>3</v>
      </c>
      <c r="X585" s="972" t="s">
        <v>423</v>
      </c>
      <c r="Y585" s="162" t="s">
        <v>51</v>
      </c>
      <c r="Z585" s="162" t="s">
        <v>29</v>
      </c>
      <c r="AA585" s="972">
        <v>2024</v>
      </c>
      <c r="AB585" s="164" t="s">
        <v>30</v>
      </c>
      <c r="AC585" s="1001">
        <v>9</v>
      </c>
      <c r="AD585" s="974">
        <f t="shared" ref="AD585" si="4808">T585/AC585</f>
        <v>1.6666666666666667</v>
      </c>
      <c r="AE585" s="975">
        <v>23.45</v>
      </c>
      <c r="AF585" s="544">
        <f t="shared" ref="AF585" si="4809">AD585*AE585</f>
        <v>39.083333333333336</v>
      </c>
      <c r="AG585" s="1030" t="s">
        <v>446</v>
      </c>
      <c r="AH585" s="1007">
        <f t="shared" ref="AH585" si="4810">AF585</f>
        <v>39.083333333333336</v>
      </c>
      <c r="AI585" s="978">
        <f t="shared" ref="AI585" si="4811">AD585</f>
        <v>1.6666666666666667</v>
      </c>
      <c r="AJ585" s="978">
        <f t="shared" ref="AJ585" si="4812">T585</f>
        <v>15</v>
      </c>
    </row>
    <row r="586" spans="1:39">
      <c r="A586" s="999">
        <v>45793</v>
      </c>
      <c r="B586" s="164" t="s">
        <v>607</v>
      </c>
      <c r="C586" s="164" t="s">
        <v>111</v>
      </c>
      <c r="D586" s="162" t="s">
        <v>448</v>
      </c>
      <c r="E586" s="164" t="s">
        <v>283</v>
      </c>
      <c r="F586" s="1000">
        <v>36764</v>
      </c>
      <c r="G586" s="1000"/>
      <c r="H586" s="1000">
        <v>36764</v>
      </c>
      <c r="I586" s="1000"/>
      <c r="J586" s="971">
        <f t="shared" ref="J586" si="4813">H586-F586</f>
        <v>0</v>
      </c>
      <c r="K586" s="1000">
        <v>36764</v>
      </c>
      <c r="L586" s="541">
        <f t="shared" ref="L586" si="4814">K586-H586</f>
        <v>0</v>
      </c>
      <c r="M586" s="1000">
        <v>36780</v>
      </c>
      <c r="N586" s="1000"/>
      <c r="O586" s="541">
        <f t="shared" ref="O586" si="4815">M586-K586</f>
        <v>16</v>
      </c>
      <c r="P586" s="541">
        <f t="shared" ref="P586" si="4816">M586-H586</f>
        <v>16</v>
      </c>
      <c r="Q586" s="1000">
        <v>36787</v>
      </c>
      <c r="R586" s="1000"/>
      <c r="S586" s="971">
        <f t="shared" ref="S586" si="4817">Q586-M586</f>
        <v>7</v>
      </c>
      <c r="T586" s="542">
        <f t="shared" ref="T586" si="4818">Q586-F586</f>
        <v>23</v>
      </c>
      <c r="U586" s="542"/>
      <c r="V586" s="541">
        <f t="shared" ref="V586" si="4819">P586</f>
        <v>16</v>
      </c>
      <c r="W586" s="543">
        <f t="shared" ref="W586" si="4820">T586-V586</f>
        <v>7</v>
      </c>
      <c r="X586" s="972" t="s">
        <v>423</v>
      </c>
      <c r="Y586" s="162" t="s">
        <v>51</v>
      </c>
      <c r="Z586" s="162" t="s">
        <v>29</v>
      </c>
      <c r="AA586" s="972">
        <v>2024</v>
      </c>
      <c r="AB586" s="164" t="s">
        <v>30</v>
      </c>
      <c r="AC586" s="1001">
        <v>9</v>
      </c>
      <c r="AD586" s="974">
        <f t="shared" ref="AD586" si="4821">T586/AC586</f>
        <v>2.5555555555555554</v>
      </c>
      <c r="AE586" s="975">
        <v>23.45</v>
      </c>
      <c r="AF586" s="544">
        <f t="shared" ref="AF586" si="4822">AD586*AE586</f>
        <v>59.92777777777777</v>
      </c>
      <c r="AG586" s="1030" t="s">
        <v>446</v>
      </c>
      <c r="AH586" s="1007">
        <f t="shared" ref="AH586" si="4823">AF586</f>
        <v>59.92777777777777</v>
      </c>
      <c r="AI586" s="978">
        <f t="shared" ref="AI586" si="4824">AD586</f>
        <v>2.5555555555555554</v>
      </c>
      <c r="AJ586" s="978">
        <f t="shared" ref="AJ586" si="4825">T586</f>
        <v>23</v>
      </c>
    </row>
    <row r="587" spans="1:39">
      <c r="A587" s="999">
        <v>45796</v>
      </c>
      <c r="B587" s="164" t="s">
        <v>607</v>
      </c>
      <c r="C587" s="164" t="s">
        <v>111</v>
      </c>
      <c r="D587" s="162" t="s">
        <v>447</v>
      </c>
      <c r="E587" s="164" t="s">
        <v>282</v>
      </c>
      <c r="F587" s="1000">
        <v>36787</v>
      </c>
      <c r="G587" s="1000"/>
      <c r="H587" s="1000">
        <v>36797</v>
      </c>
      <c r="I587" s="1000"/>
      <c r="J587" s="971">
        <f t="shared" ref="J587" si="4826">H587-F587</f>
        <v>10</v>
      </c>
      <c r="K587" s="1000">
        <v>36797</v>
      </c>
      <c r="L587" s="541">
        <f t="shared" ref="L587" si="4827">K587-H587</f>
        <v>0</v>
      </c>
      <c r="M587" s="1000">
        <v>36810</v>
      </c>
      <c r="N587" s="1000"/>
      <c r="O587" s="541">
        <f t="shared" ref="O587" si="4828">M587-K587</f>
        <v>13</v>
      </c>
      <c r="P587" s="541">
        <f t="shared" ref="P587" si="4829">M587-H587</f>
        <v>13</v>
      </c>
      <c r="Q587" s="1000">
        <v>36810</v>
      </c>
      <c r="R587" s="1000"/>
      <c r="S587" s="971">
        <f t="shared" ref="S587" si="4830">Q587-M587</f>
        <v>0</v>
      </c>
      <c r="T587" s="542">
        <f t="shared" ref="T587" si="4831">Q587-F587</f>
        <v>23</v>
      </c>
      <c r="U587" s="542"/>
      <c r="V587" s="541">
        <f t="shared" ref="V587" si="4832">P587</f>
        <v>13</v>
      </c>
      <c r="W587" s="543">
        <f t="shared" ref="W587" si="4833">T587-V587</f>
        <v>10</v>
      </c>
      <c r="X587" s="972" t="s">
        <v>423</v>
      </c>
      <c r="Y587" s="162" t="s">
        <v>51</v>
      </c>
      <c r="Z587" s="162" t="s">
        <v>29</v>
      </c>
      <c r="AA587" s="972">
        <v>2024</v>
      </c>
      <c r="AB587" s="164" t="s">
        <v>30</v>
      </c>
      <c r="AC587" s="1001">
        <v>9</v>
      </c>
      <c r="AD587" s="974">
        <f t="shared" ref="AD587" si="4834">T587/AC587</f>
        <v>2.5555555555555554</v>
      </c>
      <c r="AE587" s="975">
        <v>23.45</v>
      </c>
      <c r="AF587" s="544">
        <f t="shared" ref="AF587" si="4835">AD587*AE587</f>
        <v>59.92777777777777</v>
      </c>
      <c r="AG587" s="1030" t="s">
        <v>446</v>
      </c>
      <c r="AH587" s="1007">
        <f t="shared" ref="AH587" si="4836">AF587</f>
        <v>59.92777777777777</v>
      </c>
      <c r="AI587" s="978">
        <f t="shared" ref="AI587" si="4837">AD587</f>
        <v>2.5555555555555554</v>
      </c>
      <c r="AJ587" s="978">
        <f t="shared" ref="AJ587" si="4838">T587</f>
        <v>23</v>
      </c>
    </row>
    <row r="588" spans="1:39">
      <c r="A588" s="999">
        <v>45796</v>
      </c>
      <c r="B588" s="164" t="s">
        <v>607</v>
      </c>
      <c r="C588" s="164" t="s">
        <v>111</v>
      </c>
      <c r="D588" s="162" t="s">
        <v>584</v>
      </c>
      <c r="E588" s="164" t="s">
        <v>282</v>
      </c>
      <c r="F588" s="1000">
        <v>36810</v>
      </c>
      <c r="G588" s="1000"/>
      <c r="H588" s="1000">
        <v>36810</v>
      </c>
      <c r="I588" s="1000"/>
      <c r="J588" s="971">
        <f t="shared" ref="J588" si="4839">H588-F588</f>
        <v>0</v>
      </c>
      <c r="K588" s="1000">
        <v>36810</v>
      </c>
      <c r="L588" s="541">
        <f t="shared" ref="L588" si="4840">K588-H588</f>
        <v>0</v>
      </c>
      <c r="M588" s="1000">
        <v>36828</v>
      </c>
      <c r="N588" s="1000"/>
      <c r="O588" s="541">
        <f t="shared" ref="O588" si="4841">M588-K588</f>
        <v>18</v>
      </c>
      <c r="P588" s="541">
        <f t="shared" ref="P588" si="4842">M588-H588</f>
        <v>18</v>
      </c>
      <c r="Q588" s="1000">
        <v>36835</v>
      </c>
      <c r="R588" s="1000"/>
      <c r="S588" s="971">
        <f t="shared" ref="S588" si="4843">Q588-M588</f>
        <v>7</v>
      </c>
      <c r="T588" s="542">
        <f t="shared" ref="T588" si="4844">Q588-F588</f>
        <v>25</v>
      </c>
      <c r="U588" s="542"/>
      <c r="V588" s="541">
        <f t="shared" ref="V588" si="4845">P588</f>
        <v>18</v>
      </c>
      <c r="W588" s="543">
        <f t="shared" ref="W588" si="4846">T588-V588</f>
        <v>7</v>
      </c>
      <c r="X588" s="972" t="s">
        <v>423</v>
      </c>
      <c r="Y588" s="162" t="s">
        <v>51</v>
      </c>
      <c r="Z588" s="162" t="s">
        <v>29</v>
      </c>
      <c r="AA588" s="972">
        <v>2024</v>
      </c>
      <c r="AB588" s="164" t="s">
        <v>30</v>
      </c>
      <c r="AC588" s="1001">
        <v>9</v>
      </c>
      <c r="AD588" s="974">
        <f t="shared" ref="AD588" si="4847">T588/AC588</f>
        <v>2.7777777777777777</v>
      </c>
      <c r="AE588" s="975">
        <v>23.45</v>
      </c>
      <c r="AF588" s="544">
        <f t="shared" ref="AF588" si="4848">AD588*AE588</f>
        <v>65.138888888888886</v>
      </c>
      <c r="AG588" s="1030" t="s">
        <v>446</v>
      </c>
      <c r="AH588" s="1007">
        <f t="shared" ref="AH588" si="4849">AF588</f>
        <v>65.138888888888886</v>
      </c>
      <c r="AI588" s="978">
        <f t="shared" ref="AI588" si="4850">AD588</f>
        <v>2.7777777777777777</v>
      </c>
      <c r="AJ588" s="978">
        <f t="shared" ref="AJ588" si="4851">T588</f>
        <v>25</v>
      </c>
    </row>
    <row r="589" spans="1:39">
      <c r="A589" s="999">
        <v>45796</v>
      </c>
      <c r="B589" s="164" t="s">
        <v>607</v>
      </c>
      <c r="C589" s="164" t="s">
        <v>111</v>
      </c>
      <c r="D589" s="162" t="s">
        <v>609</v>
      </c>
      <c r="E589" s="164" t="s">
        <v>283</v>
      </c>
      <c r="F589" s="1000">
        <v>36835</v>
      </c>
      <c r="G589" s="1000"/>
      <c r="H589" s="1000">
        <v>36838</v>
      </c>
      <c r="I589" s="1000"/>
      <c r="J589" s="971">
        <f t="shared" ref="J589" si="4852">H589-F589</f>
        <v>3</v>
      </c>
      <c r="K589" s="1000">
        <v>36838</v>
      </c>
      <c r="L589" s="541">
        <f t="shared" ref="L589" si="4853">K589-H589</f>
        <v>0</v>
      </c>
      <c r="M589" s="1000">
        <v>36850</v>
      </c>
      <c r="N589" s="1000"/>
      <c r="O589" s="541">
        <f t="shared" ref="O589" si="4854">M589-K589</f>
        <v>12</v>
      </c>
      <c r="P589" s="541">
        <f t="shared" ref="P589" si="4855">M589-H589</f>
        <v>12</v>
      </c>
      <c r="Q589" s="1000">
        <v>36850</v>
      </c>
      <c r="R589" s="1000"/>
      <c r="S589" s="971">
        <f t="shared" ref="S589" si="4856">Q589-M589</f>
        <v>0</v>
      </c>
      <c r="T589" s="542">
        <f t="shared" ref="T589" si="4857">Q589-F589</f>
        <v>15</v>
      </c>
      <c r="U589" s="542"/>
      <c r="V589" s="541">
        <f t="shared" ref="V589" si="4858">P589</f>
        <v>12</v>
      </c>
      <c r="W589" s="543">
        <f t="shared" ref="W589" si="4859">T589-V589</f>
        <v>3</v>
      </c>
      <c r="X589" s="972" t="s">
        <v>423</v>
      </c>
      <c r="Y589" s="162" t="s">
        <v>51</v>
      </c>
      <c r="Z589" s="162" t="s">
        <v>29</v>
      </c>
      <c r="AA589" s="972">
        <v>2024</v>
      </c>
      <c r="AB589" s="164" t="s">
        <v>30</v>
      </c>
      <c r="AC589" s="1001">
        <v>9</v>
      </c>
      <c r="AD589" s="974">
        <f t="shared" ref="AD589" si="4860">T589/AC589</f>
        <v>1.6666666666666667</v>
      </c>
      <c r="AE589" s="975">
        <v>23.45</v>
      </c>
      <c r="AF589" s="544">
        <f t="shared" ref="AF589" si="4861">AD589*AE589</f>
        <v>39.083333333333336</v>
      </c>
      <c r="AG589" s="1030" t="s">
        <v>446</v>
      </c>
      <c r="AH589" s="1007">
        <f t="shared" ref="AH589" si="4862">AF589</f>
        <v>39.083333333333336</v>
      </c>
      <c r="AI589" s="978">
        <f t="shared" ref="AI589" si="4863">AD589</f>
        <v>1.6666666666666667</v>
      </c>
      <c r="AJ589" s="978">
        <f t="shared" ref="AJ589" si="4864">T589</f>
        <v>15</v>
      </c>
    </row>
    <row r="590" spans="1:39">
      <c r="A590" s="999">
        <v>45796</v>
      </c>
      <c r="B590" s="164" t="s">
        <v>607</v>
      </c>
      <c r="C590" s="164" t="s">
        <v>111</v>
      </c>
      <c r="D590" s="162" t="s">
        <v>448</v>
      </c>
      <c r="E590" s="164" t="s">
        <v>283</v>
      </c>
      <c r="F590" s="1000">
        <v>36850</v>
      </c>
      <c r="G590" s="1000"/>
      <c r="H590" s="1000">
        <v>36850</v>
      </c>
      <c r="I590" s="1000"/>
      <c r="J590" s="971">
        <f t="shared" ref="J590" si="4865">H590-F590</f>
        <v>0</v>
      </c>
      <c r="K590" s="1000">
        <v>36850</v>
      </c>
      <c r="L590" s="541">
        <f t="shared" ref="L590" si="4866">K590-H590</f>
        <v>0</v>
      </c>
      <c r="M590" s="1000">
        <v>36866</v>
      </c>
      <c r="N590" s="1000"/>
      <c r="O590" s="541">
        <f t="shared" ref="O590" si="4867">M590-K590</f>
        <v>16</v>
      </c>
      <c r="P590" s="541">
        <f t="shared" ref="P590" si="4868">M590-H590</f>
        <v>16</v>
      </c>
      <c r="Q590" s="1000">
        <v>36873</v>
      </c>
      <c r="R590" s="1000"/>
      <c r="S590" s="971">
        <f t="shared" ref="S590" si="4869">Q590-M590</f>
        <v>7</v>
      </c>
      <c r="T590" s="542">
        <f t="shared" ref="T590" si="4870">Q590-F590</f>
        <v>23</v>
      </c>
      <c r="U590" s="542"/>
      <c r="V590" s="541">
        <f t="shared" ref="V590" si="4871">P590</f>
        <v>16</v>
      </c>
      <c r="W590" s="543">
        <f t="shared" ref="W590" si="4872">T590-V590</f>
        <v>7</v>
      </c>
      <c r="X590" s="972" t="s">
        <v>423</v>
      </c>
      <c r="Y590" s="162" t="s">
        <v>51</v>
      </c>
      <c r="Z590" s="162" t="s">
        <v>29</v>
      </c>
      <c r="AA590" s="972">
        <v>2024</v>
      </c>
      <c r="AB590" s="164" t="s">
        <v>30</v>
      </c>
      <c r="AC590" s="1001">
        <v>9</v>
      </c>
      <c r="AD590" s="974">
        <f t="shared" ref="AD590" si="4873">T590/AC590</f>
        <v>2.5555555555555554</v>
      </c>
      <c r="AE590" s="975">
        <v>23.45</v>
      </c>
      <c r="AF590" s="544">
        <f t="shared" ref="AF590" si="4874">AD590*AE590</f>
        <v>59.92777777777777</v>
      </c>
      <c r="AG590" s="1030" t="s">
        <v>446</v>
      </c>
      <c r="AH590" s="1007">
        <f t="shared" ref="AH590" si="4875">AF590</f>
        <v>59.92777777777777</v>
      </c>
      <c r="AI590" s="978">
        <f t="shared" ref="AI590" si="4876">AD590</f>
        <v>2.5555555555555554</v>
      </c>
      <c r="AJ590" s="978">
        <f t="shared" ref="AJ590" si="4877">T590</f>
        <v>23</v>
      </c>
    </row>
    <row r="591" spans="1:39">
      <c r="A591" s="999">
        <v>45797</v>
      </c>
      <c r="B591" s="164" t="s">
        <v>607</v>
      </c>
      <c r="C591" s="164" t="s">
        <v>111</v>
      </c>
      <c r="D591" s="162" t="s">
        <v>447</v>
      </c>
      <c r="E591" s="164" t="s">
        <v>282</v>
      </c>
      <c r="F591" s="1000">
        <v>36873</v>
      </c>
      <c r="G591" s="1000"/>
      <c r="H591" s="1000">
        <v>36882</v>
      </c>
      <c r="I591" s="1000"/>
      <c r="J591" s="971">
        <f t="shared" ref="J591" si="4878">H591-F591</f>
        <v>9</v>
      </c>
      <c r="K591" s="1000">
        <v>36882</v>
      </c>
      <c r="L591" s="541">
        <f t="shared" ref="L591" si="4879">K591-H591</f>
        <v>0</v>
      </c>
      <c r="M591" s="1000">
        <v>36896</v>
      </c>
      <c r="N591" s="1000"/>
      <c r="O591" s="541">
        <f t="shared" ref="O591" si="4880">M591-K591</f>
        <v>14</v>
      </c>
      <c r="P591" s="541">
        <f t="shared" ref="P591" si="4881">M591-H591</f>
        <v>14</v>
      </c>
      <c r="Q591" s="1000">
        <v>36896</v>
      </c>
      <c r="R591" s="1000"/>
      <c r="S591" s="971">
        <f t="shared" ref="S591" si="4882">Q591-M591</f>
        <v>0</v>
      </c>
      <c r="T591" s="542">
        <f t="shared" ref="T591" si="4883">Q591-F591</f>
        <v>23</v>
      </c>
      <c r="U591" s="542"/>
      <c r="V591" s="541">
        <f t="shared" ref="V591" si="4884">P591</f>
        <v>14</v>
      </c>
      <c r="W591" s="543">
        <f t="shared" ref="W591" si="4885">T591-V591</f>
        <v>9</v>
      </c>
      <c r="X591" s="972" t="s">
        <v>423</v>
      </c>
      <c r="Y591" s="162" t="s">
        <v>51</v>
      </c>
      <c r="Z591" s="162" t="s">
        <v>29</v>
      </c>
      <c r="AA591" s="972">
        <v>2024</v>
      </c>
      <c r="AB591" s="164" t="s">
        <v>30</v>
      </c>
      <c r="AC591" s="1001">
        <v>9</v>
      </c>
      <c r="AD591" s="974">
        <f t="shared" ref="AD591" si="4886">T591/AC591</f>
        <v>2.5555555555555554</v>
      </c>
      <c r="AE591" s="975">
        <v>23.45</v>
      </c>
      <c r="AF591" s="544">
        <f t="shared" ref="AF591" si="4887">AD591*AE591</f>
        <v>59.92777777777777</v>
      </c>
      <c r="AG591" s="1030" t="s">
        <v>446</v>
      </c>
      <c r="AH591" s="1007">
        <f t="shared" ref="AH591" si="4888">AF591</f>
        <v>59.92777777777777</v>
      </c>
      <c r="AI591" s="978">
        <f t="shared" ref="AI591" si="4889">AD591</f>
        <v>2.5555555555555554</v>
      </c>
      <c r="AJ591" s="978">
        <f t="shared" ref="AJ591" si="4890">T591</f>
        <v>23</v>
      </c>
      <c r="AK591" s="1114" t="s">
        <v>439</v>
      </c>
      <c r="AL591" s="1114" t="s">
        <v>440</v>
      </c>
      <c r="AM591" s="1115" t="s">
        <v>2</v>
      </c>
    </row>
    <row r="592" spans="1:39">
      <c r="A592" s="999">
        <v>45797</v>
      </c>
      <c r="B592" s="164" t="s">
        <v>607</v>
      </c>
      <c r="C592" s="164" t="s">
        <v>111</v>
      </c>
      <c r="D592" s="162" t="s">
        <v>584</v>
      </c>
      <c r="E592" s="164" t="s">
        <v>282</v>
      </c>
      <c r="F592" s="1000">
        <v>36896</v>
      </c>
      <c r="G592" s="1000"/>
      <c r="H592" s="1000">
        <v>36896</v>
      </c>
      <c r="I592" s="1000"/>
      <c r="J592" s="971">
        <f t="shared" ref="J592" si="4891">H592-F592</f>
        <v>0</v>
      </c>
      <c r="K592" s="1000">
        <v>36896</v>
      </c>
      <c r="L592" s="541">
        <f t="shared" ref="L592" si="4892">K592-H592</f>
        <v>0</v>
      </c>
      <c r="M592" s="1000">
        <v>36915</v>
      </c>
      <c r="N592" s="1000"/>
      <c r="O592" s="541">
        <f t="shared" ref="O592" si="4893">M592-K592</f>
        <v>19</v>
      </c>
      <c r="P592" s="541">
        <f t="shared" ref="P592" si="4894">M592-H592</f>
        <v>19</v>
      </c>
      <c r="Q592" s="1000">
        <v>36923</v>
      </c>
      <c r="R592" s="1000"/>
      <c r="S592" s="971">
        <f t="shared" ref="S592" si="4895">Q592-M592</f>
        <v>8</v>
      </c>
      <c r="T592" s="542">
        <f t="shared" ref="T592" si="4896">Q592-F592</f>
        <v>27</v>
      </c>
      <c r="U592" s="542"/>
      <c r="V592" s="541">
        <f t="shared" ref="V592" si="4897">P592</f>
        <v>19</v>
      </c>
      <c r="W592" s="543">
        <f t="shared" ref="W592" si="4898">T592-V592</f>
        <v>8</v>
      </c>
      <c r="X592" s="972" t="s">
        <v>423</v>
      </c>
      <c r="Y592" s="162" t="s">
        <v>51</v>
      </c>
      <c r="Z592" s="162" t="s">
        <v>29</v>
      </c>
      <c r="AA592" s="972">
        <v>2024</v>
      </c>
      <c r="AB592" s="164" t="s">
        <v>30</v>
      </c>
      <c r="AC592" s="1001">
        <v>9</v>
      </c>
      <c r="AD592" s="974">
        <f t="shared" ref="AD592" si="4899">T592/AC592</f>
        <v>3</v>
      </c>
      <c r="AE592" s="975">
        <v>23.45</v>
      </c>
      <c r="AF592" s="544">
        <f t="shared" ref="AF592" si="4900">AD592*AE592</f>
        <v>70.349999999999994</v>
      </c>
      <c r="AG592" s="1030" t="s">
        <v>446</v>
      </c>
      <c r="AH592" s="1007">
        <f t="shared" ref="AH592" si="4901">AF592</f>
        <v>70.349999999999994</v>
      </c>
      <c r="AI592" s="978">
        <f t="shared" ref="AI592" si="4902">AD592</f>
        <v>3</v>
      </c>
      <c r="AJ592" s="978">
        <f t="shared" ref="AJ592" si="4903">T592</f>
        <v>27</v>
      </c>
      <c r="AK592" s="1121">
        <f>SUM(AH582:AH592)</f>
        <v>685.26111111111106</v>
      </c>
      <c r="AL592" s="1116">
        <v>700</v>
      </c>
      <c r="AM592" s="1117">
        <v>45797</v>
      </c>
    </row>
    <row r="593" spans="1:39">
      <c r="A593" s="999">
        <v>45797</v>
      </c>
      <c r="B593" s="164" t="s">
        <v>607</v>
      </c>
      <c r="C593" s="164" t="s">
        <v>111</v>
      </c>
      <c r="D593" s="162" t="s">
        <v>609</v>
      </c>
      <c r="E593" s="164" t="s">
        <v>283</v>
      </c>
      <c r="F593" s="1000">
        <v>36923</v>
      </c>
      <c r="G593" s="1000"/>
      <c r="H593" s="1000">
        <v>36926</v>
      </c>
      <c r="I593" s="1000"/>
      <c r="J593" s="971">
        <f t="shared" ref="J593" si="4904">H593-F593</f>
        <v>3</v>
      </c>
      <c r="K593" s="1000">
        <v>36926</v>
      </c>
      <c r="L593" s="541">
        <f t="shared" ref="L593" si="4905">K593-H593</f>
        <v>0</v>
      </c>
      <c r="M593" s="1000">
        <v>36938</v>
      </c>
      <c r="N593" s="1000"/>
      <c r="O593" s="541">
        <f t="shared" ref="O593" si="4906">M593-K593</f>
        <v>12</v>
      </c>
      <c r="P593" s="541">
        <f t="shared" ref="P593" si="4907">M593-H593</f>
        <v>12</v>
      </c>
      <c r="Q593" s="1000">
        <v>36938</v>
      </c>
      <c r="R593" s="1000"/>
      <c r="S593" s="971">
        <f t="shared" ref="S593" si="4908">Q593-M593</f>
        <v>0</v>
      </c>
      <c r="T593" s="542">
        <f t="shared" ref="T593" si="4909">Q593-F593</f>
        <v>15</v>
      </c>
      <c r="U593" s="542"/>
      <c r="V593" s="541">
        <f t="shared" ref="V593" si="4910">P593</f>
        <v>12</v>
      </c>
      <c r="W593" s="543">
        <f t="shared" ref="W593" si="4911">T593-V593</f>
        <v>3</v>
      </c>
      <c r="X593" s="972" t="s">
        <v>423</v>
      </c>
      <c r="Y593" s="162" t="s">
        <v>51</v>
      </c>
      <c r="Z593" s="162" t="s">
        <v>29</v>
      </c>
      <c r="AA593" s="972">
        <v>2024</v>
      </c>
      <c r="AB593" s="164" t="s">
        <v>30</v>
      </c>
      <c r="AC593" s="1001">
        <v>9</v>
      </c>
      <c r="AD593" s="974">
        <f t="shared" ref="AD593" si="4912">T593/AC593</f>
        <v>1.6666666666666667</v>
      </c>
      <c r="AE593" s="975">
        <v>23.45</v>
      </c>
      <c r="AF593" s="544">
        <f t="shared" ref="AF593" si="4913">AD593*AE593</f>
        <v>39.083333333333336</v>
      </c>
      <c r="AG593" s="1030" t="s">
        <v>446</v>
      </c>
      <c r="AH593" s="1007">
        <f t="shared" ref="AH593" si="4914">AF593</f>
        <v>39.083333333333336</v>
      </c>
      <c r="AI593" s="978">
        <f t="shared" ref="AI593" si="4915">AD593</f>
        <v>1.6666666666666667</v>
      </c>
      <c r="AJ593" s="978">
        <f t="shared" ref="AJ593" si="4916">T593</f>
        <v>15</v>
      </c>
    </row>
    <row r="594" spans="1:39">
      <c r="A594" s="999">
        <v>45797</v>
      </c>
      <c r="B594" s="164" t="s">
        <v>607</v>
      </c>
      <c r="C594" s="164" t="s">
        <v>111</v>
      </c>
      <c r="D594" s="162" t="s">
        <v>448</v>
      </c>
      <c r="E594" s="164" t="s">
        <v>283</v>
      </c>
      <c r="F594" s="1000">
        <v>36938</v>
      </c>
      <c r="G594" s="1000"/>
      <c r="H594" s="1000">
        <v>36938</v>
      </c>
      <c r="I594" s="1000"/>
      <c r="J594" s="971">
        <f t="shared" ref="J594" si="4917">H594-F594</f>
        <v>0</v>
      </c>
      <c r="K594" s="1000">
        <v>36938</v>
      </c>
      <c r="L594" s="541">
        <f t="shared" ref="L594" si="4918">K594-H594</f>
        <v>0</v>
      </c>
      <c r="M594" s="1000">
        <v>36954</v>
      </c>
      <c r="N594" s="1000"/>
      <c r="O594" s="541">
        <f t="shared" ref="O594" si="4919">M594-K594</f>
        <v>16</v>
      </c>
      <c r="P594" s="541">
        <f t="shared" ref="P594" si="4920">M594-H594</f>
        <v>16</v>
      </c>
      <c r="Q594" s="1000">
        <v>36961</v>
      </c>
      <c r="R594" s="1000"/>
      <c r="S594" s="971">
        <f t="shared" ref="S594" si="4921">Q594-M594</f>
        <v>7</v>
      </c>
      <c r="T594" s="542">
        <f t="shared" ref="T594" si="4922">Q594-F594</f>
        <v>23</v>
      </c>
      <c r="U594" s="542"/>
      <c r="V594" s="541">
        <f t="shared" ref="V594" si="4923">P594</f>
        <v>16</v>
      </c>
      <c r="W594" s="543">
        <f t="shared" ref="W594" si="4924">T594-V594</f>
        <v>7</v>
      </c>
      <c r="X594" s="972" t="s">
        <v>423</v>
      </c>
      <c r="Y594" s="162" t="s">
        <v>51</v>
      </c>
      <c r="Z594" s="162" t="s">
        <v>29</v>
      </c>
      <c r="AA594" s="972">
        <v>2024</v>
      </c>
      <c r="AB594" s="164" t="s">
        <v>30</v>
      </c>
      <c r="AC594" s="1001">
        <v>9</v>
      </c>
      <c r="AD594" s="974">
        <f t="shared" ref="AD594" si="4925">T594/AC594</f>
        <v>2.5555555555555554</v>
      </c>
      <c r="AE594" s="975">
        <v>23.45</v>
      </c>
      <c r="AF594" s="544">
        <f t="shared" ref="AF594" si="4926">AD594*AE594</f>
        <v>59.92777777777777</v>
      </c>
      <c r="AG594" s="1030" t="s">
        <v>446</v>
      </c>
      <c r="AH594" s="1007">
        <f t="shared" ref="AH594" si="4927">AF594</f>
        <v>59.92777777777777</v>
      </c>
      <c r="AI594" s="978">
        <f t="shared" ref="AI594" si="4928">AD594</f>
        <v>2.5555555555555554</v>
      </c>
      <c r="AJ594" s="978">
        <f t="shared" ref="AJ594" si="4929">T594</f>
        <v>23</v>
      </c>
    </row>
    <row r="595" spans="1:39">
      <c r="A595" s="999">
        <v>45798</v>
      </c>
      <c r="B595" s="164" t="s">
        <v>607</v>
      </c>
      <c r="C595" s="164" t="s">
        <v>111</v>
      </c>
      <c r="D595" s="162" t="s">
        <v>447</v>
      </c>
      <c r="E595" s="164" t="s">
        <v>282</v>
      </c>
      <c r="F595" s="1000">
        <v>36961</v>
      </c>
      <c r="G595" s="1000"/>
      <c r="H595" s="1000">
        <v>36970</v>
      </c>
      <c r="I595" s="1000"/>
      <c r="J595" s="971">
        <f t="shared" ref="J595" si="4930">H595-F595</f>
        <v>9</v>
      </c>
      <c r="K595" s="1000">
        <v>36970</v>
      </c>
      <c r="L595" s="541">
        <f t="shared" ref="L595" si="4931">K595-H595</f>
        <v>0</v>
      </c>
      <c r="M595" s="1000">
        <v>36984</v>
      </c>
      <c r="N595" s="1000"/>
      <c r="O595" s="541">
        <f t="shared" ref="O595" si="4932">M595-K595</f>
        <v>14</v>
      </c>
      <c r="P595" s="541">
        <f t="shared" ref="P595" si="4933">M595-H595</f>
        <v>14</v>
      </c>
      <c r="Q595" s="1000">
        <v>36984</v>
      </c>
      <c r="R595" s="1000"/>
      <c r="S595" s="971">
        <f t="shared" ref="S595" si="4934">Q595-M595</f>
        <v>0</v>
      </c>
      <c r="T595" s="542">
        <f t="shared" ref="T595" si="4935">Q595-F595</f>
        <v>23</v>
      </c>
      <c r="U595" s="542"/>
      <c r="V595" s="541">
        <f t="shared" ref="V595" si="4936">P595</f>
        <v>14</v>
      </c>
      <c r="W595" s="543">
        <f t="shared" ref="W595" si="4937">T595-V595</f>
        <v>9</v>
      </c>
      <c r="X595" s="972" t="s">
        <v>423</v>
      </c>
      <c r="Y595" s="162" t="s">
        <v>51</v>
      </c>
      <c r="Z595" s="162" t="s">
        <v>29</v>
      </c>
      <c r="AA595" s="972">
        <v>2024</v>
      </c>
      <c r="AB595" s="164" t="s">
        <v>30</v>
      </c>
      <c r="AC595" s="1001">
        <v>9</v>
      </c>
      <c r="AD595" s="974">
        <f t="shared" ref="AD595" si="4938">T595/AC595</f>
        <v>2.5555555555555554</v>
      </c>
      <c r="AE595" s="975">
        <v>23.45</v>
      </c>
      <c r="AF595" s="544">
        <f t="shared" ref="AF595" si="4939">AD595*AE595</f>
        <v>59.92777777777777</v>
      </c>
      <c r="AG595" s="1030" t="s">
        <v>446</v>
      </c>
      <c r="AH595" s="1007">
        <f t="shared" ref="AH595" si="4940">AF595</f>
        <v>59.92777777777777</v>
      </c>
      <c r="AI595" s="978">
        <f t="shared" ref="AI595" si="4941">AD595</f>
        <v>2.5555555555555554</v>
      </c>
      <c r="AJ595" s="978">
        <f t="shared" ref="AJ595" si="4942">T595</f>
        <v>23</v>
      </c>
    </row>
    <row r="596" spans="1:39">
      <c r="A596" s="999">
        <v>45798</v>
      </c>
      <c r="B596" s="164" t="s">
        <v>607</v>
      </c>
      <c r="C596" s="164" t="s">
        <v>111</v>
      </c>
      <c r="D596" s="162" t="s">
        <v>584</v>
      </c>
      <c r="E596" s="164" t="s">
        <v>282</v>
      </c>
      <c r="F596" s="1000">
        <v>36984</v>
      </c>
      <c r="G596" s="1000"/>
      <c r="H596" s="1000">
        <v>36984</v>
      </c>
      <c r="I596" s="1000"/>
      <c r="J596" s="971">
        <f t="shared" ref="J596" si="4943">H596-F596</f>
        <v>0</v>
      </c>
      <c r="K596" s="1000">
        <v>36984</v>
      </c>
      <c r="L596" s="541">
        <f t="shared" ref="L596" si="4944">K596-H596</f>
        <v>0</v>
      </c>
      <c r="M596" s="1000">
        <v>37002</v>
      </c>
      <c r="N596" s="1000"/>
      <c r="O596" s="541">
        <f t="shared" ref="O596" si="4945">M596-K596</f>
        <v>18</v>
      </c>
      <c r="P596" s="541">
        <f t="shared" ref="P596" si="4946">M596-H596</f>
        <v>18</v>
      </c>
      <c r="Q596" s="1000">
        <v>37009</v>
      </c>
      <c r="R596" s="1000"/>
      <c r="S596" s="971">
        <f t="shared" ref="S596" si="4947">Q596-M596</f>
        <v>7</v>
      </c>
      <c r="T596" s="542">
        <f t="shared" ref="T596" si="4948">Q596-F596</f>
        <v>25</v>
      </c>
      <c r="U596" s="542"/>
      <c r="V596" s="541">
        <f t="shared" ref="V596" si="4949">P596</f>
        <v>18</v>
      </c>
      <c r="W596" s="543">
        <f t="shared" ref="W596" si="4950">T596-V596</f>
        <v>7</v>
      </c>
      <c r="X596" s="972" t="s">
        <v>423</v>
      </c>
      <c r="Y596" s="162" t="s">
        <v>51</v>
      </c>
      <c r="Z596" s="162" t="s">
        <v>29</v>
      </c>
      <c r="AA596" s="972">
        <v>2024</v>
      </c>
      <c r="AB596" s="164" t="s">
        <v>30</v>
      </c>
      <c r="AC596" s="1001">
        <v>9</v>
      </c>
      <c r="AD596" s="974">
        <f t="shared" ref="AD596" si="4951">T596/AC596</f>
        <v>2.7777777777777777</v>
      </c>
      <c r="AE596" s="975">
        <v>23.45</v>
      </c>
      <c r="AF596" s="544">
        <f t="shared" ref="AF596" si="4952">AD596*AE596</f>
        <v>65.138888888888886</v>
      </c>
      <c r="AG596" s="1030" t="s">
        <v>446</v>
      </c>
      <c r="AH596" s="1007">
        <f t="shared" ref="AH596" si="4953">AF596</f>
        <v>65.138888888888886</v>
      </c>
      <c r="AI596" s="978">
        <f t="shared" ref="AI596" si="4954">AD596</f>
        <v>2.7777777777777777</v>
      </c>
      <c r="AJ596" s="978">
        <f t="shared" ref="AJ596" si="4955">T596</f>
        <v>25</v>
      </c>
    </row>
    <row r="597" spans="1:39">
      <c r="A597" s="999">
        <v>45798</v>
      </c>
      <c r="B597" s="164" t="s">
        <v>607</v>
      </c>
      <c r="C597" s="164" t="s">
        <v>111</v>
      </c>
      <c r="D597" s="162" t="s">
        <v>609</v>
      </c>
      <c r="E597" s="164" t="s">
        <v>283</v>
      </c>
      <c r="F597" s="1000">
        <v>37009</v>
      </c>
      <c r="G597" s="1000"/>
      <c r="H597" s="1000">
        <v>37012</v>
      </c>
      <c r="I597" s="1000"/>
      <c r="J597" s="971">
        <f t="shared" ref="J597" si="4956">H597-F597</f>
        <v>3</v>
      </c>
      <c r="K597" s="1000">
        <v>37012</v>
      </c>
      <c r="L597" s="541">
        <f t="shared" ref="L597" si="4957">K597-H597</f>
        <v>0</v>
      </c>
      <c r="M597" s="1000">
        <v>37024</v>
      </c>
      <c r="N597" s="1000"/>
      <c r="O597" s="541">
        <f t="shared" ref="O597" si="4958">M597-K597</f>
        <v>12</v>
      </c>
      <c r="P597" s="541">
        <f t="shared" ref="P597" si="4959">M597-H597</f>
        <v>12</v>
      </c>
      <c r="Q597" s="1000">
        <v>37024</v>
      </c>
      <c r="R597" s="1000"/>
      <c r="S597" s="971">
        <f t="shared" ref="S597" si="4960">Q597-M597</f>
        <v>0</v>
      </c>
      <c r="T597" s="542">
        <f t="shared" ref="T597" si="4961">Q597-F597</f>
        <v>15</v>
      </c>
      <c r="U597" s="542"/>
      <c r="V597" s="541">
        <f t="shared" ref="V597" si="4962">P597</f>
        <v>12</v>
      </c>
      <c r="W597" s="543">
        <f t="shared" ref="W597" si="4963">T597-V597</f>
        <v>3</v>
      </c>
      <c r="X597" s="972" t="s">
        <v>423</v>
      </c>
      <c r="Y597" s="162" t="s">
        <v>51</v>
      </c>
      <c r="Z597" s="162" t="s">
        <v>29</v>
      </c>
      <c r="AA597" s="972">
        <v>2024</v>
      </c>
      <c r="AB597" s="164" t="s">
        <v>30</v>
      </c>
      <c r="AC597" s="1001">
        <v>9</v>
      </c>
      <c r="AD597" s="974">
        <f t="shared" ref="AD597" si="4964">T597/AC597</f>
        <v>1.6666666666666667</v>
      </c>
      <c r="AE597" s="975">
        <v>23.45</v>
      </c>
      <c r="AF597" s="544">
        <f t="shared" ref="AF597" si="4965">AD597*AE597</f>
        <v>39.083333333333336</v>
      </c>
      <c r="AG597" s="1030" t="s">
        <v>446</v>
      </c>
      <c r="AH597" s="1007">
        <f t="shared" ref="AH597" si="4966">AF597</f>
        <v>39.083333333333336</v>
      </c>
      <c r="AI597" s="978">
        <f t="shared" ref="AI597" si="4967">AD597</f>
        <v>1.6666666666666667</v>
      </c>
      <c r="AJ597" s="978">
        <f t="shared" ref="AJ597" si="4968">T597</f>
        <v>15</v>
      </c>
    </row>
    <row r="598" spans="1:39">
      <c r="A598" s="999">
        <v>45798</v>
      </c>
      <c r="B598" s="164" t="s">
        <v>607</v>
      </c>
      <c r="C598" s="164" t="s">
        <v>111</v>
      </c>
      <c r="D598" s="162" t="s">
        <v>448</v>
      </c>
      <c r="E598" s="164" t="s">
        <v>283</v>
      </c>
      <c r="F598" s="1000">
        <v>37024</v>
      </c>
      <c r="G598" s="1000"/>
      <c r="H598" s="1000">
        <v>37024</v>
      </c>
      <c r="I598" s="1000"/>
      <c r="J598" s="971">
        <f t="shared" ref="J598" si="4969">H598-F598</f>
        <v>0</v>
      </c>
      <c r="K598" s="1000">
        <v>37024</v>
      </c>
      <c r="L598" s="541">
        <f t="shared" ref="L598" si="4970">K598-H598</f>
        <v>0</v>
      </c>
      <c r="M598" s="1000">
        <v>37040</v>
      </c>
      <c r="N598" s="1000"/>
      <c r="O598" s="541">
        <f t="shared" ref="O598" si="4971">M598-K598</f>
        <v>16</v>
      </c>
      <c r="P598" s="541">
        <f t="shared" ref="P598" si="4972">M598-H598</f>
        <v>16</v>
      </c>
      <c r="Q598" s="1000">
        <v>37047</v>
      </c>
      <c r="R598" s="1000"/>
      <c r="S598" s="971">
        <f t="shared" ref="S598" si="4973">Q598-M598</f>
        <v>7</v>
      </c>
      <c r="T598" s="542">
        <f t="shared" ref="T598" si="4974">Q598-F598</f>
        <v>23</v>
      </c>
      <c r="U598" s="542"/>
      <c r="V598" s="541">
        <f t="shared" ref="V598" si="4975">P598</f>
        <v>16</v>
      </c>
      <c r="W598" s="543">
        <f t="shared" ref="W598" si="4976">T598-V598</f>
        <v>7</v>
      </c>
      <c r="X598" s="972" t="s">
        <v>423</v>
      </c>
      <c r="Y598" s="162" t="s">
        <v>51</v>
      </c>
      <c r="Z598" s="162" t="s">
        <v>29</v>
      </c>
      <c r="AA598" s="972">
        <v>2024</v>
      </c>
      <c r="AB598" s="164" t="s">
        <v>30</v>
      </c>
      <c r="AC598" s="1001">
        <v>9</v>
      </c>
      <c r="AD598" s="974">
        <f t="shared" ref="AD598" si="4977">T598/AC598</f>
        <v>2.5555555555555554</v>
      </c>
      <c r="AE598" s="975">
        <v>23.45</v>
      </c>
      <c r="AF598" s="544">
        <f t="shared" ref="AF598" si="4978">AD598*AE598</f>
        <v>59.92777777777777</v>
      </c>
      <c r="AG598" s="1030" t="s">
        <v>446</v>
      </c>
      <c r="AH598" s="1007">
        <f t="shared" ref="AH598" si="4979">AF598</f>
        <v>59.92777777777777</v>
      </c>
      <c r="AI598" s="978">
        <f t="shared" ref="AI598" si="4980">AD598</f>
        <v>2.5555555555555554</v>
      </c>
      <c r="AJ598" s="978">
        <f t="shared" ref="AJ598" si="4981">T598</f>
        <v>23</v>
      </c>
      <c r="AK598" s="1114" t="s">
        <v>439</v>
      </c>
      <c r="AL598" s="1114" t="s">
        <v>440</v>
      </c>
      <c r="AM598" s="1115" t="s">
        <v>2</v>
      </c>
    </row>
    <row r="599" spans="1:39">
      <c r="A599" s="999">
        <v>45799</v>
      </c>
      <c r="B599" s="164" t="s">
        <v>607</v>
      </c>
      <c r="C599" s="164" t="s">
        <v>111</v>
      </c>
      <c r="D599" s="162" t="s">
        <v>447</v>
      </c>
      <c r="E599" s="164" t="s">
        <v>282</v>
      </c>
      <c r="F599" s="1000">
        <v>37047</v>
      </c>
      <c r="G599" s="1000"/>
      <c r="H599" s="1000">
        <v>37050</v>
      </c>
      <c r="I599" s="1000"/>
      <c r="J599" s="971">
        <f t="shared" ref="J599" si="4982">H599-F599</f>
        <v>3</v>
      </c>
      <c r="K599" s="1000">
        <v>37050</v>
      </c>
      <c r="L599" s="541">
        <f t="shared" ref="L599" si="4983">K599-H599</f>
        <v>0</v>
      </c>
      <c r="M599" s="1000">
        <v>37070</v>
      </c>
      <c r="N599" s="1000"/>
      <c r="O599" s="541">
        <f t="shared" ref="O599" si="4984">M599-K599</f>
        <v>20</v>
      </c>
      <c r="P599" s="541">
        <f t="shared" ref="P599" si="4985">M599-H599</f>
        <v>20</v>
      </c>
      <c r="Q599" s="1000">
        <v>37079</v>
      </c>
      <c r="R599" s="1000"/>
      <c r="S599" s="971">
        <f t="shared" ref="S599" si="4986">Q599-M599</f>
        <v>9</v>
      </c>
      <c r="T599" s="542">
        <f t="shared" ref="T599" si="4987">Q599-F599</f>
        <v>32</v>
      </c>
      <c r="U599" s="542"/>
      <c r="V599" s="541">
        <f t="shared" ref="V599" si="4988">P599</f>
        <v>20</v>
      </c>
      <c r="W599" s="543">
        <f t="shared" ref="W599" si="4989">T599-V599</f>
        <v>12</v>
      </c>
      <c r="X599" s="972" t="s">
        <v>423</v>
      </c>
      <c r="Y599" s="162" t="s">
        <v>51</v>
      </c>
      <c r="Z599" s="162" t="s">
        <v>29</v>
      </c>
      <c r="AA599" s="972">
        <v>2024</v>
      </c>
      <c r="AB599" s="164" t="s">
        <v>30</v>
      </c>
      <c r="AC599" s="1001">
        <v>9</v>
      </c>
      <c r="AD599" s="974">
        <f t="shared" ref="AD599" si="4990">T599/AC599</f>
        <v>3.5555555555555554</v>
      </c>
      <c r="AE599" s="975">
        <v>23.45</v>
      </c>
      <c r="AF599" s="544">
        <f t="shared" ref="AF599" si="4991">AD599*AE599</f>
        <v>83.377777777777766</v>
      </c>
      <c r="AG599" s="1030" t="s">
        <v>446</v>
      </c>
      <c r="AH599" s="1007">
        <f t="shared" ref="AH599" si="4992">AF599</f>
        <v>83.377777777777766</v>
      </c>
      <c r="AI599" s="978">
        <f t="shared" ref="AI599" si="4993">AD599</f>
        <v>3.5555555555555554</v>
      </c>
      <c r="AJ599" s="978">
        <f t="shared" ref="AJ599" si="4994">T599</f>
        <v>32</v>
      </c>
      <c r="AK599" s="1121">
        <f>SUM(AH593:AH599)</f>
        <v>406.46666666666658</v>
      </c>
      <c r="AL599" s="1116">
        <v>500</v>
      </c>
      <c r="AM599" s="1117">
        <v>45799</v>
      </c>
    </row>
    <row r="600" spans="1:39">
      <c r="A600" s="999">
        <v>45799</v>
      </c>
      <c r="B600" s="164" t="s">
        <v>607</v>
      </c>
      <c r="C600" s="164" t="s">
        <v>111</v>
      </c>
      <c r="D600" s="162" t="s">
        <v>448</v>
      </c>
      <c r="E600" s="164" t="s">
        <v>283</v>
      </c>
      <c r="F600" s="1000">
        <v>37079</v>
      </c>
      <c r="G600" s="1000"/>
      <c r="H600" s="1000">
        <v>37087</v>
      </c>
      <c r="I600" s="1000"/>
      <c r="J600" s="971">
        <f t="shared" ref="J600" si="4995">H600-F600</f>
        <v>8</v>
      </c>
      <c r="K600" s="1000">
        <v>37087</v>
      </c>
      <c r="L600" s="541">
        <f t="shared" ref="L600" si="4996">K600-H600</f>
        <v>0</v>
      </c>
      <c r="M600" s="1000">
        <v>37102</v>
      </c>
      <c r="N600" s="1000"/>
      <c r="O600" s="541">
        <f t="shared" ref="O600" si="4997">M600-K600</f>
        <v>15</v>
      </c>
      <c r="P600" s="541">
        <f t="shared" ref="P600" si="4998">M600-H600</f>
        <v>15</v>
      </c>
      <c r="Q600" s="1000">
        <v>37110</v>
      </c>
      <c r="R600" s="1000"/>
      <c r="S600" s="971">
        <f t="shared" ref="S600" si="4999">Q600-M600</f>
        <v>8</v>
      </c>
      <c r="T600" s="542">
        <f t="shared" ref="T600" si="5000">Q600-F600</f>
        <v>31</v>
      </c>
      <c r="U600" s="542"/>
      <c r="V600" s="541">
        <f t="shared" ref="V600" si="5001">P600</f>
        <v>15</v>
      </c>
      <c r="W600" s="543">
        <f t="shared" ref="W600" si="5002">T600-V600</f>
        <v>16</v>
      </c>
      <c r="X600" s="972" t="s">
        <v>423</v>
      </c>
      <c r="Y600" s="162" t="s">
        <v>51</v>
      </c>
      <c r="Z600" s="162" t="s">
        <v>29</v>
      </c>
      <c r="AA600" s="972">
        <v>2024</v>
      </c>
      <c r="AB600" s="164" t="s">
        <v>30</v>
      </c>
      <c r="AC600" s="1001">
        <v>9</v>
      </c>
      <c r="AD600" s="974">
        <f t="shared" ref="AD600" si="5003">T600/AC600</f>
        <v>3.4444444444444446</v>
      </c>
      <c r="AE600" s="975">
        <v>23.45</v>
      </c>
      <c r="AF600" s="544">
        <f t="shared" ref="AF600" si="5004">AD600*AE600</f>
        <v>80.772222222222226</v>
      </c>
      <c r="AG600" s="1030" t="s">
        <v>446</v>
      </c>
      <c r="AH600" s="1007">
        <f t="shared" ref="AH600" si="5005">AF600</f>
        <v>80.772222222222226</v>
      </c>
      <c r="AI600" s="978">
        <f t="shared" ref="AI600" si="5006">AD600</f>
        <v>3.4444444444444446</v>
      </c>
      <c r="AJ600" s="978">
        <f t="shared" ref="AJ600" si="5007">T600</f>
        <v>31</v>
      </c>
    </row>
    <row r="601" spans="1:39">
      <c r="A601" s="999">
        <v>45800</v>
      </c>
      <c r="B601" s="164" t="s">
        <v>607</v>
      </c>
      <c r="C601" s="164" t="s">
        <v>111</v>
      </c>
      <c r="D601" s="162" t="s">
        <v>447</v>
      </c>
      <c r="E601" s="164" t="s">
        <v>282</v>
      </c>
      <c r="F601" s="1000">
        <v>37100</v>
      </c>
      <c r="G601" s="1000"/>
      <c r="H601" s="1000">
        <v>37119</v>
      </c>
      <c r="I601" s="1000"/>
      <c r="J601" s="971">
        <f t="shared" ref="J601" si="5008">H601-F601</f>
        <v>19</v>
      </c>
      <c r="K601" s="1000">
        <v>37119</v>
      </c>
      <c r="L601" s="541">
        <f t="shared" ref="L601" si="5009">K601-H601</f>
        <v>0</v>
      </c>
      <c r="M601" s="1000">
        <v>37132</v>
      </c>
      <c r="N601" s="1000"/>
      <c r="O601" s="541">
        <f t="shared" ref="O601" si="5010">M601-K601</f>
        <v>13</v>
      </c>
      <c r="P601" s="541">
        <f t="shared" ref="P601" si="5011">M601-H601</f>
        <v>13</v>
      </c>
      <c r="Q601" s="1000">
        <v>37132</v>
      </c>
      <c r="R601" s="1000"/>
      <c r="S601" s="971">
        <f t="shared" ref="S601" si="5012">Q601-M601</f>
        <v>0</v>
      </c>
      <c r="T601" s="542">
        <f t="shared" ref="T601" si="5013">Q601-F601</f>
        <v>32</v>
      </c>
      <c r="U601" s="542"/>
      <c r="V601" s="541">
        <f t="shared" ref="V601" si="5014">P601</f>
        <v>13</v>
      </c>
      <c r="W601" s="543">
        <f t="shared" ref="W601" si="5015">T601-V601</f>
        <v>19</v>
      </c>
      <c r="X601" s="972" t="s">
        <v>423</v>
      </c>
      <c r="Y601" s="162" t="s">
        <v>51</v>
      </c>
      <c r="Z601" s="162" t="s">
        <v>29</v>
      </c>
      <c r="AA601" s="972">
        <v>2024</v>
      </c>
      <c r="AB601" s="164" t="s">
        <v>30</v>
      </c>
      <c r="AC601" s="1001">
        <v>9</v>
      </c>
      <c r="AD601" s="974">
        <f t="shared" ref="AD601" si="5016">T601/AC601</f>
        <v>3.5555555555555554</v>
      </c>
      <c r="AE601" s="975">
        <v>23.45</v>
      </c>
      <c r="AF601" s="544">
        <f t="shared" ref="AF601" si="5017">AD601*AE601</f>
        <v>83.377777777777766</v>
      </c>
      <c r="AG601" s="1030" t="s">
        <v>446</v>
      </c>
      <c r="AH601" s="1007">
        <f t="shared" ref="AH601" si="5018">AF601</f>
        <v>83.377777777777766</v>
      </c>
      <c r="AI601" s="978">
        <f t="shared" ref="AI601" si="5019">AD601</f>
        <v>3.5555555555555554</v>
      </c>
      <c r="AJ601" s="978">
        <f t="shared" ref="AJ601" si="5020">T601</f>
        <v>32</v>
      </c>
    </row>
    <row r="602" spans="1:39">
      <c r="A602" s="999">
        <v>45800</v>
      </c>
      <c r="B602" s="164" t="s">
        <v>607</v>
      </c>
      <c r="C602" s="164" t="s">
        <v>111</v>
      </c>
      <c r="D602" s="162" t="s">
        <v>584</v>
      </c>
      <c r="E602" s="164" t="s">
        <v>282</v>
      </c>
      <c r="F602" s="1000">
        <v>37132</v>
      </c>
      <c r="G602" s="1000"/>
      <c r="H602" s="1000">
        <v>37132</v>
      </c>
      <c r="I602" s="1000"/>
      <c r="J602" s="971">
        <f t="shared" ref="J602" si="5021">H602-F602</f>
        <v>0</v>
      </c>
      <c r="K602" s="1000">
        <v>37132</v>
      </c>
      <c r="L602" s="541">
        <f t="shared" ref="L602" si="5022">K602-H602</f>
        <v>0</v>
      </c>
      <c r="M602" s="1000">
        <v>37146</v>
      </c>
      <c r="N602" s="1000"/>
      <c r="O602" s="541">
        <f t="shared" ref="O602" si="5023">M602-K602</f>
        <v>14</v>
      </c>
      <c r="P602" s="541">
        <f t="shared" ref="P602" si="5024">M602-H602</f>
        <v>14</v>
      </c>
      <c r="Q602" s="1000">
        <v>37149</v>
      </c>
      <c r="R602" s="1000"/>
      <c r="S602" s="971">
        <f t="shared" ref="S602" si="5025">Q602-M602</f>
        <v>3</v>
      </c>
      <c r="T602" s="542">
        <f t="shared" ref="T602" si="5026">Q602-F602</f>
        <v>17</v>
      </c>
      <c r="U602" s="542"/>
      <c r="V602" s="541">
        <f t="shared" ref="V602" si="5027">P602</f>
        <v>14</v>
      </c>
      <c r="W602" s="543">
        <f t="shared" ref="W602" si="5028">T602-V602</f>
        <v>3</v>
      </c>
      <c r="X602" s="972" t="s">
        <v>423</v>
      </c>
      <c r="Y602" s="162" t="s">
        <v>51</v>
      </c>
      <c r="Z602" s="162" t="s">
        <v>29</v>
      </c>
      <c r="AA602" s="972">
        <v>2024</v>
      </c>
      <c r="AB602" s="164" t="s">
        <v>30</v>
      </c>
      <c r="AC602" s="1001">
        <v>9</v>
      </c>
      <c r="AD602" s="974">
        <f t="shared" ref="AD602" si="5029">T602/AC602</f>
        <v>1.8888888888888888</v>
      </c>
      <c r="AE602" s="975">
        <v>23.45</v>
      </c>
      <c r="AF602" s="544">
        <f t="shared" ref="AF602" si="5030">AD602*AE602</f>
        <v>44.294444444444444</v>
      </c>
      <c r="AG602" s="1030" t="s">
        <v>446</v>
      </c>
      <c r="AH602" s="1007">
        <f t="shared" ref="AH602" si="5031">AF602</f>
        <v>44.294444444444444</v>
      </c>
      <c r="AI602" s="978">
        <f t="shared" ref="AI602" si="5032">AD602</f>
        <v>1.8888888888888888</v>
      </c>
      <c r="AJ602" s="978">
        <f t="shared" ref="AJ602" si="5033">T602</f>
        <v>17</v>
      </c>
    </row>
    <row r="603" spans="1:39">
      <c r="A603" s="999">
        <v>45800</v>
      </c>
      <c r="B603" s="164" t="s">
        <v>607</v>
      </c>
      <c r="C603" s="164" t="s">
        <v>111</v>
      </c>
      <c r="D603" s="162" t="s">
        <v>609</v>
      </c>
      <c r="E603" s="164" t="s">
        <v>283</v>
      </c>
      <c r="F603" s="1000">
        <v>37149</v>
      </c>
      <c r="G603" s="1000"/>
      <c r="H603" s="1000">
        <v>37163</v>
      </c>
      <c r="I603" s="1000"/>
      <c r="J603" s="971">
        <f t="shared" ref="J603" si="5034">H603-F603</f>
        <v>14</v>
      </c>
      <c r="K603" s="1000">
        <v>37163</v>
      </c>
      <c r="L603" s="541">
        <f t="shared" ref="L603" si="5035">K603-H603</f>
        <v>0</v>
      </c>
      <c r="M603" s="1000">
        <v>37175</v>
      </c>
      <c r="N603" s="1000"/>
      <c r="O603" s="541">
        <f t="shared" ref="O603" si="5036">M603-K603</f>
        <v>12</v>
      </c>
      <c r="P603" s="541">
        <f t="shared" ref="P603" si="5037">M603-H603</f>
        <v>12</v>
      </c>
      <c r="Q603" s="1000">
        <v>37175</v>
      </c>
      <c r="R603" s="1000"/>
      <c r="S603" s="971">
        <f t="shared" ref="S603" si="5038">Q603-M603</f>
        <v>0</v>
      </c>
      <c r="T603" s="542">
        <f t="shared" ref="T603" si="5039">Q603-F603</f>
        <v>26</v>
      </c>
      <c r="U603" s="542"/>
      <c r="V603" s="541">
        <f t="shared" ref="V603" si="5040">P603</f>
        <v>12</v>
      </c>
      <c r="W603" s="543">
        <f t="shared" ref="W603" si="5041">T603-V603</f>
        <v>14</v>
      </c>
      <c r="X603" s="972" t="s">
        <v>423</v>
      </c>
      <c r="Y603" s="162" t="s">
        <v>51</v>
      </c>
      <c r="Z603" s="162" t="s">
        <v>29</v>
      </c>
      <c r="AA603" s="972">
        <v>2024</v>
      </c>
      <c r="AB603" s="164" t="s">
        <v>30</v>
      </c>
      <c r="AC603" s="1001">
        <v>9</v>
      </c>
      <c r="AD603" s="974">
        <f t="shared" ref="AD603" si="5042">T603/AC603</f>
        <v>2.8888888888888888</v>
      </c>
      <c r="AE603" s="975">
        <v>23.45</v>
      </c>
      <c r="AF603" s="544">
        <f t="shared" ref="AF603" si="5043">AD603*AE603</f>
        <v>67.74444444444444</v>
      </c>
      <c r="AG603" s="1030" t="s">
        <v>446</v>
      </c>
      <c r="AH603" s="1007">
        <f t="shared" ref="AH603" si="5044">AF603</f>
        <v>67.74444444444444</v>
      </c>
      <c r="AI603" s="978">
        <f t="shared" ref="AI603" si="5045">AD603</f>
        <v>2.8888888888888888</v>
      </c>
      <c r="AJ603" s="978">
        <f t="shared" ref="AJ603" si="5046">T603</f>
        <v>26</v>
      </c>
    </row>
    <row r="604" spans="1:39">
      <c r="A604" s="999">
        <v>45800</v>
      </c>
      <c r="B604" s="164" t="s">
        <v>607</v>
      </c>
      <c r="C604" s="164" t="s">
        <v>111</v>
      </c>
      <c r="D604" s="162" t="s">
        <v>448</v>
      </c>
      <c r="E604" s="164" t="s">
        <v>283</v>
      </c>
      <c r="F604" s="1000">
        <v>37175</v>
      </c>
      <c r="G604" s="1000"/>
      <c r="H604" s="1000">
        <v>37175</v>
      </c>
      <c r="I604" s="1000"/>
      <c r="J604" s="971">
        <f t="shared" ref="J604" si="5047">H604-F604</f>
        <v>0</v>
      </c>
      <c r="K604" s="1000">
        <v>37175</v>
      </c>
      <c r="L604" s="541">
        <f t="shared" ref="L604" si="5048">K604-H604</f>
        <v>0</v>
      </c>
      <c r="M604" s="1000">
        <v>37190</v>
      </c>
      <c r="N604" s="1000"/>
      <c r="O604" s="541">
        <f t="shared" ref="O604" si="5049">M604-K604</f>
        <v>15</v>
      </c>
      <c r="P604" s="541">
        <f t="shared" ref="P604" si="5050">M604-H604</f>
        <v>15</v>
      </c>
      <c r="Q604" s="1000">
        <v>37198</v>
      </c>
      <c r="R604" s="1000"/>
      <c r="S604" s="971">
        <f t="shared" ref="S604" si="5051">Q604-M604</f>
        <v>8</v>
      </c>
      <c r="T604" s="542">
        <f t="shared" ref="T604" si="5052">Q604-F604</f>
        <v>23</v>
      </c>
      <c r="U604" s="542"/>
      <c r="V604" s="541">
        <f t="shared" ref="V604" si="5053">P604</f>
        <v>15</v>
      </c>
      <c r="W604" s="543">
        <f t="shared" ref="W604" si="5054">T604-V604</f>
        <v>8</v>
      </c>
      <c r="X604" s="972" t="s">
        <v>423</v>
      </c>
      <c r="Y604" s="162" t="s">
        <v>51</v>
      </c>
      <c r="Z604" s="162" t="s">
        <v>29</v>
      </c>
      <c r="AA604" s="972">
        <v>2024</v>
      </c>
      <c r="AB604" s="164" t="s">
        <v>30</v>
      </c>
      <c r="AC604" s="1001">
        <v>9</v>
      </c>
      <c r="AD604" s="974">
        <f t="shared" ref="AD604" si="5055">T604/AC604</f>
        <v>2.5555555555555554</v>
      </c>
      <c r="AE604" s="975">
        <v>23.45</v>
      </c>
      <c r="AF604" s="544">
        <f t="shared" ref="AF604" si="5056">AD604*AE604</f>
        <v>59.92777777777777</v>
      </c>
      <c r="AG604" s="1030" t="s">
        <v>446</v>
      </c>
      <c r="AH604" s="1007">
        <f t="shared" ref="AH604" si="5057">AF604</f>
        <v>59.92777777777777</v>
      </c>
      <c r="AI604" s="978">
        <f t="shared" ref="AI604" si="5058">AD604</f>
        <v>2.5555555555555554</v>
      </c>
      <c r="AJ604" s="978">
        <f t="shared" ref="AJ604" si="5059">T604</f>
        <v>23</v>
      </c>
    </row>
    <row r="605" spans="1:39">
      <c r="A605" s="999">
        <v>45801</v>
      </c>
      <c r="B605" s="164" t="s">
        <v>607</v>
      </c>
      <c r="C605" s="164" t="s">
        <v>637</v>
      </c>
      <c r="D605" s="162" t="s">
        <v>681</v>
      </c>
      <c r="E605" s="164" t="s">
        <v>282</v>
      </c>
      <c r="F605" s="1000">
        <v>37198</v>
      </c>
      <c r="G605" s="1000"/>
      <c r="H605" s="1000">
        <v>37207</v>
      </c>
      <c r="I605" s="1000"/>
      <c r="J605" s="971">
        <f t="shared" ref="J605" si="5060">H605-F605</f>
        <v>9</v>
      </c>
      <c r="K605" s="1000">
        <v>37207</v>
      </c>
      <c r="L605" s="541">
        <f t="shared" ref="L605" si="5061">K605-H605</f>
        <v>0</v>
      </c>
      <c r="M605" s="1000">
        <v>37224</v>
      </c>
      <c r="N605" s="1000"/>
      <c r="O605" s="541">
        <f t="shared" ref="O605" si="5062">M605-K605</f>
        <v>17</v>
      </c>
      <c r="P605" s="541">
        <f t="shared" ref="P605" si="5063">M605-H605</f>
        <v>17</v>
      </c>
      <c r="Q605" s="1000">
        <v>37238</v>
      </c>
      <c r="R605" s="1000"/>
      <c r="S605" s="971">
        <f t="shared" ref="S605" si="5064">Q605-M605</f>
        <v>14</v>
      </c>
      <c r="T605" s="542">
        <f t="shared" ref="T605" si="5065">Q605-F605</f>
        <v>40</v>
      </c>
      <c r="U605" s="542"/>
      <c r="V605" s="541">
        <f t="shared" ref="V605" si="5066">P605</f>
        <v>17</v>
      </c>
      <c r="W605" s="543">
        <f t="shared" ref="W605" si="5067">T605-V605</f>
        <v>23</v>
      </c>
      <c r="X605" s="972" t="s">
        <v>423</v>
      </c>
      <c r="Y605" s="162" t="s">
        <v>51</v>
      </c>
      <c r="Z605" s="162" t="s">
        <v>29</v>
      </c>
      <c r="AA605" s="972">
        <v>2024</v>
      </c>
      <c r="AB605" s="164" t="s">
        <v>30</v>
      </c>
      <c r="AC605" s="1001">
        <v>9</v>
      </c>
      <c r="AD605" s="974">
        <f t="shared" ref="AD605" si="5068">T605/AC605</f>
        <v>4.4444444444444446</v>
      </c>
      <c r="AE605" s="975">
        <v>23.45</v>
      </c>
      <c r="AF605" s="544">
        <f t="shared" ref="AF605" si="5069">AD605*AE605</f>
        <v>104.22222222222223</v>
      </c>
      <c r="AG605" s="1030" t="s">
        <v>446</v>
      </c>
      <c r="AH605" s="1007">
        <f t="shared" ref="AH605" si="5070">AF605</f>
        <v>104.22222222222223</v>
      </c>
      <c r="AI605" s="978">
        <f t="shared" ref="AI605" si="5071">AD605</f>
        <v>4.4444444444444446</v>
      </c>
      <c r="AJ605" s="978">
        <f t="shared" ref="AJ605" si="5072">T605</f>
        <v>40</v>
      </c>
    </row>
    <row r="606" spans="1:39">
      <c r="A606" s="999">
        <v>45801</v>
      </c>
      <c r="B606" s="164" t="s">
        <v>607</v>
      </c>
      <c r="C606" s="164" t="s">
        <v>637</v>
      </c>
      <c r="D606" s="162" t="s">
        <v>682</v>
      </c>
      <c r="E606" s="164" t="s">
        <v>283</v>
      </c>
      <c r="F606" s="1000">
        <v>37238</v>
      </c>
      <c r="G606" s="1000"/>
      <c r="H606" s="1000">
        <v>37257</v>
      </c>
      <c r="I606" s="1000"/>
      <c r="J606" s="971">
        <f t="shared" ref="J606" si="5073">H606-F606</f>
        <v>19</v>
      </c>
      <c r="K606" s="1000">
        <v>37257</v>
      </c>
      <c r="L606" s="541">
        <f t="shared" ref="L606" si="5074">K606-H606</f>
        <v>0</v>
      </c>
      <c r="M606" s="1000">
        <v>37275</v>
      </c>
      <c r="N606" s="1000"/>
      <c r="O606" s="541">
        <f t="shared" ref="O606" si="5075">M606-K606</f>
        <v>18</v>
      </c>
      <c r="P606" s="541">
        <f t="shared" ref="P606" si="5076">M606-H606</f>
        <v>18</v>
      </c>
      <c r="Q606" s="1000">
        <v>37288</v>
      </c>
      <c r="R606" s="1000"/>
      <c r="S606" s="971">
        <f t="shared" ref="S606" si="5077">Q606-M606</f>
        <v>13</v>
      </c>
      <c r="T606" s="542">
        <f t="shared" ref="T606" si="5078">Q606-F606</f>
        <v>50</v>
      </c>
      <c r="U606" s="542"/>
      <c r="V606" s="541">
        <f t="shared" ref="V606" si="5079">P606</f>
        <v>18</v>
      </c>
      <c r="W606" s="543">
        <f t="shared" ref="W606" si="5080">T606-V606</f>
        <v>32</v>
      </c>
      <c r="X606" s="972" t="s">
        <v>423</v>
      </c>
      <c r="Y606" s="162" t="s">
        <v>51</v>
      </c>
      <c r="Z606" s="162" t="s">
        <v>29</v>
      </c>
      <c r="AA606" s="972">
        <v>2024</v>
      </c>
      <c r="AB606" s="164" t="s">
        <v>30</v>
      </c>
      <c r="AC606" s="1001">
        <v>9</v>
      </c>
      <c r="AD606" s="974">
        <f t="shared" ref="AD606" si="5081">T606/AC606</f>
        <v>5.5555555555555554</v>
      </c>
      <c r="AE606" s="975">
        <v>23.45</v>
      </c>
      <c r="AF606" s="544">
        <f t="shared" ref="AF606" si="5082">AD606*AE606</f>
        <v>130.27777777777777</v>
      </c>
      <c r="AG606" s="1030" t="s">
        <v>446</v>
      </c>
      <c r="AH606" s="1007">
        <f t="shared" ref="AH606" si="5083">AF606</f>
        <v>130.27777777777777</v>
      </c>
      <c r="AI606" s="978">
        <f t="shared" ref="AI606" si="5084">AD606</f>
        <v>5.5555555555555554</v>
      </c>
      <c r="AJ606" s="978">
        <f t="shared" ref="AJ606" si="5085">T606</f>
        <v>50</v>
      </c>
    </row>
    <row r="607" spans="1:39">
      <c r="A607" s="999">
        <v>45803</v>
      </c>
      <c r="B607" s="164" t="s">
        <v>607</v>
      </c>
      <c r="C607" s="164" t="s">
        <v>111</v>
      </c>
      <c r="D607" s="162" t="s">
        <v>447</v>
      </c>
      <c r="E607" s="164" t="s">
        <v>282</v>
      </c>
      <c r="F607" s="1000">
        <v>37288</v>
      </c>
      <c r="G607" s="1000"/>
      <c r="H607" s="1000">
        <v>37297</v>
      </c>
      <c r="I607" s="1000"/>
      <c r="J607" s="971">
        <f t="shared" ref="J607" si="5086">H607-F607</f>
        <v>9</v>
      </c>
      <c r="K607" s="1000">
        <v>37297</v>
      </c>
      <c r="L607" s="541">
        <f t="shared" ref="L607" si="5087">K607-H607</f>
        <v>0</v>
      </c>
      <c r="M607" s="1000">
        <v>37311</v>
      </c>
      <c r="N607" s="1000"/>
      <c r="O607" s="541">
        <f t="shared" ref="O607" si="5088">M607-K607</f>
        <v>14</v>
      </c>
      <c r="P607" s="541">
        <f t="shared" ref="P607" si="5089">M607-H607</f>
        <v>14</v>
      </c>
      <c r="Q607" s="1000">
        <v>37311</v>
      </c>
      <c r="R607" s="1000"/>
      <c r="S607" s="971">
        <f t="shared" ref="S607" si="5090">Q607-M607</f>
        <v>0</v>
      </c>
      <c r="T607" s="542">
        <f t="shared" ref="T607" si="5091">Q607-F607</f>
        <v>23</v>
      </c>
      <c r="U607" s="542"/>
      <c r="V607" s="541">
        <f t="shared" ref="V607" si="5092">P607</f>
        <v>14</v>
      </c>
      <c r="W607" s="543">
        <f t="shared" ref="W607" si="5093">T607-V607</f>
        <v>9</v>
      </c>
      <c r="X607" s="972" t="s">
        <v>423</v>
      </c>
      <c r="Y607" s="162" t="s">
        <v>51</v>
      </c>
      <c r="Z607" s="162" t="s">
        <v>29</v>
      </c>
      <c r="AA607" s="972">
        <v>2024</v>
      </c>
      <c r="AB607" s="164" t="s">
        <v>30</v>
      </c>
      <c r="AC607" s="1001">
        <v>9</v>
      </c>
      <c r="AD607" s="974">
        <f t="shared" ref="AD607" si="5094">T607/AC607</f>
        <v>2.5555555555555554</v>
      </c>
      <c r="AE607" s="975">
        <v>23.45</v>
      </c>
      <c r="AF607" s="544">
        <f t="shared" ref="AF607" si="5095">AD607*AE607</f>
        <v>59.92777777777777</v>
      </c>
      <c r="AG607" s="1030" t="s">
        <v>446</v>
      </c>
      <c r="AH607" s="1007">
        <f t="shared" ref="AH607" si="5096">AF607</f>
        <v>59.92777777777777</v>
      </c>
      <c r="AI607" s="978">
        <f t="shared" ref="AI607" si="5097">AD607</f>
        <v>2.5555555555555554</v>
      </c>
      <c r="AJ607" s="978">
        <f t="shared" ref="AJ607" si="5098">T607</f>
        <v>23</v>
      </c>
    </row>
    <row r="608" spans="1:39">
      <c r="A608" s="999">
        <v>45803</v>
      </c>
      <c r="B608" s="164" t="s">
        <v>607</v>
      </c>
      <c r="C608" s="164" t="s">
        <v>111</v>
      </c>
      <c r="D608" s="162" t="s">
        <v>584</v>
      </c>
      <c r="E608" s="164" t="s">
        <v>282</v>
      </c>
      <c r="F608" s="1000">
        <v>37311</v>
      </c>
      <c r="G608" s="1000"/>
      <c r="H608" s="1000">
        <v>37311</v>
      </c>
      <c r="I608" s="1000"/>
      <c r="J608" s="971">
        <f t="shared" ref="J608" si="5099">H608-F608</f>
        <v>0</v>
      </c>
      <c r="K608" s="1000">
        <v>37311</v>
      </c>
      <c r="L608" s="541">
        <f t="shared" ref="L608" si="5100">K608-H608</f>
        <v>0</v>
      </c>
      <c r="M608" s="1000">
        <v>37325</v>
      </c>
      <c r="N608" s="1000"/>
      <c r="O608" s="541">
        <f t="shared" ref="O608" si="5101">M608-K608</f>
        <v>14</v>
      </c>
      <c r="P608" s="541">
        <f t="shared" ref="P608" si="5102">M608-H608</f>
        <v>14</v>
      </c>
      <c r="Q608" s="1000">
        <v>37328</v>
      </c>
      <c r="R608" s="1000"/>
      <c r="S608" s="971">
        <f t="shared" ref="S608" si="5103">Q608-M608</f>
        <v>3</v>
      </c>
      <c r="T608" s="542">
        <f t="shared" ref="T608" si="5104">Q608-F608</f>
        <v>17</v>
      </c>
      <c r="U608" s="542"/>
      <c r="V608" s="541">
        <f t="shared" ref="V608" si="5105">P608</f>
        <v>14</v>
      </c>
      <c r="W608" s="543">
        <f t="shared" ref="W608" si="5106">T608-V608</f>
        <v>3</v>
      </c>
      <c r="X608" s="972" t="s">
        <v>423</v>
      </c>
      <c r="Y608" s="162" t="s">
        <v>51</v>
      </c>
      <c r="Z608" s="162" t="s">
        <v>29</v>
      </c>
      <c r="AA608" s="972">
        <v>2024</v>
      </c>
      <c r="AB608" s="164" t="s">
        <v>30</v>
      </c>
      <c r="AC608" s="1001">
        <v>9</v>
      </c>
      <c r="AD608" s="974">
        <f t="shared" ref="AD608" si="5107">T608/AC608</f>
        <v>1.8888888888888888</v>
      </c>
      <c r="AE608" s="975">
        <v>23.45</v>
      </c>
      <c r="AF608" s="544">
        <f t="shared" ref="AF608" si="5108">AD608*AE608</f>
        <v>44.294444444444444</v>
      </c>
      <c r="AG608" s="1030" t="s">
        <v>446</v>
      </c>
      <c r="AH608" s="1007">
        <f t="shared" ref="AH608" si="5109">AF608</f>
        <v>44.294444444444444</v>
      </c>
      <c r="AI608" s="978">
        <f t="shared" ref="AI608" si="5110">AD608</f>
        <v>1.8888888888888888</v>
      </c>
      <c r="AJ608" s="978">
        <f t="shared" ref="AJ608" si="5111">T608</f>
        <v>17</v>
      </c>
    </row>
    <row r="609" spans="1:39">
      <c r="A609" s="999">
        <v>45803</v>
      </c>
      <c r="B609" s="164" t="s">
        <v>607</v>
      </c>
      <c r="C609" s="164" t="s">
        <v>111</v>
      </c>
      <c r="D609" s="162" t="s">
        <v>609</v>
      </c>
      <c r="E609" s="164" t="s">
        <v>283</v>
      </c>
      <c r="F609" s="1000">
        <v>37328</v>
      </c>
      <c r="G609" s="1000"/>
      <c r="H609" s="1000">
        <v>37331</v>
      </c>
      <c r="I609" s="1000"/>
      <c r="J609" s="971">
        <f t="shared" ref="J609" si="5112">H609-F609</f>
        <v>3</v>
      </c>
      <c r="K609" s="1000">
        <v>37331</v>
      </c>
      <c r="L609" s="541">
        <f t="shared" ref="L609" si="5113">K609-H609</f>
        <v>0</v>
      </c>
      <c r="M609" s="1000">
        <v>37343</v>
      </c>
      <c r="N609" s="1000"/>
      <c r="O609" s="541">
        <f t="shared" ref="O609" si="5114">M609-K609</f>
        <v>12</v>
      </c>
      <c r="P609" s="541">
        <f t="shared" ref="P609" si="5115">M609-H609</f>
        <v>12</v>
      </c>
      <c r="Q609" s="1000">
        <v>37343</v>
      </c>
      <c r="R609" s="1000"/>
      <c r="S609" s="971">
        <f t="shared" ref="S609" si="5116">Q609-M609</f>
        <v>0</v>
      </c>
      <c r="T609" s="542">
        <f t="shared" ref="T609" si="5117">Q609-F609</f>
        <v>15</v>
      </c>
      <c r="U609" s="542"/>
      <c r="V609" s="541">
        <f t="shared" ref="V609" si="5118">P609</f>
        <v>12</v>
      </c>
      <c r="W609" s="543">
        <f t="shared" ref="W609" si="5119">T609-V609</f>
        <v>3</v>
      </c>
      <c r="X609" s="972" t="s">
        <v>423</v>
      </c>
      <c r="Y609" s="162" t="s">
        <v>51</v>
      </c>
      <c r="Z609" s="162" t="s">
        <v>29</v>
      </c>
      <c r="AA609" s="972">
        <v>2024</v>
      </c>
      <c r="AB609" s="164" t="s">
        <v>30</v>
      </c>
      <c r="AC609" s="1001">
        <v>9</v>
      </c>
      <c r="AD609" s="974">
        <f t="shared" ref="AD609" si="5120">T609/AC609</f>
        <v>1.6666666666666667</v>
      </c>
      <c r="AE609" s="975">
        <v>23.45</v>
      </c>
      <c r="AF609" s="544">
        <f t="shared" ref="AF609" si="5121">AD609*AE609</f>
        <v>39.083333333333336</v>
      </c>
      <c r="AG609" s="1030" t="s">
        <v>446</v>
      </c>
      <c r="AH609" s="1007">
        <f t="shared" ref="AH609" si="5122">AF609</f>
        <v>39.083333333333336</v>
      </c>
      <c r="AI609" s="978">
        <f t="shared" ref="AI609" si="5123">AD609</f>
        <v>1.6666666666666667</v>
      </c>
      <c r="AJ609" s="978">
        <f t="shared" ref="AJ609" si="5124">T609</f>
        <v>15</v>
      </c>
    </row>
    <row r="610" spans="1:39">
      <c r="A610" s="999">
        <v>45803</v>
      </c>
      <c r="B610" s="164" t="s">
        <v>607</v>
      </c>
      <c r="C610" s="164" t="s">
        <v>111</v>
      </c>
      <c r="D610" s="162" t="s">
        <v>448</v>
      </c>
      <c r="E610" s="164" t="s">
        <v>283</v>
      </c>
      <c r="F610" s="1000">
        <v>37343</v>
      </c>
      <c r="G610" s="1000"/>
      <c r="H610" s="1000">
        <v>37343</v>
      </c>
      <c r="I610" s="1000"/>
      <c r="J610" s="971">
        <f t="shared" ref="J610" si="5125">H610-F610</f>
        <v>0</v>
      </c>
      <c r="K610" s="1000">
        <v>37343</v>
      </c>
      <c r="L610" s="541">
        <f t="shared" ref="L610" si="5126">K610-H610</f>
        <v>0</v>
      </c>
      <c r="M610" s="1000">
        <v>37359</v>
      </c>
      <c r="N610" s="1000"/>
      <c r="O610" s="541">
        <f t="shared" ref="O610" si="5127">M610-K610</f>
        <v>16</v>
      </c>
      <c r="P610" s="541">
        <f t="shared" ref="P610" si="5128">M610-H610</f>
        <v>16</v>
      </c>
      <c r="Q610" s="1000">
        <v>37366</v>
      </c>
      <c r="R610" s="1000"/>
      <c r="S610" s="971">
        <f t="shared" ref="S610" si="5129">Q610-M610</f>
        <v>7</v>
      </c>
      <c r="T610" s="542">
        <f t="shared" ref="T610" si="5130">Q610-F610</f>
        <v>23</v>
      </c>
      <c r="U610" s="542"/>
      <c r="V610" s="541">
        <f t="shared" ref="V610" si="5131">P610</f>
        <v>16</v>
      </c>
      <c r="W610" s="543">
        <f t="shared" ref="W610" si="5132">T610-V610</f>
        <v>7</v>
      </c>
      <c r="X610" s="972" t="s">
        <v>423</v>
      </c>
      <c r="Y610" s="162" t="s">
        <v>51</v>
      </c>
      <c r="Z610" s="162" t="s">
        <v>29</v>
      </c>
      <c r="AA610" s="972">
        <v>2024</v>
      </c>
      <c r="AB610" s="164" t="s">
        <v>30</v>
      </c>
      <c r="AC610" s="1001">
        <v>9</v>
      </c>
      <c r="AD610" s="974">
        <f t="shared" ref="AD610" si="5133">T610/AC610</f>
        <v>2.5555555555555554</v>
      </c>
      <c r="AE610" s="975">
        <v>23.45</v>
      </c>
      <c r="AF610" s="544">
        <f t="shared" ref="AF610" si="5134">AD610*AE610</f>
        <v>59.92777777777777</v>
      </c>
      <c r="AG610" s="1030" t="s">
        <v>446</v>
      </c>
      <c r="AH610" s="1007">
        <f t="shared" ref="AH610" si="5135">AF610</f>
        <v>59.92777777777777</v>
      </c>
      <c r="AI610" s="978">
        <f t="shared" ref="AI610" si="5136">AD610</f>
        <v>2.5555555555555554</v>
      </c>
      <c r="AJ610" s="978">
        <f t="shared" ref="AJ610" si="5137">T610</f>
        <v>23</v>
      </c>
    </row>
    <row r="611" spans="1:39">
      <c r="A611" s="999">
        <v>45804</v>
      </c>
      <c r="B611" s="164" t="s">
        <v>607</v>
      </c>
      <c r="C611" s="164" t="s">
        <v>111</v>
      </c>
      <c r="D611" s="162" t="s">
        <v>447</v>
      </c>
      <c r="E611" s="164" t="s">
        <v>282</v>
      </c>
      <c r="F611" s="1000">
        <v>37366</v>
      </c>
      <c r="G611" s="1000"/>
      <c r="H611" s="1000">
        <v>37375</v>
      </c>
      <c r="I611" s="1000"/>
      <c r="J611" s="971">
        <f t="shared" ref="J611" si="5138">H611-F611</f>
        <v>9</v>
      </c>
      <c r="K611" s="1000">
        <v>37375</v>
      </c>
      <c r="L611" s="541">
        <f t="shared" ref="L611" si="5139">K611-H611</f>
        <v>0</v>
      </c>
      <c r="M611" s="1000">
        <v>37388</v>
      </c>
      <c r="N611" s="1000"/>
      <c r="O611" s="541">
        <f t="shared" ref="O611" si="5140">M611-K611</f>
        <v>13</v>
      </c>
      <c r="P611" s="541">
        <f t="shared" ref="P611" si="5141">M611-H611</f>
        <v>13</v>
      </c>
      <c r="Q611" s="1000">
        <v>37388</v>
      </c>
      <c r="R611" s="1000"/>
      <c r="S611" s="971">
        <f t="shared" ref="S611" si="5142">Q611-M611</f>
        <v>0</v>
      </c>
      <c r="T611" s="542">
        <f t="shared" ref="T611" si="5143">Q611-F611</f>
        <v>22</v>
      </c>
      <c r="U611" s="542"/>
      <c r="V611" s="541">
        <f t="shared" ref="V611" si="5144">P611</f>
        <v>13</v>
      </c>
      <c r="W611" s="543">
        <f t="shared" ref="W611" si="5145">T611-V611</f>
        <v>9</v>
      </c>
      <c r="X611" s="972" t="s">
        <v>423</v>
      </c>
      <c r="Y611" s="162" t="s">
        <v>51</v>
      </c>
      <c r="Z611" s="162" t="s">
        <v>29</v>
      </c>
      <c r="AA611" s="972">
        <v>2024</v>
      </c>
      <c r="AB611" s="164" t="s">
        <v>30</v>
      </c>
      <c r="AC611" s="1001">
        <v>9</v>
      </c>
      <c r="AD611" s="974">
        <f t="shared" ref="AD611" si="5146">T611/AC611</f>
        <v>2.4444444444444446</v>
      </c>
      <c r="AE611" s="975">
        <v>23.45</v>
      </c>
      <c r="AF611" s="544">
        <f t="shared" ref="AF611" si="5147">AD611*AE611</f>
        <v>57.322222222222223</v>
      </c>
      <c r="AG611" s="1030" t="s">
        <v>446</v>
      </c>
      <c r="AH611" s="1007">
        <f t="shared" ref="AH611" si="5148">AF611</f>
        <v>57.322222222222223</v>
      </c>
      <c r="AI611" s="978">
        <f t="shared" ref="AI611" si="5149">AD611</f>
        <v>2.4444444444444446</v>
      </c>
      <c r="AJ611" s="978">
        <f t="shared" ref="AJ611" si="5150">T611</f>
        <v>22</v>
      </c>
      <c r="AK611" s="1114" t="s">
        <v>439</v>
      </c>
      <c r="AL611" s="1114" t="s">
        <v>440</v>
      </c>
      <c r="AM611" s="1115" t="s">
        <v>2</v>
      </c>
    </row>
    <row r="612" spans="1:39">
      <c r="A612" s="999">
        <v>45804</v>
      </c>
      <c r="B612" s="164" t="s">
        <v>607</v>
      </c>
      <c r="C612" s="164" t="s">
        <v>111</v>
      </c>
      <c r="D612" s="162" t="s">
        <v>584</v>
      </c>
      <c r="E612" s="164" t="s">
        <v>282</v>
      </c>
      <c r="F612" s="1000">
        <v>37388</v>
      </c>
      <c r="G612" s="1000"/>
      <c r="H612" s="1000">
        <v>37388</v>
      </c>
      <c r="I612" s="1000"/>
      <c r="J612" s="971">
        <f t="shared" ref="J612" si="5151">H612-F612</f>
        <v>0</v>
      </c>
      <c r="K612" s="1000">
        <v>37388</v>
      </c>
      <c r="L612" s="541">
        <f t="shared" ref="L612" si="5152">K612-H612</f>
        <v>0</v>
      </c>
      <c r="M612" s="1000">
        <v>37402</v>
      </c>
      <c r="N612" s="1000"/>
      <c r="O612" s="541">
        <f t="shared" ref="O612" si="5153">M612-K612</f>
        <v>14</v>
      </c>
      <c r="P612" s="541">
        <f t="shared" ref="P612" si="5154">M612-H612</f>
        <v>14</v>
      </c>
      <c r="Q612" s="1000">
        <v>37405</v>
      </c>
      <c r="R612" s="1000"/>
      <c r="S612" s="971">
        <f t="shared" ref="S612" si="5155">Q612-M612</f>
        <v>3</v>
      </c>
      <c r="T612" s="542">
        <f t="shared" ref="T612" si="5156">Q612-F612</f>
        <v>17</v>
      </c>
      <c r="U612" s="542"/>
      <c r="V612" s="541">
        <f t="shared" ref="V612" si="5157">P612</f>
        <v>14</v>
      </c>
      <c r="W612" s="543">
        <f t="shared" ref="W612" si="5158">T612-V612</f>
        <v>3</v>
      </c>
      <c r="X612" s="972" t="s">
        <v>423</v>
      </c>
      <c r="Y612" s="162" t="s">
        <v>51</v>
      </c>
      <c r="Z612" s="162" t="s">
        <v>29</v>
      </c>
      <c r="AA612" s="972">
        <v>2024</v>
      </c>
      <c r="AB612" s="164" t="s">
        <v>30</v>
      </c>
      <c r="AC612" s="1001">
        <v>9</v>
      </c>
      <c r="AD612" s="974">
        <f t="shared" ref="AD612" si="5159">T612/AC612</f>
        <v>1.8888888888888888</v>
      </c>
      <c r="AE612" s="975">
        <v>23.45</v>
      </c>
      <c r="AF612" s="544">
        <f t="shared" ref="AF612" si="5160">AD612*AE612</f>
        <v>44.294444444444444</v>
      </c>
      <c r="AG612" s="1030" t="s">
        <v>446</v>
      </c>
      <c r="AH612" s="1007">
        <f t="shared" ref="AH612" si="5161">AF612</f>
        <v>44.294444444444444</v>
      </c>
      <c r="AI612" s="978">
        <f t="shared" ref="AI612" si="5162">AD612</f>
        <v>1.8888888888888888</v>
      </c>
      <c r="AJ612" s="978">
        <f t="shared" ref="AJ612" si="5163">T612</f>
        <v>17</v>
      </c>
      <c r="AK612" s="1121">
        <f>SUM(AH600:AH612)</f>
        <v>875.4666666666667</v>
      </c>
      <c r="AL612" s="1116">
        <v>900</v>
      </c>
      <c r="AM612" s="1117">
        <v>45804</v>
      </c>
    </row>
    <row r="613" spans="1:39">
      <c r="A613" s="999">
        <v>45804</v>
      </c>
      <c r="B613" s="164" t="s">
        <v>607</v>
      </c>
      <c r="C613" s="164" t="s">
        <v>111</v>
      </c>
      <c r="D613" s="162" t="s">
        <v>609</v>
      </c>
      <c r="E613" s="164" t="s">
        <v>283</v>
      </c>
      <c r="F613" s="1000">
        <v>37405</v>
      </c>
      <c r="G613" s="1000"/>
      <c r="H613" s="1000">
        <v>37409</v>
      </c>
      <c r="I613" s="1000"/>
      <c r="J613" s="971">
        <f t="shared" ref="J613" si="5164">H613-F613</f>
        <v>4</v>
      </c>
      <c r="K613" s="1000">
        <v>37409</v>
      </c>
      <c r="L613" s="541">
        <f t="shared" ref="L613" si="5165">K613-H613</f>
        <v>0</v>
      </c>
      <c r="M613" s="1000">
        <v>37420</v>
      </c>
      <c r="N613" s="1000"/>
      <c r="O613" s="541">
        <f t="shared" ref="O613" si="5166">M613-K613</f>
        <v>11</v>
      </c>
      <c r="P613" s="541">
        <f t="shared" ref="P613" si="5167">M613-H613</f>
        <v>11</v>
      </c>
      <c r="Q613" s="1000">
        <v>37420</v>
      </c>
      <c r="R613" s="1000"/>
      <c r="S613" s="971">
        <f t="shared" ref="S613" si="5168">Q613-M613</f>
        <v>0</v>
      </c>
      <c r="T613" s="542">
        <f t="shared" ref="T613" si="5169">Q613-F613</f>
        <v>15</v>
      </c>
      <c r="U613" s="542"/>
      <c r="V613" s="541">
        <f t="shared" ref="V613" si="5170">P613</f>
        <v>11</v>
      </c>
      <c r="W613" s="543">
        <f t="shared" ref="W613" si="5171">T613-V613</f>
        <v>4</v>
      </c>
      <c r="X613" s="972" t="s">
        <v>423</v>
      </c>
      <c r="Y613" s="162" t="s">
        <v>51</v>
      </c>
      <c r="Z613" s="162" t="s">
        <v>29</v>
      </c>
      <c r="AA613" s="972">
        <v>2024</v>
      </c>
      <c r="AB613" s="164" t="s">
        <v>30</v>
      </c>
      <c r="AC613" s="1001">
        <v>9</v>
      </c>
      <c r="AD613" s="974">
        <f t="shared" ref="AD613" si="5172">T613/AC613</f>
        <v>1.6666666666666667</v>
      </c>
      <c r="AE613" s="975">
        <v>23.45</v>
      </c>
      <c r="AF613" s="544">
        <f t="shared" ref="AF613" si="5173">AD613*AE613</f>
        <v>39.083333333333336</v>
      </c>
      <c r="AG613" s="1030" t="s">
        <v>446</v>
      </c>
      <c r="AH613" s="1007">
        <f t="shared" ref="AH613" si="5174">AF613</f>
        <v>39.083333333333336</v>
      </c>
      <c r="AI613" s="978">
        <f t="shared" ref="AI613" si="5175">AD613</f>
        <v>1.6666666666666667</v>
      </c>
      <c r="AJ613" s="978">
        <f t="shared" ref="AJ613" si="5176">T613</f>
        <v>15</v>
      </c>
    </row>
    <row r="614" spans="1:39">
      <c r="A614" s="999">
        <v>45804</v>
      </c>
      <c r="B614" s="164" t="s">
        <v>607</v>
      </c>
      <c r="C614" s="164" t="s">
        <v>111</v>
      </c>
      <c r="D614" s="162" t="s">
        <v>448</v>
      </c>
      <c r="E614" s="164" t="s">
        <v>283</v>
      </c>
      <c r="F614" s="1000">
        <v>37420</v>
      </c>
      <c r="G614" s="1000"/>
      <c r="H614" s="1000">
        <v>37420</v>
      </c>
      <c r="I614" s="1000"/>
      <c r="J614" s="971">
        <f t="shared" ref="J614" si="5177">H614-F614</f>
        <v>0</v>
      </c>
      <c r="K614" s="1000">
        <v>37420</v>
      </c>
      <c r="L614" s="541">
        <f t="shared" ref="L614" si="5178">K614-H614</f>
        <v>0</v>
      </c>
      <c r="M614" s="1000">
        <v>37436</v>
      </c>
      <c r="N614" s="1000"/>
      <c r="O614" s="541">
        <f t="shared" ref="O614" si="5179">M614-K614</f>
        <v>16</v>
      </c>
      <c r="P614" s="541">
        <f t="shared" ref="P614" si="5180">M614-H614</f>
        <v>16</v>
      </c>
      <c r="Q614" s="1000">
        <v>37455</v>
      </c>
      <c r="R614" s="1000"/>
      <c r="S614" s="971">
        <f t="shared" ref="S614" si="5181">Q614-M614</f>
        <v>19</v>
      </c>
      <c r="T614" s="542">
        <f t="shared" ref="T614" si="5182">Q614-F614</f>
        <v>35</v>
      </c>
      <c r="U614" s="542"/>
      <c r="V614" s="541">
        <f t="shared" ref="V614" si="5183">P614</f>
        <v>16</v>
      </c>
      <c r="W614" s="543">
        <f t="shared" ref="W614" si="5184">T614-V614</f>
        <v>19</v>
      </c>
      <c r="X614" s="972" t="s">
        <v>423</v>
      </c>
      <c r="Y614" s="162" t="s">
        <v>51</v>
      </c>
      <c r="Z614" s="162" t="s">
        <v>29</v>
      </c>
      <c r="AA614" s="972">
        <v>2024</v>
      </c>
      <c r="AB614" s="164" t="s">
        <v>30</v>
      </c>
      <c r="AC614" s="1001">
        <v>9</v>
      </c>
      <c r="AD614" s="974">
        <f t="shared" ref="AD614" si="5185">T614/AC614</f>
        <v>3.8888888888888888</v>
      </c>
      <c r="AE614" s="975">
        <v>23.45</v>
      </c>
      <c r="AF614" s="544">
        <f t="shared" ref="AF614" si="5186">AD614*AE614</f>
        <v>91.194444444444443</v>
      </c>
      <c r="AG614" s="1030" t="s">
        <v>446</v>
      </c>
      <c r="AH614" s="1007">
        <f t="shared" ref="AH614" si="5187">AF614</f>
        <v>91.194444444444443</v>
      </c>
      <c r="AI614" s="978">
        <f t="shared" ref="AI614" si="5188">AD614</f>
        <v>3.8888888888888888</v>
      </c>
      <c r="AJ614" s="978">
        <f t="shared" ref="AJ614" si="5189">T614</f>
        <v>35</v>
      </c>
    </row>
    <row r="615" spans="1:39">
      <c r="A615" s="999">
        <v>45805</v>
      </c>
      <c r="B615" s="164" t="s">
        <v>607</v>
      </c>
      <c r="C615" s="164" t="s">
        <v>111</v>
      </c>
      <c r="D615" s="162" t="s">
        <v>447</v>
      </c>
      <c r="E615" s="164" t="s">
        <v>282</v>
      </c>
      <c r="F615" s="1000">
        <v>37455</v>
      </c>
      <c r="G615" s="1000"/>
      <c r="H615" s="1000">
        <v>37464</v>
      </c>
      <c r="I615" s="1000"/>
      <c r="J615" s="971">
        <f t="shared" ref="J615" si="5190">H615-F615</f>
        <v>9</v>
      </c>
      <c r="K615" s="1000">
        <v>37464</v>
      </c>
      <c r="L615" s="541">
        <f t="shared" ref="L615" si="5191">K615-H615</f>
        <v>0</v>
      </c>
      <c r="M615" s="1000">
        <v>37478</v>
      </c>
      <c r="N615" s="1000"/>
      <c r="O615" s="541">
        <f t="shared" ref="O615" si="5192">M615-K615</f>
        <v>14</v>
      </c>
      <c r="P615" s="541">
        <f t="shared" ref="P615" si="5193">M615-H615</f>
        <v>14</v>
      </c>
      <c r="Q615" s="1000">
        <v>37478</v>
      </c>
      <c r="R615" s="1000"/>
      <c r="S615" s="971">
        <f t="shared" ref="S615" si="5194">Q615-M615</f>
        <v>0</v>
      </c>
      <c r="T615" s="542">
        <f t="shared" ref="T615" si="5195">Q615-F615</f>
        <v>23</v>
      </c>
      <c r="U615" s="542"/>
      <c r="V615" s="541">
        <f t="shared" ref="V615" si="5196">P615</f>
        <v>14</v>
      </c>
      <c r="W615" s="543">
        <f t="shared" ref="W615" si="5197">T615-V615</f>
        <v>9</v>
      </c>
      <c r="X615" s="972" t="s">
        <v>423</v>
      </c>
      <c r="Y615" s="162" t="s">
        <v>51</v>
      </c>
      <c r="Z615" s="162" t="s">
        <v>29</v>
      </c>
      <c r="AA615" s="972">
        <v>2024</v>
      </c>
      <c r="AB615" s="164" t="s">
        <v>30</v>
      </c>
      <c r="AC615" s="1001">
        <v>9</v>
      </c>
      <c r="AD615" s="974">
        <f t="shared" ref="AD615" si="5198">T615/AC615</f>
        <v>2.5555555555555554</v>
      </c>
      <c r="AE615" s="975">
        <v>23.45</v>
      </c>
      <c r="AF615" s="544">
        <f t="shared" ref="AF615" si="5199">AD615*AE615</f>
        <v>59.92777777777777</v>
      </c>
      <c r="AG615" s="1030" t="s">
        <v>446</v>
      </c>
      <c r="AH615" s="1007">
        <f t="shared" ref="AH615" si="5200">AF615</f>
        <v>59.92777777777777</v>
      </c>
      <c r="AI615" s="978">
        <f t="shared" ref="AI615" si="5201">AD615</f>
        <v>2.5555555555555554</v>
      </c>
      <c r="AJ615" s="978">
        <f t="shared" ref="AJ615" si="5202">T615</f>
        <v>23</v>
      </c>
    </row>
    <row r="616" spans="1:39">
      <c r="A616" s="999">
        <v>45805</v>
      </c>
      <c r="B616" s="164" t="s">
        <v>607</v>
      </c>
      <c r="C616" s="164" t="s">
        <v>111</v>
      </c>
      <c r="D616" s="162" t="s">
        <v>584</v>
      </c>
      <c r="E616" s="164" t="s">
        <v>282</v>
      </c>
      <c r="F616" s="1000">
        <v>37478</v>
      </c>
      <c r="G616" s="1000"/>
      <c r="H616" s="1000">
        <v>37478</v>
      </c>
      <c r="I616" s="1000"/>
      <c r="J616" s="971">
        <f t="shared" ref="J616" si="5203">H616-F616</f>
        <v>0</v>
      </c>
      <c r="K616" s="1000">
        <v>37478</v>
      </c>
      <c r="L616" s="541">
        <f t="shared" ref="L616" si="5204">K616-H616</f>
        <v>0</v>
      </c>
      <c r="M616" s="1000">
        <v>37491</v>
      </c>
      <c r="N616" s="1000"/>
      <c r="O616" s="541">
        <f t="shared" ref="O616" si="5205">M616-K616</f>
        <v>13</v>
      </c>
      <c r="P616" s="541">
        <f t="shared" ref="P616" si="5206">M616-H616</f>
        <v>13</v>
      </c>
      <c r="Q616" s="1000">
        <v>37502</v>
      </c>
      <c r="R616" s="1000"/>
      <c r="S616" s="971">
        <f t="shared" ref="S616" si="5207">Q616-M616</f>
        <v>11</v>
      </c>
      <c r="T616" s="542">
        <f t="shared" ref="T616" si="5208">Q616-F616</f>
        <v>24</v>
      </c>
      <c r="U616" s="542"/>
      <c r="V616" s="541">
        <f t="shared" ref="V616" si="5209">P616</f>
        <v>13</v>
      </c>
      <c r="W616" s="543">
        <f t="shared" ref="W616" si="5210">T616-V616</f>
        <v>11</v>
      </c>
      <c r="X616" s="972" t="s">
        <v>423</v>
      </c>
      <c r="Y616" s="162" t="s">
        <v>51</v>
      </c>
      <c r="Z616" s="162" t="s">
        <v>29</v>
      </c>
      <c r="AA616" s="972">
        <v>2024</v>
      </c>
      <c r="AB616" s="164" t="s">
        <v>30</v>
      </c>
      <c r="AC616" s="1001">
        <v>9</v>
      </c>
      <c r="AD616" s="974">
        <f t="shared" ref="AD616" si="5211">T616/AC616</f>
        <v>2.6666666666666665</v>
      </c>
      <c r="AE616" s="975">
        <v>23.45</v>
      </c>
      <c r="AF616" s="544">
        <f t="shared" ref="AF616" si="5212">AD616*AE616</f>
        <v>62.533333333333331</v>
      </c>
      <c r="AG616" s="1030" t="s">
        <v>446</v>
      </c>
      <c r="AH616" s="1007">
        <f t="shared" ref="AH616" si="5213">AF616</f>
        <v>62.533333333333331</v>
      </c>
      <c r="AI616" s="978">
        <f t="shared" ref="AI616" si="5214">AD616</f>
        <v>2.6666666666666665</v>
      </c>
      <c r="AJ616" s="978">
        <f t="shared" ref="AJ616" si="5215">T616</f>
        <v>24</v>
      </c>
    </row>
    <row r="617" spans="1:39">
      <c r="A617" s="999">
        <v>45805</v>
      </c>
      <c r="B617" s="164" t="s">
        <v>607</v>
      </c>
      <c r="C617" s="164" t="s">
        <v>111</v>
      </c>
      <c r="D617" s="162" t="s">
        <v>609</v>
      </c>
      <c r="E617" s="164" t="s">
        <v>283</v>
      </c>
      <c r="F617" s="1000">
        <v>37502</v>
      </c>
      <c r="G617" s="1000"/>
      <c r="H617" s="1000">
        <v>37508</v>
      </c>
      <c r="I617" s="1000"/>
      <c r="J617" s="971">
        <f t="shared" ref="J617" si="5216">H617-F617</f>
        <v>6</v>
      </c>
      <c r="K617" s="1000">
        <v>37508</v>
      </c>
      <c r="L617" s="541">
        <f t="shared" ref="L617" si="5217">K617-H617</f>
        <v>0</v>
      </c>
      <c r="M617" s="1000">
        <v>37520</v>
      </c>
      <c r="N617" s="1000"/>
      <c r="O617" s="541">
        <f t="shared" ref="O617" si="5218">M617-K617</f>
        <v>12</v>
      </c>
      <c r="P617" s="541">
        <f t="shared" ref="P617" si="5219">M617-H617</f>
        <v>12</v>
      </c>
      <c r="Q617" s="1000">
        <v>37520</v>
      </c>
      <c r="R617" s="1000"/>
      <c r="S617" s="971">
        <f t="shared" ref="S617" si="5220">Q617-M617</f>
        <v>0</v>
      </c>
      <c r="T617" s="542">
        <f t="shared" ref="T617" si="5221">Q617-F617</f>
        <v>18</v>
      </c>
      <c r="U617" s="542"/>
      <c r="V617" s="541">
        <f t="shared" ref="V617" si="5222">P617</f>
        <v>12</v>
      </c>
      <c r="W617" s="543">
        <f t="shared" ref="W617" si="5223">T617-V617</f>
        <v>6</v>
      </c>
      <c r="X617" s="972" t="s">
        <v>423</v>
      </c>
      <c r="Y617" s="162" t="s">
        <v>51</v>
      </c>
      <c r="Z617" s="162" t="s">
        <v>29</v>
      </c>
      <c r="AA617" s="972">
        <v>2024</v>
      </c>
      <c r="AB617" s="164" t="s">
        <v>30</v>
      </c>
      <c r="AC617" s="1001">
        <v>9</v>
      </c>
      <c r="AD617" s="974">
        <f t="shared" ref="AD617" si="5224">T617/AC617</f>
        <v>2</v>
      </c>
      <c r="AE617" s="975">
        <v>23.45</v>
      </c>
      <c r="AF617" s="544">
        <f t="shared" ref="AF617" si="5225">AD617*AE617</f>
        <v>46.9</v>
      </c>
      <c r="AG617" s="1030" t="s">
        <v>446</v>
      </c>
      <c r="AH617" s="1007">
        <f t="shared" ref="AH617" si="5226">AF617</f>
        <v>46.9</v>
      </c>
      <c r="AI617" s="978">
        <f t="shared" ref="AI617" si="5227">AD617</f>
        <v>2</v>
      </c>
      <c r="AJ617" s="978">
        <f t="shared" ref="AJ617" si="5228">T617</f>
        <v>18</v>
      </c>
    </row>
    <row r="618" spans="1:39">
      <c r="A618" s="999">
        <v>45805</v>
      </c>
      <c r="B618" s="164" t="s">
        <v>607</v>
      </c>
      <c r="C618" s="164" t="s">
        <v>111</v>
      </c>
      <c r="D618" s="162" t="s">
        <v>448</v>
      </c>
      <c r="E618" s="164" t="s">
        <v>283</v>
      </c>
      <c r="F618" s="1000">
        <v>37520</v>
      </c>
      <c r="G618" s="1000"/>
      <c r="H618" s="1000">
        <v>37520</v>
      </c>
      <c r="I618" s="1000"/>
      <c r="J618" s="971">
        <f t="shared" ref="J618" si="5229">H618-F618</f>
        <v>0</v>
      </c>
      <c r="K618" s="1000">
        <v>37520</v>
      </c>
      <c r="L618" s="541">
        <f t="shared" ref="L618" si="5230">K618-H618</f>
        <v>0</v>
      </c>
      <c r="M618" s="1000">
        <v>37538</v>
      </c>
      <c r="N618" s="1000"/>
      <c r="O618" s="541">
        <f t="shared" ref="O618" si="5231">M618-K618</f>
        <v>18</v>
      </c>
      <c r="P618" s="541">
        <f t="shared" ref="P618" si="5232">M618-H618</f>
        <v>18</v>
      </c>
      <c r="Q618" s="1000">
        <v>37550</v>
      </c>
      <c r="R618" s="1000"/>
      <c r="S618" s="971">
        <f t="shared" ref="S618" si="5233">Q618-M618</f>
        <v>12</v>
      </c>
      <c r="T618" s="542">
        <f t="shared" ref="T618" si="5234">Q618-F618</f>
        <v>30</v>
      </c>
      <c r="U618" s="542"/>
      <c r="V618" s="541">
        <f t="shared" ref="V618" si="5235">P618</f>
        <v>18</v>
      </c>
      <c r="W618" s="543">
        <f t="shared" ref="W618" si="5236">T618-V618</f>
        <v>12</v>
      </c>
      <c r="X618" s="972" t="s">
        <v>423</v>
      </c>
      <c r="Y618" s="162" t="s">
        <v>51</v>
      </c>
      <c r="Z618" s="162" t="s">
        <v>29</v>
      </c>
      <c r="AA618" s="972">
        <v>2024</v>
      </c>
      <c r="AB618" s="164" t="s">
        <v>30</v>
      </c>
      <c r="AC618" s="1001">
        <v>9</v>
      </c>
      <c r="AD618" s="974">
        <f t="shared" ref="AD618" si="5237">T618/AC618</f>
        <v>3.3333333333333335</v>
      </c>
      <c r="AE618" s="975">
        <v>23.45</v>
      </c>
      <c r="AF618" s="544">
        <f t="shared" ref="AF618" si="5238">AD618*AE618</f>
        <v>78.166666666666671</v>
      </c>
      <c r="AG618" s="1030" t="s">
        <v>446</v>
      </c>
      <c r="AH618" s="1007">
        <f t="shared" ref="AH618" si="5239">AF618</f>
        <v>78.166666666666671</v>
      </c>
      <c r="AI618" s="978">
        <f t="shared" ref="AI618" si="5240">AD618</f>
        <v>3.3333333333333335</v>
      </c>
      <c r="AJ618" s="978">
        <f t="shared" ref="AJ618" si="5241">T618</f>
        <v>30</v>
      </c>
    </row>
    <row r="619" spans="1:39">
      <c r="A619" s="999">
        <v>45806</v>
      </c>
      <c r="B619" s="164" t="s">
        <v>607</v>
      </c>
      <c r="C619" s="164" t="s">
        <v>111</v>
      </c>
      <c r="D619" s="162" t="s">
        <v>447</v>
      </c>
      <c r="E619" s="164" t="s">
        <v>282</v>
      </c>
      <c r="F619" s="1000">
        <v>37550</v>
      </c>
      <c r="G619" s="1000"/>
      <c r="H619" s="1000">
        <v>37559</v>
      </c>
      <c r="I619" s="1000"/>
      <c r="J619" s="971">
        <f t="shared" ref="J619" si="5242">H619-F619</f>
        <v>9</v>
      </c>
      <c r="K619" s="1000">
        <v>37559</v>
      </c>
      <c r="L619" s="541">
        <f t="shared" ref="L619" si="5243">K619-H619</f>
        <v>0</v>
      </c>
      <c r="M619" s="1000">
        <v>37573</v>
      </c>
      <c r="N619" s="1000"/>
      <c r="O619" s="541">
        <f t="shared" ref="O619" si="5244">M619-K619</f>
        <v>14</v>
      </c>
      <c r="P619" s="541">
        <f t="shared" ref="P619" si="5245">M619-H619</f>
        <v>14</v>
      </c>
      <c r="Q619" s="1000">
        <v>37582</v>
      </c>
      <c r="R619" s="1000"/>
      <c r="S619" s="971">
        <f t="shared" ref="S619" si="5246">Q619-M619</f>
        <v>9</v>
      </c>
      <c r="T619" s="542">
        <f t="shared" ref="T619" si="5247">Q619-F619</f>
        <v>32</v>
      </c>
      <c r="U619" s="542"/>
      <c r="V619" s="541">
        <f t="shared" ref="V619" si="5248">P619</f>
        <v>14</v>
      </c>
      <c r="W619" s="543">
        <f t="shared" ref="W619" si="5249">T619-V619</f>
        <v>18</v>
      </c>
      <c r="X619" s="972" t="s">
        <v>423</v>
      </c>
      <c r="Y619" s="162" t="s">
        <v>51</v>
      </c>
      <c r="Z619" s="162" t="s">
        <v>29</v>
      </c>
      <c r="AA619" s="972">
        <v>2024</v>
      </c>
      <c r="AB619" s="164" t="s">
        <v>30</v>
      </c>
      <c r="AC619" s="1001">
        <v>9</v>
      </c>
      <c r="AD619" s="974">
        <f t="shared" ref="AD619" si="5250">T619/AC619</f>
        <v>3.5555555555555554</v>
      </c>
      <c r="AE619" s="975">
        <v>23.45</v>
      </c>
      <c r="AF619" s="544">
        <f t="shared" ref="AF619" si="5251">AD619*AE619</f>
        <v>83.377777777777766</v>
      </c>
      <c r="AG619" s="1030" t="s">
        <v>446</v>
      </c>
      <c r="AH619" s="1007">
        <f t="shared" ref="AH619" si="5252">AF619</f>
        <v>83.377777777777766</v>
      </c>
      <c r="AI619" s="978">
        <f t="shared" ref="AI619" si="5253">AD619</f>
        <v>3.5555555555555554</v>
      </c>
      <c r="AJ619" s="978">
        <f t="shared" ref="AJ619" si="5254">T619</f>
        <v>32</v>
      </c>
      <c r="AK619" s="1114" t="s">
        <v>439</v>
      </c>
      <c r="AL619" s="1114" t="s">
        <v>440</v>
      </c>
      <c r="AM619" s="1115" t="s">
        <v>2</v>
      </c>
    </row>
    <row r="620" spans="1:39">
      <c r="A620" s="999">
        <v>45806</v>
      </c>
      <c r="B620" s="164" t="s">
        <v>607</v>
      </c>
      <c r="C620" s="164" t="s">
        <v>111</v>
      </c>
      <c r="D620" s="162" t="s">
        <v>448</v>
      </c>
      <c r="E620" s="164" t="s">
        <v>283</v>
      </c>
      <c r="F620" s="1000">
        <v>37582</v>
      </c>
      <c r="G620" s="1000"/>
      <c r="H620" s="1000">
        <v>37618</v>
      </c>
      <c r="I620" s="1000"/>
      <c r="J620" s="971">
        <f t="shared" ref="J620" si="5255">H620-F620</f>
        <v>36</v>
      </c>
      <c r="K620" s="1000">
        <v>37618</v>
      </c>
      <c r="L620" s="541">
        <f t="shared" ref="L620" si="5256">K620-H620</f>
        <v>0</v>
      </c>
      <c r="M620" s="1000">
        <v>37634</v>
      </c>
      <c r="N620" s="1000"/>
      <c r="O620" s="541">
        <f t="shared" ref="O620" si="5257">M620-K620</f>
        <v>16</v>
      </c>
      <c r="P620" s="541">
        <f t="shared" ref="P620" si="5258">M620-H620</f>
        <v>16</v>
      </c>
      <c r="Q620" s="1000">
        <v>37641</v>
      </c>
      <c r="R620" s="1000"/>
      <c r="S620" s="971">
        <f t="shared" ref="S620" si="5259">Q620-M620</f>
        <v>7</v>
      </c>
      <c r="T620" s="542">
        <f t="shared" ref="T620" si="5260">Q620-F620</f>
        <v>59</v>
      </c>
      <c r="U620" s="542"/>
      <c r="V620" s="541">
        <f t="shared" ref="V620" si="5261">P620</f>
        <v>16</v>
      </c>
      <c r="W620" s="543">
        <f t="shared" ref="W620" si="5262">T620-V620</f>
        <v>43</v>
      </c>
      <c r="X620" s="972" t="s">
        <v>423</v>
      </c>
      <c r="Y620" s="162" t="s">
        <v>51</v>
      </c>
      <c r="Z620" s="162" t="s">
        <v>29</v>
      </c>
      <c r="AA620" s="972">
        <v>2024</v>
      </c>
      <c r="AB620" s="164" t="s">
        <v>30</v>
      </c>
      <c r="AC620" s="1001">
        <v>9</v>
      </c>
      <c r="AD620" s="974">
        <f t="shared" ref="AD620" si="5263">T620/AC620</f>
        <v>6.5555555555555554</v>
      </c>
      <c r="AE620" s="975">
        <v>23.45</v>
      </c>
      <c r="AF620" s="544">
        <f t="shared" ref="AF620" si="5264">AD620*AE620</f>
        <v>153.72777777777776</v>
      </c>
      <c r="AG620" s="1030" t="s">
        <v>446</v>
      </c>
      <c r="AH620" s="1007">
        <f t="shared" ref="AH620" si="5265">AF620</f>
        <v>153.72777777777776</v>
      </c>
      <c r="AI620" s="978">
        <f t="shared" ref="AI620" si="5266">AD620</f>
        <v>6.5555555555555554</v>
      </c>
      <c r="AJ620" s="978">
        <f t="shared" ref="AJ620" si="5267">T620</f>
        <v>59</v>
      </c>
      <c r="AK620" s="1121">
        <f>SUM(AH613:AH620)</f>
        <v>614.91111111111104</v>
      </c>
      <c r="AL620" s="1116">
        <v>700</v>
      </c>
      <c r="AM620" s="1117">
        <v>45807</v>
      </c>
    </row>
    <row r="621" spans="1:39">
      <c r="A621" s="999">
        <v>45807</v>
      </c>
      <c r="B621" s="164" t="s">
        <v>607</v>
      </c>
      <c r="C621" s="164" t="s">
        <v>111</v>
      </c>
      <c r="D621" s="162" t="s">
        <v>447</v>
      </c>
      <c r="E621" s="164" t="s">
        <v>282</v>
      </c>
      <c r="F621" s="1000">
        <v>37641</v>
      </c>
      <c r="G621" s="1000"/>
      <c r="H621" s="1000">
        <v>37650</v>
      </c>
      <c r="I621" s="1000"/>
      <c r="J621" s="971">
        <f t="shared" ref="J621" si="5268">H621-F621</f>
        <v>9</v>
      </c>
      <c r="K621" s="1000">
        <v>37650</v>
      </c>
      <c r="L621" s="541">
        <f t="shared" ref="L621" si="5269">K621-H621</f>
        <v>0</v>
      </c>
      <c r="M621" s="1000">
        <v>37663</v>
      </c>
      <c r="N621" s="1000"/>
      <c r="O621" s="541">
        <f t="shared" ref="O621" si="5270">M621-K621</f>
        <v>13</v>
      </c>
      <c r="P621" s="541">
        <f t="shared" ref="P621" si="5271">M621-H621</f>
        <v>13</v>
      </c>
      <c r="Q621" s="1000">
        <v>37663</v>
      </c>
      <c r="R621" s="1000"/>
      <c r="S621" s="971">
        <f t="shared" ref="S621" si="5272">Q621-M621</f>
        <v>0</v>
      </c>
      <c r="T621" s="542">
        <f t="shared" ref="T621" si="5273">Q621-F621</f>
        <v>22</v>
      </c>
      <c r="U621" s="542"/>
      <c r="V621" s="541">
        <f t="shared" ref="V621" si="5274">P621</f>
        <v>13</v>
      </c>
      <c r="W621" s="543">
        <f t="shared" ref="W621" si="5275">T621-V621</f>
        <v>9</v>
      </c>
      <c r="X621" s="972" t="s">
        <v>423</v>
      </c>
      <c r="Y621" s="162" t="s">
        <v>51</v>
      </c>
      <c r="Z621" s="162" t="s">
        <v>29</v>
      </c>
      <c r="AA621" s="972">
        <v>2024</v>
      </c>
      <c r="AB621" s="164" t="s">
        <v>30</v>
      </c>
      <c r="AC621" s="1001">
        <v>9</v>
      </c>
      <c r="AD621" s="974">
        <f t="shared" ref="AD621" si="5276">T621/AC621</f>
        <v>2.4444444444444446</v>
      </c>
      <c r="AE621" s="975">
        <v>23.45</v>
      </c>
      <c r="AF621" s="544">
        <f t="shared" ref="AF621" si="5277">AD621*AE621</f>
        <v>57.322222222222223</v>
      </c>
      <c r="AG621" s="1030" t="s">
        <v>446</v>
      </c>
      <c r="AH621" s="1007">
        <f t="shared" ref="AH621" si="5278">AF621</f>
        <v>57.322222222222223</v>
      </c>
      <c r="AI621" s="978">
        <f t="shared" ref="AI621" si="5279">AD621</f>
        <v>2.4444444444444446</v>
      </c>
      <c r="AJ621" s="978">
        <f t="shared" ref="AJ621" si="5280">T621</f>
        <v>22</v>
      </c>
    </row>
    <row r="622" spans="1:39">
      <c r="A622" s="999">
        <v>45807</v>
      </c>
      <c r="B622" s="164" t="s">
        <v>607</v>
      </c>
      <c r="C622" s="164" t="s">
        <v>111</v>
      </c>
      <c r="D622" s="162" t="s">
        <v>584</v>
      </c>
      <c r="E622" s="164" t="s">
        <v>282</v>
      </c>
      <c r="F622" s="1000">
        <v>37663</v>
      </c>
      <c r="G622" s="1000"/>
      <c r="H622" s="1000">
        <v>37663</v>
      </c>
      <c r="I622" s="1000"/>
      <c r="J622" s="971">
        <f t="shared" ref="J622" si="5281">H622-F622</f>
        <v>0</v>
      </c>
      <c r="K622" s="1000">
        <v>37663</v>
      </c>
      <c r="L622" s="541">
        <f t="shared" ref="L622" si="5282">K622-H622</f>
        <v>0</v>
      </c>
      <c r="M622" s="1000">
        <v>37673</v>
      </c>
      <c r="N622" s="1000"/>
      <c r="O622" s="541">
        <f t="shared" ref="O622" si="5283">M622-K622</f>
        <v>10</v>
      </c>
      <c r="P622" s="541">
        <f t="shared" ref="P622" si="5284">M622-H622</f>
        <v>10</v>
      </c>
      <c r="Q622" s="1000">
        <v>37676</v>
      </c>
      <c r="R622" s="1000"/>
      <c r="S622" s="971">
        <f t="shared" ref="S622" si="5285">Q622-M622</f>
        <v>3</v>
      </c>
      <c r="T622" s="542">
        <f t="shared" ref="T622" si="5286">Q622-F622</f>
        <v>13</v>
      </c>
      <c r="U622" s="542"/>
      <c r="V622" s="541">
        <f t="shared" ref="V622" si="5287">P622</f>
        <v>10</v>
      </c>
      <c r="W622" s="543">
        <f t="shared" ref="W622" si="5288">T622-V622</f>
        <v>3</v>
      </c>
      <c r="X622" s="972" t="s">
        <v>423</v>
      </c>
      <c r="Y622" s="162" t="s">
        <v>51</v>
      </c>
      <c r="Z622" s="162" t="s">
        <v>29</v>
      </c>
      <c r="AA622" s="972">
        <v>2024</v>
      </c>
      <c r="AB622" s="164" t="s">
        <v>30</v>
      </c>
      <c r="AC622" s="1001">
        <v>9</v>
      </c>
      <c r="AD622" s="974">
        <f t="shared" ref="AD622" si="5289">T622/AC622</f>
        <v>1.4444444444444444</v>
      </c>
      <c r="AE622" s="975">
        <v>23.45</v>
      </c>
      <c r="AF622" s="544">
        <f t="shared" ref="AF622" si="5290">AD622*AE622</f>
        <v>33.87222222222222</v>
      </c>
      <c r="AG622" s="1030" t="s">
        <v>446</v>
      </c>
      <c r="AH622" s="1007">
        <f t="shared" ref="AH622" si="5291">AF622</f>
        <v>33.87222222222222</v>
      </c>
      <c r="AI622" s="978">
        <f t="shared" ref="AI622" si="5292">AD622</f>
        <v>1.4444444444444444</v>
      </c>
      <c r="AJ622" s="978">
        <f t="shared" ref="AJ622" si="5293">T622</f>
        <v>13</v>
      </c>
    </row>
    <row r="623" spans="1:39">
      <c r="A623" s="999">
        <v>45807</v>
      </c>
      <c r="B623" s="164" t="s">
        <v>607</v>
      </c>
      <c r="C623" s="164" t="s">
        <v>111</v>
      </c>
      <c r="D623" s="162" t="s">
        <v>609</v>
      </c>
      <c r="E623" s="164" t="s">
        <v>283</v>
      </c>
      <c r="F623" s="1000">
        <v>37676</v>
      </c>
      <c r="G623" s="1000"/>
      <c r="H623" s="1000">
        <v>37685</v>
      </c>
      <c r="I623" s="1000"/>
      <c r="J623" s="971">
        <f t="shared" ref="J623" si="5294">H623-F623</f>
        <v>9</v>
      </c>
      <c r="K623" s="1000">
        <v>37685</v>
      </c>
      <c r="L623" s="541">
        <f t="shared" ref="L623" si="5295">K623-H623</f>
        <v>0</v>
      </c>
      <c r="M623" s="1000">
        <v>37697</v>
      </c>
      <c r="N623" s="1000"/>
      <c r="O623" s="541">
        <f t="shared" ref="O623" si="5296">M623-K623</f>
        <v>12</v>
      </c>
      <c r="P623" s="541">
        <f t="shared" ref="P623" si="5297">M623-H623</f>
        <v>12</v>
      </c>
      <c r="Q623" s="1000">
        <v>37697</v>
      </c>
      <c r="R623" s="1000"/>
      <c r="S623" s="971">
        <f t="shared" ref="S623" si="5298">Q623-M623</f>
        <v>0</v>
      </c>
      <c r="T623" s="542">
        <f t="shared" ref="T623" si="5299">Q623-F623</f>
        <v>21</v>
      </c>
      <c r="U623" s="542"/>
      <c r="V623" s="541">
        <f t="shared" ref="V623" si="5300">P623</f>
        <v>12</v>
      </c>
      <c r="W623" s="543">
        <f t="shared" ref="W623" si="5301">T623-V623</f>
        <v>9</v>
      </c>
      <c r="X623" s="972" t="s">
        <v>423</v>
      </c>
      <c r="Y623" s="162" t="s">
        <v>51</v>
      </c>
      <c r="Z623" s="162" t="s">
        <v>29</v>
      </c>
      <c r="AA623" s="972">
        <v>2024</v>
      </c>
      <c r="AB623" s="164" t="s">
        <v>30</v>
      </c>
      <c r="AC623" s="1001">
        <v>9</v>
      </c>
      <c r="AD623" s="974">
        <f t="shared" ref="AD623" si="5302">T623/AC623</f>
        <v>2.3333333333333335</v>
      </c>
      <c r="AE623" s="975">
        <v>23.45</v>
      </c>
      <c r="AF623" s="544">
        <f t="shared" ref="AF623" si="5303">AD623*AE623</f>
        <v>54.716666666666669</v>
      </c>
      <c r="AG623" s="1030" t="s">
        <v>446</v>
      </c>
      <c r="AH623" s="1007">
        <f t="shared" ref="AH623" si="5304">AF623</f>
        <v>54.716666666666669</v>
      </c>
      <c r="AI623" s="978">
        <f t="shared" ref="AI623" si="5305">AD623</f>
        <v>2.3333333333333335</v>
      </c>
      <c r="AJ623" s="978">
        <f t="shared" ref="AJ623" si="5306">T623</f>
        <v>21</v>
      </c>
    </row>
    <row r="624" spans="1:39">
      <c r="A624" s="999">
        <v>45807</v>
      </c>
      <c r="B624" s="164" t="s">
        <v>607</v>
      </c>
      <c r="C624" s="164" t="s">
        <v>111</v>
      </c>
      <c r="D624" s="162" t="s">
        <v>448</v>
      </c>
      <c r="E624" s="164" t="s">
        <v>283</v>
      </c>
      <c r="F624" s="1000">
        <v>37697</v>
      </c>
      <c r="G624" s="1000"/>
      <c r="H624" s="1000">
        <v>37697</v>
      </c>
      <c r="I624" s="1000"/>
      <c r="J624" s="971">
        <f t="shared" ref="J624" si="5307">H624-F624</f>
        <v>0</v>
      </c>
      <c r="K624" s="1000">
        <v>37697</v>
      </c>
      <c r="L624" s="541">
        <f t="shared" ref="L624" si="5308">K624-H624</f>
        <v>0</v>
      </c>
      <c r="M624" s="1000">
        <v>37713</v>
      </c>
      <c r="N624" s="1000"/>
      <c r="O624" s="541">
        <f t="shared" ref="O624" si="5309">M624-K624</f>
        <v>16</v>
      </c>
      <c r="P624" s="541">
        <f t="shared" ref="P624" si="5310">M624-H624</f>
        <v>16</v>
      </c>
      <c r="Q624" s="1000">
        <v>37720</v>
      </c>
      <c r="R624" s="1000"/>
      <c r="S624" s="971">
        <f t="shared" ref="S624" si="5311">Q624-M624</f>
        <v>7</v>
      </c>
      <c r="T624" s="542">
        <f t="shared" ref="T624" si="5312">Q624-F624</f>
        <v>23</v>
      </c>
      <c r="U624" s="542"/>
      <c r="V624" s="541">
        <f t="shared" ref="V624" si="5313">P624</f>
        <v>16</v>
      </c>
      <c r="W624" s="543">
        <f t="shared" ref="W624" si="5314">T624-V624</f>
        <v>7</v>
      </c>
      <c r="X624" s="972" t="s">
        <v>423</v>
      </c>
      <c r="Y624" s="162" t="s">
        <v>51</v>
      </c>
      <c r="Z624" s="162" t="s">
        <v>29</v>
      </c>
      <c r="AA624" s="972">
        <v>2024</v>
      </c>
      <c r="AB624" s="164" t="s">
        <v>30</v>
      </c>
      <c r="AC624" s="1001">
        <v>9</v>
      </c>
      <c r="AD624" s="974">
        <f t="shared" ref="AD624" si="5315">T624/AC624</f>
        <v>2.5555555555555554</v>
      </c>
      <c r="AE624" s="975">
        <v>23.45</v>
      </c>
      <c r="AF624" s="544">
        <f t="shared" ref="AF624" si="5316">AD624*AE624</f>
        <v>59.92777777777777</v>
      </c>
      <c r="AG624" s="1030" t="s">
        <v>446</v>
      </c>
      <c r="AH624" s="1007">
        <f t="shared" ref="AH624" si="5317">AF624</f>
        <v>59.92777777777777</v>
      </c>
      <c r="AI624" s="978">
        <f t="shared" ref="AI624" si="5318">AD624</f>
        <v>2.5555555555555554</v>
      </c>
      <c r="AJ624" s="978">
        <f t="shared" ref="AJ624" si="5319">T624</f>
        <v>23</v>
      </c>
    </row>
    <row r="625" spans="1:39">
      <c r="A625" s="999">
        <v>45810</v>
      </c>
      <c r="B625" s="164" t="s">
        <v>607</v>
      </c>
      <c r="C625" s="164" t="s">
        <v>111</v>
      </c>
      <c r="D625" s="162" t="s">
        <v>447</v>
      </c>
      <c r="E625" s="164" t="s">
        <v>282</v>
      </c>
      <c r="F625" s="1000">
        <v>37720</v>
      </c>
      <c r="G625" s="1000"/>
      <c r="H625" s="1000">
        <v>37729</v>
      </c>
      <c r="I625" s="1000"/>
      <c r="J625" s="971">
        <f t="shared" ref="J625" si="5320">H625-F625</f>
        <v>9</v>
      </c>
      <c r="K625" s="1000">
        <v>37729</v>
      </c>
      <c r="L625" s="541">
        <f t="shared" ref="L625" si="5321">K625-H625</f>
        <v>0</v>
      </c>
      <c r="M625" s="1000">
        <v>37743</v>
      </c>
      <c r="N625" s="1000"/>
      <c r="O625" s="541">
        <f t="shared" ref="O625" si="5322">M625-K625</f>
        <v>14</v>
      </c>
      <c r="P625" s="541">
        <f t="shared" ref="P625" si="5323">M625-H625</f>
        <v>14</v>
      </c>
      <c r="Q625" s="1000">
        <v>37743</v>
      </c>
      <c r="R625" s="1000"/>
      <c r="S625" s="971">
        <f t="shared" ref="S625" si="5324">Q625-M625</f>
        <v>0</v>
      </c>
      <c r="T625" s="542">
        <f t="shared" ref="T625" si="5325">Q625-F625</f>
        <v>23</v>
      </c>
      <c r="U625" s="542"/>
      <c r="V625" s="541">
        <f t="shared" ref="V625" si="5326">P625</f>
        <v>14</v>
      </c>
      <c r="W625" s="543">
        <f t="shared" ref="W625" si="5327">T625-V625</f>
        <v>9</v>
      </c>
      <c r="X625" s="972" t="s">
        <v>423</v>
      </c>
      <c r="Y625" s="162" t="s">
        <v>51</v>
      </c>
      <c r="Z625" s="162" t="s">
        <v>29</v>
      </c>
      <c r="AA625" s="972">
        <v>2024</v>
      </c>
      <c r="AB625" s="164" t="s">
        <v>30</v>
      </c>
      <c r="AC625" s="1001">
        <v>9</v>
      </c>
      <c r="AD625" s="974">
        <f t="shared" ref="AD625" si="5328">T625/AC625</f>
        <v>2.5555555555555554</v>
      </c>
      <c r="AE625" s="975">
        <v>23.45</v>
      </c>
      <c r="AF625" s="544">
        <f t="shared" ref="AF625" si="5329">AD625*AE625</f>
        <v>59.92777777777777</v>
      </c>
      <c r="AG625" s="1030" t="s">
        <v>446</v>
      </c>
      <c r="AH625" s="1007">
        <f t="shared" ref="AH625" si="5330">AF625</f>
        <v>59.92777777777777</v>
      </c>
      <c r="AI625" s="978">
        <f t="shared" ref="AI625" si="5331">AD625</f>
        <v>2.5555555555555554</v>
      </c>
      <c r="AJ625" s="978">
        <f t="shared" ref="AJ625" si="5332">T625</f>
        <v>23</v>
      </c>
    </row>
    <row r="626" spans="1:39">
      <c r="A626" s="999">
        <v>45810</v>
      </c>
      <c r="B626" s="164" t="s">
        <v>607</v>
      </c>
      <c r="C626" s="164" t="s">
        <v>111</v>
      </c>
      <c r="D626" s="162" t="s">
        <v>584</v>
      </c>
      <c r="E626" s="164" t="s">
        <v>282</v>
      </c>
      <c r="F626" s="1000">
        <v>37743</v>
      </c>
      <c r="G626" s="1000"/>
      <c r="H626" s="1000">
        <v>37743</v>
      </c>
      <c r="I626" s="1000"/>
      <c r="J626" s="971">
        <f t="shared" ref="J626" si="5333">H626-F626</f>
        <v>0</v>
      </c>
      <c r="K626" s="1000">
        <v>37743</v>
      </c>
      <c r="L626" s="541">
        <f t="shared" ref="L626" si="5334">K626-H626</f>
        <v>0</v>
      </c>
      <c r="M626" s="1000">
        <v>37756</v>
      </c>
      <c r="N626" s="1000"/>
      <c r="O626" s="541">
        <f t="shared" ref="O626" si="5335">M626-K626</f>
        <v>13</v>
      </c>
      <c r="P626" s="541">
        <f t="shared" ref="P626" si="5336">M626-H626</f>
        <v>13</v>
      </c>
      <c r="Q626" s="1000">
        <v>37760</v>
      </c>
      <c r="R626" s="1000"/>
      <c r="S626" s="971">
        <f t="shared" ref="S626" si="5337">Q626-M626</f>
        <v>4</v>
      </c>
      <c r="T626" s="542">
        <f t="shared" ref="T626" si="5338">Q626-F626</f>
        <v>17</v>
      </c>
      <c r="U626" s="542"/>
      <c r="V626" s="541">
        <f t="shared" ref="V626" si="5339">P626</f>
        <v>13</v>
      </c>
      <c r="W626" s="543">
        <f t="shared" ref="W626" si="5340">T626-V626</f>
        <v>4</v>
      </c>
      <c r="X626" s="972" t="s">
        <v>423</v>
      </c>
      <c r="Y626" s="162" t="s">
        <v>51</v>
      </c>
      <c r="Z626" s="162" t="s">
        <v>29</v>
      </c>
      <c r="AA626" s="972">
        <v>2024</v>
      </c>
      <c r="AB626" s="164" t="s">
        <v>30</v>
      </c>
      <c r="AC626" s="1001">
        <v>9</v>
      </c>
      <c r="AD626" s="974">
        <f t="shared" ref="AD626" si="5341">T626/AC626</f>
        <v>1.8888888888888888</v>
      </c>
      <c r="AE626" s="975">
        <v>23.45</v>
      </c>
      <c r="AF626" s="544">
        <f t="shared" ref="AF626" si="5342">AD626*AE626</f>
        <v>44.294444444444444</v>
      </c>
      <c r="AG626" s="1030" t="s">
        <v>446</v>
      </c>
      <c r="AH626" s="1007">
        <f t="shared" ref="AH626" si="5343">AF626</f>
        <v>44.294444444444444</v>
      </c>
      <c r="AI626" s="978">
        <f t="shared" ref="AI626" si="5344">AD626</f>
        <v>1.8888888888888888</v>
      </c>
      <c r="AJ626" s="978">
        <f t="shared" ref="AJ626" si="5345">T626</f>
        <v>17</v>
      </c>
    </row>
    <row r="627" spans="1:39">
      <c r="A627" s="999">
        <v>45810</v>
      </c>
      <c r="B627" s="164" t="s">
        <v>607</v>
      </c>
      <c r="C627" s="164" t="s">
        <v>111</v>
      </c>
      <c r="D627" s="162" t="s">
        <v>609</v>
      </c>
      <c r="E627" s="164" t="s">
        <v>283</v>
      </c>
      <c r="F627" s="1000">
        <v>37760</v>
      </c>
      <c r="G627" s="1000"/>
      <c r="H627" s="1000">
        <v>37763</v>
      </c>
      <c r="I627" s="1000"/>
      <c r="J627" s="971">
        <f t="shared" ref="J627" si="5346">H627-F627</f>
        <v>3</v>
      </c>
      <c r="K627" s="1000">
        <v>37763</v>
      </c>
      <c r="L627" s="541">
        <f t="shared" ref="L627" si="5347">K627-H627</f>
        <v>0</v>
      </c>
      <c r="M627" s="1000">
        <v>37774</v>
      </c>
      <c r="N627" s="1000"/>
      <c r="O627" s="541">
        <f t="shared" ref="O627" si="5348">M627-K627</f>
        <v>11</v>
      </c>
      <c r="P627" s="541">
        <f t="shared" ref="P627" si="5349">M627-H627</f>
        <v>11</v>
      </c>
      <c r="Q627" s="1000">
        <v>37774</v>
      </c>
      <c r="R627" s="1000"/>
      <c r="S627" s="971">
        <f t="shared" ref="S627" si="5350">Q627-M627</f>
        <v>0</v>
      </c>
      <c r="T627" s="542">
        <f t="shared" ref="T627" si="5351">Q627-F627</f>
        <v>14</v>
      </c>
      <c r="U627" s="542"/>
      <c r="V627" s="541">
        <f t="shared" ref="V627" si="5352">P627</f>
        <v>11</v>
      </c>
      <c r="W627" s="543">
        <f t="shared" ref="W627" si="5353">T627-V627</f>
        <v>3</v>
      </c>
      <c r="X627" s="972" t="s">
        <v>423</v>
      </c>
      <c r="Y627" s="162" t="s">
        <v>51</v>
      </c>
      <c r="Z627" s="162" t="s">
        <v>29</v>
      </c>
      <c r="AA627" s="972">
        <v>2024</v>
      </c>
      <c r="AB627" s="164" t="s">
        <v>30</v>
      </c>
      <c r="AC627" s="1001">
        <v>9</v>
      </c>
      <c r="AD627" s="974">
        <f t="shared" ref="AD627" si="5354">T627/AC627</f>
        <v>1.5555555555555556</v>
      </c>
      <c r="AE627" s="975">
        <v>23.45</v>
      </c>
      <c r="AF627" s="544">
        <f t="shared" ref="AF627" si="5355">AD627*AE627</f>
        <v>36.477777777777774</v>
      </c>
      <c r="AG627" s="1030" t="s">
        <v>446</v>
      </c>
      <c r="AH627" s="1007">
        <f t="shared" ref="AH627" si="5356">AF627</f>
        <v>36.477777777777774</v>
      </c>
      <c r="AI627" s="978">
        <f t="shared" ref="AI627" si="5357">AD627</f>
        <v>1.5555555555555556</v>
      </c>
      <c r="AJ627" s="978">
        <f t="shared" ref="AJ627" si="5358">T627</f>
        <v>14</v>
      </c>
    </row>
    <row r="628" spans="1:39">
      <c r="A628" s="999">
        <v>45810</v>
      </c>
      <c r="B628" s="164" t="s">
        <v>607</v>
      </c>
      <c r="C628" s="164" t="s">
        <v>111</v>
      </c>
      <c r="D628" s="162" t="s">
        <v>448</v>
      </c>
      <c r="E628" s="164" t="s">
        <v>283</v>
      </c>
      <c r="F628" s="1000">
        <v>37774</v>
      </c>
      <c r="G628" s="1000"/>
      <c r="H628" s="1000">
        <v>37774</v>
      </c>
      <c r="I628" s="1000"/>
      <c r="J628" s="971">
        <f t="shared" ref="J628" si="5359">H628-F628</f>
        <v>0</v>
      </c>
      <c r="K628" s="1000">
        <v>37774</v>
      </c>
      <c r="L628" s="541">
        <f t="shared" ref="L628" si="5360">K628-H628</f>
        <v>0</v>
      </c>
      <c r="M628" s="1000">
        <v>37790</v>
      </c>
      <c r="N628" s="1000"/>
      <c r="O628" s="541">
        <f t="shared" ref="O628" si="5361">M628-K628</f>
        <v>16</v>
      </c>
      <c r="P628" s="541">
        <f t="shared" ref="P628" si="5362">M628-H628</f>
        <v>16</v>
      </c>
      <c r="Q628" s="1000">
        <v>37797</v>
      </c>
      <c r="R628" s="1000"/>
      <c r="S628" s="971">
        <f t="shared" ref="S628" si="5363">Q628-M628</f>
        <v>7</v>
      </c>
      <c r="T628" s="542">
        <f t="shared" ref="T628" si="5364">Q628-F628</f>
        <v>23</v>
      </c>
      <c r="U628" s="542"/>
      <c r="V628" s="541">
        <f t="shared" ref="V628" si="5365">P628</f>
        <v>16</v>
      </c>
      <c r="W628" s="543">
        <f t="shared" ref="W628" si="5366">T628-V628</f>
        <v>7</v>
      </c>
      <c r="X628" s="972" t="s">
        <v>423</v>
      </c>
      <c r="Y628" s="162" t="s">
        <v>51</v>
      </c>
      <c r="Z628" s="162" t="s">
        <v>29</v>
      </c>
      <c r="AA628" s="972">
        <v>2024</v>
      </c>
      <c r="AB628" s="164" t="s">
        <v>30</v>
      </c>
      <c r="AC628" s="1001">
        <v>9</v>
      </c>
      <c r="AD628" s="974">
        <f t="shared" ref="AD628" si="5367">T628/AC628</f>
        <v>2.5555555555555554</v>
      </c>
      <c r="AE628" s="975">
        <v>23.45</v>
      </c>
      <c r="AF628" s="544">
        <f t="shared" ref="AF628" si="5368">AD628*AE628</f>
        <v>59.92777777777777</v>
      </c>
      <c r="AG628" s="1030" t="s">
        <v>446</v>
      </c>
      <c r="AH628" s="1007">
        <f t="shared" ref="AH628" si="5369">AF628</f>
        <v>59.92777777777777</v>
      </c>
      <c r="AI628" s="978">
        <f t="shared" ref="AI628" si="5370">AD628</f>
        <v>2.5555555555555554</v>
      </c>
      <c r="AJ628" s="978">
        <f t="shared" ref="AJ628" si="5371">T628</f>
        <v>23</v>
      </c>
    </row>
    <row r="629" spans="1:39">
      <c r="A629" s="999">
        <v>45811</v>
      </c>
      <c r="B629" s="164" t="s">
        <v>607</v>
      </c>
      <c r="C629" s="164" t="s">
        <v>111</v>
      </c>
      <c r="D629" s="162" t="s">
        <v>447</v>
      </c>
      <c r="E629" s="164" t="s">
        <v>282</v>
      </c>
      <c r="F629" s="1000">
        <v>37797</v>
      </c>
      <c r="G629" s="1000"/>
      <c r="H629" s="1000">
        <v>37806</v>
      </c>
      <c r="I629" s="1000"/>
      <c r="J629" s="971">
        <f t="shared" ref="J629" si="5372">H629-F629</f>
        <v>9</v>
      </c>
      <c r="K629" s="1000">
        <v>37806</v>
      </c>
      <c r="L629" s="541">
        <f t="shared" ref="L629" si="5373">K629-H629</f>
        <v>0</v>
      </c>
      <c r="M629" s="1000">
        <v>37820</v>
      </c>
      <c r="N629" s="1000"/>
      <c r="O629" s="541">
        <f t="shared" ref="O629" si="5374">M629-K629</f>
        <v>14</v>
      </c>
      <c r="P629" s="541">
        <f t="shared" ref="P629" si="5375">M629-H629</f>
        <v>14</v>
      </c>
      <c r="Q629" s="1000">
        <v>37820</v>
      </c>
      <c r="R629" s="1000"/>
      <c r="S629" s="971">
        <f t="shared" ref="S629" si="5376">Q629-M629</f>
        <v>0</v>
      </c>
      <c r="T629" s="542">
        <f t="shared" ref="T629" si="5377">Q629-F629</f>
        <v>23</v>
      </c>
      <c r="U629" s="542"/>
      <c r="V629" s="541">
        <f t="shared" ref="V629" si="5378">P629</f>
        <v>14</v>
      </c>
      <c r="W629" s="543">
        <f t="shared" ref="W629" si="5379">T629-V629</f>
        <v>9</v>
      </c>
      <c r="X629" s="972" t="s">
        <v>423</v>
      </c>
      <c r="Y629" s="162" t="s">
        <v>51</v>
      </c>
      <c r="Z629" s="162" t="s">
        <v>29</v>
      </c>
      <c r="AA629" s="972">
        <v>2024</v>
      </c>
      <c r="AB629" s="164" t="s">
        <v>30</v>
      </c>
      <c r="AC629" s="1001">
        <v>9</v>
      </c>
      <c r="AD629" s="974">
        <f t="shared" ref="AD629" si="5380">T629/AC629</f>
        <v>2.5555555555555554</v>
      </c>
      <c r="AE629" s="975">
        <v>23.45</v>
      </c>
      <c r="AF629" s="544">
        <f t="shared" ref="AF629" si="5381">AD629*AE629</f>
        <v>59.92777777777777</v>
      </c>
      <c r="AG629" s="1030" t="s">
        <v>446</v>
      </c>
      <c r="AH629" s="1007">
        <f t="shared" ref="AH629" si="5382">AF629</f>
        <v>59.92777777777777</v>
      </c>
      <c r="AI629" s="978">
        <f t="shared" ref="AI629" si="5383">AD629</f>
        <v>2.5555555555555554</v>
      </c>
      <c r="AJ629" s="978">
        <f t="shared" ref="AJ629" si="5384">T629</f>
        <v>23</v>
      </c>
      <c r="AK629" s="1114" t="s">
        <v>439</v>
      </c>
      <c r="AL629" s="1114" t="s">
        <v>440</v>
      </c>
      <c r="AM629" s="1115" t="s">
        <v>2</v>
      </c>
    </row>
    <row r="630" spans="1:39">
      <c r="A630" s="999">
        <v>45811</v>
      </c>
      <c r="B630" s="164" t="s">
        <v>607</v>
      </c>
      <c r="C630" s="164" t="s">
        <v>111</v>
      </c>
      <c r="D630" s="162" t="s">
        <v>584</v>
      </c>
      <c r="E630" s="164" t="s">
        <v>282</v>
      </c>
      <c r="F630" s="1000">
        <v>37820</v>
      </c>
      <c r="G630" s="1000"/>
      <c r="H630" s="1000">
        <v>37820</v>
      </c>
      <c r="I630" s="1000"/>
      <c r="J630" s="971">
        <f t="shared" ref="J630" si="5385">H630-F630</f>
        <v>0</v>
      </c>
      <c r="K630" s="1000">
        <v>37820</v>
      </c>
      <c r="L630" s="541">
        <f t="shared" ref="L630" si="5386">K630-H630</f>
        <v>0</v>
      </c>
      <c r="M630" s="1000">
        <v>37834</v>
      </c>
      <c r="N630" s="1000"/>
      <c r="O630" s="541">
        <f t="shared" ref="O630" si="5387">M630-K630</f>
        <v>14</v>
      </c>
      <c r="P630" s="541">
        <f t="shared" ref="P630" si="5388">M630-H630</f>
        <v>14</v>
      </c>
      <c r="Q630" s="1000">
        <v>37837</v>
      </c>
      <c r="R630" s="1000"/>
      <c r="S630" s="971">
        <f t="shared" ref="S630" si="5389">Q630-M630</f>
        <v>3</v>
      </c>
      <c r="T630" s="542">
        <f t="shared" ref="T630" si="5390">Q630-F630</f>
        <v>17</v>
      </c>
      <c r="U630" s="542"/>
      <c r="V630" s="541">
        <f t="shared" ref="V630" si="5391">P630</f>
        <v>14</v>
      </c>
      <c r="W630" s="543">
        <f t="shared" ref="W630" si="5392">T630-V630</f>
        <v>3</v>
      </c>
      <c r="X630" s="972" t="s">
        <v>423</v>
      </c>
      <c r="Y630" s="162" t="s">
        <v>51</v>
      </c>
      <c r="Z630" s="162" t="s">
        <v>29</v>
      </c>
      <c r="AA630" s="972">
        <v>2024</v>
      </c>
      <c r="AB630" s="164" t="s">
        <v>30</v>
      </c>
      <c r="AC630" s="1001">
        <v>9</v>
      </c>
      <c r="AD630" s="974">
        <f t="shared" ref="AD630" si="5393">T630/AC630</f>
        <v>1.8888888888888888</v>
      </c>
      <c r="AE630" s="975">
        <v>23.45</v>
      </c>
      <c r="AF630" s="544">
        <f t="shared" ref="AF630" si="5394">AD630*AE630</f>
        <v>44.294444444444444</v>
      </c>
      <c r="AG630" s="1030" t="s">
        <v>446</v>
      </c>
      <c r="AH630" s="1007">
        <f t="shared" ref="AH630" si="5395">AF630</f>
        <v>44.294444444444444</v>
      </c>
      <c r="AI630" s="978">
        <f t="shared" ref="AI630" si="5396">AD630</f>
        <v>1.8888888888888888</v>
      </c>
      <c r="AJ630" s="978">
        <f t="shared" ref="AJ630" si="5397">T630</f>
        <v>17</v>
      </c>
      <c r="AK630" s="1121">
        <f>SUM(AH621:AH630)</f>
        <v>510.68888888888875</v>
      </c>
      <c r="AL630" s="1116">
        <v>600</v>
      </c>
      <c r="AM630" s="1117">
        <v>45811</v>
      </c>
    </row>
    <row r="631" spans="1:39">
      <c r="A631" s="999">
        <v>45811</v>
      </c>
      <c r="B631" s="164" t="s">
        <v>607</v>
      </c>
      <c r="C631" s="164" t="s">
        <v>111</v>
      </c>
      <c r="D631" s="162" t="s">
        <v>609</v>
      </c>
      <c r="E631" s="164" t="s">
        <v>283</v>
      </c>
      <c r="F631" s="1000">
        <v>37837</v>
      </c>
      <c r="G631" s="1000"/>
      <c r="H631" s="1000">
        <v>37840</v>
      </c>
      <c r="I631" s="1000"/>
      <c r="J631" s="971">
        <f t="shared" ref="J631" si="5398">H631-F631</f>
        <v>3</v>
      </c>
      <c r="K631" s="1000">
        <v>37840</v>
      </c>
      <c r="L631" s="541">
        <f t="shared" ref="L631" si="5399">K631-H631</f>
        <v>0</v>
      </c>
      <c r="M631" s="1000">
        <v>37851</v>
      </c>
      <c r="N631" s="1000"/>
      <c r="O631" s="541">
        <f t="shared" ref="O631" si="5400">M631-K631</f>
        <v>11</v>
      </c>
      <c r="P631" s="541">
        <f t="shared" ref="P631" si="5401">M631-H631</f>
        <v>11</v>
      </c>
      <c r="Q631" s="1000">
        <v>37851</v>
      </c>
      <c r="R631" s="1000"/>
      <c r="S631" s="971">
        <f t="shared" ref="S631" si="5402">Q631-M631</f>
        <v>0</v>
      </c>
      <c r="T631" s="542">
        <f t="shared" ref="T631" si="5403">Q631-F631</f>
        <v>14</v>
      </c>
      <c r="U631" s="542"/>
      <c r="V631" s="541">
        <f t="shared" ref="V631" si="5404">P631</f>
        <v>11</v>
      </c>
      <c r="W631" s="543">
        <f t="shared" ref="W631" si="5405">T631-V631</f>
        <v>3</v>
      </c>
      <c r="X631" s="972" t="s">
        <v>423</v>
      </c>
      <c r="Y631" s="162" t="s">
        <v>51</v>
      </c>
      <c r="Z631" s="162" t="s">
        <v>29</v>
      </c>
      <c r="AA631" s="972">
        <v>2024</v>
      </c>
      <c r="AB631" s="164" t="s">
        <v>30</v>
      </c>
      <c r="AC631" s="1001">
        <v>9</v>
      </c>
      <c r="AD631" s="974">
        <f t="shared" ref="AD631" si="5406">T631/AC631</f>
        <v>1.5555555555555556</v>
      </c>
      <c r="AE631" s="975">
        <v>23.45</v>
      </c>
      <c r="AF631" s="544">
        <f t="shared" ref="AF631" si="5407">AD631*AE631</f>
        <v>36.477777777777774</v>
      </c>
      <c r="AG631" s="1030" t="s">
        <v>446</v>
      </c>
      <c r="AH631" s="1007">
        <f t="shared" ref="AH631" si="5408">AF631</f>
        <v>36.477777777777774</v>
      </c>
      <c r="AI631" s="978">
        <f t="shared" ref="AI631" si="5409">AD631</f>
        <v>1.5555555555555556</v>
      </c>
      <c r="AJ631" s="978">
        <f t="shared" ref="AJ631" si="5410">T631</f>
        <v>14</v>
      </c>
    </row>
    <row r="632" spans="1:39">
      <c r="A632" s="999">
        <v>45811</v>
      </c>
      <c r="B632" s="164" t="s">
        <v>607</v>
      </c>
      <c r="C632" s="164" t="s">
        <v>111</v>
      </c>
      <c r="D632" s="162" t="s">
        <v>448</v>
      </c>
      <c r="E632" s="164" t="s">
        <v>283</v>
      </c>
      <c r="F632" s="1000">
        <v>37851</v>
      </c>
      <c r="G632" s="1000"/>
      <c r="H632" s="1000">
        <v>37851</v>
      </c>
      <c r="I632" s="1000"/>
      <c r="J632" s="971">
        <f t="shared" ref="J632" si="5411">H632-F632</f>
        <v>0</v>
      </c>
      <c r="K632" s="1000">
        <v>37851</v>
      </c>
      <c r="L632" s="541">
        <f t="shared" ref="L632" si="5412">K632-H632</f>
        <v>0</v>
      </c>
      <c r="M632" s="1000">
        <v>37867</v>
      </c>
      <c r="N632" s="1000"/>
      <c r="O632" s="541">
        <f t="shared" ref="O632" si="5413">M632-K632</f>
        <v>16</v>
      </c>
      <c r="P632" s="541">
        <f t="shared" ref="P632" si="5414">M632-H632</f>
        <v>16</v>
      </c>
      <c r="Q632" s="1000">
        <v>37874</v>
      </c>
      <c r="R632" s="1000"/>
      <c r="S632" s="971">
        <f t="shared" ref="S632" si="5415">Q632-M632</f>
        <v>7</v>
      </c>
      <c r="T632" s="542">
        <f t="shared" ref="T632" si="5416">Q632-F632</f>
        <v>23</v>
      </c>
      <c r="U632" s="542"/>
      <c r="V632" s="541">
        <f t="shared" ref="V632" si="5417">P632</f>
        <v>16</v>
      </c>
      <c r="W632" s="543">
        <f t="shared" ref="W632" si="5418">T632-V632</f>
        <v>7</v>
      </c>
      <c r="X632" s="972" t="s">
        <v>423</v>
      </c>
      <c r="Y632" s="162" t="s">
        <v>51</v>
      </c>
      <c r="Z632" s="162" t="s">
        <v>29</v>
      </c>
      <c r="AA632" s="972">
        <v>2024</v>
      </c>
      <c r="AB632" s="164" t="s">
        <v>30</v>
      </c>
      <c r="AC632" s="1001">
        <v>9</v>
      </c>
      <c r="AD632" s="974">
        <f t="shared" ref="AD632" si="5419">T632/AC632</f>
        <v>2.5555555555555554</v>
      </c>
      <c r="AE632" s="975">
        <v>23.45</v>
      </c>
      <c r="AF632" s="544">
        <f t="shared" ref="AF632" si="5420">AD632*AE632</f>
        <v>59.92777777777777</v>
      </c>
      <c r="AG632" s="1030" t="s">
        <v>446</v>
      </c>
      <c r="AH632" s="1007">
        <f t="shared" ref="AH632" si="5421">AF632</f>
        <v>59.92777777777777</v>
      </c>
      <c r="AI632" s="978">
        <f t="shared" ref="AI632" si="5422">AD632</f>
        <v>2.5555555555555554</v>
      </c>
      <c r="AJ632" s="978">
        <f t="shared" ref="AJ632" si="5423">T632</f>
        <v>23</v>
      </c>
    </row>
    <row r="633" spans="1:39">
      <c r="A633" s="999">
        <v>45812</v>
      </c>
      <c r="B633" s="164" t="s">
        <v>607</v>
      </c>
      <c r="C633" s="164" t="s">
        <v>111</v>
      </c>
      <c r="D633" s="162" t="s">
        <v>447</v>
      </c>
      <c r="E633" s="164" t="s">
        <v>282</v>
      </c>
      <c r="F633" s="1000">
        <v>37874</v>
      </c>
      <c r="G633" s="1000"/>
      <c r="H633" s="1000">
        <v>37884</v>
      </c>
      <c r="I633" s="1000"/>
      <c r="J633" s="971">
        <f t="shared" ref="J633" si="5424">H633-F633</f>
        <v>10</v>
      </c>
      <c r="K633" s="1000">
        <v>37884</v>
      </c>
      <c r="L633" s="541">
        <f t="shared" ref="L633" si="5425">K633-H633</f>
        <v>0</v>
      </c>
      <c r="M633" s="1000">
        <v>37897</v>
      </c>
      <c r="N633" s="1000"/>
      <c r="O633" s="541">
        <f t="shared" ref="O633" si="5426">M633-K633</f>
        <v>13</v>
      </c>
      <c r="P633" s="541">
        <f t="shared" ref="P633" si="5427">M633-H633</f>
        <v>13</v>
      </c>
      <c r="Q633" s="1000">
        <v>37897</v>
      </c>
      <c r="R633" s="1000"/>
      <c r="S633" s="971">
        <f t="shared" ref="S633" si="5428">Q633-M633</f>
        <v>0</v>
      </c>
      <c r="T633" s="542">
        <f t="shared" ref="T633" si="5429">Q633-F633</f>
        <v>23</v>
      </c>
      <c r="U633" s="542"/>
      <c r="V633" s="541">
        <f t="shared" ref="V633" si="5430">P633</f>
        <v>13</v>
      </c>
      <c r="W633" s="543">
        <f t="shared" ref="W633" si="5431">T633-V633</f>
        <v>10</v>
      </c>
      <c r="X633" s="972" t="s">
        <v>423</v>
      </c>
      <c r="Y633" s="162" t="s">
        <v>51</v>
      </c>
      <c r="Z633" s="162" t="s">
        <v>29</v>
      </c>
      <c r="AA633" s="972">
        <v>2024</v>
      </c>
      <c r="AB633" s="164" t="s">
        <v>30</v>
      </c>
      <c r="AC633" s="1001">
        <v>9</v>
      </c>
      <c r="AD633" s="974">
        <f t="shared" ref="AD633" si="5432">T633/AC633</f>
        <v>2.5555555555555554</v>
      </c>
      <c r="AE633" s="975">
        <v>23.45</v>
      </c>
      <c r="AF633" s="544">
        <f t="shared" ref="AF633" si="5433">AD633*AE633</f>
        <v>59.92777777777777</v>
      </c>
      <c r="AG633" s="1030" t="s">
        <v>446</v>
      </c>
      <c r="AH633" s="1007">
        <f t="shared" ref="AH633" si="5434">AF633</f>
        <v>59.92777777777777</v>
      </c>
      <c r="AI633" s="978">
        <f t="shared" ref="AI633" si="5435">AD633</f>
        <v>2.5555555555555554</v>
      </c>
      <c r="AJ633" s="978">
        <f t="shared" ref="AJ633" si="5436">T633</f>
        <v>23</v>
      </c>
    </row>
    <row r="634" spans="1:39">
      <c r="A634" s="999">
        <v>45812</v>
      </c>
      <c r="B634" s="164" t="s">
        <v>607</v>
      </c>
      <c r="C634" s="164" t="s">
        <v>111</v>
      </c>
      <c r="D634" s="162" t="s">
        <v>584</v>
      </c>
      <c r="E634" s="164" t="s">
        <v>282</v>
      </c>
      <c r="F634" s="1000">
        <v>37897</v>
      </c>
      <c r="G634" s="1000"/>
      <c r="H634" s="1000">
        <v>37897</v>
      </c>
      <c r="I634" s="1000"/>
      <c r="J634" s="971">
        <f t="shared" ref="J634" si="5437">H634-F634</f>
        <v>0</v>
      </c>
      <c r="K634" s="1000">
        <v>37897</v>
      </c>
      <c r="L634" s="541">
        <f t="shared" ref="L634" si="5438">K634-H634</f>
        <v>0</v>
      </c>
      <c r="M634" s="1000">
        <v>37911</v>
      </c>
      <c r="N634" s="1000"/>
      <c r="O634" s="541">
        <f t="shared" ref="O634" si="5439">M634-K634</f>
        <v>14</v>
      </c>
      <c r="P634" s="541">
        <f t="shared" ref="P634" si="5440">M634-H634</f>
        <v>14</v>
      </c>
      <c r="Q634" s="1000">
        <v>37914</v>
      </c>
      <c r="R634" s="1000"/>
      <c r="S634" s="971">
        <f t="shared" ref="S634" si="5441">Q634-M634</f>
        <v>3</v>
      </c>
      <c r="T634" s="542">
        <f t="shared" ref="T634" si="5442">Q634-F634</f>
        <v>17</v>
      </c>
      <c r="U634" s="542"/>
      <c r="V634" s="541">
        <f t="shared" ref="V634" si="5443">P634</f>
        <v>14</v>
      </c>
      <c r="W634" s="543">
        <f t="shared" ref="W634" si="5444">T634-V634</f>
        <v>3</v>
      </c>
      <c r="X634" s="972" t="s">
        <v>423</v>
      </c>
      <c r="Y634" s="162" t="s">
        <v>51</v>
      </c>
      <c r="Z634" s="162" t="s">
        <v>29</v>
      </c>
      <c r="AA634" s="972">
        <v>2024</v>
      </c>
      <c r="AB634" s="164" t="s">
        <v>30</v>
      </c>
      <c r="AC634" s="1001">
        <v>9</v>
      </c>
      <c r="AD634" s="974">
        <f t="shared" ref="AD634" si="5445">T634/AC634</f>
        <v>1.8888888888888888</v>
      </c>
      <c r="AE634" s="975">
        <v>23.45</v>
      </c>
      <c r="AF634" s="544">
        <f t="shared" ref="AF634" si="5446">AD634*AE634</f>
        <v>44.294444444444444</v>
      </c>
      <c r="AG634" s="1030" t="s">
        <v>446</v>
      </c>
      <c r="AH634" s="1007">
        <f t="shared" ref="AH634" si="5447">AF634</f>
        <v>44.294444444444444</v>
      </c>
      <c r="AI634" s="978">
        <f t="shared" ref="AI634" si="5448">AD634</f>
        <v>1.8888888888888888</v>
      </c>
      <c r="AJ634" s="978">
        <f t="shared" ref="AJ634" si="5449">T634</f>
        <v>17</v>
      </c>
    </row>
    <row r="635" spans="1:39">
      <c r="A635" s="999">
        <v>45812</v>
      </c>
      <c r="B635" s="164" t="s">
        <v>607</v>
      </c>
      <c r="C635" s="164" t="s">
        <v>111</v>
      </c>
      <c r="D635" s="162" t="s">
        <v>609</v>
      </c>
      <c r="E635" s="164" t="s">
        <v>283</v>
      </c>
      <c r="F635" s="1000">
        <v>37914</v>
      </c>
      <c r="G635" s="1000"/>
      <c r="H635" s="1000">
        <v>37917</v>
      </c>
      <c r="I635" s="1000"/>
      <c r="J635" s="971">
        <f t="shared" ref="J635" si="5450">H635-F635</f>
        <v>3</v>
      </c>
      <c r="K635" s="1000">
        <v>37917</v>
      </c>
      <c r="L635" s="541">
        <f t="shared" ref="L635" si="5451">K635-H635</f>
        <v>0</v>
      </c>
      <c r="M635" s="1000">
        <v>37929</v>
      </c>
      <c r="N635" s="1000"/>
      <c r="O635" s="541">
        <f t="shared" ref="O635" si="5452">M635-K635</f>
        <v>12</v>
      </c>
      <c r="P635" s="541">
        <f t="shared" ref="P635" si="5453">M635-H635</f>
        <v>12</v>
      </c>
      <c r="Q635" s="1000">
        <v>37929</v>
      </c>
      <c r="R635" s="1000"/>
      <c r="S635" s="971">
        <f t="shared" ref="S635" si="5454">Q635-M635</f>
        <v>0</v>
      </c>
      <c r="T635" s="542">
        <f t="shared" ref="T635" si="5455">Q635-F635</f>
        <v>15</v>
      </c>
      <c r="U635" s="542"/>
      <c r="V635" s="541">
        <f t="shared" ref="V635" si="5456">P635</f>
        <v>12</v>
      </c>
      <c r="W635" s="543">
        <f t="shared" ref="W635" si="5457">T635-V635</f>
        <v>3</v>
      </c>
      <c r="X635" s="972" t="s">
        <v>423</v>
      </c>
      <c r="Y635" s="162" t="s">
        <v>51</v>
      </c>
      <c r="Z635" s="162" t="s">
        <v>29</v>
      </c>
      <c r="AA635" s="972">
        <v>2024</v>
      </c>
      <c r="AB635" s="164" t="s">
        <v>30</v>
      </c>
      <c r="AC635" s="1001">
        <v>9</v>
      </c>
      <c r="AD635" s="974">
        <f t="shared" ref="AD635" si="5458">T635/AC635</f>
        <v>1.6666666666666667</v>
      </c>
      <c r="AE635" s="975">
        <v>23.45</v>
      </c>
      <c r="AF635" s="544">
        <f t="shared" ref="AF635" si="5459">AD635*AE635</f>
        <v>39.083333333333336</v>
      </c>
      <c r="AG635" s="1030" t="s">
        <v>446</v>
      </c>
      <c r="AH635" s="1007">
        <f t="shared" ref="AH635" si="5460">AF635</f>
        <v>39.083333333333336</v>
      </c>
      <c r="AI635" s="978">
        <f t="shared" ref="AI635" si="5461">AD635</f>
        <v>1.6666666666666667</v>
      </c>
      <c r="AJ635" s="978">
        <f t="shared" ref="AJ635" si="5462">T635</f>
        <v>15</v>
      </c>
    </row>
    <row r="636" spans="1:39">
      <c r="A636" s="999">
        <v>45812</v>
      </c>
      <c r="B636" s="164" t="s">
        <v>607</v>
      </c>
      <c r="C636" s="164" t="s">
        <v>111</v>
      </c>
      <c r="D636" s="162" t="s">
        <v>448</v>
      </c>
      <c r="E636" s="164" t="s">
        <v>283</v>
      </c>
      <c r="F636" s="1000">
        <v>37929</v>
      </c>
      <c r="G636" s="1000"/>
      <c r="H636" s="1000">
        <v>37929</v>
      </c>
      <c r="I636" s="1000"/>
      <c r="J636" s="971">
        <f t="shared" ref="J636" si="5463">H636-F636</f>
        <v>0</v>
      </c>
      <c r="K636" s="1000">
        <v>37929</v>
      </c>
      <c r="L636" s="541">
        <f t="shared" ref="L636" si="5464">K636-H636</f>
        <v>0</v>
      </c>
      <c r="M636" s="1000">
        <v>37945</v>
      </c>
      <c r="N636" s="1000"/>
      <c r="O636" s="541">
        <f t="shared" ref="O636" si="5465">M636-K636</f>
        <v>16</v>
      </c>
      <c r="P636" s="541">
        <f t="shared" ref="P636" si="5466">M636-H636</f>
        <v>16</v>
      </c>
      <c r="Q636" s="1000">
        <v>37952</v>
      </c>
      <c r="R636" s="1000"/>
      <c r="S636" s="971">
        <f t="shared" ref="S636" si="5467">Q636-M636</f>
        <v>7</v>
      </c>
      <c r="T636" s="542">
        <f t="shared" ref="T636" si="5468">Q636-F636</f>
        <v>23</v>
      </c>
      <c r="U636" s="542"/>
      <c r="V636" s="541">
        <f t="shared" ref="V636" si="5469">P636</f>
        <v>16</v>
      </c>
      <c r="W636" s="543">
        <f t="shared" ref="W636" si="5470">T636-V636</f>
        <v>7</v>
      </c>
      <c r="X636" s="972" t="s">
        <v>423</v>
      </c>
      <c r="Y636" s="162" t="s">
        <v>51</v>
      </c>
      <c r="Z636" s="162" t="s">
        <v>29</v>
      </c>
      <c r="AA636" s="972">
        <v>2024</v>
      </c>
      <c r="AB636" s="164" t="s">
        <v>30</v>
      </c>
      <c r="AC636" s="1001">
        <v>9</v>
      </c>
      <c r="AD636" s="974">
        <f t="shared" ref="AD636" si="5471">T636/AC636</f>
        <v>2.5555555555555554</v>
      </c>
      <c r="AE636" s="975">
        <v>23.45</v>
      </c>
      <c r="AF636" s="544">
        <f t="shared" ref="AF636" si="5472">AD636*AE636</f>
        <v>59.92777777777777</v>
      </c>
      <c r="AG636" s="1030" t="s">
        <v>446</v>
      </c>
      <c r="AH636" s="1007">
        <f t="shared" ref="AH636" si="5473">AF636</f>
        <v>59.92777777777777</v>
      </c>
      <c r="AI636" s="978">
        <f t="shared" ref="AI636" si="5474">AD636</f>
        <v>2.5555555555555554</v>
      </c>
      <c r="AJ636" s="978">
        <f t="shared" ref="AJ636" si="5475">T636</f>
        <v>23</v>
      </c>
      <c r="AK636" s="1114" t="s">
        <v>439</v>
      </c>
      <c r="AL636" s="1114" t="s">
        <v>440</v>
      </c>
      <c r="AM636" s="1115" t="s">
        <v>2</v>
      </c>
    </row>
    <row r="637" spans="1:39">
      <c r="A637" s="999">
        <v>45813</v>
      </c>
      <c r="B637" s="164" t="s">
        <v>607</v>
      </c>
      <c r="C637" s="164" t="s">
        <v>111</v>
      </c>
      <c r="D637" s="162" t="s">
        <v>447</v>
      </c>
      <c r="E637" s="164" t="s">
        <v>282</v>
      </c>
      <c r="F637" s="1000">
        <v>37952</v>
      </c>
      <c r="G637" s="1000"/>
      <c r="H637" s="1000">
        <v>37961</v>
      </c>
      <c r="I637" s="1000"/>
      <c r="J637" s="971">
        <f t="shared" ref="J637" si="5476">H637-F637</f>
        <v>9</v>
      </c>
      <c r="K637" s="1000">
        <v>37961</v>
      </c>
      <c r="L637" s="541">
        <f t="shared" ref="L637" si="5477">K637-H637</f>
        <v>0</v>
      </c>
      <c r="M637" s="1000">
        <v>37988</v>
      </c>
      <c r="N637" s="1000"/>
      <c r="O637" s="541">
        <f t="shared" ref="O637" si="5478">M637-K637</f>
        <v>27</v>
      </c>
      <c r="P637" s="541">
        <f t="shared" ref="P637" si="5479">M637-H637</f>
        <v>27</v>
      </c>
      <c r="Q637" s="1000">
        <v>37994</v>
      </c>
      <c r="R637" s="1000"/>
      <c r="S637" s="971">
        <f t="shared" ref="S637" si="5480">Q637-M637</f>
        <v>6</v>
      </c>
      <c r="T637" s="542">
        <f t="shared" ref="T637" si="5481">Q637-F637</f>
        <v>42</v>
      </c>
      <c r="U637" s="542"/>
      <c r="V637" s="541">
        <f t="shared" ref="V637" si="5482">P637</f>
        <v>27</v>
      </c>
      <c r="W637" s="543">
        <f t="shared" ref="W637" si="5483">T637-V637</f>
        <v>15</v>
      </c>
      <c r="X637" s="972" t="s">
        <v>423</v>
      </c>
      <c r="Y637" s="162" t="s">
        <v>51</v>
      </c>
      <c r="Z637" s="162" t="s">
        <v>29</v>
      </c>
      <c r="AA637" s="972">
        <v>2024</v>
      </c>
      <c r="AB637" s="164" t="s">
        <v>30</v>
      </c>
      <c r="AC637" s="1001">
        <v>9</v>
      </c>
      <c r="AD637" s="974">
        <f t="shared" ref="AD637" si="5484">T637/AC637</f>
        <v>4.666666666666667</v>
      </c>
      <c r="AE637" s="975">
        <v>23.45</v>
      </c>
      <c r="AF637" s="544">
        <f t="shared" ref="AF637" si="5485">AD637*AE637</f>
        <v>109.43333333333334</v>
      </c>
      <c r="AG637" s="1030" t="s">
        <v>446</v>
      </c>
      <c r="AH637" s="1007">
        <f t="shared" ref="AH637" si="5486">AF637</f>
        <v>109.43333333333334</v>
      </c>
      <c r="AI637" s="978">
        <f t="shared" ref="AI637" si="5487">AD637</f>
        <v>4.666666666666667</v>
      </c>
      <c r="AJ637" s="978">
        <f t="shared" ref="AJ637" si="5488">T637</f>
        <v>42</v>
      </c>
      <c r="AK637" s="1121">
        <f>SUM(AH631:AH637)</f>
        <v>409.07222222222219</v>
      </c>
      <c r="AL637" s="1116">
        <v>500</v>
      </c>
      <c r="AM637" s="1117">
        <v>45813</v>
      </c>
    </row>
    <row r="638" spans="1:39">
      <c r="A638" s="999">
        <v>45813</v>
      </c>
      <c r="B638" s="164" t="s">
        <v>607</v>
      </c>
      <c r="C638" s="164" t="s">
        <v>111</v>
      </c>
      <c r="D638" s="162" t="s">
        <v>448</v>
      </c>
      <c r="E638" s="164" t="s">
        <v>283</v>
      </c>
      <c r="F638" s="1000">
        <v>37994</v>
      </c>
      <c r="G638" s="1000"/>
      <c r="H638" s="1000">
        <v>38002</v>
      </c>
      <c r="I638" s="1000"/>
      <c r="J638" s="971">
        <f t="shared" ref="J638" si="5489">H638-F638</f>
        <v>8</v>
      </c>
      <c r="K638" s="1000">
        <v>38002</v>
      </c>
      <c r="L638" s="541">
        <f t="shared" ref="L638" si="5490">K638-H638</f>
        <v>0</v>
      </c>
      <c r="M638" s="1000">
        <v>38018</v>
      </c>
      <c r="N638" s="1000"/>
      <c r="O638" s="541">
        <f t="shared" ref="O638" si="5491">M638-K638</f>
        <v>16</v>
      </c>
      <c r="P638" s="541">
        <f t="shared" ref="P638" si="5492">M638-H638</f>
        <v>16</v>
      </c>
      <c r="Q638" s="1000">
        <v>38025</v>
      </c>
      <c r="R638" s="1000"/>
      <c r="S638" s="971">
        <f t="shared" ref="S638" si="5493">Q638-M638</f>
        <v>7</v>
      </c>
      <c r="T638" s="542">
        <f t="shared" ref="T638" si="5494">Q638-F638</f>
        <v>31</v>
      </c>
      <c r="U638" s="542"/>
      <c r="V638" s="541">
        <f t="shared" ref="V638" si="5495">P638</f>
        <v>16</v>
      </c>
      <c r="W638" s="543">
        <f t="shared" ref="W638" si="5496">T638-V638</f>
        <v>15</v>
      </c>
      <c r="X638" s="972" t="s">
        <v>423</v>
      </c>
      <c r="Y638" s="162" t="s">
        <v>51</v>
      </c>
      <c r="Z638" s="162" t="s">
        <v>29</v>
      </c>
      <c r="AA638" s="972">
        <v>2024</v>
      </c>
      <c r="AB638" s="164" t="s">
        <v>30</v>
      </c>
      <c r="AC638" s="1001">
        <v>9</v>
      </c>
      <c r="AD638" s="974">
        <f t="shared" ref="AD638" si="5497">T638/AC638</f>
        <v>3.4444444444444446</v>
      </c>
      <c r="AE638" s="975">
        <v>23.45</v>
      </c>
      <c r="AF638" s="544">
        <f t="shared" ref="AF638" si="5498">AD638*AE638</f>
        <v>80.772222222222226</v>
      </c>
      <c r="AG638" s="1030" t="s">
        <v>446</v>
      </c>
      <c r="AH638" s="1007">
        <f t="shared" ref="AH638" si="5499">AF638</f>
        <v>80.772222222222226</v>
      </c>
      <c r="AI638" s="978">
        <f t="shared" ref="AI638" si="5500">AD638</f>
        <v>3.4444444444444446</v>
      </c>
      <c r="AJ638" s="978">
        <f t="shared" ref="AJ638" si="5501">T638</f>
        <v>31</v>
      </c>
    </row>
    <row r="639" spans="1:39">
      <c r="A639" s="999">
        <v>45814</v>
      </c>
      <c r="B639" s="164" t="s">
        <v>607</v>
      </c>
      <c r="C639" s="164" t="s">
        <v>111</v>
      </c>
      <c r="D639" s="162" t="s">
        <v>447</v>
      </c>
      <c r="E639" s="164" t="s">
        <v>282</v>
      </c>
      <c r="F639" s="1000">
        <v>38025</v>
      </c>
      <c r="G639" s="1000"/>
      <c r="H639" s="1000">
        <v>38035</v>
      </c>
      <c r="I639" s="1000"/>
      <c r="J639" s="971">
        <f t="shared" ref="J639" si="5502">H639-F639</f>
        <v>10</v>
      </c>
      <c r="K639" s="1000">
        <v>38035</v>
      </c>
      <c r="L639" s="541">
        <f t="shared" ref="L639" si="5503">K639-H639</f>
        <v>0</v>
      </c>
      <c r="M639" s="1000">
        <v>38048</v>
      </c>
      <c r="N639" s="1000"/>
      <c r="O639" s="541">
        <f t="shared" ref="O639" si="5504">M639-K639</f>
        <v>13</v>
      </c>
      <c r="P639" s="541">
        <f t="shared" ref="P639" si="5505">M639-H639</f>
        <v>13</v>
      </c>
      <c r="Q639" s="1000">
        <v>38048</v>
      </c>
      <c r="R639" s="1000"/>
      <c r="S639" s="971">
        <f t="shared" ref="S639" si="5506">Q639-M639</f>
        <v>0</v>
      </c>
      <c r="T639" s="542">
        <f t="shared" ref="T639" si="5507">Q639-F639</f>
        <v>23</v>
      </c>
      <c r="U639" s="542"/>
      <c r="V639" s="541">
        <f t="shared" ref="V639" si="5508">P639</f>
        <v>13</v>
      </c>
      <c r="W639" s="543">
        <f t="shared" ref="W639" si="5509">T639-V639</f>
        <v>10</v>
      </c>
      <c r="X639" s="972" t="s">
        <v>423</v>
      </c>
      <c r="Y639" s="162" t="s">
        <v>51</v>
      </c>
      <c r="Z639" s="162" t="s">
        <v>29</v>
      </c>
      <c r="AA639" s="972">
        <v>2024</v>
      </c>
      <c r="AB639" s="164" t="s">
        <v>30</v>
      </c>
      <c r="AC639" s="1001">
        <v>9</v>
      </c>
      <c r="AD639" s="974">
        <f t="shared" ref="AD639" si="5510">T639/AC639</f>
        <v>2.5555555555555554</v>
      </c>
      <c r="AE639" s="975">
        <v>23.45</v>
      </c>
      <c r="AF639" s="544">
        <f t="shared" ref="AF639" si="5511">AD639*AE639</f>
        <v>59.92777777777777</v>
      </c>
      <c r="AG639" s="1030" t="s">
        <v>446</v>
      </c>
      <c r="AH639" s="1007">
        <f t="shared" ref="AH639" si="5512">AF639</f>
        <v>59.92777777777777</v>
      </c>
      <c r="AI639" s="978">
        <f t="shared" ref="AI639" si="5513">AD639</f>
        <v>2.5555555555555554</v>
      </c>
      <c r="AJ639" s="978">
        <f t="shared" ref="AJ639" si="5514">T639</f>
        <v>23</v>
      </c>
    </row>
    <row r="640" spans="1:39">
      <c r="A640" s="999">
        <v>45814</v>
      </c>
      <c r="B640" s="164" t="s">
        <v>607</v>
      </c>
      <c r="C640" s="164" t="s">
        <v>111</v>
      </c>
      <c r="D640" s="162" t="s">
        <v>584</v>
      </c>
      <c r="E640" s="164" t="s">
        <v>282</v>
      </c>
      <c r="F640" s="1000">
        <v>38048</v>
      </c>
      <c r="G640" s="1000"/>
      <c r="H640" s="1000">
        <v>38048</v>
      </c>
      <c r="I640" s="1000"/>
      <c r="J640" s="971">
        <f t="shared" ref="J640" si="5515">H640-F640</f>
        <v>0</v>
      </c>
      <c r="K640" s="1000">
        <v>38048</v>
      </c>
      <c r="L640" s="541">
        <f t="shared" ref="L640" si="5516">K640-H640</f>
        <v>0</v>
      </c>
      <c r="M640" s="1000">
        <v>38062</v>
      </c>
      <c r="N640" s="1000"/>
      <c r="O640" s="541">
        <f t="shared" ref="O640" si="5517">M640-K640</f>
        <v>14</v>
      </c>
      <c r="P640" s="541">
        <f t="shared" ref="P640" si="5518">M640-H640</f>
        <v>14</v>
      </c>
      <c r="Q640" s="1000">
        <v>38065</v>
      </c>
      <c r="R640" s="1000"/>
      <c r="S640" s="971">
        <f t="shared" ref="S640" si="5519">Q640-M640</f>
        <v>3</v>
      </c>
      <c r="T640" s="542">
        <f t="shared" ref="T640" si="5520">Q640-F640</f>
        <v>17</v>
      </c>
      <c r="U640" s="542"/>
      <c r="V640" s="541">
        <f t="shared" ref="V640" si="5521">P640</f>
        <v>14</v>
      </c>
      <c r="W640" s="543">
        <f t="shared" ref="W640" si="5522">T640-V640</f>
        <v>3</v>
      </c>
      <c r="X640" s="972" t="s">
        <v>423</v>
      </c>
      <c r="Y640" s="162" t="s">
        <v>51</v>
      </c>
      <c r="Z640" s="162" t="s">
        <v>29</v>
      </c>
      <c r="AA640" s="972">
        <v>2024</v>
      </c>
      <c r="AB640" s="164" t="s">
        <v>30</v>
      </c>
      <c r="AC640" s="1001">
        <v>9</v>
      </c>
      <c r="AD640" s="974">
        <f t="shared" ref="AD640" si="5523">T640/AC640</f>
        <v>1.8888888888888888</v>
      </c>
      <c r="AE640" s="975">
        <v>23.45</v>
      </c>
      <c r="AF640" s="544">
        <f t="shared" ref="AF640" si="5524">AD640*AE640</f>
        <v>44.294444444444444</v>
      </c>
      <c r="AG640" s="1030" t="s">
        <v>446</v>
      </c>
      <c r="AH640" s="1007">
        <f t="shared" ref="AH640" si="5525">AF640</f>
        <v>44.294444444444444</v>
      </c>
      <c r="AI640" s="978">
        <f t="shared" ref="AI640" si="5526">AD640</f>
        <v>1.8888888888888888</v>
      </c>
      <c r="AJ640" s="978">
        <f t="shared" ref="AJ640" si="5527">T640</f>
        <v>17</v>
      </c>
    </row>
    <row r="641" spans="1:39">
      <c r="A641" s="999">
        <v>45814</v>
      </c>
      <c r="B641" s="164" t="s">
        <v>607</v>
      </c>
      <c r="C641" s="164" t="s">
        <v>111</v>
      </c>
      <c r="D641" s="162" t="s">
        <v>609</v>
      </c>
      <c r="E641" s="164" t="s">
        <v>283</v>
      </c>
      <c r="F641" s="1000">
        <v>38065</v>
      </c>
      <c r="G641" s="1000"/>
      <c r="H641" s="1000">
        <v>38068</v>
      </c>
      <c r="I641" s="1000"/>
      <c r="J641" s="971">
        <f t="shared" ref="J641" si="5528">H641-F641</f>
        <v>3</v>
      </c>
      <c r="K641" s="1000">
        <v>38068</v>
      </c>
      <c r="L641" s="541">
        <f t="shared" ref="L641" si="5529">K641-H641</f>
        <v>0</v>
      </c>
      <c r="M641" s="1000">
        <v>38080</v>
      </c>
      <c r="N641" s="1000"/>
      <c r="O641" s="541">
        <f t="shared" ref="O641" si="5530">M641-K641</f>
        <v>12</v>
      </c>
      <c r="P641" s="541">
        <f t="shared" ref="P641" si="5531">M641-H641</f>
        <v>12</v>
      </c>
      <c r="Q641" s="1000">
        <v>38080</v>
      </c>
      <c r="R641" s="1000"/>
      <c r="S641" s="971">
        <f t="shared" ref="S641" si="5532">Q641-M641</f>
        <v>0</v>
      </c>
      <c r="T641" s="542">
        <f t="shared" ref="T641" si="5533">Q641-F641</f>
        <v>15</v>
      </c>
      <c r="U641" s="542"/>
      <c r="V641" s="541">
        <f t="shared" ref="V641" si="5534">P641</f>
        <v>12</v>
      </c>
      <c r="W641" s="543">
        <f t="shared" ref="W641" si="5535">T641-V641</f>
        <v>3</v>
      </c>
      <c r="X641" s="972" t="s">
        <v>423</v>
      </c>
      <c r="Y641" s="162" t="s">
        <v>51</v>
      </c>
      <c r="Z641" s="162" t="s">
        <v>29</v>
      </c>
      <c r="AA641" s="972">
        <v>2024</v>
      </c>
      <c r="AB641" s="164" t="s">
        <v>30</v>
      </c>
      <c r="AC641" s="1001">
        <v>9</v>
      </c>
      <c r="AD641" s="974">
        <f t="shared" ref="AD641" si="5536">T641/AC641</f>
        <v>1.6666666666666667</v>
      </c>
      <c r="AE641" s="975">
        <v>23.45</v>
      </c>
      <c r="AF641" s="544">
        <f t="shared" ref="AF641" si="5537">AD641*AE641</f>
        <v>39.083333333333336</v>
      </c>
      <c r="AG641" s="1030" t="s">
        <v>446</v>
      </c>
      <c r="AH641" s="1007">
        <f t="shared" ref="AH641" si="5538">AF641</f>
        <v>39.083333333333336</v>
      </c>
      <c r="AI641" s="978">
        <f t="shared" ref="AI641" si="5539">AD641</f>
        <v>1.6666666666666667</v>
      </c>
      <c r="AJ641" s="978">
        <f t="shared" ref="AJ641" si="5540">T641</f>
        <v>15</v>
      </c>
    </row>
    <row r="642" spans="1:39">
      <c r="A642" s="999">
        <v>45814</v>
      </c>
      <c r="B642" s="164" t="s">
        <v>607</v>
      </c>
      <c r="C642" s="164" t="s">
        <v>111</v>
      </c>
      <c r="D642" s="162" t="s">
        <v>448</v>
      </c>
      <c r="E642" s="164" t="s">
        <v>283</v>
      </c>
      <c r="F642" s="1000">
        <v>38080</v>
      </c>
      <c r="G642" s="1000"/>
      <c r="H642" s="1000">
        <v>38080</v>
      </c>
      <c r="I642" s="1000"/>
      <c r="J642" s="971">
        <f t="shared" ref="J642" si="5541">H642-F642</f>
        <v>0</v>
      </c>
      <c r="K642" s="1000">
        <v>38080</v>
      </c>
      <c r="L642" s="541">
        <f t="shared" ref="L642" si="5542">K642-H642</f>
        <v>0</v>
      </c>
      <c r="M642" s="1000">
        <v>38096</v>
      </c>
      <c r="N642" s="1000"/>
      <c r="O642" s="541">
        <f t="shared" ref="O642" si="5543">M642-K642</f>
        <v>16</v>
      </c>
      <c r="P642" s="541">
        <f t="shared" ref="P642" si="5544">M642-H642</f>
        <v>16</v>
      </c>
      <c r="Q642" s="1000">
        <v>38103</v>
      </c>
      <c r="R642" s="1000"/>
      <c r="S642" s="971">
        <f t="shared" ref="S642" si="5545">Q642-M642</f>
        <v>7</v>
      </c>
      <c r="T642" s="542">
        <f t="shared" ref="T642" si="5546">Q642-F642</f>
        <v>23</v>
      </c>
      <c r="U642" s="542"/>
      <c r="V642" s="541">
        <f t="shared" ref="V642" si="5547">P642</f>
        <v>16</v>
      </c>
      <c r="W642" s="543">
        <f t="shared" ref="W642" si="5548">T642-V642</f>
        <v>7</v>
      </c>
      <c r="X642" s="972" t="s">
        <v>423</v>
      </c>
      <c r="Y642" s="162" t="s">
        <v>51</v>
      </c>
      <c r="Z642" s="162" t="s">
        <v>29</v>
      </c>
      <c r="AA642" s="972">
        <v>2024</v>
      </c>
      <c r="AB642" s="164" t="s">
        <v>30</v>
      </c>
      <c r="AC642" s="1001">
        <v>9</v>
      </c>
      <c r="AD642" s="974">
        <f t="shared" ref="AD642" si="5549">T642/AC642</f>
        <v>2.5555555555555554</v>
      </c>
      <c r="AE642" s="975">
        <v>23.45</v>
      </c>
      <c r="AF642" s="544">
        <f t="shared" ref="AF642" si="5550">AD642*AE642</f>
        <v>59.92777777777777</v>
      </c>
      <c r="AG642" s="1030" t="s">
        <v>446</v>
      </c>
      <c r="AH642" s="1007">
        <f t="shared" ref="AH642" si="5551">AF642</f>
        <v>59.92777777777777</v>
      </c>
      <c r="AI642" s="978">
        <f t="shared" ref="AI642" si="5552">AD642</f>
        <v>2.5555555555555554</v>
      </c>
      <c r="AJ642" s="978">
        <f t="shared" ref="AJ642" si="5553">T642</f>
        <v>23</v>
      </c>
    </row>
    <row r="643" spans="1:39">
      <c r="A643" s="999">
        <v>45817</v>
      </c>
      <c r="B643" s="164" t="s">
        <v>607</v>
      </c>
      <c r="C643" s="164" t="s">
        <v>111</v>
      </c>
      <c r="D643" s="162" t="s">
        <v>447</v>
      </c>
      <c r="E643" s="164" t="s">
        <v>282</v>
      </c>
      <c r="F643" s="1000">
        <v>38103</v>
      </c>
      <c r="G643" s="1000"/>
      <c r="H643" s="1000">
        <v>38112</v>
      </c>
      <c r="I643" s="1000"/>
      <c r="J643" s="971">
        <f t="shared" ref="J643" si="5554">H643-F643</f>
        <v>9</v>
      </c>
      <c r="K643" s="1000">
        <v>38112</v>
      </c>
      <c r="L643" s="541">
        <f t="shared" ref="L643" si="5555">K643-H643</f>
        <v>0</v>
      </c>
      <c r="M643" s="1000">
        <v>38126</v>
      </c>
      <c r="N643" s="1000"/>
      <c r="O643" s="541">
        <f t="shared" ref="O643" si="5556">M643-K643</f>
        <v>14</v>
      </c>
      <c r="P643" s="541">
        <f t="shared" ref="P643" si="5557">M643-H643</f>
        <v>14</v>
      </c>
      <c r="Q643" s="1000">
        <v>38126</v>
      </c>
      <c r="R643" s="1000"/>
      <c r="S643" s="971">
        <f t="shared" ref="S643" si="5558">Q643-M643</f>
        <v>0</v>
      </c>
      <c r="T643" s="542">
        <f t="shared" ref="T643" si="5559">Q643-F643</f>
        <v>23</v>
      </c>
      <c r="U643" s="542"/>
      <c r="V643" s="541">
        <f t="shared" ref="V643" si="5560">P643</f>
        <v>14</v>
      </c>
      <c r="W643" s="543">
        <f t="shared" ref="W643" si="5561">T643-V643</f>
        <v>9</v>
      </c>
      <c r="X643" s="972" t="s">
        <v>423</v>
      </c>
      <c r="Y643" s="162" t="s">
        <v>51</v>
      </c>
      <c r="Z643" s="162" t="s">
        <v>29</v>
      </c>
      <c r="AA643" s="972">
        <v>2024</v>
      </c>
      <c r="AB643" s="164" t="s">
        <v>30</v>
      </c>
      <c r="AC643" s="1001">
        <v>9</v>
      </c>
      <c r="AD643" s="974">
        <f t="shared" ref="AD643" si="5562">T643/AC643</f>
        <v>2.5555555555555554</v>
      </c>
      <c r="AE643" s="975">
        <v>23.45</v>
      </c>
      <c r="AF643" s="544">
        <f t="shared" ref="AF643" si="5563">AD643*AE643</f>
        <v>59.92777777777777</v>
      </c>
      <c r="AG643" s="1030" t="s">
        <v>446</v>
      </c>
      <c r="AH643" s="1007">
        <f t="shared" ref="AH643" si="5564">AF643</f>
        <v>59.92777777777777</v>
      </c>
      <c r="AI643" s="978">
        <f t="shared" ref="AI643" si="5565">AD643</f>
        <v>2.5555555555555554</v>
      </c>
      <c r="AJ643" s="978">
        <f t="shared" ref="AJ643" si="5566">T643</f>
        <v>23</v>
      </c>
    </row>
    <row r="644" spans="1:39">
      <c r="A644" s="999">
        <v>45817</v>
      </c>
      <c r="B644" s="164" t="s">
        <v>607</v>
      </c>
      <c r="C644" s="164" t="s">
        <v>111</v>
      </c>
      <c r="D644" s="162" t="s">
        <v>584</v>
      </c>
      <c r="E644" s="164" t="s">
        <v>282</v>
      </c>
      <c r="F644" s="1000">
        <v>38126</v>
      </c>
      <c r="G644" s="1000"/>
      <c r="H644" s="1000">
        <v>38126</v>
      </c>
      <c r="I644" s="1000"/>
      <c r="J644" s="971">
        <f t="shared" ref="J644" si="5567">H644-F644</f>
        <v>0</v>
      </c>
      <c r="K644" s="1000">
        <v>38126</v>
      </c>
      <c r="L644" s="541">
        <f t="shared" ref="L644" si="5568">K644-H644</f>
        <v>0</v>
      </c>
      <c r="M644" s="1000">
        <v>38140</v>
      </c>
      <c r="N644" s="1000"/>
      <c r="O644" s="541">
        <f t="shared" ref="O644" si="5569">M644-K644</f>
        <v>14</v>
      </c>
      <c r="P644" s="541">
        <f t="shared" ref="P644" si="5570">M644-H644</f>
        <v>14</v>
      </c>
      <c r="Q644" s="1000">
        <v>38143</v>
      </c>
      <c r="R644" s="1000"/>
      <c r="S644" s="971">
        <f t="shared" ref="S644" si="5571">Q644-M644</f>
        <v>3</v>
      </c>
      <c r="T644" s="542">
        <f t="shared" ref="T644" si="5572">Q644-F644</f>
        <v>17</v>
      </c>
      <c r="U644" s="542"/>
      <c r="V644" s="541">
        <f t="shared" ref="V644" si="5573">P644</f>
        <v>14</v>
      </c>
      <c r="W644" s="543">
        <f t="shared" ref="W644" si="5574">T644-V644</f>
        <v>3</v>
      </c>
      <c r="X644" s="972" t="s">
        <v>423</v>
      </c>
      <c r="Y644" s="162" t="s">
        <v>51</v>
      </c>
      <c r="Z644" s="162" t="s">
        <v>29</v>
      </c>
      <c r="AA644" s="972">
        <v>2024</v>
      </c>
      <c r="AB644" s="164" t="s">
        <v>30</v>
      </c>
      <c r="AC644" s="1001">
        <v>9</v>
      </c>
      <c r="AD644" s="974">
        <f t="shared" ref="AD644" si="5575">T644/AC644</f>
        <v>1.8888888888888888</v>
      </c>
      <c r="AE644" s="975">
        <v>23.45</v>
      </c>
      <c r="AF644" s="544">
        <f t="shared" ref="AF644" si="5576">AD644*AE644</f>
        <v>44.294444444444444</v>
      </c>
      <c r="AG644" s="1030" t="s">
        <v>446</v>
      </c>
      <c r="AH644" s="1007">
        <f t="shared" ref="AH644" si="5577">AF644</f>
        <v>44.294444444444444</v>
      </c>
      <c r="AI644" s="978">
        <f t="shared" ref="AI644" si="5578">AD644</f>
        <v>1.8888888888888888</v>
      </c>
      <c r="AJ644" s="978">
        <f t="shared" ref="AJ644" si="5579">T644</f>
        <v>17</v>
      </c>
    </row>
    <row r="645" spans="1:39">
      <c r="A645" s="999">
        <v>45817</v>
      </c>
      <c r="B645" s="164" t="s">
        <v>607</v>
      </c>
      <c r="C645" s="164" t="s">
        <v>111</v>
      </c>
      <c r="D645" s="162" t="s">
        <v>609</v>
      </c>
      <c r="E645" s="164" t="s">
        <v>283</v>
      </c>
      <c r="F645" s="1000">
        <v>38143</v>
      </c>
      <c r="G645" s="1000"/>
      <c r="H645" s="1000">
        <v>38157</v>
      </c>
      <c r="I645" s="1000"/>
      <c r="J645" s="971">
        <f t="shared" ref="J645" si="5580">H645-F645</f>
        <v>14</v>
      </c>
      <c r="K645" s="1000">
        <v>38157</v>
      </c>
      <c r="L645" s="541">
        <f t="shared" ref="L645" si="5581">K645-H645</f>
        <v>0</v>
      </c>
      <c r="M645" s="1000">
        <v>38169</v>
      </c>
      <c r="N645" s="1000"/>
      <c r="O645" s="541">
        <f t="shared" ref="O645" si="5582">M645-K645</f>
        <v>12</v>
      </c>
      <c r="P645" s="541">
        <f t="shared" ref="P645" si="5583">M645-H645</f>
        <v>12</v>
      </c>
      <c r="Q645" s="1000">
        <v>38169</v>
      </c>
      <c r="R645" s="1000"/>
      <c r="S645" s="971">
        <f t="shared" ref="S645" si="5584">Q645-M645</f>
        <v>0</v>
      </c>
      <c r="T645" s="542">
        <f t="shared" ref="T645" si="5585">Q645-F645</f>
        <v>26</v>
      </c>
      <c r="U645" s="542"/>
      <c r="V645" s="541">
        <f t="shared" ref="V645" si="5586">P645</f>
        <v>12</v>
      </c>
      <c r="W645" s="543">
        <f t="shared" ref="W645" si="5587">T645-V645</f>
        <v>14</v>
      </c>
      <c r="X645" s="972" t="s">
        <v>423</v>
      </c>
      <c r="Y645" s="162" t="s">
        <v>51</v>
      </c>
      <c r="Z645" s="162" t="s">
        <v>29</v>
      </c>
      <c r="AA645" s="972">
        <v>2024</v>
      </c>
      <c r="AB645" s="164" t="s">
        <v>30</v>
      </c>
      <c r="AC645" s="1001">
        <v>9</v>
      </c>
      <c r="AD645" s="974">
        <f t="shared" ref="AD645" si="5588">T645/AC645</f>
        <v>2.8888888888888888</v>
      </c>
      <c r="AE645" s="975">
        <v>23.45</v>
      </c>
      <c r="AF645" s="544">
        <f t="shared" ref="AF645" si="5589">AD645*AE645</f>
        <v>67.74444444444444</v>
      </c>
      <c r="AG645" s="1030" t="s">
        <v>446</v>
      </c>
      <c r="AH645" s="1007">
        <f t="shared" ref="AH645" si="5590">AF645</f>
        <v>67.74444444444444</v>
      </c>
      <c r="AI645" s="978">
        <f t="shared" ref="AI645" si="5591">AD645</f>
        <v>2.8888888888888888</v>
      </c>
      <c r="AJ645" s="978">
        <f t="shared" ref="AJ645" si="5592">T645</f>
        <v>26</v>
      </c>
    </row>
    <row r="646" spans="1:39">
      <c r="A646" s="999">
        <v>45817</v>
      </c>
      <c r="B646" s="164" t="s">
        <v>607</v>
      </c>
      <c r="C646" s="164" t="s">
        <v>111</v>
      </c>
      <c r="D646" s="162" t="s">
        <v>448</v>
      </c>
      <c r="E646" s="164" t="s">
        <v>283</v>
      </c>
      <c r="F646" s="1000">
        <v>38169</v>
      </c>
      <c r="G646" s="1000"/>
      <c r="H646" s="1000">
        <v>38169</v>
      </c>
      <c r="I646" s="1000"/>
      <c r="J646" s="971">
        <f t="shared" ref="J646" si="5593">H646-F646</f>
        <v>0</v>
      </c>
      <c r="K646" s="1000">
        <v>38169</v>
      </c>
      <c r="L646" s="541">
        <f t="shared" ref="L646" si="5594">K646-H646</f>
        <v>0</v>
      </c>
      <c r="M646" s="1000">
        <v>38185</v>
      </c>
      <c r="N646" s="1000"/>
      <c r="O646" s="541">
        <f t="shared" ref="O646" si="5595">M646-K646</f>
        <v>16</v>
      </c>
      <c r="P646" s="541">
        <f t="shared" ref="P646" si="5596">M646-H646</f>
        <v>16</v>
      </c>
      <c r="Q646" s="1000">
        <v>38192</v>
      </c>
      <c r="R646" s="1000"/>
      <c r="S646" s="971">
        <f t="shared" ref="S646" si="5597">Q646-M646</f>
        <v>7</v>
      </c>
      <c r="T646" s="542">
        <f t="shared" ref="T646" si="5598">Q646-F646</f>
        <v>23</v>
      </c>
      <c r="U646" s="542"/>
      <c r="V646" s="541">
        <f t="shared" ref="V646" si="5599">P646</f>
        <v>16</v>
      </c>
      <c r="W646" s="543">
        <f t="shared" ref="W646" si="5600">T646-V646</f>
        <v>7</v>
      </c>
      <c r="X646" s="972" t="s">
        <v>423</v>
      </c>
      <c r="Y646" s="162" t="s">
        <v>51</v>
      </c>
      <c r="Z646" s="162" t="s">
        <v>29</v>
      </c>
      <c r="AA646" s="972">
        <v>2024</v>
      </c>
      <c r="AB646" s="164" t="s">
        <v>30</v>
      </c>
      <c r="AC646" s="1001">
        <v>9</v>
      </c>
      <c r="AD646" s="974">
        <f t="shared" ref="AD646" si="5601">T646/AC646</f>
        <v>2.5555555555555554</v>
      </c>
      <c r="AE646" s="975">
        <v>23.45</v>
      </c>
      <c r="AF646" s="544">
        <f t="shared" ref="AF646" si="5602">AD646*AE646</f>
        <v>59.92777777777777</v>
      </c>
      <c r="AG646" s="1030" t="s">
        <v>446</v>
      </c>
      <c r="AH646" s="1007">
        <f t="shared" ref="AH646" si="5603">AF646</f>
        <v>59.92777777777777</v>
      </c>
      <c r="AI646" s="978">
        <f t="shared" ref="AI646" si="5604">AD646</f>
        <v>2.5555555555555554</v>
      </c>
      <c r="AJ646" s="978">
        <f t="shared" ref="AJ646" si="5605">T646</f>
        <v>23</v>
      </c>
    </row>
    <row r="647" spans="1:39">
      <c r="A647" s="999">
        <v>45818</v>
      </c>
      <c r="B647" s="164" t="s">
        <v>607</v>
      </c>
      <c r="C647" s="164" t="s">
        <v>111</v>
      </c>
      <c r="D647" s="162" t="s">
        <v>447</v>
      </c>
      <c r="E647" s="164" t="s">
        <v>282</v>
      </c>
      <c r="F647" s="1000">
        <v>38192</v>
      </c>
      <c r="G647" s="1000"/>
      <c r="H647" s="1000">
        <v>38201</v>
      </c>
      <c r="I647" s="1000"/>
      <c r="J647" s="971">
        <f t="shared" ref="J647" si="5606">H647-F647</f>
        <v>9</v>
      </c>
      <c r="K647" s="1000">
        <v>38201</v>
      </c>
      <c r="L647" s="541">
        <f t="shared" ref="L647" si="5607">K647-H647</f>
        <v>0</v>
      </c>
      <c r="M647" s="1000">
        <v>38214</v>
      </c>
      <c r="N647" s="1000"/>
      <c r="O647" s="541">
        <f t="shared" ref="O647" si="5608">M647-K647</f>
        <v>13</v>
      </c>
      <c r="P647" s="541">
        <f t="shared" ref="P647" si="5609">M647-H647</f>
        <v>13</v>
      </c>
      <c r="Q647" s="1000">
        <v>38214</v>
      </c>
      <c r="R647" s="1000"/>
      <c r="S647" s="971">
        <f t="shared" ref="S647" si="5610">Q647-M647</f>
        <v>0</v>
      </c>
      <c r="T647" s="542">
        <f t="shared" ref="T647" si="5611">Q647-F647</f>
        <v>22</v>
      </c>
      <c r="U647" s="542"/>
      <c r="V647" s="541">
        <f t="shared" ref="V647" si="5612">P647</f>
        <v>13</v>
      </c>
      <c r="W647" s="543">
        <f t="shared" ref="W647" si="5613">T647-V647</f>
        <v>9</v>
      </c>
      <c r="X647" s="972" t="s">
        <v>423</v>
      </c>
      <c r="Y647" s="162" t="s">
        <v>51</v>
      </c>
      <c r="Z647" s="162" t="s">
        <v>29</v>
      </c>
      <c r="AA647" s="972">
        <v>2024</v>
      </c>
      <c r="AB647" s="164" t="s">
        <v>30</v>
      </c>
      <c r="AC647" s="1001">
        <v>9</v>
      </c>
      <c r="AD647" s="974">
        <f t="shared" ref="AD647" si="5614">T647/AC647</f>
        <v>2.4444444444444446</v>
      </c>
      <c r="AE647" s="975">
        <v>23.45</v>
      </c>
      <c r="AF647" s="544">
        <f t="shared" ref="AF647" si="5615">AD647*AE647</f>
        <v>57.322222222222223</v>
      </c>
      <c r="AG647" s="1030" t="s">
        <v>446</v>
      </c>
      <c r="AH647" s="1007">
        <f t="shared" ref="AH647" si="5616">AF647</f>
        <v>57.322222222222223</v>
      </c>
      <c r="AI647" s="978">
        <f t="shared" ref="AI647" si="5617">AD647</f>
        <v>2.4444444444444446</v>
      </c>
      <c r="AJ647" s="978">
        <f t="shared" ref="AJ647" si="5618">T647</f>
        <v>22</v>
      </c>
      <c r="AK647" s="1114" t="s">
        <v>439</v>
      </c>
      <c r="AL647" s="1114" t="s">
        <v>440</v>
      </c>
      <c r="AM647" s="1115" t="s">
        <v>2</v>
      </c>
    </row>
    <row r="648" spans="1:39">
      <c r="A648" s="999">
        <v>45818</v>
      </c>
      <c r="B648" s="164" t="s">
        <v>607</v>
      </c>
      <c r="C648" s="164" t="s">
        <v>111</v>
      </c>
      <c r="D648" s="162" t="s">
        <v>584</v>
      </c>
      <c r="E648" s="164" t="s">
        <v>282</v>
      </c>
      <c r="F648" s="1000">
        <v>38214</v>
      </c>
      <c r="G648" s="1000"/>
      <c r="H648" s="1000">
        <v>38214</v>
      </c>
      <c r="I648" s="1000"/>
      <c r="J648" s="971">
        <f t="shared" ref="J648" si="5619">H648-F648</f>
        <v>0</v>
      </c>
      <c r="K648" s="1000">
        <v>38214</v>
      </c>
      <c r="L648" s="541">
        <f t="shared" ref="L648" si="5620">K648-H648</f>
        <v>0</v>
      </c>
      <c r="M648" s="1000">
        <v>38228</v>
      </c>
      <c r="N648" s="1000"/>
      <c r="O648" s="541">
        <f t="shared" ref="O648" si="5621">M648-K648</f>
        <v>14</v>
      </c>
      <c r="P648" s="541">
        <f t="shared" ref="P648" si="5622">M648-H648</f>
        <v>14</v>
      </c>
      <c r="Q648" s="1000">
        <v>38232</v>
      </c>
      <c r="R648" s="1000"/>
      <c r="S648" s="971">
        <f t="shared" ref="S648" si="5623">Q648-M648</f>
        <v>4</v>
      </c>
      <c r="T648" s="542">
        <f t="shared" ref="T648" si="5624">Q648-F648</f>
        <v>18</v>
      </c>
      <c r="U648" s="542"/>
      <c r="V648" s="541">
        <f t="shared" ref="V648" si="5625">P648</f>
        <v>14</v>
      </c>
      <c r="W648" s="543">
        <f t="shared" ref="W648" si="5626">T648-V648</f>
        <v>4</v>
      </c>
      <c r="X648" s="972" t="s">
        <v>423</v>
      </c>
      <c r="Y648" s="162" t="s">
        <v>51</v>
      </c>
      <c r="Z648" s="162" t="s">
        <v>29</v>
      </c>
      <c r="AA648" s="972">
        <v>2024</v>
      </c>
      <c r="AB648" s="164" t="s">
        <v>30</v>
      </c>
      <c r="AC648" s="1001">
        <v>9</v>
      </c>
      <c r="AD648" s="974">
        <f t="shared" ref="AD648" si="5627">T648/AC648</f>
        <v>2</v>
      </c>
      <c r="AE648" s="975">
        <v>23.45</v>
      </c>
      <c r="AF648" s="544">
        <f t="shared" ref="AF648" si="5628">AD648*AE648</f>
        <v>46.9</v>
      </c>
      <c r="AG648" s="1030" t="s">
        <v>446</v>
      </c>
      <c r="AH648" s="1007">
        <f t="shared" ref="AH648" si="5629">AF648</f>
        <v>46.9</v>
      </c>
      <c r="AI648" s="978">
        <f t="shared" ref="AI648" si="5630">AD648</f>
        <v>2</v>
      </c>
      <c r="AJ648" s="978">
        <f t="shared" ref="AJ648" si="5631">T648</f>
        <v>18</v>
      </c>
      <c r="AK648" s="1121">
        <f>SUM(AH638:AH648)</f>
        <v>620.12222222222215</v>
      </c>
      <c r="AL648" s="1116">
        <v>700</v>
      </c>
      <c r="AM648" s="1117">
        <v>45818</v>
      </c>
    </row>
    <row r="649" spans="1:39">
      <c r="A649" s="999">
        <v>45818</v>
      </c>
      <c r="B649" s="164" t="s">
        <v>607</v>
      </c>
      <c r="C649" s="164" t="s">
        <v>111</v>
      </c>
      <c r="D649" s="162" t="s">
        <v>609</v>
      </c>
      <c r="E649" s="164" t="s">
        <v>283</v>
      </c>
      <c r="F649" s="1000">
        <v>38232</v>
      </c>
      <c r="G649" s="1000"/>
      <c r="H649" s="1000">
        <v>38235</v>
      </c>
      <c r="I649" s="1000"/>
      <c r="J649" s="971">
        <f t="shared" ref="J649" si="5632">H649-F649</f>
        <v>3</v>
      </c>
      <c r="K649" s="1000">
        <v>38235</v>
      </c>
      <c r="L649" s="541">
        <f t="shared" ref="L649" si="5633">K649-H649</f>
        <v>0</v>
      </c>
      <c r="M649" s="1000">
        <v>38246</v>
      </c>
      <c r="N649" s="1000"/>
      <c r="O649" s="541">
        <f t="shared" ref="O649" si="5634">M649-K649</f>
        <v>11</v>
      </c>
      <c r="P649" s="541">
        <f t="shared" ref="P649" si="5635">M649-H649</f>
        <v>11</v>
      </c>
      <c r="Q649" s="1000">
        <v>38246</v>
      </c>
      <c r="R649" s="1000"/>
      <c r="S649" s="971">
        <f t="shared" ref="S649" si="5636">Q649-M649</f>
        <v>0</v>
      </c>
      <c r="T649" s="542">
        <f t="shared" ref="T649" si="5637">Q649-F649</f>
        <v>14</v>
      </c>
      <c r="U649" s="542"/>
      <c r="V649" s="541">
        <f t="shared" ref="V649" si="5638">P649</f>
        <v>11</v>
      </c>
      <c r="W649" s="543">
        <f t="shared" ref="W649" si="5639">T649-V649</f>
        <v>3</v>
      </c>
      <c r="X649" s="972" t="s">
        <v>423</v>
      </c>
      <c r="Y649" s="162" t="s">
        <v>51</v>
      </c>
      <c r="Z649" s="162" t="s">
        <v>29</v>
      </c>
      <c r="AA649" s="972">
        <v>2024</v>
      </c>
      <c r="AB649" s="164" t="s">
        <v>30</v>
      </c>
      <c r="AC649" s="1001">
        <v>9</v>
      </c>
      <c r="AD649" s="974">
        <f t="shared" ref="AD649" si="5640">T649/AC649</f>
        <v>1.5555555555555556</v>
      </c>
      <c r="AE649" s="975">
        <v>23.45</v>
      </c>
      <c r="AF649" s="544">
        <f t="shared" ref="AF649" si="5641">AD649*AE649</f>
        <v>36.477777777777774</v>
      </c>
      <c r="AG649" s="1030" t="s">
        <v>446</v>
      </c>
      <c r="AH649" s="1007">
        <f t="shared" ref="AH649" si="5642">AF649</f>
        <v>36.477777777777774</v>
      </c>
      <c r="AI649" s="978">
        <f t="shared" ref="AI649" si="5643">AD649</f>
        <v>1.5555555555555556</v>
      </c>
      <c r="AJ649" s="978">
        <f t="shared" ref="AJ649" si="5644">T649</f>
        <v>14</v>
      </c>
    </row>
    <row r="650" spans="1:39">
      <c r="A650" s="999">
        <v>45818</v>
      </c>
      <c r="B650" s="164" t="s">
        <v>607</v>
      </c>
      <c r="C650" s="164" t="s">
        <v>111</v>
      </c>
      <c r="D650" s="162" t="s">
        <v>448</v>
      </c>
      <c r="E650" s="164" t="s">
        <v>283</v>
      </c>
      <c r="F650" s="1000">
        <v>38246</v>
      </c>
      <c r="G650" s="1000"/>
      <c r="H650" s="1000">
        <v>38246</v>
      </c>
      <c r="I650" s="1000"/>
      <c r="J650" s="971">
        <f t="shared" ref="J650" si="5645">H650-F650</f>
        <v>0</v>
      </c>
      <c r="K650" s="1000">
        <v>38246</v>
      </c>
      <c r="L650" s="541">
        <f t="shared" ref="L650" si="5646">K650-H650</f>
        <v>0</v>
      </c>
      <c r="M650" s="1000">
        <v>38262</v>
      </c>
      <c r="N650" s="1000"/>
      <c r="O650" s="541">
        <f t="shared" ref="O650" si="5647">M650-K650</f>
        <v>16</v>
      </c>
      <c r="P650" s="541">
        <f t="shared" ref="P650" si="5648">M650-H650</f>
        <v>16</v>
      </c>
      <c r="Q650" s="1000">
        <v>38270</v>
      </c>
      <c r="R650" s="1000"/>
      <c r="S650" s="971">
        <f t="shared" ref="S650" si="5649">Q650-M650</f>
        <v>8</v>
      </c>
      <c r="T650" s="542">
        <f t="shared" ref="T650" si="5650">Q650-F650</f>
        <v>24</v>
      </c>
      <c r="U650" s="542"/>
      <c r="V650" s="541">
        <f t="shared" ref="V650" si="5651">P650</f>
        <v>16</v>
      </c>
      <c r="W650" s="543">
        <f t="shared" ref="W650" si="5652">T650-V650</f>
        <v>8</v>
      </c>
      <c r="X650" s="972" t="s">
        <v>423</v>
      </c>
      <c r="Y650" s="162" t="s">
        <v>51</v>
      </c>
      <c r="Z650" s="162" t="s">
        <v>29</v>
      </c>
      <c r="AA650" s="972">
        <v>2024</v>
      </c>
      <c r="AB650" s="164" t="s">
        <v>30</v>
      </c>
      <c r="AC650" s="1001">
        <v>9</v>
      </c>
      <c r="AD650" s="974">
        <f t="shared" ref="AD650" si="5653">T650/AC650</f>
        <v>2.6666666666666665</v>
      </c>
      <c r="AE650" s="975">
        <v>23.45</v>
      </c>
      <c r="AF650" s="544">
        <f t="shared" ref="AF650" si="5654">AD650*AE650</f>
        <v>62.533333333333331</v>
      </c>
      <c r="AG650" s="1030" t="s">
        <v>446</v>
      </c>
      <c r="AH650" s="1007">
        <f t="shared" ref="AH650" si="5655">AF650</f>
        <v>62.533333333333331</v>
      </c>
      <c r="AI650" s="978">
        <f t="shared" ref="AI650" si="5656">AD650</f>
        <v>2.6666666666666665</v>
      </c>
      <c r="AJ650" s="978">
        <f t="shared" ref="AJ650" si="5657">T650</f>
        <v>24</v>
      </c>
    </row>
    <row r="651" spans="1:39">
      <c r="A651" s="999">
        <v>45819</v>
      </c>
      <c r="B651" s="164" t="s">
        <v>607</v>
      </c>
      <c r="C651" s="164" t="s">
        <v>111</v>
      </c>
      <c r="D651" s="162" t="s">
        <v>447</v>
      </c>
      <c r="E651" s="164" t="s">
        <v>282</v>
      </c>
      <c r="F651" s="1000">
        <v>38270</v>
      </c>
      <c r="G651" s="1000"/>
      <c r="H651" s="1000">
        <v>38279</v>
      </c>
      <c r="I651" s="1000"/>
      <c r="J651" s="971">
        <f t="shared" ref="J651" si="5658">H651-F651</f>
        <v>9</v>
      </c>
      <c r="K651" s="1000">
        <v>38279</v>
      </c>
      <c r="L651" s="541">
        <f t="shared" ref="L651" si="5659">K651-H651</f>
        <v>0</v>
      </c>
      <c r="M651" s="1000">
        <v>38292</v>
      </c>
      <c r="N651" s="1000"/>
      <c r="O651" s="541">
        <f t="shared" ref="O651" si="5660">M651-K651</f>
        <v>13</v>
      </c>
      <c r="P651" s="541">
        <f t="shared" ref="P651" si="5661">M651-H651</f>
        <v>13</v>
      </c>
      <c r="Q651" s="1000">
        <v>38292</v>
      </c>
      <c r="R651" s="1000"/>
      <c r="S651" s="971">
        <f t="shared" ref="S651" si="5662">Q651-M651</f>
        <v>0</v>
      </c>
      <c r="T651" s="542">
        <f t="shared" ref="T651" si="5663">Q651-F651</f>
        <v>22</v>
      </c>
      <c r="U651" s="542"/>
      <c r="V651" s="541">
        <f t="shared" ref="V651" si="5664">P651</f>
        <v>13</v>
      </c>
      <c r="W651" s="543">
        <f t="shared" ref="W651" si="5665">T651-V651</f>
        <v>9</v>
      </c>
      <c r="X651" s="972" t="s">
        <v>423</v>
      </c>
      <c r="Y651" s="162" t="s">
        <v>51</v>
      </c>
      <c r="Z651" s="162" t="s">
        <v>29</v>
      </c>
      <c r="AA651" s="972">
        <v>2024</v>
      </c>
      <c r="AB651" s="164" t="s">
        <v>30</v>
      </c>
      <c r="AC651" s="1001">
        <v>9</v>
      </c>
      <c r="AD651" s="974">
        <f t="shared" ref="AD651" si="5666">T651/AC651</f>
        <v>2.4444444444444446</v>
      </c>
      <c r="AE651" s="975">
        <v>23.45</v>
      </c>
      <c r="AF651" s="544">
        <f t="shared" ref="AF651" si="5667">AD651*AE651</f>
        <v>57.322222222222223</v>
      </c>
      <c r="AG651" s="1030" t="s">
        <v>446</v>
      </c>
      <c r="AH651" s="1007">
        <f t="shared" ref="AH651" si="5668">AF651</f>
        <v>57.322222222222223</v>
      </c>
      <c r="AI651" s="978">
        <f t="shared" ref="AI651" si="5669">AD651</f>
        <v>2.4444444444444446</v>
      </c>
      <c r="AJ651" s="978">
        <f t="shared" ref="AJ651" si="5670">T651</f>
        <v>22</v>
      </c>
    </row>
    <row r="652" spans="1:39">
      <c r="A652" s="999">
        <v>45819</v>
      </c>
      <c r="B652" s="164" t="s">
        <v>607</v>
      </c>
      <c r="C652" s="164" t="s">
        <v>111</v>
      </c>
      <c r="D652" s="162" t="s">
        <v>584</v>
      </c>
      <c r="E652" s="164" t="s">
        <v>282</v>
      </c>
      <c r="F652" s="1000">
        <v>38292</v>
      </c>
      <c r="G652" s="1000"/>
      <c r="H652" s="1000">
        <v>38292</v>
      </c>
      <c r="I652" s="1000"/>
      <c r="J652" s="971">
        <f t="shared" ref="J652" si="5671">H652-F652</f>
        <v>0</v>
      </c>
      <c r="K652" s="1000">
        <v>38292</v>
      </c>
      <c r="L652" s="541">
        <f t="shared" ref="L652" si="5672">K652-H652</f>
        <v>0</v>
      </c>
      <c r="M652" s="1000">
        <v>38306</v>
      </c>
      <c r="N652" s="1000"/>
      <c r="O652" s="541">
        <f t="shared" ref="O652" si="5673">M652-K652</f>
        <v>14</v>
      </c>
      <c r="P652" s="541">
        <f t="shared" ref="P652" si="5674">M652-H652</f>
        <v>14</v>
      </c>
      <c r="Q652" s="1000">
        <v>38309</v>
      </c>
      <c r="R652" s="1000"/>
      <c r="S652" s="971">
        <f t="shared" ref="S652" si="5675">Q652-M652</f>
        <v>3</v>
      </c>
      <c r="T652" s="542">
        <f t="shared" ref="T652" si="5676">Q652-F652</f>
        <v>17</v>
      </c>
      <c r="U652" s="542"/>
      <c r="V652" s="541">
        <f t="shared" ref="V652" si="5677">P652</f>
        <v>14</v>
      </c>
      <c r="W652" s="543">
        <f t="shared" ref="W652" si="5678">T652-V652</f>
        <v>3</v>
      </c>
      <c r="X652" s="972" t="s">
        <v>423</v>
      </c>
      <c r="Y652" s="162" t="s">
        <v>51</v>
      </c>
      <c r="Z652" s="162" t="s">
        <v>29</v>
      </c>
      <c r="AA652" s="972">
        <v>2024</v>
      </c>
      <c r="AB652" s="164" t="s">
        <v>30</v>
      </c>
      <c r="AC652" s="1001">
        <v>9</v>
      </c>
      <c r="AD652" s="974">
        <f t="shared" ref="AD652" si="5679">T652/AC652</f>
        <v>1.8888888888888888</v>
      </c>
      <c r="AE652" s="975">
        <v>23.45</v>
      </c>
      <c r="AF652" s="544">
        <f t="shared" ref="AF652" si="5680">AD652*AE652</f>
        <v>44.294444444444444</v>
      </c>
      <c r="AG652" s="1030" t="s">
        <v>446</v>
      </c>
      <c r="AH652" s="1007">
        <f t="shared" ref="AH652" si="5681">AF652</f>
        <v>44.294444444444444</v>
      </c>
      <c r="AI652" s="978">
        <f t="shared" ref="AI652" si="5682">AD652</f>
        <v>1.8888888888888888</v>
      </c>
      <c r="AJ652" s="978">
        <f t="shared" ref="AJ652" si="5683">T652</f>
        <v>17</v>
      </c>
    </row>
    <row r="653" spans="1:39">
      <c r="A653" s="999">
        <v>45819</v>
      </c>
      <c r="B653" s="164" t="s">
        <v>607</v>
      </c>
      <c r="C653" s="164" t="s">
        <v>111</v>
      </c>
      <c r="D653" s="162" t="s">
        <v>609</v>
      </c>
      <c r="E653" s="164" t="s">
        <v>283</v>
      </c>
      <c r="F653" s="1000">
        <v>38309</v>
      </c>
      <c r="G653" s="1000"/>
      <c r="H653" s="1000">
        <v>38312</v>
      </c>
      <c r="I653" s="1000"/>
      <c r="J653" s="971">
        <f t="shared" ref="J653" si="5684">H653-F653</f>
        <v>3</v>
      </c>
      <c r="K653" s="1000">
        <v>38312</v>
      </c>
      <c r="L653" s="541">
        <f t="shared" ref="L653" si="5685">K653-H653</f>
        <v>0</v>
      </c>
      <c r="M653" s="1000">
        <v>38324</v>
      </c>
      <c r="N653" s="1000"/>
      <c r="O653" s="541">
        <f t="shared" ref="O653" si="5686">M653-K653</f>
        <v>12</v>
      </c>
      <c r="P653" s="541">
        <f t="shared" ref="P653" si="5687">M653-H653</f>
        <v>12</v>
      </c>
      <c r="Q653" s="1000">
        <v>38324</v>
      </c>
      <c r="R653" s="1000"/>
      <c r="S653" s="971">
        <f t="shared" ref="S653" si="5688">Q653-M653</f>
        <v>0</v>
      </c>
      <c r="T653" s="542">
        <f t="shared" ref="T653" si="5689">Q653-F653</f>
        <v>15</v>
      </c>
      <c r="U653" s="542"/>
      <c r="V653" s="541">
        <f t="shared" ref="V653" si="5690">P653</f>
        <v>12</v>
      </c>
      <c r="W653" s="543">
        <f t="shared" ref="W653" si="5691">T653-V653</f>
        <v>3</v>
      </c>
      <c r="X653" s="972" t="s">
        <v>423</v>
      </c>
      <c r="Y653" s="162" t="s">
        <v>51</v>
      </c>
      <c r="Z653" s="162" t="s">
        <v>29</v>
      </c>
      <c r="AA653" s="972">
        <v>2024</v>
      </c>
      <c r="AB653" s="164" t="s">
        <v>30</v>
      </c>
      <c r="AC653" s="1001">
        <v>9</v>
      </c>
      <c r="AD653" s="974">
        <f t="shared" ref="AD653" si="5692">T653/AC653</f>
        <v>1.6666666666666667</v>
      </c>
      <c r="AE653" s="975">
        <v>23.45</v>
      </c>
      <c r="AF653" s="544">
        <f t="shared" ref="AF653" si="5693">AD653*AE653</f>
        <v>39.083333333333336</v>
      </c>
      <c r="AG653" s="1030" t="s">
        <v>446</v>
      </c>
      <c r="AH653" s="1007">
        <f t="shared" ref="AH653" si="5694">AF653</f>
        <v>39.083333333333336</v>
      </c>
      <c r="AI653" s="978">
        <f t="shared" ref="AI653" si="5695">AD653</f>
        <v>1.6666666666666667</v>
      </c>
      <c r="AJ653" s="978">
        <f t="shared" ref="AJ653" si="5696">T653</f>
        <v>15</v>
      </c>
    </row>
    <row r="654" spans="1:39">
      <c r="A654" s="999">
        <v>45819</v>
      </c>
      <c r="B654" s="164" t="s">
        <v>607</v>
      </c>
      <c r="C654" s="164" t="s">
        <v>111</v>
      </c>
      <c r="D654" s="162" t="s">
        <v>448</v>
      </c>
      <c r="E654" s="164" t="s">
        <v>283</v>
      </c>
      <c r="F654" s="1000">
        <v>38324</v>
      </c>
      <c r="G654" s="1000"/>
      <c r="H654" s="1000">
        <v>38324</v>
      </c>
      <c r="I654" s="1000"/>
      <c r="J654" s="971">
        <f t="shared" ref="J654" si="5697">H654-F654</f>
        <v>0</v>
      </c>
      <c r="K654" s="1000">
        <v>38324</v>
      </c>
      <c r="L654" s="541">
        <f t="shared" ref="L654" si="5698">K654-H654</f>
        <v>0</v>
      </c>
      <c r="M654" s="1000">
        <v>38340</v>
      </c>
      <c r="N654" s="1000"/>
      <c r="O654" s="541">
        <f t="shared" ref="O654" si="5699">M654-K654</f>
        <v>16</v>
      </c>
      <c r="P654" s="541">
        <f t="shared" ref="P654" si="5700">M654-H654</f>
        <v>16</v>
      </c>
      <c r="Q654" s="1000">
        <v>38347</v>
      </c>
      <c r="R654" s="1000"/>
      <c r="S654" s="971">
        <f t="shared" ref="S654" si="5701">Q654-M654</f>
        <v>7</v>
      </c>
      <c r="T654" s="542">
        <f t="shared" ref="T654" si="5702">Q654-F654</f>
        <v>23</v>
      </c>
      <c r="U654" s="542"/>
      <c r="V654" s="541">
        <f t="shared" ref="V654" si="5703">P654</f>
        <v>16</v>
      </c>
      <c r="W654" s="543">
        <f t="shared" ref="W654" si="5704">T654-V654</f>
        <v>7</v>
      </c>
      <c r="X654" s="972" t="s">
        <v>423</v>
      </c>
      <c r="Y654" s="162" t="s">
        <v>51</v>
      </c>
      <c r="Z654" s="162" t="s">
        <v>29</v>
      </c>
      <c r="AA654" s="972">
        <v>2024</v>
      </c>
      <c r="AB654" s="164" t="s">
        <v>30</v>
      </c>
      <c r="AC654" s="1001">
        <v>9</v>
      </c>
      <c r="AD654" s="974">
        <f t="shared" ref="AD654" si="5705">T654/AC654</f>
        <v>2.5555555555555554</v>
      </c>
      <c r="AE654" s="975">
        <v>23.45</v>
      </c>
      <c r="AF654" s="544">
        <f t="shared" ref="AF654" si="5706">AD654*AE654</f>
        <v>59.92777777777777</v>
      </c>
      <c r="AG654" s="1030" t="s">
        <v>446</v>
      </c>
      <c r="AH654" s="1007">
        <f t="shared" ref="AH654" si="5707">AF654</f>
        <v>59.92777777777777</v>
      </c>
      <c r="AI654" s="978">
        <f t="shared" ref="AI654" si="5708">AD654</f>
        <v>2.5555555555555554</v>
      </c>
      <c r="AJ654" s="978">
        <f t="shared" ref="AJ654" si="5709">T654</f>
        <v>23</v>
      </c>
      <c r="AK654" s="1114" t="s">
        <v>439</v>
      </c>
      <c r="AL654" s="1114" t="s">
        <v>440</v>
      </c>
      <c r="AM654" s="1115" t="s">
        <v>2</v>
      </c>
    </row>
    <row r="655" spans="1:39">
      <c r="A655" s="999">
        <v>45820</v>
      </c>
      <c r="B655" s="164" t="s">
        <v>607</v>
      </c>
      <c r="C655" s="164" t="s">
        <v>111</v>
      </c>
      <c r="D655" s="162" t="s">
        <v>447</v>
      </c>
      <c r="E655" s="164" t="s">
        <v>282</v>
      </c>
      <c r="F655" s="1000">
        <v>38347</v>
      </c>
      <c r="G655" s="1000"/>
      <c r="H655" s="1000">
        <v>38356</v>
      </c>
      <c r="I655" s="1000"/>
      <c r="J655" s="971">
        <f t="shared" ref="J655" si="5710">H655-F655</f>
        <v>9</v>
      </c>
      <c r="K655" s="1000">
        <v>38356</v>
      </c>
      <c r="L655" s="541">
        <f t="shared" ref="L655" si="5711">K655-H655</f>
        <v>0</v>
      </c>
      <c r="M655" s="1000">
        <v>38370</v>
      </c>
      <c r="N655" s="1000"/>
      <c r="O655" s="541">
        <f t="shared" ref="O655" si="5712">M655-K655</f>
        <v>14</v>
      </c>
      <c r="P655" s="541">
        <f t="shared" ref="P655" si="5713">M655-H655</f>
        <v>14</v>
      </c>
      <c r="Q655" s="1000">
        <v>38393</v>
      </c>
      <c r="R655" s="1000"/>
      <c r="S655" s="971">
        <f t="shared" ref="S655" si="5714">Q655-M655</f>
        <v>23</v>
      </c>
      <c r="T655" s="542">
        <f t="shared" ref="T655" si="5715">Q655-F655</f>
        <v>46</v>
      </c>
      <c r="U655" s="542"/>
      <c r="V655" s="541">
        <f t="shared" ref="V655" si="5716">P655</f>
        <v>14</v>
      </c>
      <c r="W655" s="543">
        <f t="shared" ref="W655" si="5717">T655-V655</f>
        <v>32</v>
      </c>
      <c r="X655" s="972" t="s">
        <v>423</v>
      </c>
      <c r="Y655" s="162" t="s">
        <v>51</v>
      </c>
      <c r="Z655" s="162" t="s">
        <v>29</v>
      </c>
      <c r="AA655" s="972">
        <v>2024</v>
      </c>
      <c r="AB655" s="164" t="s">
        <v>30</v>
      </c>
      <c r="AC655" s="1001">
        <v>9</v>
      </c>
      <c r="AD655" s="974">
        <f t="shared" ref="AD655" si="5718">T655/AC655</f>
        <v>5.1111111111111107</v>
      </c>
      <c r="AE655" s="975">
        <v>23.45</v>
      </c>
      <c r="AF655" s="544">
        <f t="shared" ref="AF655" si="5719">AD655*AE655</f>
        <v>119.85555555555554</v>
      </c>
      <c r="AG655" s="1030" t="s">
        <v>446</v>
      </c>
      <c r="AH655" s="1007">
        <f t="shared" ref="AH655" si="5720">AF655</f>
        <v>119.85555555555554</v>
      </c>
      <c r="AI655" s="978">
        <f t="shared" ref="AI655" si="5721">AD655</f>
        <v>5.1111111111111107</v>
      </c>
      <c r="AJ655" s="978">
        <f t="shared" ref="AJ655" si="5722">T655</f>
        <v>46</v>
      </c>
      <c r="AK655" s="1121">
        <f>SUM(AH649:AH655)</f>
        <v>419.49444444444441</v>
      </c>
      <c r="AL655" s="1116">
        <v>500</v>
      </c>
      <c r="AM655" s="1117">
        <v>45820</v>
      </c>
    </row>
    <row r="656" spans="1:39">
      <c r="A656" s="999">
        <v>45820</v>
      </c>
      <c r="B656" s="164" t="s">
        <v>607</v>
      </c>
      <c r="C656" s="164" t="s">
        <v>111</v>
      </c>
      <c r="D656" s="162" t="s">
        <v>448</v>
      </c>
      <c r="E656" s="164" t="s">
        <v>283</v>
      </c>
      <c r="F656" s="1000">
        <v>38393</v>
      </c>
      <c r="G656" s="1000"/>
      <c r="H656" s="1000">
        <v>38400</v>
      </c>
      <c r="I656" s="1000"/>
      <c r="J656" s="971">
        <f t="shared" ref="J656" si="5723">H656-F656</f>
        <v>7</v>
      </c>
      <c r="K656" s="1000">
        <v>38400</v>
      </c>
      <c r="L656" s="541">
        <f t="shared" ref="L656" si="5724">K656-H656</f>
        <v>0</v>
      </c>
      <c r="M656" s="1000">
        <v>38416</v>
      </c>
      <c r="N656" s="1000"/>
      <c r="O656" s="541">
        <f t="shared" ref="O656" si="5725">M656-K656</f>
        <v>16</v>
      </c>
      <c r="P656" s="541">
        <f t="shared" ref="P656" si="5726">M656-H656</f>
        <v>16</v>
      </c>
      <c r="Q656" s="1000">
        <v>38423</v>
      </c>
      <c r="R656" s="1000"/>
      <c r="S656" s="971">
        <f t="shared" ref="S656" si="5727">Q656-M656</f>
        <v>7</v>
      </c>
      <c r="T656" s="542">
        <f t="shared" ref="T656" si="5728">Q656-F656</f>
        <v>30</v>
      </c>
      <c r="U656" s="542"/>
      <c r="V656" s="541">
        <f t="shared" ref="V656" si="5729">P656</f>
        <v>16</v>
      </c>
      <c r="W656" s="543">
        <f t="shared" ref="W656" si="5730">T656-V656</f>
        <v>14</v>
      </c>
      <c r="X656" s="972" t="s">
        <v>423</v>
      </c>
      <c r="Y656" s="162" t="s">
        <v>51</v>
      </c>
      <c r="Z656" s="162" t="s">
        <v>29</v>
      </c>
      <c r="AA656" s="972">
        <v>2024</v>
      </c>
      <c r="AB656" s="164" t="s">
        <v>30</v>
      </c>
      <c r="AC656" s="1001">
        <v>9</v>
      </c>
      <c r="AD656" s="974">
        <f t="shared" ref="AD656" si="5731">T656/AC656</f>
        <v>3.3333333333333335</v>
      </c>
      <c r="AE656" s="975">
        <v>23.45</v>
      </c>
      <c r="AF656" s="544">
        <f t="shared" ref="AF656" si="5732">AD656*AE656</f>
        <v>78.166666666666671</v>
      </c>
      <c r="AG656" s="1030" t="s">
        <v>446</v>
      </c>
      <c r="AH656" s="1007">
        <f t="shared" ref="AH656" si="5733">AF656</f>
        <v>78.166666666666671</v>
      </c>
      <c r="AI656" s="978">
        <f t="shared" ref="AI656" si="5734">AD656</f>
        <v>3.3333333333333335</v>
      </c>
      <c r="AJ656" s="978">
        <f t="shared" ref="AJ656" si="5735">T656</f>
        <v>30</v>
      </c>
    </row>
    <row r="657" spans="1:39">
      <c r="A657" s="999">
        <v>45821</v>
      </c>
      <c r="B657" s="164" t="s">
        <v>607</v>
      </c>
      <c r="C657" s="164" t="s">
        <v>111</v>
      </c>
      <c r="D657" s="162" t="s">
        <v>447</v>
      </c>
      <c r="E657" s="164" t="s">
        <v>282</v>
      </c>
      <c r="F657" s="1000">
        <v>38423</v>
      </c>
      <c r="G657" s="1000"/>
      <c r="H657" s="1000">
        <v>38433</v>
      </c>
      <c r="I657" s="1000"/>
      <c r="J657" s="971">
        <f t="shared" ref="J657" si="5736">H657-F657</f>
        <v>10</v>
      </c>
      <c r="K657" s="1000">
        <v>38433</v>
      </c>
      <c r="L657" s="541">
        <f t="shared" ref="L657" si="5737">K657-H657</f>
        <v>0</v>
      </c>
      <c r="M657" s="1000">
        <v>38446</v>
      </c>
      <c r="N657" s="1000"/>
      <c r="O657" s="541">
        <f t="shared" ref="O657" si="5738">M657-K657</f>
        <v>13</v>
      </c>
      <c r="P657" s="541">
        <f t="shared" ref="P657" si="5739">M657-H657</f>
        <v>13</v>
      </c>
      <c r="Q657" s="1000">
        <v>38446</v>
      </c>
      <c r="R657" s="1000"/>
      <c r="S657" s="971">
        <f t="shared" ref="S657" si="5740">Q657-M657</f>
        <v>0</v>
      </c>
      <c r="T657" s="542">
        <f t="shared" ref="T657" si="5741">Q657-F657</f>
        <v>23</v>
      </c>
      <c r="U657" s="542"/>
      <c r="V657" s="541">
        <f t="shared" ref="V657" si="5742">P657</f>
        <v>13</v>
      </c>
      <c r="W657" s="543">
        <f t="shared" ref="W657" si="5743">T657-V657</f>
        <v>10</v>
      </c>
      <c r="X657" s="972" t="s">
        <v>423</v>
      </c>
      <c r="Y657" s="162" t="s">
        <v>51</v>
      </c>
      <c r="Z657" s="162" t="s">
        <v>29</v>
      </c>
      <c r="AA657" s="972">
        <v>2024</v>
      </c>
      <c r="AB657" s="164" t="s">
        <v>30</v>
      </c>
      <c r="AC657" s="1001">
        <v>9</v>
      </c>
      <c r="AD657" s="974">
        <f t="shared" ref="AD657" si="5744">T657/AC657</f>
        <v>2.5555555555555554</v>
      </c>
      <c r="AE657" s="975">
        <v>23.45</v>
      </c>
      <c r="AF657" s="544">
        <f t="shared" ref="AF657" si="5745">AD657*AE657</f>
        <v>59.92777777777777</v>
      </c>
      <c r="AG657" s="1030" t="s">
        <v>446</v>
      </c>
      <c r="AH657" s="1007">
        <f t="shared" ref="AH657" si="5746">AF657</f>
        <v>59.92777777777777</v>
      </c>
      <c r="AI657" s="978">
        <f t="shared" ref="AI657" si="5747">AD657</f>
        <v>2.5555555555555554</v>
      </c>
      <c r="AJ657" s="978">
        <f t="shared" ref="AJ657" si="5748">T657</f>
        <v>23</v>
      </c>
    </row>
    <row r="658" spans="1:39">
      <c r="A658" s="999">
        <v>45821</v>
      </c>
      <c r="B658" s="164" t="s">
        <v>607</v>
      </c>
      <c r="C658" s="164" t="s">
        <v>111</v>
      </c>
      <c r="D658" s="162" t="s">
        <v>584</v>
      </c>
      <c r="E658" s="164" t="s">
        <v>282</v>
      </c>
      <c r="F658" s="1000">
        <v>38446</v>
      </c>
      <c r="G658" s="1000"/>
      <c r="H658" s="1000">
        <v>38446</v>
      </c>
      <c r="I658" s="1000"/>
      <c r="J658" s="971">
        <f t="shared" ref="J658" si="5749">H658-F658</f>
        <v>0</v>
      </c>
      <c r="K658" s="1000">
        <v>38446</v>
      </c>
      <c r="L658" s="541">
        <f t="shared" ref="L658" si="5750">K658-H658</f>
        <v>0</v>
      </c>
      <c r="M658" s="1000">
        <v>38460</v>
      </c>
      <c r="N658" s="1000"/>
      <c r="O658" s="541">
        <f t="shared" ref="O658" si="5751">M658-K658</f>
        <v>14</v>
      </c>
      <c r="P658" s="541">
        <f t="shared" ref="P658" si="5752">M658-H658</f>
        <v>14</v>
      </c>
      <c r="Q658" s="1000">
        <v>38463</v>
      </c>
      <c r="R658" s="1000"/>
      <c r="S658" s="971">
        <f t="shared" ref="S658" si="5753">Q658-M658</f>
        <v>3</v>
      </c>
      <c r="T658" s="542">
        <f t="shared" ref="T658" si="5754">Q658-F658</f>
        <v>17</v>
      </c>
      <c r="U658" s="542"/>
      <c r="V658" s="541">
        <f t="shared" ref="V658" si="5755">P658</f>
        <v>14</v>
      </c>
      <c r="W658" s="543">
        <f t="shared" ref="W658" si="5756">T658-V658</f>
        <v>3</v>
      </c>
      <c r="X658" s="972" t="s">
        <v>423</v>
      </c>
      <c r="Y658" s="162" t="s">
        <v>51</v>
      </c>
      <c r="Z658" s="162" t="s">
        <v>29</v>
      </c>
      <c r="AA658" s="972">
        <v>2024</v>
      </c>
      <c r="AB658" s="164" t="s">
        <v>30</v>
      </c>
      <c r="AC658" s="1001">
        <v>9</v>
      </c>
      <c r="AD658" s="974">
        <f t="shared" ref="AD658" si="5757">T658/AC658</f>
        <v>1.8888888888888888</v>
      </c>
      <c r="AE658" s="975">
        <v>23.45</v>
      </c>
      <c r="AF658" s="544">
        <f t="shared" ref="AF658" si="5758">AD658*AE658</f>
        <v>44.294444444444444</v>
      </c>
      <c r="AG658" s="1030" t="s">
        <v>446</v>
      </c>
      <c r="AH658" s="1007">
        <f t="shared" ref="AH658" si="5759">AF658</f>
        <v>44.294444444444444</v>
      </c>
      <c r="AI658" s="978">
        <f t="shared" ref="AI658" si="5760">AD658</f>
        <v>1.8888888888888888</v>
      </c>
      <c r="AJ658" s="978">
        <f t="shared" ref="AJ658" si="5761">T658</f>
        <v>17</v>
      </c>
    </row>
    <row r="659" spans="1:39">
      <c r="A659" s="999">
        <v>45821</v>
      </c>
      <c r="B659" s="164" t="s">
        <v>607</v>
      </c>
      <c r="C659" s="164" t="s">
        <v>111</v>
      </c>
      <c r="D659" s="162" t="s">
        <v>609</v>
      </c>
      <c r="E659" s="164" t="s">
        <v>283</v>
      </c>
      <c r="F659" s="1000">
        <v>38463</v>
      </c>
      <c r="G659" s="1000"/>
      <c r="H659" s="1000">
        <v>38466</v>
      </c>
      <c r="I659" s="1000"/>
      <c r="J659" s="971">
        <f t="shared" ref="J659" si="5762">H659-F659</f>
        <v>3</v>
      </c>
      <c r="K659" s="1000">
        <v>38466</v>
      </c>
      <c r="L659" s="541">
        <f t="shared" ref="L659" si="5763">K659-H659</f>
        <v>0</v>
      </c>
      <c r="M659" s="1000">
        <v>38478</v>
      </c>
      <c r="N659" s="1000"/>
      <c r="O659" s="541">
        <f t="shared" ref="O659" si="5764">M659-K659</f>
        <v>12</v>
      </c>
      <c r="P659" s="541">
        <f t="shared" ref="P659" si="5765">M659-H659</f>
        <v>12</v>
      </c>
      <c r="Q659" s="1000">
        <v>38478</v>
      </c>
      <c r="R659" s="1000"/>
      <c r="S659" s="971">
        <f t="shared" ref="S659" si="5766">Q659-M659</f>
        <v>0</v>
      </c>
      <c r="T659" s="542">
        <f t="shared" ref="T659" si="5767">Q659-F659</f>
        <v>15</v>
      </c>
      <c r="U659" s="542"/>
      <c r="V659" s="541">
        <f t="shared" ref="V659" si="5768">P659</f>
        <v>12</v>
      </c>
      <c r="W659" s="543">
        <f t="shared" ref="W659" si="5769">T659-V659</f>
        <v>3</v>
      </c>
      <c r="X659" s="972" t="s">
        <v>423</v>
      </c>
      <c r="Y659" s="162" t="s">
        <v>51</v>
      </c>
      <c r="Z659" s="162" t="s">
        <v>29</v>
      </c>
      <c r="AA659" s="972">
        <v>2024</v>
      </c>
      <c r="AB659" s="164" t="s">
        <v>30</v>
      </c>
      <c r="AC659" s="1001">
        <v>9</v>
      </c>
      <c r="AD659" s="974">
        <f t="shared" ref="AD659" si="5770">T659/AC659</f>
        <v>1.6666666666666667</v>
      </c>
      <c r="AE659" s="975">
        <v>23.45</v>
      </c>
      <c r="AF659" s="544">
        <f t="shared" ref="AF659" si="5771">AD659*AE659</f>
        <v>39.083333333333336</v>
      </c>
      <c r="AG659" s="1030" t="s">
        <v>446</v>
      </c>
      <c r="AH659" s="1007">
        <f t="shared" ref="AH659" si="5772">AF659</f>
        <v>39.083333333333336</v>
      </c>
      <c r="AI659" s="978">
        <f t="shared" ref="AI659" si="5773">AD659</f>
        <v>1.6666666666666667</v>
      </c>
      <c r="AJ659" s="978">
        <f t="shared" ref="AJ659" si="5774">T659</f>
        <v>15</v>
      </c>
    </row>
    <row r="660" spans="1:39">
      <c r="A660" s="999">
        <v>45821</v>
      </c>
      <c r="B660" s="164" t="s">
        <v>607</v>
      </c>
      <c r="C660" s="164" t="s">
        <v>111</v>
      </c>
      <c r="D660" s="162" t="s">
        <v>448</v>
      </c>
      <c r="E660" s="164" t="s">
        <v>283</v>
      </c>
      <c r="F660" s="1000">
        <v>38478</v>
      </c>
      <c r="G660" s="1000"/>
      <c r="H660" s="1000">
        <v>38478</v>
      </c>
      <c r="I660" s="1000"/>
      <c r="J660" s="971">
        <f t="shared" ref="J660" si="5775">H660-F660</f>
        <v>0</v>
      </c>
      <c r="K660" s="1000">
        <v>38478</v>
      </c>
      <c r="L660" s="541">
        <f t="shared" ref="L660" si="5776">K660-H660</f>
        <v>0</v>
      </c>
      <c r="M660" s="1000">
        <v>38494</v>
      </c>
      <c r="N660" s="1000"/>
      <c r="O660" s="541">
        <f t="shared" ref="O660" si="5777">M660-K660</f>
        <v>16</v>
      </c>
      <c r="P660" s="541">
        <f t="shared" ref="P660" si="5778">M660-H660</f>
        <v>16</v>
      </c>
      <c r="Q660" s="1000">
        <v>38501</v>
      </c>
      <c r="R660" s="1000"/>
      <c r="S660" s="971">
        <f t="shared" ref="S660" si="5779">Q660-M660</f>
        <v>7</v>
      </c>
      <c r="T660" s="542">
        <f t="shared" ref="T660" si="5780">Q660-F660</f>
        <v>23</v>
      </c>
      <c r="U660" s="542"/>
      <c r="V660" s="541">
        <f t="shared" ref="V660" si="5781">P660</f>
        <v>16</v>
      </c>
      <c r="W660" s="543">
        <f t="shared" ref="W660" si="5782">T660-V660</f>
        <v>7</v>
      </c>
      <c r="X660" s="972" t="s">
        <v>423</v>
      </c>
      <c r="Y660" s="162" t="s">
        <v>51</v>
      </c>
      <c r="Z660" s="162" t="s">
        <v>29</v>
      </c>
      <c r="AA660" s="972">
        <v>2024</v>
      </c>
      <c r="AB660" s="164" t="s">
        <v>30</v>
      </c>
      <c r="AC660" s="1001">
        <v>9</v>
      </c>
      <c r="AD660" s="974">
        <f t="shared" ref="AD660" si="5783">T660/AC660</f>
        <v>2.5555555555555554</v>
      </c>
      <c r="AE660" s="975">
        <v>23.45</v>
      </c>
      <c r="AF660" s="544">
        <f t="shared" ref="AF660" si="5784">AD660*AE660</f>
        <v>59.92777777777777</v>
      </c>
      <c r="AG660" s="1030" t="s">
        <v>446</v>
      </c>
      <c r="AH660" s="1007">
        <f t="shared" ref="AH660" si="5785">AF660</f>
        <v>59.92777777777777</v>
      </c>
      <c r="AI660" s="978">
        <f t="shared" ref="AI660" si="5786">AD660</f>
        <v>2.5555555555555554</v>
      </c>
      <c r="AJ660" s="978">
        <f t="shared" ref="AJ660" si="5787">T660</f>
        <v>23</v>
      </c>
    </row>
    <row r="661" spans="1:39">
      <c r="A661" s="999">
        <v>45824</v>
      </c>
      <c r="B661" s="164" t="s">
        <v>607</v>
      </c>
      <c r="C661" s="164" t="s">
        <v>111</v>
      </c>
      <c r="D661" s="162" t="s">
        <v>447</v>
      </c>
      <c r="E661" s="164" t="s">
        <v>282</v>
      </c>
      <c r="F661" s="1000">
        <v>38501</v>
      </c>
      <c r="G661" s="1000"/>
      <c r="H661" s="1000">
        <v>38510</v>
      </c>
      <c r="I661" s="1000"/>
      <c r="J661" s="971">
        <f t="shared" ref="J661" si="5788">H661-F661</f>
        <v>9</v>
      </c>
      <c r="K661" s="1000">
        <v>38510</v>
      </c>
      <c r="L661" s="541">
        <f t="shared" ref="L661" si="5789">K661-H661</f>
        <v>0</v>
      </c>
      <c r="M661" s="1000">
        <v>38524</v>
      </c>
      <c r="N661" s="1000"/>
      <c r="O661" s="541">
        <f t="shared" ref="O661" si="5790">M661-K661</f>
        <v>14</v>
      </c>
      <c r="P661" s="541">
        <f t="shared" ref="P661" si="5791">M661-H661</f>
        <v>14</v>
      </c>
      <c r="Q661" s="1000">
        <v>38524</v>
      </c>
      <c r="R661" s="1000"/>
      <c r="S661" s="971">
        <f t="shared" ref="S661" si="5792">Q661-M661</f>
        <v>0</v>
      </c>
      <c r="T661" s="542">
        <f t="shared" ref="T661" si="5793">Q661-F661</f>
        <v>23</v>
      </c>
      <c r="U661" s="542"/>
      <c r="V661" s="541">
        <f t="shared" ref="V661" si="5794">P661</f>
        <v>14</v>
      </c>
      <c r="W661" s="543">
        <f t="shared" ref="W661" si="5795">T661-V661</f>
        <v>9</v>
      </c>
      <c r="X661" s="972" t="s">
        <v>423</v>
      </c>
      <c r="Y661" s="162" t="s">
        <v>51</v>
      </c>
      <c r="Z661" s="162" t="s">
        <v>29</v>
      </c>
      <c r="AA661" s="972">
        <v>2024</v>
      </c>
      <c r="AB661" s="164" t="s">
        <v>30</v>
      </c>
      <c r="AC661" s="1001">
        <v>9</v>
      </c>
      <c r="AD661" s="974">
        <f t="shared" ref="AD661" si="5796">T661/AC661</f>
        <v>2.5555555555555554</v>
      </c>
      <c r="AE661" s="975">
        <v>23.45</v>
      </c>
      <c r="AF661" s="544">
        <f t="shared" ref="AF661" si="5797">AD661*AE661</f>
        <v>59.92777777777777</v>
      </c>
      <c r="AG661" s="1030" t="s">
        <v>446</v>
      </c>
      <c r="AH661" s="1007">
        <f t="shared" ref="AH661" si="5798">AF661</f>
        <v>59.92777777777777</v>
      </c>
      <c r="AI661" s="978">
        <f t="shared" ref="AI661" si="5799">AD661</f>
        <v>2.5555555555555554</v>
      </c>
      <c r="AJ661" s="978">
        <f t="shared" ref="AJ661" si="5800">T661</f>
        <v>23</v>
      </c>
    </row>
    <row r="662" spans="1:39">
      <c r="A662" s="999">
        <v>45824</v>
      </c>
      <c r="B662" s="164" t="s">
        <v>607</v>
      </c>
      <c r="C662" s="164" t="s">
        <v>111</v>
      </c>
      <c r="D662" s="162" t="s">
        <v>584</v>
      </c>
      <c r="E662" s="164" t="s">
        <v>282</v>
      </c>
      <c r="F662" s="1000">
        <v>38524</v>
      </c>
      <c r="G662" s="1000"/>
      <c r="H662" s="1000">
        <v>38524</v>
      </c>
      <c r="I662" s="1000"/>
      <c r="J662" s="971">
        <f t="shared" ref="J662" si="5801">H662-F662</f>
        <v>0</v>
      </c>
      <c r="K662" s="1000">
        <v>38524</v>
      </c>
      <c r="L662" s="541">
        <f t="shared" ref="L662" si="5802">K662-H662</f>
        <v>0</v>
      </c>
      <c r="M662" s="1000">
        <v>38538</v>
      </c>
      <c r="N662" s="1000"/>
      <c r="O662" s="541">
        <f t="shared" ref="O662" si="5803">M662-K662</f>
        <v>14</v>
      </c>
      <c r="P662" s="541">
        <f t="shared" ref="P662" si="5804">M662-H662</f>
        <v>14</v>
      </c>
      <c r="Q662" s="1000">
        <v>38541</v>
      </c>
      <c r="R662" s="1000"/>
      <c r="S662" s="971">
        <f t="shared" ref="S662" si="5805">Q662-M662</f>
        <v>3</v>
      </c>
      <c r="T662" s="542">
        <f t="shared" ref="T662" si="5806">Q662-F662</f>
        <v>17</v>
      </c>
      <c r="U662" s="542"/>
      <c r="V662" s="541">
        <f t="shared" ref="V662" si="5807">P662</f>
        <v>14</v>
      </c>
      <c r="W662" s="543">
        <f t="shared" ref="W662" si="5808">T662-V662</f>
        <v>3</v>
      </c>
      <c r="X662" s="972" t="s">
        <v>423</v>
      </c>
      <c r="Y662" s="162" t="s">
        <v>51</v>
      </c>
      <c r="Z662" s="162" t="s">
        <v>29</v>
      </c>
      <c r="AA662" s="972">
        <v>2024</v>
      </c>
      <c r="AB662" s="164" t="s">
        <v>30</v>
      </c>
      <c r="AC662" s="1001">
        <v>9</v>
      </c>
      <c r="AD662" s="974">
        <f t="shared" ref="AD662" si="5809">T662/AC662</f>
        <v>1.8888888888888888</v>
      </c>
      <c r="AE662" s="975">
        <v>23.45</v>
      </c>
      <c r="AF662" s="544">
        <f t="shared" ref="AF662" si="5810">AD662*AE662</f>
        <v>44.294444444444444</v>
      </c>
      <c r="AG662" s="1030" t="s">
        <v>446</v>
      </c>
      <c r="AH662" s="1007">
        <f t="shared" ref="AH662" si="5811">AF662</f>
        <v>44.294444444444444</v>
      </c>
      <c r="AI662" s="978">
        <f t="shared" ref="AI662" si="5812">AD662</f>
        <v>1.8888888888888888</v>
      </c>
      <c r="AJ662" s="978">
        <f t="shared" ref="AJ662" si="5813">T662</f>
        <v>17</v>
      </c>
    </row>
    <row r="663" spans="1:39">
      <c r="A663" s="999">
        <v>45824</v>
      </c>
      <c r="B663" s="164" t="s">
        <v>607</v>
      </c>
      <c r="C663" s="164" t="s">
        <v>111</v>
      </c>
      <c r="D663" s="162" t="s">
        <v>609</v>
      </c>
      <c r="E663" s="164" t="s">
        <v>283</v>
      </c>
      <c r="F663" s="1000">
        <v>38541</v>
      </c>
      <c r="G663" s="1000"/>
      <c r="H663" s="1000">
        <v>38544</v>
      </c>
      <c r="I663" s="1000"/>
      <c r="J663" s="971">
        <f t="shared" ref="J663" si="5814">H663-F663</f>
        <v>3</v>
      </c>
      <c r="K663" s="1000">
        <v>38544</v>
      </c>
      <c r="L663" s="541">
        <f t="shared" ref="L663" si="5815">K663-H663</f>
        <v>0</v>
      </c>
      <c r="M663" s="1000">
        <v>38558</v>
      </c>
      <c r="N663" s="1000"/>
      <c r="O663" s="541">
        <f t="shared" ref="O663" si="5816">M663-K663</f>
        <v>14</v>
      </c>
      <c r="P663" s="541">
        <f t="shared" ref="P663" si="5817">M663-H663</f>
        <v>14</v>
      </c>
      <c r="Q663" s="1000">
        <v>38558</v>
      </c>
      <c r="R663" s="1000"/>
      <c r="S663" s="971">
        <f t="shared" ref="S663" si="5818">Q663-M663</f>
        <v>0</v>
      </c>
      <c r="T663" s="542">
        <f t="shared" ref="T663" si="5819">Q663-F663</f>
        <v>17</v>
      </c>
      <c r="U663" s="542"/>
      <c r="V663" s="541">
        <f t="shared" ref="V663" si="5820">P663</f>
        <v>14</v>
      </c>
      <c r="W663" s="543">
        <f t="shared" ref="W663" si="5821">T663-V663</f>
        <v>3</v>
      </c>
      <c r="X663" s="972" t="s">
        <v>423</v>
      </c>
      <c r="Y663" s="162" t="s">
        <v>51</v>
      </c>
      <c r="Z663" s="162" t="s">
        <v>29</v>
      </c>
      <c r="AA663" s="972">
        <v>2024</v>
      </c>
      <c r="AB663" s="164" t="s">
        <v>30</v>
      </c>
      <c r="AC663" s="1001">
        <v>9</v>
      </c>
      <c r="AD663" s="974">
        <f t="shared" ref="AD663" si="5822">T663/AC663</f>
        <v>1.8888888888888888</v>
      </c>
      <c r="AE663" s="975">
        <v>23.45</v>
      </c>
      <c r="AF663" s="544">
        <f t="shared" ref="AF663" si="5823">AD663*AE663</f>
        <v>44.294444444444444</v>
      </c>
      <c r="AG663" s="1030" t="s">
        <v>446</v>
      </c>
      <c r="AH663" s="1007">
        <f t="shared" ref="AH663" si="5824">AF663</f>
        <v>44.294444444444444</v>
      </c>
      <c r="AI663" s="978">
        <f t="shared" ref="AI663" si="5825">AD663</f>
        <v>1.8888888888888888</v>
      </c>
      <c r="AJ663" s="978">
        <f t="shared" ref="AJ663" si="5826">T663</f>
        <v>17</v>
      </c>
    </row>
    <row r="664" spans="1:39">
      <c r="A664" s="999">
        <v>45824</v>
      </c>
      <c r="B664" s="164" t="s">
        <v>607</v>
      </c>
      <c r="C664" s="164" t="s">
        <v>111</v>
      </c>
      <c r="D664" s="162" t="s">
        <v>448</v>
      </c>
      <c r="E664" s="164" t="s">
        <v>283</v>
      </c>
      <c r="F664" s="1000">
        <v>38558</v>
      </c>
      <c r="G664" s="1000"/>
      <c r="H664" s="1000">
        <v>38558</v>
      </c>
      <c r="I664" s="1000"/>
      <c r="J664" s="971">
        <f t="shared" ref="J664" si="5827">H664-F664</f>
        <v>0</v>
      </c>
      <c r="K664" s="1000">
        <v>38558</v>
      </c>
      <c r="L664" s="541">
        <f t="shared" ref="L664" si="5828">K664-H664</f>
        <v>0</v>
      </c>
      <c r="M664" s="1000">
        <v>38574</v>
      </c>
      <c r="N664" s="1000"/>
      <c r="O664" s="541">
        <f t="shared" ref="O664" si="5829">M664-K664</f>
        <v>16</v>
      </c>
      <c r="P664" s="541">
        <f t="shared" ref="P664" si="5830">M664-H664</f>
        <v>16</v>
      </c>
      <c r="Q664" s="1000">
        <v>38581</v>
      </c>
      <c r="R664" s="1000"/>
      <c r="S664" s="971">
        <f t="shared" ref="S664" si="5831">Q664-M664</f>
        <v>7</v>
      </c>
      <c r="T664" s="542">
        <f t="shared" ref="T664" si="5832">Q664-F664</f>
        <v>23</v>
      </c>
      <c r="U664" s="542"/>
      <c r="V664" s="541">
        <f t="shared" ref="V664" si="5833">P664</f>
        <v>16</v>
      </c>
      <c r="W664" s="543">
        <f t="shared" ref="W664" si="5834">T664-V664</f>
        <v>7</v>
      </c>
      <c r="X664" s="972" t="s">
        <v>423</v>
      </c>
      <c r="Y664" s="162" t="s">
        <v>51</v>
      </c>
      <c r="Z664" s="162" t="s">
        <v>29</v>
      </c>
      <c r="AA664" s="972">
        <v>2024</v>
      </c>
      <c r="AB664" s="164" t="s">
        <v>30</v>
      </c>
      <c r="AC664" s="1001">
        <v>9</v>
      </c>
      <c r="AD664" s="974">
        <f t="shared" ref="AD664" si="5835">T664/AC664</f>
        <v>2.5555555555555554</v>
      </c>
      <c r="AE664" s="975">
        <v>23.45</v>
      </c>
      <c r="AF664" s="544">
        <f t="shared" ref="AF664" si="5836">AD664*AE664</f>
        <v>59.92777777777777</v>
      </c>
      <c r="AG664" s="1030" t="s">
        <v>446</v>
      </c>
      <c r="AH664" s="1007">
        <f t="shared" ref="AH664" si="5837">AF664</f>
        <v>59.92777777777777</v>
      </c>
      <c r="AI664" s="978">
        <f t="shared" ref="AI664" si="5838">AD664</f>
        <v>2.5555555555555554</v>
      </c>
      <c r="AJ664" s="978">
        <f t="shared" ref="AJ664" si="5839">T664</f>
        <v>23</v>
      </c>
    </row>
    <row r="665" spans="1:39">
      <c r="A665" s="999">
        <v>45825</v>
      </c>
      <c r="B665" s="164" t="s">
        <v>607</v>
      </c>
      <c r="C665" s="164" t="s">
        <v>111</v>
      </c>
      <c r="D665" s="162" t="s">
        <v>447</v>
      </c>
      <c r="E665" s="164" t="s">
        <v>282</v>
      </c>
      <c r="F665" s="1000">
        <v>38581</v>
      </c>
      <c r="G665" s="1000"/>
      <c r="H665" s="1000">
        <v>38590</v>
      </c>
      <c r="I665" s="1000"/>
      <c r="J665" s="971">
        <f t="shared" ref="J665" si="5840">H665-F665</f>
        <v>9</v>
      </c>
      <c r="K665" s="1000">
        <v>38590</v>
      </c>
      <c r="L665" s="541">
        <f t="shared" ref="L665" si="5841">K665-H665</f>
        <v>0</v>
      </c>
      <c r="M665" s="1000">
        <v>38603</v>
      </c>
      <c r="N665" s="1000"/>
      <c r="O665" s="541">
        <f t="shared" ref="O665" si="5842">M665-K665</f>
        <v>13</v>
      </c>
      <c r="P665" s="541">
        <f t="shared" ref="P665" si="5843">M665-H665</f>
        <v>13</v>
      </c>
      <c r="Q665" s="1000">
        <v>38603</v>
      </c>
      <c r="R665" s="1000"/>
      <c r="S665" s="971">
        <f t="shared" ref="S665" si="5844">Q665-M665</f>
        <v>0</v>
      </c>
      <c r="T665" s="542">
        <f t="shared" ref="T665" si="5845">Q665-F665</f>
        <v>22</v>
      </c>
      <c r="U665" s="542"/>
      <c r="V665" s="541">
        <f t="shared" ref="V665" si="5846">P665</f>
        <v>13</v>
      </c>
      <c r="W665" s="543">
        <f t="shared" ref="W665" si="5847">T665-V665</f>
        <v>9</v>
      </c>
      <c r="X665" s="972" t="s">
        <v>423</v>
      </c>
      <c r="Y665" s="162" t="s">
        <v>51</v>
      </c>
      <c r="Z665" s="162" t="s">
        <v>29</v>
      </c>
      <c r="AA665" s="972">
        <v>2024</v>
      </c>
      <c r="AB665" s="164" t="s">
        <v>30</v>
      </c>
      <c r="AC665" s="1001">
        <v>9</v>
      </c>
      <c r="AD665" s="974">
        <f t="shared" ref="AD665" si="5848">T665/AC665</f>
        <v>2.4444444444444446</v>
      </c>
      <c r="AE665" s="975">
        <v>23.45</v>
      </c>
      <c r="AF665" s="544">
        <f t="shared" ref="AF665" si="5849">AD665*AE665</f>
        <v>57.322222222222223</v>
      </c>
      <c r="AG665" s="1030" t="s">
        <v>446</v>
      </c>
      <c r="AH665" s="1007">
        <f t="shared" ref="AH665" si="5850">AF665</f>
        <v>57.322222222222223</v>
      </c>
      <c r="AI665" s="978">
        <f t="shared" ref="AI665" si="5851">AD665</f>
        <v>2.4444444444444446</v>
      </c>
      <c r="AJ665" s="978">
        <f t="shared" ref="AJ665" si="5852">T665</f>
        <v>22</v>
      </c>
      <c r="AK665" s="1114" t="s">
        <v>439</v>
      </c>
      <c r="AL665" s="1114" t="s">
        <v>440</v>
      </c>
      <c r="AM665" s="1115" t="s">
        <v>2</v>
      </c>
    </row>
    <row r="666" spans="1:39">
      <c r="A666" s="999">
        <v>45825</v>
      </c>
      <c r="B666" s="164" t="s">
        <v>607</v>
      </c>
      <c r="C666" s="164" t="s">
        <v>111</v>
      </c>
      <c r="D666" s="162" t="s">
        <v>448</v>
      </c>
      <c r="E666" s="164" t="s">
        <v>282</v>
      </c>
      <c r="F666" s="1000">
        <v>38603</v>
      </c>
      <c r="G666" s="1000"/>
      <c r="H666" s="1000">
        <v>38603</v>
      </c>
      <c r="I666" s="1000"/>
      <c r="J666" s="971">
        <f t="shared" ref="J666" si="5853">H666-F666</f>
        <v>0</v>
      </c>
      <c r="K666" s="1000">
        <v>38603</v>
      </c>
      <c r="L666" s="541">
        <f t="shared" ref="L666" si="5854">K666-H666</f>
        <v>0</v>
      </c>
      <c r="M666" s="1000">
        <v>38617</v>
      </c>
      <c r="N666" s="1000"/>
      <c r="O666" s="541">
        <f t="shared" ref="O666" si="5855">M666-K666</f>
        <v>14</v>
      </c>
      <c r="P666" s="541">
        <f t="shared" ref="P666" si="5856">M666-H666</f>
        <v>14</v>
      </c>
      <c r="Q666" s="1000">
        <v>38620</v>
      </c>
      <c r="R666" s="1000"/>
      <c r="S666" s="971">
        <f t="shared" ref="S666" si="5857">Q666-M666</f>
        <v>3</v>
      </c>
      <c r="T666" s="542">
        <f t="shared" ref="T666" si="5858">Q666-F666</f>
        <v>17</v>
      </c>
      <c r="U666" s="542"/>
      <c r="V666" s="541">
        <f t="shared" ref="V666" si="5859">P666</f>
        <v>14</v>
      </c>
      <c r="W666" s="543">
        <f t="shared" ref="W666" si="5860">T666-V666</f>
        <v>3</v>
      </c>
      <c r="X666" s="972" t="s">
        <v>423</v>
      </c>
      <c r="Y666" s="162" t="s">
        <v>51</v>
      </c>
      <c r="Z666" s="162" t="s">
        <v>29</v>
      </c>
      <c r="AA666" s="972">
        <v>2024</v>
      </c>
      <c r="AB666" s="164" t="s">
        <v>30</v>
      </c>
      <c r="AC666" s="1001">
        <v>9</v>
      </c>
      <c r="AD666" s="974">
        <f t="shared" ref="AD666" si="5861">T666/AC666</f>
        <v>1.8888888888888888</v>
      </c>
      <c r="AE666" s="975">
        <v>23.45</v>
      </c>
      <c r="AF666" s="544">
        <f t="shared" ref="AF666" si="5862">AD666*AE666</f>
        <v>44.294444444444444</v>
      </c>
      <c r="AG666" s="1030" t="s">
        <v>446</v>
      </c>
      <c r="AH666" s="1007">
        <f t="shared" ref="AH666" si="5863">AF666</f>
        <v>44.294444444444444</v>
      </c>
      <c r="AI666" s="978">
        <f t="shared" ref="AI666" si="5864">AD666</f>
        <v>1.8888888888888888</v>
      </c>
      <c r="AJ666" s="978">
        <f t="shared" ref="AJ666" si="5865">T666</f>
        <v>17</v>
      </c>
      <c r="AK666" s="1121">
        <f>SUM(AH656:AH666)</f>
        <v>591.46111111111099</v>
      </c>
      <c r="AL666" s="1116">
        <v>700</v>
      </c>
      <c r="AM666" s="1117">
        <v>45825</v>
      </c>
    </row>
  </sheetData>
  <autoFilter ref="A9:AJ634" xr:uid="{04A3008A-0148-403B-9E30-192C8B9D3BF2}"/>
  <mergeCells count="10">
    <mergeCell ref="A1:B1"/>
    <mergeCell ref="C1:AG1"/>
    <mergeCell ref="AH1:AM1"/>
    <mergeCell ref="B7:C7"/>
    <mergeCell ref="A2:B5"/>
    <mergeCell ref="C2:AI5"/>
    <mergeCell ref="AJ2:AK3"/>
    <mergeCell ref="AL2:AM3"/>
    <mergeCell ref="AJ4:AM4"/>
    <mergeCell ref="AJ5:AM5"/>
  </mergeCells>
  <conditionalFormatting sqref="A7 X10:X666 AA14:AA666">
    <cfRule type="cellIs" dxfId="164" priority="10" operator="equal">
      <formula>"NCD-2001"</formula>
    </cfRule>
    <cfRule type="cellIs" dxfId="163" priority="11" operator="equal">
      <formula>"NBS-6259"</formula>
    </cfRule>
  </conditionalFormatting>
  <conditionalFormatting sqref="C1">
    <cfRule type="duplicateValues" dxfId="162" priority="12"/>
  </conditionalFormatting>
  <conditionalFormatting sqref="D7">
    <cfRule type="cellIs" dxfId="161" priority="15" operator="equal">
      <formula>"NCD-2001"</formula>
    </cfRule>
    <cfRule type="cellIs" dxfId="160" priority="16" operator="equal">
      <formula>"NBS-6259"</formula>
    </cfRule>
  </conditionalFormatting>
  <conditionalFormatting sqref="E1 E6:E1048576">
    <cfRule type="cellIs" dxfId="159" priority="6" operator="equal">
      <formula>"ENTRADA"</formula>
    </cfRule>
    <cfRule type="cellIs" dxfId="158" priority="7" operator="equal">
      <formula>"SALIDA"</formula>
    </cfRule>
  </conditionalFormatting>
  <conditionalFormatting sqref="Y10:AA13 Y14:Z102">
    <cfRule type="cellIs" dxfId="157" priority="13" operator="equal">
      <formula>"NCD-2001"</formula>
    </cfRule>
    <cfRule type="cellIs" dxfId="156" priority="14" operator="equal">
      <formula>"NBS-6259"</formula>
    </cfRule>
  </conditionalFormatting>
  <conditionalFormatting sqref="C2">
    <cfRule type="duplicateValues" dxfId="155" priority="1"/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4255C1-8996-4B91-BEF2-9F0E03CA5E5A}">
  <sheetPr>
    <tabColor theme="3"/>
  </sheetPr>
  <dimension ref="A1:AM220"/>
  <sheetViews>
    <sheetView workbookViewId="0">
      <selection sqref="A1:XFD4"/>
    </sheetView>
  </sheetViews>
  <sheetFormatPr baseColWidth="10" defaultColWidth="7.375" defaultRowHeight="10.9"/>
  <cols>
    <col min="1" max="1" width="11.25" style="957" bestFit="1" customWidth="1"/>
    <col min="2" max="2" width="19.875" style="957" customWidth="1"/>
    <col min="3" max="3" width="15.125" style="957" customWidth="1"/>
    <col min="4" max="4" width="46.875" style="158" customWidth="1"/>
    <col min="5" max="5" width="16.75" style="957" bestFit="1" customWidth="1"/>
    <col min="6" max="7" width="10.875" style="957" customWidth="1"/>
    <col min="8" max="9" width="12.25" style="957" customWidth="1"/>
    <col min="10" max="10" width="11.25" style="158" customWidth="1"/>
    <col min="11" max="11" width="10.25" style="957" customWidth="1"/>
    <col min="12" max="12" width="14.375" style="158" customWidth="1"/>
    <col min="13" max="14" width="12.625" style="957" customWidth="1"/>
    <col min="15" max="15" width="10" style="158" customWidth="1"/>
    <col min="16" max="16" width="11.25" style="158" customWidth="1"/>
    <col min="17" max="18" width="11.875" style="957" customWidth="1"/>
    <col min="19" max="19" width="13.375" style="158" bestFit="1" customWidth="1"/>
    <col min="20" max="21" width="10.125" style="158" customWidth="1"/>
    <col min="22" max="22" width="9.75" style="158" customWidth="1"/>
    <col min="23" max="23" width="11.25" style="158" customWidth="1"/>
    <col min="24" max="24" width="9.75" style="158" bestFit="1" customWidth="1"/>
    <col min="25" max="25" width="18.25" style="158" bestFit="1" customWidth="1"/>
    <col min="26" max="26" width="15.125" style="158" customWidth="1"/>
    <col min="27" max="27" width="8.625" style="158" customWidth="1"/>
    <col min="28" max="28" width="28" style="957" customWidth="1"/>
    <col min="29" max="29" width="13.125" style="958" bestFit="1" customWidth="1"/>
    <col min="30" max="30" width="9.875" style="957" bestFit="1" customWidth="1"/>
    <col min="31" max="31" width="8.25" style="959" bestFit="1" customWidth="1"/>
    <col min="32" max="32" width="9.125" style="158" bestFit="1" customWidth="1"/>
    <col min="33" max="33" width="48.125" style="960" customWidth="1"/>
    <col min="34" max="34" width="8.375" style="957" bestFit="1" customWidth="1"/>
    <col min="35" max="35" width="8.125" style="957" bestFit="1" customWidth="1"/>
    <col min="36" max="36" width="13.25" style="957" customWidth="1"/>
    <col min="37" max="37" width="16.25" style="957" bestFit="1" customWidth="1"/>
    <col min="38" max="38" width="12.625" style="959" bestFit="1" customWidth="1"/>
    <col min="39" max="39" width="11.625" style="1027" bestFit="1" customWidth="1"/>
    <col min="40" max="40" width="9.375" style="158" customWidth="1"/>
    <col min="41" max="41" width="10.375" style="158" customWidth="1"/>
    <col min="42" max="42" width="9.75" style="158" customWidth="1"/>
    <col min="43" max="16384" width="7.375" style="158"/>
  </cols>
  <sheetData>
    <row r="1" spans="1:39" ht="25.5" customHeight="1">
      <c r="A1" s="1170" t="e" vm="1">
        <v>#VALUE!</v>
      </c>
      <c r="B1" s="1170"/>
      <c r="C1" s="1186" t="s">
        <v>425</v>
      </c>
      <c r="D1" s="1187"/>
      <c r="E1" s="1187"/>
      <c r="F1" s="1187"/>
      <c r="G1" s="1187"/>
      <c r="H1" s="1187"/>
      <c r="I1" s="1187"/>
      <c r="J1" s="1187"/>
      <c r="K1" s="1187"/>
      <c r="L1" s="1187"/>
      <c r="M1" s="1187"/>
      <c r="N1" s="1187"/>
      <c r="O1" s="1187"/>
      <c r="P1" s="1187"/>
      <c r="Q1" s="1187"/>
      <c r="R1" s="1187"/>
      <c r="S1" s="1187"/>
      <c r="T1" s="1187"/>
      <c r="U1" s="1187"/>
      <c r="V1" s="1187"/>
      <c r="W1" s="1187"/>
      <c r="X1" s="1187"/>
      <c r="Y1" s="1187"/>
      <c r="Z1" s="1187"/>
      <c r="AA1" s="1187"/>
      <c r="AB1" s="1187"/>
      <c r="AC1" s="1187"/>
      <c r="AD1" s="1187"/>
      <c r="AE1" s="1187"/>
      <c r="AF1" s="1187"/>
      <c r="AG1" s="1187"/>
      <c r="AH1" s="1187"/>
      <c r="AI1" s="1188"/>
      <c r="AJ1" s="1178" t="e" vm="2">
        <v>#VALUE!</v>
      </c>
      <c r="AK1" s="1179"/>
      <c r="AL1" s="1178" t="e" vm="3">
        <v>#VALUE!</v>
      </c>
      <c r="AM1" s="1179"/>
    </row>
    <row r="2" spans="1:39" ht="12.9" customHeight="1">
      <c r="A2" s="1170"/>
      <c r="B2" s="1170"/>
      <c r="C2" s="1189"/>
      <c r="D2" s="1190"/>
      <c r="E2" s="1190"/>
      <c r="F2" s="1190"/>
      <c r="G2" s="1190"/>
      <c r="H2" s="1190"/>
      <c r="I2" s="1190"/>
      <c r="J2" s="1190"/>
      <c r="K2" s="1190"/>
      <c r="L2" s="1190"/>
      <c r="M2" s="1190"/>
      <c r="N2" s="1190"/>
      <c r="O2" s="1190"/>
      <c r="P2" s="1190"/>
      <c r="Q2" s="1190"/>
      <c r="R2" s="1190"/>
      <c r="S2" s="1190"/>
      <c r="T2" s="1190"/>
      <c r="U2" s="1190"/>
      <c r="V2" s="1190"/>
      <c r="W2" s="1190"/>
      <c r="X2" s="1190"/>
      <c r="Y2" s="1190"/>
      <c r="Z2" s="1190"/>
      <c r="AA2" s="1190"/>
      <c r="AB2" s="1190"/>
      <c r="AC2" s="1190"/>
      <c r="AD2" s="1190"/>
      <c r="AE2" s="1190"/>
      <c r="AF2" s="1190"/>
      <c r="AG2" s="1190"/>
      <c r="AH2" s="1190"/>
      <c r="AI2" s="1191"/>
      <c r="AJ2" s="1180"/>
      <c r="AK2" s="1181"/>
      <c r="AL2" s="1180"/>
      <c r="AM2" s="1181"/>
    </row>
    <row r="3" spans="1:39">
      <c r="A3" s="1170"/>
      <c r="B3" s="1170"/>
      <c r="C3" s="1189"/>
      <c r="D3" s="1190"/>
      <c r="E3" s="1190"/>
      <c r="F3" s="1190"/>
      <c r="G3" s="1190"/>
      <c r="H3" s="1190"/>
      <c r="I3" s="1190"/>
      <c r="J3" s="1190"/>
      <c r="K3" s="1190"/>
      <c r="L3" s="1190"/>
      <c r="M3" s="1190"/>
      <c r="N3" s="1190"/>
      <c r="O3" s="1190"/>
      <c r="P3" s="1190"/>
      <c r="Q3" s="1190"/>
      <c r="R3" s="1190"/>
      <c r="S3" s="1190"/>
      <c r="T3" s="1190"/>
      <c r="U3" s="1190"/>
      <c r="V3" s="1190"/>
      <c r="W3" s="1190"/>
      <c r="X3" s="1190"/>
      <c r="Y3" s="1190"/>
      <c r="Z3" s="1190"/>
      <c r="AA3" s="1190"/>
      <c r="AB3" s="1190"/>
      <c r="AC3" s="1190"/>
      <c r="AD3" s="1190"/>
      <c r="AE3" s="1190"/>
      <c r="AF3" s="1190"/>
      <c r="AG3" s="1190"/>
      <c r="AH3" s="1190"/>
      <c r="AI3" s="1191"/>
      <c r="AJ3" s="1182" t="s">
        <v>696</v>
      </c>
      <c r="AK3" s="1183"/>
      <c r="AL3" s="1183"/>
      <c r="AM3" s="1184"/>
    </row>
    <row r="4" spans="1:39">
      <c r="A4" s="1170"/>
      <c r="B4" s="1170"/>
      <c r="C4" s="1192"/>
      <c r="D4" s="1193"/>
      <c r="E4" s="1193"/>
      <c r="F4" s="1193"/>
      <c r="G4" s="1193"/>
      <c r="H4" s="1193"/>
      <c r="I4" s="1193"/>
      <c r="J4" s="1193"/>
      <c r="K4" s="1193"/>
      <c r="L4" s="1193"/>
      <c r="M4" s="1193"/>
      <c r="N4" s="1193"/>
      <c r="O4" s="1193"/>
      <c r="P4" s="1193"/>
      <c r="Q4" s="1193"/>
      <c r="R4" s="1193"/>
      <c r="S4" s="1193"/>
      <c r="T4" s="1193"/>
      <c r="U4" s="1193"/>
      <c r="V4" s="1193"/>
      <c r="W4" s="1193"/>
      <c r="X4" s="1193"/>
      <c r="Y4" s="1193"/>
      <c r="Z4" s="1193"/>
      <c r="AA4" s="1193"/>
      <c r="AB4" s="1193"/>
      <c r="AC4" s="1193"/>
      <c r="AD4" s="1193"/>
      <c r="AE4" s="1193"/>
      <c r="AF4" s="1193"/>
      <c r="AG4" s="1193"/>
      <c r="AH4" s="1193"/>
      <c r="AI4" s="1194"/>
      <c r="AJ4" s="1182" t="s">
        <v>695</v>
      </c>
      <c r="AK4" s="1183"/>
      <c r="AL4" s="1183"/>
      <c r="AM4" s="1184"/>
    </row>
    <row r="6" spans="1:39">
      <c r="A6" s="1025" t="s">
        <v>426</v>
      </c>
      <c r="B6" s="1169"/>
      <c r="C6" s="1169"/>
      <c r="D6" s="1026"/>
    </row>
    <row r="8" spans="1:39" ht="32.6">
      <c r="A8" s="159" t="s">
        <v>2</v>
      </c>
      <c r="B8" s="159" t="s">
        <v>3</v>
      </c>
      <c r="C8" s="160" t="s">
        <v>169</v>
      </c>
      <c r="D8" s="160" t="s">
        <v>171</v>
      </c>
      <c r="E8" s="160" t="s">
        <v>5</v>
      </c>
      <c r="F8" s="160" t="s">
        <v>6</v>
      </c>
      <c r="G8" s="1017" t="s">
        <v>690</v>
      </c>
      <c r="H8" s="160" t="s">
        <v>7</v>
      </c>
      <c r="I8" s="1017" t="s">
        <v>691</v>
      </c>
      <c r="J8" s="161" t="s">
        <v>160</v>
      </c>
      <c r="K8" s="160" t="s">
        <v>8</v>
      </c>
      <c r="L8" s="161" t="s">
        <v>161</v>
      </c>
      <c r="M8" s="160" t="s">
        <v>9</v>
      </c>
      <c r="N8" s="1017" t="s">
        <v>692</v>
      </c>
      <c r="O8" s="161" t="s">
        <v>162</v>
      </c>
      <c r="P8" s="161" t="s">
        <v>163</v>
      </c>
      <c r="Q8" s="159" t="s">
        <v>10</v>
      </c>
      <c r="R8" s="1020" t="s">
        <v>694</v>
      </c>
      <c r="S8" s="161" t="s">
        <v>164</v>
      </c>
      <c r="T8" s="159" t="s">
        <v>11</v>
      </c>
      <c r="U8" s="1022" t="s">
        <v>693</v>
      </c>
      <c r="V8" s="161" t="s">
        <v>12</v>
      </c>
      <c r="W8" s="161" t="s">
        <v>13</v>
      </c>
      <c r="X8" s="159" t="s">
        <v>165</v>
      </c>
      <c r="Y8" s="159" t="s">
        <v>166</v>
      </c>
      <c r="Z8" s="159" t="s">
        <v>15</v>
      </c>
      <c r="AA8" s="159" t="s">
        <v>16</v>
      </c>
      <c r="AB8" s="159" t="s">
        <v>17</v>
      </c>
      <c r="AC8" s="962" t="s">
        <v>289</v>
      </c>
      <c r="AD8" s="159" t="s">
        <v>290</v>
      </c>
      <c r="AE8" s="963" t="s">
        <v>295</v>
      </c>
      <c r="AF8" s="159" t="s">
        <v>83</v>
      </c>
      <c r="AG8" s="159" t="s">
        <v>167</v>
      </c>
      <c r="AH8" s="159" t="s">
        <v>291</v>
      </c>
      <c r="AI8" s="159" t="s">
        <v>292</v>
      </c>
      <c r="AJ8" s="159" t="s">
        <v>293</v>
      </c>
      <c r="AK8" s="1028" t="s">
        <v>422</v>
      </c>
    </row>
    <row r="9" spans="1:39">
      <c r="A9" s="966">
        <v>45455</v>
      </c>
      <c r="B9" s="967" t="s">
        <v>442</v>
      </c>
      <c r="C9" s="967" t="s">
        <v>111</v>
      </c>
      <c r="D9" s="968" t="s">
        <v>444</v>
      </c>
      <c r="E9" s="1029" t="s">
        <v>282</v>
      </c>
      <c r="F9" s="970">
        <v>107198</v>
      </c>
      <c r="G9" s="970"/>
      <c r="H9" s="970">
        <v>107212</v>
      </c>
      <c r="I9" s="970"/>
      <c r="J9" s="971">
        <f t="shared" ref="J9:J29" si="0">H9-F9</f>
        <v>14</v>
      </c>
      <c r="K9" s="970">
        <v>107212</v>
      </c>
      <c r="L9" s="541">
        <f t="shared" ref="L9:L29" si="1">K9-H9</f>
        <v>0</v>
      </c>
      <c r="M9" s="970">
        <v>107228</v>
      </c>
      <c r="N9" s="970"/>
      <c r="O9" s="541">
        <f t="shared" ref="O9:O29" si="2">M9-K9</f>
        <v>16</v>
      </c>
      <c r="P9" s="541">
        <f t="shared" ref="P9:P29" si="3">M9-H9</f>
        <v>16</v>
      </c>
      <c r="Q9" s="970">
        <v>107278</v>
      </c>
      <c r="R9" s="970"/>
      <c r="S9" s="971">
        <f t="shared" ref="S9:S29" si="4">Q9-M9</f>
        <v>50</v>
      </c>
      <c r="T9" s="542">
        <f t="shared" ref="T9:T29" si="5">Q9-F9</f>
        <v>80</v>
      </c>
      <c r="U9" s="542"/>
      <c r="V9" s="541">
        <f t="shared" ref="V9:V29" si="6">P9</f>
        <v>16</v>
      </c>
      <c r="W9" s="543">
        <f t="shared" ref="W9:W29" si="7">T9-V9</f>
        <v>64</v>
      </c>
      <c r="X9" s="972" t="s">
        <v>475</v>
      </c>
      <c r="Y9" s="972" t="s">
        <v>476</v>
      </c>
      <c r="Z9" s="972" t="s">
        <v>477</v>
      </c>
      <c r="AA9" s="972">
        <v>2014</v>
      </c>
      <c r="AB9" s="967" t="s">
        <v>30</v>
      </c>
      <c r="AC9" s="973">
        <v>8</v>
      </c>
      <c r="AD9" s="974">
        <f t="shared" ref="AD9:AD29" si="8">T9/AC9</f>
        <v>10</v>
      </c>
      <c r="AE9" s="975">
        <v>23.29</v>
      </c>
      <c r="AF9" s="544">
        <f t="shared" ref="AF9:AF29" si="9">AD9*AE9</f>
        <v>232.89999999999998</v>
      </c>
      <c r="AG9" s="1030" t="s">
        <v>128</v>
      </c>
      <c r="AH9" s="978">
        <f t="shared" ref="AH9:AH23" si="10">AF9</f>
        <v>232.89999999999998</v>
      </c>
      <c r="AI9" s="978">
        <f t="shared" ref="AI9:AI29" si="11">AD9</f>
        <v>10</v>
      </c>
      <c r="AJ9" s="978">
        <f t="shared" ref="AJ9:AJ29" si="12">T9</f>
        <v>80</v>
      </c>
      <c r="AK9" s="1031"/>
      <c r="AL9" s="980"/>
      <c r="AM9" s="1032"/>
    </row>
    <row r="10" spans="1:39">
      <c r="A10" s="966">
        <v>45456</v>
      </c>
      <c r="B10" s="967" t="s">
        <v>442</v>
      </c>
      <c r="C10" s="967" t="s">
        <v>111</v>
      </c>
      <c r="D10" s="968" t="s">
        <v>455</v>
      </c>
      <c r="E10" s="1033" t="s">
        <v>283</v>
      </c>
      <c r="F10" s="970">
        <v>107278</v>
      </c>
      <c r="G10" s="970"/>
      <c r="H10" s="970">
        <v>107292</v>
      </c>
      <c r="I10" s="970"/>
      <c r="J10" s="971">
        <f t="shared" si="0"/>
        <v>14</v>
      </c>
      <c r="K10" s="970">
        <v>107292</v>
      </c>
      <c r="L10" s="541">
        <f t="shared" si="1"/>
        <v>0</v>
      </c>
      <c r="M10" s="970">
        <v>107308</v>
      </c>
      <c r="N10" s="970"/>
      <c r="O10" s="541">
        <f t="shared" si="2"/>
        <v>16</v>
      </c>
      <c r="P10" s="541">
        <f t="shared" si="3"/>
        <v>16</v>
      </c>
      <c r="Q10" s="970">
        <v>107318</v>
      </c>
      <c r="R10" s="970"/>
      <c r="S10" s="971">
        <f t="shared" si="4"/>
        <v>10</v>
      </c>
      <c r="T10" s="542">
        <f t="shared" si="5"/>
        <v>40</v>
      </c>
      <c r="U10" s="542"/>
      <c r="V10" s="541">
        <f t="shared" si="6"/>
        <v>16</v>
      </c>
      <c r="W10" s="543">
        <f t="shared" si="7"/>
        <v>24</v>
      </c>
      <c r="X10" s="972" t="s">
        <v>475</v>
      </c>
      <c r="Y10" s="972" t="s">
        <v>476</v>
      </c>
      <c r="Z10" s="972" t="s">
        <v>477</v>
      </c>
      <c r="AA10" s="972">
        <v>2014</v>
      </c>
      <c r="AB10" s="967" t="s">
        <v>30</v>
      </c>
      <c r="AC10" s="973">
        <v>8</v>
      </c>
      <c r="AD10" s="974">
        <f t="shared" si="8"/>
        <v>5</v>
      </c>
      <c r="AE10" s="975">
        <v>23.29</v>
      </c>
      <c r="AF10" s="544">
        <f t="shared" si="9"/>
        <v>116.44999999999999</v>
      </c>
      <c r="AG10" s="1030" t="s">
        <v>128</v>
      </c>
      <c r="AH10" s="978">
        <f t="shared" si="10"/>
        <v>116.44999999999999</v>
      </c>
      <c r="AI10" s="978">
        <f t="shared" si="11"/>
        <v>5</v>
      </c>
      <c r="AJ10" s="978">
        <f t="shared" si="12"/>
        <v>40</v>
      </c>
      <c r="AK10" s="1031"/>
      <c r="AL10" s="980"/>
      <c r="AM10" s="1032"/>
    </row>
    <row r="11" spans="1:39">
      <c r="A11" s="966">
        <v>45456</v>
      </c>
      <c r="B11" s="967" t="s">
        <v>442</v>
      </c>
      <c r="C11" s="967" t="s">
        <v>111</v>
      </c>
      <c r="D11" s="968" t="s">
        <v>444</v>
      </c>
      <c r="E11" s="1029" t="s">
        <v>282</v>
      </c>
      <c r="F11" s="970">
        <v>107318</v>
      </c>
      <c r="G11" s="970"/>
      <c r="H11" s="970">
        <v>107328</v>
      </c>
      <c r="I11" s="970"/>
      <c r="J11" s="971">
        <f t="shared" si="0"/>
        <v>10</v>
      </c>
      <c r="K11" s="970">
        <v>107328</v>
      </c>
      <c r="L11" s="541">
        <f t="shared" si="1"/>
        <v>0</v>
      </c>
      <c r="M11" s="970">
        <v>107344</v>
      </c>
      <c r="N11" s="970"/>
      <c r="O11" s="541">
        <f t="shared" si="2"/>
        <v>16</v>
      </c>
      <c r="P11" s="541">
        <f t="shared" si="3"/>
        <v>16</v>
      </c>
      <c r="Q11" s="970">
        <v>107358</v>
      </c>
      <c r="R11" s="970"/>
      <c r="S11" s="971">
        <f t="shared" si="4"/>
        <v>14</v>
      </c>
      <c r="T11" s="542">
        <f t="shared" si="5"/>
        <v>40</v>
      </c>
      <c r="U11" s="542"/>
      <c r="V11" s="541">
        <f t="shared" si="6"/>
        <v>16</v>
      </c>
      <c r="W11" s="543">
        <f t="shared" si="7"/>
        <v>24</v>
      </c>
      <c r="X11" s="972" t="s">
        <v>475</v>
      </c>
      <c r="Y11" s="972" t="s">
        <v>476</v>
      </c>
      <c r="Z11" s="972" t="s">
        <v>477</v>
      </c>
      <c r="AA11" s="972">
        <v>2014</v>
      </c>
      <c r="AB11" s="967" t="s">
        <v>30</v>
      </c>
      <c r="AC11" s="973">
        <v>8</v>
      </c>
      <c r="AD11" s="974">
        <f t="shared" si="8"/>
        <v>5</v>
      </c>
      <c r="AE11" s="975">
        <v>23.29</v>
      </c>
      <c r="AF11" s="544">
        <f t="shared" si="9"/>
        <v>116.44999999999999</v>
      </c>
      <c r="AG11" s="1030" t="s">
        <v>128</v>
      </c>
      <c r="AH11" s="978">
        <f t="shared" si="10"/>
        <v>116.44999999999999</v>
      </c>
      <c r="AI11" s="978">
        <f t="shared" si="11"/>
        <v>5</v>
      </c>
      <c r="AJ11" s="982">
        <f t="shared" si="12"/>
        <v>40</v>
      </c>
      <c r="AK11" s="1034"/>
      <c r="AL11" s="980"/>
      <c r="AM11" s="1032"/>
    </row>
    <row r="12" spans="1:39">
      <c r="A12" s="966">
        <v>45461</v>
      </c>
      <c r="B12" s="967" t="s">
        <v>442</v>
      </c>
      <c r="C12" s="967" t="s">
        <v>111</v>
      </c>
      <c r="D12" s="968" t="s">
        <v>455</v>
      </c>
      <c r="E12" s="1033" t="s">
        <v>283</v>
      </c>
      <c r="F12" s="970">
        <v>107558</v>
      </c>
      <c r="G12" s="970"/>
      <c r="H12" s="970">
        <v>107568</v>
      </c>
      <c r="I12" s="970"/>
      <c r="J12" s="971">
        <f t="shared" si="0"/>
        <v>10</v>
      </c>
      <c r="K12" s="970">
        <v>107568</v>
      </c>
      <c r="L12" s="541">
        <f t="shared" si="1"/>
        <v>0</v>
      </c>
      <c r="M12" s="970">
        <v>107584</v>
      </c>
      <c r="N12" s="970"/>
      <c r="O12" s="541">
        <f t="shared" si="2"/>
        <v>16</v>
      </c>
      <c r="P12" s="541">
        <f t="shared" si="3"/>
        <v>16</v>
      </c>
      <c r="Q12" s="970">
        <v>107598</v>
      </c>
      <c r="R12" s="970"/>
      <c r="S12" s="971">
        <f t="shared" si="4"/>
        <v>14</v>
      </c>
      <c r="T12" s="542">
        <f t="shared" si="5"/>
        <v>40</v>
      </c>
      <c r="U12" s="542"/>
      <c r="V12" s="541">
        <f t="shared" si="6"/>
        <v>16</v>
      </c>
      <c r="W12" s="543">
        <f t="shared" si="7"/>
        <v>24</v>
      </c>
      <c r="X12" s="972" t="s">
        <v>475</v>
      </c>
      <c r="Y12" s="972" t="s">
        <v>476</v>
      </c>
      <c r="Z12" s="972" t="s">
        <v>477</v>
      </c>
      <c r="AA12" s="972">
        <v>2014</v>
      </c>
      <c r="AB12" s="967" t="s">
        <v>30</v>
      </c>
      <c r="AC12" s="973">
        <v>8</v>
      </c>
      <c r="AD12" s="974">
        <f t="shared" si="8"/>
        <v>5</v>
      </c>
      <c r="AE12" s="975">
        <v>23.29</v>
      </c>
      <c r="AF12" s="544">
        <f t="shared" si="9"/>
        <v>116.44999999999999</v>
      </c>
      <c r="AG12" s="1030" t="s">
        <v>128</v>
      </c>
      <c r="AH12" s="978">
        <f t="shared" si="10"/>
        <v>116.44999999999999</v>
      </c>
      <c r="AI12" s="978">
        <f t="shared" si="11"/>
        <v>5</v>
      </c>
      <c r="AJ12" s="982">
        <f t="shared" si="12"/>
        <v>40</v>
      </c>
      <c r="AK12" s="1034"/>
      <c r="AL12" s="980"/>
      <c r="AM12" s="1032"/>
    </row>
    <row r="13" spans="1:39">
      <c r="A13" s="966">
        <v>45462</v>
      </c>
      <c r="B13" s="967" t="s">
        <v>442</v>
      </c>
      <c r="C13" s="967" t="s">
        <v>111</v>
      </c>
      <c r="D13" s="968" t="s">
        <v>444</v>
      </c>
      <c r="E13" s="1033" t="s">
        <v>282</v>
      </c>
      <c r="F13" s="970">
        <v>107598</v>
      </c>
      <c r="G13" s="970"/>
      <c r="H13" s="970">
        <v>107612</v>
      </c>
      <c r="I13" s="970"/>
      <c r="J13" s="971">
        <f t="shared" si="0"/>
        <v>14</v>
      </c>
      <c r="K13" s="970">
        <v>107612</v>
      </c>
      <c r="L13" s="541">
        <f t="shared" si="1"/>
        <v>0</v>
      </c>
      <c r="M13" s="970">
        <v>107628</v>
      </c>
      <c r="N13" s="970"/>
      <c r="O13" s="541">
        <f t="shared" si="2"/>
        <v>16</v>
      </c>
      <c r="P13" s="541">
        <f t="shared" si="3"/>
        <v>16</v>
      </c>
      <c r="Q13" s="970">
        <v>107638</v>
      </c>
      <c r="R13" s="970"/>
      <c r="S13" s="971">
        <f t="shared" si="4"/>
        <v>10</v>
      </c>
      <c r="T13" s="542">
        <f t="shared" si="5"/>
        <v>40</v>
      </c>
      <c r="U13" s="542"/>
      <c r="V13" s="541">
        <f t="shared" si="6"/>
        <v>16</v>
      </c>
      <c r="W13" s="543">
        <f t="shared" si="7"/>
        <v>24</v>
      </c>
      <c r="X13" s="972" t="s">
        <v>475</v>
      </c>
      <c r="Y13" s="972" t="s">
        <v>476</v>
      </c>
      <c r="Z13" s="972" t="s">
        <v>477</v>
      </c>
      <c r="AA13" s="972">
        <v>2014</v>
      </c>
      <c r="AB13" s="967" t="s">
        <v>30</v>
      </c>
      <c r="AC13" s="973">
        <v>8</v>
      </c>
      <c r="AD13" s="974">
        <f t="shared" si="8"/>
        <v>5</v>
      </c>
      <c r="AE13" s="975">
        <v>23.29</v>
      </c>
      <c r="AF13" s="544">
        <f t="shared" si="9"/>
        <v>116.44999999999999</v>
      </c>
      <c r="AG13" s="1030" t="s">
        <v>128</v>
      </c>
      <c r="AH13" s="978">
        <f t="shared" si="10"/>
        <v>116.44999999999999</v>
      </c>
      <c r="AI13" s="978">
        <f t="shared" si="11"/>
        <v>5</v>
      </c>
      <c r="AJ13" s="982">
        <f t="shared" si="12"/>
        <v>40</v>
      </c>
      <c r="AK13" s="1035" t="s">
        <v>439</v>
      </c>
      <c r="AL13" s="1036" t="s">
        <v>440</v>
      </c>
      <c r="AM13" s="1037" t="s">
        <v>2</v>
      </c>
    </row>
    <row r="14" spans="1:39">
      <c r="A14" s="966">
        <v>45462</v>
      </c>
      <c r="B14" s="967" t="s">
        <v>442</v>
      </c>
      <c r="C14" s="967" t="s">
        <v>111</v>
      </c>
      <c r="D14" s="968" t="s">
        <v>455</v>
      </c>
      <c r="E14" s="1029" t="s">
        <v>283</v>
      </c>
      <c r="F14" s="970">
        <v>107638</v>
      </c>
      <c r="G14" s="970"/>
      <c r="H14" s="970">
        <v>107648</v>
      </c>
      <c r="I14" s="970"/>
      <c r="J14" s="971">
        <f t="shared" si="0"/>
        <v>10</v>
      </c>
      <c r="K14" s="970">
        <v>107648</v>
      </c>
      <c r="L14" s="541">
        <f t="shared" si="1"/>
        <v>0</v>
      </c>
      <c r="M14" s="970">
        <v>107664</v>
      </c>
      <c r="N14" s="970"/>
      <c r="O14" s="541">
        <f t="shared" si="2"/>
        <v>16</v>
      </c>
      <c r="P14" s="541">
        <f t="shared" si="3"/>
        <v>16</v>
      </c>
      <c r="Q14" s="970">
        <v>107678</v>
      </c>
      <c r="R14" s="970"/>
      <c r="S14" s="971">
        <f t="shared" si="4"/>
        <v>14</v>
      </c>
      <c r="T14" s="542">
        <f t="shared" si="5"/>
        <v>40</v>
      </c>
      <c r="U14" s="542"/>
      <c r="V14" s="541">
        <f t="shared" si="6"/>
        <v>16</v>
      </c>
      <c r="W14" s="543">
        <f t="shared" si="7"/>
        <v>24</v>
      </c>
      <c r="X14" s="972" t="s">
        <v>475</v>
      </c>
      <c r="Y14" s="972" t="s">
        <v>476</v>
      </c>
      <c r="Z14" s="972" t="s">
        <v>477</v>
      </c>
      <c r="AA14" s="972">
        <v>2014</v>
      </c>
      <c r="AB14" s="967" t="s">
        <v>30</v>
      </c>
      <c r="AC14" s="973">
        <v>8</v>
      </c>
      <c r="AD14" s="974">
        <f t="shared" si="8"/>
        <v>5</v>
      </c>
      <c r="AE14" s="975">
        <v>23.29</v>
      </c>
      <c r="AF14" s="544">
        <f t="shared" si="9"/>
        <v>116.44999999999999</v>
      </c>
      <c r="AG14" s="1030" t="s">
        <v>128</v>
      </c>
      <c r="AH14" s="978">
        <f t="shared" si="10"/>
        <v>116.44999999999999</v>
      </c>
      <c r="AI14" s="978">
        <f t="shared" si="11"/>
        <v>5</v>
      </c>
      <c r="AJ14" s="982">
        <f t="shared" si="12"/>
        <v>40</v>
      </c>
      <c r="AK14" s="1038">
        <f>SUM(AH9:AH14)</f>
        <v>815.15000000000009</v>
      </c>
      <c r="AL14" s="985">
        <v>500</v>
      </c>
      <c r="AM14" s="991">
        <v>45637</v>
      </c>
    </row>
    <row r="15" spans="1:39">
      <c r="A15" s="966"/>
      <c r="B15" s="967"/>
      <c r="C15" s="967"/>
      <c r="D15" s="968"/>
      <c r="E15" s="1033"/>
      <c r="F15" s="970"/>
      <c r="G15" s="970"/>
      <c r="H15" s="970"/>
      <c r="I15" s="970"/>
      <c r="J15" s="971">
        <f t="shared" si="0"/>
        <v>0</v>
      </c>
      <c r="K15" s="970"/>
      <c r="L15" s="541">
        <f t="shared" si="1"/>
        <v>0</v>
      </c>
      <c r="M15" s="970"/>
      <c r="N15" s="970"/>
      <c r="O15" s="541">
        <f t="shared" si="2"/>
        <v>0</v>
      </c>
      <c r="P15" s="541">
        <f t="shared" si="3"/>
        <v>0</v>
      </c>
      <c r="Q15" s="970"/>
      <c r="R15" s="970"/>
      <c r="S15" s="971">
        <f t="shared" si="4"/>
        <v>0</v>
      </c>
      <c r="T15" s="542">
        <f t="shared" si="5"/>
        <v>0</v>
      </c>
      <c r="U15" s="542"/>
      <c r="V15" s="541">
        <f t="shared" si="6"/>
        <v>0</v>
      </c>
      <c r="W15" s="543">
        <f t="shared" si="7"/>
        <v>0</v>
      </c>
      <c r="X15" s="972" t="s">
        <v>475</v>
      </c>
      <c r="Y15" s="972"/>
      <c r="Z15" s="972"/>
      <c r="AA15" s="972"/>
      <c r="AB15" s="967"/>
      <c r="AC15" s="973"/>
      <c r="AD15" s="974" t="e">
        <f t="shared" si="8"/>
        <v>#DIV/0!</v>
      </c>
      <c r="AE15" s="975">
        <v>23.29</v>
      </c>
      <c r="AF15" s="544" t="e">
        <f t="shared" si="9"/>
        <v>#DIV/0!</v>
      </c>
      <c r="AG15" s="1030"/>
      <c r="AH15" s="978" t="e">
        <f t="shared" si="10"/>
        <v>#DIV/0!</v>
      </c>
      <c r="AI15" s="978" t="e">
        <f t="shared" si="11"/>
        <v>#DIV/0!</v>
      </c>
      <c r="AJ15" s="982">
        <f t="shared" si="12"/>
        <v>0</v>
      </c>
      <c r="AK15" s="1038"/>
      <c r="AL15" s="985"/>
      <c r="AM15" s="991"/>
    </row>
    <row r="16" spans="1:39">
      <c r="A16" s="966"/>
      <c r="B16" s="967"/>
      <c r="C16" s="967"/>
      <c r="D16" s="968"/>
      <c r="E16" s="1033"/>
      <c r="F16" s="970"/>
      <c r="G16" s="970"/>
      <c r="H16" s="970"/>
      <c r="I16" s="970"/>
      <c r="J16" s="971">
        <f t="shared" si="0"/>
        <v>0</v>
      </c>
      <c r="K16" s="970"/>
      <c r="L16" s="541">
        <f t="shared" si="1"/>
        <v>0</v>
      </c>
      <c r="M16" s="970"/>
      <c r="N16" s="970"/>
      <c r="O16" s="541">
        <f t="shared" si="2"/>
        <v>0</v>
      </c>
      <c r="P16" s="541">
        <f t="shared" si="3"/>
        <v>0</v>
      </c>
      <c r="Q16" s="970"/>
      <c r="R16" s="970"/>
      <c r="S16" s="971">
        <f t="shared" si="4"/>
        <v>0</v>
      </c>
      <c r="T16" s="542">
        <f t="shared" si="5"/>
        <v>0</v>
      </c>
      <c r="U16" s="542"/>
      <c r="V16" s="541">
        <f t="shared" si="6"/>
        <v>0</v>
      </c>
      <c r="W16" s="543">
        <f t="shared" si="7"/>
        <v>0</v>
      </c>
      <c r="X16" s="972" t="s">
        <v>475</v>
      </c>
      <c r="Y16" s="972"/>
      <c r="Z16" s="972"/>
      <c r="AA16" s="972"/>
      <c r="AB16" s="967"/>
      <c r="AC16" s="973"/>
      <c r="AD16" s="974" t="e">
        <f t="shared" si="8"/>
        <v>#DIV/0!</v>
      </c>
      <c r="AE16" s="975">
        <v>23.29</v>
      </c>
      <c r="AF16" s="544" t="e">
        <f t="shared" si="9"/>
        <v>#DIV/0!</v>
      </c>
      <c r="AG16" s="1030"/>
      <c r="AH16" s="978" t="e">
        <f t="shared" si="10"/>
        <v>#DIV/0!</v>
      </c>
      <c r="AI16" s="978" t="e">
        <f t="shared" si="11"/>
        <v>#DIV/0!</v>
      </c>
      <c r="AJ16" s="982">
        <f t="shared" si="12"/>
        <v>0</v>
      </c>
      <c r="AK16" s="1038"/>
      <c r="AL16" s="985"/>
      <c r="AM16" s="991"/>
    </row>
    <row r="17" spans="1:39">
      <c r="A17" s="966"/>
      <c r="B17" s="967"/>
      <c r="C17" s="967"/>
      <c r="D17" s="968"/>
      <c r="E17" s="1029"/>
      <c r="F17" s="970"/>
      <c r="G17" s="970"/>
      <c r="H17" s="970"/>
      <c r="I17" s="970"/>
      <c r="J17" s="971">
        <f t="shared" si="0"/>
        <v>0</v>
      </c>
      <c r="K17" s="970"/>
      <c r="L17" s="541">
        <f t="shared" si="1"/>
        <v>0</v>
      </c>
      <c r="M17" s="970"/>
      <c r="N17" s="970"/>
      <c r="O17" s="541">
        <f t="shared" si="2"/>
        <v>0</v>
      </c>
      <c r="P17" s="541">
        <f t="shared" si="3"/>
        <v>0</v>
      </c>
      <c r="Q17" s="970"/>
      <c r="R17" s="970"/>
      <c r="S17" s="971">
        <f t="shared" si="4"/>
        <v>0</v>
      </c>
      <c r="T17" s="542">
        <f t="shared" si="5"/>
        <v>0</v>
      </c>
      <c r="U17" s="542"/>
      <c r="V17" s="541">
        <f t="shared" si="6"/>
        <v>0</v>
      </c>
      <c r="W17" s="543">
        <f t="shared" si="7"/>
        <v>0</v>
      </c>
      <c r="X17" s="972" t="s">
        <v>475</v>
      </c>
      <c r="Y17" s="972"/>
      <c r="Z17" s="972"/>
      <c r="AA17" s="972"/>
      <c r="AB17" s="967"/>
      <c r="AC17" s="973"/>
      <c r="AD17" s="974" t="e">
        <f t="shared" si="8"/>
        <v>#DIV/0!</v>
      </c>
      <c r="AE17" s="975">
        <v>23.29</v>
      </c>
      <c r="AF17" s="544" t="e">
        <f t="shared" si="9"/>
        <v>#DIV/0!</v>
      </c>
      <c r="AG17" s="1030"/>
      <c r="AH17" s="978" t="e">
        <f t="shared" si="10"/>
        <v>#DIV/0!</v>
      </c>
      <c r="AI17" s="978" t="e">
        <f t="shared" si="11"/>
        <v>#DIV/0!</v>
      </c>
      <c r="AJ17" s="982">
        <f t="shared" si="12"/>
        <v>0</v>
      </c>
      <c r="AK17" s="1038"/>
      <c r="AL17" s="985"/>
      <c r="AM17" s="991"/>
    </row>
    <row r="18" spans="1:39">
      <c r="A18" s="966"/>
      <c r="B18" s="967"/>
      <c r="C18" s="967"/>
      <c r="D18" s="968"/>
      <c r="E18" s="1033"/>
      <c r="F18" s="970"/>
      <c r="G18" s="970"/>
      <c r="H18" s="970"/>
      <c r="I18" s="970"/>
      <c r="J18" s="971">
        <f t="shared" si="0"/>
        <v>0</v>
      </c>
      <c r="K18" s="970"/>
      <c r="L18" s="541">
        <f t="shared" si="1"/>
        <v>0</v>
      </c>
      <c r="M18" s="970"/>
      <c r="N18" s="970"/>
      <c r="O18" s="541">
        <f t="shared" si="2"/>
        <v>0</v>
      </c>
      <c r="P18" s="541">
        <f t="shared" si="3"/>
        <v>0</v>
      </c>
      <c r="Q18" s="970"/>
      <c r="R18" s="970"/>
      <c r="S18" s="971">
        <f t="shared" si="4"/>
        <v>0</v>
      </c>
      <c r="T18" s="542">
        <f t="shared" si="5"/>
        <v>0</v>
      </c>
      <c r="U18" s="542"/>
      <c r="V18" s="541">
        <f t="shared" si="6"/>
        <v>0</v>
      </c>
      <c r="W18" s="543">
        <f t="shared" si="7"/>
        <v>0</v>
      </c>
      <c r="X18" s="972" t="s">
        <v>475</v>
      </c>
      <c r="Y18" s="972"/>
      <c r="Z18" s="972"/>
      <c r="AA18" s="972"/>
      <c r="AB18" s="967"/>
      <c r="AC18" s="973"/>
      <c r="AD18" s="974" t="e">
        <f t="shared" si="8"/>
        <v>#DIV/0!</v>
      </c>
      <c r="AE18" s="975">
        <v>23.29</v>
      </c>
      <c r="AF18" s="544" t="e">
        <f t="shared" si="9"/>
        <v>#DIV/0!</v>
      </c>
      <c r="AG18" s="1030"/>
      <c r="AH18" s="978" t="e">
        <f t="shared" si="10"/>
        <v>#DIV/0!</v>
      </c>
      <c r="AI18" s="978" t="e">
        <f t="shared" si="11"/>
        <v>#DIV/0!</v>
      </c>
      <c r="AJ18" s="982">
        <f t="shared" si="12"/>
        <v>0</v>
      </c>
      <c r="AK18" s="1039"/>
      <c r="AL18" s="988"/>
    </row>
    <row r="19" spans="1:39">
      <c r="A19" s="966"/>
      <c r="B19" s="967"/>
      <c r="C19" s="967"/>
      <c r="D19" s="968"/>
      <c r="E19" s="1033"/>
      <c r="F19" s="970"/>
      <c r="G19" s="970"/>
      <c r="H19" s="970"/>
      <c r="I19" s="970"/>
      <c r="J19" s="971">
        <f t="shared" si="0"/>
        <v>0</v>
      </c>
      <c r="K19" s="970"/>
      <c r="L19" s="541">
        <f t="shared" si="1"/>
        <v>0</v>
      </c>
      <c r="M19" s="970"/>
      <c r="N19" s="970"/>
      <c r="O19" s="541">
        <f t="shared" si="2"/>
        <v>0</v>
      </c>
      <c r="P19" s="541">
        <f t="shared" si="3"/>
        <v>0</v>
      </c>
      <c r="Q19" s="970"/>
      <c r="R19" s="970"/>
      <c r="S19" s="971">
        <f t="shared" si="4"/>
        <v>0</v>
      </c>
      <c r="T19" s="542">
        <f t="shared" si="5"/>
        <v>0</v>
      </c>
      <c r="U19" s="542"/>
      <c r="V19" s="541">
        <f t="shared" si="6"/>
        <v>0</v>
      </c>
      <c r="W19" s="543">
        <f t="shared" si="7"/>
        <v>0</v>
      </c>
      <c r="X19" s="972" t="s">
        <v>475</v>
      </c>
      <c r="Y19" s="972"/>
      <c r="Z19" s="972"/>
      <c r="AA19" s="972"/>
      <c r="AB19" s="967"/>
      <c r="AC19" s="973"/>
      <c r="AD19" s="974" t="e">
        <f t="shared" si="8"/>
        <v>#DIV/0!</v>
      </c>
      <c r="AE19" s="975">
        <v>23.29</v>
      </c>
      <c r="AF19" s="544" t="e">
        <f t="shared" si="9"/>
        <v>#DIV/0!</v>
      </c>
      <c r="AG19" s="1030"/>
      <c r="AH19" s="978" t="e">
        <f t="shared" si="10"/>
        <v>#DIV/0!</v>
      </c>
      <c r="AI19" s="978" t="e">
        <f t="shared" si="11"/>
        <v>#DIV/0!</v>
      </c>
      <c r="AJ19" s="982">
        <f t="shared" si="12"/>
        <v>0</v>
      </c>
      <c r="AK19" s="1039"/>
      <c r="AL19" s="988"/>
    </row>
    <row r="20" spans="1:39">
      <c r="A20" s="966"/>
      <c r="B20" s="967"/>
      <c r="C20" s="967"/>
      <c r="D20" s="968"/>
      <c r="E20" s="1029"/>
      <c r="F20" s="970"/>
      <c r="G20" s="970"/>
      <c r="H20" s="970"/>
      <c r="I20" s="970"/>
      <c r="J20" s="971">
        <f t="shared" si="0"/>
        <v>0</v>
      </c>
      <c r="K20" s="970"/>
      <c r="L20" s="541">
        <f t="shared" si="1"/>
        <v>0</v>
      </c>
      <c r="M20" s="970"/>
      <c r="N20" s="970"/>
      <c r="O20" s="541">
        <f t="shared" si="2"/>
        <v>0</v>
      </c>
      <c r="P20" s="541">
        <f t="shared" si="3"/>
        <v>0</v>
      </c>
      <c r="Q20" s="970"/>
      <c r="R20" s="970"/>
      <c r="S20" s="971">
        <f t="shared" si="4"/>
        <v>0</v>
      </c>
      <c r="T20" s="542">
        <f t="shared" si="5"/>
        <v>0</v>
      </c>
      <c r="U20" s="542"/>
      <c r="V20" s="541">
        <f t="shared" si="6"/>
        <v>0</v>
      </c>
      <c r="W20" s="543">
        <f t="shared" si="7"/>
        <v>0</v>
      </c>
      <c r="X20" s="972" t="s">
        <v>475</v>
      </c>
      <c r="Y20" s="972"/>
      <c r="Z20" s="972"/>
      <c r="AA20" s="972"/>
      <c r="AB20" s="967"/>
      <c r="AC20" s="973"/>
      <c r="AD20" s="974" t="e">
        <f t="shared" si="8"/>
        <v>#DIV/0!</v>
      </c>
      <c r="AE20" s="975">
        <v>23.29</v>
      </c>
      <c r="AF20" s="544" t="e">
        <f t="shared" si="9"/>
        <v>#DIV/0!</v>
      </c>
      <c r="AG20" s="1030"/>
      <c r="AH20" s="978" t="e">
        <f t="shared" si="10"/>
        <v>#DIV/0!</v>
      </c>
      <c r="AI20" s="978" t="e">
        <f t="shared" si="11"/>
        <v>#DIV/0!</v>
      </c>
      <c r="AJ20" s="982">
        <f t="shared" si="12"/>
        <v>0</v>
      </c>
      <c r="AK20" s="1038"/>
      <c r="AL20" s="985"/>
      <c r="AM20" s="991"/>
    </row>
    <row r="21" spans="1:39">
      <c r="A21" s="966"/>
      <c r="B21" s="967"/>
      <c r="C21" s="967"/>
      <c r="D21" s="968"/>
      <c r="E21" s="1033"/>
      <c r="F21" s="970"/>
      <c r="G21" s="970"/>
      <c r="H21" s="970"/>
      <c r="I21" s="970"/>
      <c r="J21" s="971">
        <f t="shared" si="0"/>
        <v>0</v>
      </c>
      <c r="K21" s="970"/>
      <c r="L21" s="541">
        <f t="shared" si="1"/>
        <v>0</v>
      </c>
      <c r="M21" s="970"/>
      <c r="N21" s="970"/>
      <c r="O21" s="541">
        <f t="shared" si="2"/>
        <v>0</v>
      </c>
      <c r="P21" s="541">
        <f t="shared" si="3"/>
        <v>0</v>
      </c>
      <c r="Q21" s="970"/>
      <c r="R21" s="970"/>
      <c r="S21" s="971">
        <f t="shared" si="4"/>
        <v>0</v>
      </c>
      <c r="T21" s="542">
        <f t="shared" si="5"/>
        <v>0</v>
      </c>
      <c r="U21" s="542"/>
      <c r="V21" s="541">
        <f t="shared" si="6"/>
        <v>0</v>
      </c>
      <c r="W21" s="543">
        <f t="shared" si="7"/>
        <v>0</v>
      </c>
      <c r="X21" s="972" t="s">
        <v>475</v>
      </c>
      <c r="Y21" s="972"/>
      <c r="Z21" s="972"/>
      <c r="AA21" s="972"/>
      <c r="AB21" s="967"/>
      <c r="AC21" s="973"/>
      <c r="AD21" s="974" t="e">
        <f t="shared" si="8"/>
        <v>#DIV/0!</v>
      </c>
      <c r="AE21" s="975">
        <v>23.29</v>
      </c>
      <c r="AF21" s="544" t="e">
        <f t="shared" si="9"/>
        <v>#DIV/0!</v>
      </c>
      <c r="AG21" s="1030"/>
      <c r="AH21" s="978" t="e">
        <f t="shared" si="10"/>
        <v>#DIV/0!</v>
      </c>
      <c r="AI21" s="978" t="e">
        <f t="shared" si="11"/>
        <v>#DIV/0!</v>
      </c>
      <c r="AJ21" s="982">
        <f t="shared" si="12"/>
        <v>0</v>
      </c>
      <c r="AK21" s="1038"/>
      <c r="AL21" s="985"/>
      <c r="AM21" s="991"/>
    </row>
    <row r="22" spans="1:39">
      <c r="A22" s="966"/>
      <c r="B22" s="967"/>
      <c r="C22" s="967"/>
      <c r="D22" s="968"/>
      <c r="E22" s="1033"/>
      <c r="F22" s="970"/>
      <c r="G22" s="970"/>
      <c r="H22" s="970"/>
      <c r="I22" s="970"/>
      <c r="J22" s="971">
        <f t="shared" si="0"/>
        <v>0</v>
      </c>
      <c r="K22" s="970"/>
      <c r="L22" s="541">
        <f t="shared" si="1"/>
        <v>0</v>
      </c>
      <c r="M22" s="970"/>
      <c r="N22" s="970"/>
      <c r="O22" s="541">
        <f t="shared" si="2"/>
        <v>0</v>
      </c>
      <c r="P22" s="541">
        <f t="shared" si="3"/>
        <v>0</v>
      </c>
      <c r="Q22" s="970"/>
      <c r="R22" s="970"/>
      <c r="S22" s="971">
        <f t="shared" si="4"/>
        <v>0</v>
      </c>
      <c r="T22" s="542">
        <f t="shared" si="5"/>
        <v>0</v>
      </c>
      <c r="U22" s="542"/>
      <c r="V22" s="541">
        <f t="shared" si="6"/>
        <v>0</v>
      </c>
      <c r="W22" s="543">
        <f t="shared" si="7"/>
        <v>0</v>
      </c>
      <c r="X22" s="972" t="s">
        <v>475</v>
      </c>
      <c r="Y22" s="972"/>
      <c r="Z22" s="972"/>
      <c r="AA22" s="972"/>
      <c r="AB22" s="967"/>
      <c r="AC22" s="973"/>
      <c r="AD22" s="974" t="e">
        <f t="shared" si="8"/>
        <v>#DIV/0!</v>
      </c>
      <c r="AE22" s="975">
        <v>23.29</v>
      </c>
      <c r="AF22" s="544" t="e">
        <f t="shared" si="9"/>
        <v>#DIV/0!</v>
      </c>
      <c r="AG22" s="1030"/>
      <c r="AH22" s="978" t="e">
        <f t="shared" si="10"/>
        <v>#DIV/0!</v>
      </c>
      <c r="AI22" s="978" t="e">
        <f t="shared" si="11"/>
        <v>#DIV/0!</v>
      </c>
      <c r="AJ22" s="982">
        <f t="shared" si="12"/>
        <v>0</v>
      </c>
      <c r="AK22" s="1038"/>
      <c r="AL22" s="985"/>
      <c r="AM22" s="991"/>
    </row>
    <row r="23" spans="1:39">
      <c r="A23" s="966"/>
      <c r="B23" s="967"/>
      <c r="C23" s="967"/>
      <c r="D23" s="968"/>
      <c r="E23" s="1029"/>
      <c r="F23" s="970"/>
      <c r="G23" s="970"/>
      <c r="H23" s="970"/>
      <c r="I23" s="970"/>
      <c r="J23" s="971">
        <f t="shared" si="0"/>
        <v>0</v>
      </c>
      <c r="K23" s="970"/>
      <c r="L23" s="541">
        <f t="shared" si="1"/>
        <v>0</v>
      </c>
      <c r="M23" s="970"/>
      <c r="N23" s="970"/>
      <c r="O23" s="541">
        <f t="shared" si="2"/>
        <v>0</v>
      </c>
      <c r="P23" s="541">
        <f t="shared" si="3"/>
        <v>0</v>
      </c>
      <c r="Q23" s="970"/>
      <c r="R23" s="970"/>
      <c r="S23" s="971">
        <f t="shared" si="4"/>
        <v>0</v>
      </c>
      <c r="T23" s="542">
        <f t="shared" si="5"/>
        <v>0</v>
      </c>
      <c r="U23" s="542"/>
      <c r="V23" s="541">
        <f t="shared" si="6"/>
        <v>0</v>
      </c>
      <c r="W23" s="543">
        <f t="shared" si="7"/>
        <v>0</v>
      </c>
      <c r="X23" s="972" t="s">
        <v>475</v>
      </c>
      <c r="Y23" s="972"/>
      <c r="Z23" s="972"/>
      <c r="AA23" s="972"/>
      <c r="AB23" s="967"/>
      <c r="AC23" s="973"/>
      <c r="AD23" s="974" t="e">
        <f t="shared" si="8"/>
        <v>#DIV/0!</v>
      </c>
      <c r="AE23" s="975">
        <v>23.29</v>
      </c>
      <c r="AF23" s="544" t="e">
        <f t="shared" si="9"/>
        <v>#DIV/0!</v>
      </c>
      <c r="AG23" s="1030"/>
      <c r="AH23" s="978" t="e">
        <f t="shared" si="10"/>
        <v>#DIV/0!</v>
      </c>
      <c r="AI23" s="978" t="e">
        <f t="shared" si="11"/>
        <v>#DIV/0!</v>
      </c>
      <c r="AJ23" s="982">
        <f t="shared" si="12"/>
        <v>0</v>
      </c>
      <c r="AK23" s="1040"/>
      <c r="AL23" s="990"/>
      <c r="AM23" s="991"/>
    </row>
    <row r="24" spans="1:39">
      <c r="A24" s="966"/>
      <c r="B24" s="967"/>
      <c r="C24" s="967"/>
      <c r="D24" s="968"/>
      <c r="E24" s="1033"/>
      <c r="F24" s="970"/>
      <c r="G24" s="970"/>
      <c r="H24" s="970"/>
      <c r="I24" s="970"/>
      <c r="J24" s="971">
        <f t="shared" si="0"/>
        <v>0</v>
      </c>
      <c r="K24" s="970"/>
      <c r="L24" s="541">
        <f t="shared" si="1"/>
        <v>0</v>
      </c>
      <c r="M24" s="970"/>
      <c r="N24" s="970"/>
      <c r="O24" s="541">
        <f t="shared" si="2"/>
        <v>0</v>
      </c>
      <c r="P24" s="541">
        <f t="shared" si="3"/>
        <v>0</v>
      </c>
      <c r="Q24" s="970"/>
      <c r="R24" s="970"/>
      <c r="S24" s="971">
        <f t="shared" si="4"/>
        <v>0</v>
      </c>
      <c r="T24" s="542">
        <f t="shared" si="5"/>
        <v>0</v>
      </c>
      <c r="U24" s="542"/>
      <c r="V24" s="541">
        <f t="shared" si="6"/>
        <v>0</v>
      </c>
      <c r="W24" s="543">
        <f t="shared" si="7"/>
        <v>0</v>
      </c>
      <c r="X24" s="972" t="s">
        <v>475</v>
      </c>
      <c r="Y24" s="972"/>
      <c r="Z24" s="972"/>
      <c r="AA24" s="972"/>
      <c r="AB24" s="967"/>
      <c r="AC24" s="973"/>
      <c r="AD24" s="974" t="e">
        <f t="shared" si="8"/>
        <v>#DIV/0!</v>
      </c>
      <c r="AE24" s="975">
        <v>23.29</v>
      </c>
      <c r="AF24" s="544" t="e">
        <f t="shared" si="9"/>
        <v>#DIV/0!</v>
      </c>
      <c r="AG24" s="1030"/>
      <c r="AH24" s="978" t="e">
        <f>AF24</f>
        <v>#DIV/0!</v>
      </c>
      <c r="AI24" s="978" t="e">
        <f t="shared" si="11"/>
        <v>#DIV/0!</v>
      </c>
      <c r="AJ24" s="982">
        <f t="shared" si="12"/>
        <v>0</v>
      </c>
      <c r="AK24" s="1040"/>
      <c r="AL24" s="985"/>
      <c r="AM24" s="991"/>
    </row>
    <row r="25" spans="1:39">
      <c r="A25" s="966"/>
      <c r="B25" s="967"/>
      <c r="C25" s="967"/>
      <c r="D25" s="968"/>
      <c r="E25" s="1033"/>
      <c r="F25" s="970"/>
      <c r="G25" s="970"/>
      <c r="H25" s="970"/>
      <c r="I25" s="970"/>
      <c r="J25" s="971">
        <f t="shared" si="0"/>
        <v>0</v>
      </c>
      <c r="K25" s="970"/>
      <c r="L25" s="541">
        <f t="shared" si="1"/>
        <v>0</v>
      </c>
      <c r="M25" s="970"/>
      <c r="N25" s="970"/>
      <c r="O25" s="541">
        <f t="shared" si="2"/>
        <v>0</v>
      </c>
      <c r="P25" s="541">
        <f t="shared" si="3"/>
        <v>0</v>
      </c>
      <c r="Q25" s="970"/>
      <c r="R25" s="970"/>
      <c r="S25" s="971">
        <f t="shared" si="4"/>
        <v>0</v>
      </c>
      <c r="T25" s="542">
        <f t="shared" si="5"/>
        <v>0</v>
      </c>
      <c r="U25" s="542"/>
      <c r="V25" s="541">
        <f t="shared" si="6"/>
        <v>0</v>
      </c>
      <c r="W25" s="543">
        <f t="shared" si="7"/>
        <v>0</v>
      </c>
      <c r="X25" s="972" t="s">
        <v>475</v>
      </c>
      <c r="Y25" s="972"/>
      <c r="Z25" s="972"/>
      <c r="AA25" s="972"/>
      <c r="AB25" s="967"/>
      <c r="AC25" s="973"/>
      <c r="AD25" s="974" t="e">
        <f t="shared" si="8"/>
        <v>#DIV/0!</v>
      </c>
      <c r="AE25" s="975">
        <v>23.29</v>
      </c>
      <c r="AF25" s="544" t="e">
        <f t="shared" si="9"/>
        <v>#DIV/0!</v>
      </c>
      <c r="AG25" s="1030"/>
      <c r="AH25" s="978" t="e">
        <f t="shared" ref="AH25:AH26" si="13">AF25</f>
        <v>#DIV/0!</v>
      </c>
      <c r="AI25" s="978" t="e">
        <f t="shared" si="11"/>
        <v>#DIV/0!</v>
      </c>
      <c r="AJ25" s="982">
        <f t="shared" si="12"/>
        <v>0</v>
      </c>
      <c r="AK25" s="1040"/>
      <c r="AL25" s="985"/>
      <c r="AM25" s="991"/>
    </row>
    <row r="26" spans="1:39">
      <c r="A26" s="966"/>
      <c r="B26" s="967"/>
      <c r="C26" s="967"/>
      <c r="D26" s="968"/>
      <c r="E26" s="1029"/>
      <c r="F26" s="970"/>
      <c r="G26" s="970"/>
      <c r="H26" s="970"/>
      <c r="I26" s="970"/>
      <c r="J26" s="971">
        <f t="shared" si="0"/>
        <v>0</v>
      </c>
      <c r="K26" s="970"/>
      <c r="L26" s="541">
        <f t="shared" si="1"/>
        <v>0</v>
      </c>
      <c r="M26" s="970"/>
      <c r="N26" s="970"/>
      <c r="O26" s="541">
        <f t="shared" si="2"/>
        <v>0</v>
      </c>
      <c r="P26" s="541">
        <f t="shared" si="3"/>
        <v>0</v>
      </c>
      <c r="Q26" s="970"/>
      <c r="R26" s="970"/>
      <c r="S26" s="971">
        <f t="shared" si="4"/>
        <v>0</v>
      </c>
      <c r="T26" s="542">
        <f t="shared" si="5"/>
        <v>0</v>
      </c>
      <c r="U26" s="542"/>
      <c r="V26" s="541">
        <f t="shared" si="6"/>
        <v>0</v>
      </c>
      <c r="W26" s="543">
        <f t="shared" si="7"/>
        <v>0</v>
      </c>
      <c r="X26" s="972" t="s">
        <v>475</v>
      </c>
      <c r="Y26" s="972"/>
      <c r="Z26" s="972"/>
      <c r="AA26" s="972"/>
      <c r="AB26" s="967"/>
      <c r="AC26" s="973"/>
      <c r="AD26" s="974" t="e">
        <f t="shared" si="8"/>
        <v>#DIV/0!</v>
      </c>
      <c r="AE26" s="975">
        <v>23.29</v>
      </c>
      <c r="AF26" s="544" t="e">
        <f t="shared" si="9"/>
        <v>#DIV/0!</v>
      </c>
      <c r="AG26" s="1030"/>
      <c r="AH26" s="978" t="e">
        <f t="shared" si="13"/>
        <v>#DIV/0!</v>
      </c>
      <c r="AI26" s="978" t="e">
        <f t="shared" si="11"/>
        <v>#DIV/0!</v>
      </c>
      <c r="AJ26" s="982">
        <f t="shared" si="12"/>
        <v>0</v>
      </c>
      <c r="AK26" s="1038"/>
      <c r="AL26" s="985"/>
      <c r="AM26" s="991"/>
    </row>
    <row r="27" spans="1:39">
      <c r="A27" s="966"/>
      <c r="B27" s="967"/>
      <c r="C27" s="967"/>
      <c r="D27" s="968"/>
      <c r="E27" s="1033"/>
      <c r="F27" s="970"/>
      <c r="G27" s="970"/>
      <c r="H27" s="970"/>
      <c r="I27" s="970"/>
      <c r="J27" s="971">
        <f t="shared" si="0"/>
        <v>0</v>
      </c>
      <c r="K27" s="970"/>
      <c r="L27" s="541">
        <f t="shared" si="1"/>
        <v>0</v>
      </c>
      <c r="M27" s="970"/>
      <c r="N27" s="970"/>
      <c r="O27" s="541">
        <f t="shared" si="2"/>
        <v>0</v>
      </c>
      <c r="P27" s="541">
        <f t="shared" si="3"/>
        <v>0</v>
      </c>
      <c r="Q27" s="970"/>
      <c r="R27" s="970"/>
      <c r="S27" s="971">
        <f t="shared" si="4"/>
        <v>0</v>
      </c>
      <c r="T27" s="542">
        <f t="shared" si="5"/>
        <v>0</v>
      </c>
      <c r="U27" s="542"/>
      <c r="V27" s="541">
        <f t="shared" si="6"/>
        <v>0</v>
      </c>
      <c r="W27" s="543">
        <f t="shared" si="7"/>
        <v>0</v>
      </c>
      <c r="X27" s="972" t="s">
        <v>475</v>
      </c>
      <c r="Y27" s="972"/>
      <c r="Z27" s="972"/>
      <c r="AA27" s="972"/>
      <c r="AB27" s="967"/>
      <c r="AC27" s="973"/>
      <c r="AD27" s="974" t="e">
        <f t="shared" si="8"/>
        <v>#DIV/0!</v>
      </c>
      <c r="AE27" s="975">
        <v>23.29</v>
      </c>
      <c r="AF27" s="544" t="e">
        <f t="shared" si="9"/>
        <v>#DIV/0!</v>
      </c>
      <c r="AG27" s="1030"/>
      <c r="AH27" s="978" t="e">
        <f>AF27</f>
        <v>#DIV/0!</v>
      </c>
      <c r="AI27" s="978" t="e">
        <f t="shared" si="11"/>
        <v>#DIV/0!</v>
      </c>
      <c r="AJ27" s="982">
        <f t="shared" si="12"/>
        <v>0</v>
      </c>
      <c r="AK27" s="1038"/>
      <c r="AL27" s="985"/>
      <c r="AM27" s="991"/>
    </row>
    <row r="28" spans="1:39">
      <c r="A28" s="966"/>
      <c r="B28" s="967"/>
      <c r="C28" s="967"/>
      <c r="D28" s="968"/>
      <c r="E28" s="1033"/>
      <c r="F28" s="970"/>
      <c r="G28" s="970"/>
      <c r="H28" s="970"/>
      <c r="I28" s="970"/>
      <c r="J28" s="971">
        <f t="shared" si="0"/>
        <v>0</v>
      </c>
      <c r="K28" s="970"/>
      <c r="L28" s="541">
        <f t="shared" si="1"/>
        <v>0</v>
      </c>
      <c r="M28" s="970"/>
      <c r="N28" s="970"/>
      <c r="O28" s="541">
        <f t="shared" si="2"/>
        <v>0</v>
      </c>
      <c r="P28" s="541">
        <f t="shared" si="3"/>
        <v>0</v>
      </c>
      <c r="Q28" s="970"/>
      <c r="R28" s="970"/>
      <c r="S28" s="971">
        <f t="shared" si="4"/>
        <v>0</v>
      </c>
      <c r="T28" s="542">
        <f t="shared" si="5"/>
        <v>0</v>
      </c>
      <c r="U28" s="542"/>
      <c r="V28" s="541">
        <f t="shared" si="6"/>
        <v>0</v>
      </c>
      <c r="W28" s="543">
        <f t="shared" si="7"/>
        <v>0</v>
      </c>
      <c r="X28" s="972" t="s">
        <v>475</v>
      </c>
      <c r="Y28" s="972"/>
      <c r="Z28" s="972"/>
      <c r="AA28" s="972"/>
      <c r="AB28" s="967"/>
      <c r="AC28" s="973"/>
      <c r="AD28" s="974" t="e">
        <f t="shared" si="8"/>
        <v>#DIV/0!</v>
      </c>
      <c r="AE28" s="975">
        <v>23.29</v>
      </c>
      <c r="AF28" s="544" t="e">
        <f t="shared" si="9"/>
        <v>#DIV/0!</v>
      </c>
      <c r="AG28" s="1030"/>
      <c r="AH28" s="978" t="e">
        <f t="shared" ref="AH28:AH29" si="14">AF28</f>
        <v>#DIV/0!</v>
      </c>
      <c r="AI28" s="978" t="e">
        <f t="shared" si="11"/>
        <v>#DIV/0!</v>
      </c>
      <c r="AJ28" s="982">
        <f t="shared" si="12"/>
        <v>0</v>
      </c>
      <c r="AK28" s="1040"/>
      <c r="AL28" s="985"/>
      <c r="AM28" s="991"/>
    </row>
    <row r="29" spans="1:39">
      <c r="A29" s="966"/>
      <c r="B29" s="967"/>
      <c r="C29" s="967"/>
      <c r="D29" s="968"/>
      <c r="E29" s="1029"/>
      <c r="F29" s="970"/>
      <c r="G29" s="970"/>
      <c r="H29" s="970"/>
      <c r="I29" s="970"/>
      <c r="J29" s="971">
        <f t="shared" si="0"/>
        <v>0</v>
      </c>
      <c r="K29" s="970"/>
      <c r="L29" s="541">
        <f t="shared" si="1"/>
        <v>0</v>
      </c>
      <c r="M29" s="970"/>
      <c r="N29" s="970"/>
      <c r="O29" s="541">
        <f t="shared" si="2"/>
        <v>0</v>
      </c>
      <c r="P29" s="541">
        <f t="shared" si="3"/>
        <v>0</v>
      </c>
      <c r="Q29" s="970"/>
      <c r="R29" s="970"/>
      <c r="S29" s="971">
        <f t="shared" si="4"/>
        <v>0</v>
      </c>
      <c r="T29" s="542">
        <f t="shared" si="5"/>
        <v>0</v>
      </c>
      <c r="U29" s="542"/>
      <c r="V29" s="541">
        <f t="shared" si="6"/>
        <v>0</v>
      </c>
      <c r="W29" s="543">
        <f t="shared" si="7"/>
        <v>0</v>
      </c>
      <c r="X29" s="972" t="s">
        <v>475</v>
      </c>
      <c r="Y29" s="972"/>
      <c r="Z29" s="972"/>
      <c r="AA29" s="972"/>
      <c r="AB29" s="967"/>
      <c r="AC29" s="973"/>
      <c r="AD29" s="974" t="e">
        <f t="shared" si="8"/>
        <v>#DIV/0!</v>
      </c>
      <c r="AE29" s="975">
        <v>23.29</v>
      </c>
      <c r="AF29" s="544" t="e">
        <f t="shared" si="9"/>
        <v>#DIV/0!</v>
      </c>
      <c r="AG29" s="1030"/>
      <c r="AH29" s="978" t="e">
        <f t="shared" si="14"/>
        <v>#DIV/0!</v>
      </c>
      <c r="AI29" s="978" t="e">
        <f t="shared" si="11"/>
        <v>#DIV/0!</v>
      </c>
      <c r="AJ29" s="982">
        <f t="shared" si="12"/>
        <v>0</v>
      </c>
      <c r="AK29" s="1040"/>
      <c r="AL29" s="985"/>
      <c r="AM29" s="991"/>
    </row>
    <row r="30" spans="1:39">
      <c r="A30" s="966"/>
      <c r="B30" s="967"/>
      <c r="C30" s="967"/>
      <c r="D30" s="968"/>
      <c r="E30" s="1029"/>
      <c r="F30" s="970"/>
      <c r="G30" s="970"/>
      <c r="H30" s="970"/>
      <c r="I30" s="970"/>
      <c r="J30" s="971"/>
      <c r="K30" s="970"/>
      <c r="L30" s="541"/>
      <c r="M30" s="970"/>
      <c r="N30" s="970"/>
      <c r="O30" s="541"/>
      <c r="P30" s="541"/>
      <c r="Q30" s="970"/>
      <c r="R30" s="970"/>
      <c r="S30" s="971"/>
      <c r="T30" s="542"/>
      <c r="U30" s="542"/>
      <c r="V30" s="541"/>
      <c r="W30" s="543"/>
      <c r="X30" s="972"/>
      <c r="Y30" s="972"/>
      <c r="Z30" s="972"/>
      <c r="AA30" s="972"/>
      <c r="AB30" s="967"/>
      <c r="AC30" s="973"/>
      <c r="AD30" s="974"/>
      <c r="AE30" s="975"/>
      <c r="AF30" s="544"/>
      <c r="AG30" s="1030"/>
      <c r="AH30" s="978"/>
      <c r="AI30" s="978"/>
      <c r="AJ30" s="982"/>
      <c r="AK30" s="1040"/>
      <c r="AL30" s="985"/>
      <c r="AM30" s="991"/>
    </row>
    <row r="31" spans="1:39">
      <c r="A31" s="966"/>
      <c r="B31" s="992"/>
      <c r="C31" s="992"/>
      <c r="D31" s="993"/>
      <c r="E31" s="1029"/>
      <c r="F31" s="970"/>
      <c r="G31" s="970"/>
      <c r="H31" s="970"/>
      <c r="I31" s="970"/>
      <c r="J31" s="971"/>
      <c r="K31" s="970"/>
      <c r="L31" s="541"/>
      <c r="M31" s="970"/>
      <c r="N31" s="970"/>
      <c r="O31" s="541"/>
      <c r="P31" s="541"/>
      <c r="Q31" s="970"/>
      <c r="R31" s="970"/>
      <c r="S31" s="971"/>
      <c r="T31" s="542"/>
      <c r="U31" s="542"/>
      <c r="V31" s="541"/>
      <c r="W31" s="543"/>
      <c r="X31" s="972"/>
      <c r="Y31" s="972"/>
      <c r="Z31" s="972"/>
      <c r="AA31" s="972"/>
      <c r="AB31" s="992"/>
      <c r="AC31" s="973"/>
      <c r="AD31" s="974"/>
      <c r="AE31" s="975"/>
      <c r="AF31" s="544"/>
      <c r="AG31" s="1030"/>
      <c r="AH31" s="978"/>
      <c r="AI31" s="978"/>
      <c r="AJ31" s="982"/>
      <c r="AK31" s="1040"/>
      <c r="AL31" s="985"/>
      <c r="AM31" s="991"/>
    </row>
    <row r="32" spans="1:39">
      <c r="A32" s="966"/>
      <c r="B32" s="992"/>
      <c r="C32" s="992"/>
      <c r="D32" s="993"/>
      <c r="E32" s="1029"/>
      <c r="F32" s="970"/>
      <c r="G32" s="970"/>
      <c r="H32" s="970"/>
      <c r="I32" s="970"/>
      <c r="J32" s="971"/>
      <c r="K32" s="970"/>
      <c r="L32" s="541"/>
      <c r="M32" s="970"/>
      <c r="N32" s="970"/>
      <c r="O32" s="541"/>
      <c r="P32" s="541"/>
      <c r="Q32" s="970"/>
      <c r="R32" s="970"/>
      <c r="S32" s="971"/>
      <c r="T32" s="542"/>
      <c r="U32" s="542"/>
      <c r="V32" s="541"/>
      <c r="W32" s="543"/>
      <c r="X32" s="972"/>
      <c r="Y32" s="972"/>
      <c r="Z32" s="972"/>
      <c r="AA32" s="972"/>
      <c r="AB32" s="992"/>
      <c r="AC32" s="973"/>
      <c r="AD32" s="974"/>
      <c r="AE32" s="975"/>
      <c r="AF32" s="544"/>
      <c r="AG32" s="1030"/>
      <c r="AH32" s="978"/>
      <c r="AI32" s="978"/>
      <c r="AJ32" s="982"/>
      <c r="AK32" s="1039"/>
      <c r="AL32" s="988"/>
    </row>
    <row r="33" spans="1:39">
      <c r="A33" s="966"/>
      <c r="B33" s="992"/>
      <c r="C33" s="992"/>
      <c r="D33" s="993"/>
      <c r="E33" s="1029"/>
      <c r="F33" s="970"/>
      <c r="G33" s="970"/>
      <c r="H33" s="970"/>
      <c r="I33" s="970"/>
      <c r="J33" s="971"/>
      <c r="K33" s="970"/>
      <c r="L33" s="541"/>
      <c r="M33" s="970"/>
      <c r="N33" s="970"/>
      <c r="O33" s="541"/>
      <c r="P33" s="541"/>
      <c r="Q33" s="970"/>
      <c r="R33" s="970"/>
      <c r="S33" s="971"/>
      <c r="T33" s="542"/>
      <c r="U33" s="542"/>
      <c r="V33" s="541"/>
      <c r="W33" s="543"/>
      <c r="X33" s="972"/>
      <c r="Y33" s="972"/>
      <c r="Z33" s="972"/>
      <c r="AA33" s="972"/>
      <c r="AB33" s="992"/>
      <c r="AC33" s="973"/>
      <c r="AD33" s="974"/>
      <c r="AE33" s="975"/>
      <c r="AF33" s="544"/>
      <c r="AG33" s="1030"/>
      <c r="AH33" s="978"/>
      <c r="AI33" s="978"/>
      <c r="AJ33" s="982"/>
      <c r="AK33" s="1040"/>
      <c r="AL33" s="985"/>
      <c r="AM33" s="991"/>
    </row>
    <row r="34" spans="1:39">
      <c r="A34" s="966"/>
      <c r="B34" s="992"/>
      <c r="C34" s="992"/>
      <c r="D34" s="993"/>
      <c r="E34" s="1029"/>
      <c r="F34" s="970"/>
      <c r="G34" s="970"/>
      <c r="H34" s="970"/>
      <c r="I34" s="970"/>
      <c r="J34" s="971"/>
      <c r="K34" s="970"/>
      <c r="L34" s="541"/>
      <c r="M34" s="970"/>
      <c r="N34" s="970"/>
      <c r="O34" s="541"/>
      <c r="P34" s="541"/>
      <c r="Q34" s="970"/>
      <c r="R34" s="970"/>
      <c r="S34" s="971"/>
      <c r="T34" s="542"/>
      <c r="U34" s="542"/>
      <c r="V34" s="541"/>
      <c r="W34" s="543"/>
      <c r="X34" s="972"/>
      <c r="Y34" s="972"/>
      <c r="Z34" s="972"/>
      <c r="AA34" s="972"/>
      <c r="AB34" s="992"/>
      <c r="AC34" s="973"/>
      <c r="AD34" s="974"/>
      <c r="AE34" s="975"/>
      <c r="AF34" s="544"/>
      <c r="AG34" s="1030"/>
      <c r="AH34" s="978"/>
      <c r="AI34" s="978"/>
      <c r="AJ34" s="982"/>
      <c r="AK34" s="1040"/>
      <c r="AL34" s="985"/>
      <c r="AM34" s="991"/>
    </row>
    <row r="35" spans="1:39">
      <c r="A35" s="966"/>
      <c r="B35" s="992"/>
      <c r="C35" s="992"/>
      <c r="D35" s="993"/>
      <c r="E35" s="1029"/>
      <c r="F35" s="970"/>
      <c r="G35" s="970"/>
      <c r="H35" s="970"/>
      <c r="I35" s="970"/>
      <c r="J35" s="971"/>
      <c r="K35" s="970"/>
      <c r="L35" s="541"/>
      <c r="M35" s="970"/>
      <c r="N35" s="970"/>
      <c r="O35" s="541"/>
      <c r="P35" s="541"/>
      <c r="Q35" s="970"/>
      <c r="R35" s="970"/>
      <c r="S35" s="971"/>
      <c r="T35" s="542"/>
      <c r="U35" s="542"/>
      <c r="V35" s="541"/>
      <c r="W35" s="543"/>
      <c r="X35" s="972"/>
      <c r="Y35" s="972"/>
      <c r="Z35" s="972"/>
      <c r="AA35" s="972"/>
      <c r="AB35" s="992"/>
      <c r="AC35" s="973"/>
      <c r="AD35" s="974"/>
      <c r="AE35" s="975"/>
      <c r="AF35" s="544"/>
      <c r="AG35" s="1030"/>
      <c r="AH35" s="978"/>
      <c r="AI35" s="978"/>
      <c r="AJ35" s="982"/>
      <c r="AK35" s="1040"/>
      <c r="AL35" s="985"/>
      <c r="AM35" s="991"/>
    </row>
    <row r="36" spans="1:39">
      <c r="A36" s="966"/>
      <c r="B36" s="992"/>
      <c r="C36" s="992"/>
      <c r="D36" s="993"/>
      <c r="E36" s="1029"/>
      <c r="F36" s="970"/>
      <c r="G36" s="970"/>
      <c r="H36" s="970"/>
      <c r="I36" s="970"/>
      <c r="J36" s="971"/>
      <c r="K36" s="970"/>
      <c r="L36" s="541"/>
      <c r="M36" s="970"/>
      <c r="N36" s="970"/>
      <c r="O36" s="541"/>
      <c r="P36" s="541"/>
      <c r="Q36" s="970"/>
      <c r="R36" s="970"/>
      <c r="S36" s="971"/>
      <c r="T36" s="542"/>
      <c r="U36" s="542"/>
      <c r="V36" s="541"/>
      <c r="W36" s="543"/>
      <c r="X36" s="972"/>
      <c r="Y36" s="972"/>
      <c r="Z36" s="972"/>
      <c r="AA36" s="972"/>
      <c r="AB36" s="992"/>
      <c r="AC36" s="973"/>
      <c r="AD36" s="974"/>
      <c r="AE36" s="975"/>
      <c r="AF36" s="544"/>
      <c r="AG36" s="1030"/>
      <c r="AH36" s="978"/>
      <c r="AI36" s="978"/>
      <c r="AJ36" s="982"/>
      <c r="AK36" s="1041"/>
      <c r="AL36" s="988"/>
    </row>
    <row r="37" spans="1:39">
      <c r="A37" s="966"/>
      <c r="B37" s="992"/>
      <c r="C37" s="992"/>
      <c r="D37" s="993"/>
      <c r="E37" s="1029"/>
      <c r="F37" s="970"/>
      <c r="G37" s="970"/>
      <c r="H37" s="970"/>
      <c r="I37" s="970"/>
      <c r="J37" s="971"/>
      <c r="K37" s="970"/>
      <c r="L37" s="541"/>
      <c r="M37" s="970"/>
      <c r="N37" s="970"/>
      <c r="O37" s="541"/>
      <c r="P37" s="541"/>
      <c r="Q37" s="970"/>
      <c r="R37" s="970"/>
      <c r="S37" s="971"/>
      <c r="T37" s="542"/>
      <c r="U37" s="542"/>
      <c r="V37" s="541"/>
      <c r="W37" s="543"/>
      <c r="X37" s="972"/>
      <c r="Y37" s="972"/>
      <c r="Z37" s="972"/>
      <c r="AA37" s="972"/>
      <c r="AB37" s="992"/>
      <c r="AC37" s="973"/>
      <c r="AD37" s="974"/>
      <c r="AE37" s="975"/>
      <c r="AF37" s="544"/>
      <c r="AG37" s="1030"/>
      <c r="AH37" s="978"/>
      <c r="AI37" s="978"/>
      <c r="AJ37" s="982"/>
      <c r="AK37" s="1042"/>
      <c r="AL37" s="988"/>
    </row>
    <row r="38" spans="1:39">
      <c r="A38" s="966"/>
      <c r="B38" s="992"/>
      <c r="C38" s="992"/>
      <c r="D38" s="993"/>
      <c r="E38" s="1029"/>
      <c r="F38" s="970"/>
      <c r="G38" s="970"/>
      <c r="H38" s="970"/>
      <c r="I38" s="970"/>
      <c r="J38" s="971"/>
      <c r="K38" s="970"/>
      <c r="L38" s="541"/>
      <c r="M38" s="970"/>
      <c r="N38" s="970"/>
      <c r="O38" s="541"/>
      <c r="P38" s="541"/>
      <c r="Q38" s="970"/>
      <c r="R38" s="970"/>
      <c r="S38" s="971"/>
      <c r="T38" s="542"/>
      <c r="U38" s="542"/>
      <c r="V38" s="541"/>
      <c r="W38" s="543"/>
      <c r="X38" s="972"/>
      <c r="Y38" s="972"/>
      <c r="Z38" s="972"/>
      <c r="AA38" s="972"/>
      <c r="AB38" s="992"/>
      <c r="AC38" s="973"/>
      <c r="AD38" s="974"/>
      <c r="AE38" s="975"/>
      <c r="AF38" s="544"/>
      <c r="AG38" s="1030"/>
      <c r="AH38" s="978"/>
      <c r="AI38" s="978"/>
      <c r="AJ38" s="982"/>
      <c r="AK38" s="1040"/>
      <c r="AL38" s="985"/>
      <c r="AM38" s="991"/>
    </row>
    <row r="39" spans="1:39">
      <c r="A39" s="966"/>
      <c r="B39" s="992"/>
      <c r="C39" s="992"/>
      <c r="D39" s="993"/>
      <c r="E39" s="1029"/>
      <c r="F39" s="970"/>
      <c r="G39" s="970"/>
      <c r="H39" s="970"/>
      <c r="I39" s="970"/>
      <c r="J39" s="971"/>
      <c r="K39" s="970"/>
      <c r="L39" s="541"/>
      <c r="M39" s="970"/>
      <c r="N39" s="970"/>
      <c r="O39" s="541"/>
      <c r="P39" s="541"/>
      <c r="Q39" s="970"/>
      <c r="R39" s="970"/>
      <c r="S39" s="971"/>
      <c r="T39" s="542"/>
      <c r="U39" s="542"/>
      <c r="V39" s="541"/>
      <c r="W39" s="543"/>
      <c r="X39" s="972"/>
      <c r="Y39" s="972"/>
      <c r="Z39" s="972"/>
      <c r="AA39" s="972"/>
      <c r="AB39" s="992"/>
      <c r="AC39" s="973"/>
      <c r="AD39" s="974"/>
      <c r="AE39" s="975"/>
      <c r="AF39" s="544"/>
      <c r="AG39" s="1030"/>
      <c r="AH39" s="978"/>
      <c r="AI39" s="978"/>
      <c r="AJ39" s="982"/>
      <c r="AK39" s="1040"/>
      <c r="AL39" s="985"/>
      <c r="AM39" s="991"/>
    </row>
    <row r="40" spans="1:39">
      <c r="A40" s="966"/>
      <c r="B40" s="992"/>
      <c r="C40" s="992"/>
      <c r="D40" s="993"/>
      <c r="E40" s="1029"/>
      <c r="F40" s="970"/>
      <c r="G40" s="970"/>
      <c r="H40" s="970"/>
      <c r="I40" s="970"/>
      <c r="J40" s="971"/>
      <c r="K40" s="970"/>
      <c r="L40" s="541"/>
      <c r="M40" s="970"/>
      <c r="N40" s="970"/>
      <c r="O40" s="541"/>
      <c r="P40" s="541"/>
      <c r="Q40" s="970"/>
      <c r="R40" s="970"/>
      <c r="S40" s="971"/>
      <c r="T40" s="542"/>
      <c r="U40" s="542"/>
      <c r="V40" s="541"/>
      <c r="W40" s="543"/>
      <c r="X40" s="972"/>
      <c r="Y40" s="972"/>
      <c r="Z40" s="972"/>
      <c r="AA40" s="972"/>
      <c r="AB40" s="992"/>
      <c r="AC40" s="973"/>
      <c r="AD40" s="974"/>
      <c r="AE40" s="975"/>
      <c r="AF40" s="544"/>
      <c r="AG40" s="1030"/>
      <c r="AH40" s="978"/>
      <c r="AI40" s="978"/>
      <c r="AJ40" s="982"/>
      <c r="AK40" s="1041"/>
      <c r="AL40" s="988"/>
    </row>
    <row r="41" spans="1:39">
      <c r="A41" s="966"/>
      <c r="B41" s="992"/>
      <c r="C41" s="992"/>
      <c r="D41" s="993"/>
      <c r="E41" s="1029"/>
      <c r="F41" s="970"/>
      <c r="G41" s="970"/>
      <c r="H41" s="970"/>
      <c r="I41" s="970"/>
      <c r="J41" s="971"/>
      <c r="K41" s="970"/>
      <c r="L41" s="541"/>
      <c r="M41" s="970"/>
      <c r="N41" s="970"/>
      <c r="O41" s="541"/>
      <c r="P41" s="541"/>
      <c r="Q41" s="970"/>
      <c r="R41" s="970"/>
      <c r="S41" s="971"/>
      <c r="T41" s="542"/>
      <c r="U41" s="542"/>
      <c r="V41" s="541"/>
      <c r="W41" s="543"/>
      <c r="X41" s="972"/>
      <c r="Y41" s="972"/>
      <c r="Z41" s="972"/>
      <c r="AA41" s="972"/>
      <c r="AB41" s="992"/>
      <c r="AC41" s="973"/>
      <c r="AD41" s="974"/>
      <c r="AE41" s="975"/>
      <c r="AF41" s="544"/>
      <c r="AG41" s="1030"/>
      <c r="AH41" s="978"/>
      <c r="AI41" s="978"/>
      <c r="AJ41" s="982"/>
      <c r="AK41" s="1040"/>
      <c r="AL41" s="985"/>
      <c r="AM41" s="991"/>
    </row>
    <row r="42" spans="1:39">
      <c r="A42" s="966"/>
      <c r="B42" s="992"/>
      <c r="C42" s="992"/>
      <c r="D42" s="993"/>
      <c r="E42" s="1029"/>
      <c r="F42" s="970"/>
      <c r="G42" s="970"/>
      <c r="H42" s="970"/>
      <c r="I42" s="970"/>
      <c r="J42" s="971"/>
      <c r="K42" s="970"/>
      <c r="L42" s="541"/>
      <c r="M42" s="970"/>
      <c r="N42" s="970"/>
      <c r="O42" s="541"/>
      <c r="P42" s="541"/>
      <c r="Q42" s="970"/>
      <c r="R42" s="970"/>
      <c r="S42" s="971"/>
      <c r="T42" s="542"/>
      <c r="U42" s="542"/>
      <c r="V42" s="541"/>
      <c r="W42" s="543"/>
      <c r="X42" s="972"/>
      <c r="Y42" s="972"/>
      <c r="Z42" s="972"/>
      <c r="AA42" s="972"/>
      <c r="AB42" s="992"/>
      <c r="AC42" s="973"/>
      <c r="AD42" s="974"/>
      <c r="AE42" s="975"/>
      <c r="AF42" s="544"/>
      <c r="AG42" s="1030"/>
      <c r="AH42" s="978"/>
      <c r="AI42" s="978"/>
      <c r="AJ42" s="982"/>
      <c r="AK42" s="1040"/>
      <c r="AL42" s="985"/>
      <c r="AM42" s="991"/>
    </row>
    <row r="43" spans="1:39">
      <c r="A43" s="966"/>
      <c r="B43" s="992"/>
      <c r="C43" s="992"/>
      <c r="D43" s="993"/>
      <c r="E43" s="1029"/>
      <c r="F43" s="970"/>
      <c r="G43" s="970"/>
      <c r="H43" s="970"/>
      <c r="I43" s="970"/>
      <c r="J43" s="971"/>
      <c r="K43" s="970"/>
      <c r="L43" s="541"/>
      <c r="M43" s="970"/>
      <c r="N43" s="970"/>
      <c r="O43" s="541"/>
      <c r="P43" s="541"/>
      <c r="Q43" s="970"/>
      <c r="R43" s="970"/>
      <c r="S43" s="971"/>
      <c r="T43" s="542"/>
      <c r="U43" s="542"/>
      <c r="V43" s="541"/>
      <c r="W43" s="543"/>
      <c r="X43" s="972"/>
      <c r="Y43" s="972"/>
      <c r="Z43" s="972"/>
      <c r="AA43" s="972"/>
      <c r="AB43" s="992"/>
      <c r="AC43" s="973"/>
      <c r="AD43" s="974"/>
      <c r="AE43" s="975"/>
      <c r="AF43" s="544"/>
      <c r="AG43" s="1030"/>
      <c r="AH43" s="978"/>
      <c r="AI43" s="978"/>
      <c r="AJ43" s="982"/>
      <c r="AK43" s="1040"/>
      <c r="AL43" s="985"/>
      <c r="AM43" s="991"/>
    </row>
    <row r="44" spans="1:39">
      <c r="A44" s="966"/>
      <c r="B44" s="992"/>
      <c r="C44" s="992"/>
      <c r="D44" s="993"/>
      <c r="E44" s="1029"/>
      <c r="F44" s="970"/>
      <c r="G44" s="970"/>
      <c r="H44" s="970"/>
      <c r="I44" s="970"/>
      <c r="J44" s="971"/>
      <c r="K44" s="970"/>
      <c r="L44" s="541"/>
      <c r="M44" s="970"/>
      <c r="N44" s="970"/>
      <c r="O44" s="541"/>
      <c r="P44" s="541"/>
      <c r="Q44" s="970"/>
      <c r="R44" s="970"/>
      <c r="S44" s="971"/>
      <c r="T44" s="542"/>
      <c r="U44" s="542"/>
      <c r="V44" s="541"/>
      <c r="W44" s="543"/>
      <c r="X44" s="972"/>
      <c r="Y44" s="972"/>
      <c r="Z44" s="972"/>
      <c r="AA44" s="972"/>
      <c r="AB44" s="992"/>
      <c r="AC44" s="973"/>
      <c r="AD44" s="974"/>
      <c r="AE44" s="975"/>
      <c r="AF44" s="544"/>
      <c r="AG44" s="1030"/>
      <c r="AH44" s="978"/>
      <c r="AI44" s="978"/>
      <c r="AJ44" s="982"/>
      <c r="AK44" s="1040"/>
      <c r="AL44" s="985"/>
      <c r="AM44" s="991"/>
    </row>
    <row r="45" spans="1:39">
      <c r="A45" s="966"/>
      <c r="B45" s="992"/>
      <c r="C45" s="992"/>
      <c r="D45" s="993"/>
      <c r="E45" s="1029"/>
      <c r="F45" s="970"/>
      <c r="G45" s="970"/>
      <c r="H45" s="970"/>
      <c r="I45" s="970"/>
      <c r="J45" s="971"/>
      <c r="K45" s="970"/>
      <c r="L45" s="541"/>
      <c r="M45" s="970"/>
      <c r="N45" s="970"/>
      <c r="O45" s="541"/>
      <c r="P45" s="541"/>
      <c r="Q45" s="970"/>
      <c r="R45" s="970"/>
      <c r="S45" s="971"/>
      <c r="T45" s="542"/>
      <c r="U45" s="542"/>
      <c r="V45" s="541"/>
      <c r="W45" s="543"/>
      <c r="X45" s="972"/>
      <c r="Y45" s="972"/>
      <c r="Z45" s="972"/>
      <c r="AA45" s="972"/>
      <c r="AB45" s="992"/>
      <c r="AC45" s="973"/>
      <c r="AD45" s="974"/>
      <c r="AE45" s="975"/>
      <c r="AF45" s="544"/>
      <c r="AG45" s="1030"/>
      <c r="AH45" s="978"/>
      <c r="AI45" s="978"/>
      <c r="AJ45" s="982"/>
      <c r="AK45" s="1040"/>
      <c r="AL45" s="985"/>
      <c r="AM45" s="991"/>
    </row>
    <row r="46" spans="1:39">
      <c r="A46" s="966"/>
      <c r="B46" s="992"/>
      <c r="C46" s="992"/>
      <c r="D46" s="993"/>
      <c r="E46" s="1029"/>
      <c r="F46" s="970"/>
      <c r="G46" s="970"/>
      <c r="H46" s="970"/>
      <c r="I46" s="970"/>
      <c r="J46" s="971"/>
      <c r="K46" s="970"/>
      <c r="L46" s="541"/>
      <c r="M46" s="970"/>
      <c r="N46" s="970"/>
      <c r="O46" s="541"/>
      <c r="P46" s="541"/>
      <c r="Q46" s="970"/>
      <c r="R46" s="970"/>
      <c r="S46" s="971"/>
      <c r="T46" s="542"/>
      <c r="U46" s="542"/>
      <c r="V46" s="541"/>
      <c r="W46" s="543"/>
      <c r="X46" s="972"/>
      <c r="Y46" s="972"/>
      <c r="Z46" s="972"/>
      <c r="AA46" s="972"/>
      <c r="AB46" s="992"/>
      <c r="AC46" s="973"/>
      <c r="AD46" s="974"/>
      <c r="AE46" s="975"/>
      <c r="AF46" s="544"/>
      <c r="AG46" s="1030"/>
      <c r="AH46" s="978"/>
      <c r="AI46" s="978"/>
      <c r="AJ46" s="982"/>
      <c r="AK46" s="1040"/>
      <c r="AL46" s="985"/>
      <c r="AM46" s="991"/>
    </row>
    <row r="47" spans="1:39">
      <c r="A47" s="966"/>
      <c r="B47" s="992"/>
      <c r="C47" s="992"/>
      <c r="D47" s="993"/>
      <c r="E47" s="1029"/>
      <c r="F47" s="970"/>
      <c r="G47" s="970"/>
      <c r="H47" s="970"/>
      <c r="I47" s="970"/>
      <c r="J47" s="971"/>
      <c r="K47" s="970"/>
      <c r="L47" s="541"/>
      <c r="M47" s="970"/>
      <c r="N47" s="970"/>
      <c r="O47" s="541"/>
      <c r="P47" s="541"/>
      <c r="Q47" s="970"/>
      <c r="R47" s="970"/>
      <c r="S47" s="971"/>
      <c r="T47" s="542"/>
      <c r="U47" s="542"/>
      <c r="V47" s="541"/>
      <c r="W47" s="543"/>
      <c r="X47" s="972"/>
      <c r="Y47" s="972"/>
      <c r="Z47" s="972"/>
      <c r="AA47" s="972"/>
      <c r="AB47" s="992"/>
      <c r="AC47" s="973"/>
      <c r="AD47" s="974"/>
      <c r="AE47" s="975"/>
      <c r="AF47" s="544"/>
      <c r="AG47" s="1030"/>
      <c r="AH47" s="978"/>
      <c r="AI47" s="978"/>
      <c r="AJ47" s="982"/>
      <c r="AK47" s="1039"/>
      <c r="AL47" s="988"/>
    </row>
    <row r="48" spans="1:39">
      <c r="A48" s="966"/>
      <c r="B48" s="992"/>
      <c r="C48" s="992"/>
      <c r="D48" s="993"/>
      <c r="E48" s="1029"/>
      <c r="F48" s="970"/>
      <c r="G48" s="970"/>
      <c r="H48" s="970"/>
      <c r="I48" s="970"/>
      <c r="J48" s="971"/>
      <c r="K48" s="970"/>
      <c r="L48" s="541"/>
      <c r="M48" s="970"/>
      <c r="N48" s="970"/>
      <c r="O48" s="541"/>
      <c r="P48" s="541"/>
      <c r="Q48" s="970"/>
      <c r="R48" s="970"/>
      <c r="S48" s="971"/>
      <c r="T48" s="542"/>
      <c r="U48" s="542"/>
      <c r="V48" s="541"/>
      <c r="W48" s="543"/>
      <c r="X48" s="972"/>
      <c r="Y48" s="972"/>
      <c r="Z48" s="972"/>
      <c r="AA48" s="972"/>
      <c r="AB48" s="992"/>
      <c r="AC48" s="973"/>
      <c r="AD48" s="974"/>
      <c r="AE48" s="975"/>
      <c r="AF48" s="544"/>
      <c r="AG48" s="1030"/>
      <c r="AH48" s="978"/>
      <c r="AI48" s="978"/>
      <c r="AJ48" s="982"/>
      <c r="AK48" s="1039"/>
      <c r="AL48" s="988"/>
    </row>
    <row r="49" spans="1:39">
      <c r="A49" s="966"/>
      <c r="B49" s="992"/>
      <c r="C49" s="992"/>
      <c r="D49" s="993"/>
      <c r="E49" s="1029"/>
      <c r="F49" s="970"/>
      <c r="G49" s="970"/>
      <c r="H49" s="970"/>
      <c r="I49" s="970"/>
      <c r="J49" s="971"/>
      <c r="K49" s="970"/>
      <c r="L49" s="541"/>
      <c r="M49" s="970"/>
      <c r="N49" s="970"/>
      <c r="O49" s="541"/>
      <c r="P49" s="541"/>
      <c r="Q49" s="970"/>
      <c r="R49" s="970"/>
      <c r="S49" s="971"/>
      <c r="T49" s="542"/>
      <c r="U49" s="542"/>
      <c r="V49" s="541"/>
      <c r="W49" s="543"/>
      <c r="X49" s="972"/>
      <c r="Y49" s="972"/>
      <c r="Z49" s="972"/>
      <c r="AA49" s="972"/>
      <c r="AB49" s="992"/>
      <c r="AC49" s="973"/>
      <c r="AD49" s="974"/>
      <c r="AE49" s="975"/>
      <c r="AF49" s="544"/>
      <c r="AG49" s="1030"/>
      <c r="AH49" s="978"/>
      <c r="AI49" s="978"/>
      <c r="AJ49" s="982"/>
      <c r="AK49" s="1039"/>
      <c r="AL49" s="988"/>
    </row>
    <row r="50" spans="1:39">
      <c r="A50" s="966"/>
      <c r="B50" s="992"/>
      <c r="C50" s="992"/>
      <c r="D50" s="993"/>
      <c r="E50" s="1029"/>
      <c r="F50" s="970"/>
      <c r="G50" s="970"/>
      <c r="H50" s="970"/>
      <c r="I50" s="970"/>
      <c r="J50" s="971"/>
      <c r="K50" s="970"/>
      <c r="L50" s="541"/>
      <c r="M50" s="970"/>
      <c r="N50" s="970"/>
      <c r="O50" s="541"/>
      <c r="P50" s="541"/>
      <c r="Q50" s="970"/>
      <c r="R50" s="970"/>
      <c r="S50" s="971"/>
      <c r="T50" s="542"/>
      <c r="U50" s="542"/>
      <c r="V50" s="541"/>
      <c r="W50" s="543"/>
      <c r="X50" s="972"/>
      <c r="Y50" s="972"/>
      <c r="Z50" s="972"/>
      <c r="AA50" s="972"/>
      <c r="AB50" s="992"/>
      <c r="AC50" s="973"/>
      <c r="AD50" s="974"/>
      <c r="AE50" s="975"/>
      <c r="AF50" s="544"/>
      <c r="AG50" s="1030"/>
      <c r="AH50" s="978"/>
      <c r="AI50" s="978"/>
      <c r="AJ50" s="982"/>
      <c r="AK50" s="1039"/>
      <c r="AL50" s="988"/>
    </row>
    <row r="51" spans="1:39">
      <c r="A51" s="966"/>
      <c r="B51" s="992"/>
      <c r="C51" s="992"/>
      <c r="D51" s="993"/>
      <c r="E51" s="1029"/>
      <c r="F51" s="970"/>
      <c r="G51" s="970"/>
      <c r="H51" s="970"/>
      <c r="I51" s="970"/>
      <c r="J51" s="971"/>
      <c r="K51" s="970"/>
      <c r="L51" s="541"/>
      <c r="M51" s="970"/>
      <c r="N51" s="970"/>
      <c r="O51" s="541"/>
      <c r="P51" s="541"/>
      <c r="Q51" s="970"/>
      <c r="R51" s="970"/>
      <c r="S51" s="971"/>
      <c r="T51" s="542"/>
      <c r="U51" s="542"/>
      <c r="V51" s="541"/>
      <c r="W51" s="543"/>
      <c r="X51" s="972"/>
      <c r="Y51" s="972"/>
      <c r="Z51" s="972"/>
      <c r="AA51" s="972"/>
      <c r="AB51" s="992"/>
      <c r="AC51" s="973"/>
      <c r="AD51" s="974"/>
      <c r="AE51" s="975"/>
      <c r="AF51" s="544"/>
      <c r="AG51" s="1030"/>
      <c r="AH51" s="978"/>
      <c r="AI51" s="978"/>
      <c r="AJ51" s="982"/>
      <c r="AK51" s="1039"/>
      <c r="AL51" s="988"/>
    </row>
    <row r="52" spans="1:39">
      <c r="A52" s="966"/>
      <c r="B52" s="992"/>
      <c r="C52" s="992"/>
      <c r="D52" s="993"/>
      <c r="E52" s="1029"/>
      <c r="F52" s="970"/>
      <c r="G52" s="970"/>
      <c r="H52" s="970"/>
      <c r="I52" s="970"/>
      <c r="J52" s="971"/>
      <c r="K52" s="970"/>
      <c r="L52" s="541"/>
      <c r="M52" s="970"/>
      <c r="N52" s="970"/>
      <c r="O52" s="541"/>
      <c r="P52" s="541"/>
      <c r="Q52" s="970"/>
      <c r="R52" s="970"/>
      <c r="S52" s="971"/>
      <c r="T52" s="542"/>
      <c r="U52" s="542"/>
      <c r="V52" s="541"/>
      <c r="W52" s="543"/>
      <c r="X52" s="972"/>
      <c r="Y52" s="972"/>
      <c r="Z52" s="972"/>
      <c r="AA52" s="972"/>
      <c r="AB52" s="992"/>
      <c r="AC52" s="973"/>
      <c r="AD52" s="974"/>
      <c r="AE52" s="975"/>
      <c r="AF52" s="544"/>
      <c r="AG52" s="1030"/>
      <c r="AH52" s="978"/>
      <c r="AI52" s="978"/>
      <c r="AJ52" s="982"/>
      <c r="AK52" s="1040"/>
      <c r="AL52" s="985"/>
      <c r="AM52" s="991"/>
    </row>
    <row r="53" spans="1:39">
      <c r="A53" s="966"/>
      <c r="B53" s="992"/>
      <c r="C53" s="992"/>
      <c r="D53" s="993"/>
      <c r="E53" s="1029"/>
      <c r="F53" s="970"/>
      <c r="G53" s="970"/>
      <c r="H53" s="970"/>
      <c r="I53" s="970"/>
      <c r="J53" s="971"/>
      <c r="K53" s="970"/>
      <c r="L53" s="541"/>
      <c r="M53" s="970"/>
      <c r="N53" s="970"/>
      <c r="O53" s="541"/>
      <c r="P53" s="541"/>
      <c r="Q53" s="970"/>
      <c r="R53" s="970"/>
      <c r="S53" s="971"/>
      <c r="T53" s="542"/>
      <c r="U53" s="542"/>
      <c r="V53" s="541"/>
      <c r="W53" s="543"/>
      <c r="X53" s="972"/>
      <c r="Y53" s="972"/>
      <c r="Z53" s="972"/>
      <c r="AA53" s="972"/>
      <c r="AB53" s="992"/>
      <c r="AC53" s="973"/>
      <c r="AD53" s="974"/>
      <c r="AE53" s="975"/>
      <c r="AF53" s="544"/>
      <c r="AG53" s="1030"/>
      <c r="AH53" s="978"/>
      <c r="AI53" s="978"/>
      <c r="AJ53" s="982"/>
      <c r="AK53" s="1040"/>
      <c r="AL53" s="985"/>
      <c r="AM53" s="991"/>
    </row>
    <row r="54" spans="1:39">
      <c r="A54" s="966"/>
      <c r="B54" s="992"/>
      <c r="C54" s="992"/>
      <c r="D54" s="993"/>
      <c r="E54" s="1029"/>
      <c r="F54" s="970"/>
      <c r="G54" s="970"/>
      <c r="H54" s="970"/>
      <c r="I54" s="970"/>
      <c r="J54" s="971"/>
      <c r="K54" s="970"/>
      <c r="L54" s="541"/>
      <c r="M54" s="970"/>
      <c r="N54" s="970"/>
      <c r="O54" s="541"/>
      <c r="P54" s="541"/>
      <c r="Q54" s="970"/>
      <c r="R54" s="970"/>
      <c r="S54" s="971"/>
      <c r="T54" s="542"/>
      <c r="U54" s="542"/>
      <c r="V54" s="541"/>
      <c r="W54" s="543"/>
      <c r="X54" s="972"/>
      <c r="Y54" s="972"/>
      <c r="Z54" s="972"/>
      <c r="AA54" s="972"/>
      <c r="AB54" s="992"/>
      <c r="AC54" s="973"/>
      <c r="AD54" s="974"/>
      <c r="AE54" s="975"/>
      <c r="AF54" s="544"/>
      <c r="AG54" s="1030"/>
      <c r="AH54" s="978"/>
      <c r="AI54" s="978"/>
      <c r="AJ54" s="982"/>
      <c r="AK54" s="1039"/>
      <c r="AL54" s="988"/>
    </row>
    <row r="55" spans="1:39">
      <c r="A55" s="966"/>
      <c r="B55" s="992"/>
      <c r="C55" s="992"/>
      <c r="D55" s="993"/>
      <c r="E55" s="1029"/>
      <c r="F55" s="970"/>
      <c r="G55" s="970"/>
      <c r="H55" s="970"/>
      <c r="I55" s="970"/>
      <c r="J55" s="971"/>
      <c r="K55" s="970"/>
      <c r="L55" s="541"/>
      <c r="M55" s="970"/>
      <c r="N55" s="970"/>
      <c r="O55" s="541"/>
      <c r="P55" s="541"/>
      <c r="Q55" s="970"/>
      <c r="R55" s="970"/>
      <c r="S55" s="971"/>
      <c r="T55" s="542"/>
      <c r="U55" s="542"/>
      <c r="V55" s="541"/>
      <c r="W55" s="543"/>
      <c r="X55" s="972"/>
      <c r="Y55" s="972"/>
      <c r="Z55" s="972"/>
      <c r="AA55" s="972"/>
      <c r="AB55" s="992"/>
      <c r="AC55" s="973"/>
      <c r="AD55" s="974"/>
      <c r="AE55" s="975"/>
      <c r="AF55" s="544"/>
      <c r="AG55" s="1030"/>
      <c r="AH55" s="978"/>
      <c r="AI55" s="978"/>
      <c r="AJ55" s="982"/>
      <c r="AK55" s="1039"/>
      <c r="AL55" s="988"/>
    </row>
    <row r="56" spans="1:39">
      <c r="A56" s="966"/>
      <c r="B56" s="992"/>
      <c r="C56" s="992"/>
      <c r="D56" s="993"/>
      <c r="E56" s="1029"/>
      <c r="F56" s="970"/>
      <c r="G56" s="970"/>
      <c r="H56" s="970"/>
      <c r="I56" s="970"/>
      <c r="J56" s="971"/>
      <c r="K56" s="970"/>
      <c r="L56" s="541"/>
      <c r="M56" s="970"/>
      <c r="N56" s="970"/>
      <c r="O56" s="541"/>
      <c r="P56" s="541"/>
      <c r="Q56" s="970"/>
      <c r="R56" s="970"/>
      <c r="S56" s="971"/>
      <c r="T56" s="542"/>
      <c r="U56" s="542"/>
      <c r="V56" s="541"/>
      <c r="W56" s="543"/>
      <c r="X56" s="972"/>
      <c r="Y56" s="972"/>
      <c r="Z56" s="972"/>
      <c r="AA56" s="972"/>
      <c r="AB56" s="992"/>
      <c r="AC56" s="973"/>
      <c r="AD56" s="974"/>
      <c r="AE56" s="975"/>
      <c r="AF56" s="544"/>
      <c r="AG56" s="1030"/>
      <c r="AH56" s="978"/>
      <c r="AI56" s="978"/>
      <c r="AJ56" s="982"/>
      <c r="AK56" s="1040"/>
      <c r="AL56" s="985"/>
      <c r="AM56" s="991"/>
    </row>
    <row r="57" spans="1:39">
      <c r="A57" s="966"/>
      <c r="B57" s="992"/>
      <c r="C57" s="992"/>
      <c r="D57" s="993"/>
      <c r="E57" s="1029"/>
      <c r="F57" s="970"/>
      <c r="G57" s="970"/>
      <c r="H57" s="970"/>
      <c r="I57" s="970"/>
      <c r="J57" s="971"/>
      <c r="K57" s="970"/>
      <c r="L57" s="541"/>
      <c r="M57" s="970"/>
      <c r="N57" s="970"/>
      <c r="O57" s="541"/>
      <c r="P57" s="541"/>
      <c r="Q57" s="970"/>
      <c r="R57" s="970"/>
      <c r="S57" s="971"/>
      <c r="T57" s="542"/>
      <c r="U57" s="542"/>
      <c r="V57" s="541"/>
      <c r="W57" s="543"/>
      <c r="X57" s="972"/>
      <c r="Y57" s="972"/>
      <c r="Z57" s="972"/>
      <c r="AA57" s="972"/>
      <c r="AB57" s="992"/>
      <c r="AC57" s="973"/>
      <c r="AD57" s="974"/>
      <c r="AE57" s="975"/>
      <c r="AF57" s="544"/>
      <c r="AG57" s="1030"/>
      <c r="AH57" s="978"/>
      <c r="AI57" s="978"/>
      <c r="AJ57" s="982"/>
      <c r="AK57" s="1040"/>
      <c r="AL57" s="985"/>
      <c r="AM57" s="991"/>
    </row>
    <row r="58" spans="1:39">
      <c r="A58" s="966"/>
      <c r="B58" s="992"/>
      <c r="C58" s="992"/>
      <c r="D58" s="993"/>
      <c r="E58" s="1029"/>
      <c r="F58" s="970"/>
      <c r="G58" s="970"/>
      <c r="H58" s="970"/>
      <c r="I58" s="970"/>
      <c r="J58" s="971"/>
      <c r="K58" s="970"/>
      <c r="L58" s="541"/>
      <c r="M58" s="970"/>
      <c r="N58" s="970"/>
      <c r="O58" s="541"/>
      <c r="P58" s="541"/>
      <c r="Q58" s="970"/>
      <c r="R58" s="970"/>
      <c r="S58" s="971"/>
      <c r="T58" s="542"/>
      <c r="U58" s="542"/>
      <c r="V58" s="541"/>
      <c r="W58" s="543"/>
      <c r="X58" s="972"/>
      <c r="Y58" s="972"/>
      <c r="Z58" s="972"/>
      <c r="AA58" s="972"/>
      <c r="AB58" s="992"/>
      <c r="AC58" s="973"/>
      <c r="AD58" s="974"/>
      <c r="AE58" s="975"/>
      <c r="AF58" s="544"/>
      <c r="AG58" s="1030"/>
      <c r="AH58" s="978"/>
      <c r="AI58" s="978"/>
      <c r="AJ58" s="982"/>
      <c r="AK58" s="1039"/>
      <c r="AL58" s="988"/>
    </row>
    <row r="59" spans="1:39">
      <c r="A59" s="966"/>
      <c r="B59" s="992"/>
      <c r="C59" s="992"/>
      <c r="D59" s="993"/>
      <c r="E59" s="1029"/>
      <c r="F59" s="970"/>
      <c r="G59" s="970"/>
      <c r="H59" s="970"/>
      <c r="I59" s="970"/>
      <c r="J59" s="971"/>
      <c r="K59" s="970"/>
      <c r="L59" s="541"/>
      <c r="M59" s="970"/>
      <c r="N59" s="970"/>
      <c r="O59" s="541"/>
      <c r="P59" s="541"/>
      <c r="Q59" s="970"/>
      <c r="R59" s="970"/>
      <c r="S59" s="971"/>
      <c r="T59" s="542"/>
      <c r="U59" s="542"/>
      <c r="V59" s="541"/>
      <c r="W59" s="543"/>
      <c r="X59" s="972"/>
      <c r="Y59" s="972"/>
      <c r="Z59" s="972"/>
      <c r="AA59" s="972"/>
      <c r="AB59" s="992"/>
      <c r="AC59" s="973"/>
      <c r="AD59" s="974"/>
      <c r="AE59" s="975"/>
      <c r="AF59" s="544"/>
      <c r="AG59" s="1030"/>
      <c r="AH59" s="978"/>
      <c r="AI59" s="978"/>
      <c r="AJ59" s="982"/>
      <c r="AK59" s="1039"/>
      <c r="AL59" s="988"/>
    </row>
    <row r="60" spans="1:39">
      <c r="A60" s="966"/>
      <c r="B60" s="992"/>
      <c r="C60" s="992"/>
      <c r="D60" s="993"/>
      <c r="E60" s="1029"/>
      <c r="F60" s="970"/>
      <c r="G60" s="970"/>
      <c r="H60" s="970"/>
      <c r="I60" s="970"/>
      <c r="J60" s="971"/>
      <c r="K60" s="970"/>
      <c r="L60" s="541"/>
      <c r="M60" s="970"/>
      <c r="N60" s="970"/>
      <c r="O60" s="541"/>
      <c r="P60" s="541"/>
      <c r="Q60" s="970"/>
      <c r="R60" s="970"/>
      <c r="S60" s="971"/>
      <c r="T60" s="542"/>
      <c r="U60" s="542"/>
      <c r="V60" s="541"/>
      <c r="W60" s="543"/>
      <c r="X60" s="972"/>
      <c r="Y60" s="972"/>
      <c r="Z60" s="972"/>
      <c r="AA60" s="972"/>
      <c r="AB60" s="992"/>
      <c r="AC60" s="973"/>
      <c r="AD60" s="974"/>
      <c r="AE60" s="975"/>
      <c r="AF60" s="544"/>
      <c r="AG60" s="1030"/>
      <c r="AH60" s="978"/>
      <c r="AI60" s="978"/>
      <c r="AJ60" s="982"/>
      <c r="AK60" s="1040"/>
      <c r="AL60" s="985"/>
      <c r="AM60" s="991"/>
    </row>
    <row r="61" spans="1:39">
      <c r="A61" s="966"/>
      <c r="B61" s="992"/>
      <c r="C61" s="992"/>
      <c r="D61" s="993"/>
      <c r="E61" s="1029"/>
      <c r="F61" s="970"/>
      <c r="G61" s="970"/>
      <c r="H61" s="970"/>
      <c r="I61" s="970"/>
      <c r="J61" s="971"/>
      <c r="K61" s="970"/>
      <c r="L61" s="541"/>
      <c r="M61" s="970"/>
      <c r="N61" s="970"/>
      <c r="O61" s="541"/>
      <c r="P61" s="541"/>
      <c r="Q61" s="970"/>
      <c r="R61" s="970"/>
      <c r="S61" s="971"/>
      <c r="T61" s="542"/>
      <c r="U61" s="542"/>
      <c r="V61" s="541"/>
      <c r="W61" s="543"/>
      <c r="X61" s="972"/>
      <c r="Y61" s="972"/>
      <c r="Z61" s="972"/>
      <c r="AA61" s="972"/>
      <c r="AB61" s="992"/>
      <c r="AC61" s="973"/>
      <c r="AD61" s="974"/>
      <c r="AE61" s="975"/>
      <c r="AF61" s="544"/>
      <c r="AG61" s="1030"/>
      <c r="AH61" s="978"/>
      <c r="AI61" s="978"/>
      <c r="AJ61" s="982"/>
      <c r="AK61" s="1040"/>
      <c r="AL61" s="985"/>
      <c r="AM61" s="991"/>
    </row>
    <row r="62" spans="1:39">
      <c r="A62" s="966"/>
      <c r="B62" s="992"/>
      <c r="C62" s="992"/>
      <c r="D62" s="993"/>
      <c r="E62" s="1029"/>
      <c r="F62" s="970"/>
      <c r="G62" s="970"/>
      <c r="H62" s="970"/>
      <c r="I62" s="970"/>
      <c r="J62" s="971"/>
      <c r="K62" s="970"/>
      <c r="L62" s="541"/>
      <c r="M62" s="970"/>
      <c r="N62" s="970"/>
      <c r="O62" s="541"/>
      <c r="P62" s="541"/>
      <c r="Q62" s="970"/>
      <c r="R62" s="970"/>
      <c r="S62" s="971"/>
      <c r="T62" s="542"/>
      <c r="U62" s="542"/>
      <c r="V62" s="541"/>
      <c r="W62" s="543"/>
      <c r="X62" s="972"/>
      <c r="Y62" s="972"/>
      <c r="Z62" s="972"/>
      <c r="AA62" s="972"/>
      <c r="AB62" s="992"/>
      <c r="AC62" s="973"/>
      <c r="AD62" s="974"/>
      <c r="AE62" s="975"/>
      <c r="AF62" s="544"/>
      <c r="AG62" s="1030"/>
      <c r="AH62" s="978"/>
      <c r="AI62" s="978"/>
      <c r="AJ62" s="982"/>
      <c r="AK62" s="1039"/>
      <c r="AL62" s="988"/>
    </row>
    <row r="63" spans="1:39">
      <c r="A63" s="966"/>
      <c r="B63" s="992"/>
      <c r="C63" s="992"/>
      <c r="D63" s="993"/>
      <c r="E63" s="1029"/>
      <c r="F63" s="970"/>
      <c r="G63" s="970"/>
      <c r="H63" s="970"/>
      <c r="I63" s="970"/>
      <c r="J63" s="971"/>
      <c r="K63" s="970"/>
      <c r="L63" s="541"/>
      <c r="M63" s="970"/>
      <c r="N63" s="970"/>
      <c r="O63" s="541"/>
      <c r="P63" s="541"/>
      <c r="Q63" s="970"/>
      <c r="R63" s="970"/>
      <c r="S63" s="971"/>
      <c r="T63" s="542"/>
      <c r="U63" s="542"/>
      <c r="V63" s="541"/>
      <c r="W63" s="543"/>
      <c r="X63" s="972"/>
      <c r="Y63" s="972"/>
      <c r="Z63" s="972"/>
      <c r="AA63" s="972"/>
      <c r="AB63" s="992"/>
      <c r="AC63" s="973"/>
      <c r="AD63" s="974"/>
      <c r="AE63" s="975"/>
      <c r="AF63" s="544"/>
      <c r="AG63" s="1030"/>
      <c r="AH63" s="978"/>
      <c r="AI63" s="978"/>
      <c r="AJ63" s="982"/>
      <c r="AK63" s="1039"/>
      <c r="AL63" s="988"/>
    </row>
    <row r="64" spans="1:39">
      <c r="A64" s="966"/>
      <c r="B64" s="992"/>
      <c r="C64" s="992"/>
      <c r="D64" s="993"/>
      <c r="E64" s="1029"/>
      <c r="F64" s="970"/>
      <c r="G64" s="970"/>
      <c r="H64" s="970"/>
      <c r="I64" s="970"/>
      <c r="J64" s="971"/>
      <c r="K64" s="970"/>
      <c r="L64" s="541"/>
      <c r="M64" s="970"/>
      <c r="N64" s="970"/>
      <c r="O64" s="541"/>
      <c r="P64" s="541"/>
      <c r="Q64" s="970"/>
      <c r="R64" s="970"/>
      <c r="S64" s="971"/>
      <c r="T64" s="542"/>
      <c r="U64" s="542"/>
      <c r="V64" s="541"/>
      <c r="W64" s="543"/>
      <c r="X64" s="972"/>
      <c r="Y64" s="972"/>
      <c r="Z64" s="972"/>
      <c r="AA64" s="972"/>
      <c r="AB64" s="992"/>
      <c r="AC64" s="973"/>
      <c r="AD64" s="974"/>
      <c r="AE64" s="975"/>
      <c r="AF64" s="544"/>
      <c r="AG64" s="1030"/>
      <c r="AH64" s="978"/>
      <c r="AI64" s="978"/>
      <c r="AJ64" s="982"/>
      <c r="AK64" s="1039"/>
      <c r="AL64" s="988"/>
    </row>
    <row r="65" spans="1:39">
      <c r="A65" s="966"/>
      <c r="B65" s="992"/>
      <c r="C65" s="992"/>
      <c r="D65" s="993"/>
      <c r="E65" s="1029"/>
      <c r="F65" s="970"/>
      <c r="G65" s="970"/>
      <c r="H65" s="970"/>
      <c r="I65" s="970"/>
      <c r="J65" s="971"/>
      <c r="K65" s="970"/>
      <c r="L65" s="541"/>
      <c r="M65" s="970"/>
      <c r="N65" s="970"/>
      <c r="O65" s="541"/>
      <c r="P65" s="541"/>
      <c r="Q65" s="970"/>
      <c r="R65" s="970"/>
      <c r="S65" s="971"/>
      <c r="T65" s="542"/>
      <c r="U65" s="542"/>
      <c r="V65" s="541"/>
      <c r="W65" s="543"/>
      <c r="X65" s="972"/>
      <c r="Y65" s="972"/>
      <c r="Z65" s="972"/>
      <c r="AA65" s="972"/>
      <c r="AB65" s="992"/>
      <c r="AC65" s="973"/>
      <c r="AD65" s="974"/>
      <c r="AE65" s="975"/>
      <c r="AF65" s="544"/>
      <c r="AG65" s="1030"/>
      <c r="AH65" s="978"/>
      <c r="AI65" s="978"/>
      <c r="AJ65" s="982"/>
      <c r="AK65" s="1040"/>
      <c r="AL65" s="985"/>
      <c r="AM65" s="991"/>
    </row>
    <row r="66" spans="1:39">
      <c r="A66" s="966"/>
      <c r="B66" s="992"/>
      <c r="C66" s="992"/>
      <c r="D66" s="993"/>
      <c r="E66" s="1029"/>
      <c r="F66" s="970"/>
      <c r="G66" s="970"/>
      <c r="H66" s="970"/>
      <c r="I66" s="970"/>
      <c r="J66" s="971"/>
      <c r="K66" s="970"/>
      <c r="L66" s="541"/>
      <c r="M66" s="970"/>
      <c r="N66" s="970"/>
      <c r="O66" s="541"/>
      <c r="P66" s="541"/>
      <c r="Q66" s="970"/>
      <c r="R66" s="970"/>
      <c r="S66" s="971"/>
      <c r="T66" s="542"/>
      <c r="U66" s="542"/>
      <c r="V66" s="541"/>
      <c r="W66" s="543"/>
      <c r="X66" s="972"/>
      <c r="Y66" s="972"/>
      <c r="Z66" s="972"/>
      <c r="AA66" s="972"/>
      <c r="AB66" s="992"/>
      <c r="AC66" s="973"/>
      <c r="AD66" s="974"/>
      <c r="AE66" s="975"/>
      <c r="AF66" s="544"/>
      <c r="AG66" s="1030"/>
      <c r="AH66" s="978"/>
      <c r="AI66" s="978"/>
      <c r="AJ66" s="982"/>
      <c r="AK66" s="1040"/>
      <c r="AL66" s="985"/>
      <c r="AM66" s="991"/>
    </row>
    <row r="67" spans="1:39">
      <c r="A67" s="966"/>
      <c r="B67" s="992"/>
      <c r="C67" s="992"/>
      <c r="D67" s="993"/>
      <c r="E67" s="1029"/>
      <c r="F67" s="970"/>
      <c r="G67" s="970"/>
      <c r="H67" s="970"/>
      <c r="I67" s="970"/>
      <c r="J67" s="971"/>
      <c r="K67" s="970"/>
      <c r="L67" s="541"/>
      <c r="M67" s="970"/>
      <c r="N67" s="970"/>
      <c r="O67" s="541"/>
      <c r="P67" s="541"/>
      <c r="Q67" s="970"/>
      <c r="R67" s="970"/>
      <c r="S67" s="971"/>
      <c r="T67" s="542"/>
      <c r="U67" s="542"/>
      <c r="V67" s="541"/>
      <c r="W67" s="543"/>
      <c r="X67" s="972"/>
      <c r="Y67" s="972"/>
      <c r="Z67" s="972"/>
      <c r="AA67" s="972"/>
      <c r="AB67" s="992"/>
      <c r="AC67" s="973"/>
      <c r="AD67" s="974"/>
      <c r="AE67" s="975"/>
      <c r="AF67" s="544"/>
      <c r="AG67" s="1030"/>
      <c r="AH67" s="978"/>
      <c r="AI67" s="978"/>
      <c r="AJ67" s="982"/>
      <c r="AK67" s="1039"/>
      <c r="AL67" s="988"/>
    </row>
    <row r="68" spans="1:39">
      <c r="A68" s="966"/>
      <c r="B68" s="992"/>
      <c r="C68" s="992"/>
      <c r="D68" s="993"/>
      <c r="E68" s="1029"/>
      <c r="F68" s="970"/>
      <c r="G68" s="970"/>
      <c r="H68" s="970"/>
      <c r="I68" s="970"/>
      <c r="J68" s="971"/>
      <c r="K68" s="970"/>
      <c r="L68" s="541"/>
      <c r="M68" s="970"/>
      <c r="N68" s="970"/>
      <c r="O68" s="541"/>
      <c r="P68" s="541"/>
      <c r="Q68" s="970"/>
      <c r="R68" s="970"/>
      <c r="S68" s="971"/>
      <c r="T68" s="542"/>
      <c r="U68" s="542"/>
      <c r="V68" s="541"/>
      <c r="W68" s="543"/>
      <c r="X68" s="972"/>
      <c r="Y68" s="972"/>
      <c r="Z68" s="972"/>
      <c r="AA68" s="972"/>
      <c r="AB68" s="992"/>
      <c r="AC68" s="973"/>
      <c r="AD68" s="974"/>
      <c r="AE68" s="975"/>
      <c r="AF68" s="544"/>
      <c r="AG68" s="1030"/>
      <c r="AH68" s="978"/>
      <c r="AI68" s="978"/>
      <c r="AJ68" s="982"/>
      <c r="AK68" s="1039"/>
      <c r="AL68" s="988"/>
    </row>
    <row r="69" spans="1:39">
      <c r="A69" s="966"/>
      <c r="B69" s="992"/>
      <c r="C69" s="992"/>
      <c r="D69" s="993"/>
      <c r="E69" s="1029"/>
      <c r="F69" s="970"/>
      <c r="G69" s="970"/>
      <c r="H69" s="970"/>
      <c r="I69" s="970"/>
      <c r="J69" s="971"/>
      <c r="K69" s="970"/>
      <c r="L69" s="541"/>
      <c r="M69" s="970"/>
      <c r="N69" s="970"/>
      <c r="O69" s="541"/>
      <c r="P69" s="541"/>
      <c r="Q69" s="970"/>
      <c r="R69" s="970"/>
      <c r="S69" s="971"/>
      <c r="T69" s="542"/>
      <c r="U69" s="542"/>
      <c r="V69" s="541"/>
      <c r="W69" s="543"/>
      <c r="X69" s="972"/>
      <c r="Y69" s="972"/>
      <c r="Z69" s="972"/>
      <c r="AA69" s="972"/>
      <c r="AB69" s="992"/>
      <c r="AC69" s="973"/>
      <c r="AD69" s="974"/>
      <c r="AE69" s="975"/>
      <c r="AF69" s="544"/>
      <c r="AG69" s="1030"/>
      <c r="AH69" s="978"/>
      <c r="AI69" s="978"/>
      <c r="AJ69" s="982"/>
      <c r="AK69" s="1040"/>
      <c r="AL69" s="985"/>
      <c r="AM69" s="991"/>
    </row>
    <row r="70" spans="1:39">
      <c r="A70" s="966"/>
      <c r="B70" s="992"/>
      <c r="C70" s="992"/>
      <c r="D70" s="993"/>
      <c r="E70" s="1029"/>
      <c r="F70" s="970"/>
      <c r="G70" s="970"/>
      <c r="H70" s="970"/>
      <c r="I70" s="970"/>
      <c r="J70" s="971"/>
      <c r="K70" s="970"/>
      <c r="L70" s="541"/>
      <c r="M70" s="970"/>
      <c r="N70" s="970"/>
      <c r="O70" s="541"/>
      <c r="P70" s="541"/>
      <c r="Q70" s="970"/>
      <c r="R70" s="970"/>
      <c r="S70" s="971"/>
      <c r="T70" s="542"/>
      <c r="U70" s="542"/>
      <c r="V70" s="541"/>
      <c r="W70" s="543"/>
      <c r="X70" s="972"/>
      <c r="Y70" s="972"/>
      <c r="Z70" s="972"/>
      <c r="AA70" s="972"/>
      <c r="AB70" s="992"/>
      <c r="AC70" s="973"/>
      <c r="AD70" s="974"/>
      <c r="AE70" s="975"/>
      <c r="AF70" s="544"/>
      <c r="AG70" s="1030"/>
      <c r="AH70" s="978"/>
      <c r="AI70" s="978"/>
      <c r="AJ70" s="982"/>
      <c r="AK70" s="1040"/>
      <c r="AL70" s="985"/>
      <c r="AM70" s="991"/>
    </row>
    <row r="71" spans="1:39">
      <c r="A71" s="966"/>
      <c r="B71" s="992"/>
      <c r="C71" s="992"/>
      <c r="D71" s="993"/>
      <c r="E71" s="1029"/>
      <c r="F71" s="970"/>
      <c r="G71" s="970"/>
      <c r="H71" s="970"/>
      <c r="I71" s="970"/>
      <c r="J71" s="971"/>
      <c r="K71" s="970"/>
      <c r="L71" s="541"/>
      <c r="M71" s="970"/>
      <c r="N71" s="970"/>
      <c r="O71" s="541"/>
      <c r="P71" s="541"/>
      <c r="Q71" s="970"/>
      <c r="R71" s="970"/>
      <c r="S71" s="971"/>
      <c r="T71" s="542"/>
      <c r="U71" s="542"/>
      <c r="V71" s="541"/>
      <c r="W71" s="543"/>
      <c r="X71" s="972"/>
      <c r="Y71" s="972"/>
      <c r="Z71" s="972"/>
      <c r="AA71" s="972"/>
      <c r="AB71" s="992"/>
      <c r="AC71" s="973"/>
      <c r="AD71" s="974"/>
      <c r="AE71" s="975"/>
      <c r="AF71" s="544"/>
      <c r="AG71" s="1030"/>
      <c r="AH71" s="978"/>
      <c r="AI71" s="978"/>
      <c r="AJ71" s="982"/>
      <c r="AK71" s="1040"/>
      <c r="AL71" s="985"/>
      <c r="AM71" s="991"/>
    </row>
    <row r="72" spans="1:39">
      <c r="A72" s="966"/>
      <c r="B72" s="992"/>
      <c r="C72" s="992"/>
      <c r="D72" s="993"/>
      <c r="E72" s="1029"/>
      <c r="F72" s="970"/>
      <c r="G72" s="970"/>
      <c r="H72" s="970"/>
      <c r="I72" s="970"/>
      <c r="J72" s="971"/>
      <c r="K72" s="970"/>
      <c r="L72" s="541"/>
      <c r="M72" s="970"/>
      <c r="N72" s="970"/>
      <c r="O72" s="541"/>
      <c r="P72" s="541"/>
      <c r="Q72" s="970"/>
      <c r="R72" s="970"/>
      <c r="S72" s="971"/>
      <c r="T72" s="542"/>
      <c r="U72" s="542"/>
      <c r="V72" s="541"/>
      <c r="W72" s="543"/>
      <c r="X72" s="972"/>
      <c r="Y72" s="972"/>
      <c r="Z72" s="972"/>
      <c r="AA72" s="972"/>
      <c r="AB72" s="992"/>
      <c r="AC72" s="973"/>
      <c r="AD72" s="974"/>
      <c r="AE72" s="975"/>
      <c r="AF72" s="544"/>
      <c r="AG72" s="1030"/>
      <c r="AH72" s="978"/>
      <c r="AI72" s="978"/>
      <c r="AJ72" s="982"/>
      <c r="AK72" s="1040"/>
      <c r="AL72" s="985"/>
      <c r="AM72" s="991"/>
    </row>
    <row r="73" spans="1:39">
      <c r="A73" s="966"/>
      <c r="B73" s="992"/>
      <c r="C73" s="992"/>
      <c r="D73" s="993"/>
      <c r="E73" s="1029"/>
      <c r="F73" s="970"/>
      <c r="G73" s="970"/>
      <c r="H73" s="970"/>
      <c r="I73" s="970"/>
      <c r="J73" s="971"/>
      <c r="K73" s="970"/>
      <c r="L73" s="541"/>
      <c r="M73" s="970"/>
      <c r="N73" s="970"/>
      <c r="O73" s="541"/>
      <c r="P73" s="541"/>
      <c r="Q73" s="970"/>
      <c r="R73" s="970"/>
      <c r="S73" s="971"/>
      <c r="T73" s="542"/>
      <c r="U73" s="542"/>
      <c r="V73" s="541"/>
      <c r="W73" s="543"/>
      <c r="X73" s="972"/>
      <c r="Y73" s="972"/>
      <c r="Z73" s="972"/>
      <c r="AA73" s="972"/>
      <c r="AB73" s="992"/>
      <c r="AC73" s="973"/>
      <c r="AD73" s="974"/>
      <c r="AE73" s="975"/>
      <c r="AF73" s="544"/>
      <c r="AG73" s="1030"/>
      <c r="AH73" s="978"/>
      <c r="AI73" s="978"/>
      <c r="AJ73" s="982"/>
      <c r="AK73" s="1039"/>
      <c r="AL73" s="988"/>
    </row>
    <row r="74" spans="1:39">
      <c r="A74" s="966"/>
      <c r="B74" s="992"/>
      <c r="C74" s="992"/>
      <c r="D74" s="993"/>
      <c r="E74" s="1029"/>
      <c r="F74" s="970"/>
      <c r="G74" s="970"/>
      <c r="H74" s="970"/>
      <c r="I74" s="970"/>
      <c r="J74" s="971"/>
      <c r="K74" s="970"/>
      <c r="L74" s="541"/>
      <c r="M74" s="970"/>
      <c r="N74" s="970"/>
      <c r="O74" s="541"/>
      <c r="P74" s="541"/>
      <c r="Q74" s="970"/>
      <c r="R74" s="970"/>
      <c r="S74" s="971"/>
      <c r="T74" s="542"/>
      <c r="U74" s="542"/>
      <c r="V74" s="541"/>
      <c r="W74" s="543"/>
      <c r="X74" s="972"/>
      <c r="Y74" s="972"/>
      <c r="Z74" s="972"/>
      <c r="AA74" s="972"/>
      <c r="AB74" s="992"/>
      <c r="AC74" s="973"/>
      <c r="AD74" s="974"/>
      <c r="AE74" s="975"/>
      <c r="AF74" s="544"/>
      <c r="AG74" s="1030"/>
      <c r="AH74" s="978"/>
      <c r="AI74" s="978"/>
      <c r="AJ74" s="982"/>
      <c r="AK74" s="1040"/>
      <c r="AL74" s="985"/>
      <c r="AM74" s="991"/>
    </row>
    <row r="75" spans="1:39">
      <c r="A75" s="966"/>
      <c r="B75" s="992"/>
      <c r="C75" s="992"/>
      <c r="D75" s="993"/>
      <c r="E75" s="1029"/>
      <c r="F75" s="970"/>
      <c r="G75" s="970"/>
      <c r="H75" s="970"/>
      <c r="I75" s="970"/>
      <c r="J75" s="971"/>
      <c r="K75" s="970"/>
      <c r="L75" s="541"/>
      <c r="M75" s="970"/>
      <c r="N75" s="970"/>
      <c r="O75" s="541"/>
      <c r="P75" s="541"/>
      <c r="Q75" s="970"/>
      <c r="R75" s="970"/>
      <c r="S75" s="971"/>
      <c r="T75" s="542"/>
      <c r="U75" s="542"/>
      <c r="V75" s="541"/>
      <c r="W75" s="543"/>
      <c r="X75" s="972"/>
      <c r="Y75" s="972"/>
      <c r="Z75" s="972"/>
      <c r="AA75" s="972"/>
      <c r="AB75" s="992"/>
      <c r="AC75" s="973"/>
      <c r="AD75" s="974"/>
      <c r="AE75" s="975"/>
      <c r="AF75" s="544"/>
      <c r="AG75" s="1030"/>
      <c r="AH75" s="978"/>
      <c r="AI75" s="978"/>
      <c r="AJ75" s="982"/>
      <c r="AK75" s="1040"/>
      <c r="AL75" s="985"/>
      <c r="AM75" s="991"/>
    </row>
    <row r="76" spans="1:39">
      <c r="A76" s="966"/>
      <c r="B76" s="992"/>
      <c r="C76" s="992"/>
      <c r="D76" s="993"/>
      <c r="E76" s="1029"/>
      <c r="F76" s="970"/>
      <c r="G76" s="970"/>
      <c r="H76" s="970"/>
      <c r="I76" s="970"/>
      <c r="J76" s="971"/>
      <c r="K76" s="970"/>
      <c r="L76" s="541"/>
      <c r="M76" s="970"/>
      <c r="N76" s="970"/>
      <c r="O76" s="541"/>
      <c r="P76" s="541"/>
      <c r="Q76" s="970"/>
      <c r="R76" s="970"/>
      <c r="S76" s="971"/>
      <c r="T76" s="542"/>
      <c r="U76" s="542"/>
      <c r="V76" s="541"/>
      <c r="W76" s="543"/>
      <c r="X76" s="972"/>
      <c r="Y76" s="972"/>
      <c r="Z76" s="972"/>
      <c r="AA76" s="972"/>
      <c r="AB76" s="992"/>
      <c r="AC76" s="973"/>
      <c r="AD76" s="974"/>
      <c r="AE76" s="975"/>
      <c r="AF76" s="544"/>
      <c r="AG76" s="1030"/>
      <c r="AH76" s="978"/>
      <c r="AI76" s="978"/>
      <c r="AJ76" s="982"/>
      <c r="AK76" s="1039"/>
      <c r="AL76" s="988"/>
    </row>
    <row r="77" spans="1:39">
      <c r="A77" s="966"/>
      <c r="B77" s="992"/>
      <c r="C77" s="992"/>
      <c r="D77" s="993"/>
      <c r="E77" s="1029"/>
      <c r="F77" s="970"/>
      <c r="G77" s="970"/>
      <c r="H77" s="970"/>
      <c r="I77" s="970"/>
      <c r="J77" s="971"/>
      <c r="K77" s="970"/>
      <c r="L77" s="541"/>
      <c r="M77" s="970"/>
      <c r="N77" s="970"/>
      <c r="O77" s="541"/>
      <c r="P77" s="541"/>
      <c r="Q77" s="970"/>
      <c r="R77" s="970"/>
      <c r="S77" s="971"/>
      <c r="T77" s="542"/>
      <c r="U77" s="542"/>
      <c r="V77" s="541"/>
      <c r="W77" s="543"/>
      <c r="X77" s="972"/>
      <c r="Y77" s="972"/>
      <c r="Z77" s="972"/>
      <c r="AA77" s="972"/>
      <c r="AB77" s="992"/>
      <c r="AC77" s="973"/>
      <c r="AD77" s="974"/>
      <c r="AE77" s="975"/>
      <c r="AF77" s="544"/>
      <c r="AG77" s="1030"/>
      <c r="AH77" s="978"/>
      <c r="AI77" s="978"/>
      <c r="AJ77" s="982"/>
      <c r="AK77" s="1040"/>
      <c r="AL77" s="985"/>
      <c r="AM77" s="991"/>
    </row>
    <row r="78" spans="1:39">
      <c r="A78" s="966"/>
      <c r="B78" s="992"/>
      <c r="C78" s="992"/>
      <c r="D78" s="993"/>
      <c r="E78" s="1029"/>
      <c r="F78" s="970"/>
      <c r="G78" s="970"/>
      <c r="H78" s="970"/>
      <c r="I78" s="970"/>
      <c r="J78" s="971"/>
      <c r="K78" s="970"/>
      <c r="L78" s="541"/>
      <c r="M78" s="970"/>
      <c r="N78" s="970"/>
      <c r="O78" s="541"/>
      <c r="P78" s="541"/>
      <c r="Q78" s="970"/>
      <c r="R78" s="970"/>
      <c r="S78" s="971"/>
      <c r="T78" s="542"/>
      <c r="U78" s="542"/>
      <c r="V78" s="541"/>
      <c r="W78" s="543"/>
      <c r="X78" s="972"/>
      <c r="Y78" s="972"/>
      <c r="Z78" s="972"/>
      <c r="AA78" s="972"/>
      <c r="AB78" s="992"/>
      <c r="AC78" s="973"/>
      <c r="AD78" s="974"/>
      <c r="AE78" s="975"/>
      <c r="AF78" s="544"/>
      <c r="AG78" s="1030"/>
      <c r="AH78" s="978"/>
      <c r="AI78" s="978"/>
      <c r="AJ78" s="982"/>
      <c r="AK78" s="1040"/>
      <c r="AL78" s="985"/>
      <c r="AM78" s="991"/>
    </row>
    <row r="79" spans="1:39">
      <c r="A79" s="966"/>
      <c r="B79" s="992"/>
      <c r="C79" s="992"/>
      <c r="D79" s="993"/>
      <c r="E79" s="1029"/>
      <c r="F79" s="970"/>
      <c r="G79" s="970"/>
      <c r="H79" s="970"/>
      <c r="I79" s="970"/>
      <c r="J79" s="971"/>
      <c r="K79" s="970"/>
      <c r="L79" s="541"/>
      <c r="M79" s="970"/>
      <c r="N79" s="970"/>
      <c r="O79" s="541"/>
      <c r="P79" s="541"/>
      <c r="Q79" s="970"/>
      <c r="R79" s="970"/>
      <c r="S79" s="971"/>
      <c r="T79" s="542"/>
      <c r="U79" s="542"/>
      <c r="V79" s="541"/>
      <c r="W79" s="543"/>
      <c r="X79" s="972"/>
      <c r="Y79" s="972"/>
      <c r="Z79" s="972"/>
      <c r="AA79" s="972"/>
      <c r="AB79" s="992"/>
      <c r="AC79" s="973"/>
      <c r="AD79" s="974"/>
      <c r="AE79" s="975"/>
      <c r="AF79" s="544"/>
      <c r="AG79" s="1030"/>
      <c r="AH79" s="978"/>
      <c r="AI79" s="978"/>
      <c r="AJ79" s="982"/>
      <c r="AK79" s="1040"/>
      <c r="AL79" s="985"/>
      <c r="AM79" s="991"/>
    </row>
    <row r="80" spans="1:39">
      <c r="A80" s="966"/>
      <c r="B80" s="992"/>
      <c r="C80" s="992"/>
      <c r="D80" s="993"/>
      <c r="E80" s="1029"/>
      <c r="F80" s="970"/>
      <c r="G80" s="970"/>
      <c r="H80" s="970"/>
      <c r="I80" s="970"/>
      <c r="J80" s="971"/>
      <c r="K80" s="970"/>
      <c r="L80" s="541"/>
      <c r="M80" s="970"/>
      <c r="N80" s="970"/>
      <c r="O80" s="541"/>
      <c r="P80" s="541"/>
      <c r="Q80" s="970"/>
      <c r="R80" s="970"/>
      <c r="S80" s="971"/>
      <c r="T80" s="542"/>
      <c r="U80" s="542"/>
      <c r="V80" s="541"/>
      <c r="W80" s="543"/>
      <c r="X80" s="972"/>
      <c r="Y80" s="972"/>
      <c r="Z80" s="972"/>
      <c r="AA80" s="972"/>
      <c r="AB80" s="992"/>
      <c r="AC80" s="973"/>
      <c r="AD80" s="974"/>
      <c r="AE80" s="975"/>
      <c r="AF80" s="544"/>
      <c r="AG80" s="1030"/>
      <c r="AH80" s="978"/>
      <c r="AI80" s="978"/>
      <c r="AJ80" s="982"/>
      <c r="AK80" s="1039"/>
      <c r="AL80" s="988"/>
    </row>
    <row r="81" spans="1:39">
      <c r="A81" s="966"/>
      <c r="B81" s="992"/>
      <c r="C81" s="992"/>
      <c r="D81" s="993"/>
      <c r="E81" s="1029"/>
      <c r="F81" s="970"/>
      <c r="G81" s="970"/>
      <c r="H81" s="970"/>
      <c r="I81" s="970"/>
      <c r="J81" s="971"/>
      <c r="K81" s="970"/>
      <c r="L81" s="541"/>
      <c r="M81" s="970"/>
      <c r="N81" s="970"/>
      <c r="O81" s="541"/>
      <c r="P81" s="541"/>
      <c r="Q81" s="970"/>
      <c r="R81" s="970"/>
      <c r="S81" s="971"/>
      <c r="T81" s="542"/>
      <c r="U81" s="542"/>
      <c r="V81" s="541"/>
      <c r="W81" s="543"/>
      <c r="X81" s="972"/>
      <c r="Y81" s="972"/>
      <c r="Z81" s="972"/>
      <c r="AA81" s="972"/>
      <c r="AB81" s="992"/>
      <c r="AC81" s="973"/>
      <c r="AD81" s="974"/>
      <c r="AE81" s="975"/>
      <c r="AF81" s="544"/>
      <c r="AG81" s="1030"/>
      <c r="AH81" s="978"/>
      <c r="AI81" s="978"/>
      <c r="AJ81" s="982"/>
      <c r="AK81" s="1040"/>
      <c r="AL81" s="985"/>
      <c r="AM81" s="991"/>
    </row>
    <row r="82" spans="1:39">
      <c r="A82" s="966"/>
      <c r="B82" s="992"/>
      <c r="C82" s="992"/>
      <c r="D82" s="993"/>
      <c r="E82" s="1029"/>
      <c r="F82" s="970"/>
      <c r="G82" s="970"/>
      <c r="H82" s="970"/>
      <c r="I82" s="970"/>
      <c r="J82" s="971"/>
      <c r="K82" s="970"/>
      <c r="L82" s="541"/>
      <c r="M82" s="970"/>
      <c r="N82" s="970"/>
      <c r="O82" s="541"/>
      <c r="P82" s="541"/>
      <c r="Q82" s="970"/>
      <c r="R82" s="970"/>
      <c r="S82" s="971"/>
      <c r="T82" s="542"/>
      <c r="U82" s="542"/>
      <c r="V82" s="541"/>
      <c r="W82" s="543"/>
      <c r="X82" s="972"/>
      <c r="Y82" s="972"/>
      <c r="Z82" s="972"/>
      <c r="AA82" s="972"/>
      <c r="AB82" s="992"/>
      <c r="AC82" s="973"/>
      <c r="AD82" s="974"/>
      <c r="AE82" s="975"/>
      <c r="AF82" s="544"/>
      <c r="AG82" s="1030"/>
      <c r="AH82" s="978"/>
      <c r="AI82" s="978"/>
      <c r="AJ82" s="982"/>
      <c r="AK82" s="1040"/>
      <c r="AL82" s="985"/>
      <c r="AM82" s="991"/>
    </row>
    <row r="83" spans="1:39">
      <c r="A83" s="966"/>
      <c r="B83" s="992"/>
      <c r="C83" s="992"/>
      <c r="D83" s="993"/>
      <c r="E83" s="1029"/>
      <c r="F83" s="970"/>
      <c r="G83" s="970"/>
      <c r="H83" s="970"/>
      <c r="I83" s="970"/>
      <c r="J83" s="971"/>
      <c r="K83" s="970"/>
      <c r="L83" s="541"/>
      <c r="M83" s="970"/>
      <c r="N83" s="970"/>
      <c r="O83" s="541"/>
      <c r="P83" s="541"/>
      <c r="Q83" s="970"/>
      <c r="R83" s="970"/>
      <c r="S83" s="971"/>
      <c r="T83" s="542"/>
      <c r="U83" s="542"/>
      <c r="V83" s="541"/>
      <c r="W83" s="543"/>
      <c r="X83" s="972"/>
      <c r="Y83" s="972"/>
      <c r="Z83" s="972"/>
      <c r="AA83" s="972"/>
      <c r="AB83" s="992"/>
      <c r="AC83" s="973"/>
      <c r="AD83" s="974"/>
      <c r="AE83" s="975"/>
      <c r="AF83" s="544"/>
      <c r="AG83" s="1030"/>
      <c r="AH83" s="978"/>
      <c r="AI83" s="978"/>
      <c r="AJ83" s="982"/>
      <c r="AK83" s="1040"/>
      <c r="AL83" s="985"/>
      <c r="AM83" s="991"/>
    </row>
    <row r="84" spans="1:39">
      <c r="A84" s="966"/>
      <c r="B84" s="992"/>
      <c r="C84" s="992"/>
      <c r="D84" s="993"/>
      <c r="E84" s="1029"/>
      <c r="F84" s="970"/>
      <c r="G84" s="970"/>
      <c r="H84" s="970"/>
      <c r="I84" s="970"/>
      <c r="J84" s="971"/>
      <c r="K84" s="970"/>
      <c r="L84" s="541"/>
      <c r="M84" s="970"/>
      <c r="N84" s="970"/>
      <c r="O84" s="541"/>
      <c r="P84" s="541"/>
      <c r="Q84" s="970"/>
      <c r="R84" s="970"/>
      <c r="S84" s="971"/>
      <c r="T84" s="542"/>
      <c r="U84" s="542"/>
      <c r="V84" s="541"/>
      <c r="W84" s="543"/>
      <c r="X84" s="972"/>
      <c r="Y84" s="972"/>
      <c r="Z84" s="972"/>
      <c r="AA84" s="972"/>
      <c r="AB84" s="992"/>
      <c r="AC84" s="973"/>
      <c r="AD84" s="974"/>
      <c r="AE84" s="975"/>
      <c r="AF84" s="544"/>
      <c r="AG84" s="1030"/>
      <c r="AH84" s="978"/>
      <c r="AI84" s="978"/>
      <c r="AJ84" s="982"/>
      <c r="AK84" s="1040"/>
      <c r="AL84" s="985"/>
      <c r="AM84" s="991"/>
    </row>
    <row r="85" spans="1:39">
      <c r="A85" s="966"/>
      <c r="B85" s="992"/>
      <c r="C85" s="992"/>
      <c r="D85" s="993"/>
      <c r="E85" s="1029"/>
      <c r="F85" s="970"/>
      <c r="G85" s="970"/>
      <c r="H85" s="970"/>
      <c r="I85" s="970"/>
      <c r="J85" s="971"/>
      <c r="K85" s="970"/>
      <c r="L85" s="541"/>
      <c r="M85" s="970"/>
      <c r="N85" s="970"/>
      <c r="O85" s="541"/>
      <c r="P85" s="541"/>
      <c r="Q85" s="970"/>
      <c r="R85" s="970"/>
      <c r="S85" s="971"/>
      <c r="T85" s="542"/>
      <c r="U85" s="542"/>
      <c r="V85" s="541"/>
      <c r="W85" s="543"/>
      <c r="X85" s="972"/>
      <c r="Y85" s="972"/>
      <c r="Z85" s="972"/>
      <c r="AA85" s="972"/>
      <c r="AB85" s="992"/>
      <c r="AC85" s="973"/>
      <c r="AD85" s="974"/>
      <c r="AE85" s="975"/>
      <c r="AF85" s="544"/>
      <c r="AG85" s="1030"/>
      <c r="AH85" s="978"/>
      <c r="AI85" s="978"/>
      <c r="AJ85" s="982"/>
      <c r="AK85" s="1040"/>
      <c r="AL85" s="985"/>
      <c r="AM85" s="991"/>
    </row>
    <row r="86" spans="1:39">
      <c r="A86" s="966"/>
      <c r="B86" s="992"/>
      <c r="C86" s="992"/>
      <c r="D86" s="993"/>
      <c r="E86" s="1029"/>
      <c r="F86" s="970"/>
      <c r="G86" s="970"/>
      <c r="H86" s="970"/>
      <c r="I86" s="970"/>
      <c r="J86" s="971"/>
      <c r="K86" s="970"/>
      <c r="L86" s="541"/>
      <c r="M86" s="970"/>
      <c r="N86" s="970"/>
      <c r="O86" s="541"/>
      <c r="P86" s="541"/>
      <c r="Q86" s="970"/>
      <c r="R86" s="970"/>
      <c r="S86" s="971"/>
      <c r="T86" s="542"/>
      <c r="U86" s="542"/>
      <c r="V86" s="541"/>
      <c r="W86" s="543"/>
      <c r="X86" s="972"/>
      <c r="Y86" s="972"/>
      <c r="Z86" s="972"/>
      <c r="AA86" s="972"/>
      <c r="AB86" s="992"/>
      <c r="AC86" s="973"/>
      <c r="AD86" s="974"/>
      <c r="AE86" s="975"/>
      <c r="AF86" s="544"/>
      <c r="AG86" s="1030"/>
      <c r="AH86" s="978"/>
      <c r="AI86" s="978"/>
      <c r="AJ86" s="982"/>
      <c r="AK86" s="1040"/>
      <c r="AL86" s="985"/>
      <c r="AM86" s="991"/>
    </row>
    <row r="87" spans="1:39">
      <c r="A87" s="966"/>
      <c r="B87" s="992"/>
      <c r="C87" s="992"/>
      <c r="D87" s="993"/>
      <c r="E87" s="1029"/>
      <c r="F87" s="970"/>
      <c r="G87" s="970"/>
      <c r="H87" s="970"/>
      <c r="I87" s="970"/>
      <c r="J87" s="971"/>
      <c r="K87" s="970"/>
      <c r="L87" s="541"/>
      <c r="M87" s="970"/>
      <c r="N87" s="970"/>
      <c r="O87" s="541"/>
      <c r="P87" s="541"/>
      <c r="Q87" s="970"/>
      <c r="R87" s="970"/>
      <c r="S87" s="971"/>
      <c r="T87" s="542"/>
      <c r="U87" s="542"/>
      <c r="V87" s="541"/>
      <c r="W87" s="543"/>
      <c r="X87" s="972"/>
      <c r="Y87" s="972"/>
      <c r="Z87" s="972"/>
      <c r="AA87" s="972"/>
      <c r="AB87" s="992"/>
      <c r="AC87" s="973"/>
      <c r="AD87" s="974"/>
      <c r="AE87" s="975"/>
      <c r="AF87" s="544"/>
      <c r="AG87" s="1030"/>
      <c r="AH87" s="978"/>
      <c r="AI87" s="978"/>
      <c r="AJ87" s="982"/>
      <c r="AK87" s="1040"/>
      <c r="AL87" s="985"/>
      <c r="AM87" s="991"/>
    </row>
    <row r="88" spans="1:39">
      <c r="A88" s="966"/>
      <c r="B88" s="992"/>
      <c r="C88" s="992"/>
      <c r="D88" s="993"/>
      <c r="E88" s="1029"/>
      <c r="F88" s="970"/>
      <c r="G88" s="970"/>
      <c r="H88" s="970"/>
      <c r="I88" s="970"/>
      <c r="J88" s="971"/>
      <c r="K88" s="970"/>
      <c r="L88" s="541"/>
      <c r="M88" s="970"/>
      <c r="N88" s="970"/>
      <c r="O88" s="541"/>
      <c r="P88" s="541"/>
      <c r="Q88" s="970"/>
      <c r="R88" s="970"/>
      <c r="S88" s="971"/>
      <c r="T88" s="542"/>
      <c r="U88" s="542"/>
      <c r="V88" s="541"/>
      <c r="W88" s="543"/>
      <c r="X88" s="972"/>
      <c r="Y88" s="972"/>
      <c r="Z88" s="972"/>
      <c r="AA88" s="972"/>
      <c r="AB88" s="992"/>
      <c r="AC88" s="973"/>
      <c r="AD88" s="974"/>
      <c r="AE88" s="975"/>
      <c r="AF88" s="544"/>
      <c r="AG88" s="1030"/>
      <c r="AH88" s="978"/>
      <c r="AI88" s="978"/>
      <c r="AJ88" s="982"/>
      <c r="AK88" s="1039"/>
      <c r="AL88" s="988"/>
    </row>
    <row r="89" spans="1:39">
      <c r="A89" s="966"/>
      <c r="B89" s="992"/>
      <c r="C89" s="992"/>
      <c r="D89" s="993"/>
      <c r="E89" s="1029"/>
      <c r="F89" s="970"/>
      <c r="G89" s="970"/>
      <c r="H89" s="970"/>
      <c r="I89" s="970"/>
      <c r="J89" s="971"/>
      <c r="K89" s="970"/>
      <c r="L89" s="541"/>
      <c r="M89" s="970"/>
      <c r="N89" s="970"/>
      <c r="O89" s="541"/>
      <c r="P89" s="541"/>
      <c r="Q89" s="970"/>
      <c r="R89" s="970"/>
      <c r="S89" s="971"/>
      <c r="T89" s="542"/>
      <c r="U89" s="542"/>
      <c r="V89" s="541"/>
      <c r="W89" s="543"/>
      <c r="X89" s="972"/>
      <c r="Y89" s="972"/>
      <c r="Z89" s="972"/>
      <c r="AA89" s="972"/>
      <c r="AB89" s="992"/>
      <c r="AC89" s="973"/>
      <c r="AD89" s="974"/>
      <c r="AE89" s="975"/>
      <c r="AF89" s="544"/>
      <c r="AG89" s="1030"/>
      <c r="AH89" s="978"/>
      <c r="AI89" s="978"/>
      <c r="AJ89" s="982"/>
      <c r="AK89" s="1040"/>
      <c r="AL89" s="985"/>
      <c r="AM89" s="991"/>
    </row>
    <row r="90" spans="1:39">
      <c r="A90" s="966"/>
      <c r="B90" s="992"/>
      <c r="C90" s="992"/>
      <c r="D90" s="993"/>
      <c r="E90" s="1029"/>
      <c r="F90" s="970"/>
      <c r="G90" s="970"/>
      <c r="H90" s="970"/>
      <c r="I90" s="970"/>
      <c r="J90" s="971"/>
      <c r="K90" s="970"/>
      <c r="L90" s="541"/>
      <c r="M90" s="970"/>
      <c r="N90" s="970"/>
      <c r="O90" s="541"/>
      <c r="P90" s="541"/>
      <c r="Q90" s="970"/>
      <c r="R90" s="970"/>
      <c r="S90" s="971"/>
      <c r="T90" s="542"/>
      <c r="U90" s="542"/>
      <c r="V90" s="541"/>
      <c r="W90" s="543"/>
      <c r="X90" s="972"/>
      <c r="Y90" s="972"/>
      <c r="Z90" s="972"/>
      <c r="AA90" s="972"/>
      <c r="AB90" s="992"/>
      <c r="AC90" s="973"/>
      <c r="AD90" s="974"/>
      <c r="AE90" s="975"/>
      <c r="AF90" s="544"/>
      <c r="AG90" s="1030"/>
      <c r="AH90" s="978"/>
      <c r="AI90" s="978"/>
      <c r="AJ90" s="982"/>
      <c r="AK90" s="1040"/>
      <c r="AL90" s="985"/>
      <c r="AM90" s="991"/>
    </row>
    <row r="91" spans="1:39">
      <c r="A91" s="966"/>
      <c r="B91" s="992"/>
      <c r="C91" s="992"/>
      <c r="D91" s="993"/>
      <c r="E91" s="1029"/>
      <c r="F91" s="970"/>
      <c r="G91" s="970"/>
      <c r="H91" s="970"/>
      <c r="I91" s="970"/>
      <c r="J91" s="971"/>
      <c r="K91" s="970"/>
      <c r="L91" s="541"/>
      <c r="M91" s="970"/>
      <c r="N91" s="970"/>
      <c r="O91" s="541"/>
      <c r="P91" s="541"/>
      <c r="Q91" s="970"/>
      <c r="R91" s="970"/>
      <c r="S91" s="971"/>
      <c r="T91" s="542"/>
      <c r="U91" s="542"/>
      <c r="V91" s="541"/>
      <c r="W91" s="543"/>
      <c r="X91" s="972"/>
      <c r="Y91" s="972"/>
      <c r="Z91" s="972"/>
      <c r="AA91" s="972"/>
      <c r="AB91" s="992"/>
      <c r="AC91" s="973"/>
      <c r="AD91" s="974"/>
      <c r="AE91" s="975"/>
      <c r="AF91" s="544"/>
      <c r="AG91" s="1030"/>
      <c r="AH91" s="978"/>
      <c r="AI91" s="978"/>
      <c r="AJ91" s="982"/>
      <c r="AK91" s="1040"/>
      <c r="AL91" s="985"/>
      <c r="AM91" s="991"/>
    </row>
    <row r="92" spans="1:39">
      <c r="A92" s="966"/>
      <c r="B92" s="992"/>
      <c r="C92" s="992"/>
      <c r="D92" s="993"/>
      <c r="E92" s="1029"/>
      <c r="F92" s="970"/>
      <c r="G92" s="970"/>
      <c r="H92" s="970"/>
      <c r="I92" s="970"/>
      <c r="J92" s="971"/>
      <c r="K92" s="970"/>
      <c r="L92" s="541"/>
      <c r="M92" s="970"/>
      <c r="N92" s="970"/>
      <c r="O92" s="541"/>
      <c r="P92" s="541"/>
      <c r="Q92" s="970"/>
      <c r="R92" s="970"/>
      <c r="S92" s="971"/>
      <c r="T92" s="542"/>
      <c r="U92" s="542"/>
      <c r="V92" s="541"/>
      <c r="W92" s="543"/>
      <c r="X92" s="972"/>
      <c r="Y92" s="972"/>
      <c r="Z92" s="972"/>
      <c r="AA92" s="972"/>
      <c r="AB92" s="992"/>
      <c r="AC92" s="973"/>
      <c r="AD92" s="974"/>
      <c r="AE92" s="975"/>
      <c r="AF92" s="544"/>
      <c r="AG92" s="1030"/>
      <c r="AH92" s="978"/>
      <c r="AI92" s="978"/>
      <c r="AJ92" s="982"/>
      <c r="AK92" s="1040"/>
      <c r="AL92" s="985"/>
      <c r="AM92" s="991"/>
    </row>
    <row r="93" spans="1:39">
      <c r="A93" s="966"/>
      <c r="B93" s="992"/>
      <c r="C93" s="992"/>
      <c r="D93" s="993"/>
      <c r="E93" s="1029"/>
      <c r="F93" s="970"/>
      <c r="G93" s="970"/>
      <c r="H93" s="970"/>
      <c r="I93" s="970"/>
      <c r="J93" s="971"/>
      <c r="K93" s="970"/>
      <c r="L93" s="541"/>
      <c r="M93" s="970"/>
      <c r="N93" s="970"/>
      <c r="O93" s="541"/>
      <c r="P93" s="541"/>
      <c r="Q93" s="970"/>
      <c r="R93" s="970"/>
      <c r="S93" s="971"/>
      <c r="T93" s="542"/>
      <c r="U93" s="542"/>
      <c r="V93" s="541"/>
      <c r="W93" s="543"/>
      <c r="X93" s="972"/>
      <c r="Y93" s="972"/>
      <c r="Z93" s="972"/>
      <c r="AA93" s="972"/>
      <c r="AB93" s="992"/>
      <c r="AC93" s="973"/>
      <c r="AD93" s="974"/>
      <c r="AE93" s="975"/>
      <c r="AF93" s="544"/>
      <c r="AG93" s="1030"/>
      <c r="AH93" s="978"/>
      <c r="AI93" s="978"/>
      <c r="AJ93" s="982"/>
      <c r="AK93" s="1040"/>
      <c r="AL93" s="985"/>
      <c r="AM93" s="991"/>
    </row>
    <row r="94" spans="1:39">
      <c r="A94" s="966"/>
      <c r="B94" s="992"/>
      <c r="C94" s="992"/>
      <c r="D94" s="993"/>
      <c r="E94" s="1029"/>
      <c r="F94" s="970"/>
      <c r="G94" s="970"/>
      <c r="H94" s="970"/>
      <c r="I94" s="970"/>
      <c r="J94" s="971"/>
      <c r="K94" s="970"/>
      <c r="L94" s="541"/>
      <c r="M94" s="970"/>
      <c r="N94" s="970"/>
      <c r="O94" s="541"/>
      <c r="P94" s="541"/>
      <c r="Q94" s="970"/>
      <c r="R94" s="970"/>
      <c r="S94" s="971"/>
      <c r="T94" s="542"/>
      <c r="U94" s="542"/>
      <c r="V94" s="541"/>
      <c r="W94" s="543"/>
      <c r="X94" s="972"/>
      <c r="Y94" s="972"/>
      <c r="Z94" s="972"/>
      <c r="AA94" s="972"/>
      <c r="AB94" s="992"/>
      <c r="AC94" s="973"/>
      <c r="AD94" s="974"/>
      <c r="AE94" s="975"/>
      <c r="AF94" s="544"/>
      <c r="AG94" s="1030"/>
      <c r="AH94" s="978"/>
      <c r="AI94" s="978"/>
      <c r="AJ94" s="982"/>
      <c r="AK94" s="1040"/>
      <c r="AL94" s="985"/>
      <c r="AM94" s="991"/>
    </row>
    <row r="95" spans="1:39">
      <c r="A95" s="966"/>
      <c r="B95" s="992"/>
      <c r="C95" s="992"/>
      <c r="D95" s="993"/>
      <c r="E95" s="1029"/>
      <c r="F95" s="970"/>
      <c r="G95" s="970"/>
      <c r="H95" s="970"/>
      <c r="I95" s="970"/>
      <c r="J95" s="971"/>
      <c r="K95" s="970"/>
      <c r="L95" s="541"/>
      <c r="M95" s="970"/>
      <c r="N95" s="970"/>
      <c r="O95" s="541"/>
      <c r="P95" s="541"/>
      <c r="Q95" s="970"/>
      <c r="R95" s="970"/>
      <c r="S95" s="971"/>
      <c r="T95" s="542"/>
      <c r="U95" s="542"/>
      <c r="V95" s="541"/>
      <c r="W95" s="543"/>
      <c r="X95" s="972"/>
      <c r="Y95" s="972"/>
      <c r="Z95" s="972"/>
      <c r="AA95" s="972"/>
      <c r="AB95" s="992"/>
      <c r="AC95" s="973"/>
      <c r="AD95" s="974"/>
      <c r="AE95" s="975"/>
      <c r="AF95" s="544"/>
      <c r="AG95" s="1030"/>
      <c r="AH95" s="978"/>
      <c r="AI95" s="978"/>
      <c r="AJ95" s="982"/>
      <c r="AK95" s="1040"/>
      <c r="AL95" s="985"/>
      <c r="AM95" s="991"/>
    </row>
    <row r="96" spans="1:39">
      <c r="A96" s="966"/>
      <c r="B96" s="992"/>
      <c r="C96" s="992"/>
      <c r="D96" s="993"/>
      <c r="E96" s="1029"/>
      <c r="F96" s="970"/>
      <c r="G96" s="970"/>
      <c r="H96" s="970"/>
      <c r="I96" s="970"/>
      <c r="J96" s="971"/>
      <c r="K96" s="970"/>
      <c r="L96" s="541"/>
      <c r="M96" s="970"/>
      <c r="N96" s="970"/>
      <c r="O96" s="541"/>
      <c r="P96" s="541"/>
      <c r="Q96" s="970"/>
      <c r="R96" s="970"/>
      <c r="S96" s="971"/>
      <c r="T96" s="542"/>
      <c r="U96" s="542"/>
      <c r="V96" s="541"/>
      <c r="W96" s="543"/>
      <c r="X96" s="972"/>
      <c r="Y96" s="972"/>
      <c r="Z96" s="972"/>
      <c r="AA96" s="972"/>
      <c r="AB96" s="992"/>
      <c r="AC96" s="973"/>
      <c r="AD96" s="974"/>
      <c r="AE96" s="975"/>
      <c r="AF96" s="544"/>
      <c r="AG96" s="1030"/>
      <c r="AH96" s="978"/>
      <c r="AI96" s="978"/>
      <c r="AJ96" s="982"/>
      <c r="AK96" s="1039"/>
      <c r="AL96" s="988"/>
    </row>
    <row r="97" spans="1:39">
      <c r="A97" s="966"/>
      <c r="B97" s="992"/>
      <c r="C97" s="992"/>
      <c r="D97" s="993"/>
      <c r="E97" s="1029"/>
      <c r="F97" s="970"/>
      <c r="G97" s="970"/>
      <c r="H97" s="970"/>
      <c r="I97" s="970"/>
      <c r="J97" s="971"/>
      <c r="K97" s="970"/>
      <c r="L97" s="541"/>
      <c r="M97" s="970"/>
      <c r="N97" s="970"/>
      <c r="O97" s="541"/>
      <c r="P97" s="541"/>
      <c r="Q97" s="970"/>
      <c r="R97" s="970"/>
      <c r="S97" s="971"/>
      <c r="T97" s="542"/>
      <c r="U97" s="542"/>
      <c r="V97" s="541"/>
      <c r="W97" s="543"/>
      <c r="X97" s="972"/>
      <c r="Y97" s="972"/>
      <c r="Z97" s="972"/>
      <c r="AA97" s="972"/>
      <c r="AB97" s="992"/>
      <c r="AC97" s="973"/>
      <c r="AD97" s="974"/>
      <c r="AE97" s="975"/>
      <c r="AF97" s="544"/>
      <c r="AG97" s="1030"/>
      <c r="AH97" s="978"/>
      <c r="AI97" s="978"/>
      <c r="AJ97" s="982"/>
      <c r="AK97" s="1039"/>
      <c r="AL97" s="988"/>
    </row>
    <row r="98" spans="1:39">
      <c r="A98" s="966"/>
      <c r="B98" s="992"/>
      <c r="C98" s="992"/>
      <c r="D98" s="993"/>
      <c r="E98" s="1029"/>
      <c r="F98" s="970"/>
      <c r="G98" s="970"/>
      <c r="H98" s="970"/>
      <c r="I98" s="970"/>
      <c r="J98" s="971"/>
      <c r="K98" s="970"/>
      <c r="L98" s="541"/>
      <c r="M98" s="970"/>
      <c r="N98" s="970"/>
      <c r="O98" s="541"/>
      <c r="P98" s="541"/>
      <c r="Q98" s="970"/>
      <c r="R98" s="970"/>
      <c r="S98" s="971"/>
      <c r="T98" s="542"/>
      <c r="U98" s="542"/>
      <c r="V98" s="541"/>
      <c r="W98" s="543"/>
      <c r="X98" s="972"/>
      <c r="Y98" s="972"/>
      <c r="Z98" s="972"/>
      <c r="AA98" s="972"/>
      <c r="AB98" s="992"/>
      <c r="AC98" s="973"/>
      <c r="AD98" s="974"/>
      <c r="AE98" s="975"/>
      <c r="AF98" s="544"/>
      <c r="AG98" s="1030"/>
      <c r="AH98" s="978"/>
      <c r="AI98" s="978"/>
      <c r="AJ98" s="982"/>
      <c r="AK98" s="1040"/>
      <c r="AL98" s="985"/>
      <c r="AM98" s="991"/>
    </row>
    <row r="99" spans="1:39">
      <c r="A99" s="966"/>
      <c r="B99" s="992"/>
      <c r="C99" s="992"/>
      <c r="D99" s="993"/>
      <c r="E99" s="1029"/>
      <c r="F99" s="970"/>
      <c r="G99" s="970"/>
      <c r="H99" s="970"/>
      <c r="I99" s="970"/>
      <c r="J99" s="971"/>
      <c r="K99" s="970"/>
      <c r="L99" s="541"/>
      <c r="M99" s="970"/>
      <c r="N99" s="970"/>
      <c r="O99" s="541"/>
      <c r="P99" s="541"/>
      <c r="Q99" s="970"/>
      <c r="R99" s="970"/>
      <c r="S99" s="971"/>
      <c r="T99" s="542"/>
      <c r="U99" s="542"/>
      <c r="V99" s="541"/>
      <c r="W99" s="543"/>
      <c r="X99" s="972"/>
      <c r="Y99" s="972"/>
      <c r="Z99" s="972"/>
      <c r="AA99" s="972"/>
      <c r="AB99" s="992"/>
      <c r="AC99" s="973"/>
      <c r="AD99" s="974"/>
      <c r="AE99" s="975"/>
      <c r="AF99" s="544"/>
      <c r="AG99" s="1030"/>
      <c r="AH99" s="978"/>
      <c r="AI99" s="978"/>
      <c r="AJ99" s="982"/>
      <c r="AK99" s="1040"/>
      <c r="AL99" s="985"/>
      <c r="AM99" s="991"/>
    </row>
    <row r="100" spans="1:39">
      <c r="A100" s="966"/>
      <c r="B100" s="992"/>
      <c r="C100" s="992"/>
      <c r="D100" s="993"/>
      <c r="E100" s="1029"/>
      <c r="F100" s="970"/>
      <c r="G100" s="970"/>
      <c r="H100" s="970"/>
      <c r="I100" s="970"/>
      <c r="J100" s="971"/>
      <c r="K100" s="970"/>
      <c r="L100" s="541"/>
      <c r="M100" s="970"/>
      <c r="N100" s="970"/>
      <c r="O100" s="541"/>
      <c r="P100" s="541"/>
      <c r="Q100" s="970"/>
      <c r="R100" s="970"/>
      <c r="S100" s="971"/>
      <c r="T100" s="542"/>
      <c r="U100" s="542"/>
      <c r="V100" s="541"/>
      <c r="W100" s="543"/>
      <c r="X100" s="972"/>
      <c r="Y100" s="972"/>
      <c r="Z100" s="972"/>
      <c r="AA100" s="972"/>
      <c r="AB100" s="992"/>
      <c r="AC100" s="973"/>
      <c r="AD100" s="974"/>
      <c r="AE100" s="975"/>
      <c r="AF100" s="544"/>
      <c r="AG100" s="1030"/>
      <c r="AH100" s="978"/>
      <c r="AI100" s="978"/>
      <c r="AJ100" s="982"/>
      <c r="AK100" s="1040"/>
      <c r="AL100" s="985"/>
      <c r="AM100" s="991"/>
    </row>
    <row r="101" spans="1:39">
      <c r="A101" s="966"/>
      <c r="B101" s="992"/>
      <c r="C101" s="992"/>
      <c r="D101" s="993"/>
      <c r="E101" s="1029"/>
      <c r="F101" s="970"/>
      <c r="G101" s="970"/>
      <c r="H101" s="970"/>
      <c r="I101" s="970"/>
      <c r="J101" s="971"/>
      <c r="K101" s="970"/>
      <c r="L101" s="541"/>
      <c r="M101" s="970"/>
      <c r="N101" s="970"/>
      <c r="O101" s="541"/>
      <c r="P101" s="541"/>
      <c r="Q101" s="970"/>
      <c r="R101" s="970"/>
      <c r="S101" s="971"/>
      <c r="T101" s="542"/>
      <c r="U101" s="542"/>
      <c r="V101" s="541"/>
      <c r="W101" s="543"/>
      <c r="X101" s="972"/>
      <c r="Y101" s="972"/>
      <c r="Z101" s="972"/>
      <c r="AA101" s="972"/>
      <c r="AB101" s="992"/>
      <c r="AC101" s="973"/>
      <c r="AD101" s="974"/>
      <c r="AE101" s="975"/>
      <c r="AF101" s="544"/>
      <c r="AG101" s="1030"/>
      <c r="AH101" s="978"/>
      <c r="AI101" s="978"/>
      <c r="AJ101" s="982"/>
      <c r="AK101" s="1039"/>
      <c r="AL101" s="988"/>
    </row>
    <row r="102" spans="1:39">
      <c r="A102" s="999"/>
      <c r="B102" s="164"/>
      <c r="C102" s="164"/>
      <c r="D102" s="162"/>
      <c r="E102" s="969"/>
      <c r="F102" s="1000"/>
      <c r="G102" s="1000"/>
      <c r="H102" s="1000"/>
      <c r="I102" s="1000"/>
      <c r="J102" s="971"/>
      <c r="K102" s="1000"/>
      <c r="L102" s="541"/>
      <c r="M102" s="1000"/>
      <c r="N102" s="1000"/>
      <c r="O102" s="541"/>
      <c r="P102" s="541"/>
      <c r="Q102" s="1000"/>
      <c r="R102" s="1000"/>
      <c r="S102" s="971"/>
      <c r="T102" s="542"/>
      <c r="U102" s="542"/>
      <c r="V102" s="541"/>
      <c r="W102" s="543"/>
      <c r="X102" s="972"/>
      <c r="Y102" s="162"/>
      <c r="Z102" s="162"/>
      <c r="AA102" s="162"/>
      <c r="AB102" s="164"/>
      <c r="AC102" s="1001"/>
      <c r="AD102" s="974"/>
      <c r="AE102" s="975"/>
      <c r="AF102" s="544"/>
      <c r="AG102" s="1030"/>
      <c r="AH102" s="978"/>
      <c r="AI102" s="978"/>
      <c r="AJ102" s="982"/>
      <c r="AK102" s="1040"/>
      <c r="AL102" s="985"/>
      <c r="AM102" s="991"/>
    </row>
    <row r="103" spans="1:39">
      <c r="A103" s="999"/>
      <c r="B103" s="164"/>
      <c r="C103" s="164"/>
      <c r="D103" s="162"/>
      <c r="E103" s="969"/>
      <c r="F103" s="1000"/>
      <c r="G103" s="1000"/>
      <c r="H103" s="1000"/>
      <c r="I103" s="1000"/>
      <c r="J103" s="971"/>
      <c r="K103" s="1000"/>
      <c r="L103" s="541"/>
      <c r="M103" s="1000"/>
      <c r="N103" s="1000"/>
      <c r="O103" s="541"/>
      <c r="P103" s="541"/>
      <c r="Q103" s="1000"/>
      <c r="R103" s="1000"/>
      <c r="S103" s="971"/>
      <c r="T103" s="542"/>
      <c r="U103" s="542"/>
      <c r="V103" s="541"/>
      <c r="W103" s="543"/>
      <c r="X103" s="972"/>
      <c r="Y103" s="162"/>
      <c r="Z103" s="162"/>
      <c r="AA103" s="162"/>
      <c r="AB103" s="164"/>
      <c r="AC103" s="1001"/>
      <c r="AD103" s="974"/>
      <c r="AE103" s="975"/>
      <c r="AF103" s="544"/>
      <c r="AG103" s="1030"/>
      <c r="AH103" s="978"/>
      <c r="AI103" s="978"/>
      <c r="AJ103" s="982"/>
      <c r="AK103" s="1040"/>
      <c r="AL103" s="985"/>
      <c r="AM103" s="991"/>
    </row>
    <row r="104" spans="1:39">
      <c r="A104" s="999"/>
      <c r="B104" s="164"/>
      <c r="C104" s="164"/>
      <c r="D104" s="162"/>
      <c r="E104" s="969"/>
      <c r="F104" s="1000"/>
      <c r="G104" s="1000"/>
      <c r="H104" s="1000"/>
      <c r="I104" s="1000"/>
      <c r="J104" s="971"/>
      <c r="K104" s="1000"/>
      <c r="L104" s="541"/>
      <c r="M104" s="1000"/>
      <c r="N104" s="1000"/>
      <c r="O104" s="541"/>
      <c r="P104" s="541"/>
      <c r="Q104" s="1000"/>
      <c r="R104" s="1000"/>
      <c r="S104" s="971"/>
      <c r="T104" s="542"/>
      <c r="U104" s="542"/>
      <c r="V104" s="541"/>
      <c r="W104" s="543"/>
      <c r="X104" s="972"/>
      <c r="Y104" s="162"/>
      <c r="Z104" s="162"/>
      <c r="AA104" s="162"/>
      <c r="AB104" s="164"/>
      <c r="AC104" s="1001"/>
      <c r="AD104" s="974"/>
      <c r="AE104" s="975"/>
      <c r="AF104" s="544"/>
      <c r="AG104" s="1030"/>
      <c r="AH104" s="978"/>
      <c r="AI104" s="978"/>
      <c r="AJ104" s="982"/>
      <c r="AK104" s="1039"/>
      <c r="AL104" s="988"/>
    </row>
    <row r="105" spans="1:39">
      <c r="A105" s="999"/>
      <c r="B105" s="164"/>
      <c r="C105" s="164"/>
      <c r="D105" s="162"/>
      <c r="E105" s="969"/>
      <c r="F105" s="1000"/>
      <c r="G105" s="1000"/>
      <c r="H105" s="1000"/>
      <c r="I105" s="1000"/>
      <c r="J105" s="971"/>
      <c r="K105" s="1000"/>
      <c r="L105" s="541"/>
      <c r="M105" s="1000"/>
      <c r="N105" s="1000"/>
      <c r="O105" s="541"/>
      <c r="P105" s="541"/>
      <c r="Q105" s="1000"/>
      <c r="R105" s="1000"/>
      <c r="S105" s="971"/>
      <c r="T105" s="542"/>
      <c r="U105" s="542"/>
      <c r="V105" s="541"/>
      <c r="W105" s="543"/>
      <c r="X105" s="972"/>
      <c r="Y105" s="162"/>
      <c r="Z105" s="162"/>
      <c r="AA105" s="162"/>
      <c r="AB105" s="164"/>
      <c r="AC105" s="1001"/>
      <c r="AD105" s="974"/>
      <c r="AE105" s="975"/>
      <c r="AF105" s="544"/>
      <c r="AG105" s="1030"/>
      <c r="AH105" s="978"/>
      <c r="AI105" s="978"/>
      <c r="AJ105" s="982"/>
      <c r="AK105" s="1039"/>
      <c r="AL105" s="988"/>
    </row>
    <row r="106" spans="1:39">
      <c r="A106" s="999"/>
      <c r="B106" s="164"/>
      <c r="C106" s="164"/>
      <c r="D106" s="162"/>
      <c r="E106" s="969"/>
      <c r="F106" s="1000"/>
      <c r="G106" s="1000"/>
      <c r="H106" s="1000"/>
      <c r="I106" s="1000"/>
      <c r="J106" s="971"/>
      <c r="K106" s="1000"/>
      <c r="L106" s="541"/>
      <c r="M106" s="1000"/>
      <c r="N106" s="1000"/>
      <c r="O106" s="541"/>
      <c r="P106" s="541"/>
      <c r="Q106" s="1000"/>
      <c r="R106" s="1000"/>
      <c r="S106" s="971"/>
      <c r="T106" s="542"/>
      <c r="U106" s="542"/>
      <c r="V106" s="541"/>
      <c r="W106" s="543"/>
      <c r="X106" s="972"/>
      <c r="Y106" s="162"/>
      <c r="Z106" s="162"/>
      <c r="AA106" s="162"/>
      <c r="AB106" s="164"/>
      <c r="AC106" s="1001"/>
      <c r="AD106" s="974"/>
      <c r="AE106" s="975"/>
      <c r="AF106" s="544"/>
      <c r="AG106" s="1030"/>
      <c r="AH106" s="978"/>
      <c r="AI106" s="978"/>
      <c r="AJ106" s="982"/>
      <c r="AK106" s="1039"/>
      <c r="AL106" s="988"/>
    </row>
    <row r="107" spans="1:39">
      <c r="A107" s="999"/>
      <c r="B107" s="164"/>
      <c r="C107" s="164"/>
      <c r="D107" s="162"/>
      <c r="E107" s="969"/>
      <c r="F107" s="1000"/>
      <c r="G107" s="1000"/>
      <c r="H107" s="1000"/>
      <c r="I107" s="1000"/>
      <c r="J107" s="971"/>
      <c r="K107" s="1000"/>
      <c r="L107" s="541"/>
      <c r="M107" s="1000"/>
      <c r="N107" s="1000"/>
      <c r="O107" s="541"/>
      <c r="P107" s="541"/>
      <c r="Q107" s="1000"/>
      <c r="R107" s="1000"/>
      <c r="S107" s="971"/>
      <c r="T107" s="542"/>
      <c r="U107" s="542"/>
      <c r="V107" s="541"/>
      <c r="W107" s="543"/>
      <c r="X107" s="972"/>
      <c r="Y107" s="162"/>
      <c r="Z107" s="162"/>
      <c r="AA107" s="162"/>
      <c r="AB107" s="164"/>
      <c r="AC107" s="1001"/>
      <c r="AD107" s="974"/>
      <c r="AE107" s="975"/>
      <c r="AF107" s="544"/>
      <c r="AG107" s="1030"/>
      <c r="AH107" s="978"/>
      <c r="AI107" s="978"/>
      <c r="AJ107" s="982"/>
      <c r="AK107" s="1039"/>
      <c r="AL107" s="988"/>
    </row>
    <row r="108" spans="1:39">
      <c r="A108" s="999"/>
      <c r="B108" s="164"/>
      <c r="C108" s="164"/>
      <c r="D108" s="162"/>
      <c r="E108" s="969"/>
      <c r="F108" s="1000"/>
      <c r="G108" s="1000"/>
      <c r="H108" s="1000"/>
      <c r="I108" s="1000"/>
      <c r="J108" s="971"/>
      <c r="K108" s="1000"/>
      <c r="L108" s="541"/>
      <c r="M108" s="1000"/>
      <c r="N108" s="1000"/>
      <c r="O108" s="541"/>
      <c r="P108" s="541"/>
      <c r="Q108" s="1000"/>
      <c r="R108" s="1000"/>
      <c r="S108" s="971"/>
      <c r="T108" s="542"/>
      <c r="U108" s="542"/>
      <c r="V108" s="541"/>
      <c r="W108" s="543"/>
      <c r="X108" s="972"/>
      <c r="Y108" s="162"/>
      <c r="Z108" s="162"/>
      <c r="AA108" s="162"/>
      <c r="AB108" s="164"/>
      <c r="AC108" s="1001"/>
      <c r="AD108" s="974"/>
      <c r="AE108" s="975"/>
      <c r="AF108" s="544"/>
      <c r="AG108" s="1030"/>
      <c r="AH108" s="978"/>
      <c r="AI108" s="978"/>
      <c r="AJ108" s="982"/>
      <c r="AK108" s="1040"/>
      <c r="AL108" s="985"/>
      <c r="AM108" s="991"/>
    </row>
    <row r="109" spans="1:39">
      <c r="A109" s="999"/>
      <c r="B109" s="164"/>
      <c r="C109" s="164"/>
      <c r="D109" s="162"/>
      <c r="E109" s="969"/>
      <c r="F109" s="1000"/>
      <c r="G109" s="1000"/>
      <c r="H109" s="1000"/>
      <c r="I109" s="1000"/>
      <c r="J109" s="971"/>
      <c r="K109" s="1000"/>
      <c r="L109" s="541"/>
      <c r="M109" s="1000"/>
      <c r="N109" s="1000"/>
      <c r="O109" s="541"/>
      <c r="P109" s="541"/>
      <c r="Q109" s="1000"/>
      <c r="R109" s="1000"/>
      <c r="S109" s="971"/>
      <c r="T109" s="542"/>
      <c r="U109" s="542"/>
      <c r="V109" s="541"/>
      <c r="W109" s="543"/>
      <c r="X109" s="972"/>
      <c r="Y109" s="162"/>
      <c r="Z109" s="162"/>
      <c r="AA109" s="162"/>
      <c r="AB109" s="164"/>
      <c r="AC109" s="1001"/>
      <c r="AD109" s="974"/>
      <c r="AE109" s="975"/>
      <c r="AF109" s="544"/>
      <c r="AG109" s="1030"/>
      <c r="AH109" s="978"/>
      <c r="AI109" s="978"/>
      <c r="AJ109" s="982"/>
      <c r="AK109" s="1040"/>
      <c r="AL109" s="985"/>
      <c r="AM109" s="991"/>
    </row>
    <row r="110" spans="1:39">
      <c r="A110" s="999"/>
      <c r="B110" s="164"/>
      <c r="C110" s="164"/>
      <c r="D110" s="162"/>
      <c r="E110" s="969"/>
      <c r="F110" s="1000"/>
      <c r="G110" s="1000"/>
      <c r="H110" s="1000"/>
      <c r="I110" s="1000"/>
      <c r="J110" s="971"/>
      <c r="K110" s="1000"/>
      <c r="L110" s="541"/>
      <c r="M110" s="1000"/>
      <c r="N110" s="1000"/>
      <c r="O110" s="541"/>
      <c r="P110" s="541"/>
      <c r="Q110" s="1000"/>
      <c r="R110" s="1000"/>
      <c r="S110" s="971"/>
      <c r="T110" s="542"/>
      <c r="U110" s="542"/>
      <c r="V110" s="541"/>
      <c r="W110" s="543"/>
      <c r="X110" s="972"/>
      <c r="Y110" s="162"/>
      <c r="Z110" s="162"/>
      <c r="AA110" s="162"/>
      <c r="AB110" s="164"/>
      <c r="AC110" s="1001"/>
      <c r="AD110" s="974"/>
      <c r="AE110" s="975"/>
      <c r="AF110" s="544"/>
      <c r="AG110" s="1030"/>
      <c r="AH110" s="978"/>
      <c r="AI110" s="978"/>
      <c r="AJ110" s="982"/>
      <c r="AK110" s="1039"/>
      <c r="AL110" s="988"/>
    </row>
    <row r="111" spans="1:39">
      <c r="A111" s="999"/>
      <c r="B111" s="164"/>
      <c r="C111" s="164"/>
      <c r="D111" s="162"/>
      <c r="E111" s="969"/>
      <c r="F111" s="1000"/>
      <c r="G111" s="1000"/>
      <c r="H111" s="1000"/>
      <c r="I111" s="1000"/>
      <c r="J111" s="971"/>
      <c r="K111" s="1000"/>
      <c r="L111" s="541"/>
      <c r="M111" s="1000"/>
      <c r="N111" s="1000"/>
      <c r="O111" s="541"/>
      <c r="P111" s="541"/>
      <c r="Q111" s="1000"/>
      <c r="R111" s="1000"/>
      <c r="S111" s="971"/>
      <c r="T111" s="542"/>
      <c r="U111" s="542"/>
      <c r="V111" s="541"/>
      <c r="W111" s="543"/>
      <c r="X111" s="972"/>
      <c r="Y111" s="162"/>
      <c r="Z111" s="162"/>
      <c r="AA111" s="162"/>
      <c r="AB111" s="164"/>
      <c r="AC111" s="1001"/>
      <c r="AD111" s="974"/>
      <c r="AE111" s="975"/>
      <c r="AF111" s="544"/>
      <c r="AG111" s="1030"/>
      <c r="AH111" s="978"/>
      <c r="AI111" s="978"/>
      <c r="AJ111" s="982"/>
      <c r="AK111" s="1040"/>
      <c r="AL111" s="985"/>
      <c r="AM111" s="991"/>
    </row>
    <row r="112" spans="1:39">
      <c r="A112" s="999"/>
      <c r="B112" s="164"/>
      <c r="C112" s="164"/>
      <c r="D112" s="162"/>
      <c r="E112" s="969"/>
      <c r="F112" s="1000"/>
      <c r="G112" s="1000"/>
      <c r="H112" s="1000"/>
      <c r="I112" s="1000"/>
      <c r="J112" s="971"/>
      <c r="K112" s="1000"/>
      <c r="L112" s="541"/>
      <c r="M112" s="1000"/>
      <c r="N112" s="1000"/>
      <c r="O112" s="541"/>
      <c r="P112" s="541"/>
      <c r="Q112" s="1000"/>
      <c r="R112" s="1000"/>
      <c r="S112" s="971"/>
      <c r="T112" s="542"/>
      <c r="U112" s="542"/>
      <c r="V112" s="541"/>
      <c r="W112" s="543"/>
      <c r="X112" s="972"/>
      <c r="Y112" s="162"/>
      <c r="Z112" s="162"/>
      <c r="AA112" s="162"/>
      <c r="AB112" s="164"/>
      <c r="AC112" s="1001"/>
      <c r="AD112" s="974"/>
      <c r="AE112" s="975"/>
      <c r="AF112" s="544"/>
      <c r="AG112" s="1030"/>
      <c r="AH112" s="978"/>
      <c r="AI112" s="978"/>
      <c r="AJ112" s="982"/>
      <c r="AK112" s="1040"/>
      <c r="AL112" s="985"/>
      <c r="AM112" s="991"/>
    </row>
    <row r="113" spans="1:39">
      <c r="A113" s="999"/>
      <c r="B113" s="164"/>
      <c r="C113" s="164"/>
      <c r="D113" s="162"/>
      <c r="E113" s="969"/>
      <c r="F113" s="1000"/>
      <c r="G113" s="1000"/>
      <c r="H113" s="1000"/>
      <c r="I113" s="1000"/>
      <c r="J113" s="971"/>
      <c r="K113" s="1000"/>
      <c r="L113" s="541"/>
      <c r="M113" s="1000"/>
      <c r="N113" s="1000"/>
      <c r="O113" s="541"/>
      <c r="P113" s="541"/>
      <c r="Q113" s="1000"/>
      <c r="R113" s="1000"/>
      <c r="S113" s="971"/>
      <c r="T113" s="542"/>
      <c r="U113" s="542"/>
      <c r="V113" s="541"/>
      <c r="W113" s="543"/>
      <c r="X113" s="972"/>
      <c r="Y113" s="162"/>
      <c r="Z113" s="162"/>
      <c r="AA113" s="162"/>
      <c r="AB113" s="164"/>
      <c r="AC113" s="1001"/>
      <c r="AD113" s="974"/>
      <c r="AE113" s="975"/>
      <c r="AF113" s="544"/>
      <c r="AG113" s="1030"/>
      <c r="AH113" s="978"/>
      <c r="AI113" s="978"/>
      <c r="AJ113" s="982"/>
      <c r="AK113" s="1039"/>
      <c r="AL113" s="988"/>
    </row>
    <row r="114" spans="1:39">
      <c r="A114" s="999"/>
      <c r="B114" s="164"/>
      <c r="C114" s="164"/>
      <c r="D114" s="162"/>
      <c r="E114" s="969"/>
      <c r="F114" s="1000"/>
      <c r="G114" s="1000"/>
      <c r="H114" s="1000"/>
      <c r="I114" s="1000"/>
      <c r="J114" s="971"/>
      <c r="K114" s="1000"/>
      <c r="L114" s="541"/>
      <c r="M114" s="1000"/>
      <c r="N114" s="1000"/>
      <c r="O114" s="541"/>
      <c r="P114" s="541"/>
      <c r="Q114" s="1000"/>
      <c r="R114" s="1000"/>
      <c r="S114" s="971"/>
      <c r="T114" s="542"/>
      <c r="U114" s="542"/>
      <c r="V114" s="541"/>
      <c r="W114" s="543"/>
      <c r="X114" s="972"/>
      <c r="Y114" s="162"/>
      <c r="Z114" s="162"/>
      <c r="AA114" s="162"/>
      <c r="AB114" s="164"/>
      <c r="AC114" s="1001"/>
      <c r="AD114" s="974"/>
      <c r="AE114" s="975"/>
      <c r="AF114" s="544"/>
      <c r="AG114" s="1030"/>
      <c r="AH114" s="978"/>
      <c r="AI114" s="978"/>
      <c r="AJ114" s="982"/>
      <c r="AK114" s="1040"/>
      <c r="AL114" s="985"/>
      <c r="AM114" s="991"/>
    </row>
    <row r="115" spans="1:39">
      <c r="A115" s="999"/>
      <c r="B115" s="164"/>
      <c r="C115" s="164"/>
      <c r="D115" s="162"/>
      <c r="E115" s="969"/>
      <c r="F115" s="1000"/>
      <c r="G115" s="1000"/>
      <c r="H115" s="1000"/>
      <c r="I115" s="1000"/>
      <c r="J115" s="971"/>
      <c r="K115" s="1000"/>
      <c r="L115" s="541"/>
      <c r="M115" s="1000"/>
      <c r="N115" s="1000"/>
      <c r="O115" s="541"/>
      <c r="P115" s="541"/>
      <c r="Q115" s="1000"/>
      <c r="R115" s="1000"/>
      <c r="S115" s="971"/>
      <c r="T115" s="542"/>
      <c r="U115" s="542"/>
      <c r="V115" s="541"/>
      <c r="W115" s="543"/>
      <c r="X115" s="972"/>
      <c r="Y115" s="162"/>
      <c r="Z115" s="162"/>
      <c r="AA115" s="162"/>
      <c r="AB115" s="164"/>
      <c r="AC115" s="1001"/>
      <c r="AD115" s="974"/>
      <c r="AE115" s="975"/>
      <c r="AF115" s="544"/>
      <c r="AG115" s="1030"/>
      <c r="AH115" s="978"/>
      <c r="AI115" s="978"/>
      <c r="AJ115" s="982"/>
      <c r="AK115" s="1040"/>
      <c r="AL115" s="985"/>
      <c r="AM115" s="991"/>
    </row>
    <row r="116" spans="1:39">
      <c r="A116" s="999"/>
      <c r="B116" s="164"/>
      <c r="C116" s="164"/>
      <c r="D116" s="162"/>
      <c r="E116" s="969"/>
      <c r="F116" s="1000"/>
      <c r="G116" s="1000"/>
      <c r="H116" s="1000"/>
      <c r="I116" s="1000"/>
      <c r="J116" s="971"/>
      <c r="K116" s="1000"/>
      <c r="L116" s="541"/>
      <c r="M116" s="1000"/>
      <c r="N116" s="1000"/>
      <c r="O116" s="541"/>
      <c r="P116" s="541"/>
      <c r="Q116" s="1000"/>
      <c r="R116" s="1000"/>
      <c r="S116" s="971"/>
      <c r="T116" s="542"/>
      <c r="U116" s="542"/>
      <c r="V116" s="541"/>
      <c r="W116" s="543"/>
      <c r="X116" s="972"/>
      <c r="Y116" s="162"/>
      <c r="Z116" s="162"/>
      <c r="AA116" s="162"/>
      <c r="AB116" s="164"/>
      <c r="AC116" s="1001"/>
      <c r="AD116" s="974"/>
      <c r="AE116" s="975"/>
      <c r="AF116" s="544"/>
      <c r="AG116" s="1030"/>
      <c r="AH116" s="978"/>
      <c r="AI116" s="978"/>
      <c r="AJ116" s="982"/>
      <c r="AK116" s="1039"/>
      <c r="AL116" s="988"/>
    </row>
    <row r="117" spans="1:39">
      <c r="A117" s="999"/>
      <c r="B117" s="164"/>
      <c r="C117" s="164"/>
      <c r="D117" s="162"/>
      <c r="E117" s="969"/>
      <c r="F117" s="1000"/>
      <c r="G117" s="1000"/>
      <c r="H117" s="1000"/>
      <c r="I117" s="1000"/>
      <c r="J117" s="971"/>
      <c r="K117" s="1000"/>
      <c r="L117" s="541"/>
      <c r="M117" s="1000"/>
      <c r="N117" s="1000"/>
      <c r="O117" s="541"/>
      <c r="P117" s="541"/>
      <c r="Q117" s="1000"/>
      <c r="R117" s="1000"/>
      <c r="S117" s="971"/>
      <c r="T117" s="542"/>
      <c r="U117" s="542"/>
      <c r="V117" s="541"/>
      <c r="W117" s="543"/>
      <c r="X117" s="972"/>
      <c r="Y117" s="162"/>
      <c r="Z117" s="162"/>
      <c r="AA117" s="162"/>
      <c r="AB117" s="164"/>
      <c r="AC117" s="1001"/>
      <c r="AD117" s="974"/>
      <c r="AE117" s="975"/>
      <c r="AF117" s="544"/>
      <c r="AG117" s="1030"/>
      <c r="AH117" s="978"/>
      <c r="AI117" s="978"/>
      <c r="AJ117" s="982"/>
      <c r="AK117" s="1039"/>
      <c r="AL117" s="988"/>
    </row>
    <row r="118" spans="1:39">
      <c r="A118" s="999"/>
      <c r="B118" s="164"/>
      <c r="C118" s="164"/>
      <c r="D118" s="162"/>
      <c r="E118" s="969"/>
      <c r="F118" s="1000"/>
      <c r="G118" s="1000"/>
      <c r="H118" s="1000"/>
      <c r="I118" s="1000"/>
      <c r="J118" s="971"/>
      <c r="K118" s="1000"/>
      <c r="L118" s="541"/>
      <c r="M118" s="1000"/>
      <c r="N118" s="1000"/>
      <c r="O118" s="541"/>
      <c r="P118" s="541"/>
      <c r="Q118" s="1000"/>
      <c r="R118" s="1000"/>
      <c r="S118" s="971"/>
      <c r="T118" s="542"/>
      <c r="U118" s="542"/>
      <c r="V118" s="541"/>
      <c r="W118" s="543"/>
      <c r="X118" s="972"/>
      <c r="Y118" s="162"/>
      <c r="Z118" s="162"/>
      <c r="AA118" s="162"/>
      <c r="AB118" s="164"/>
      <c r="AC118" s="1001"/>
      <c r="AD118" s="974"/>
      <c r="AE118" s="975"/>
      <c r="AF118" s="544"/>
      <c r="AG118" s="1030"/>
      <c r="AH118" s="978"/>
      <c r="AI118" s="978"/>
      <c r="AJ118" s="982"/>
      <c r="AK118" s="1040"/>
      <c r="AL118" s="985"/>
      <c r="AM118" s="991"/>
    </row>
    <row r="119" spans="1:39">
      <c r="A119" s="999"/>
      <c r="B119" s="164"/>
      <c r="C119" s="164"/>
      <c r="D119" s="162"/>
      <c r="E119" s="969"/>
      <c r="F119" s="1000"/>
      <c r="G119" s="1000"/>
      <c r="H119" s="1000"/>
      <c r="I119" s="1000"/>
      <c r="J119" s="971"/>
      <c r="K119" s="1000"/>
      <c r="L119" s="541"/>
      <c r="M119" s="1000"/>
      <c r="N119" s="1000"/>
      <c r="O119" s="541"/>
      <c r="P119" s="541"/>
      <c r="Q119" s="1000"/>
      <c r="R119" s="1000"/>
      <c r="S119" s="971"/>
      <c r="T119" s="542"/>
      <c r="U119" s="542"/>
      <c r="V119" s="541"/>
      <c r="W119" s="543"/>
      <c r="X119" s="972"/>
      <c r="Y119" s="162"/>
      <c r="Z119" s="162"/>
      <c r="AA119" s="162"/>
      <c r="AB119" s="164"/>
      <c r="AC119" s="1001"/>
      <c r="AD119" s="974"/>
      <c r="AE119" s="975"/>
      <c r="AF119" s="544"/>
      <c r="AG119" s="1030"/>
      <c r="AH119" s="978"/>
      <c r="AI119" s="978"/>
      <c r="AJ119" s="982"/>
      <c r="AK119" s="1040"/>
      <c r="AL119" s="985"/>
      <c r="AM119" s="991"/>
    </row>
    <row r="120" spans="1:39">
      <c r="A120" s="999"/>
      <c r="B120" s="164"/>
      <c r="C120" s="164"/>
      <c r="D120" s="162"/>
      <c r="E120" s="969"/>
      <c r="F120" s="1000"/>
      <c r="G120" s="1000"/>
      <c r="H120" s="1000"/>
      <c r="I120" s="1000"/>
      <c r="J120" s="971"/>
      <c r="K120" s="1000"/>
      <c r="L120" s="541"/>
      <c r="M120" s="1000"/>
      <c r="N120" s="1000"/>
      <c r="O120" s="541"/>
      <c r="P120" s="541"/>
      <c r="Q120" s="1000"/>
      <c r="R120" s="1000"/>
      <c r="S120" s="971"/>
      <c r="T120" s="542"/>
      <c r="U120" s="542"/>
      <c r="V120" s="541"/>
      <c r="W120" s="543"/>
      <c r="X120" s="972"/>
      <c r="Y120" s="162"/>
      <c r="Z120" s="162"/>
      <c r="AA120" s="162"/>
      <c r="AB120" s="164"/>
      <c r="AC120" s="1001"/>
      <c r="AD120" s="974"/>
      <c r="AE120" s="975"/>
      <c r="AF120" s="544"/>
      <c r="AG120" s="1030"/>
      <c r="AH120" s="978"/>
      <c r="AI120" s="978"/>
      <c r="AJ120" s="982"/>
      <c r="AK120" s="1039"/>
      <c r="AL120" s="988"/>
    </row>
    <row r="121" spans="1:39">
      <c r="A121" s="999"/>
      <c r="B121" s="164"/>
      <c r="C121" s="164"/>
      <c r="D121" s="162"/>
      <c r="E121" s="969"/>
      <c r="F121" s="1000"/>
      <c r="G121" s="1000"/>
      <c r="H121" s="1000"/>
      <c r="I121" s="1000"/>
      <c r="J121" s="971"/>
      <c r="K121" s="1000"/>
      <c r="L121" s="541"/>
      <c r="M121" s="1000"/>
      <c r="N121" s="1000"/>
      <c r="O121" s="541"/>
      <c r="P121" s="541"/>
      <c r="Q121" s="1000"/>
      <c r="R121" s="1000"/>
      <c r="S121" s="971"/>
      <c r="T121" s="542"/>
      <c r="U121" s="542"/>
      <c r="V121" s="541"/>
      <c r="W121" s="543"/>
      <c r="X121" s="972"/>
      <c r="Y121" s="162"/>
      <c r="Z121" s="162"/>
      <c r="AA121" s="162"/>
      <c r="AB121" s="164"/>
      <c r="AC121" s="1001"/>
      <c r="AD121" s="974"/>
      <c r="AE121" s="975"/>
      <c r="AF121" s="544"/>
      <c r="AG121" s="1030"/>
      <c r="AH121" s="978"/>
      <c r="AI121" s="978"/>
      <c r="AJ121" s="982"/>
      <c r="AK121" s="1039"/>
      <c r="AL121" s="988"/>
    </row>
    <row r="122" spans="1:39">
      <c r="A122" s="999"/>
      <c r="B122" s="164"/>
      <c r="C122" s="164"/>
      <c r="D122" s="162"/>
      <c r="E122" s="969"/>
      <c r="F122" s="1000"/>
      <c r="G122" s="1000"/>
      <c r="H122" s="1000"/>
      <c r="I122" s="1000"/>
      <c r="J122" s="971"/>
      <c r="K122" s="1000"/>
      <c r="L122" s="541"/>
      <c r="M122" s="1000"/>
      <c r="N122" s="1000"/>
      <c r="O122" s="541"/>
      <c r="P122" s="541"/>
      <c r="Q122" s="1000"/>
      <c r="R122" s="1000"/>
      <c r="S122" s="971"/>
      <c r="T122" s="542"/>
      <c r="U122" s="542"/>
      <c r="V122" s="541"/>
      <c r="W122" s="543"/>
      <c r="X122" s="972"/>
      <c r="Y122" s="162"/>
      <c r="Z122" s="162"/>
      <c r="AA122" s="162"/>
      <c r="AB122" s="164"/>
      <c r="AC122" s="1001"/>
      <c r="AD122" s="974"/>
      <c r="AE122" s="975"/>
      <c r="AF122" s="544"/>
      <c r="AG122" s="1030"/>
      <c r="AH122" s="978"/>
      <c r="AI122" s="978"/>
      <c r="AJ122" s="982"/>
      <c r="AK122" s="1040"/>
      <c r="AL122" s="985"/>
      <c r="AM122" s="991"/>
    </row>
    <row r="123" spans="1:39">
      <c r="A123" s="999"/>
      <c r="B123" s="164"/>
      <c r="C123" s="164"/>
      <c r="D123" s="162"/>
      <c r="E123" s="969"/>
      <c r="F123" s="1000"/>
      <c r="G123" s="1000"/>
      <c r="H123" s="1000"/>
      <c r="I123" s="1000"/>
      <c r="J123" s="971"/>
      <c r="K123" s="1000"/>
      <c r="L123" s="541"/>
      <c r="M123" s="1000"/>
      <c r="N123" s="1000"/>
      <c r="O123" s="541"/>
      <c r="P123" s="541"/>
      <c r="Q123" s="1000"/>
      <c r="R123" s="1000"/>
      <c r="S123" s="971"/>
      <c r="T123" s="542"/>
      <c r="U123" s="542"/>
      <c r="V123" s="541"/>
      <c r="W123" s="543"/>
      <c r="X123" s="972"/>
      <c r="Y123" s="162"/>
      <c r="Z123" s="162"/>
      <c r="AA123" s="162"/>
      <c r="AB123" s="164"/>
      <c r="AC123" s="1001"/>
      <c r="AD123" s="974"/>
      <c r="AE123" s="975"/>
      <c r="AF123" s="544"/>
      <c r="AG123" s="1030"/>
      <c r="AH123" s="978"/>
      <c r="AI123" s="978"/>
      <c r="AJ123" s="982"/>
      <c r="AK123" s="1040"/>
      <c r="AL123" s="985"/>
      <c r="AM123" s="991"/>
    </row>
    <row r="124" spans="1:39">
      <c r="A124" s="999"/>
      <c r="B124" s="164"/>
      <c r="C124" s="164"/>
      <c r="D124" s="162"/>
      <c r="E124" s="969"/>
      <c r="F124" s="1000"/>
      <c r="G124" s="1000"/>
      <c r="H124" s="1000"/>
      <c r="I124" s="1000"/>
      <c r="J124" s="971"/>
      <c r="K124" s="1000"/>
      <c r="L124" s="541"/>
      <c r="M124" s="1000"/>
      <c r="N124" s="1000"/>
      <c r="O124" s="541"/>
      <c r="P124" s="541"/>
      <c r="Q124" s="1000"/>
      <c r="R124" s="1000"/>
      <c r="S124" s="971"/>
      <c r="T124" s="542"/>
      <c r="U124" s="542"/>
      <c r="V124" s="541"/>
      <c r="W124" s="543"/>
      <c r="X124" s="972"/>
      <c r="Y124" s="162"/>
      <c r="Z124" s="162"/>
      <c r="AA124" s="162"/>
      <c r="AB124" s="164"/>
      <c r="AC124" s="1001"/>
      <c r="AD124" s="974"/>
      <c r="AE124" s="975"/>
      <c r="AF124" s="544"/>
      <c r="AG124" s="1030"/>
      <c r="AH124" s="978"/>
      <c r="AI124" s="978"/>
      <c r="AJ124" s="982"/>
      <c r="AK124" s="1039"/>
      <c r="AL124" s="988"/>
    </row>
    <row r="125" spans="1:39">
      <c r="A125" s="999"/>
      <c r="B125" s="164"/>
      <c r="C125" s="164"/>
      <c r="D125" s="162"/>
      <c r="E125" s="969"/>
      <c r="F125" s="1000"/>
      <c r="G125" s="1000"/>
      <c r="H125" s="1000"/>
      <c r="I125" s="1000"/>
      <c r="J125" s="971"/>
      <c r="K125" s="1000"/>
      <c r="L125" s="541"/>
      <c r="M125" s="1000"/>
      <c r="N125" s="1000"/>
      <c r="O125" s="541"/>
      <c r="P125" s="541"/>
      <c r="Q125" s="1000"/>
      <c r="R125" s="1000"/>
      <c r="S125" s="971"/>
      <c r="T125" s="542"/>
      <c r="U125" s="542"/>
      <c r="V125" s="541"/>
      <c r="W125" s="543"/>
      <c r="X125" s="972"/>
      <c r="Y125" s="162"/>
      <c r="Z125" s="162"/>
      <c r="AA125" s="162"/>
      <c r="AB125" s="164"/>
      <c r="AC125" s="1001"/>
      <c r="AD125" s="974"/>
      <c r="AE125" s="975"/>
      <c r="AF125" s="544"/>
      <c r="AG125" s="1030"/>
      <c r="AH125" s="978"/>
      <c r="AI125" s="978"/>
      <c r="AJ125" s="982"/>
      <c r="AK125" s="1039"/>
      <c r="AL125" s="988"/>
    </row>
    <row r="126" spans="1:39">
      <c r="A126" s="999"/>
      <c r="B126" s="164"/>
      <c r="C126" s="164"/>
      <c r="D126" s="162"/>
      <c r="E126" s="969"/>
      <c r="F126" s="1000"/>
      <c r="G126" s="1000"/>
      <c r="H126" s="1000"/>
      <c r="I126" s="1000"/>
      <c r="J126" s="971"/>
      <c r="K126" s="1000"/>
      <c r="L126" s="541"/>
      <c r="M126" s="1000"/>
      <c r="N126" s="1000"/>
      <c r="O126" s="541"/>
      <c r="P126" s="541"/>
      <c r="Q126" s="1000"/>
      <c r="R126" s="1000"/>
      <c r="S126" s="971"/>
      <c r="T126" s="542"/>
      <c r="U126" s="542"/>
      <c r="V126" s="541"/>
      <c r="W126" s="543"/>
      <c r="X126" s="972"/>
      <c r="Y126" s="162"/>
      <c r="Z126" s="162"/>
      <c r="AA126" s="162"/>
      <c r="AB126" s="164"/>
      <c r="AC126" s="1001"/>
      <c r="AD126" s="974"/>
      <c r="AE126" s="975"/>
      <c r="AF126" s="544"/>
      <c r="AG126" s="1030"/>
      <c r="AH126" s="978"/>
      <c r="AI126" s="978"/>
      <c r="AJ126" s="982"/>
      <c r="AK126" s="1040"/>
      <c r="AL126" s="985"/>
      <c r="AM126" s="991"/>
    </row>
    <row r="127" spans="1:39">
      <c r="A127" s="999"/>
      <c r="B127" s="164"/>
      <c r="C127" s="164"/>
      <c r="D127" s="162"/>
      <c r="E127" s="969"/>
      <c r="F127" s="1000"/>
      <c r="G127" s="1000"/>
      <c r="H127" s="1000"/>
      <c r="I127" s="1000"/>
      <c r="J127" s="971"/>
      <c r="K127" s="1000"/>
      <c r="L127" s="541"/>
      <c r="M127" s="1000"/>
      <c r="N127" s="1000"/>
      <c r="O127" s="541"/>
      <c r="P127" s="541"/>
      <c r="Q127" s="1000"/>
      <c r="R127" s="1000"/>
      <c r="S127" s="971"/>
      <c r="T127" s="542"/>
      <c r="U127" s="542"/>
      <c r="V127" s="541"/>
      <c r="W127" s="543"/>
      <c r="X127" s="972"/>
      <c r="Y127" s="162"/>
      <c r="Z127" s="162"/>
      <c r="AA127" s="162"/>
      <c r="AB127" s="164"/>
      <c r="AC127" s="1001"/>
      <c r="AD127" s="974"/>
      <c r="AE127" s="975"/>
      <c r="AF127" s="544"/>
      <c r="AG127" s="1030"/>
      <c r="AH127" s="978"/>
      <c r="AI127" s="978"/>
      <c r="AJ127" s="982"/>
      <c r="AK127" s="1040"/>
      <c r="AL127" s="985"/>
      <c r="AM127" s="991"/>
    </row>
    <row r="128" spans="1:39">
      <c r="A128" s="999"/>
      <c r="B128" s="164"/>
      <c r="C128" s="164"/>
      <c r="D128" s="162"/>
      <c r="E128" s="969"/>
      <c r="F128" s="1000"/>
      <c r="G128" s="1000"/>
      <c r="H128" s="1000"/>
      <c r="I128" s="1000"/>
      <c r="J128" s="971"/>
      <c r="K128" s="1000"/>
      <c r="L128" s="541"/>
      <c r="M128" s="1000"/>
      <c r="N128" s="1000"/>
      <c r="O128" s="541"/>
      <c r="P128" s="541"/>
      <c r="Q128" s="1000"/>
      <c r="R128" s="1000"/>
      <c r="S128" s="971"/>
      <c r="T128" s="542"/>
      <c r="U128" s="542"/>
      <c r="V128" s="541"/>
      <c r="W128" s="543"/>
      <c r="X128" s="972"/>
      <c r="Y128" s="162"/>
      <c r="Z128" s="162"/>
      <c r="AA128" s="162"/>
      <c r="AB128" s="164"/>
      <c r="AC128" s="1001"/>
      <c r="AD128" s="974"/>
      <c r="AE128" s="975"/>
      <c r="AF128" s="544"/>
      <c r="AG128" s="1030"/>
      <c r="AH128" s="978"/>
      <c r="AI128" s="978"/>
      <c r="AJ128" s="982"/>
      <c r="AK128" s="1039"/>
      <c r="AL128" s="988"/>
    </row>
    <row r="129" spans="1:39">
      <c r="A129" s="999"/>
      <c r="B129" s="164"/>
      <c r="C129" s="164"/>
      <c r="D129" s="162"/>
      <c r="E129" s="969"/>
      <c r="F129" s="1000"/>
      <c r="G129" s="1000"/>
      <c r="H129" s="1000"/>
      <c r="I129" s="1000"/>
      <c r="J129" s="971"/>
      <c r="K129" s="1000"/>
      <c r="L129" s="541"/>
      <c r="M129" s="1000"/>
      <c r="N129" s="1000"/>
      <c r="O129" s="541"/>
      <c r="P129" s="541"/>
      <c r="Q129" s="1000"/>
      <c r="R129" s="1000"/>
      <c r="S129" s="971"/>
      <c r="T129" s="542"/>
      <c r="U129" s="542"/>
      <c r="V129" s="541"/>
      <c r="W129" s="543"/>
      <c r="X129" s="972"/>
      <c r="Y129" s="162"/>
      <c r="Z129" s="162"/>
      <c r="AA129" s="162"/>
      <c r="AB129" s="164"/>
      <c r="AC129" s="1001"/>
      <c r="AD129" s="974"/>
      <c r="AE129" s="975"/>
      <c r="AF129" s="544"/>
      <c r="AG129" s="1030"/>
      <c r="AH129" s="978"/>
      <c r="AI129" s="978"/>
      <c r="AJ129" s="982"/>
      <c r="AK129" s="1039"/>
      <c r="AL129" s="988"/>
    </row>
    <row r="130" spans="1:39">
      <c r="A130" s="999"/>
      <c r="B130" s="164"/>
      <c r="C130" s="164"/>
      <c r="D130" s="162"/>
      <c r="E130" s="969"/>
      <c r="F130" s="1000"/>
      <c r="G130" s="1000"/>
      <c r="H130" s="1000"/>
      <c r="I130" s="1000"/>
      <c r="J130" s="971"/>
      <c r="K130" s="1000"/>
      <c r="L130" s="541"/>
      <c r="M130" s="1000"/>
      <c r="N130" s="1000"/>
      <c r="O130" s="541"/>
      <c r="P130" s="541"/>
      <c r="Q130" s="1000"/>
      <c r="R130" s="1000"/>
      <c r="S130" s="971"/>
      <c r="T130" s="542"/>
      <c r="U130" s="542"/>
      <c r="V130" s="541"/>
      <c r="W130" s="543"/>
      <c r="X130" s="972"/>
      <c r="Y130" s="162"/>
      <c r="Z130" s="162"/>
      <c r="AA130" s="162"/>
      <c r="AB130" s="164"/>
      <c r="AC130" s="1001"/>
      <c r="AD130" s="974"/>
      <c r="AE130" s="975"/>
      <c r="AF130" s="544"/>
      <c r="AG130" s="1030"/>
      <c r="AH130" s="978"/>
      <c r="AI130" s="978"/>
      <c r="AJ130" s="982"/>
      <c r="AK130" s="1040"/>
      <c r="AL130" s="985"/>
      <c r="AM130" s="991"/>
    </row>
    <row r="131" spans="1:39">
      <c r="A131" s="999"/>
      <c r="B131" s="164"/>
      <c r="C131" s="164"/>
      <c r="D131" s="162"/>
      <c r="E131" s="969"/>
      <c r="F131" s="1000"/>
      <c r="G131" s="1000"/>
      <c r="H131" s="1000"/>
      <c r="I131" s="1000"/>
      <c r="J131" s="971"/>
      <c r="K131" s="1000"/>
      <c r="L131" s="541"/>
      <c r="M131" s="1000"/>
      <c r="N131" s="1000"/>
      <c r="O131" s="541"/>
      <c r="P131" s="541"/>
      <c r="Q131" s="1000"/>
      <c r="R131" s="1000"/>
      <c r="S131" s="971"/>
      <c r="T131" s="542"/>
      <c r="U131" s="542"/>
      <c r="V131" s="541"/>
      <c r="W131" s="543"/>
      <c r="X131" s="972"/>
      <c r="Y131" s="162"/>
      <c r="Z131" s="162"/>
      <c r="AA131" s="162"/>
      <c r="AB131" s="164"/>
      <c r="AC131" s="1001"/>
      <c r="AD131" s="974"/>
      <c r="AE131" s="975"/>
      <c r="AF131" s="544"/>
      <c r="AG131" s="1030"/>
      <c r="AH131" s="978"/>
      <c r="AI131" s="978"/>
      <c r="AJ131" s="982"/>
      <c r="AK131" s="1040"/>
      <c r="AL131" s="985"/>
      <c r="AM131" s="991"/>
    </row>
    <row r="132" spans="1:39">
      <c r="A132" s="999"/>
      <c r="B132" s="164"/>
      <c r="C132" s="164"/>
      <c r="D132" s="162"/>
      <c r="E132" s="969"/>
      <c r="F132" s="1000"/>
      <c r="G132" s="1000"/>
      <c r="H132" s="1000"/>
      <c r="I132" s="1000"/>
      <c r="J132" s="971"/>
      <c r="K132" s="1000"/>
      <c r="L132" s="541"/>
      <c r="M132" s="1000"/>
      <c r="N132" s="1000"/>
      <c r="O132" s="541"/>
      <c r="P132" s="541"/>
      <c r="Q132" s="1000"/>
      <c r="R132" s="1000"/>
      <c r="S132" s="971"/>
      <c r="T132" s="542"/>
      <c r="U132" s="542"/>
      <c r="V132" s="541"/>
      <c r="W132" s="543"/>
      <c r="X132" s="972"/>
      <c r="Y132" s="162"/>
      <c r="Z132" s="162"/>
      <c r="AA132" s="162"/>
      <c r="AB132" s="164"/>
      <c r="AC132" s="1001"/>
      <c r="AD132" s="974"/>
      <c r="AE132" s="975"/>
      <c r="AF132" s="544"/>
      <c r="AG132" s="1030"/>
      <c r="AH132" s="978"/>
      <c r="AI132" s="978"/>
      <c r="AJ132" s="982"/>
      <c r="AK132" s="1039"/>
      <c r="AL132" s="988"/>
    </row>
    <row r="133" spans="1:39">
      <c r="A133" s="999"/>
      <c r="B133" s="164"/>
      <c r="C133" s="164"/>
      <c r="D133" s="162"/>
      <c r="E133" s="969"/>
      <c r="F133" s="1000"/>
      <c r="G133" s="1000"/>
      <c r="H133" s="1000"/>
      <c r="I133" s="1000"/>
      <c r="J133" s="971"/>
      <c r="K133" s="1000"/>
      <c r="L133" s="541"/>
      <c r="M133" s="1000"/>
      <c r="N133" s="1000"/>
      <c r="O133" s="541"/>
      <c r="P133" s="541"/>
      <c r="Q133" s="1000"/>
      <c r="R133" s="1000"/>
      <c r="S133" s="971"/>
      <c r="T133" s="542"/>
      <c r="U133" s="542"/>
      <c r="V133" s="541"/>
      <c r="W133" s="543"/>
      <c r="X133" s="972"/>
      <c r="Y133" s="162"/>
      <c r="Z133" s="162"/>
      <c r="AA133" s="162"/>
      <c r="AB133" s="164"/>
      <c r="AC133" s="1001"/>
      <c r="AD133" s="974"/>
      <c r="AE133" s="975"/>
      <c r="AF133" s="544"/>
      <c r="AG133" s="1030"/>
      <c r="AH133" s="978"/>
      <c r="AI133" s="978"/>
      <c r="AJ133" s="982"/>
      <c r="AK133" s="1039"/>
      <c r="AL133" s="988"/>
    </row>
    <row r="134" spans="1:39">
      <c r="A134" s="999"/>
      <c r="B134" s="164"/>
      <c r="C134" s="164"/>
      <c r="D134" s="162"/>
      <c r="E134" s="969"/>
      <c r="F134" s="1000"/>
      <c r="G134" s="1000"/>
      <c r="H134" s="1000"/>
      <c r="I134" s="1000"/>
      <c r="J134" s="971"/>
      <c r="K134" s="1000"/>
      <c r="L134" s="541"/>
      <c r="M134" s="1000"/>
      <c r="N134" s="1000"/>
      <c r="O134" s="541"/>
      <c r="P134" s="541"/>
      <c r="Q134" s="1000"/>
      <c r="R134" s="1000"/>
      <c r="S134" s="971"/>
      <c r="T134" s="542"/>
      <c r="U134" s="542"/>
      <c r="V134" s="541"/>
      <c r="W134" s="543"/>
      <c r="X134" s="972"/>
      <c r="Y134" s="162"/>
      <c r="Z134" s="162"/>
      <c r="AA134" s="162"/>
      <c r="AB134" s="164"/>
      <c r="AC134" s="1001"/>
      <c r="AD134" s="974"/>
      <c r="AE134" s="975"/>
      <c r="AF134" s="544"/>
      <c r="AG134" s="1030"/>
      <c r="AH134" s="978"/>
      <c r="AI134" s="978"/>
      <c r="AJ134" s="982"/>
      <c r="AK134" s="1040"/>
      <c r="AL134" s="985"/>
      <c r="AM134" s="991"/>
    </row>
    <row r="135" spans="1:39">
      <c r="A135" s="999"/>
      <c r="B135" s="164"/>
      <c r="C135" s="164"/>
      <c r="D135" s="162"/>
      <c r="E135" s="969"/>
      <c r="F135" s="1000"/>
      <c r="G135" s="1000"/>
      <c r="H135" s="1000"/>
      <c r="I135" s="1000"/>
      <c r="J135" s="971"/>
      <c r="K135" s="1000"/>
      <c r="L135" s="541"/>
      <c r="M135" s="1000"/>
      <c r="N135" s="1000"/>
      <c r="O135" s="541"/>
      <c r="P135" s="541"/>
      <c r="Q135" s="1000"/>
      <c r="R135" s="1000"/>
      <c r="S135" s="971"/>
      <c r="T135" s="542"/>
      <c r="U135" s="542"/>
      <c r="V135" s="541"/>
      <c r="W135" s="543"/>
      <c r="X135" s="972"/>
      <c r="Y135" s="162"/>
      <c r="Z135" s="162"/>
      <c r="AA135" s="162"/>
      <c r="AB135" s="164"/>
      <c r="AC135" s="1001"/>
      <c r="AD135" s="974"/>
      <c r="AE135" s="975"/>
      <c r="AF135" s="544"/>
      <c r="AG135" s="1030"/>
      <c r="AH135" s="978"/>
      <c r="AI135" s="978"/>
      <c r="AJ135" s="982"/>
      <c r="AK135" s="1040"/>
      <c r="AL135" s="985"/>
      <c r="AM135" s="991"/>
    </row>
    <row r="136" spans="1:39">
      <c r="A136" s="999"/>
      <c r="B136" s="164"/>
      <c r="C136" s="164"/>
      <c r="D136" s="162"/>
      <c r="E136" s="969"/>
      <c r="F136" s="1000"/>
      <c r="G136" s="1000"/>
      <c r="H136" s="1000"/>
      <c r="I136" s="1000"/>
      <c r="J136" s="971"/>
      <c r="K136" s="1000"/>
      <c r="L136" s="541"/>
      <c r="M136" s="1000"/>
      <c r="N136" s="1000"/>
      <c r="O136" s="541"/>
      <c r="P136" s="541"/>
      <c r="Q136" s="1000"/>
      <c r="R136" s="1000"/>
      <c r="S136" s="971"/>
      <c r="T136" s="542"/>
      <c r="U136" s="542"/>
      <c r="V136" s="541"/>
      <c r="W136" s="543"/>
      <c r="X136" s="972"/>
      <c r="Y136" s="162"/>
      <c r="Z136" s="162"/>
      <c r="AA136" s="162"/>
      <c r="AB136" s="164"/>
      <c r="AC136" s="1001"/>
      <c r="AD136" s="974"/>
      <c r="AE136" s="975"/>
      <c r="AF136" s="544"/>
      <c r="AG136" s="1030"/>
      <c r="AH136" s="978"/>
      <c r="AI136" s="978"/>
      <c r="AJ136" s="982"/>
      <c r="AK136" s="1039"/>
      <c r="AL136" s="988"/>
    </row>
    <row r="137" spans="1:39">
      <c r="A137" s="999"/>
      <c r="B137" s="164"/>
      <c r="C137" s="164"/>
      <c r="D137" s="162"/>
      <c r="E137" s="969"/>
      <c r="F137" s="1000"/>
      <c r="G137" s="1000"/>
      <c r="H137" s="1000"/>
      <c r="I137" s="1000"/>
      <c r="J137" s="971"/>
      <c r="K137" s="1000"/>
      <c r="L137" s="541"/>
      <c r="M137" s="1000"/>
      <c r="N137" s="1000"/>
      <c r="O137" s="541"/>
      <c r="P137" s="541"/>
      <c r="Q137" s="1000"/>
      <c r="R137" s="1000"/>
      <c r="S137" s="971"/>
      <c r="T137" s="542"/>
      <c r="U137" s="542"/>
      <c r="V137" s="541"/>
      <c r="W137" s="543"/>
      <c r="X137" s="972"/>
      <c r="Y137" s="162"/>
      <c r="Z137" s="162"/>
      <c r="AA137" s="162"/>
      <c r="AB137" s="164"/>
      <c r="AC137" s="1001"/>
      <c r="AD137" s="974"/>
      <c r="AE137" s="975"/>
      <c r="AF137" s="544"/>
      <c r="AG137" s="1030"/>
      <c r="AH137" s="978"/>
      <c r="AI137" s="978"/>
      <c r="AJ137" s="982"/>
      <c r="AK137" s="1040"/>
      <c r="AL137" s="985"/>
      <c r="AM137" s="991"/>
    </row>
    <row r="138" spans="1:39">
      <c r="A138" s="999"/>
      <c r="B138" s="164"/>
      <c r="C138" s="164"/>
      <c r="D138" s="162"/>
      <c r="E138" s="969"/>
      <c r="F138" s="1000"/>
      <c r="G138" s="1000"/>
      <c r="H138" s="1000"/>
      <c r="I138" s="1000"/>
      <c r="J138" s="971"/>
      <c r="K138" s="1000"/>
      <c r="L138" s="541"/>
      <c r="M138" s="1000"/>
      <c r="N138" s="1000"/>
      <c r="O138" s="541"/>
      <c r="P138" s="541"/>
      <c r="Q138" s="1000"/>
      <c r="R138" s="1000"/>
      <c r="S138" s="971"/>
      <c r="T138" s="542"/>
      <c r="U138" s="542"/>
      <c r="V138" s="541"/>
      <c r="W138" s="543"/>
      <c r="X138" s="972"/>
      <c r="Y138" s="162"/>
      <c r="Z138" s="162"/>
      <c r="AA138" s="162"/>
      <c r="AB138" s="164"/>
      <c r="AC138" s="1001"/>
      <c r="AD138" s="974"/>
      <c r="AE138" s="975"/>
      <c r="AF138" s="544"/>
      <c r="AG138" s="1030"/>
      <c r="AH138" s="978"/>
      <c r="AI138" s="978"/>
      <c r="AJ138" s="982"/>
      <c r="AK138" s="1040"/>
      <c r="AL138" s="985"/>
      <c r="AM138" s="991"/>
    </row>
    <row r="139" spans="1:39">
      <c r="A139" s="999"/>
      <c r="B139" s="164"/>
      <c r="C139" s="164"/>
      <c r="D139" s="162"/>
      <c r="E139" s="969"/>
      <c r="F139" s="1000"/>
      <c r="G139" s="1000"/>
      <c r="H139" s="1000"/>
      <c r="I139" s="1000"/>
      <c r="J139" s="971"/>
      <c r="K139" s="1000"/>
      <c r="L139" s="541"/>
      <c r="M139" s="1000"/>
      <c r="N139" s="1000"/>
      <c r="O139" s="541"/>
      <c r="P139" s="541"/>
      <c r="Q139" s="1000"/>
      <c r="R139" s="1000"/>
      <c r="S139" s="971"/>
      <c r="T139" s="542"/>
      <c r="U139" s="542"/>
      <c r="V139" s="541"/>
      <c r="W139" s="543"/>
      <c r="X139" s="972"/>
      <c r="Y139" s="162"/>
      <c r="Z139" s="162"/>
      <c r="AA139" s="162"/>
      <c r="AB139" s="164"/>
      <c r="AC139" s="1001"/>
      <c r="AD139" s="974"/>
      <c r="AE139" s="975"/>
      <c r="AF139" s="544"/>
      <c r="AG139" s="1030"/>
      <c r="AH139" s="978"/>
      <c r="AI139" s="978"/>
      <c r="AJ139" s="982"/>
      <c r="AK139" s="1039"/>
      <c r="AL139" s="988"/>
    </row>
    <row r="140" spans="1:39">
      <c r="A140" s="999"/>
      <c r="B140" s="164"/>
      <c r="C140" s="164"/>
      <c r="D140" s="162"/>
      <c r="E140" s="969"/>
      <c r="F140" s="1000"/>
      <c r="G140" s="1000"/>
      <c r="H140" s="1000"/>
      <c r="I140" s="1000"/>
      <c r="J140" s="971"/>
      <c r="K140" s="1000"/>
      <c r="L140" s="541"/>
      <c r="M140" s="1000"/>
      <c r="N140" s="1000"/>
      <c r="O140" s="541"/>
      <c r="P140" s="541"/>
      <c r="Q140" s="1000"/>
      <c r="R140" s="1000"/>
      <c r="S140" s="971"/>
      <c r="T140" s="542"/>
      <c r="U140" s="542"/>
      <c r="V140" s="541"/>
      <c r="W140" s="543"/>
      <c r="X140" s="972"/>
      <c r="Y140" s="162"/>
      <c r="Z140" s="162"/>
      <c r="AA140" s="162"/>
      <c r="AB140" s="164"/>
      <c r="AC140" s="1001"/>
      <c r="AD140" s="974"/>
      <c r="AE140" s="975"/>
      <c r="AF140" s="544"/>
      <c r="AG140" s="1030"/>
      <c r="AH140" s="978"/>
      <c r="AI140" s="978"/>
      <c r="AJ140" s="982"/>
      <c r="AK140" s="1039"/>
      <c r="AL140" s="988"/>
    </row>
    <row r="141" spans="1:39">
      <c r="A141" s="999"/>
      <c r="B141" s="164"/>
      <c r="C141" s="164"/>
      <c r="D141" s="162"/>
      <c r="E141" s="969"/>
      <c r="F141" s="1000"/>
      <c r="G141" s="1000"/>
      <c r="H141" s="1000"/>
      <c r="I141" s="1000"/>
      <c r="J141" s="971"/>
      <c r="K141" s="1000"/>
      <c r="L141" s="541"/>
      <c r="M141" s="1000"/>
      <c r="N141" s="1000"/>
      <c r="O141" s="541"/>
      <c r="P141" s="541"/>
      <c r="Q141" s="1000"/>
      <c r="R141" s="1000"/>
      <c r="S141" s="971"/>
      <c r="T141" s="542"/>
      <c r="U141" s="542"/>
      <c r="V141" s="541"/>
      <c r="W141" s="543"/>
      <c r="X141" s="972"/>
      <c r="Y141" s="162"/>
      <c r="Z141" s="162"/>
      <c r="AA141" s="162"/>
      <c r="AB141" s="164"/>
      <c r="AC141" s="1001"/>
      <c r="AD141" s="974"/>
      <c r="AE141" s="975"/>
      <c r="AF141" s="544"/>
      <c r="AG141" s="1030"/>
      <c r="AH141" s="978"/>
      <c r="AI141" s="978"/>
      <c r="AJ141" s="982"/>
      <c r="AK141" s="1040"/>
      <c r="AL141" s="985"/>
      <c r="AM141" s="991"/>
    </row>
    <row r="142" spans="1:39">
      <c r="A142" s="999"/>
      <c r="B142" s="164"/>
      <c r="C142" s="164"/>
      <c r="D142" s="162"/>
      <c r="E142" s="969"/>
      <c r="F142" s="1000"/>
      <c r="G142" s="1000"/>
      <c r="H142" s="1000"/>
      <c r="I142" s="1000"/>
      <c r="J142" s="971"/>
      <c r="K142" s="1000"/>
      <c r="L142" s="541"/>
      <c r="M142" s="1000"/>
      <c r="N142" s="1000"/>
      <c r="O142" s="541"/>
      <c r="P142" s="541"/>
      <c r="Q142" s="1000"/>
      <c r="R142" s="1000"/>
      <c r="S142" s="971"/>
      <c r="T142" s="542"/>
      <c r="U142" s="542"/>
      <c r="V142" s="541"/>
      <c r="W142" s="543"/>
      <c r="X142" s="972"/>
      <c r="Y142" s="162"/>
      <c r="Z142" s="162"/>
      <c r="AA142" s="162"/>
      <c r="AB142" s="164"/>
      <c r="AC142" s="1001"/>
      <c r="AD142" s="974"/>
      <c r="AE142" s="975"/>
      <c r="AF142" s="544"/>
      <c r="AG142" s="1030"/>
      <c r="AH142" s="978"/>
      <c r="AI142" s="978"/>
      <c r="AJ142" s="982"/>
      <c r="AK142" s="1040"/>
      <c r="AL142" s="985"/>
      <c r="AM142" s="991"/>
    </row>
    <row r="143" spans="1:39">
      <c r="A143" s="999"/>
      <c r="B143" s="164"/>
      <c r="C143" s="164"/>
      <c r="D143" s="162"/>
      <c r="E143" s="969"/>
      <c r="F143" s="1000"/>
      <c r="G143" s="1000"/>
      <c r="H143" s="1000"/>
      <c r="I143" s="1000"/>
      <c r="J143" s="971"/>
      <c r="K143" s="1000"/>
      <c r="L143" s="541"/>
      <c r="M143" s="1000"/>
      <c r="N143" s="1000"/>
      <c r="O143" s="541"/>
      <c r="P143" s="541"/>
      <c r="Q143" s="1000"/>
      <c r="R143" s="1000"/>
      <c r="S143" s="971"/>
      <c r="T143" s="542"/>
      <c r="U143" s="542"/>
      <c r="V143" s="541"/>
      <c r="W143" s="543"/>
      <c r="X143" s="972"/>
      <c r="Y143" s="162"/>
      <c r="Z143" s="162"/>
      <c r="AA143" s="162"/>
      <c r="AB143" s="164"/>
      <c r="AC143" s="1001"/>
      <c r="AD143" s="974"/>
      <c r="AE143" s="975"/>
      <c r="AF143" s="544"/>
      <c r="AG143" s="1030"/>
      <c r="AH143" s="978"/>
      <c r="AI143" s="978"/>
      <c r="AJ143" s="982"/>
      <c r="AK143" s="1039"/>
      <c r="AL143" s="988"/>
    </row>
    <row r="144" spans="1:39">
      <c r="A144" s="999"/>
      <c r="B144" s="164"/>
      <c r="C144" s="164"/>
      <c r="D144" s="162"/>
      <c r="E144" s="969"/>
      <c r="F144" s="1000"/>
      <c r="G144" s="1000"/>
      <c r="H144" s="1000"/>
      <c r="I144" s="1000"/>
      <c r="J144" s="971"/>
      <c r="K144" s="1000"/>
      <c r="L144" s="541"/>
      <c r="M144" s="1000"/>
      <c r="N144" s="1000"/>
      <c r="O144" s="541"/>
      <c r="P144" s="541"/>
      <c r="Q144" s="1000"/>
      <c r="R144" s="1000"/>
      <c r="S144" s="971"/>
      <c r="T144" s="542"/>
      <c r="U144" s="542"/>
      <c r="V144" s="541"/>
      <c r="W144" s="543"/>
      <c r="X144" s="972"/>
      <c r="Y144" s="162"/>
      <c r="Z144" s="162"/>
      <c r="AA144" s="162"/>
      <c r="AB144" s="164"/>
      <c r="AC144" s="1001"/>
      <c r="AD144" s="974"/>
      <c r="AE144" s="975"/>
      <c r="AF144" s="544"/>
      <c r="AG144" s="1030"/>
      <c r="AH144" s="978"/>
      <c r="AI144" s="978"/>
      <c r="AJ144" s="982"/>
      <c r="AK144" s="1039"/>
      <c r="AL144" s="988"/>
    </row>
    <row r="145" spans="1:39">
      <c r="A145" s="999"/>
      <c r="B145" s="164"/>
      <c r="C145" s="164"/>
      <c r="D145" s="162"/>
      <c r="E145" s="969"/>
      <c r="F145" s="1000"/>
      <c r="G145" s="1000"/>
      <c r="H145" s="1000"/>
      <c r="I145" s="1000"/>
      <c r="J145" s="971"/>
      <c r="K145" s="1000"/>
      <c r="L145" s="541"/>
      <c r="M145" s="1000"/>
      <c r="N145" s="1000"/>
      <c r="O145" s="541"/>
      <c r="P145" s="541"/>
      <c r="Q145" s="1000"/>
      <c r="R145" s="1000"/>
      <c r="S145" s="971"/>
      <c r="T145" s="542"/>
      <c r="U145" s="542"/>
      <c r="V145" s="541"/>
      <c r="W145" s="543"/>
      <c r="X145" s="972"/>
      <c r="Y145" s="162"/>
      <c r="Z145" s="162"/>
      <c r="AA145" s="162"/>
      <c r="AB145" s="164"/>
      <c r="AC145" s="1001"/>
      <c r="AD145" s="974"/>
      <c r="AE145" s="975"/>
      <c r="AF145" s="544"/>
      <c r="AG145" s="1030"/>
      <c r="AH145" s="978"/>
      <c r="AI145" s="978"/>
      <c r="AJ145" s="982"/>
      <c r="AK145" s="1040"/>
      <c r="AL145" s="985"/>
      <c r="AM145" s="991"/>
    </row>
    <row r="146" spans="1:39">
      <c r="A146" s="999"/>
      <c r="B146" s="164"/>
      <c r="C146" s="164"/>
      <c r="D146" s="162"/>
      <c r="E146" s="969"/>
      <c r="F146" s="1000"/>
      <c r="G146" s="1000"/>
      <c r="H146" s="1000"/>
      <c r="I146" s="1000"/>
      <c r="J146" s="971"/>
      <c r="K146" s="1000"/>
      <c r="L146" s="541"/>
      <c r="M146" s="1000"/>
      <c r="N146" s="1000"/>
      <c r="O146" s="541"/>
      <c r="P146" s="541"/>
      <c r="Q146" s="1000"/>
      <c r="R146" s="1000"/>
      <c r="S146" s="971"/>
      <c r="T146" s="542"/>
      <c r="U146" s="542"/>
      <c r="V146" s="541"/>
      <c r="W146" s="543"/>
      <c r="X146" s="972"/>
      <c r="Y146" s="162"/>
      <c r="Z146" s="162"/>
      <c r="AA146" s="162"/>
      <c r="AB146" s="164"/>
      <c r="AC146" s="1001"/>
      <c r="AD146" s="974"/>
      <c r="AE146" s="975"/>
      <c r="AF146" s="544"/>
      <c r="AG146" s="1030"/>
      <c r="AH146" s="978"/>
      <c r="AI146" s="978"/>
      <c r="AJ146" s="982"/>
      <c r="AK146" s="1040"/>
      <c r="AL146" s="985"/>
      <c r="AM146" s="991"/>
    </row>
    <row r="147" spans="1:39">
      <c r="A147" s="999"/>
      <c r="B147" s="164"/>
      <c r="C147" s="164"/>
      <c r="D147" s="162"/>
      <c r="E147" s="969"/>
      <c r="F147" s="1000"/>
      <c r="G147" s="1000"/>
      <c r="H147" s="1000"/>
      <c r="I147" s="1000"/>
      <c r="J147" s="971"/>
      <c r="K147" s="1000"/>
      <c r="L147" s="541"/>
      <c r="M147" s="1000"/>
      <c r="N147" s="1000"/>
      <c r="O147" s="541"/>
      <c r="P147" s="541"/>
      <c r="Q147" s="1000"/>
      <c r="R147" s="1000"/>
      <c r="S147" s="971"/>
      <c r="T147" s="542"/>
      <c r="U147" s="542"/>
      <c r="V147" s="541"/>
      <c r="W147" s="543"/>
      <c r="X147" s="972"/>
      <c r="Y147" s="162"/>
      <c r="Z147" s="162"/>
      <c r="AA147" s="162"/>
      <c r="AB147" s="164"/>
      <c r="AC147" s="1001"/>
      <c r="AD147" s="974"/>
      <c r="AE147" s="975"/>
      <c r="AF147" s="544"/>
      <c r="AG147" s="1030"/>
      <c r="AH147" s="978"/>
      <c r="AI147" s="978"/>
      <c r="AJ147" s="982"/>
      <c r="AK147" s="1039"/>
      <c r="AL147" s="988"/>
    </row>
    <row r="148" spans="1:39">
      <c r="A148" s="999"/>
      <c r="B148" s="164"/>
      <c r="C148" s="164"/>
      <c r="D148" s="162"/>
      <c r="E148" s="969"/>
      <c r="F148" s="1000"/>
      <c r="G148" s="1000"/>
      <c r="H148" s="1000"/>
      <c r="I148" s="1000"/>
      <c r="J148" s="971"/>
      <c r="K148" s="1000"/>
      <c r="L148" s="541"/>
      <c r="M148" s="1000"/>
      <c r="N148" s="1000"/>
      <c r="O148" s="541"/>
      <c r="P148" s="541"/>
      <c r="Q148" s="1000"/>
      <c r="R148" s="1000"/>
      <c r="S148" s="971"/>
      <c r="T148" s="542"/>
      <c r="U148" s="542"/>
      <c r="V148" s="541"/>
      <c r="W148" s="543"/>
      <c r="X148" s="972"/>
      <c r="Y148" s="162"/>
      <c r="Z148" s="162"/>
      <c r="AA148" s="162"/>
      <c r="AB148" s="164"/>
      <c r="AC148" s="1001"/>
      <c r="AD148" s="974"/>
      <c r="AE148" s="975"/>
      <c r="AF148" s="544"/>
      <c r="AG148" s="1030"/>
      <c r="AH148" s="978"/>
      <c r="AI148" s="978"/>
      <c r="AJ148" s="982"/>
      <c r="AK148" s="1039"/>
      <c r="AL148" s="988"/>
    </row>
    <row r="149" spans="1:39">
      <c r="A149" s="999"/>
      <c r="B149" s="164"/>
      <c r="C149" s="164"/>
      <c r="D149" s="162"/>
      <c r="E149" s="969"/>
      <c r="F149" s="1000"/>
      <c r="G149" s="1000"/>
      <c r="H149" s="1000"/>
      <c r="I149" s="1000"/>
      <c r="J149" s="971"/>
      <c r="K149" s="1000"/>
      <c r="L149" s="541"/>
      <c r="M149" s="1000"/>
      <c r="N149" s="1000"/>
      <c r="O149" s="541"/>
      <c r="P149" s="541"/>
      <c r="Q149" s="1000"/>
      <c r="R149" s="1000"/>
      <c r="S149" s="971"/>
      <c r="T149" s="542"/>
      <c r="U149" s="542"/>
      <c r="V149" s="541"/>
      <c r="W149" s="543"/>
      <c r="X149" s="972"/>
      <c r="Y149" s="162"/>
      <c r="Z149" s="162"/>
      <c r="AA149" s="162"/>
      <c r="AB149" s="164"/>
      <c r="AC149" s="1001"/>
      <c r="AD149" s="974"/>
      <c r="AE149" s="975"/>
      <c r="AF149" s="544"/>
      <c r="AG149" s="1030"/>
      <c r="AH149" s="978"/>
      <c r="AI149" s="978"/>
      <c r="AJ149" s="982"/>
      <c r="AK149" s="1040"/>
      <c r="AL149" s="985"/>
      <c r="AM149" s="991"/>
    </row>
    <row r="150" spans="1:39">
      <c r="A150" s="999"/>
      <c r="B150" s="164"/>
      <c r="C150" s="164"/>
      <c r="D150" s="162"/>
      <c r="E150" s="969"/>
      <c r="F150" s="1000"/>
      <c r="G150" s="1000"/>
      <c r="H150" s="1000"/>
      <c r="I150" s="1000"/>
      <c r="J150" s="971"/>
      <c r="K150" s="1000"/>
      <c r="L150" s="541"/>
      <c r="M150" s="1000"/>
      <c r="N150" s="1000"/>
      <c r="O150" s="541"/>
      <c r="P150" s="541"/>
      <c r="Q150" s="1000"/>
      <c r="R150" s="1000"/>
      <c r="S150" s="971"/>
      <c r="T150" s="542"/>
      <c r="U150" s="542"/>
      <c r="V150" s="541"/>
      <c r="W150" s="543"/>
      <c r="X150" s="972"/>
      <c r="Y150" s="162"/>
      <c r="Z150" s="162"/>
      <c r="AA150" s="162"/>
      <c r="AB150" s="164"/>
      <c r="AC150" s="1001"/>
      <c r="AD150" s="974"/>
      <c r="AE150" s="975"/>
      <c r="AF150" s="544"/>
      <c r="AG150" s="1030"/>
      <c r="AH150" s="978"/>
      <c r="AI150" s="978"/>
      <c r="AJ150" s="982"/>
      <c r="AK150" s="1040"/>
      <c r="AL150" s="985"/>
      <c r="AM150" s="991"/>
    </row>
    <row r="151" spans="1:39">
      <c r="A151" s="999"/>
      <c r="B151" s="164"/>
      <c r="C151" s="164"/>
      <c r="D151" s="162"/>
      <c r="E151" s="969"/>
      <c r="F151" s="1000"/>
      <c r="G151" s="1000"/>
      <c r="H151" s="1000"/>
      <c r="I151" s="1000"/>
      <c r="J151" s="971"/>
      <c r="K151" s="1000"/>
      <c r="L151" s="541"/>
      <c r="M151" s="1000"/>
      <c r="N151" s="1000"/>
      <c r="O151" s="541"/>
      <c r="P151" s="541"/>
      <c r="Q151" s="1000"/>
      <c r="R151" s="1000"/>
      <c r="S151" s="971"/>
      <c r="T151" s="542"/>
      <c r="U151" s="542"/>
      <c r="V151" s="541"/>
      <c r="W151" s="543"/>
      <c r="X151" s="972"/>
      <c r="Y151" s="162"/>
      <c r="Z151" s="162"/>
      <c r="AA151" s="162"/>
      <c r="AB151" s="164"/>
      <c r="AC151" s="1001"/>
      <c r="AD151" s="974"/>
      <c r="AE151" s="975"/>
      <c r="AF151" s="544"/>
      <c r="AG151" s="1030"/>
      <c r="AH151" s="978"/>
      <c r="AI151" s="978"/>
      <c r="AJ151" s="982"/>
      <c r="AK151" s="1039"/>
      <c r="AL151" s="988"/>
    </row>
    <row r="152" spans="1:39">
      <c r="A152" s="999"/>
      <c r="B152" s="164"/>
      <c r="C152" s="164"/>
      <c r="D152" s="162"/>
      <c r="E152" s="969"/>
      <c r="F152" s="1000"/>
      <c r="G152" s="1000"/>
      <c r="H152" s="1000"/>
      <c r="I152" s="1000"/>
      <c r="J152" s="971"/>
      <c r="K152" s="1000"/>
      <c r="L152" s="541"/>
      <c r="M152" s="1000"/>
      <c r="N152" s="1000"/>
      <c r="O152" s="541"/>
      <c r="P152" s="541"/>
      <c r="Q152" s="1000"/>
      <c r="R152" s="1000"/>
      <c r="S152" s="971"/>
      <c r="T152" s="542"/>
      <c r="U152" s="542"/>
      <c r="V152" s="541"/>
      <c r="W152" s="543"/>
      <c r="X152" s="972"/>
      <c r="Y152" s="162"/>
      <c r="Z152" s="162"/>
      <c r="AA152" s="162"/>
      <c r="AB152" s="164"/>
      <c r="AC152" s="1001"/>
      <c r="AD152" s="974"/>
      <c r="AE152" s="975"/>
      <c r="AF152" s="544"/>
      <c r="AG152" s="1030"/>
      <c r="AH152" s="978"/>
      <c r="AI152" s="978"/>
      <c r="AJ152" s="982"/>
      <c r="AK152" s="1039"/>
      <c r="AL152" s="988"/>
    </row>
    <row r="153" spans="1:39">
      <c r="A153" s="999"/>
      <c r="B153" s="164"/>
      <c r="C153" s="164"/>
      <c r="D153" s="162"/>
      <c r="E153" s="969"/>
      <c r="F153" s="1000"/>
      <c r="G153" s="1000"/>
      <c r="H153" s="1000"/>
      <c r="I153" s="1000"/>
      <c r="J153" s="971"/>
      <c r="K153" s="1000"/>
      <c r="L153" s="541"/>
      <c r="M153" s="1000"/>
      <c r="N153" s="1000"/>
      <c r="O153" s="541"/>
      <c r="P153" s="541"/>
      <c r="Q153" s="1000"/>
      <c r="R153" s="1000"/>
      <c r="S153" s="971"/>
      <c r="T153" s="542"/>
      <c r="U153" s="542"/>
      <c r="V153" s="541"/>
      <c r="W153" s="543"/>
      <c r="X153" s="972"/>
      <c r="Y153" s="162"/>
      <c r="Z153" s="162"/>
      <c r="AA153" s="162"/>
      <c r="AB153" s="164"/>
      <c r="AC153" s="1001"/>
      <c r="AD153" s="974"/>
      <c r="AE153" s="975"/>
      <c r="AF153" s="544"/>
      <c r="AG153" s="1030"/>
      <c r="AH153" s="978"/>
      <c r="AI153" s="978"/>
      <c r="AJ153" s="982"/>
      <c r="AK153" s="1040"/>
      <c r="AL153" s="985"/>
      <c r="AM153" s="991"/>
    </row>
    <row r="154" spans="1:39">
      <c r="A154" s="999"/>
      <c r="B154" s="164"/>
      <c r="C154" s="164"/>
      <c r="D154" s="162"/>
      <c r="E154" s="969"/>
      <c r="F154" s="1000"/>
      <c r="G154" s="1000"/>
      <c r="H154" s="1000"/>
      <c r="I154" s="1000"/>
      <c r="J154" s="971"/>
      <c r="K154" s="1000"/>
      <c r="L154" s="541"/>
      <c r="M154" s="1000"/>
      <c r="N154" s="1000"/>
      <c r="O154" s="541"/>
      <c r="P154" s="541"/>
      <c r="Q154" s="1000"/>
      <c r="R154" s="1000"/>
      <c r="S154" s="971"/>
      <c r="T154" s="542"/>
      <c r="U154" s="542"/>
      <c r="V154" s="541"/>
      <c r="W154" s="543"/>
      <c r="X154" s="972"/>
      <c r="Y154" s="162"/>
      <c r="Z154" s="162"/>
      <c r="AA154" s="162"/>
      <c r="AB154" s="164"/>
      <c r="AC154" s="1001"/>
      <c r="AD154" s="974"/>
      <c r="AE154" s="975"/>
      <c r="AF154" s="544"/>
      <c r="AG154" s="1030"/>
      <c r="AH154" s="978"/>
      <c r="AI154" s="978"/>
      <c r="AJ154" s="982"/>
      <c r="AK154" s="1040"/>
      <c r="AL154" s="985"/>
      <c r="AM154" s="991"/>
    </row>
    <row r="155" spans="1:39">
      <c r="A155" s="999"/>
      <c r="B155" s="164"/>
      <c r="C155" s="164"/>
      <c r="D155" s="162"/>
      <c r="E155" s="969"/>
      <c r="F155" s="1000"/>
      <c r="G155" s="1000"/>
      <c r="H155" s="1000"/>
      <c r="I155" s="1000"/>
      <c r="J155" s="971"/>
      <c r="K155" s="1000"/>
      <c r="L155" s="541"/>
      <c r="M155" s="1000"/>
      <c r="N155" s="1000"/>
      <c r="O155" s="541"/>
      <c r="P155" s="541"/>
      <c r="Q155" s="1000"/>
      <c r="R155" s="1000"/>
      <c r="S155" s="971"/>
      <c r="T155" s="542"/>
      <c r="U155" s="542"/>
      <c r="V155" s="541"/>
      <c r="W155" s="543"/>
      <c r="X155" s="972"/>
      <c r="Y155" s="162"/>
      <c r="Z155" s="162"/>
      <c r="AA155" s="162"/>
      <c r="AB155" s="164"/>
      <c r="AC155" s="1001"/>
      <c r="AD155" s="974"/>
      <c r="AE155" s="975"/>
      <c r="AF155" s="544"/>
      <c r="AG155" s="1030"/>
      <c r="AH155" s="978"/>
      <c r="AI155" s="978"/>
      <c r="AJ155" s="982"/>
      <c r="AK155" s="1039"/>
      <c r="AL155" s="988"/>
    </row>
    <row r="156" spans="1:39">
      <c r="A156" s="999"/>
      <c r="B156" s="164"/>
      <c r="C156" s="164"/>
      <c r="D156" s="162"/>
      <c r="E156" s="969"/>
      <c r="F156" s="1000"/>
      <c r="G156" s="1000"/>
      <c r="H156" s="1000"/>
      <c r="I156" s="1000"/>
      <c r="J156" s="971"/>
      <c r="K156" s="1000"/>
      <c r="L156" s="541"/>
      <c r="M156" s="1000"/>
      <c r="N156" s="1000"/>
      <c r="O156" s="541"/>
      <c r="P156" s="541"/>
      <c r="Q156" s="1000"/>
      <c r="R156" s="1000"/>
      <c r="S156" s="971"/>
      <c r="T156" s="542"/>
      <c r="U156" s="542"/>
      <c r="V156" s="541"/>
      <c r="W156" s="543"/>
      <c r="X156" s="972"/>
      <c r="Y156" s="162"/>
      <c r="Z156" s="162"/>
      <c r="AA156" s="162"/>
      <c r="AB156" s="164"/>
      <c r="AC156" s="1001"/>
      <c r="AD156" s="974"/>
      <c r="AE156" s="975"/>
      <c r="AF156" s="544"/>
      <c r="AG156" s="1030"/>
      <c r="AH156" s="978"/>
      <c r="AI156" s="978"/>
      <c r="AJ156" s="982"/>
      <c r="AK156" s="1039"/>
      <c r="AL156" s="988"/>
    </row>
    <row r="157" spans="1:39">
      <c r="A157" s="999"/>
      <c r="B157" s="164"/>
      <c r="C157" s="164"/>
      <c r="D157" s="162"/>
      <c r="E157" s="969"/>
      <c r="F157" s="1000"/>
      <c r="G157" s="1000"/>
      <c r="H157" s="1000"/>
      <c r="I157" s="1000"/>
      <c r="J157" s="971"/>
      <c r="K157" s="1000"/>
      <c r="L157" s="541"/>
      <c r="M157" s="1000"/>
      <c r="N157" s="1000"/>
      <c r="O157" s="541"/>
      <c r="P157" s="541"/>
      <c r="Q157" s="1000"/>
      <c r="R157" s="1000"/>
      <c r="S157" s="971"/>
      <c r="T157" s="542"/>
      <c r="U157" s="542"/>
      <c r="V157" s="541"/>
      <c r="W157" s="543"/>
      <c r="X157" s="972"/>
      <c r="Y157" s="162"/>
      <c r="Z157" s="162"/>
      <c r="AA157" s="162"/>
      <c r="AB157" s="164"/>
      <c r="AC157" s="1001"/>
      <c r="AD157" s="974"/>
      <c r="AE157" s="975"/>
      <c r="AF157" s="544"/>
      <c r="AG157" s="1030"/>
      <c r="AH157" s="978"/>
      <c r="AI157" s="978"/>
      <c r="AJ157" s="982"/>
      <c r="AK157" s="1040"/>
      <c r="AL157" s="985"/>
      <c r="AM157" s="991"/>
    </row>
    <row r="158" spans="1:39">
      <c r="A158" s="999"/>
      <c r="B158" s="164"/>
      <c r="C158" s="164"/>
      <c r="D158" s="162"/>
      <c r="E158" s="969"/>
      <c r="F158" s="1000"/>
      <c r="G158" s="1000"/>
      <c r="H158" s="1000"/>
      <c r="I158" s="1000"/>
      <c r="J158" s="971"/>
      <c r="K158" s="1000"/>
      <c r="L158" s="541"/>
      <c r="M158" s="1000"/>
      <c r="N158" s="1000"/>
      <c r="O158" s="541"/>
      <c r="P158" s="541"/>
      <c r="Q158" s="1000"/>
      <c r="R158" s="1000"/>
      <c r="S158" s="971"/>
      <c r="T158" s="542"/>
      <c r="U158" s="542"/>
      <c r="V158" s="541"/>
      <c r="W158" s="543"/>
      <c r="X158" s="972"/>
      <c r="Y158" s="162"/>
      <c r="Z158" s="162"/>
      <c r="AA158" s="162"/>
      <c r="AB158" s="164"/>
      <c r="AC158" s="1001"/>
      <c r="AD158" s="974"/>
      <c r="AE158" s="975"/>
      <c r="AF158" s="544"/>
      <c r="AG158" s="1030"/>
      <c r="AH158" s="978"/>
      <c r="AI158" s="978"/>
      <c r="AJ158" s="982"/>
      <c r="AK158" s="1040"/>
      <c r="AL158" s="985"/>
      <c r="AM158" s="991"/>
    </row>
    <row r="159" spans="1:39">
      <c r="A159" s="999"/>
      <c r="B159" s="164"/>
      <c r="C159" s="164"/>
      <c r="D159" s="162"/>
      <c r="E159" s="969"/>
      <c r="F159" s="1000"/>
      <c r="G159" s="1000"/>
      <c r="H159" s="1000"/>
      <c r="I159" s="1000"/>
      <c r="J159" s="971"/>
      <c r="K159" s="1000"/>
      <c r="L159" s="541"/>
      <c r="M159" s="1000"/>
      <c r="N159" s="1000"/>
      <c r="O159" s="541"/>
      <c r="P159" s="541"/>
      <c r="Q159" s="1000"/>
      <c r="R159" s="1000"/>
      <c r="S159" s="971"/>
      <c r="T159" s="542"/>
      <c r="U159" s="542"/>
      <c r="V159" s="541"/>
      <c r="W159" s="543"/>
      <c r="X159" s="972"/>
      <c r="Y159" s="162"/>
      <c r="Z159" s="162"/>
      <c r="AA159" s="162"/>
      <c r="AB159" s="164"/>
      <c r="AC159" s="1001"/>
      <c r="AD159" s="974"/>
      <c r="AE159" s="975"/>
      <c r="AF159" s="544"/>
      <c r="AG159" s="1030"/>
      <c r="AH159" s="978"/>
      <c r="AI159" s="978"/>
      <c r="AJ159" s="982"/>
      <c r="AK159" s="1039"/>
      <c r="AL159" s="988"/>
    </row>
    <row r="160" spans="1:39">
      <c r="A160" s="999"/>
      <c r="B160" s="164"/>
      <c r="C160" s="164"/>
      <c r="D160" s="162"/>
      <c r="E160" s="969"/>
      <c r="F160" s="1000"/>
      <c r="G160" s="1000"/>
      <c r="H160" s="1000"/>
      <c r="I160" s="1000"/>
      <c r="J160" s="971"/>
      <c r="K160" s="1000"/>
      <c r="L160" s="541"/>
      <c r="M160" s="1000"/>
      <c r="N160" s="1000"/>
      <c r="O160" s="541"/>
      <c r="P160" s="541"/>
      <c r="Q160" s="1000"/>
      <c r="R160" s="1000"/>
      <c r="S160" s="971"/>
      <c r="T160" s="542"/>
      <c r="U160" s="542"/>
      <c r="V160" s="541"/>
      <c r="W160" s="543"/>
      <c r="X160" s="972"/>
      <c r="Y160" s="162"/>
      <c r="Z160" s="162"/>
      <c r="AA160" s="162"/>
      <c r="AB160" s="164"/>
      <c r="AC160" s="1001"/>
      <c r="AD160" s="974"/>
      <c r="AE160" s="975"/>
      <c r="AF160" s="544"/>
      <c r="AG160" s="1030"/>
      <c r="AH160" s="978"/>
      <c r="AI160" s="978"/>
      <c r="AJ160" s="982"/>
      <c r="AK160" s="1039"/>
      <c r="AL160" s="988"/>
    </row>
    <row r="161" spans="1:39">
      <c r="A161" s="999"/>
      <c r="B161" s="164"/>
      <c r="C161" s="164"/>
      <c r="D161" s="162"/>
      <c r="E161" s="969"/>
      <c r="F161" s="1000"/>
      <c r="G161" s="1000"/>
      <c r="H161" s="1000"/>
      <c r="I161" s="1000"/>
      <c r="J161" s="971"/>
      <c r="K161" s="1000"/>
      <c r="L161" s="541"/>
      <c r="M161" s="1000"/>
      <c r="N161" s="1000"/>
      <c r="O161" s="541"/>
      <c r="P161" s="541"/>
      <c r="Q161" s="1000"/>
      <c r="R161" s="1000"/>
      <c r="S161" s="971"/>
      <c r="T161" s="542"/>
      <c r="U161" s="542"/>
      <c r="V161" s="541"/>
      <c r="W161" s="543"/>
      <c r="X161" s="972"/>
      <c r="Y161" s="162"/>
      <c r="Z161" s="162"/>
      <c r="AA161" s="162"/>
      <c r="AB161" s="164"/>
      <c r="AC161" s="1001"/>
      <c r="AD161" s="974"/>
      <c r="AE161" s="975"/>
      <c r="AF161" s="544"/>
      <c r="AG161" s="1030"/>
      <c r="AH161" s="978"/>
      <c r="AI161" s="978"/>
      <c r="AJ161" s="982"/>
      <c r="AK161" s="1040"/>
      <c r="AL161" s="985"/>
      <c r="AM161" s="991"/>
    </row>
    <row r="162" spans="1:39">
      <c r="A162" s="999"/>
      <c r="B162" s="164"/>
      <c r="C162" s="164"/>
      <c r="D162" s="162"/>
      <c r="E162" s="969"/>
      <c r="F162" s="1000"/>
      <c r="G162" s="1000"/>
      <c r="H162" s="1000"/>
      <c r="I162" s="1000"/>
      <c r="J162" s="971"/>
      <c r="K162" s="1000"/>
      <c r="L162" s="541"/>
      <c r="M162" s="1000"/>
      <c r="N162" s="1000"/>
      <c r="O162" s="541"/>
      <c r="P162" s="541"/>
      <c r="Q162" s="1000"/>
      <c r="R162" s="1000"/>
      <c r="S162" s="971"/>
      <c r="T162" s="542"/>
      <c r="U162" s="542"/>
      <c r="V162" s="541"/>
      <c r="W162" s="543"/>
      <c r="X162" s="972"/>
      <c r="Y162" s="162"/>
      <c r="Z162" s="162"/>
      <c r="AA162" s="162"/>
      <c r="AB162" s="164"/>
      <c r="AC162" s="1001"/>
      <c r="AD162" s="974"/>
      <c r="AE162" s="975"/>
      <c r="AF162" s="544"/>
      <c r="AG162" s="1030"/>
      <c r="AH162" s="978"/>
      <c r="AI162" s="978"/>
      <c r="AJ162" s="982"/>
      <c r="AK162" s="1040"/>
      <c r="AL162" s="985"/>
      <c r="AM162" s="991"/>
    </row>
    <row r="163" spans="1:39">
      <c r="A163" s="999"/>
      <c r="B163" s="164"/>
      <c r="C163" s="164"/>
      <c r="D163" s="162"/>
      <c r="E163" s="969"/>
      <c r="F163" s="1000"/>
      <c r="G163" s="1000"/>
      <c r="H163" s="1000"/>
      <c r="I163" s="1000"/>
      <c r="J163" s="971"/>
      <c r="K163" s="1000"/>
      <c r="L163" s="541"/>
      <c r="M163" s="1000"/>
      <c r="N163" s="1000"/>
      <c r="O163" s="541"/>
      <c r="P163" s="541"/>
      <c r="Q163" s="1000"/>
      <c r="R163" s="1000"/>
      <c r="S163" s="971"/>
      <c r="T163" s="542"/>
      <c r="U163" s="542"/>
      <c r="V163" s="541"/>
      <c r="W163" s="543"/>
      <c r="X163" s="972"/>
      <c r="Y163" s="162"/>
      <c r="Z163" s="162"/>
      <c r="AA163" s="162"/>
      <c r="AB163" s="164"/>
      <c r="AC163" s="1001"/>
      <c r="AD163" s="974"/>
      <c r="AE163" s="975"/>
      <c r="AF163" s="544"/>
      <c r="AG163" s="1030"/>
      <c r="AH163" s="978"/>
      <c r="AI163" s="978"/>
      <c r="AJ163" s="982"/>
      <c r="AK163" s="1039"/>
      <c r="AL163" s="988"/>
    </row>
    <row r="164" spans="1:39">
      <c r="A164" s="999"/>
      <c r="B164" s="164"/>
      <c r="C164" s="164"/>
      <c r="D164" s="162"/>
      <c r="E164" s="969"/>
      <c r="F164" s="1000"/>
      <c r="G164" s="1000"/>
      <c r="H164" s="1000"/>
      <c r="I164" s="1000"/>
      <c r="J164" s="971"/>
      <c r="K164" s="1000"/>
      <c r="L164" s="541"/>
      <c r="M164" s="1000"/>
      <c r="N164" s="1000"/>
      <c r="O164" s="541"/>
      <c r="P164" s="541"/>
      <c r="Q164" s="1000"/>
      <c r="R164" s="1000"/>
      <c r="S164" s="971"/>
      <c r="T164" s="542"/>
      <c r="U164" s="542"/>
      <c r="V164" s="541"/>
      <c r="W164" s="543"/>
      <c r="X164" s="972"/>
      <c r="Y164" s="162"/>
      <c r="Z164" s="162"/>
      <c r="AA164" s="162"/>
      <c r="AB164" s="164"/>
      <c r="AC164" s="1001"/>
      <c r="AD164" s="974"/>
      <c r="AE164" s="975"/>
      <c r="AF164" s="544"/>
      <c r="AG164" s="1030"/>
      <c r="AH164" s="978"/>
      <c r="AI164" s="978"/>
      <c r="AJ164" s="982"/>
      <c r="AK164" s="1039"/>
      <c r="AL164" s="988"/>
    </row>
    <row r="165" spans="1:39">
      <c r="A165" s="999"/>
      <c r="B165" s="164"/>
      <c r="C165" s="164"/>
      <c r="D165" s="162"/>
      <c r="E165" s="969"/>
      <c r="F165" s="1000"/>
      <c r="G165" s="1000"/>
      <c r="H165" s="1000"/>
      <c r="I165" s="1000"/>
      <c r="J165" s="971"/>
      <c r="K165" s="1000"/>
      <c r="L165" s="541"/>
      <c r="M165" s="1000"/>
      <c r="N165" s="1000"/>
      <c r="O165" s="541"/>
      <c r="P165" s="541"/>
      <c r="Q165" s="1000"/>
      <c r="R165" s="1000"/>
      <c r="S165" s="971"/>
      <c r="T165" s="542"/>
      <c r="U165" s="542"/>
      <c r="V165" s="541"/>
      <c r="W165" s="543"/>
      <c r="X165" s="972"/>
      <c r="Y165" s="162"/>
      <c r="Z165" s="162"/>
      <c r="AA165" s="162"/>
      <c r="AB165" s="164"/>
      <c r="AC165" s="1001"/>
      <c r="AD165" s="974"/>
      <c r="AE165" s="975"/>
      <c r="AF165" s="544"/>
      <c r="AG165" s="1030"/>
      <c r="AH165" s="978"/>
      <c r="AI165" s="978"/>
      <c r="AJ165" s="982"/>
      <c r="AK165" s="1040"/>
      <c r="AL165" s="985"/>
      <c r="AM165" s="991"/>
    </row>
    <row r="166" spans="1:39">
      <c r="A166" s="999"/>
      <c r="B166" s="164"/>
      <c r="C166" s="164"/>
      <c r="D166" s="162"/>
      <c r="E166" s="969"/>
      <c r="F166" s="1000"/>
      <c r="G166" s="1000"/>
      <c r="H166" s="1000"/>
      <c r="I166" s="1000"/>
      <c r="J166" s="971"/>
      <c r="K166" s="1000"/>
      <c r="L166" s="541"/>
      <c r="M166" s="1000"/>
      <c r="N166" s="1000"/>
      <c r="O166" s="541"/>
      <c r="P166" s="541"/>
      <c r="Q166" s="1000"/>
      <c r="R166" s="1000"/>
      <c r="S166" s="971"/>
      <c r="T166" s="542"/>
      <c r="U166" s="542"/>
      <c r="V166" s="541"/>
      <c r="W166" s="543"/>
      <c r="X166" s="972"/>
      <c r="Y166" s="162"/>
      <c r="Z166" s="162"/>
      <c r="AA166" s="162"/>
      <c r="AB166" s="164"/>
      <c r="AC166" s="1001"/>
      <c r="AD166" s="974"/>
      <c r="AE166" s="975"/>
      <c r="AF166" s="544"/>
      <c r="AG166" s="1030"/>
      <c r="AH166" s="978"/>
      <c r="AI166" s="978"/>
      <c r="AJ166" s="982"/>
      <c r="AK166" s="1040"/>
      <c r="AL166" s="985"/>
      <c r="AM166" s="991"/>
    </row>
    <row r="167" spans="1:39">
      <c r="A167" s="999"/>
      <c r="B167" s="164"/>
      <c r="C167" s="164"/>
      <c r="D167" s="162"/>
      <c r="E167" s="969"/>
      <c r="F167" s="1000"/>
      <c r="G167" s="1000"/>
      <c r="H167" s="1000"/>
      <c r="I167" s="1000"/>
      <c r="J167" s="971"/>
      <c r="K167" s="1000"/>
      <c r="L167" s="541"/>
      <c r="M167" s="1000"/>
      <c r="N167" s="1000"/>
      <c r="O167" s="541"/>
      <c r="P167" s="541"/>
      <c r="Q167" s="1000"/>
      <c r="R167" s="1000"/>
      <c r="S167" s="971"/>
      <c r="T167" s="542"/>
      <c r="U167" s="542"/>
      <c r="V167" s="541"/>
      <c r="W167" s="543"/>
      <c r="X167" s="972"/>
      <c r="Y167" s="162"/>
      <c r="Z167" s="162"/>
      <c r="AA167" s="162"/>
      <c r="AB167" s="164"/>
      <c r="AC167" s="1001"/>
      <c r="AD167" s="974"/>
      <c r="AE167" s="975"/>
      <c r="AF167" s="544"/>
      <c r="AG167" s="1030"/>
      <c r="AH167" s="978"/>
      <c r="AI167" s="978"/>
      <c r="AJ167" s="982"/>
      <c r="AK167" s="1040"/>
      <c r="AL167" s="985"/>
      <c r="AM167" s="991"/>
    </row>
    <row r="168" spans="1:39">
      <c r="A168" s="999"/>
      <c r="B168" s="164"/>
      <c r="C168" s="164"/>
      <c r="D168" s="162"/>
      <c r="E168" s="969"/>
      <c r="F168" s="1000"/>
      <c r="G168" s="1000"/>
      <c r="H168" s="1000"/>
      <c r="I168" s="1000"/>
      <c r="J168" s="971"/>
      <c r="K168" s="1000"/>
      <c r="L168" s="541"/>
      <c r="M168" s="1000"/>
      <c r="N168" s="1000"/>
      <c r="O168" s="541"/>
      <c r="P168" s="541"/>
      <c r="Q168" s="1000"/>
      <c r="R168" s="1000"/>
      <c r="S168" s="971"/>
      <c r="T168" s="542"/>
      <c r="U168" s="542"/>
      <c r="V168" s="541"/>
      <c r="W168" s="543"/>
      <c r="X168" s="972"/>
      <c r="Y168" s="162"/>
      <c r="Z168" s="162"/>
      <c r="AA168" s="162"/>
      <c r="AB168" s="164"/>
      <c r="AC168" s="1001"/>
      <c r="AD168" s="974"/>
      <c r="AE168" s="975"/>
      <c r="AF168" s="544"/>
      <c r="AG168" s="1030"/>
      <c r="AH168" s="978"/>
      <c r="AI168" s="978"/>
      <c r="AJ168" s="982"/>
      <c r="AK168" s="1040"/>
      <c r="AL168" s="985"/>
      <c r="AM168" s="991"/>
    </row>
    <row r="169" spans="1:39">
      <c r="A169" s="999"/>
      <c r="B169" s="164"/>
      <c r="C169" s="164"/>
      <c r="D169" s="162"/>
      <c r="E169" s="969"/>
      <c r="F169" s="1000"/>
      <c r="G169" s="1000"/>
      <c r="H169" s="1000"/>
      <c r="I169" s="1000"/>
      <c r="J169" s="971"/>
      <c r="K169" s="1000"/>
      <c r="L169" s="541"/>
      <c r="M169" s="1000"/>
      <c r="N169" s="1000"/>
      <c r="O169" s="541"/>
      <c r="P169" s="541"/>
      <c r="Q169" s="1000"/>
      <c r="R169" s="1000"/>
      <c r="S169" s="971"/>
      <c r="T169" s="542"/>
      <c r="U169" s="542"/>
      <c r="V169" s="541"/>
      <c r="W169" s="543"/>
      <c r="X169" s="972"/>
      <c r="Y169" s="162"/>
      <c r="Z169" s="162"/>
      <c r="AA169" s="162"/>
      <c r="AB169" s="164"/>
      <c r="AC169" s="1001"/>
      <c r="AD169" s="974"/>
      <c r="AE169" s="975"/>
      <c r="AF169" s="544"/>
      <c r="AG169" s="1030"/>
      <c r="AH169" s="978"/>
      <c r="AI169" s="978"/>
      <c r="AJ169" s="982"/>
      <c r="AK169" s="1040"/>
      <c r="AL169" s="985"/>
      <c r="AM169" s="991"/>
    </row>
    <row r="170" spans="1:39">
      <c r="A170" s="999"/>
      <c r="B170" s="164"/>
      <c r="C170" s="164"/>
      <c r="D170" s="162"/>
      <c r="E170" s="969"/>
      <c r="F170" s="1000"/>
      <c r="G170" s="1000"/>
      <c r="H170" s="1000"/>
      <c r="I170" s="1000"/>
      <c r="J170" s="971"/>
      <c r="K170" s="1000"/>
      <c r="L170" s="541"/>
      <c r="M170" s="1000"/>
      <c r="N170" s="1000"/>
      <c r="O170" s="541"/>
      <c r="P170" s="541"/>
      <c r="Q170" s="1000"/>
      <c r="R170" s="1000"/>
      <c r="S170" s="971"/>
      <c r="T170" s="542"/>
      <c r="U170" s="542"/>
      <c r="V170" s="541"/>
      <c r="W170" s="543"/>
      <c r="X170" s="972"/>
      <c r="Y170" s="162"/>
      <c r="Z170" s="162"/>
      <c r="AA170" s="162"/>
      <c r="AB170" s="164"/>
      <c r="AC170" s="1001"/>
      <c r="AD170" s="974"/>
      <c r="AE170" s="975"/>
      <c r="AF170" s="544"/>
      <c r="AG170" s="1030"/>
      <c r="AH170" s="978"/>
      <c r="AI170" s="978"/>
      <c r="AJ170" s="982"/>
      <c r="AK170" s="1040"/>
      <c r="AL170" s="985"/>
      <c r="AM170" s="991"/>
    </row>
    <row r="171" spans="1:39">
      <c r="A171" s="999"/>
      <c r="B171" s="164"/>
      <c r="C171" s="164"/>
      <c r="D171" s="162"/>
      <c r="E171" s="969"/>
      <c r="F171" s="1000"/>
      <c r="G171" s="1000"/>
      <c r="H171" s="1000"/>
      <c r="I171" s="1000"/>
      <c r="J171" s="971"/>
      <c r="K171" s="1000"/>
      <c r="L171" s="541"/>
      <c r="M171" s="1000"/>
      <c r="N171" s="1000"/>
      <c r="O171" s="541"/>
      <c r="P171" s="541"/>
      <c r="Q171" s="1000"/>
      <c r="R171" s="1000"/>
      <c r="S171" s="971"/>
      <c r="T171" s="542"/>
      <c r="U171" s="542"/>
      <c r="V171" s="541"/>
      <c r="W171" s="543"/>
      <c r="X171" s="972"/>
      <c r="Y171" s="162"/>
      <c r="Z171" s="162"/>
      <c r="AA171" s="162"/>
      <c r="AB171" s="164"/>
      <c r="AC171" s="1001"/>
      <c r="AD171" s="974"/>
      <c r="AE171" s="975"/>
      <c r="AF171" s="544"/>
      <c r="AG171" s="1030"/>
      <c r="AH171" s="978"/>
      <c r="AI171" s="978"/>
      <c r="AJ171" s="982"/>
      <c r="AK171" s="1039"/>
      <c r="AL171" s="988"/>
    </row>
    <row r="172" spans="1:39">
      <c r="A172" s="999"/>
      <c r="B172" s="164"/>
      <c r="C172" s="164"/>
      <c r="D172" s="162"/>
      <c r="E172" s="969"/>
      <c r="F172" s="1000"/>
      <c r="G172" s="1000"/>
      <c r="H172" s="1000"/>
      <c r="I172" s="1000"/>
      <c r="J172" s="971"/>
      <c r="K172" s="1000"/>
      <c r="L172" s="541"/>
      <c r="M172" s="1000"/>
      <c r="N172" s="1000"/>
      <c r="O172" s="541"/>
      <c r="P172" s="541"/>
      <c r="Q172" s="1000"/>
      <c r="R172" s="1000"/>
      <c r="S172" s="971"/>
      <c r="T172" s="542"/>
      <c r="U172" s="542"/>
      <c r="V172" s="541"/>
      <c r="W172" s="543"/>
      <c r="X172" s="972"/>
      <c r="Y172" s="162"/>
      <c r="Z172" s="162"/>
      <c r="AA172" s="162"/>
      <c r="AB172" s="164"/>
      <c r="AC172" s="1001"/>
      <c r="AD172" s="974"/>
      <c r="AE172" s="975"/>
      <c r="AF172" s="544"/>
      <c r="AG172" s="1030"/>
      <c r="AH172" s="978"/>
      <c r="AI172" s="978"/>
      <c r="AJ172" s="982"/>
      <c r="AK172" s="1039"/>
      <c r="AL172" s="988"/>
    </row>
    <row r="173" spans="1:39">
      <c r="A173" s="999"/>
      <c r="B173" s="164"/>
      <c r="C173" s="164"/>
      <c r="D173" s="162"/>
      <c r="E173" s="969"/>
      <c r="F173" s="1000"/>
      <c r="G173" s="1000"/>
      <c r="H173" s="1000"/>
      <c r="I173" s="1000"/>
      <c r="J173" s="971"/>
      <c r="K173" s="1000"/>
      <c r="L173" s="541"/>
      <c r="M173" s="1000"/>
      <c r="N173" s="1000"/>
      <c r="O173" s="541"/>
      <c r="P173" s="541"/>
      <c r="Q173" s="1000"/>
      <c r="R173" s="1000"/>
      <c r="S173" s="971"/>
      <c r="T173" s="542"/>
      <c r="U173" s="542"/>
      <c r="V173" s="541"/>
      <c r="W173" s="543"/>
      <c r="X173" s="972"/>
      <c r="Y173" s="162"/>
      <c r="Z173" s="162"/>
      <c r="AA173" s="162"/>
      <c r="AB173" s="164"/>
      <c r="AC173" s="1001"/>
      <c r="AD173" s="974"/>
      <c r="AE173" s="975"/>
      <c r="AF173" s="544"/>
      <c r="AG173" s="1030"/>
      <c r="AH173" s="978"/>
      <c r="AI173" s="978"/>
      <c r="AJ173" s="982"/>
      <c r="AK173" s="1040"/>
      <c r="AL173" s="985"/>
      <c r="AM173" s="991"/>
    </row>
    <row r="174" spans="1:39">
      <c r="A174" s="999"/>
      <c r="B174" s="164"/>
      <c r="C174" s="164"/>
      <c r="D174" s="162"/>
      <c r="E174" s="969"/>
      <c r="F174" s="1000"/>
      <c r="G174" s="1000"/>
      <c r="H174" s="1000"/>
      <c r="I174" s="1000"/>
      <c r="J174" s="971"/>
      <c r="K174" s="1000"/>
      <c r="L174" s="541"/>
      <c r="M174" s="1000"/>
      <c r="N174" s="1000"/>
      <c r="O174" s="541"/>
      <c r="P174" s="541"/>
      <c r="Q174" s="1000"/>
      <c r="R174" s="1000"/>
      <c r="S174" s="971"/>
      <c r="T174" s="542"/>
      <c r="U174" s="542"/>
      <c r="V174" s="541"/>
      <c r="W174" s="543"/>
      <c r="X174" s="972"/>
      <c r="Y174" s="162"/>
      <c r="Z174" s="162"/>
      <c r="AA174" s="162"/>
      <c r="AB174" s="164"/>
      <c r="AC174" s="1001"/>
      <c r="AD174" s="974"/>
      <c r="AE174" s="975"/>
      <c r="AF174" s="544"/>
      <c r="AG174" s="1030"/>
      <c r="AH174" s="978"/>
      <c r="AI174" s="978"/>
      <c r="AJ174" s="982"/>
      <c r="AK174" s="1040"/>
      <c r="AL174" s="985"/>
      <c r="AM174" s="991"/>
    </row>
    <row r="175" spans="1:39">
      <c r="A175" s="999"/>
      <c r="B175" s="164"/>
      <c r="C175" s="164"/>
      <c r="D175" s="162"/>
      <c r="E175" s="969"/>
      <c r="F175" s="1000"/>
      <c r="G175" s="1000"/>
      <c r="H175" s="1000"/>
      <c r="I175" s="1000"/>
      <c r="J175" s="971"/>
      <c r="K175" s="1000"/>
      <c r="L175" s="541"/>
      <c r="M175" s="1000"/>
      <c r="N175" s="1000"/>
      <c r="O175" s="541"/>
      <c r="P175" s="541"/>
      <c r="Q175" s="1000"/>
      <c r="R175" s="1000"/>
      <c r="S175" s="971"/>
      <c r="T175" s="542"/>
      <c r="U175" s="542"/>
      <c r="V175" s="541"/>
      <c r="W175" s="543"/>
      <c r="X175" s="972"/>
      <c r="Y175" s="162"/>
      <c r="Z175" s="162"/>
      <c r="AA175" s="162"/>
      <c r="AB175" s="164"/>
      <c r="AC175" s="1001"/>
      <c r="AD175" s="974"/>
      <c r="AE175" s="975"/>
      <c r="AF175" s="544"/>
      <c r="AG175" s="1030"/>
      <c r="AH175" s="978"/>
      <c r="AI175" s="978"/>
      <c r="AJ175" s="982"/>
      <c r="AK175" s="1040"/>
      <c r="AL175" s="985"/>
      <c r="AM175" s="991"/>
    </row>
    <row r="176" spans="1:39">
      <c r="A176" s="999"/>
      <c r="B176" s="164"/>
      <c r="C176" s="164"/>
      <c r="D176" s="162"/>
      <c r="E176" s="969"/>
      <c r="F176" s="1000"/>
      <c r="G176" s="1000"/>
      <c r="H176" s="1000"/>
      <c r="I176" s="1000"/>
      <c r="J176" s="971"/>
      <c r="K176" s="1000"/>
      <c r="L176" s="541"/>
      <c r="M176" s="1000"/>
      <c r="N176" s="1000"/>
      <c r="O176" s="541"/>
      <c r="P176" s="541"/>
      <c r="Q176" s="1000"/>
      <c r="R176" s="1000"/>
      <c r="S176" s="971"/>
      <c r="T176" s="542"/>
      <c r="U176" s="542"/>
      <c r="V176" s="541"/>
      <c r="W176" s="543"/>
      <c r="X176" s="972"/>
      <c r="Y176" s="162"/>
      <c r="Z176" s="162"/>
      <c r="AA176" s="162"/>
      <c r="AB176" s="164"/>
      <c r="AC176" s="1001"/>
      <c r="AD176" s="974"/>
      <c r="AE176" s="975"/>
      <c r="AF176" s="544"/>
      <c r="AG176" s="1030"/>
      <c r="AH176" s="978"/>
      <c r="AI176" s="978"/>
      <c r="AJ176" s="982"/>
      <c r="AK176" s="1040"/>
      <c r="AL176" s="985"/>
      <c r="AM176" s="991"/>
    </row>
    <row r="177" spans="1:39">
      <c r="A177" s="999"/>
      <c r="B177" s="164"/>
      <c r="C177" s="164"/>
      <c r="D177" s="162"/>
      <c r="E177" s="969"/>
      <c r="F177" s="1000"/>
      <c r="G177" s="1000"/>
      <c r="H177" s="1000"/>
      <c r="I177" s="1000"/>
      <c r="J177" s="971"/>
      <c r="K177" s="1000"/>
      <c r="L177" s="541"/>
      <c r="M177" s="1000"/>
      <c r="N177" s="1000"/>
      <c r="O177" s="541"/>
      <c r="P177" s="541"/>
      <c r="Q177" s="1000"/>
      <c r="R177" s="1000"/>
      <c r="S177" s="971"/>
      <c r="T177" s="542"/>
      <c r="U177" s="542"/>
      <c r="V177" s="541"/>
      <c r="W177" s="543"/>
      <c r="X177" s="972"/>
      <c r="Y177" s="162"/>
      <c r="Z177" s="162"/>
      <c r="AA177" s="162"/>
      <c r="AB177" s="164"/>
      <c r="AC177" s="1001"/>
      <c r="AD177" s="974"/>
      <c r="AE177" s="975"/>
      <c r="AF177" s="544"/>
      <c r="AG177" s="1030"/>
      <c r="AH177" s="978"/>
      <c r="AI177" s="978"/>
      <c r="AJ177" s="982"/>
      <c r="AK177" s="1039"/>
      <c r="AL177" s="988"/>
    </row>
    <row r="178" spans="1:39">
      <c r="A178" s="999"/>
      <c r="B178" s="164"/>
      <c r="C178" s="164"/>
      <c r="D178" s="162"/>
      <c r="E178" s="969"/>
      <c r="F178" s="1000"/>
      <c r="G178" s="1000"/>
      <c r="H178" s="1000"/>
      <c r="I178" s="1000"/>
      <c r="J178" s="971"/>
      <c r="K178" s="1000"/>
      <c r="L178" s="541"/>
      <c r="M178" s="1000"/>
      <c r="N178" s="1000"/>
      <c r="O178" s="541"/>
      <c r="P178" s="541"/>
      <c r="Q178" s="1000"/>
      <c r="R178" s="1000"/>
      <c r="S178" s="971"/>
      <c r="T178" s="542"/>
      <c r="U178" s="542"/>
      <c r="V178" s="541"/>
      <c r="W178" s="543"/>
      <c r="X178" s="972"/>
      <c r="Y178" s="162"/>
      <c r="Z178" s="162"/>
      <c r="AA178" s="162"/>
      <c r="AB178" s="164"/>
      <c r="AC178" s="1001"/>
      <c r="AD178" s="974"/>
      <c r="AE178" s="975"/>
      <c r="AF178" s="544"/>
      <c r="AG178" s="1030"/>
      <c r="AH178" s="978"/>
      <c r="AI178" s="978"/>
      <c r="AJ178" s="982"/>
      <c r="AK178" s="1039"/>
      <c r="AL178" s="988"/>
    </row>
    <row r="179" spans="1:39">
      <c r="A179" s="999"/>
      <c r="B179" s="164"/>
      <c r="C179" s="164"/>
      <c r="D179" s="162"/>
      <c r="E179" s="969"/>
      <c r="F179" s="1000"/>
      <c r="G179" s="1000"/>
      <c r="H179" s="1000"/>
      <c r="I179" s="1000"/>
      <c r="J179" s="971"/>
      <c r="K179" s="1000"/>
      <c r="L179" s="541"/>
      <c r="M179" s="1000"/>
      <c r="N179" s="1000"/>
      <c r="O179" s="541"/>
      <c r="P179" s="541"/>
      <c r="Q179" s="1000"/>
      <c r="R179" s="1000"/>
      <c r="S179" s="971"/>
      <c r="T179" s="542"/>
      <c r="U179" s="542"/>
      <c r="V179" s="541"/>
      <c r="W179" s="543"/>
      <c r="X179" s="972"/>
      <c r="Y179" s="162"/>
      <c r="Z179" s="162"/>
      <c r="AA179" s="162"/>
      <c r="AB179" s="164"/>
      <c r="AC179" s="1001"/>
      <c r="AD179" s="974"/>
      <c r="AE179" s="975"/>
      <c r="AF179" s="544"/>
      <c r="AG179" s="1030"/>
      <c r="AH179" s="978"/>
      <c r="AI179" s="978"/>
      <c r="AJ179" s="982"/>
      <c r="AK179" s="1040"/>
      <c r="AL179" s="985"/>
      <c r="AM179" s="991"/>
    </row>
    <row r="180" spans="1:39">
      <c r="A180" s="999"/>
      <c r="B180" s="164"/>
      <c r="C180" s="164"/>
      <c r="D180" s="162"/>
      <c r="E180" s="969"/>
      <c r="F180" s="1000"/>
      <c r="G180" s="1000"/>
      <c r="H180" s="1000"/>
      <c r="I180" s="1000"/>
      <c r="J180" s="971"/>
      <c r="K180" s="1000"/>
      <c r="L180" s="541"/>
      <c r="M180" s="1000"/>
      <c r="N180" s="1000"/>
      <c r="O180" s="541"/>
      <c r="P180" s="541"/>
      <c r="Q180" s="1000"/>
      <c r="R180" s="1000"/>
      <c r="S180" s="971"/>
      <c r="T180" s="542"/>
      <c r="U180" s="542"/>
      <c r="V180" s="541"/>
      <c r="W180" s="543"/>
      <c r="X180" s="972"/>
      <c r="Y180" s="162"/>
      <c r="Z180" s="162"/>
      <c r="AA180" s="162"/>
      <c r="AB180" s="164"/>
      <c r="AC180" s="1001"/>
      <c r="AD180" s="974"/>
      <c r="AE180" s="975"/>
      <c r="AF180" s="544"/>
      <c r="AG180" s="1030"/>
      <c r="AH180" s="978"/>
      <c r="AI180" s="978"/>
      <c r="AJ180" s="982"/>
      <c r="AK180" s="1040"/>
      <c r="AL180" s="985"/>
      <c r="AM180" s="991"/>
    </row>
    <row r="181" spans="1:39">
      <c r="A181" s="999"/>
      <c r="B181" s="164"/>
      <c r="C181" s="164"/>
      <c r="D181" s="162"/>
      <c r="E181" s="969"/>
      <c r="F181" s="1000"/>
      <c r="G181" s="1000"/>
      <c r="H181" s="1000"/>
      <c r="I181" s="1000"/>
      <c r="J181" s="971"/>
      <c r="K181" s="1000"/>
      <c r="L181" s="541"/>
      <c r="M181" s="1000"/>
      <c r="N181" s="1000"/>
      <c r="O181" s="541"/>
      <c r="P181" s="541"/>
      <c r="Q181" s="1000"/>
      <c r="R181" s="1000"/>
      <c r="S181" s="971"/>
      <c r="T181" s="542"/>
      <c r="U181" s="542"/>
      <c r="V181" s="541"/>
      <c r="W181" s="543"/>
      <c r="X181" s="972"/>
      <c r="Y181" s="162"/>
      <c r="Z181" s="162"/>
      <c r="AA181" s="162"/>
      <c r="AB181" s="164"/>
      <c r="AC181" s="1001"/>
      <c r="AD181" s="974"/>
      <c r="AE181" s="975"/>
      <c r="AF181" s="544"/>
      <c r="AG181" s="1030"/>
      <c r="AH181" s="978"/>
      <c r="AI181" s="978"/>
      <c r="AJ181" s="982"/>
      <c r="AK181" s="1039"/>
      <c r="AL181" s="988"/>
    </row>
    <row r="182" spans="1:39">
      <c r="A182" s="999"/>
      <c r="B182" s="164"/>
      <c r="C182" s="164"/>
      <c r="D182" s="162"/>
      <c r="E182" s="969"/>
      <c r="F182" s="1000"/>
      <c r="G182" s="1000"/>
      <c r="H182" s="1000"/>
      <c r="I182" s="1000"/>
      <c r="J182" s="971"/>
      <c r="K182" s="1000"/>
      <c r="L182" s="541"/>
      <c r="M182" s="1000"/>
      <c r="N182" s="1000"/>
      <c r="O182" s="541"/>
      <c r="P182" s="541"/>
      <c r="Q182" s="1000"/>
      <c r="R182" s="1000"/>
      <c r="S182" s="971"/>
      <c r="T182" s="542"/>
      <c r="U182" s="542"/>
      <c r="V182" s="541"/>
      <c r="W182" s="543"/>
      <c r="X182" s="972"/>
      <c r="Y182" s="162"/>
      <c r="Z182" s="162"/>
      <c r="AA182" s="162"/>
      <c r="AB182" s="164"/>
      <c r="AC182" s="1001"/>
      <c r="AD182" s="974"/>
      <c r="AE182" s="975"/>
      <c r="AF182" s="544"/>
      <c r="AG182" s="1030"/>
      <c r="AH182" s="978"/>
      <c r="AI182" s="978"/>
      <c r="AJ182" s="982"/>
      <c r="AK182" s="1039"/>
      <c r="AL182" s="988"/>
    </row>
    <row r="183" spans="1:39">
      <c r="A183" s="999"/>
      <c r="B183" s="164"/>
      <c r="C183" s="164"/>
      <c r="D183" s="162"/>
      <c r="E183" s="969"/>
      <c r="F183" s="1000"/>
      <c r="G183" s="1000"/>
      <c r="H183" s="1000"/>
      <c r="I183" s="1000"/>
      <c r="J183" s="971"/>
      <c r="K183" s="1000"/>
      <c r="L183" s="541"/>
      <c r="M183" s="1000"/>
      <c r="N183" s="1000"/>
      <c r="O183" s="541"/>
      <c r="P183" s="541"/>
      <c r="Q183" s="1000"/>
      <c r="R183" s="1000"/>
      <c r="S183" s="971"/>
      <c r="T183" s="542"/>
      <c r="U183" s="542"/>
      <c r="V183" s="541"/>
      <c r="W183" s="543"/>
      <c r="X183" s="972"/>
      <c r="Y183" s="162"/>
      <c r="Z183" s="162"/>
      <c r="AA183" s="162"/>
      <c r="AB183" s="164"/>
      <c r="AC183" s="1001"/>
      <c r="AD183" s="974"/>
      <c r="AE183" s="975"/>
      <c r="AF183" s="544"/>
      <c r="AG183" s="1030"/>
      <c r="AH183" s="978"/>
      <c r="AI183" s="978"/>
      <c r="AJ183" s="982"/>
      <c r="AK183" s="1040"/>
      <c r="AL183" s="985"/>
      <c r="AM183" s="991"/>
    </row>
    <row r="184" spans="1:39">
      <c r="A184" s="999"/>
      <c r="B184" s="164"/>
      <c r="C184" s="164"/>
      <c r="D184" s="162"/>
      <c r="E184" s="969"/>
      <c r="F184" s="1000"/>
      <c r="G184" s="1000"/>
      <c r="H184" s="1000"/>
      <c r="I184" s="1000"/>
      <c r="J184" s="971"/>
      <c r="K184" s="1000"/>
      <c r="L184" s="541"/>
      <c r="M184" s="1000"/>
      <c r="N184" s="1000"/>
      <c r="O184" s="541"/>
      <c r="P184" s="541"/>
      <c r="Q184" s="1000"/>
      <c r="R184" s="1000"/>
      <c r="S184" s="971"/>
      <c r="T184" s="542"/>
      <c r="U184" s="542"/>
      <c r="V184" s="541"/>
      <c r="W184" s="543"/>
      <c r="X184" s="972"/>
      <c r="Y184" s="162"/>
      <c r="Z184" s="162"/>
      <c r="AA184" s="162"/>
      <c r="AB184" s="164"/>
      <c r="AC184" s="1001"/>
      <c r="AD184" s="974"/>
      <c r="AE184" s="975"/>
      <c r="AF184" s="544"/>
      <c r="AG184" s="1030"/>
      <c r="AH184" s="978"/>
      <c r="AI184" s="978"/>
      <c r="AJ184" s="982"/>
      <c r="AK184" s="1040"/>
      <c r="AL184" s="985"/>
      <c r="AM184" s="991"/>
    </row>
    <row r="185" spans="1:39">
      <c r="A185" s="999"/>
      <c r="B185" s="164"/>
      <c r="C185" s="164"/>
      <c r="D185" s="162"/>
      <c r="E185" s="969"/>
      <c r="F185" s="1000"/>
      <c r="G185" s="1000"/>
      <c r="H185" s="1000"/>
      <c r="I185" s="1000"/>
      <c r="J185" s="971"/>
      <c r="K185" s="1000"/>
      <c r="L185" s="541"/>
      <c r="M185" s="1000"/>
      <c r="N185" s="1000"/>
      <c r="O185" s="541"/>
      <c r="P185" s="541"/>
      <c r="Q185" s="1000"/>
      <c r="R185" s="1000"/>
      <c r="S185" s="971"/>
      <c r="T185" s="542"/>
      <c r="U185" s="542"/>
      <c r="V185" s="541"/>
      <c r="W185" s="543"/>
      <c r="X185" s="972"/>
      <c r="Y185" s="162"/>
      <c r="Z185" s="162"/>
      <c r="AA185" s="162"/>
      <c r="AB185" s="164"/>
      <c r="AC185" s="1001"/>
      <c r="AD185" s="974"/>
      <c r="AE185" s="975"/>
      <c r="AF185" s="544"/>
      <c r="AG185" s="1030"/>
      <c r="AH185" s="978"/>
      <c r="AI185" s="978"/>
      <c r="AJ185" s="982"/>
      <c r="AK185" s="1039"/>
      <c r="AL185" s="988"/>
    </row>
    <row r="186" spans="1:39">
      <c r="A186" s="999"/>
      <c r="B186" s="164"/>
      <c r="C186" s="164"/>
      <c r="D186" s="162"/>
      <c r="E186" s="164"/>
      <c r="F186" s="1000"/>
      <c r="G186" s="1000"/>
      <c r="H186" s="1000"/>
      <c r="I186" s="1000"/>
      <c r="J186" s="971"/>
      <c r="K186" s="1000"/>
      <c r="L186" s="541"/>
      <c r="M186" s="1000"/>
      <c r="N186" s="1000"/>
      <c r="O186" s="541"/>
      <c r="P186" s="541"/>
      <c r="Q186" s="1000"/>
      <c r="R186" s="1000"/>
      <c r="S186" s="971"/>
      <c r="T186" s="542"/>
      <c r="U186" s="542"/>
      <c r="V186" s="541"/>
      <c r="W186" s="543"/>
      <c r="X186" s="972"/>
      <c r="Y186" s="162"/>
      <c r="Z186" s="162"/>
      <c r="AA186" s="162"/>
      <c r="AB186" s="164"/>
      <c r="AC186" s="1001"/>
      <c r="AD186" s="974"/>
      <c r="AE186" s="975"/>
      <c r="AF186" s="544"/>
      <c r="AG186" s="1030"/>
      <c r="AH186" s="978"/>
      <c r="AI186" s="978"/>
      <c r="AJ186" s="982"/>
      <c r="AK186" s="1039"/>
      <c r="AL186" s="988"/>
    </row>
    <row r="187" spans="1:39">
      <c r="A187" s="999"/>
      <c r="B187" s="164"/>
      <c r="C187" s="164"/>
      <c r="D187" s="162"/>
      <c r="E187" s="164"/>
      <c r="F187" s="1000"/>
      <c r="G187" s="1000"/>
      <c r="H187" s="1000"/>
      <c r="I187" s="1000"/>
      <c r="J187" s="971"/>
      <c r="K187" s="1000"/>
      <c r="L187" s="541"/>
      <c r="M187" s="1000"/>
      <c r="N187" s="1000"/>
      <c r="O187" s="541"/>
      <c r="P187" s="541"/>
      <c r="Q187" s="1000"/>
      <c r="R187" s="1000"/>
      <c r="S187" s="971"/>
      <c r="T187" s="542"/>
      <c r="U187" s="542"/>
      <c r="V187" s="541"/>
      <c r="W187" s="543"/>
      <c r="X187" s="972"/>
      <c r="Y187" s="162"/>
      <c r="Z187" s="162"/>
      <c r="AA187" s="162"/>
      <c r="AB187" s="164"/>
      <c r="AC187" s="1001"/>
      <c r="AD187" s="974"/>
      <c r="AE187" s="975"/>
      <c r="AF187" s="544"/>
      <c r="AG187" s="1030"/>
      <c r="AH187" s="978"/>
      <c r="AI187" s="978"/>
      <c r="AJ187" s="982"/>
      <c r="AK187" s="1040"/>
      <c r="AL187" s="985"/>
      <c r="AM187" s="991"/>
    </row>
    <row r="188" spans="1:39">
      <c r="A188" s="999"/>
      <c r="B188" s="164"/>
      <c r="C188" s="164"/>
      <c r="D188" s="162"/>
      <c r="E188" s="164"/>
      <c r="F188" s="1000"/>
      <c r="G188" s="1000"/>
      <c r="H188" s="1000"/>
      <c r="I188" s="1000"/>
      <c r="J188" s="971"/>
      <c r="K188" s="1000"/>
      <c r="L188" s="541"/>
      <c r="M188" s="1000"/>
      <c r="N188" s="1000"/>
      <c r="O188" s="541"/>
      <c r="P188" s="541"/>
      <c r="Q188" s="1000"/>
      <c r="R188" s="1000"/>
      <c r="S188" s="971"/>
      <c r="T188" s="542"/>
      <c r="U188" s="542"/>
      <c r="V188" s="541"/>
      <c r="W188" s="543"/>
      <c r="X188" s="972"/>
      <c r="Y188" s="162"/>
      <c r="Z188" s="162"/>
      <c r="AA188" s="162"/>
      <c r="AB188" s="164"/>
      <c r="AC188" s="1001"/>
      <c r="AD188" s="974"/>
      <c r="AE188" s="975"/>
      <c r="AF188" s="544"/>
      <c r="AG188" s="1030"/>
      <c r="AH188" s="978"/>
      <c r="AI188" s="978"/>
      <c r="AJ188" s="982"/>
      <c r="AK188" s="1040"/>
      <c r="AL188" s="985"/>
      <c r="AM188" s="991"/>
    </row>
    <row r="189" spans="1:39">
      <c r="A189" s="999"/>
      <c r="B189" s="164"/>
      <c r="C189" s="164"/>
      <c r="D189" s="162"/>
      <c r="E189" s="164"/>
      <c r="F189" s="1000"/>
      <c r="G189" s="1000"/>
      <c r="H189" s="1000"/>
      <c r="I189" s="1000"/>
      <c r="J189" s="971"/>
      <c r="K189" s="1000"/>
      <c r="L189" s="541"/>
      <c r="M189" s="1000"/>
      <c r="N189" s="1000"/>
      <c r="O189" s="541"/>
      <c r="P189" s="541"/>
      <c r="Q189" s="1000"/>
      <c r="R189" s="1000"/>
      <c r="S189" s="971"/>
      <c r="T189" s="542"/>
      <c r="U189" s="542"/>
      <c r="V189" s="541"/>
      <c r="W189" s="543"/>
      <c r="X189" s="972"/>
      <c r="Y189" s="162"/>
      <c r="Z189" s="162"/>
      <c r="AA189" s="162"/>
      <c r="AB189" s="164"/>
      <c r="AC189" s="1001"/>
      <c r="AD189" s="974"/>
      <c r="AE189" s="975"/>
      <c r="AF189" s="544"/>
      <c r="AG189" s="1030"/>
      <c r="AH189" s="978"/>
      <c r="AI189" s="978"/>
      <c r="AJ189" s="982"/>
      <c r="AK189" s="1039"/>
      <c r="AL189" s="988"/>
    </row>
    <row r="190" spans="1:39">
      <c r="A190" s="999"/>
      <c r="B190" s="164"/>
      <c r="C190" s="164"/>
      <c r="D190" s="162"/>
      <c r="E190" s="164"/>
      <c r="F190" s="1000"/>
      <c r="G190" s="1000"/>
      <c r="H190" s="1000"/>
      <c r="I190" s="1000"/>
      <c r="J190" s="971"/>
      <c r="K190" s="1000"/>
      <c r="L190" s="541"/>
      <c r="M190" s="1000"/>
      <c r="N190" s="1000"/>
      <c r="O190" s="541"/>
      <c r="P190" s="541"/>
      <c r="Q190" s="1000"/>
      <c r="R190" s="1000"/>
      <c r="S190" s="971"/>
      <c r="T190" s="542"/>
      <c r="U190" s="542"/>
      <c r="V190" s="541"/>
      <c r="W190" s="543"/>
      <c r="X190" s="972"/>
      <c r="Y190" s="162"/>
      <c r="Z190" s="162"/>
      <c r="AA190" s="162"/>
      <c r="AB190" s="164"/>
      <c r="AC190" s="1001"/>
      <c r="AD190" s="974"/>
      <c r="AE190" s="975"/>
      <c r="AF190" s="544"/>
      <c r="AG190" s="1030"/>
      <c r="AH190" s="978"/>
      <c r="AI190" s="978"/>
      <c r="AJ190" s="982"/>
      <c r="AK190" s="1039"/>
      <c r="AL190" s="988"/>
    </row>
    <row r="191" spans="1:39">
      <c r="A191" s="999"/>
      <c r="B191" s="164"/>
      <c r="C191" s="164"/>
      <c r="D191" s="162"/>
      <c r="E191" s="164"/>
      <c r="F191" s="1000"/>
      <c r="G191" s="1000"/>
      <c r="H191" s="1000"/>
      <c r="I191" s="1000"/>
      <c r="J191" s="971"/>
      <c r="K191" s="1000"/>
      <c r="L191" s="541"/>
      <c r="M191" s="1000"/>
      <c r="N191" s="1000"/>
      <c r="O191" s="541"/>
      <c r="P191" s="541"/>
      <c r="Q191" s="1000"/>
      <c r="R191" s="1000"/>
      <c r="S191" s="971"/>
      <c r="T191" s="542"/>
      <c r="U191" s="542"/>
      <c r="V191" s="541"/>
      <c r="W191" s="543"/>
      <c r="X191" s="972"/>
      <c r="Y191" s="162"/>
      <c r="Z191" s="162"/>
      <c r="AA191" s="162"/>
      <c r="AB191" s="164"/>
      <c r="AC191" s="1001"/>
      <c r="AD191" s="974"/>
      <c r="AE191" s="975"/>
      <c r="AF191" s="544"/>
      <c r="AG191" s="1030"/>
      <c r="AH191" s="978"/>
      <c r="AI191" s="978"/>
      <c r="AJ191" s="982"/>
      <c r="AK191" s="1040"/>
      <c r="AL191" s="985"/>
      <c r="AM191" s="991"/>
    </row>
    <row r="192" spans="1:39">
      <c r="A192" s="999"/>
      <c r="B192" s="164"/>
      <c r="C192" s="164"/>
      <c r="D192" s="162"/>
      <c r="E192" s="164"/>
      <c r="F192" s="1000"/>
      <c r="G192" s="1000"/>
      <c r="H192" s="1000"/>
      <c r="I192" s="1000"/>
      <c r="J192" s="971"/>
      <c r="K192" s="1000"/>
      <c r="L192" s="541"/>
      <c r="M192" s="1000"/>
      <c r="N192" s="1000"/>
      <c r="O192" s="541"/>
      <c r="P192" s="541"/>
      <c r="Q192" s="1000"/>
      <c r="R192" s="1000"/>
      <c r="S192" s="971"/>
      <c r="T192" s="542"/>
      <c r="U192" s="542"/>
      <c r="V192" s="541"/>
      <c r="W192" s="543"/>
      <c r="X192" s="972"/>
      <c r="Y192" s="162"/>
      <c r="Z192" s="162"/>
      <c r="AA192" s="162"/>
      <c r="AB192" s="164"/>
      <c r="AC192" s="1001"/>
      <c r="AD192" s="974"/>
      <c r="AE192" s="975"/>
      <c r="AF192" s="544"/>
      <c r="AG192" s="1030"/>
      <c r="AH192" s="978"/>
      <c r="AI192" s="978"/>
      <c r="AJ192" s="982"/>
      <c r="AK192" s="1040"/>
      <c r="AL192" s="985"/>
      <c r="AM192" s="991"/>
    </row>
    <row r="193" spans="1:39">
      <c r="A193" s="999"/>
      <c r="B193" s="164"/>
      <c r="C193" s="164"/>
      <c r="D193" s="162"/>
      <c r="E193" s="164"/>
      <c r="F193" s="1000"/>
      <c r="G193" s="1000"/>
      <c r="H193" s="1000"/>
      <c r="I193" s="1000"/>
      <c r="J193" s="971"/>
      <c r="K193" s="1000"/>
      <c r="L193" s="541"/>
      <c r="M193" s="1000"/>
      <c r="N193" s="1000"/>
      <c r="O193" s="541"/>
      <c r="P193" s="541"/>
      <c r="Q193" s="1000"/>
      <c r="R193" s="1000"/>
      <c r="S193" s="971"/>
      <c r="T193" s="542"/>
      <c r="U193" s="542"/>
      <c r="V193" s="541"/>
      <c r="W193" s="543"/>
      <c r="X193" s="972"/>
      <c r="Y193" s="162"/>
      <c r="Z193" s="162"/>
      <c r="AA193" s="162"/>
      <c r="AB193" s="164"/>
      <c r="AC193" s="1001"/>
      <c r="AD193" s="974"/>
      <c r="AE193" s="975"/>
      <c r="AF193" s="544"/>
      <c r="AG193" s="1030"/>
      <c r="AH193" s="978"/>
      <c r="AI193" s="978"/>
      <c r="AJ193" s="982"/>
      <c r="AK193" s="1039"/>
      <c r="AL193" s="988"/>
    </row>
    <row r="194" spans="1:39">
      <c r="A194" s="999"/>
      <c r="B194" s="164"/>
      <c r="C194" s="164"/>
      <c r="D194" s="162"/>
      <c r="E194" s="164"/>
      <c r="F194" s="1000"/>
      <c r="G194" s="1000"/>
      <c r="H194" s="1000"/>
      <c r="I194" s="1000"/>
      <c r="J194" s="971"/>
      <c r="K194" s="1000"/>
      <c r="L194" s="541"/>
      <c r="M194" s="1000"/>
      <c r="N194" s="1000"/>
      <c r="O194" s="541"/>
      <c r="P194" s="541"/>
      <c r="Q194" s="1000"/>
      <c r="R194" s="1000"/>
      <c r="S194" s="971"/>
      <c r="T194" s="542"/>
      <c r="U194" s="542"/>
      <c r="V194" s="541"/>
      <c r="W194" s="543"/>
      <c r="X194" s="972"/>
      <c r="Y194" s="162"/>
      <c r="Z194" s="162"/>
      <c r="AA194" s="162"/>
      <c r="AB194" s="164"/>
      <c r="AC194" s="1001"/>
      <c r="AD194" s="974"/>
      <c r="AE194" s="975"/>
      <c r="AF194" s="544"/>
      <c r="AG194" s="1030"/>
      <c r="AH194" s="978"/>
      <c r="AI194" s="978"/>
      <c r="AJ194" s="982"/>
      <c r="AK194" s="1039"/>
      <c r="AL194" s="988"/>
    </row>
    <row r="195" spans="1:39">
      <c r="A195" s="999"/>
      <c r="B195" s="164"/>
      <c r="C195" s="164"/>
      <c r="D195" s="162"/>
      <c r="E195" s="164"/>
      <c r="F195" s="1000"/>
      <c r="G195" s="1000"/>
      <c r="H195" s="1000"/>
      <c r="I195" s="1000"/>
      <c r="J195" s="971"/>
      <c r="K195" s="1000"/>
      <c r="L195" s="541"/>
      <c r="M195" s="1000"/>
      <c r="N195" s="1000"/>
      <c r="O195" s="541"/>
      <c r="P195" s="541"/>
      <c r="Q195" s="1000"/>
      <c r="R195" s="1000"/>
      <c r="S195" s="971"/>
      <c r="T195" s="542"/>
      <c r="U195" s="542"/>
      <c r="V195" s="541"/>
      <c r="W195" s="543"/>
      <c r="X195" s="972"/>
      <c r="Y195" s="162"/>
      <c r="Z195" s="162"/>
      <c r="AA195" s="162"/>
      <c r="AB195" s="164"/>
      <c r="AC195" s="1001"/>
      <c r="AD195" s="974"/>
      <c r="AE195" s="975"/>
      <c r="AF195" s="544"/>
      <c r="AG195" s="1030"/>
      <c r="AH195" s="978"/>
      <c r="AI195" s="978"/>
      <c r="AJ195" s="982"/>
      <c r="AK195" s="1039"/>
      <c r="AL195" s="988"/>
    </row>
    <row r="196" spans="1:39">
      <c r="A196" s="999"/>
      <c r="B196" s="164"/>
      <c r="C196" s="164"/>
      <c r="D196" s="162"/>
      <c r="E196" s="164"/>
      <c r="F196" s="1000"/>
      <c r="G196" s="1000"/>
      <c r="H196" s="1000"/>
      <c r="I196" s="1000"/>
      <c r="J196" s="971"/>
      <c r="K196" s="1000"/>
      <c r="L196" s="541"/>
      <c r="M196" s="1000"/>
      <c r="N196" s="1000"/>
      <c r="O196" s="541"/>
      <c r="P196" s="541"/>
      <c r="Q196" s="1000"/>
      <c r="R196" s="1000"/>
      <c r="S196" s="971"/>
      <c r="T196" s="542"/>
      <c r="U196" s="542"/>
      <c r="V196" s="541"/>
      <c r="W196" s="543"/>
      <c r="X196" s="972"/>
      <c r="Y196" s="162"/>
      <c r="Z196" s="162"/>
      <c r="AA196" s="162"/>
      <c r="AB196" s="164"/>
      <c r="AC196" s="1001"/>
      <c r="AD196" s="974"/>
      <c r="AE196" s="975"/>
      <c r="AF196" s="544"/>
      <c r="AG196" s="1030"/>
      <c r="AH196" s="978"/>
      <c r="AI196" s="978"/>
      <c r="AJ196" s="982"/>
      <c r="AK196" s="1040"/>
      <c r="AL196" s="985"/>
      <c r="AM196" s="991"/>
    </row>
    <row r="197" spans="1:39">
      <c r="A197" s="999"/>
      <c r="B197" s="164"/>
      <c r="C197" s="164"/>
      <c r="D197" s="162"/>
      <c r="E197" s="164"/>
      <c r="F197" s="1000"/>
      <c r="G197" s="1000"/>
      <c r="H197" s="1000"/>
      <c r="I197" s="1000"/>
      <c r="J197" s="971"/>
      <c r="K197" s="1000"/>
      <c r="L197" s="541"/>
      <c r="M197" s="1000"/>
      <c r="N197" s="1000"/>
      <c r="O197" s="541"/>
      <c r="P197" s="541"/>
      <c r="Q197" s="1000"/>
      <c r="R197" s="1000"/>
      <c r="S197" s="971"/>
      <c r="T197" s="542"/>
      <c r="U197" s="542"/>
      <c r="V197" s="541"/>
      <c r="W197" s="543"/>
      <c r="X197" s="972"/>
      <c r="Y197" s="162"/>
      <c r="Z197" s="162"/>
      <c r="AA197" s="162"/>
      <c r="AB197" s="164"/>
      <c r="AC197" s="1001"/>
      <c r="AD197" s="974"/>
      <c r="AE197" s="975"/>
      <c r="AF197" s="544"/>
      <c r="AG197" s="1030"/>
      <c r="AH197" s="978"/>
      <c r="AI197" s="978"/>
      <c r="AJ197" s="982"/>
      <c r="AK197" s="1040"/>
      <c r="AL197" s="985"/>
      <c r="AM197" s="991"/>
    </row>
    <row r="198" spans="1:39">
      <c r="A198" s="999"/>
      <c r="B198" s="164"/>
      <c r="C198" s="164"/>
      <c r="D198" s="162"/>
      <c r="E198" s="164"/>
      <c r="F198" s="1000"/>
      <c r="G198" s="1000"/>
      <c r="H198" s="1000"/>
      <c r="I198" s="1000"/>
      <c r="J198" s="971"/>
      <c r="K198" s="1000"/>
      <c r="L198" s="541"/>
      <c r="M198" s="1000"/>
      <c r="N198" s="1000"/>
      <c r="O198" s="541"/>
      <c r="P198" s="541"/>
      <c r="Q198" s="1000"/>
      <c r="R198" s="1000"/>
      <c r="S198" s="971"/>
      <c r="T198" s="542"/>
      <c r="U198" s="542"/>
      <c r="V198" s="541"/>
      <c r="W198" s="543"/>
      <c r="X198" s="972"/>
      <c r="Y198" s="162"/>
      <c r="Z198" s="162"/>
      <c r="AA198" s="162"/>
      <c r="AB198" s="164"/>
      <c r="AC198" s="1001"/>
      <c r="AD198" s="974"/>
      <c r="AE198" s="975"/>
      <c r="AF198" s="544"/>
      <c r="AG198" s="1030"/>
      <c r="AH198" s="978"/>
      <c r="AI198" s="978"/>
      <c r="AJ198" s="982"/>
      <c r="AK198" s="1039"/>
      <c r="AL198" s="988"/>
    </row>
    <row r="199" spans="1:39">
      <c r="A199" s="999"/>
      <c r="B199" s="164"/>
      <c r="C199" s="164"/>
      <c r="D199" s="162"/>
      <c r="E199" s="164"/>
      <c r="F199" s="1000"/>
      <c r="G199" s="1000"/>
      <c r="H199" s="1000"/>
      <c r="I199" s="1000"/>
      <c r="J199" s="971"/>
      <c r="K199" s="1000"/>
      <c r="L199" s="541"/>
      <c r="M199" s="1000"/>
      <c r="N199" s="1000"/>
      <c r="O199" s="541"/>
      <c r="P199" s="541"/>
      <c r="Q199" s="1000"/>
      <c r="R199" s="1000"/>
      <c r="S199" s="971"/>
      <c r="T199" s="542"/>
      <c r="U199" s="542"/>
      <c r="V199" s="541"/>
      <c r="W199" s="543"/>
      <c r="X199" s="972"/>
      <c r="Y199" s="162"/>
      <c r="Z199" s="162"/>
      <c r="AA199" s="162"/>
      <c r="AB199" s="164"/>
      <c r="AC199" s="1001"/>
      <c r="AD199" s="974"/>
      <c r="AE199" s="975"/>
      <c r="AF199" s="544"/>
      <c r="AG199" s="1030"/>
      <c r="AH199" s="978"/>
      <c r="AI199" s="978"/>
      <c r="AJ199" s="982"/>
      <c r="AK199" s="1039"/>
      <c r="AL199" s="988"/>
    </row>
    <row r="200" spans="1:39">
      <c r="A200" s="999"/>
      <c r="B200" s="164"/>
      <c r="C200" s="164"/>
      <c r="D200" s="162"/>
      <c r="E200" s="164"/>
      <c r="F200" s="1000"/>
      <c r="G200" s="1000"/>
      <c r="H200" s="164"/>
      <c r="I200" s="164"/>
      <c r="J200" s="971"/>
      <c r="K200" s="164"/>
      <c r="L200" s="541"/>
      <c r="M200" s="164"/>
      <c r="N200" s="164"/>
      <c r="O200" s="541"/>
      <c r="P200" s="541"/>
      <c r="Q200" s="1000"/>
      <c r="R200" s="1000"/>
      <c r="S200" s="971"/>
      <c r="T200" s="542"/>
      <c r="U200" s="542"/>
      <c r="V200" s="541"/>
      <c r="W200" s="543"/>
      <c r="X200" s="972"/>
      <c r="Y200" s="162"/>
      <c r="Z200" s="162"/>
      <c r="AA200" s="162"/>
      <c r="AB200" s="164"/>
      <c r="AC200" s="1001"/>
      <c r="AD200" s="974"/>
      <c r="AE200" s="975"/>
      <c r="AF200" s="544"/>
      <c r="AG200" s="1030"/>
      <c r="AH200" s="978"/>
      <c r="AI200" s="978"/>
      <c r="AJ200" s="982"/>
      <c r="AK200" s="1039"/>
      <c r="AL200" s="988"/>
    </row>
    <row r="201" spans="1:39">
      <c r="A201" s="999"/>
      <c r="B201" s="164"/>
      <c r="C201" s="164"/>
      <c r="D201" s="162"/>
      <c r="E201" s="164"/>
      <c r="F201" s="1000"/>
      <c r="G201" s="1000"/>
      <c r="H201" s="1000"/>
      <c r="I201" s="1000"/>
      <c r="J201" s="971"/>
      <c r="K201" s="1000"/>
      <c r="L201" s="541"/>
      <c r="M201" s="1000"/>
      <c r="N201" s="1000"/>
      <c r="O201" s="541"/>
      <c r="P201" s="541"/>
      <c r="Q201" s="1000"/>
      <c r="R201" s="1000"/>
      <c r="S201" s="971"/>
      <c r="T201" s="542"/>
      <c r="U201" s="542"/>
      <c r="V201" s="541"/>
      <c r="W201" s="543"/>
      <c r="X201" s="972"/>
      <c r="Y201" s="162"/>
      <c r="Z201" s="162"/>
      <c r="AA201" s="162"/>
      <c r="AB201" s="164"/>
      <c r="AC201" s="1001"/>
      <c r="AD201" s="974"/>
      <c r="AE201" s="975"/>
      <c r="AF201" s="544"/>
      <c r="AG201" s="1030"/>
      <c r="AH201" s="978"/>
      <c r="AI201" s="978"/>
      <c r="AJ201" s="982"/>
      <c r="AK201" s="1040"/>
      <c r="AL201" s="985"/>
      <c r="AM201" s="991"/>
    </row>
    <row r="202" spans="1:39">
      <c r="A202" s="999"/>
      <c r="B202" s="164"/>
      <c r="C202" s="164"/>
      <c r="D202" s="162"/>
      <c r="E202" s="164"/>
      <c r="F202" s="1000"/>
      <c r="G202" s="1000"/>
      <c r="H202" s="1000"/>
      <c r="I202" s="1000"/>
      <c r="J202" s="971"/>
      <c r="K202" s="1000"/>
      <c r="L202" s="541"/>
      <c r="M202" s="1000"/>
      <c r="N202" s="1000"/>
      <c r="O202" s="541"/>
      <c r="P202" s="541"/>
      <c r="Q202" s="1000"/>
      <c r="R202" s="1000"/>
      <c r="S202" s="971"/>
      <c r="T202" s="542"/>
      <c r="U202" s="542"/>
      <c r="V202" s="541"/>
      <c r="W202" s="543"/>
      <c r="X202" s="972"/>
      <c r="Y202" s="162"/>
      <c r="Z202" s="162"/>
      <c r="AA202" s="162"/>
      <c r="AB202" s="164"/>
      <c r="AC202" s="1001"/>
      <c r="AD202" s="974"/>
      <c r="AE202" s="975"/>
      <c r="AF202" s="544"/>
      <c r="AG202" s="1030"/>
      <c r="AH202" s="978"/>
      <c r="AI202" s="978"/>
      <c r="AJ202" s="982"/>
      <c r="AK202" s="1040"/>
      <c r="AL202" s="985"/>
      <c r="AM202" s="991"/>
    </row>
    <row r="203" spans="1:39">
      <c r="A203" s="999"/>
      <c r="B203" s="164"/>
      <c r="C203" s="164"/>
      <c r="D203" s="162"/>
      <c r="E203" s="164"/>
      <c r="F203" s="1000"/>
      <c r="G203" s="1000"/>
      <c r="H203" s="1000"/>
      <c r="I203" s="1000"/>
      <c r="J203" s="971"/>
      <c r="K203" s="1000"/>
      <c r="L203" s="541"/>
      <c r="M203" s="1000"/>
      <c r="N203" s="1000"/>
      <c r="O203" s="541"/>
      <c r="P203" s="541"/>
      <c r="Q203" s="1000"/>
      <c r="R203" s="1000"/>
      <c r="S203" s="971"/>
      <c r="T203" s="542"/>
      <c r="U203" s="542"/>
      <c r="V203" s="541"/>
      <c r="W203" s="543"/>
      <c r="X203" s="972"/>
      <c r="Y203" s="162"/>
      <c r="Z203" s="162"/>
      <c r="AA203" s="162"/>
      <c r="AB203" s="164"/>
      <c r="AC203" s="1001"/>
      <c r="AD203" s="974"/>
      <c r="AE203" s="975"/>
      <c r="AF203" s="544"/>
      <c r="AG203" s="1030"/>
      <c r="AH203" s="978"/>
      <c r="AI203" s="978"/>
      <c r="AJ203" s="982"/>
      <c r="AK203" s="1039"/>
      <c r="AL203" s="988"/>
    </row>
    <row r="204" spans="1:39">
      <c r="A204" s="999"/>
      <c r="B204" s="164"/>
      <c r="C204" s="164"/>
      <c r="D204" s="162"/>
      <c r="E204" s="164"/>
      <c r="F204" s="1000"/>
      <c r="G204" s="1000"/>
      <c r="H204" s="1000"/>
      <c r="I204" s="1000"/>
      <c r="J204" s="971"/>
      <c r="K204" s="1000"/>
      <c r="L204" s="541"/>
      <c r="M204" s="1000"/>
      <c r="N204" s="1000"/>
      <c r="O204" s="541"/>
      <c r="P204" s="541"/>
      <c r="Q204" s="1000"/>
      <c r="R204" s="1000"/>
      <c r="S204" s="971"/>
      <c r="T204" s="542"/>
      <c r="U204" s="542"/>
      <c r="V204" s="541"/>
      <c r="W204" s="543"/>
      <c r="X204" s="972"/>
      <c r="Y204" s="162"/>
      <c r="Z204" s="162"/>
      <c r="AA204" s="162"/>
      <c r="AB204" s="164"/>
      <c r="AC204" s="1001"/>
      <c r="AD204" s="974"/>
      <c r="AE204" s="975"/>
      <c r="AF204" s="544"/>
      <c r="AG204" s="1030"/>
      <c r="AH204" s="978"/>
      <c r="AI204" s="978"/>
      <c r="AJ204" s="982"/>
      <c r="AK204" s="1040"/>
      <c r="AL204" s="985"/>
      <c r="AM204" s="991"/>
    </row>
    <row r="205" spans="1:39">
      <c r="A205" s="999"/>
      <c r="B205" s="164"/>
      <c r="C205" s="164"/>
      <c r="D205" s="162"/>
      <c r="E205" s="164"/>
      <c r="F205" s="1000"/>
      <c r="G205" s="1000"/>
      <c r="H205" s="1000"/>
      <c r="I205" s="1000"/>
      <c r="J205" s="971"/>
      <c r="K205" s="1000"/>
      <c r="L205" s="541"/>
      <c r="M205" s="1000"/>
      <c r="N205" s="1000"/>
      <c r="O205" s="541"/>
      <c r="P205" s="541"/>
      <c r="Q205" s="1000"/>
      <c r="R205" s="1000"/>
      <c r="S205" s="971"/>
      <c r="T205" s="542"/>
      <c r="U205" s="542"/>
      <c r="V205" s="541"/>
      <c r="W205" s="543"/>
      <c r="X205" s="972"/>
      <c r="Y205" s="162"/>
      <c r="Z205" s="162"/>
      <c r="AA205" s="162"/>
      <c r="AB205" s="164"/>
      <c r="AC205" s="1001"/>
      <c r="AD205" s="974"/>
      <c r="AE205" s="975"/>
      <c r="AF205" s="544"/>
      <c r="AG205" s="1030"/>
      <c r="AH205" s="978"/>
      <c r="AI205" s="978"/>
      <c r="AJ205" s="982"/>
      <c r="AK205" s="1040"/>
      <c r="AL205" s="985"/>
      <c r="AM205" s="991"/>
    </row>
    <row r="206" spans="1:39">
      <c r="A206" s="999"/>
      <c r="B206" s="164"/>
      <c r="C206" s="164"/>
      <c r="D206" s="162"/>
      <c r="E206" s="164"/>
      <c r="F206" s="1000"/>
      <c r="G206" s="1000"/>
      <c r="H206" s="1000"/>
      <c r="I206" s="1000"/>
      <c r="J206" s="971"/>
      <c r="K206" s="1000"/>
      <c r="L206" s="541"/>
      <c r="M206" s="1000"/>
      <c r="N206" s="1000"/>
      <c r="O206" s="541"/>
      <c r="P206" s="541"/>
      <c r="Q206" s="1000"/>
      <c r="R206" s="1000"/>
      <c r="S206" s="971"/>
      <c r="T206" s="542"/>
      <c r="U206" s="542"/>
      <c r="V206" s="541"/>
      <c r="W206" s="543"/>
      <c r="X206" s="972"/>
      <c r="Y206" s="162"/>
      <c r="Z206" s="162"/>
      <c r="AA206" s="162"/>
      <c r="AB206" s="164"/>
      <c r="AC206" s="1001"/>
      <c r="AD206" s="974"/>
      <c r="AE206" s="975"/>
      <c r="AF206" s="544"/>
      <c r="AG206" s="1030"/>
      <c r="AH206" s="978"/>
      <c r="AI206" s="978"/>
      <c r="AJ206" s="982"/>
      <c r="AK206" s="1039"/>
      <c r="AL206" s="988"/>
    </row>
    <row r="207" spans="1:39">
      <c r="A207" s="999"/>
      <c r="B207" s="164"/>
      <c r="C207" s="164"/>
      <c r="D207" s="162"/>
      <c r="E207" s="164"/>
      <c r="F207" s="1000"/>
      <c r="G207" s="1000"/>
      <c r="H207" s="1000"/>
      <c r="I207" s="1000"/>
      <c r="J207" s="971"/>
      <c r="K207" s="1000"/>
      <c r="L207" s="541"/>
      <c r="M207" s="1000"/>
      <c r="N207" s="1000"/>
      <c r="O207" s="541"/>
      <c r="P207" s="541"/>
      <c r="Q207" s="1000"/>
      <c r="R207" s="1000"/>
      <c r="S207" s="971"/>
      <c r="T207" s="542"/>
      <c r="U207" s="542"/>
      <c r="V207" s="541"/>
      <c r="W207" s="543"/>
      <c r="X207" s="972"/>
      <c r="Y207" s="162"/>
      <c r="Z207" s="162"/>
      <c r="AA207" s="162"/>
      <c r="AB207" s="164"/>
      <c r="AC207" s="1001"/>
      <c r="AD207" s="974"/>
      <c r="AE207" s="975"/>
      <c r="AF207" s="544"/>
      <c r="AG207" s="1030"/>
      <c r="AH207" s="978"/>
      <c r="AI207" s="978"/>
      <c r="AJ207" s="982"/>
      <c r="AK207" s="1040"/>
      <c r="AL207" s="985"/>
      <c r="AM207" s="991"/>
    </row>
    <row r="208" spans="1:39">
      <c r="A208" s="999"/>
      <c r="B208" s="164"/>
      <c r="C208" s="164"/>
      <c r="D208" s="162"/>
      <c r="E208" s="164"/>
      <c r="F208" s="1000"/>
      <c r="G208" s="1000"/>
      <c r="H208" s="1000"/>
      <c r="I208" s="1000"/>
      <c r="J208" s="971"/>
      <c r="K208" s="1000"/>
      <c r="L208" s="541"/>
      <c r="M208" s="1000"/>
      <c r="N208" s="1000"/>
      <c r="O208" s="541"/>
      <c r="P208" s="541"/>
      <c r="Q208" s="1000"/>
      <c r="R208" s="1000"/>
      <c r="S208" s="971"/>
      <c r="T208" s="542"/>
      <c r="U208" s="542"/>
      <c r="V208" s="541"/>
      <c r="W208" s="543"/>
      <c r="X208" s="972"/>
      <c r="Y208" s="162"/>
      <c r="Z208" s="162"/>
      <c r="AA208" s="162"/>
      <c r="AB208" s="164"/>
      <c r="AC208" s="1001"/>
      <c r="AD208" s="974"/>
      <c r="AE208" s="975"/>
      <c r="AF208" s="544"/>
      <c r="AG208" s="1030"/>
      <c r="AH208" s="978"/>
      <c r="AI208" s="978"/>
      <c r="AJ208" s="982"/>
      <c r="AK208" s="1040"/>
      <c r="AL208" s="985"/>
      <c r="AM208" s="991"/>
    </row>
    <row r="209" spans="1:39">
      <c r="A209" s="999"/>
      <c r="B209" s="164"/>
      <c r="C209" s="164"/>
      <c r="D209" s="162"/>
      <c r="E209" s="164"/>
      <c r="F209" s="1000"/>
      <c r="G209" s="1000"/>
      <c r="H209" s="1000"/>
      <c r="I209" s="1000"/>
      <c r="J209" s="971"/>
      <c r="K209" s="1000"/>
      <c r="L209" s="541"/>
      <c r="M209" s="1000"/>
      <c r="N209" s="1000"/>
      <c r="O209" s="541"/>
      <c r="P209" s="541"/>
      <c r="Q209" s="1000"/>
      <c r="R209" s="1000"/>
      <c r="S209" s="971"/>
      <c r="T209" s="542"/>
      <c r="U209" s="542"/>
      <c r="V209" s="541"/>
      <c r="W209" s="543"/>
      <c r="X209" s="972"/>
      <c r="Y209" s="162"/>
      <c r="Z209" s="162"/>
      <c r="AA209" s="162"/>
      <c r="AB209" s="164"/>
      <c r="AC209" s="1001"/>
      <c r="AD209" s="974"/>
      <c r="AE209" s="975"/>
      <c r="AF209" s="544"/>
      <c r="AG209" s="1030"/>
      <c r="AH209" s="978"/>
      <c r="AI209" s="978"/>
      <c r="AJ209" s="982"/>
      <c r="AK209" s="1039"/>
      <c r="AL209" s="988"/>
    </row>
    <row r="210" spans="1:39">
      <c r="A210" s="999"/>
      <c r="B210" s="164"/>
      <c r="C210" s="164"/>
      <c r="D210" s="162"/>
      <c r="E210" s="164"/>
      <c r="F210" s="1000"/>
      <c r="G210" s="1000"/>
      <c r="H210" s="1000"/>
      <c r="I210" s="1000"/>
      <c r="J210" s="971"/>
      <c r="K210" s="1000"/>
      <c r="L210" s="541"/>
      <c r="M210" s="1000"/>
      <c r="N210" s="1000"/>
      <c r="O210" s="541"/>
      <c r="P210" s="541"/>
      <c r="Q210" s="1000"/>
      <c r="R210" s="1000"/>
      <c r="S210" s="971"/>
      <c r="T210" s="542"/>
      <c r="U210" s="542"/>
      <c r="V210" s="541"/>
      <c r="W210" s="543"/>
      <c r="X210" s="972"/>
      <c r="Y210" s="162"/>
      <c r="Z210" s="162"/>
      <c r="AA210" s="162"/>
      <c r="AB210" s="164"/>
      <c r="AC210" s="1001"/>
      <c r="AD210" s="974"/>
      <c r="AE210" s="975"/>
      <c r="AF210" s="544"/>
      <c r="AG210" s="1030"/>
      <c r="AH210" s="978"/>
      <c r="AI210" s="978"/>
      <c r="AJ210" s="982"/>
      <c r="AK210" s="1039"/>
      <c r="AL210" s="988"/>
    </row>
    <row r="211" spans="1:39">
      <c r="A211" s="999"/>
      <c r="B211" s="164"/>
      <c r="C211" s="164"/>
      <c r="D211" s="162"/>
      <c r="E211" s="164"/>
      <c r="F211" s="1000"/>
      <c r="G211" s="1000"/>
      <c r="H211" s="1000"/>
      <c r="I211" s="1000"/>
      <c r="J211" s="971"/>
      <c r="K211" s="1000"/>
      <c r="L211" s="541"/>
      <c r="M211" s="1000"/>
      <c r="N211" s="1000"/>
      <c r="O211" s="541"/>
      <c r="P211" s="541"/>
      <c r="Q211" s="1000"/>
      <c r="R211" s="1000"/>
      <c r="S211" s="971"/>
      <c r="T211" s="542"/>
      <c r="U211" s="542"/>
      <c r="V211" s="541"/>
      <c r="W211" s="543"/>
      <c r="X211" s="972"/>
      <c r="Y211" s="162"/>
      <c r="Z211" s="162"/>
      <c r="AA211" s="162"/>
      <c r="AB211" s="164"/>
      <c r="AC211" s="1001"/>
      <c r="AD211" s="974"/>
      <c r="AE211" s="975"/>
      <c r="AF211" s="544"/>
      <c r="AG211" s="1030"/>
      <c r="AH211" s="978"/>
      <c r="AI211" s="978"/>
      <c r="AJ211" s="982"/>
      <c r="AK211" s="1040"/>
      <c r="AL211" s="985"/>
      <c r="AM211" s="991"/>
    </row>
    <row r="212" spans="1:39">
      <c r="A212" s="999"/>
      <c r="B212" s="164"/>
      <c r="C212" s="164"/>
      <c r="D212" s="162"/>
      <c r="E212" s="164"/>
      <c r="F212" s="1000"/>
      <c r="G212" s="1000"/>
      <c r="H212" s="1000"/>
      <c r="I212" s="1000"/>
      <c r="J212" s="971"/>
      <c r="K212" s="1000"/>
      <c r="L212" s="541"/>
      <c r="M212" s="1000"/>
      <c r="N212" s="1000"/>
      <c r="O212" s="541"/>
      <c r="P212" s="541"/>
      <c r="Q212" s="1000"/>
      <c r="R212" s="1000"/>
      <c r="S212" s="971"/>
      <c r="T212" s="542"/>
      <c r="U212" s="542"/>
      <c r="V212" s="541"/>
      <c r="W212" s="543"/>
      <c r="X212" s="972"/>
      <c r="Y212" s="162"/>
      <c r="Z212" s="162"/>
      <c r="AA212" s="162"/>
      <c r="AB212" s="164"/>
      <c r="AC212" s="1001"/>
      <c r="AD212" s="974"/>
      <c r="AE212" s="975"/>
      <c r="AF212" s="544"/>
      <c r="AG212" s="1030"/>
      <c r="AH212" s="978"/>
      <c r="AI212" s="978"/>
      <c r="AJ212" s="978"/>
      <c r="AK212" s="1040"/>
      <c r="AL212" s="985"/>
      <c r="AM212" s="991"/>
    </row>
    <row r="213" spans="1:39">
      <c r="AL213" s="1003"/>
    </row>
    <row r="214" spans="1:39">
      <c r="AL214" s="1003"/>
    </row>
    <row r="215" spans="1:39">
      <c r="AL215" s="1003"/>
    </row>
    <row r="216" spans="1:39">
      <c r="AL216" s="1003"/>
    </row>
    <row r="217" spans="1:39">
      <c r="AL217" s="1003"/>
    </row>
    <row r="218" spans="1:39">
      <c r="AL218" s="1003"/>
    </row>
    <row r="219" spans="1:39">
      <c r="AL219" s="1003"/>
    </row>
    <row r="220" spans="1:39">
      <c r="AL220" s="1003"/>
    </row>
  </sheetData>
  <mergeCells count="7">
    <mergeCell ref="A1:B4"/>
    <mergeCell ref="B6:C6"/>
    <mergeCell ref="C1:AI4"/>
    <mergeCell ref="AJ1:AK2"/>
    <mergeCell ref="AL1:AM2"/>
    <mergeCell ref="AJ3:AM3"/>
    <mergeCell ref="AJ4:AM4"/>
  </mergeCells>
  <phoneticPr fontId="34" type="noConversion"/>
  <conditionalFormatting sqref="A6">
    <cfRule type="cellIs" dxfId="154" priority="6" operator="equal">
      <formula>"NCD-2001"</formula>
    </cfRule>
    <cfRule type="cellIs" dxfId="153" priority="7" operator="equal">
      <formula>"NBS-6259"</formula>
    </cfRule>
  </conditionalFormatting>
  <conditionalFormatting sqref="D6">
    <cfRule type="cellIs" dxfId="152" priority="11" operator="equal">
      <formula>"NCD-2001"</formula>
    </cfRule>
    <cfRule type="cellIs" dxfId="151" priority="12" operator="equal">
      <formula>"NBS-6259"</formula>
    </cfRule>
  </conditionalFormatting>
  <conditionalFormatting sqref="E5:E1048576">
    <cfRule type="cellIs" dxfId="150" priority="2" operator="equal">
      <formula>"ENTRADA"</formula>
    </cfRule>
    <cfRule type="cellIs" dxfId="149" priority="3" operator="equal">
      <formula>"SALIDA"</formula>
    </cfRule>
  </conditionalFormatting>
  <conditionalFormatting sqref="X9:X212">
    <cfRule type="cellIs" dxfId="148" priority="4" operator="equal">
      <formula>"NCD-2001"</formula>
    </cfRule>
    <cfRule type="cellIs" dxfId="147" priority="5" operator="equal">
      <formula>"NBS-6259"</formula>
    </cfRule>
  </conditionalFormatting>
  <conditionalFormatting sqref="Y9:AA101">
    <cfRule type="cellIs" dxfId="146" priority="9" operator="equal">
      <formula>"NCD-2001"</formula>
    </cfRule>
    <cfRule type="cellIs" dxfId="145" priority="10" operator="equal">
      <formula>"NBS-6259"</formula>
    </cfRule>
  </conditionalFormatting>
  <conditionalFormatting sqref="C1">
    <cfRule type="duplicateValues" dxfId="144" priority="1"/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0D8884-BD2E-4020-A36C-36F13CEF6DE7}">
  <sheetPr>
    <tabColor rgb="FFFF3300"/>
  </sheetPr>
  <dimension ref="A1:AM226"/>
  <sheetViews>
    <sheetView showGridLines="0" zoomScale="90" zoomScaleNormal="90" zoomScaleSheetLayoutView="70" workbookViewId="0">
      <pane ySplit="8" topLeftCell="A175" activePane="bottomLeft" state="frozen"/>
      <selection activeCell="A356" sqref="A356"/>
      <selection pane="bottomLeft" sqref="A1:XFD4"/>
    </sheetView>
  </sheetViews>
  <sheetFormatPr baseColWidth="10" defaultColWidth="7.375" defaultRowHeight="10.9"/>
  <cols>
    <col min="1" max="1" width="11.25" style="957" bestFit="1" customWidth="1"/>
    <col min="2" max="2" width="19.875" style="957" customWidth="1"/>
    <col min="3" max="3" width="15.125" style="957" customWidth="1"/>
    <col min="4" max="4" width="46.875" style="158" customWidth="1"/>
    <col min="5" max="5" width="16.75" style="957" bestFit="1" customWidth="1"/>
    <col min="6" max="7" width="10.875" style="957" customWidth="1"/>
    <col min="8" max="9" width="12.25" style="957" customWidth="1"/>
    <col min="10" max="10" width="11.25" style="158" customWidth="1"/>
    <col min="11" max="11" width="10.25" style="957" customWidth="1"/>
    <col min="12" max="12" width="14.375" style="158" customWidth="1"/>
    <col min="13" max="14" width="12.625" style="957" customWidth="1"/>
    <col min="15" max="15" width="10" style="158" customWidth="1"/>
    <col min="16" max="16" width="11.25" style="158" customWidth="1"/>
    <col min="17" max="18" width="11.875" style="957" customWidth="1"/>
    <col min="19" max="19" width="13.375" style="158" bestFit="1" customWidth="1"/>
    <col min="20" max="21" width="10.125" style="158" customWidth="1"/>
    <col min="22" max="22" width="9.75" style="158" customWidth="1"/>
    <col min="23" max="23" width="11.25" style="158" customWidth="1"/>
    <col min="24" max="24" width="9.75" style="158" bestFit="1" customWidth="1"/>
    <col min="25" max="25" width="18.25" style="158" bestFit="1" customWidth="1"/>
    <col min="26" max="26" width="15.125" style="158" customWidth="1"/>
    <col min="27" max="27" width="8.625" style="158" customWidth="1"/>
    <col min="28" max="28" width="28" style="957" customWidth="1"/>
    <col min="29" max="29" width="13.125" style="958" bestFit="1" customWidth="1"/>
    <col min="30" max="30" width="9.875" style="957" bestFit="1" customWidth="1"/>
    <col min="31" max="31" width="8.25" style="959" bestFit="1" customWidth="1"/>
    <col min="32" max="32" width="9.125" style="959" bestFit="1" customWidth="1"/>
    <col min="33" max="33" width="48.125" style="960" customWidth="1"/>
    <col min="34" max="34" width="8.875" style="961" bestFit="1" customWidth="1"/>
    <col min="35" max="35" width="8.125" style="957" bestFit="1" customWidth="1"/>
    <col min="36" max="36" width="13.25" style="957" customWidth="1"/>
    <col min="37" max="37" width="16.25" style="961" bestFit="1" customWidth="1"/>
    <col min="38" max="38" width="12.625" style="959" bestFit="1" customWidth="1"/>
    <col min="39" max="39" width="11.625" style="158" bestFit="1" customWidth="1"/>
    <col min="40" max="40" width="9.375" style="158" customWidth="1"/>
    <col min="41" max="41" width="10.375" style="158" customWidth="1"/>
    <col min="42" max="42" width="9.75" style="158" customWidth="1"/>
    <col min="43" max="16384" width="7.375" style="158"/>
  </cols>
  <sheetData>
    <row r="1" spans="1:39" ht="25.5" customHeight="1">
      <c r="A1" s="1170" t="e" vm="1">
        <v>#VALUE!</v>
      </c>
      <c r="B1" s="1170"/>
      <c r="C1" s="1186" t="s">
        <v>425</v>
      </c>
      <c r="D1" s="1187"/>
      <c r="E1" s="1187"/>
      <c r="F1" s="1187"/>
      <c r="G1" s="1187"/>
      <c r="H1" s="1187"/>
      <c r="I1" s="1187"/>
      <c r="J1" s="1187"/>
      <c r="K1" s="1187"/>
      <c r="L1" s="1187"/>
      <c r="M1" s="1187"/>
      <c r="N1" s="1187"/>
      <c r="O1" s="1187"/>
      <c r="P1" s="1187"/>
      <c r="Q1" s="1187"/>
      <c r="R1" s="1187"/>
      <c r="S1" s="1187"/>
      <c r="T1" s="1187"/>
      <c r="U1" s="1187"/>
      <c r="V1" s="1187"/>
      <c r="W1" s="1187"/>
      <c r="X1" s="1187"/>
      <c r="Y1" s="1187"/>
      <c r="Z1" s="1187"/>
      <c r="AA1" s="1187"/>
      <c r="AB1" s="1187"/>
      <c r="AC1" s="1187"/>
      <c r="AD1" s="1187"/>
      <c r="AE1" s="1187"/>
      <c r="AF1" s="1187"/>
      <c r="AG1" s="1187"/>
      <c r="AH1" s="1187"/>
      <c r="AI1" s="1188"/>
      <c r="AJ1" s="1178" t="e" vm="2">
        <v>#VALUE!</v>
      </c>
      <c r="AK1" s="1179"/>
      <c r="AL1" s="1178" t="e" vm="3">
        <v>#VALUE!</v>
      </c>
      <c r="AM1" s="1179"/>
    </row>
    <row r="2" spans="1:39" ht="12.9" customHeight="1">
      <c r="A2" s="1170"/>
      <c r="B2" s="1170"/>
      <c r="C2" s="1189"/>
      <c r="D2" s="1190"/>
      <c r="E2" s="1190"/>
      <c r="F2" s="1190"/>
      <c r="G2" s="1190"/>
      <c r="H2" s="1190"/>
      <c r="I2" s="1190"/>
      <c r="J2" s="1190"/>
      <c r="K2" s="1190"/>
      <c r="L2" s="1190"/>
      <c r="M2" s="1190"/>
      <c r="N2" s="1190"/>
      <c r="O2" s="1190"/>
      <c r="P2" s="1190"/>
      <c r="Q2" s="1190"/>
      <c r="R2" s="1190"/>
      <c r="S2" s="1190"/>
      <c r="T2" s="1190"/>
      <c r="U2" s="1190"/>
      <c r="V2" s="1190"/>
      <c r="W2" s="1190"/>
      <c r="X2" s="1190"/>
      <c r="Y2" s="1190"/>
      <c r="Z2" s="1190"/>
      <c r="AA2" s="1190"/>
      <c r="AB2" s="1190"/>
      <c r="AC2" s="1190"/>
      <c r="AD2" s="1190"/>
      <c r="AE2" s="1190"/>
      <c r="AF2" s="1190"/>
      <c r="AG2" s="1190"/>
      <c r="AH2" s="1190"/>
      <c r="AI2" s="1191"/>
      <c r="AJ2" s="1180"/>
      <c r="AK2" s="1181"/>
      <c r="AL2" s="1180"/>
      <c r="AM2" s="1181"/>
    </row>
    <row r="3" spans="1:39">
      <c r="A3" s="1170"/>
      <c r="B3" s="1170"/>
      <c r="C3" s="1189"/>
      <c r="D3" s="1190"/>
      <c r="E3" s="1190"/>
      <c r="F3" s="1190"/>
      <c r="G3" s="1190"/>
      <c r="H3" s="1190"/>
      <c r="I3" s="1190"/>
      <c r="J3" s="1190"/>
      <c r="K3" s="1190"/>
      <c r="L3" s="1190"/>
      <c r="M3" s="1190"/>
      <c r="N3" s="1190"/>
      <c r="O3" s="1190"/>
      <c r="P3" s="1190"/>
      <c r="Q3" s="1190"/>
      <c r="R3" s="1190"/>
      <c r="S3" s="1190"/>
      <c r="T3" s="1190"/>
      <c r="U3" s="1190"/>
      <c r="V3" s="1190"/>
      <c r="W3" s="1190"/>
      <c r="X3" s="1190"/>
      <c r="Y3" s="1190"/>
      <c r="Z3" s="1190"/>
      <c r="AA3" s="1190"/>
      <c r="AB3" s="1190"/>
      <c r="AC3" s="1190"/>
      <c r="AD3" s="1190"/>
      <c r="AE3" s="1190"/>
      <c r="AF3" s="1190"/>
      <c r="AG3" s="1190"/>
      <c r="AH3" s="1190"/>
      <c r="AI3" s="1191"/>
      <c r="AJ3" s="1182" t="s">
        <v>696</v>
      </c>
      <c r="AK3" s="1183"/>
      <c r="AL3" s="1183"/>
      <c r="AM3" s="1184"/>
    </row>
    <row r="4" spans="1:39">
      <c r="A4" s="1170"/>
      <c r="B4" s="1170"/>
      <c r="C4" s="1192"/>
      <c r="D4" s="1193"/>
      <c r="E4" s="1193"/>
      <c r="F4" s="1193"/>
      <c r="G4" s="1193"/>
      <c r="H4" s="1193"/>
      <c r="I4" s="1193"/>
      <c r="J4" s="1193"/>
      <c r="K4" s="1193"/>
      <c r="L4" s="1193"/>
      <c r="M4" s="1193"/>
      <c r="N4" s="1193"/>
      <c r="O4" s="1193"/>
      <c r="P4" s="1193"/>
      <c r="Q4" s="1193"/>
      <c r="R4" s="1193"/>
      <c r="S4" s="1193"/>
      <c r="T4" s="1193"/>
      <c r="U4" s="1193"/>
      <c r="V4" s="1193"/>
      <c r="W4" s="1193"/>
      <c r="X4" s="1193"/>
      <c r="Y4" s="1193"/>
      <c r="Z4" s="1193"/>
      <c r="AA4" s="1193"/>
      <c r="AB4" s="1193"/>
      <c r="AC4" s="1193"/>
      <c r="AD4" s="1193"/>
      <c r="AE4" s="1193"/>
      <c r="AF4" s="1193"/>
      <c r="AG4" s="1193"/>
      <c r="AH4" s="1193"/>
      <c r="AI4" s="1194"/>
      <c r="AJ4" s="1182" t="s">
        <v>695</v>
      </c>
      <c r="AK4" s="1183"/>
      <c r="AL4" s="1183"/>
      <c r="AM4" s="1184"/>
    </row>
    <row r="6" spans="1:39">
      <c r="A6" s="1025" t="s">
        <v>426</v>
      </c>
      <c r="B6" s="1169"/>
      <c r="C6" s="1169"/>
      <c r="D6" s="1026"/>
    </row>
    <row r="8" spans="1:39" ht="41.95" customHeight="1">
      <c r="A8" s="159" t="s">
        <v>2</v>
      </c>
      <c r="B8" s="159" t="s">
        <v>3</v>
      </c>
      <c r="C8" s="160" t="s">
        <v>169</v>
      </c>
      <c r="D8" s="160" t="s">
        <v>171</v>
      </c>
      <c r="E8" s="160" t="s">
        <v>5</v>
      </c>
      <c r="F8" s="160" t="s">
        <v>6</v>
      </c>
      <c r="G8" s="1017" t="s">
        <v>690</v>
      </c>
      <c r="H8" s="160" t="s">
        <v>7</v>
      </c>
      <c r="I8" s="1017" t="s">
        <v>691</v>
      </c>
      <c r="J8" s="161" t="s">
        <v>160</v>
      </c>
      <c r="K8" s="160" t="s">
        <v>8</v>
      </c>
      <c r="L8" s="161" t="s">
        <v>161</v>
      </c>
      <c r="M8" s="160" t="s">
        <v>9</v>
      </c>
      <c r="N8" s="1017" t="s">
        <v>692</v>
      </c>
      <c r="O8" s="161" t="s">
        <v>162</v>
      </c>
      <c r="P8" s="161" t="s">
        <v>163</v>
      </c>
      <c r="Q8" s="159" t="s">
        <v>10</v>
      </c>
      <c r="R8" s="1020" t="s">
        <v>694</v>
      </c>
      <c r="S8" s="161" t="s">
        <v>164</v>
      </c>
      <c r="T8" s="159" t="s">
        <v>11</v>
      </c>
      <c r="U8" s="1022" t="s">
        <v>693</v>
      </c>
      <c r="V8" s="161" t="s">
        <v>12</v>
      </c>
      <c r="W8" s="161" t="s">
        <v>13</v>
      </c>
      <c r="X8" s="159" t="s">
        <v>165</v>
      </c>
      <c r="Y8" s="159" t="s">
        <v>166</v>
      </c>
      <c r="Z8" s="159" t="s">
        <v>15</v>
      </c>
      <c r="AA8" s="159" t="s">
        <v>16</v>
      </c>
      <c r="AB8" s="159" t="s">
        <v>17</v>
      </c>
      <c r="AC8" s="962" t="s">
        <v>289</v>
      </c>
      <c r="AD8" s="159" t="s">
        <v>290</v>
      </c>
      <c r="AE8" s="963" t="s">
        <v>295</v>
      </c>
      <c r="AF8" s="964" t="s">
        <v>83</v>
      </c>
      <c r="AG8" s="159" t="s">
        <v>167</v>
      </c>
      <c r="AH8" s="964" t="s">
        <v>291</v>
      </c>
      <c r="AI8" s="159" t="s">
        <v>292</v>
      </c>
      <c r="AJ8" s="159" t="s">
        <v>293</v>
      </c>
      <c r="AK8" s="965" t="s">
        <v>422</v>
      </c>
    </row>
    <row r="9" spans="1:39" ht="13.6" customHeight="1">
      <c r="A9" s="966">
        <v>45467</v>
      </c>
      <c r="B9" s="967" t="s">
        <v>126</v>
      </c>
      <c r="C9" s="967" t="s">
        <v>427</v>
      </c>
      <c r="D9" s="968" t="s">
        <v>428</v>
      </c>
      <c r="E9" s="969" t="s">
        <v>282</v>
      </c>
      <c r="F9" s="970">
        <v>248239</v>
      </c>
      <c r="G9" s="970"/>
      <c r="H9" s="970">
        <v>248239</v>
      </c>
      <c r="I9" s="970"/>
      <c r="J9" s="971">
        <f t="shared" ref="J9:J72" si="0">H9-F9</f>
        <v>0</v>
      </c>
      <c r="K9" s="970">
        <v>248239</v>
      </c>
      <c r="L9" s="541">
        <f t="shared" ref="L9:L72" si="1">K9-H9</f>
        <v>0</v>
      </c>
      <c r="M9" s="970">
        <v>248264</v>
      </c>
      <c r="N9" s="970"/>
      <c r="O9" s="541">
        <f t="shared" ref="O9:O72" si="2">M9-K9</f>
        <v>25</v>
      </c>
      <c r="P9" s="541">
        <f t="shared" ref="P9:P72" si="3">M9-H9</f>
        <v>25</v>
      </c>
      <c r="Q9" s="970">
        <v>248264</v>
      </c>
      <c r="R9" s="970"/>
      <c r="S9" s="971">
        <f t="shared" ref="S9:S72" si="4">Q9-M9</f>
        <v>0</v>
      </c>
      <c r="T9" s="542">
        <f t="shared" ref="T9:T29" si="5">Q9-F9</f>
        <v>25</v>
      </c>
      <c r="U9" s="542"/>
      <c r="V9" s="541">
        <f t="shared" ref="V9:V29" si="6">P9</f>
        <v>25</v>
      </c>
      <c r="W9" s="543">
        <f t="shared" ref="W9:W29" si="7">T9-V9</f>
        <v>0</v>
      </c>
      <c r="X9" s="972" t="s">
        <v>437</v>
      </c>
      <c r="Y9" s="972" t="s">
        <v>436</v>
      </c>
      <c r="Z9" s="972" t="s">
        <v>29</v>
      </c>
      <c r="AA9" s="972">
        <v>2011</v>
      </c>
      <c r="AB9" s="967" t="s">
        <v>428</v>
      </c>
      <c r="AC9" s="973">
        <v>8</v>
      </c>
      <c r="AD9" s="974">
        <f t="shared" ref="AD9:AD72" si="8">T9/AC9</f>
        <v>3.125</v>
      </c>
      <c r="AE9" s="975">
        <v>23.45</v>
      </c>
      <c r="AF9" s="976">
        <f t="shared" ref="AF9:AF72" si="9">AD9*AE9</f>
        <v>73.28125</v>
      </c>
      <c r="AG9" s="1030" t="s">
        <v>279</v>
      </c>
      <c r="AH9" s="1007">
        <f t="shared" ref="AH9:AH23" si="10">AF9</f>
        <v>73.28125</v>
      </c>
      <c r="AI9" s="978">
        <f t="shared" ref="AI9:AI29" si="11">AD9</f>
        <v>3.125</v>
      </c>
      <c r="AJ9" s="978">
        <f t="shared" ref="AJ9:AJ29" si="12">T9</f>
        <v>25</v>
      </c>
      <c r="AK9" s="979"/>
      <c r="AL9" s="980"/>
      <c r="AM9" s="981"/>
    </row>
    <row r="10" spans="1:39" ht="13.6" customHeight="1">
      <c r="A10" s="966">
        <v>45468</v>
      </c>
      <c r="B10" s="967" t="s">
        <v>126</v>
      </c>
      <c r="C10" s="967" t="s">
        <v>427</v>
      </c>
      <c r="D10" s="968" t="s">
        <v>428</v>
      </c>
      <c r="E10" s="969" t="s">
        <v>282</v>
      </c>
      <c r="F10" s="970"/>
      <c r="G10" s="970"/>
      <c r="H10" s="970"/>
      <c r="I10" s="970"/>
      <c r="J10" s="971">
        <f t="shared" si="0"/>
        <v>0</v>
      </c>
      <c r="K10" s="970"/>
      <c r="L10" s="541">
        <f t="shared" si="1"/>
        <v>0</v>
      </c>
      <c r="M10" s="970"/>
      <c r="N10" s="970"/>
      <c r="O10" s="541">
        <f t="shared" si="2"/>
        <v>0</v>
      </c>
      <c r="P10" s="541">
        <f t="shared" si="3"/>
        <v>0</v>
      </c>
      <c r="Q10" s="970"/>
      <c r="R10" s="970"/>
      <c r="S10" s="971">
        <f t="shared" si="4"/>
        <v>0</v>
      </c>
      <c r="T10" s="542">
        <f t="shared" si="5"/>
        <v>0</v>
      </c>
      <c r="U10" s="542"/>
      <c r="V10" s="541">
        <f t="shared" si="6"/>
        <v>0</v>
      </c>
      <c r="W10" s="543">
        <f t="shared" si="7"/>
        <v>0</v>
      </c>
      <c r="X10" s="972" t="s">
        <v>437</v>
      </c>
      <c r="Y10" s="972" t="s">
        <v>436</v>
      </c>
      <c r="Z10" s="972" t="s">
        <v>29</v>
      </c>
      <c r="AA10" s="972">
        <v>2011</v>
      </c>
      <c r="AB10" s="967" t="s">
        <v>428</v>
      </c>
      <c r="AC10" s="973">
        <v>8</v>
      </c>
      <c r="AD10" s="974">
        <f t="shared" si="8"/>
        <v>0</v>
      </c>
      <c r="AE10" s="975">
        <v>23.45</v>
      </c>
      <c r="AF10" s="976">
        <f t="shared" si="9"/>
        <v>0</v>
      </c>
      <c r="AG10" s="1030" t="s">
        <v>279</v>
      </c>
      <c r="AH10" s="1007">
        <f t="shared" si="10"/>
        <v>0</v>
      </c>
      <c r="AI10" s="978">
        <f t="shared" si="11"/>
        <v>0</v>
      </c>
      <c r="AJ10" s="978">
        <f t="shared" si="12"/>
        <v>0</v>
      </c>
      <c r="AK10" s="979"/>
      <c r="AL10" s="980"/>
      <c r="AM10" s="981"/>
    </row>
    <row r="11" spans="1:39" ht="13.6" customHeight="1">
      <c r="A11" s="966">
        <v>45469</v>
      </c>
      <c r="B11" s="967" t="s">
        <v>126</v>
      </c>
      <c r="C11" s="967" t="s">
        <v>427</v>
      </c>
      <c r="D11" s="968" t="s">
        <v>428</v>
      </c>
      <c r="E11" s="969" t="s">
        <v>282</v>
      </c>
      <c r="F11" s="970"/>
      <c r="G11" s="970"/>
      <c r="H11" s="970"/>
      <c r="I11" s="970"/>
      <c r="J11" s="971">
        <f t="shared" si="0"/>
        <v>0</v>
      </c>
      <c r="K11" s="970"/>
      <c r="L11" s="541">
        <f t="shared" si="1"/>
        <v>0</v>
      </c>
      <c r="M11" s="970"/>
      <c r="N11" s="970"/>
      <c r="O11" s="541">
        <f t="shared" si="2"/>
        <v>0</v>
      </c>
      <c r="P11" s="541">
        <f t="shared" si="3"/>
        <v>0</v>
      </c>
      <c r="Q11" s="970"/>
      <c r="R11" s="970"/>
      <c r="S11" s="971">
        <f t="shared" si="4"/>
        <v>0</v>
      </c>
      <c r="T11" s="542">
        <f t="shared" si="5"/>
        <v>0</v>
      </c>
      <c r="U11" s="542"/>
      <c r="V11" s="541">
        <f t="shared" si="6"/>
        <v>0</v>
      </c>
      <c r="W11" s="543">
        <f t="shared" si="7"/>
        <v>0</v>
      </c>
      <c r="X11" s="972" t="s">
        <v>437</v>
      </c>
      <c r="Y11" s="972" t="s">
        <v>436</v>
      </c>
      <c r="Z11" s="972" t="s">
        <v>29</v>
      </c>
      <c r="AA11" s="972">
        <v>2011</v>
      </c>
      <c r="AB11" s="967" t="s">
        <v>428</v>
      </c>
      <c r="AC11" s="973">
        <v>8</v>
      </c>
      <c r="AD11" s="974">
        <f t="shared" si="8"/>
        <v>0</v>
      </c>
      <c r="AE11" s="975">
        <v>23.45</v>
      </c>
      <c r="AF11" s="976">
        <f t="shared" si="9"/>
        <v>0</v>
      </c>
      <c r="AG11" s="1030" t="s">
        <v>279</v>
      </c>
      <c r="AH11" s="1007">
        <f t="shared" si="10"/>
        <v>0</v>
      </c>
      <c r="AI11" s="978">
        <f t="shared" si="11"/>
        <v>0</v>
      </c>
      <c r="AJ11" s="982">
        <f t="shared" si="12"/>
        <v>0</v>
      </c>
      <c r="AK11" s="983"/>
      <c r="AL11" s="980"/>
      <c r="AM11" s="981"/>
    </row>
    <row r="12" spans="1:39" ht="13.6" customHeight="1">
      <c r="A12" s="966">
        <v>45470</v>
      </c>
      <c r="B12" s="967" t="s">
        <v>126</v>
      </c>
      <c r="C12" s="967" t="s">
        <v>427</v>
      </c>
      <c r="D12" s="968" t="s">
        <v>428</v>
      </c>
      <c r="E12" s="969" t="s">
        <v>282</v>
      </c>
      <c r="F12" s="970">
        <v>248266</v>
      </c>
      <c r="G12" s="970"/>
      <c r="H12" s="970">
        <v>248266</v>
      </c>
      <c r="I12" s="970"/>
      <c r="J12" s="971">
        <f t="shared" si="0"/>
        <v>0</v>
      </c>
      <c r="K12" s="970">
        <v>248266</v>
      </c>
      <c r="L12" s="541">
        <f t="shared" si="1"/>
        <v>0</v>
      </c>
      <c r="M12" s="970">
        <v>248283</v>
      </c>
      <c r="N12" s="970"/>
      <c r="O12" s="541">
        <f t="shared" si="2"/>
        <v>17</v>
      </c>
      <c r="P12" s="541">
        <f t="shared" si="3"/>
        <v>17</v>
      </c>
      <c r="Q12" s="970">
        <v>248283</v>
      </c>
      <c r="R12" s="970"/>
      <c r="S12" s="971">
        <f t="shared" si="4"/>
        <v>0</v>
      </c>
      <c r="T12" s="542">
        <f t="shared" si="5"/>
        <v>17</v>
      </c>
      <c r="U12" s="542"/>
      <c r="V12" s="541">
        <f t="shared" si="6"/>
        <v>17</v>
      </c>
      <c r="W12" s="543">
        <f t="shared" si="7"/>
        <v>0</v>
      </c>
      <c r="X12" s="972" t="s">
        <v>437</v>
      </c>
      <c r="Y12" s="972" t="s">
        <v>436</v>
      </c>
      <c r="Z12" s="972" t="s">
        <v>29</v>
      </c>
      <c r="AA12" s="972">
        <v>2011</v>
      </c>
      <c r="AB12" s="967" t="s">
        <v>428</v>
      </c>
      <c r="AC12" s="973">
        <v>8</v>
      </c>
      <c r="AD12" s="974">
        <f t="shared" si="8"/>
        <v>2.125</v>
      </c>
      <c r="AE12" s="975">
        <v>23.45</v>
      </c>
      <c r="AF12" s="976">
        <f t="shared" si="9"/>
        <v>49.831249999999997</v>
      </c>
      <c r="AG12" s="1030" t="s">
        <v>279</v>
      </c>
      <c r="AH12" s="1007">
        <f t="shared" si="10"/>
        <v>49.831249999999997</v>
      </c>
      <c r="AI12" s="978">
        <f t="shared" si="11"/>
        <v>2.125</v>
      </c>
      <c r="AJ12" s="982">
        <f t="shared" si="12"/>
        <v>17</v>
      </c>
      <c r="AK12" s="983">
        <v>122</v>
      </c>
      <c r="AL12" s="980"/>
      <c r="AM12" s="981"/>
    </row>
    <row r="13" spans="1:39" ht="13.6" customHeight="1">
      <c r="A13" s="966">
        <v>45471</v>
      </c>
      <c r="B13" s="967" t="s">
        <v>126</v>
      </c>
      <c r="C13" s="967" t="s">
        <v>427</v>
      </c>
      <c r="D13" s="968" t="s">
        <v>428</v>
      </c>
      <c r="E13" s="969" t="s">
        <v>282</v>
      </c>
      <c r="F13" s="970"/>
      <c r="G13" s="970"/>
      <c r="H13" s="970"/>
      <c r="I13" s="970"/>
      <c r="J13" s="971">
        <f t="shared" si="0"/>
        <v>0</v>
      </c>
      <c r="K13" s="970"/>
      <c r="L13" s="541">
        <f t="shared" si="1"/>
        <v>0</v>
      </c>
      <c r="M13" s="970"/>
      <c r="N13" s="970"/>
      <c r="O13" s="541">
        <f t="shared" si="2"/>
        <v>0</v>
      </c>
      <c r="P13" s="541">
        <f t="shared" si="3"/>
        <v>0</v>
      </c>
      <c r="Q13" s="970"/>
      <c r="R13" s="970"/>
      <c r="S13" s="971">
        <f t="shared" si="4"/>
        <v>0</v>
      </c>
      <c r="T13" s="542">
        <f t="shared" si="5"/>
        <v>0</v>
      </c>
      <c r="U13" s="542"/>
      <c r="V13" s="541">
        <f t="shared" si="6"/>
        <v>0</v>
      </c>
      <c r="W13" s="543">
        <f t="shared" si="7"/>
        <v>0</v>
      </c>
      <c r="X13" s="972" t="s">
        <v>437</v>
      </c>
      <c r="Y13" s="972" t="s">
        <v>436</v>
      </c>
      <c r="Z13" s="972" t="s">
        <v>29</v>
      </c>
      <c r="AA13" s="972">
        <v>2011</v>
      </c>
      <c r="AB13" s="967" t="s">
        <v>428</v>
      </c>
      <c r="AC13" s="973">
        <v>8</v>
      </c>
      <c r="AD13" s="974">
        <f t="shared" si="8"/>
        <v>0</v>
      </c>
      <c r="AE13" s="975">
        <v>23.45</v>
      </c>
      <c r="AF13" s="976">
        <f t="shared" si="9"/>
        <v>0</v>
      </c>
      <c r="AG13" s="1030" t="s">
        <v>279</v>
      </c>
      <c r="AH13" s="1007">
        <f t="shared" si="10"/>
        <v>0</v>
      </c>
      <c r="AI13" s="978">
        <f t="shared" si="11"/>
        <v>0</v>
      </c>
      <c r="AJ13" s="982">
        <f t="shared" si="12"/>
        <v>0</v>
      </c>
      <c r="AK13" s="984"/>
      <c r="AL13" s="985"/>
      <c r="AM13" s="986"/>
    </row>
    <row r="14" spans="1:39" ht="13.6" customHeight="1">
      <c r="A14" s="966">
        <v>45472</v>
      </c>
      <c r="B14" s="967" t="s">
        <v>126</v>
      </c>
      <c r="C14" s="967" t="s">
        <v>427</v>
      </c>
      <c r="D14" s="968" t="s">
        <v>428</v>
      </c>
      <c r="E14" s="969" t="s">
        <v>282</v>
      </c>
      <c r="F14" s="970">
        <v>248239</v>
      </c>
      <c r="G14" s="970"/>
      <c r="H14" s="970">
        <v>248239</v>
      </c>
      <c r="I14" s="970"/>
      <c r="J14" s="971">
        <f t="shared" si="0"/>
        <v>0</v>
      </c>
      <c r="K14" s="970">
        <v>248239</v>
      </c>
      <c r="L14" s="541">
        <f t="shared" si="1"/>
        <v>0</v>
      </c>
      <c r="M14" s="970">
        <v>248345</v>
      </c>
      <c r="N14" s="970"/>
      <c r="O14" s="541">
        <f t="shared" si="2"/>
        <v>106</v>
      </c>
      <c r="P14" s="541">
        <f t="shared" si="3"/>
        <v>106</v>
      </c>
      <c r="Q14" s="970">
        <v>248345</v>
      </c>
      <c r="R14" s="970"/>
      <c r="S14" s="971">
        <f t="shared" si="4"/>
        <v>0</v>
      </c>
      <c r="T14" s="542">
        <f t="shared" si="5"/>
        <v>106</v>
      </c>
      <c r="U14" s="542"/>
      <c r="V14" s="541">
        <f t="shared" si="6"/>
        <v>106</v>
      </c>
      <c r="W14" s="543">
        <f t="shared" si="7"/>
        <v>0</v>
      </c>
      <c r="X14" s="972" t="s">
        <v>437</v>
      </c>
      <c r="Y14" s="972" t="s">
        <v>436</v>
      </c>
      <c r="Z14" s="972" t="s">
        <v>29</v>
      </c>
      <c r="AA14" s="972">
        <v>2011</v>
      </c>
      <c r="AB14" s="967" t="s">
        <v>428</v>
      </c>
      <c r="AC14" s="973">
        <v>8</v>
      </c>
      <c r="AD14" s="974">
        <f t="shared" si="8"/>
        <v>13.25</v>
      </c>
      <c r="AE14" s="975">
        <v>23.45</v>
      </c>
      <c r="AF14" s="976">
        <f t="shared" si="9"/>
        <v>310.71249999999998</v>
      </c>
      <c r="AG14" s="1030" t="s">
        <v>279</v>
      </c>
      <c r="AH14" s="1007">
        <f t="shared" si="10"/>
        <v>310.71249999999998</v>
      </c>
      <c r="AI14" s="978">
        <f t="shared" si="11"/>
        <v>13.25</v>
      </c>
      <c r="AJ14" s="982">
        <f t="shared" si="12"/>
        <v>106</v>
      </c>
      <c r="AK14" s="984"/>
      <c r="AL14" s="985"/>
      <c r="AM14" s="986"/>
    </row>
    <row r="15" spans="1:39">
      <c r="A15" s="966">
        <v>45472</v>
      </c>
      <c r="B15" s="967" t="s">
        <v>126</v>
      </c>
      <c r="C15" s="967" t="s">
        <v>427</v>
      </c>
      <c r="D15" s="968" t="s">
        <v>428</v>
      </c>
      <c r="E15" s="969" t="s">
        <v>282</v>
      </c>
      <c r="F15" s="970">
        <v>248345</v>
      </c>
      <c r="G15" s="970"/>
      <c r="H15" s="970">
        <v>248345</v>
      </c>
      <c r="I15" s="970"/>
      <c r="J15" s="971">
        <f t="shared" si="0"/>
        <v>0</v>
      </c>
      <c r="K15" s="970">
        <v>248345</v>
      </c>
      <c r="L15" s="541">
        <f t="shared" si="1"/>
        <v>0</v>
      </c>
      <c r="M15" s="970">
        <v>248349</v>
      </c>
      <c r="N15" s="970"/>
      <c r="O15" s="541">
        <f t="shared" si="2"/>
        <v>4</v>
      </c>
      <c r="P15" s="541">
        <f t="shared" si="3"/>
        <v>4</v>
      </c>
      <c r="Q15" s="970">
        <v>248349</v>
      </c>
      <c r="R15" s="970"/>
      <c r="S15" s="971">
        <f t="shared" si="4"/>
        <v>0</v>
      </c>
      <c r="T15" s="542">
        <f t="shared" si="5"/>
        <v>4</v>
      </c>
      <c r="U15" s="542"/>
      <c r="V15" s="541">
        <f t="shared" si="6"/>
        <v>4</v>
      </c>
      <c r="W15" s="543">
        <f t="shared" si="7"/>
        <v>0</v>
      </c>
      <c r="X15" s="972" t="s">
        <v>437</v>
      </c>
      <c r="Y15" s="972" t="s">
        <v>436</v>
      </c>
      <c r="Z15" s="972" t="s">
        <v>29</v>
      </c>
      <c r="AA15" s="972">
        <v>2011</v>
      </c>
      <c r="AB15" s="967" t="s">
        <v>428</v>
      </c>
      <c r="AC15" s="973">
        <v>8</v>
      </c>
      <c r="AD15" s="974">
        <f t="shared" si="8"/>
        <v>0.5</v>
      </c>
      <c r="AE15" s="975">
        <v>23.45</v>
      </c>
      <c r="AF15" s="976">
        <f t="shared" si="9"/>
        <v>11.725</v>
      </c>
      <c r="AG15" s="1030" t="s">
        <v>279</v>
      </c>
      <c r="AH15" s="1007">
        <f t="shared" si="10"/>
        <v>11.725</v>
      </c>
      <c r="AI15" s="978">
        <f t="shared" si="11"/>
        <v>0.5</v>
      </c>
      <c r="AJ15" s="982">
        <f t="shared" si="12"/>
        <v>4</v>
      </c>
      <c r="AK15" s="984">
        <v>319.27999999999997</v>
      </c>
      <c r="AL15" s="985"/>
      <c r="AM15" s="986"/>
    </row>
    <row r="16" spans="1:39">
      <c r="A16" s="966">
        <v>45472</v>
      </c>
      <c r="B16" s="967" t="s">
        <v>126</v>
      </c>
      <c r="C16" s="967" t="s">
        <v>427</v>
      </c>
      <c r="D16" s="968" t="s">
        <v>428</v>
      </c>
      <c r="E16" s="969" t="s">
        <v>282</v>
      </c>
      <c r="F16" s="970">
        <v>248349</v>
      </c>
      <c r="G16" s="970"/>
      <c r="H16" s="970">
        <v>248349</v>
      </c>
      <c r="I16" s="970"/>
      <c r="J16" s="971">
        <f t="shared" si="0"/>
        <v>0</v>
      </c>
      <c r="K16" s="970">
        <v>248349</v>
      </c>
      <c r="L16" s="541">
        <f t="shared" si="1"/>
        <v>0</v>
      </c>
      <c r="M16" s="970">
        <v>248353</v>
      </c>
      <c r="N16" s="970"/>
      <c r="O16" s="541">
        <f t="shared" si="2"/>
        <v>4</v>
      </c>
      <c r="P16" s="541">
        <f t="shared" si="3"/>
        <v>4</v>
      </c>
      <c r="Q16" s="970">
        <v>248353</v>
      </c>
      <c r="R16" s="970"/>
      <c r="S16" s="971">
        <f t="shared" si="4"/>
        <v>0</v>
      </c>
      <c r="T16" s="542">
        <f t="shared" si="5"/>
        <v>4</v>
      </c>
      <c r="U16" s="542"/>
      <c r="V16" s="541">
        <f t="shared" si="6"/>
        <v>4</v>
      </c>
      <c r="W16" s="543">
        <f t="shared" si="7"/>
        <v>0</v>
      </c>
      <c r="X16" s="972" t="s">
        <v>437</v>
      </c>
      <c r="Y16" s="972" t="s">
        <v>436</v>
      </c>
      <c r="Z16" s="972" t="s">
        <v>29</v>
      </c>
      <c r="AA16" s="972">
        <v>2011</v>
      </c>
      <c r="AB16" s="967" t="s">
        <v>428</v>
      </c>
      <c r="AC16" s="973">
        <v>8</v>
      </c>
      <c r="AD16" s="974">
        <f t="shared" si="8"/>
        <v>0.5</v>
      </c>
      <c r="AE16" s="975">
        <v>23.45</v>
      </c>
      <c r="AF16" s="976">
        <f t="shared" si="9"/>
        <v>11.725</v>
      </c>
      <c r="AG16" s="1030" t="s">
        <v>279</v>
      </c>
      <c r="AH16" s="1007">
        <f t="shared" si="10"/>
        <v>11.725</v>
      </c>
      <c r="AI16" s="978">
        <f t="shared" si="11"/>
        <v>0.5</v>
      </c>
      <c r="AJ16" s="982">
        <f t="shared" si="12"/>
        <v>4</v>
      </c>
      <c r="AK16" s="984"/>
      <c r="AL16" s="985"/>
      <c r="AM16" s="986"/>
    </row>
    <row r="17" spans="1:39">
      <c r="A17" s="966">
        <v>45472</v>
      </c>
      <c r="B17" s="967" t="s">
        <v>126</v>
      </c>
      <c r="C17" s="967" t="s">
        <v>427</v>
      </c>
      <c r="D17" s="968" t="s">
        <v>428</v>
      </c>
      <c r="E17" s="969" t="s">
        <v>282</v>
      </c>
      <c r="F17" s="970">
        <v>248353</v>
      </c>
      <c r="G17" s="970"/>
      <c r="H17" s="970">
        <v>248353</v>
      </c>
      <c r="I17" s="970"/>
      <c r="J17" s="971">
        <f t="shared" si="0"/>
        <v>0</v>
      </c>
      <c r="K17" s="970">
        <v>248353</v>
      </c>
      <c r="L17" s="541">
        <f t="shared" si="1"/>
        <v>0</v>
      </c>
      <c r="M17" s="970">
        <v>248357</v>
      </c>
      <c r="N17" s="970"/>
      <c r="O17" s="541">
        <f t="shared" si="2"/>
        <v>4</v>
      </c>
      <c r="P17" s="541">
        <f t="shared" si="3"/>
        <v>4</v>
      </c>
      <c r="Q17" s="970">
        <v>248357</v>
      </c>
      <c r="R17" s="970"/>
      <c r="S17" s="971">
        <f t="shared" si="4"/>
        <v>0</v>
      </c>
      <c r="T17" s="542">
        <f t="shared" si="5"/>
        <v>4</v>
      </c>
      <c r="U17" s="542"/>
      <c r="V17" s="541">
        <f t="shared" si="6"/>
        <v>4</v>
      </c>
      <c r="W17" s="543">
        <f t="shared" si="7"/>
        <v>0</v>
      </c>
      <c r="X17" s="972" t="s">
        <v>437</v>
      </c>
      <c r="Y17" s="972" t="s">
        <v>436</v>
      </c>
      <c r="Z17" s="972" t="s">
        <v>29</v>
      </c>
      <c r="AA17" s="972">
        <v>2011</v>
      </c>
      <c r="AB17" s="967" t="s">
        <v>428</v>
      </c>
      <c r="AC17" s="973">
        <v>8</v>
      </c>
      <c r="AD17" s="974">
        <f t="shared" si="8"/>
        <v>0.5</v>
      </c>
      <c r="AE17" s="975">
        <v>23.45</v>
      </c>
      <c r="AF17" s="976">
        <f t="shared" si="9"/>
        <v>11.725</v>
      </c>
      <c r="AG17" s="1030" t="s">
        <v>279</v>
      </c>
      <c r="AH17" s="1007">
        <f t="shared" si="10"/>
        <v>11.725</v>
      </c>
      <c r="AI17" s="978">
        <f t="shared" si="11"/>
        <v>0.5</v>
      </c>
      <c r="AJ17" s="982">
        <f t="shared" si="12"/>
        <v>4</v>
      </c>
      <c r="AK17" s="984"/>
      <c r="AL17" s="985"/>
      <c r="AM17" s="986"/>
    </row>
    <row r="18" spans="1:39" ht="12.1" customHeight="1">
      <c r="A18" s="966">
        <v>45472</v>
      </c>
      <c r="B18" s="967" t="s">
        <v>126</v>
      </c>
      <c r="C18" s="967" t="s">
        <v>427</v>
      </c>
      <c r="D18" s="968" t="s">
        <v>428</v>
      </c>
      <c r="E18" s="969" t="s">
        <v>282</v>
      </c>
      <c r="F18" s="970">
        <v>248357</v>
      </c>
      <c r="G18" s="970"/>
      <c r="H18" s="970">
        <v>248357</v>
      </c>
      <c r="I18" s="970"/>
      <c r="J18" s="971">
        <f t="shared" si="0"/>
        <v>0</v>
      </c>
      <c r="K18" s="970">
        <v>248357</v>
      </c>
      <c r="L18" s="541">
        <f t="shared" si="1"/>
        <v>0</v>
      </c>
      <c r="M18" s="970">
        <v>248359</v>
      </c>
      <c r="N18" s="970"/>
      <c r="O18" s="541">
        <f t="shared" si="2"/>
        <v>2</v>
      </c>
      <c r="P18" s="541">
        <f t="shared" si="3"/>
        <v>2</v>
      </c>
      <c r="Q18" s="970">
        <v>248359</v>
      </c>
      <c r="R18" s="970"/>
      <c r="S18" s="971">
        <f t="shared" si="4"/>
        <v>0</v>
      </c>
      <c r="T18" s="542">
        <f t="shared" si="5"/>
        <v>2</v>
      </c>
      <c r="U18" s="542"/>
      <c r="V18" s="541">
        <f t="shared" si="6"/>
        <v>2</v>
      </c>
      <c r="W18" s="543">
        <f t="shared" si="7"/>
        <v>0</v>
      </c>
      <c r="X18" s="972" t="s">
        <v>437</v>
      </c>
      <c r="Y18" s="972" t="s">
        <v>436</v>
      </c>
      <c r="Z18" s="972" t="s">
        <v>29</v>
      </c>
      <c r="AA18" s="972">
        <v>2011</v>
      </c>
      <c r="AB18" s="967" t="s">
        <v>428</v>
      </c>
      <c r="AC18" s="973">
        <v>8</v>
      </c>
      <c r="AD18" s="974">
        <f t="shared" si="8"/>
        <v>0.25</v>
      </c>
      <c r="AE18" s="975">
        <v>23.45</v>
      </c>
      <c r="AF18" s="976">
        <f t="shared" si="9"/>
        <v>5.8624999999999998</v>
      </c>
      <c r="AG18" s="1030" t="s">
        <v>279</v>
      </c>
      <c r="AH18" s="1007">
        <f t="shared" si="10"/>
        <v>5.8624999999999998</v>
      </c>
      <c r="AI18" s="978">
        <f t="shared" si="11"/>
        <v>0.25</v>
      </c>
      <c r="AJ18" s="982">
        <f t="shared" si="12"/>
        <v>2</v>
      </c>
      <c r="AK18" s="987"/>
      <c r="AL18" s="988"/>
    </row>
    <row r="19" spans="1:39" ht="12.1" customHeight="1">
      <c r="A19" s="966">
        <v>45472</v>
      </c>
      <c r="B19" s="967" t="s">
        <v>126</v>
      </c>
      <c r="C19" s="967" t="s">
        <v>427</v>
      </c>
      <c r="D19" s="968" t="s">
        <v>428</v>
      </c>
      <c r="E19" s="969" t="s">
        <v>282</v>
      </c>
      <c r="F19" s="970">
        <v>248359</v>
      </c>
      <c r="G19" s="970"/>
      <c r="H19" s="970">
        <v>248359</v>
      </c>
      <c r="I19" s="970"/>
      <c r="J19" s="971">
        <f t="shared" si="0"/>
        <v>0</v>
      </c>
      <c r="K19" s="970">
        <v>248359</v>
      </c>
      <c r="L19" s="541">
        <f t="shared" si="1"/>
        <v>0</v>
      </c>
      <c r="M19" s="970">
        <v>248404</v>
      </c>
      <c r="N19" s="970"/>
      <c r="O19" s="541">
        <f t="shared" si="2"/>
        <v>45</v>
      </c>
      <c r="P19" s="541">
        <f t="shared" si="3"/>
        <v>45</v>
      </c>
      <c r="Q19" s="970">
        <v>248404</v>
      </c>
      <c r="R19" s="970"/>
      <c r="S19" s="971">
        <f t="shared" si="4"/>
        <v>0</v>
      </c>
      <c r="T19" s="542">
        <f t="shared" si="5"/>
        <v>45</v>
      </c>
      <c r="U19" s="542"/>
      <c r="V19" s="541">
        <f t="shared" si="6"/>
        <v>45</v>
      </c>
      <c r="W19" s="543">
        <f t="shared" si="7"/>
        <v>0</v>
      </c>
      <c r="X19" s="972" t="s">
        <v>437</v>
      </c>
      <c r="Y19" s="972" t="s">
        <v>436</v>
      </c>
      <c r="Z19" s="972" t="s">
        <v>29</v>
      </c>
      <c r="AA19" s="972">
        <v>2011</v>
      </c>
      <c r="AB19" s="967" t="s">
        <v>428</v>
      </c>
      <c r="AC19" s="973">
        <v>8</v>
      </c>
      <c r="AD19" s="974">
        <f t="shared" si="8"/>
        <v>5.625</v>
      </c>
      <c r="AE19" s="975">
        <v>23.45</v>
      </c>
      <c r="AF19" s="976">
        <f t="shared" si="9"/>
        <v>131.90625</v>
      </c>
      <c r="AG19" s="1030" t="s">
        <v>279</v>
      </c>
      <c r="AH19" s="1007">
        <f t="shared" si="10"/>
        <v>131.90625</v>
      </c>
      <c r="AI19" s="978">
        <f t="shared" si="11"/>
        <v>5.625</v>
      </c>
      <c r="AJ19" s="982">
        <f t="shared" si="12"/>
        <v>45</v>
      </c>
      <c r="AK19" s="987"/>
      <c r="AL19" s="988"/>
    </row>
    <row r="20" spans="1:39">
      <c r="A20" s="966">
        <v>45472</v>
      </c>
      <c r="B20" s="967" t="s">
        <v>126</v>
      </c>
      <c r="C20" s="967" t="s">
        <v>427</v>
      </c>
      <c r="D20" s="968" t="s">
        <v>428</v>
      </c>
      <c r="E20" s="969" t="s">
        <v>282</v>
      </c>
      <c r="F20" s="970">
        <v>248404</v>
      </c>
      <c r="G20" s="970"/>
      <c r="H20" s="970">
        <v>248404</v>
      </c>
      <c r="I20" s="970"/>
      <c r="J20" s="971">
        <f t="shared" si="0"/>
        <v>0</v>
      </c>
      <c r="K20" s="970">
        <v>248404</v>
      </c>
      <c r="L20" s="541">
        <f t="shared" si="1"/>
        <v>0</v>
      </c>
      <c r="M20" s="970">
        <v>248456</v>
      </c>
      <c r="N20" s="970"/>
      <c r="O20" s="541">
        <f t="shared" si="2"/>
        <v>52</v>
      </c>
      <c r="P20" s="541">
        <f t="shared" si="3"/>
        <v>52</v>
      </c>
      <c r="Q20" s="970">
        <v>248456</v>
      </c>
      <c r="R20" s="970"/>
      <c r="S20" s="971">
        <f t="shared" si="4"/>
        <v>0</v>
      </c>
      <c r="T20" s="542">
        <f t="shared" si="5"/>
        <v>52</v>
      </c>
      <c r="U20" s="542"/>
      <c r="V20" s="541">
        <f t="shared" si="6"/>
        <v>52</v>
      </c>
      <c r="W20" s="543">
        <f t="shared" si="7"/>
        <v>0</v>
      </c>
      <c r="X20" s="972" t="s">
        <v>437</v>
      </c>
      <c r="Y20" s="972" t="s">
        <v>436</v>
      </c>
      <c r="Z20" s="972" t="s">
        <v>29</v>
      </c>
      <c r="AA20" s="972">
        <v>2011</v>
      </c>
      <c r="AB20" s="967" t="s">
        <v>428</v>
      </c>
      <c r="AC20" s="973">
        <v>8</v>
      </c>
      <c r="AD20" s="974">
        <f t="shared" si="8"/>
        <v>6.5</v>
      </c>
      <c r="AE20" s="975">
        <v>23.45</v>
      </c>
      <c r="AF20" s="976">
        <f t="shared" si="9"/>
        <v>152.42499999999998</v>
      </c>
      <c r="AG20" s="1030" t="s">
        <v>279</v>
      </c>
      <c r="AH20" s="1007">
        <f t="shared" si="10"/>
        <v>152.42499999999998</v>
      </c>
      <c r="AI20" s="978">
        <f t="shared" si="11"/>
        <v>6.5</v>
      </c>
      <c r="AJ20" s="982">
        <f t="shared" si="12"/>
        <v>52</v>
      </c>
      <c r="AK20" s="984"/>
      <c r="AL20" s="985"/>
      <c r="AM20" s="986"/>
    </row>
    <row r="21" spans="1:39" ht="12.1" customHeight="1">
      <c r="A21" s="966">
        <v>45482</v>
      </c>
      <c r="B21" s="967" t="s">
        <v>126</v>
      </c>
      <c r="C21" s="967" t="s">
        <v>427</v>
      </c>
      <c r="D21" s="968" t="s">
        <v>428</v>
      </c>
      <c r="E21" s="969" t="s">
        <v>282</v>
      </c>
      <c r="F21" s="970">
        <v>248456</v>
      </c>
      <c r="G21" s="970"/>
      <c r="H21" s="970">
        <v>248456</v>
      </c>
      <c r="I21" s="970"/>
      <c r="J21" s="971">
        <f t="shared" si="0"/>
        <v>0</v>
      </c>
      <c r="K21" s="970">
        <v>248456</v>
      </c>
      <c r="L21" s="541">
        <f t="shared" si="1"/>
        <v>0</v>
      </c>
      <c r="M21" s="970">
        <v>248463</v>
      </c>
      <c r="N21" s="970"/>
      <c r="O21" s="541">
        <f t="shared" si="2"/>
        <v>7</v>
      </c>
      <c r="P21" s="541">
        <f t="shared" si="3"/>
        <v>7</v>
      </c>
      <c r="Q21" s="970">
        <v>248463</v>
      </c>
      <c r="R21" s="970"/>
      <c r="S21" s="971">
        <f t="shared" si="4"/>
        <v>0</v>
      </c>
      <c r="T21" s="542">
        <f t="shared" si="5"/>
        <v>7</v>
      </c>
      <c r="U21" s="542"/>
      <c r="V21" s="541">
        <f t="shared" si="6"/>
        <v>7</v>
      </c>
      <c r="W21" s="543">
        <f t="shared" si="7"/>
        <v>0</v>
      </c>
      <c r="X21" s="972" t="s">
        <v>437</v>
      </c>
      <c r="Y21" s="972" t="s">
        <v>436</v>
      </c>
      <c r="Z21" s="972" t="s">
        <v>29</v>
      </c>
      <c r="AA21" s="972">
        <v>2011</v>
      </c>
      <c r="AB21" s="967" t="s">
        <v>428</v>
      </c>
      <c r="AC21" s="973">
        <v>8</v>
      </c>
      <c r="AD21" s="974">
        <f t="shared" si="8"/>
        <v>0.875</v>
      </c>
      <c r="AE21" s="975">
        <v>23.45</v>
      </c>
      <c r="AF21" s="976">
        <f t="shared" si="9"/>
        <v>20.518750000000001</v>
      </c>
      <c r="AG21" s="1030" t="s">
        <v>279</v>
      </c>
      <c r="AH21" s="1007">
        <f t="shared" si="10"/>
        <v>20.518750000000001</v>
      </c>
      <c r="AI21" s="978">
        <f t="shared" si="11"/>
        <v>0.875</v>
      </c>
      <c r="AJ21" s="982">
        <f t="shared" si="12"/>
        <v>7</v>
      </c>
      <c r="AK21" s="984"/>
      <c r="AL21" s="985"/>
      <c r="AM21" s="986"/>
    </row>
    <row r="22" spans="1:39">
      <c r="A22" s="966">
        <v>45482</v>
      </c>
      <c r="B22" s="967" t="s">
        <v>126</v>
      </c>
      <c r="C22" s="967" t="s">
        <v>427</v>
      </c>
      <c r="D22" s="968" t="s">
        <v>428</v>
      </c>
      <c r="E22" s="969" t="s">
        <v>282</v>
      </c>
      <c r="F22" s="970">
        <v>248463</v>
      </c>
      <c r="G22" s="970"/>
      <c r="H22" s="970">
        <v>248463</v>
      </c>
      <c r="I22" s="970"/>
      <c r="J22" s="971">
        <f t="shared" si="0"/>
        <v>0</v>
      </c>
      <c r="K22" s="970">
        <v>248463</v>
      </c>
      <c r="L22" s="541">
        <f t="shared" si="1"/>
        <v>0</v>
      </c>
      <c r="M22" s="970">
        <v>248467</v>
      </c>
      <c r="N22" s="970"/>
      <c r="O22" s="541">
        <f t="shared" si="2"/>
        <v>4</v>
      </c>
      <c r="P22" s="541">
        <f t="shared" si="3"/>
        <v>4</v>
      </c>
      <c r="Q22" s="970">
        <v>248467</v>
      </c>
      <c r="R22" s="970"/>
      <c r="S22" s="971">
        <f t="shared" si="4"/>
        <v>0</v>
      </c>
      <c r="T22" s="542">
        <f t="shared" si="5"/>
        <v>4</v>
      </c>
      <c r="U22" s="542"/>
      <c r="V22" s="541">
        <f t="shared" si="6"/>
        <v>4</v>
      </c>
      <c r="W22" s="543">
        <f t="shared" si="7"/>
        <v>0</v>
      </c>
      <c r="X22" s="972" t="s">
        <v>437</v>
      </c>
      <c r="Y22" s="972" t="s">
        <v>436</v>
      </c>
      <c r="Z22" s="972" t="s">
        <v>29</v>
      </c>
      <c r="AA22" s="972">
        <v>2011</v>
      </c>
      <c r="AB22" s="967" t="s">
        <v>428</v>
      </c>
      <c r="AC22" s="973">
        <v>8</v>
      </c>
      <c r="AD22" s="974">
        <f t="shared" si="8"/>
        <v>0.5</v>
      </c>
      <c r="AE22" s="975">
        <v>23.45</v>
      </c>
      <c r="AF22" s="976">
        <f t="shared" si="9"/>
        <v>11.725</v>
      </c>
      <c r="AG22" s="1030" t="s">
        <v>279</v>
      </c>
      <c r="AH22" s="1007">
        <f t="shared" si="10"/>
        <v>11.725</v>
      </c>
      <c r="AI22" s="978">
        <f t="shared" si="11"/>
        <v>0.5</v>
      </c>
      <c r="AJ22" s="982">
        <f t="shared" si="12"/>
        <v>4</v>
      </c>
      <c r="AK22" s="984"/>
      <c r="AL22" s="985"/>
      <c r="AM22" s="986"/>
    </row>
    <row r="23" spans="1:39" ht="12.75" customHeight="1">
      <c r="A23" s="966">
        <v>45482</v>
      </c>
      <c r="B23" s="967" t="s">
        <v>126</v>
      </c>
      <c r="C23" s="967" t="s">
        <v>427</v>
      </c>
      <c r="D23" s="968" t="s">
        <v>428</v>
      </c>
      <c r="E23" s="969" t="s">
        <v>282</v>
      </c>
      <c r="F23" s="970">
        <v>248467</v>
      </c>
      <c r="G23" s="970"/>
      <c r="H23" s="970">
        <v>248467</v>
      </c>
      <c r="I23" s="970"/>
      <c r="J23" s="971">
        <f t="shared" si="0"/>
        <v>0</v>
      </c>
      <c r="K23" s="970">
        <v>248467</v>
      </c>
      <c r="L23" s="541">
        <f t="shared" si="1"/>
        <v>0</v>
      </c>
      <c r="M23" s="970">
        <v>248470</v>
      </c>
      <c r="N23" s="970"/>
      <c r="O23" s="541">
        <f t="shared" si="2"/>
        <v>3</v>
      </c>
      <c r="P23" s="541">
        <f t="shared" si="3"/>
        <v>3</v>
      </c>
      <c r="Q23" s="970">
        <v>248470</v>
      </c>
      <c r="R23" s="970"/>
      <c r="S23" s="971">
        <f t="shared" si="4"/>
        <v>0</v>
      </c>
      <c r="T23" s="542">
        <f t="shared" si="5"/>
        <v>3</v>
      </c>
      <c r="U23" s="542"/>
      <c r="V23" s="541">
        <f t="shared" si="6"/>
        <v>3</v>
      </c>
      <c r="W23" s="543">
        <f t="shared" si="7"/>
        <v>0</v>
      </c>
      <c r="X23" s="972" t="s">
        <v>437</v>
      </c>
      <c r="Y23" s="972" t="s">
        <v>436</v>
      </c>
      <c r="Z23" s="972" t="s">
        <v>29</v>
      </c>
      <c r="AA23" s="972">
        <v>2011</v>
      </c>
      <c r="AB23" s="967" t="s">
        <v>428</v>
      </c>
      <c r="AC23" s="973">
        <v>8</v>
      </c>
      <c r="AD23" s="974">
        <f t="shared" si="8"/>
        <v>0.375</v>
      </c>
      <c r="AE23" s="975">
        <v>23.45</v>
      </c>
      <c r="AF23" s="976">
        <f t="shared" si="9"/>
        <v>8.7937499999999993</v>
      </c>
      <c r="AG23" s="1030" t="s">
        <v>279</v>
      </c>
      <c r="AH23" s="1007">
        <f t="shared" si="10"/>
        <v>8.7937499999999993</v>
      </c>
      <c r="AI23" s="978">
        <f t="shared" si="11"/>
        <v>0.375</v>
      </c>
      <c r="AJ23" s="982">
        <f t="shared" si="12"/>
        <v>3</v>
      </c>
      <c r="AK23" s="989" t="s">
        <v>438</v>
      </c>
      <c r="AL23" s="985"/>
      <c r="AM23" s="990"/>
    </row>
    <row r="24" spans="1:39">
      <c r="A24" s="966">
        <v>45482</v>
      </c>
      <c r="B24" s="967" t="s">
        <v>126</v>
      </c>
      <c r="C24" s="967" t="s">
        <v>427</v>
      </c>
      <c r="D24" s="968" t="s">
        <v>428</v>
      </c>
      <c r="E24" s="969" t="s">
        <v>282</v>
      </c>
      <c r="F24" s="970">
        <v>248470</v>
      </c>
      <c r="G24" s="970"/>
      <c r="H24" s="970">
        <v>248470</v>
      </c>
      <c r="I24" s="970"/>
      <c r="J24" s="971">
        <f t="shared" si="0"/>
        <v>0</v>
      </c>
      <c r="K24" s="970">
        <v>248470</v>
      </c>
      <c r="L24" s="541">
        <f t="shared" si="1"/>
        <v>0</v>
      </c>
      <c r="M24" s="970">
        <v>248473</v>
      </c>
      <c r="N24" s="970"/>
      <c r="O24" s="541">
        <f t="shared" si="2"/>
        <v>3</v>
      </c>
      <c r="P24" s="541">
        <f t="shared" si="3"/>
        <v>3</v>
      </c>
      <c r="Q24" s="970">
        <v>248473</v>
      </c>
      <c r="R24" s="970"/>
      <c r="S24" s="971">
        <f t="shared" si="4"/>
        <v>0</v>
      </c>
      <c r="T24" s="542">
        <f t="shared" si="5"/>
        <v>3</v>
      </c>
      <c r="U24" s="542"/>
      <c r="V24" s="541">
        <f t="shared" si="6"/>
        <v>3</v>
      </c>
      <c r="W24" s="543">
        <f t="shared" si="7"/>
        <v>0</v>
      </c>
      <c r="X24" s="972" t="s">
        <v>437</v>
      </c>
      <c r="Y24" s="972" t="s">
        <v>436</v>
      </c>
      <c r="Z24" s="972" t="s">
        <v>29</v>
      </c>
      <c r="AA24" s="972">
        <v>2011</v>
      </c>
      <c r="AB24" s="967" t="s">
        <v>428</v>
      </c>
      <c r="AC24" s="973">
        <v>8</v>
      </c>
      <c r="AD24" s="974">
        <f t="shared" si="8"/>
        <v>0.375</v>
      </c>
      <c r="AE24" s="975">
        <v>23.45</v>
      </c>
      <c r="AF24" s="976">
        <f t="shared" si="9"/>
        <v>8.7937499999999993</v>
      </c>
      <c r="AG24" s="1030" t="s">
        <v>279</v>
      </c>
      <c r="AH24" s="1007">
        <f>AF24</f>
        <v>8.7937499999999993</v>
      </c>
      <c r="AI24" s="978">
        <f t="shared" si="11"/>
        <v>0.375</v>
      </c>
      <c r="AJ24" s="982">
        <f t="shared" si="12"/>
        <v>3</v>
      </c>
      <c r="AK24" s="989" t="s">
        <v>439</v>
      </c>
      <c r="AL24" s="985" t="s">
        <v>440</v>
      </c>
      <c r="AM24" s="986" t="s">
        <v>2</v>
      </c>
    </row>
    <row r="25" spans="1:39">
      <c r="A25" s="966">
        <v>45482</v>
      </c>
      <c r="B25" s="967" t="s">
        <v>126</v>
      </c>
      <c r="C25" s="967" t="s">
        <v>427</v>
      </c>
      <c r="D25" s="968" t="s">
        <v>428</v>
      </c>
      <c r="E25" s="969" t="s">
        <v>282</v>
      </c>
      <c r="F25" s="970">
        <v>248473</v>
      </c>
      <c r="G25" s="970"/>
      <c r="H25" s="970">
        <v>248473</v>
      </c>
      <c r="I25" s="970"/>
      <c r="J25" s="971">
        <f t="shared" si="0"/>
        <v>0</v>
      </c>
      <c r="K25" s="970">
        <v>248473</v>
      </c>
      <c r="L25" s="541">
        <f t="shared" si="1"/>
        <v>0</v>
      </c>
      <c r="M25" s="970">
        <v>248477</v>
      </c>
      <c r="N25" s="970"/>
      <c r="O25" s="541">
        <f t="shared" si="2"/>
        <v>4</v>
      </c>
      <c r="P25" s="541">
        <f t="shared" si="3"/>
        <v>4</v>
      </c>
      <c r="Q25" s="970">
        <v>248477</v>
      </c>
      <c r="R25" s="970"/>
      <c r="S25" s="971">
        <f t="shared" si="4"/>
        <v>0</v>
      </c>
      <c r="T25" s="542">
        <f t="shared" si="5"/>
        <v>4</v>
      </c>
      <c r="U25" s="542"/>
      <c r="V25" s="541">
        <f t="shared" si="6"/>
        <v>4</v>
      </c>
      <c r="W25" s="543">
        <f t="shared" si="7"/>
        <v>0</v>
      </c>
      <c r="X25" s="972" t="s">
        <v>437</v>
      </c>
      <c r="Y25" s="972" t="s">
        <v>436</v>
      </c>
      <c r="Z25" s="972" t="s">
        <v>29</v>
      </c>
      <c r="AA25" s="972">
        <v>2011</v>
      </c>
      <c r="AB25" s="967" t="s">
        <v>428</v>
      </c>
      <c r="AC25" s="973">
        <v>8</v>
      </c>
      <c r="AD25" s="974">
        <f t="shared" si="8"/>
        <v>0.5</v>
      </c>
      <c r="AE25" s="975">
        <v>23.45</v>
      </c>
      <c r="AF25" s="976">
        <f t="shared" si="9"/>
        <v>11.725</v>
      </c>
      <c r="AG25" s="1030" t="s">
        <v>279</v>
      </c>
      <c r="AH25" s="1007">
        <f t="shared" ref="AH25:AH26" si="13">AF25</f>
        <v>11.725</v>
      </c>
      <c r="AI25" s="978">
        <f t="shared" si="11"/>
        <v>0.5</v>
      </c>
      <c r="AJ25" s="982">
        <f t="shared" si="12"/>
        <v>4</v>
      </c>
      <c r="AK25" s="989" t="s">
        <v>441</v>
      </c>
      <c r="AL25" s="985">
        <v>700</v>
      </c>
      <c r="AM25" s="991">
        <v>45482</v>
      </c>
    </row>
    <row r="26" spans="1:39">
      <c r="A26" s="966">
        <v>45483</v>
      </c>
      <c r="B26" s="967" t="s">
        <v>126</v>
      </c>
      <c r="C26" s="967" t="s">
        <v>427</v>
      </c>
      <c r="D26" s="968" t="s">
        <v>428</v>
      </c>
      <c r="E26" s="969" t="s">
        <v>282</v>
      </c>
      <c r="F26" s="970">
        <v>248477</v>
      </c>
      <c r="G26" s="970"/>
      <c r="H26" s="970">
        <v>248477</v>
      </c>
      <c r="I26" s="970"/>
      <c r="J26" s="971">
        <f t="shared" si="0"/>
        <v>0</v>
      </c>
      <c r="K26" s="970">
        <v>248477</v>
      </c>
      <c r="L26" s="541">
        <f t="shared" si="1"/>
        <v>0</v>
      </c>
      <c r="M26" s="970">
        <v>248533</v>
      </c>
      <c r="N26" s="970"/>
      <c r="O26" s="541">
        <f t="shared" si="2"/>
        <v>56</v>
      </c>
      <c r="P26" s="541">
        <f t="shared" si="3"/>
        <v>56</v>
      </c>
      <c r="Q26" s="970">
        <v>248533</v>
      </c>
      <c r="R26" s="970"/>
      <c r="S26" s="971">
        <f t="shared" si="4"/>
        <v>0</v>
      </c>
      <c r="T26" s="542">
        <f t="shared" si="5"/>
        <v>56</v>
      </c>
      <c r="U26" s="542"/>
      <c r="V26" s="541">
        <f t="shared" si="6"/>
        <v>56</v>
      </c>
      <c r="W26" s="543">
        <f t="shared" si="7"/>
        <v>0</v>
      </c>
      <c r="X26" s="972" t="s">
        <v>437</v>
      </c>
      <c r="Y26" s="972" t="s">
        <v>436</v>
      </c>
      <c r="Z26" s="972" t="s">
        <v>29</v>
      </c>
      <c r="AA26" s="972">
        <v>2011</v>
      </c>
      <c r="AB26" s="967" t="s">
        <v>428</v>
      </c>
      <c r="AC26" s="973">
        <v>8</v>
      </c>
      <c r="AD26" s="974">
        <f t="shared" si="8"/>
        <v>7</v>
      </c>
      <c r="AE26" s="975">
        <v>23.45</v>
      </c>
      <c r="AF26" s="976">
        <f t="shared" si="9"/>
        <v>164.15</v>
      </c>
      <c r="AG26" s="1030" t="s">
        <v>279</v>
      </c>
      <c r="AH26" s="1007">
        <f t="shared" si="13"/>
        <v>164.15</v>
      </c>
      <c r="AI26" s="978">
        <f t="shared" si="11"/>
        <v>7</v>
      </c>
      <c r="AJ26" s="982">
        <f t="shared" si="12"/>
        <v>56</v>
      </c>
      <c r="AK26" s="984"/>
      <c r="AL26" s="985"/>
      <c r="AM26" s="986"/>
    </row>
    <row r="27" spans="1:39">
      <c r="A27" s="966">
        <v>45484</v>
      </c>
      <c r="B27" s="967" t="s">
        <v>126</v>
      </c>
      <c r="C27" s="967" t="s">
        <v>427</v>
      </c>
      <c r="D27" s="968" t="s">
        <v>428</v>
      </c>
      <c r="E27" s="969" t="s">
        <v>282</v>
      </c>
      <c r="F27" s="970">
        <v>248533</v>
      </c>
      <c r="G27" s="970"/>
      <c r="H27" s="970">
        <v>248533</v>
      </c>
      <c r="I27" s="970"/>
      <c r="J27" s="971">
        <f t="shared" si="0"/>
        <v>0</v>
      </c>
      <c r="K27" s="970">
        <v>248533</v>
      </c>
      <c r="L27" s="541">
        <f t="shared" si="1"/>
        <v>0</v>
      </c>
      <c r="M27" s="970">
        <v>248585</v>
      </c>
      <c r="N27" s="970"/>
      <c r="O27" s="541">
        <f t="shared" si="2"/>
        <v>52</v>
      </c>
      <c r="P27" s="541">
        <f t="shared" si="3"/>
        <v>52</v>
      </c>
      <c r="Q27" s="970">
        <v>248585</v>
      </c>
      <c r="R27" s="970"/>
      <c r="S27" s="971">
        <f t="shared" si="4"/>
        <v>0</v>
      </c>
      <c r="T27" s="542">
        <f t="shared" si="5"/>
        <v>52</v>
      </c>
      <c r="U27" s="542"/>
      <c r="V27" s="541">
        <f t="shared" si="6"/>
        <v>52</v>
      </c>
      <c r="W27" s="543">
        <f t="shared" si="7"/>
        <v>0</v>
      </c>
      <c r="X27" s="972" t="s">
        <v>437</v>
      </c>
      <c r="Y27" s="972" t="s">
        <v>436</v>
      </c>
      <c r="Z27" s="972" t="s">
        <v>29</v>
      </c>
      <c r="AA27" s="972">
        <v>2011</v>
      </c>
      <c r="AB27" s="967" t="s">
        <v>428</v>
      </c>
      <c r="AC27" s="973">
        <v>8</v>
      </c>
      <c r="AD27" s="974">
        <f t="shared" si="8"/>
        <v>6.5</v>
      </c>
      <c r="AE27" s="975">
        <v>23.45</v>
      </c>
      <c r="AF27" s="976">
        <f t="shared" si="9"/>
        <v>152.42499999999998</v>
      </c>
      <c r="AG27" s="1030" t="s">
        <v>279</v>
      </c>
      <c r="AH27" s="1007">
        <f>AF27</f>
        <v>152.42499999999998</v>
      </c>
      <c r="AI27" s="978">
        <f t="shared" si="11"/>
        <v>6.5</v>
      </c>
      <c r="AJ27" s="982">
        <f t="shared" si="12"/>
        <v>52</v>
      </c>
      <c r="AK27" s="984"/>
      <c r="AL27" s="985"/>
      <c r="AM27" s="986"/>
    </row>
    <row r="28" spans="1:39">
      <c r="A28" s="966">
        <v>45485</v>
      </c>
      <c r="B28" s="967" t="s">
        <v>126</v>
      </c>
      <c r="C28" s="967" t="s">
        <v>427</v>
      </c>
      <c r="D28" s="968" t="s">
        <v>428</v>
      </c>
      <c r="E28" s="969" t="s">
        <v>282</v>
      </c>
      <c r="F28" s="970">
        <v>248585</v>
      </c>
      <c r="G28" s="970"/>
      <c r="H28" s="970">
        <v>248585</v>
      </c>
      <c r="I28" s="970"/>
      <c r="J28" s="971">
        <f t="shared" si="0"/>
        <v>0</v>
      </c>
      <c r="K28" s="970">
        <v>248585</v>
      </c>
      <c r="L28" s="541">
        <f t="shared" si="1"/>
        <v>0</v>
      </c>
      <c r="M28" s="970">
        <v>248619</v>
      </c>
      <c r="N28" s="970"/>
      <c r="O28" s="541">
        <f t="shared" si="2"/>
        <v>34</v>
      </c>
      <c r="P28" s="541">
        <f t="shared" si="3"/>
        <v>34</v>
      </c>
      <c r="Q28" s="970">
        <v>248619</v>
      </c>
      <c r="R28" s="970"/>
      <c r="S28" s="971">
        <f t="shared" si="4"/>
        <v>0</v>
      </c>
      <c r="T28" s="542">
        <f t="shared" si="5"/>
        <v>34</v>
      </c>
      <c r="U28" s="542"/>
      <c r="V28" s="541">
        <f t="shared" si="6"/>
        <v>34</v>
      </c>
      <c r="W28" s="543">
        <f t="shared" si="7"/>
        <v>0</v>
      </c>
      <c r="X28" s="972" t="s">
        <v>437</v>
      </c>
      <c r="Y28" s="972" t="s">
        <v>436</v>
      </c>
      <c r="Z28" s="972" t="s">
        <v>29</v>
      </c>
      <c r="AA28" s="972">
        <v>2011</v>
      </c>
      <c r="AB28" s="967" t="s">
        <v>428</v>
      </c>
      <c r="AC28" s="973">
        <v>8</v>
      </c>
      <c r="AD28" s="974">
        <f t="shared" si="8"/>
        <v>4.25</v>
      </c>
      <c r="AE28" s="975">
        <v>23.45</v>
      </c>
      <c r="AF28" s="976">
        <f t="shared" si="9"/>
        <v>99.662499999999994</v>
      </c>
      <c r="AG28" s="1030" t="s">
        <v>279</v>
      </c>
      <c r="AH28" s="1007">
        <f t="shared" ref="AH28:AH29" si="14">AF28</f>
        <v>99.662499999999994</v>
      </c>
      <c r="AI28" s="978">
        <f t="shared" si="11"/>
        <v>4.25</v>
      </c>
      <c r="AJ28" s="982">
        <f t="shared" si="12"/>
        <v>34</v>
      </c>
      <c r="AK28" s="989"/>
      <c r="AL28" s="985"/>
      <c r="AM28" s="986"/>
    </row>
    <row r="29" spans="1:39">
      <c r="A29" s="966">
        <v>45488</v>
      </c>
      <c r="B29" s="967" t="s">
        <v>126</v>
      </c>
      <c r="C29" s="967" t="s">
        <v>427</v>
      </c>
      <c r="D29" s="968" t="s">
        <v>428</v>
      </c>
      <c r="E29" s="969" t="s">
        <v>282</v>
      </c>
      <c r="F29" s="970">
        <v>248619</v>
      </c>
      <c r="G29" s="970"/>
      <c r="H29" s="970">
        <v>248619</v>
      </c>
      <c r="I29" s="970"/>
      <c r="J29" s="971">
        <f t="shared" si="0"/>
        <v>0</v>
      </c>
      <c r="K29" s="970">
        <v>248619</v>
      </c>
      <c r="L29" s="541">
        <f t="shared" si="1"/>
        <v>0</v>
      </c>
      <c r="M29" s="970">
        <v>248657</v>
      </c>
      <c r="N29" s="970"/>
      <c r="O29" s="541">
        <f t="shared" si="2"/>
        <v>38</v>
      </c>
      <c r="P29" s="541">
        <f t="shared" si="3"/>
        <v>38</v>
      </c>
      <c r="Q29" s="970">
        <v>248657</v>
      </c>
      <c r="R29" s="970"/>
      <c r="S29" s="971">
        <f t="shared" si="4"/>
        <v>0</v>
      </c>
      <c r="T29" s="542">
        <f t="shared" si="5"/>
        <v>38</v>
      </c>
      <c r="U29" s="542"/>
      <c r="V29" s="541">
        <f t="shared" si="6"/>
        <v>38</v>
      </c>
      <c r="W29" s="543">
        <f t="shared" si="7"/>
        <v>0</v>
      </c>
      <c r="X29" s="972" t="s">
        <v>437</v>
      </c>
      <c r="Y29" s="972" t="s">
        <v>436</v>
      </c>
      <c r="Z29" s="972" t="s">
        <v>29</v>
      </c>
      <c r="AA29" s="972">
        <v>2011</v>
      </c>
      <c r="AB29" s="967" t="s">
        <v>428</v>
      </c>
      <c r="AC29" s="973">
        <v>8</v>
      </c>
      <c r="AD29" s="974">
        <f t="shared" si="8"/>
        <v>4.75</v>
      </c>
      <c r="AE29" s="975">
        <v>23.45</v>
      </c>
      <c r="AF29" s="976">
        <f t="shared" si="9"/>
        <v>111.3875</v>
      </c>
      <c r="AG29" s="1030" t="s">
        <v>279</v>
      </c>
      <c r="AH29" s="1007">
        <f t="shared" si="14"/>
        <v>111.3875</v>
      </c>
      <c r="AI29" s="978">
        <f t="shared" si="11"/>
        <v>4.75</v>
      </c>
      <c r="AJ29" s="982">
        <f t="shared" si="12"/>
        <v>38</v>
      </c>
      <c r="AK29" s="989"/>
      <c r="AL29" s="985"/>
      <c r="AM29" s="991"/>
    </row>
    <row r="30" spans="1:39">
      <c r="A30" s="966">
        <v>45489</v>
      </c>
      <c r="B30" s="967" t="s">
        <v>126</v>
      </c>
      <c r="C30" s="967" t="s">
        <v>427</v>
      </c>
      <c r="D30" s="968" t="s">
        <v>428</v>
      </c>
      <c r="E30" s="969" t="s">
        <v>282</v>
      </c>
      <c r="F30" s="970">
        <v>248657</v>
      </c>
      <c r="G30" s="970"/>
      <c r="H30" s="970">
        <v>248657</v>
      </c>
      <c r="I30" s="970"/>
      <c r="J30" s="971">
        <f t="shared" si="0"/>
        <v>0</v>
      </c>
      <c r="K30" s="970">
        <v>248657</v>
      </c>
      <c r="L30" s="541">
        <f t="shared" si="1"/>
        <v>0</v>
      </c>
      <c r="M30" s="970">
        <v>248684</v>
      </c>
      <c r="N30" s="970"/>
      <c r="O30" s="541">
        <f t="shared" si="2"/>
        <v>27</v>
      </c>
      <c r="P30" s="541">
        <f t="shared" si="3"/>
        <v>27</v>
      </c>
      <c r="Q30" s="970">
        <v>248684</v>
      </c>
      <c r="R30" s="970"/>
      <c r="S30" s="971">
        <f t="shared" si="4"/>
        <v>0</v>
      </c>
      <c r="T30" s="542">
        <f t="shared" ref="T30:T93" si="15">Q30-F30</f>
        <v>27</v>
      </c>
      <c r="U30" s="542"/>
      <c r="V30" s="541">
        <f t="shared" ref="V30:V93" si="16">P30</f>
        <v>27</v>
      </c>
      <c r="W30" s="543">
        <f t="shared" ref="W30:W93" si="17">T30-V30</f>
        <v>0</v>
      </c>
      <c r="X30" s="972" t="s">
        <v>437</v>
      </c>
      <c r="Y30" s="972" t="s">
        <v>436</v>
      </c>
      <c r="Z30" s="972" t="s">
        <v>29</v>
      </c>
      <c r="AA30" s="972">
        <v>2011</v>
      </c>
      <c r="AB30" s="967" t="s">
        <v>428</v>
      </c>
      <c r="AC30" s="973">
        <v>8</v>
      </c>
      <c r="AD30" s="974">
        <f t="shared" si="8"/>
        <v>3.375</v>
      </c>
      <c r="AE30" s="975">
        <v>23.45</v>
      </c>
      <c r="AF30" s="976">
        <f t="shared" si="9"/>
        <v>79.143749999999997</v>
      </c>
      <c r="AG30" s="1030" t="s">
        <v>279</v>
      </c>
      <c r="AH30" s="1007">
        <f t="shared" ref="AH30:AH93" si="18">AF30</f>
        <v>79.143749999999997</v>
      </c>
      <c r="AI30" s="978">
        <f t="shared" ref="AI30:AI93" si="19">AD30</f>
        <v>3.375</v>
      </c>
      <c r="AJ30" s="982">
        <f t="shared" ref="AJ30:AJ93" si="20">T30</f>
        <v>27</v>
      </c>
      <c r="AK30" s="989" t="s">
        <v>439</v>
      </c>
      <c r="AL30" s="985" t="s">
        <v>440</v>
      </c>
      <c r="AM30" s="986" t="s">
        <v>2</v>
      </c>
    </row>
    <row r="31" spans="1:39">
      <c r="A31" s="966">
        <v>45490</v>
      </c>
      <c r="B31" s="992" t="s">
        <v>126</v>
      </c>
      <c r="C31" s="992" t="s">
        <v>427</v>
      </c>
      <c r="D31" s="993" t="s">
        <v>428</v>
      </c>
      <c r="E31" s="969" t="s">
        <v>282</v>
      </c>
      <c r="F31" s="970">
        <v>248684</v>
      </c>
      <c r="G31" s="970"/>
      <c r="H31" s="970">
        <v>248684</v>
      </c>
      <c r="I31" s="970"/>
      <c r="J31" s="971">
        <f t="shared" si="0"/>
        <v>0</v>
      </c>
      <c r="K31" s="970">
        <v>248684</v>
      </c>
      <c r="L31" s="541">
        <f t="shared" si="1"/>
        <v>0</v>
      </c>
      <c r="M31" s="970">
        <v>248707</v>
      </c>
      <c r="N31" s="970"/>
      <c r="O31" s="541">
        <f t="shared" si="2"/>
        <v>23</v>
      </c>
      <c r="P31" s="541">
        <f t="shared" si="3"/>
        <v>23</v>
      </c>
      <c r="Q31" s="970">
        <v>248707</v>
      </c>
      <c r="R31" s="970"/>
      <c r="S31" s="971">
        <f t="shared" si="4"/>
        <v>0</v>
      </c>
      <c r="T31" s="542">
        <f t="shared" si="15"/>
        <v>23</v>
      </c>
      <c r="U31" s="542"/>
      <c r="V31" s="541">
        <f t="shared" si="16"/>
        <v>23</v>
      </c>
      <c r="W31" s="543">
        <f t="shared" si="17"/>
        <v>0</v>
      </c>
      <c r="X31" s="972" t="s">
        <v>437</v>
      </c>
      <c r="Y31" s="972" t="s">
        <v>436</v>
      </c>
      <c r="Z31" s="972" t="s">
        <v>29</v>
      </c>
      <c r="AA31" s="972">
        <v>2011</v>
      </c>
      <c r="AB31" s="992" t="s">
        <v>428</v>
      </c>
      <c r="AC31" s="973">
        <v>8</v>
      </c>
      <c r="AD31" s="974">
        <f t="shared" si="8"/>
        <v>2.875</v>
      </c>
      <c r="AE31" s="975">
        <v>23.45</v>
      </c>
      <c r="AF31" s="976">
        <f t="shared" si="9"/>
        <v>67.418750000000003</v>
      </c>
      <c r="AG31" s="1030" t="s">
        <v>279</v>
      </c>
      <c r="AH31" s="1007">
        <f t="shared" si="18"/>
        <v>67.418750000000003</v>
      </c>
      <c r="AI31" s="978">
        <f t="shared" si="19"/>
        <v>2.875</v>
      </c>
      <c r="AJ31" s="982">
        <f t="shared" si="20"/>
        <v>23</v>
      </c>
      <c r="AK31" s="994">
        <v>668</v>
      </c>
      <c r="AL31" s="995">
        <v>500</v>
      </c>
      <c r="AM31" s="996">
        <v>45490</v>
      </c>
    </row>
    <row r="32" spans="1:39">
      <c r="A32" s="966">
        <v>45491</v>
      </c>
      <c r="B32" s="992" t="s">
        <v>126</v>
      </c>
      <c r="C32" s="992" t="s">
        <v>427</v>
      </c>
      <c r="D32" s="993" t="s">
        <v>428</v>
      </c>
      <c r="E32" s="969" t="s">
        <v>282</v>
      </c>
      <c r="F32" s="970">
        <v>248707</v>
      </c>
      <c r="G32" s="970"/>
      <c r="H32" s="970">
        <v>248707</v>
      </c>
      <c r="I32" s="970"/>
      <c r="J32" s="971">
        <f t="shared" si="0"/>
        <v>0</v>
      </c>
      <c r="K32" s="970">
        <v>248707</v>
      </c>
      <c r="L32" s="541">
        <f t="shared" si="1"/>
        <v>0</v>
      </c>
      <c r="M32" s="970">
        <v>248733</v>
      </c>
      <c r="N32" s="970"/>
      <c r="O32" s="541">
        <f t="shared" si="2"/>
        <v>26</v>
      </c>
      <c r="P32" s="541">
        <f t="shared" si="3"/>
        <v>26</v>
      </c>
      <c r="Q32" s="970">
        <v>248733</v>
      </c>
      <c r="R32" s="970"/>
      <c r="S32" s="971">
        <f t="shared" si="4"/>
        <v>0</v>
      </c>
      <c r="T32" s="542">
        <f t="shared" si="15"/>
        <v>26</v>
      </c>
      <c r="U32" s="542"/>
      <c r="V32" s="541">
        <f t="shared" si="16"/>
        <v>26</v>
      </c>
      <c r="W32" s="543">
        <f t="shared" si="17"/>
        <v>0</v>
      </c>
      <c r="X32" s="972" t="s">
        <v>437</v>
      </c>
      <c r="Y32" s="972" t="s">
        <v>436</v>
      </c>
      <c r="Z32" s="972" t="s">
        <v>29</v>
      </c>
      <c r="AA32" s="972">
        <v>2011</v>
      </c>
      <c r="AB32" s="992" t="s">
        <v>428</v>
      </c>
      <c r="AC32" s="973">
        <v>8</v>
      </c>
      <c r="AD32" s="974">
        <f t="shared" si="8"/>
        <v>3.25</v>
      </c>
      <c r="AE32" s="975">
        <v>23.45</v>
      </c>
      <c r="AF32" s="976">
        <f t="shared" si="9"/>
        <v>76.212499999999991</v>
      </c>
      <c r="AG32" s="1030" t="s">
        <v>279</v>
      </c>
      <c r="AH32" s="1007">
        <f t="shared" si="18"/>
        <v>76.212499999999991</v>
      </c>
      <c r="AI32" s="978">
        <f t="shared" si="19"/>
        <v>3.25</v>
      </c>
      <c r="AJ32" s="982">
        <f t="shared" si="20"/>
        <v>26</v>
      </c>
      <c r="AK32" s="987"/>
      <c r="AL32" s="988"/>
    </row>
    <row r="33" spans="1:39">
      <c r="A33" s="966">
        <v>45492</v>
      </c>
      <c r="B33" s="992" t="s">
        <v>126</v>
      </c>
      <c r="C33" s="992" t="s">
        <v>427</v>
      </c>
      <c r="D33" s="993" t="s">
        <v>429</v>
      </c>
      <c r="E33" s="969" t="s">
        <v>282</v>
      </c>
      <c r="F33" s="970">
        <v>248733</v>
      </c>
      <c r="G33" s="970"/>
      <c r="H33" s="970">
        <v>248733</v>
      </c>
      <c r="I33" s="970"/>
      <c r="J33" s="971">
        <f t="shared" si="0"/>
        <v>0</v>
      </c>
      <c r="K33" s="970">
        <v>248733</v>
      </c>
      <c r="L33" s="541">
        <f t="shared" si="1"/>
        <v>0</v>
      </c>
      <c r="M33" s="970">
        <v>248931</v>
      </c>
      <c r="N33" s="970"/>
      <c r="O33" s="541">
        <f t="shared" si="2"/>
        <v>198</v>
      </c>
      <c r="P33" s="541">
        <f t="shared" si="3"/>
        <v>198</v>
      </c>
      <c r="Q33" s="970">
        <v>248931</v>
      </c>
      <c r="R33" s="970"/>
      <c r="S33" s="971">
        <f t="shared" si="4"/>
        <v>0</v>
      </c>
      <c r="T33" s="542">
        <f t="shared" si="15"/>
        <v>198</v>
      </c>
      <c r="U33" s="542"/>
      <c r="V33" s="541">
        <f t="shared" si="16"/>
        <v>198</v>
      </c>
      <c r="W33" s="543">
        <f t="shared" si="17"/>
        <v>0</v>
      </c>
      <c r="X33" s="972" t="s">
        <v>437</v>
      </c>
      <c r="Y33" s="972" t="s">
        <v>436</v>
      </c>
      <c r="Z33" s="972" t="s">
        <v>29</v>
      </c>
      <c r="AA33" s="972">
        <v>2011</v>
      </c>
      <c r="AB33" s="992" t="s">
        <v>429</v>
      </c>
      <c r="AC33" s="973">
        <v>8</v>
      </c>
      <c r="AD33" s="974">
        <f t="shared" si="8"/>
        <v>24.75</v>
      </c>
      <c r="AE33" s="975">
        <v>23.45</v>
      </c>
      <c r="AF33" s="976">
        <f t="shared" si="9"/>
        <v>580.38749999999993</v>
      </c>
      <c r="AG33" s="1030" t="s">
        <v>279</v>
      </c>
      <c r="AH33" s="1007">
        <f t="shared" si="18"/>
        <v>580.38749999999993</v>
      </c>
      <c r="AI33" s="978">
        <f t="shared" si="19"/>
        <v>24.75</v>
      </c>
      <c r="AJ33" s="982">
        <f t="shared" si="20"/>
        <v>198</v>
      </c>
      <c r="AK33" s="989" t="s">
        <v>439</v>
      </c>
      <c r="AL33" s="985" t="s">
        <v>440</v>
      </c>
      <c r="AM33" s="986" t="s">
        <v>2</v>
      </c>
    </row>
    <row r="34" spans="1:39">
      <c r="A34" s="966">
        <v>45495</v>
      </c>
      <c r="B34" s="992" t="s">
        <v>126</v>
      </c>
      <c r="C34" s="992" t="s">
        <v>427</v>
      </c>
      <c r="D34" s="993" t="s">
        <v>430</v>
      </c>
      <c r="E34" s="969" t="s">
        <v>282</v>
      </c>
      <c r="F34" s="970">
        <v>248931</v>
      </c>
      <c r="G34" s="970"/>
      <c r="H34" s="970">
        <v>248931</v>
      </c>
      <c r="I34" s="970"/>
      <c r="J34" s="971">
        <f t="shared" si="0"/>
        <v>0</v>
      </c>
      <c r="K34" s="970">
        <v>248931</v>
      </c>
      <c r="L34" s="541">
        <f t="shared" si="1"/>
        <v>0</v>
      </c>
      <c r="M34" s="970">
        <v>248974</v>
      </c>
      <c r="N34" s="970"/>
      <c r="O34" s="541">
        <f t="shared" si="2"/>
        <v>43</v>
      </c>
      <c r="P34" s="541">
        <f t="shared" si="3"/>
        <v>43</v>
      </c>
      <c r="Q34" s="970">
        <v>248974</v>
      </c>
      <c r="R34" s="970"/>
      <c r="S34" s="971">
        <f t="shared" si="4"/>
        <v>0</v>
      </c>
      <c r="T34" s="542">
        <f t="shared" si="15"/>
        <v>43</v>
      </c>
      <c r="U34" s="542"/>
      <c r="V34" s="541">
        <f t="shared" si="16"/>
        <v>43</v>
      </c>
      <c r="W34" s="543">
        <f t="shared" si="17"/>
        <v>0</v>
      </c>
      <c r="X34" s="972" t="s">
        <v>437</v>
      </c>
      <c r="Y34" s="972" t="s">
        <v>436</v>
      </c>
      <c r="Z34" s="972" t="s">
        <v>29</v>
      </c>
      <c r="AA34" s="972">
        <v>2011</v>
      </c>
      <c r="AB34" s="992" t="s">
        <v>430</v>
      </c>
      <c r="AC34" s="973">
        <v>8</v>
      </c>
      <c r="AD34" s="974">
        <f t="shared" si="8"/>
        <v>5.375</v>
      </c>
      <c r="AE34" s="975">
        <v>23.45</v>
      </c>
      <c r="AF34" s="976">
        <f t="shared" si="9"/>
        <v>126.04375</v>
      </c>
      <c r="AG34" s="1030" t="s">
        <v>279</v>
      </c>
      <c r="AH34" s="1007">
        <f t="shared" si="18"/>
        <v>126.04375</v>
      </c>
      <c r="AI34" s="978">
        <f t="shared" si="19"/>
        <v>5.375</v>
      </c>
      <c r="AJ34" s="982">
        <f t="shared" si="20"/>
        <v>43</v>
      </c>
      <c r="AK34" s="994">
        <v>775</v>
      </c>
      <c r="AL34" s="995">
        <v>700</v>
      </c>
      <c r="AM34" s="997">
        <v>45496</v>
      </c>
    </row>
    <row r="35" spans="1:39">
      <c r="A35" s="966">
        <v>45496</v>
      </c>
      <c r="B35" s="992" t="s">
        <v>126</v>
      </c>
      <c r="C35" s="992" t="s">
        <v>427</v>
      </c>
      <c r="D35" s="993" t="s">
        <v>431</v>
      </c>
      <c r="E35" s="969" t="s">
        <v>282</v>
      </c>
      <c r="F35" s="970">
        <v>248974</v>
      </c>
      <c r="G35" s="970"/>
      <c r="H35" s="970">
        <v>248974</v>
      </c>
      <c r="I35" s="970"/>
      <c r="J35" s="971">
        <f t="shared" si="0"/>
        <v>0</v>
      </c>
      <c r="K35" s="970">
        <v>248974</v>
      </c>
      <c r="L35" s="541">
        <f t="shared" si="1"/>
        <v>0</v>
      </c>
      <c r="M35" s="970">
        <v>249000</v>
      </c>
      <c r="N35" s="970"/>
      <c r="O35" s="541">
        <f t="shared" si="2"/>
        <v>26</v>
      </c>
      <c r="P35" s="541">
        <f t="shared" si="3"/>
        <v>26</v>
      </c>
      <c r="Q35" s="970">
        <v>249000</v>
      </c>
      <c r="R35" s="970"/>
      <c r="S35" s="971">
        <f t="shared" si="4"/>
        <v>0</v>
      </c>
      <c r="T35" s="542">
        <f t="shared" si="15"/>
        <v>26</v>
      </c>
      <c r="U35" s="542"/>
      <c r="V35" s="541">
        <f t="shared" si="16"/>
        <v>26</v>
      </c>
      <c r="W35" s="543">
        <f t="shared" si="17"/>
        <v>0</v>
      </c>
      <c r="X35" s="972" t="s">
        <v>437</v>
      </c>
      <c r="Y35" s="972" t="s">
        <v>436</v>
      </c>
      <c r="Z35" s="972" t="s">
        <v>29</v>
      </c>
      <c r="AA35" s="972">
        <v>2011</v>
      </c>
      <c r="AB35" s="992" t="s">
        <v>431</v>
      </c>
      <c r="AC35" s="973">
        <v>8</v>
      </c>
      <c r="AD35" s="974">
        <f t="shared" si="8"/>
        <v>3.25</v>
      </c>
      <c r="AE35" s="975">
        <v>23.45</v>
      </c>
      <c r="AF35" s="976">
        <f t="shared" si="9"/>
        <v>76.212499999999991</v>
      </c>
      <c r="AG35" s="1030" t="s">
        <v>279</v>
      </c>
      <c r="AH35" s="1007">
        <f t="shared" si="18"/>
        <v>76.212499999999991</v>
      </c>
      <c r="AI35" s="978">
        <f t="shared" si="19"/>
        <v>3.25</v>
      </c>
      <c r="AJ35" s="982">
        <f t="shared" si="20"/>
        <v>26</v>
      </c>
      <c r="AK35" s="989"/>
      <c r="AL35" s="985"/>
      <c r="AM35" s="991"/>
    </row>
    <row r="36" spans="1:39">
      <c r="A36" s="966">
        <v>45497</v>
      </c>
      <c r="B36" s="992" t="s">
        <v>126</v>
      </c>
      <c r="C36" s="992" t="s">
        <v>427</v>
      </c>
      <c r="D36" s="993" t="s">
        <v>428</v>
      </c>
      <c r="E36" s="969" t="s">
        <v>282</v>
      </c>
      <c r="F36" s="970">
        <v>249000</v>
      </c>
      <c r="G36" s="970"/>
      <c r="H36" s="970">
        <v>249000</v>
      </c>
      <c r="I36" s="970"/>
      <c r="J36" s="971">
        <f t="shared" si="0"/>
        <v>0</v>
      </c>
      <c r="K36" s="970">
        <v>249000</v>
      </c>
      <c r="L36" s="541">
        <f t="shared" si="1"/>
        <v>0</v>
      </c>
      <c r="M36" s="970">
        <v>249015</v>
      </c>
      <c r="N36" s="970"/>
      <c r="O36" s="541">
        <f t="shared" si="2"/>
        <v>15</v>
      </c>
      <c r="P36" s="541">
        <f t="shared" si="3"/>
        <v>15</v>
      </c>
      <c r="Q36" s="970">
        <v>249015</v>
      </c>
      <c r="R36" s="970"/>
      <c r="S36" s="971">
        <f t="shared" si="4"/>
        <v>0</v>
      </c>
      <c r="T36" s="542">
        <f t="shared" si="15"/>
        <v>15</v>
      </c>
      <c r="U36" s="542"/>
      <c r="V36" s="541">
        <f t="shared" si="16"/>
        <v>15</v>
      </c>
      <c r="W36" s="543">
        <f t="shared" si="17"/>
        <v>0</v>
      </c>
      <c r="X36" s="972" t="s">
        <v>437</v>
      </c>
      <c r="Y36" s="972" t="s">
        <v>436</v>
      </c>
      <c r="Z36" s="972" t="s">
        <v>29</v>
      </c>
      <c r="AA36" s="972">
        <v>2011</v>
      </c>
      <c r="AB36" s="992" t="s">
        <v>428</v>
      </c>
      <c r="AC36" s="973">
        <v>8</v>
      </c>
      <c r="AD36" s="974">
        <f t="shared" si="8"/>
        <v>1.875</v>
      </c>
      <c r="AE36" s="975">
        <v>23.45</v>
      </c>
      <c r="AF36" s="976">
        <f t="shared" si="9"/>
        <v>43.96875</v>
      </c>
      <c r="AG36" s="1030" t="s">
        <v>279</v>
      </c>
      <c r="AH36" s="1007">
        <f t="shared" si="18"/>
        <v>43.96875</v>
      </c>
      <c r="AI36" s="978">
        <f t="shared" si="19"/>
        <v>1.875</v>
      </c>
      <c r="AJ36" s="982">
        <f t="shared" si="20"/>
        <v>15</v>
      </c>
      <c r="AK36" s="989"/>
      <c r="AL36" s="988"/>
    </row>
    <row r="37" spans="1:39">
      <c r="A37" s="966">
        <v>45498</v>
      </c>
      <c r="B37" s="992" t="s">
        <v>126</v>
      </c>
      <c r="C37" s="992" t="s">
        <v>427</v>
      </c>
      <c r="D37" s="993" t="s">
        <v>428</v>
      </c>
      <c r="E37" s="969" t="s">
        <v>282</v>
      </c>
      <c r="F37" s="970">
        <v>249015</v>
      </c>
      <c r="G37" s="970"/>
      <c r="H37" s="970">
        <v>249015</v>
      </c>
      <c r="I37" s="970"/>
      <c r="J37" s="971">
        <f t="shared" si="0"/>
        <v>0</v>
      </c>
      <c r="K37" s="970">
        <v>249015</v>
      </c>
      <c r="L37" s="541">
        <f t="shared" si="1"/>
        <v>0</v>
      </c>
      <c r="M37" s="970">
        <v>249041</v>
      </c>
      <c r="N37" s="970"/>
      <c r="O37" s="541">
        <f t="shared" si="2"/>
        <v>26</v>
      </c>
      <c r="P37" s="541">
        <f t="shared" si="3"/>
        <v>26</v>
      </c>
      <c r="Q37" s="970">
        <v>249041</v>
      </c>
      <c r="R37" s="970"/>
      <c r="S37" s="971">
        <f t="shared" si="4"/>
        <v>0</v>
      </c>
      <c r="T37" s="542">
        <f t="shared" si="15"/>
        <v>26</v>
      </c>
      <c r="U37" s="542"/>
      <c r="V37" s="541">
        <f t="shared" si="16"/>
        <v>26</v>
      </c>
      <c r="W37" s="543">
        <f t="shared" si="17"/>
        <v>0</v>
      </c>
      <c r="X37" s="972" t="s">
        <v>437</v>
      </c>
      <c r="Y37" s="972" t="s">
        <v>436</v>
      </c>
      <c r="Z37" s="972" t="s">
        <v>29</v>
      </c>
      <c r="AA37" s="972">
        <v>2011</v>
      </c>
      <c r="AB37" s="992" t="s">
        <v>428</v>
      </c>
      <c r="AC37" s="973">
        <v>8</v>
      </c>
      <c r="AD37" s="974">
        <f t="shared" si="8"/>
        <v>3.25</v>
      </c>
      <c r="AE37" s="975">
        <v>23.45</v>
      </c>
      <c r="AF37" s="976">
        <f t="shared" si="9"/>
        <v>76.212499999999991</v>
      </c>
      <c r="AG37" s="1030" t="s">
        <v>279</v>
      </c>
      <c r="AH37" s="1007">
        <f t="shared" si="18"/>
        <v>76.212499999999991</v>
      </c>
      <c r="AI37" s="978">
        <f t="shared" si="19"/>
        <v>3.25</v>
      </c>
      <c r="AJ37" s="982">
        <f t="shared" si="20"/>
        <v>26</v>
      </c>
      <c r="AK37" s="998"/>
      <c r="AL37" s="988"/>
    </row>
    <row r="38" spans="1:39">
      <c r="A38" s="966">
        <v>45499</v>
      </c>
      <c r="B38" s="992" t="s">
        <v>126</v>
      </c>
      <c r="C38" s="992" t="s">
        <v>427</v>
      </c>
      <c r="D38" s="993" t="s">
        <v>432</v>
      </c>
      <c r="E38" s="969" t="s">
        <v>282</v>
      </c>
      <c r="F38" s="970">
        <v>249041</v>
      </c>
      <c r="G38" s="970"/>
      <c r="H38" s="970">
        <v>249041</v>
      </c>
      <c r="I38" s="970"/>
      <c r="J38" s="971">
        <f t="shared" si="0"/>
        <v>0</v>
      </c>
      <c r="K38" s="970">
        <v>249041</v>
      </c>
      <c r="L38" s="541">
        <f t="shared" si="1"/>
        <v>0</v>
      </c>
      <c r="M38" s="970">
        <v>249080</v>
      </c>
      <c r="N38" s="970"/>
      <c r="O38" s="541">
        <f t="shared" si="2"/>
        <v>39</v>
      </c>
      <c r="P38" s="541">
        <f t="shared" si="3"/>
        <v>39</v>
      </c>
      <c r="Q38" s="970">
        <v>249080</v>
      </c>
      <c r="R38" s="970"/>
      <c r="S38" s="971">
        <f t="shared" si="4"/>
        <v>0</v>
      </c>
      <c r="T38" s="542">
        <f t="shared" si="15"/>
        <v>39</v>
      </c>
      <c r="U38" s="542"/>
      <c r="V38" s="541">
        <f t="shared" si="16"/>
        <v>39</v>
      </c>
      <c r="W38" s="543">
        <f t="shared" si="17"/>
        <v>0</v>
      </c>
      <c r="X38" s="972" t="s">
        <v>437</v>
      </c>
      <c r="Y38" s="972" t="s">
        <v>436</v>
      </c>
      <c r="Z38" s="972" t="s">
        <v>29</v>
      </c>
      <c r="AA38" s="972">
        <v>2011</v>
      </c>
      <c r="AB38" s="992" t="s">
        <v>432</v>
      </c>
      <c r="AC38" s="973">
        <v>8</v>
      </c>
      <c r="AD38" s="974">
        <f t="shared" si="8"/>
        <v>4.875</v>
      </c>
      <c r="AE38" s="975">
        <v>23.45</v>
      </c>
      <c r="AF38" s="976">
        <f t="shared" si="9"/>
        <v>114.31874999999999</v>
      </c>
      <c r="AG38" s="1030" t="s">
        <v>279</v>
      </c>
      <c r="AH38" s="1007">
        <f t="shared" si="18"/>
        <v>114.31874999999999</v>
      </c>
      <c r="AI38" s="978">
        <f t="shared" si="19"/>
        <v>4.875</v>
      </c>
      <c r="AJ38" s="982">
        <f t="shared" si="20"/>
        <v>39</v>
      </c>
      <c r="AK38" s="989" t="s">
        <v>439</v>
      </c>
      <c r="AL38" s="985" t="s">
        <v>440</v>
      </c>
      <c r="AM38" s="986" t="s">
        <v>2</v>
      </c>
    </row>
    <row r="39" spans="1:39">
      <c r="A39" s="966">
        <v>45502</v>
      </c>
      <c r="B39" s="992" t="s">
        <v>126</v>
      </c>
      <c r="C39" s="992" t="s">
        <v>427</v>
      </c>
      <c r="D39" s="993" t="s">
        <v>433</v>
      </c>
      <c r="E39" s="969" t="s">
        <v>282</v>
      </c>
      <c r="F39" s="970">
        <v>249080</v>
      </c>
      <c r="G39" s="970"/>
      <c r="H39" s="970">
        <v>249080</v>
      </c>
      <c r="I39" s="970"/>
      <c r="J39" s="971">
        <f t="shared" si="0"/>
        <v>0</v>
      </c>
      <c r="K39" s="970">
        <v>249080</v>
      </c>
      <c r="L39" s="541">
        <f t="shared" si="1"/>
        <v>0</v>
      </c>
      <c r="M39" s="970">
        <v>249096</v>
      </c>
      <c r="N39" s="970"/>
      <c r="O39" s="541">
        <f t="shared" si="2"/>
        <v>16</v>
      </c>
      <c r="P39" s="541">
        <f t="shared" si="3"/>
        <v>16</v>
      </c>
      <c r="Q39" s="970">
        <v>249096</v>
      </c>
      <c r="R39" s="970"/>
      <c r="S39" s="971">
        <f t="shared" si="4"/>
        <v>0</v>
      </c>
      <c r="T39" s="542">
        <f t="shared" si="15"/>
        <v>16</v>
      </c>
      <c r="U39" s="542"/>
      <c r="V39" s="541">
        <f t="shared" si="16"/>
        <v>16</v>
      </c>
      <c r="W39" s="543">
        <f t="shared" si="17"/>
        <v>0</v>
      </c>
      <c r="X39" s="972" t="s">
        <v>437</v>
      </c>
      <c r="Y39" s="972" t="s">
        <v>436</v>
      </c>
      <c r="Z39" s="972" t="s">
        <v>29</v>
      </c>
      <c r="AA39" s="972">
        <v>2011</v>
      </c>
      <c r="AB39" s="992" t="s">
        <v>433</v>
      </c>
      <c r="AC39" s="973">
        <v>8</v>
      </c>
      <c r="AD39" s="974">
        <f t="shared" si="8"/>
        <v>2</v>
      </c>
      <c r="AE39" s="975">
        <v>23.45</v>
      </c>
      <c r="AF39" s="976">
        <f t="shared" si="9"/>
        <v>46.9</v>
      </c>
      <c r="AG39" s="1030" t="s">
        <v>279</v>
      </c>
      <c r="AH39" s="1007">
        <f t="shared" si="18"/>
        <v>46.9</v>
      </c>
      <c r="AI39" s="978">
        <f t="shared" si="19"/>
        <v>2</v>
      </c>
      <c r="AJ39" s="982">
        <f t="shared" si="20"/>
        <v>16</v>
      </c>
      <c r="AK39" s="994">
        <v>354</v>
      </c>
      <c r="AL39" s="995">
        <v>400</v>
      </c>
      <c r="AM39" s="996">
        <v>45503</v>
      </c>
    </row>
    <row r="40" spans="1:39">
      <c r="A40" s="966">
        <v>45503</v>
      </c>
      <c r="B40" s="992" t="s">
        <v>126</v>
      </c>
      <c r="C40" s="992" t="s">
        <v>427</v>
      </c>
      <c r="D40" s="993" t="s">
        <v>433</v>
      </c>
      <c r="E40" s="969" t="s">
        <v>282</v>
      </c>
      <c r="F40" s="970">
        <v>249096</v>
      </c>
      <c r="G40" s="970"/>
      <c r="H40" s="970">
        <v>249096</v>
      </c>
      <c r="I40" s="970"/>
      <c r="J40" s="971">
        <f t="shared" si="0"/>
        <v>0</v>
      </c>
      <c r="K40" s="970">
        <v>249096</v>
      </c>
      <c r="L40" s="541">
        <f t="shared" si="1"/>
        <v>0</v>
      </c>
      <c r="M40" s="970">
        <v>249142</v>
      </c>
      <c r="N40" s="970"/>
      <c r="O40" s="541">
        <f t="shared" si="2"/>
        <v>46</v>
      </c>
      <c r="P40" s="541">
        <f t="shared" si="3"/>
        <v>46</v>
      </c>
      <c r="Q40" s="970">
        <v>249142</v>
      </c>
      <c r="R40" s="970"/>
      <c r="S40" s="971">
        <f t="shared" si="4"/>
        <v>0</v>
      </c>
      <c r="T40" s="542">
        <f t="shared" si="15"/>
        <v>46</v>
      </c>
      <c r="U40" s="542"/>
      <c r="V40" s="541">
        <f t="shared" si="16"/>
        <v>46</v>
      </c>
      <c r="W40" s="543">
        <f t="shared" si="17"/>
        <v>0</v>
      </c>
      <c r="X40" s="972" t="s">
        <v>437</v>
      </c>
      <c r="Y40" s="972" t="s">
        <v>436</v>
      </c>
      <c r="Z40" s="972" t="s">
        <v>29</v>
      </c>
      <c r="AA40" s="972">
        <v>2011</v>
      </c>
      <c r="AB40" s="992" t="s">
        <v>433</v>
      </c>
      <c r="AC40" s="973">
        <v>8</v>
      </c>
      <c r="AD40" s="974">
        <f t="shared" si="8"/>
        <v>5.75</v>
      </c>
      <c r="AE40" s="975">
        <v>23.45</v>
      </c>
      <c r="AF40" s="976">
        <f t="shared" si="9"/>
        <v>134.83750000000001</v>
      </c>
      <c r="AG40" s="1030" t="s">
        <v>279</v>
      </c>
      <c r="AH40" s="1007">
        <f t="shared" si="18"/>
        <v>134.83750000000001</v>
      </c>
      <c r="AI40" s="978">
        <f t="shared" si="19"/>
        <v>5.75</v>
      </c>
      <c r="AJ40" s="982">
        <f t="shared" si="20"/>
        <v>46</v>
      </c>
      <c r="AK40" s="989"/>
      <c r="AL40" s="988"/>
    </row>
    <row r="41" spans="1:39">
      <c r="A41" s="966">
        <v>45504</v>
      </c>
      <c r="B41" s="992" t="s">
        <v>126</v>
      </c>
      <c r="C41" s="992" t="s">
        <v>427</v>
      </c>
      <c r="D41" s="993" t="s">
        <v>433</v>
      </c>
      <c r="E41" s="969" t="s">
        <v>282</v>
      </c>
      <c r="F41" s="970">
        <v>249142</v>
      </c>
      <c r="G41" s="970"/>
      <c r="H41" s="970">
        <v>249142</v>
      </c>
      <c r="I41" s="970"/>
      <c r="J41" s="971">
        <f t="shared" si="0"/>
        <v>0</v>
      </c>
      <c r="K41" s="970">
        <v>249142</v>
      </c>
      <c r="L41" s="541">
        <f t="shared" si="1"/>
        <v>0</v>
      </c>
      <c r="M41" s="970">
        <v>249192</v>
      </c>
      <c r="N41" s="970"/>
      <c r="O41" s="541">
        <f t="shared" si="2"/>
        <v>50</v>
      </c>
      <c r="P41" s="541">
        <f t="shared" si="3"/>
        <v>50</v>
      </c>
      <c r="Q41" s="970">
        <v>249192</v>
      </c>
      <c r="R41" s="970"/>
      <c r="S41" s="971">
        <f t="shared" si="4"/>
        <v>0</v>
      </c>
      <c r="T41" s="542">
        <f t="shared" si="15"/>
        <v>50</v>
      </c>
      <c r="U41" s="542"/>
      <c r="V41" s="541">
        <f t="shared" si="16"/>
        <v>50</v>
      </c>
      <c r="W41" s="543">
        <f t="shared" si="17"/>
        <v>0</v>
      </c>
      <c r="X41" s="972" t="s">
        <v>437</v>
      </c>
      <c r="Y41" s="972" t="s">
        <v>436</v>
      </c>
      <c r="Z41" s="972" t="s">
        <v>29</v>
      </c>
      <c r="AA41" s="972">
        <v>2011</v>
      </c>
      <c r="AB41" s="992" t="s">
        <v>433</v>
      </c>
      <c r="AC41" s="973">
        <v>8</v>
      </c>
      <c r="AD41" s="974">
        <f t="shared" si="8"/>
        <v>6.25</v>
      </c>
      <c r="AE41" s="975">
        <v>23.45</v>
      </c>
      <c r="AF41" s="976">
        <f t="shared" si="9"/>
        <v>146.5625</v>
      </c>
      <c r="AG41" s="1030" t="s">
        <v>279</v>
      </c>
      <c r="AH41" s="1007">
        <f t="shared" si="18"/>
        <v>146.5625</v>
      </c>
      <c r="AI41" s="978">
        <f t="shared" si="19"/>
        <v>6.25</v>
      </c>
      <c r="AJ41" s="982">
        <f t="shared" si="20"/>
        <v>50</v>
      </c>
      <c r="AK41" s="989" t="s">
        <v>439</v>
      </c>
      <c r="AL41" s="985" t="s">
        <v>440</v>
      </c>
      <c r="AM41" s="986" t="s">
        <v>2</v>
      </c>
    </row>
    <row r="42" spans="1:39">
      <c r="A42" s="966">
        <v>45505</v>
      </c>
      <c r="B42" s="992" t="s">
        <v>126</v>
      </c>
      <c r="C42" s="992" t="s">
        <v>427</v>
      </c>
      <c r="D42" s="993" t="s">
        <v>433</v>
      </c>
      <c r="E42" s="969" t="s">
        <v>282</v>
      </c>
      <c r="F42" s="970">
        <v>249192</v>
      </c>
      <c r="G42" s="970"/>
      <c r="H42" s="970">
        <v>249192</v>
      </c>
      <c r="I42" s="970"/>
      <c r="J42" s="971">
        <f t="shared" si="0"/>
        <v>0</v>
      </c>
      <c r="K42" s="970">
        <v>249192</v>
      </c>
      <c r="L42" s="541">
        <f t="shared" si="1"/>
        <v>0</v>
      </c>
      <c r="M42" s="970">
        <v>249222</v>
      </c>
      <c r="N42" s="970"/>
      <c r="O42" s="541">
        <f t="shared" si="2"/>
        <v>30</v>
      </c>
      <c r="P42" s="541">
        <f t="shared" si="3"/>
        <v>30</v>
      </c>
      <c r="Q42" s="970">
        <v>249222</v>
      </c>
      <c r="R42" s="970"/>
      <c r="S42" s="971">
        <f t="shared" si="4"/>
        <v>0</v>
      </c>
      <c r="T42" s="542">
        <f t="shared" si="15"/>
        <v>30</v>
      </c>
      <c r="U42" s="542"/>
      <c r="V42" s="541">
        <f t="shared" si="16"/>
        <v>30</v>
      </c>
      <c r="W42" s="543">
        <f t="shared" si="17"/>
        <v>0</v>
      </c>
      <c r="X42" s="972" t="s">
        <v>437</v>
      </c>
      <c r="Y42" s="972" t="s">
        <v>436</v>
      </c>
      <c r="Z42" s="972" t="s">
        <v>29</v>
      </c>
      <c r="AA42" s="972">
        <v>2011</v>
      </c>
      <c r="AB42" s="992" t="s">
        <v>433</v>
      </c>
      <c r="AC42" s="973">
        <v>8</v>
      </c>
      <c r="AD42" s="974">
        <f t="shared" si="8"/>
        <v>3.75</v>
      </c>
      <c r="AE42" s="975">
        <v>23.45</v>
      </c>
      <c r="AF42" s="976">
        <f t="shared" si="9"/>
        <v>87.9375</v>
      </c>
      <c r="AG42" s="1030" t="s">
        <v>279</v>
      </c>
      <c r="AH42" s="1007">
        <f t="shared" si="18"/>
        <v>87.9375</v>
      </c>
      <c r="AI42" s="978">
        <f t="shared" si="19"/>
        <v>3.75</v>
      </c>
      <c r="AJ42" s="982">
        <f t="shared" si="20"/>
        <v>30</v>
      </c>
      <c r="AK42" s="994">
        <v>366</v>
      </c>
      <c r="AL42" s="995">
        <v>400</v>
      </c>
      <c r="AM42" s="996">
        <v>45506</v>
      </c>
    </row>
    <row r="43" spans="1:39">
      <c r="A43" s="966">
        <v>45506</v>
      </c>
      <c r="B43" s="992" t="s">
        <v>126</v>
      </c>
      <c r="C43" s="992" t="s">
        <v>427</v>
      </c>
      <c r="D43" s="993" t="s">
        <v>434</v>
      </c>
      <c r="E43" s="969" t="s">
        <v>282</v>
      </c>
      <c r="F43" s="970">
        <v>249222</v>
      </c>
      <c r="G43" s="970"/>
      <c r="H43" s="970">
        <v>249222</v>
      </c>
      <c r="I43" s="970"/>
      <c r="J43" s="971">
        <f t="shared" si="0"/>
        <v>0</v>
      </c>
      <c r="K43" s="970">
        <v>249222</v>
      </c>
      <c r="L43" s="541">
        <f t="shared" si="1"/>
        <v>0</v>
      </c>
      <c r="M43" s="970">
        <v>249410</v>
      </c>
      <c r="N43" s="970"/>
      <c r="O43" s="541">
        <f t="shared" si="2"/>
        <v>188</v>
      </c>
      <c r="P43" s="541">
        <f t="shared" si="3"/>
        <v>188</v>
      </c>
      <c r="Q43" s="970">
        <v>249410</v>
      </c>
      <c r="R43" s="970"/>
      <c r="S43" s="971">
        <f t="shared" si="4"/>
        <v>0</v>
      </c>
      <c r="T43" s="542">
        <f t="shared" si="15"/>
        <v>188</v>
      </c>
      <c r="U43" s="542"/>
      <c r="V43" s="541">
        <f t="shared" si="16"/>
        <v>188</v>
      </c>
      <c r="W43" s="543">
        <f t="shared" si="17"/>
        <v>0</v>
      </c>
      <c r="X43" s="972" t="s">
        <v>437</v>
      </c>
      <c r="Y43" s="972" t="s">
        <v>436</v>
      </c>
      <c r="Z43" s="972" t="s">
        <v>29</v>
      </c>
      <c r="AA43" s="972">
        <v>2011</v>
      </c>
      <c r="AB43" s="992" t="s">
        <v>434</v>
      </c>
      <c r="AC43" s="973">
        <v>8</v>
      </c>
      <c r="AD43" s="974">
        <f t="shared" si="8"/>
        <v>23.5</v>
      </c>
      <c r="AE43" s="975">
        <v>23.45</v>
      </c>
      <c r="AF43" s="976">
        <f t="shared" si="9"/>
        <v>551.07499999999993</v>
      </c>
      <c r="AG43" s="1030" t="s">
        <v>279</v>
      </c>
      <c r="AH43" s="1007">
        <f t="shared" si="18"/>
        <v>551.07499999999993</v>
      </c>
      <c r="AI43" s="978">
        <f t="shared" si="19"/>
        <v>23.5</v>
      </c>
      <c r="AJ43" s="982">
        <f t="shared" si="20"/>
        <v>188</v>
      </c>
      <c r="AK43" s="989" t="s">
        <v>439</v>
      </c>
      <c r="AL43" s="985" t="s">
        <v>440</v>
      </c>
      <c r="AM43" s="986" t="s">
        <v>2</v>
      </c>
    </row>
    <row r="44" spans="1:39">
      <c r="A44" s="966">
        <v>45509</v>
      </c>
      <c r="B44" s="992" t="s">
        <v>126</v>
      </c>
      <c r="C44" s="992" t="s">
        <v>427</v>
      </c>
      <c r="D44" s="993" t="s">
        <v>433</v>
      </c>
      <c r="E44" s="969" t="s">
        <v>282</v>
      </c>
      <c r="F44" s="970">
        <v>249410</v>
      </c>
      <c r="G44" s="970"/>
      <c r="H44" s="970">
        <v>249410</v>
      </c>
      <c r="I44" s="970"/>
      <c r="J44" s="971">
        <f t="shared" si="0"/>
        <v>0</v>
      </c>
      <c r="K44" s="970">
        <v>249410</v>
      </c>
      <c r="L44" s="541">
        <f t="shared" si="1"/>
        <v>0</v>
      </c>
      <c r="M44" s="970">
        <v>249432</v>
      </c>
      <c r="N44" s="970"/>
      <c r="O44" s="541">
        <f t="shared" si="2"/>
        <v>22</v>
      </c>
      <c r="P44" s="541">
        <f t="shared" si="3"/>
        <v>22</v>
      </c>
      <c r="Q44" s="970">
        <v>249432</v>
      </c>
      <c r="R44" s="970"/>
      <c r="S44" s="971">
        <f t="shared" si="4"/>
        <v>0</v>
      </c>
      <c r="T44" s="542">
        <f t="shared" si="15"/>
        <v>22</v>
      </c>
      <c r="U44" s="542"/>
      <c r="V44" s="541">
        <f t="shared" si="16"/>
        <v>22</v>
      </c>
      <c r="W44" s="543">
        <f t="shared" si="17"/>
        <v>0</v>
      </c>
      <c r="X44" s="972" t="s">
        <v>437</v>
      </c>
      <c r="Y44" s="972" t="s">
        <v>436</v>
      </c>
      <c r="Z44" s="972" t="s">
        <v>29</v>
      </c>
      <c r="AA44" s="972">
        <v>2011</v>
      </c>
      <c r="AB44" s="992" t="s">
        <v>433</v>
      </c>
      <c r="AC44" s="973">
        <v>8</v>
      </c>
      <c r="AD44" s="974">
        <f t="shared" si="8"/>
        <v>2.75</v>
      </c>
      <c r="AE44" s="975">
        <v>23.45</v>
      </c>
      <c r="AF44" s="976">
        <f t="shared" si="9"/>
        <v>64.487499999999997</v>
      </c>
      <c r="AG44" s="1030" t="s">
        <v>279</v>
      </c>
      <c r="AH44" s="1007">
        <f t="shared" si="18"/>
        <v>64.487499999999997</v>
      </c>
      <c r="AI44" s="978">
        <f t="shared" si="19"/>
        <v>2.75</v>
      </c>
      <c r="AJ44" s="982">
        <f t="shared" si="20"/>
        <v>22</v>
      </c>
      <c r="AK44" s="994">
        <v>697</v>
      </c>
      <c r="AL44" s="995">
        <v>400</v>
      </c>
      <c r="AM44" s="997">
        <v>45510</v>
      </c>
    </row>
    <row r="45" spans="1:39">
      <c r="A45" s="966">
        <v>45510</v>
      </c>
      <c r="B45" s="992" t="s">
        <v>126</v>
      </c>
      <c r="C45" s="992" t="s">
        <v>427</v>
      </c>
      <c r="D45" s="993" t="s">
        <v>433</v>
      </c>
      <c r="E45" s="969" t="s">
        <v>282</v>
      </c>
      <c r="F45" s="970">
        <v>249432</v>
      </c>
      <c r="G45" s="970"/>
      <c r="H45" s="970">
        <v>249432</v>
      </c>
      <c r="I45" s="970"/>
      <c r="J45" s="971">
        <f t="shared" si="0"/>
        <v>0</v>
      </c>
      <c r="K45" s="970">
        <v>249432</v>
      </c>
      <c r="L45" s="541">
        <f t="shared" si="1"/>
        <v>0</v>
      </c>
      <c r="M45" s="970">
        <v>249443</v>
      </c>
      <c r="N45" s="970"/>
      <c r="O45" s="541">
        <f t="shared" si="2"/>
        <v>11</v>
      </c>
      <c r="P45" s="541">
        <f t="shared" si="3"/>
        <v>11</v>
      </c>
      <c r="Q45" s="970">
        <v>249443</v>
      </c>
      <c r="R45" s="970"/>
      <c r="S45" s="971">
        <f t="shared" si="4"/>
        <v>0</v>
      </c>
      <c r="T45" s="542">
        <f t="shared" si="15"/>
        <v>11</v>
      </c>
      <c r="U45" s="542"/>
      <c r="V45" s="541">
        <f t="shared" si="16"/>
        <v>11</v>
      </c>
      <c r="W45" s="543">
        <f t="shared" si="17"/>
        <v>0</v>
      </c>
      <c r="X45" s="972" t="s">
        <v>437</v>
      </c>
      <c r="Y45" s="972" t="s">
        <v>436</v>
      </c>
      <c r="Z45" s="972" t="s">
        <v>29</v>
      </c>
      <c r="AA45" s="972">
        <v>2011</v>
      </c>
      <c r="AB45" s="992" t="s">
        <v>433</v>
      </c>
      <c r="AC45" s="973">
        <v>8</v>
      </c>
      <c r="AD45" s="974">
        <f t="shared" si="8"/>
        <v>1.375</v>
      </c>
      <c r="AE45" s="975">
        <v>23.45</v>
      </c>
      <c r="AF45" s="976">
        <f t="shared" si="9"/>
        <v>32.243749999999999</v>
      </c>
      <c r="AG45" s="1030" t="s">
        <v>279</v>
      </c>
      <c r="AH45" s="1007">
        <f t="shared" si="18"/>
        <v>32.243749999999999</v>
      </c>
      <c r="AI45" s="978">
        <f t="shared" si="19"/>
        <v>1.375</v>
      </c>
      <c r="AJ45" s="982">
        <f t="shared" si="20"/>
        <v>11</v>
      </c>
      <c r="AK45" s="989" t="s">
        <v>439</v>
      </c>
      <c r="AL45" s="985" t="s">
        <v>440</v>
      </c>
      <c r="AM45" s="991" t="s">
        <v>2</v>
      </c>
    </row>
    <row r="46" spans="1:39">
      <c r="A46" s="966">
        <v>45511</v>
      </c>
      <c r="B46" s="992" t="s">
        <v>126</v>
      </c>
      <c r="C46" s="992" t="s">
        <v>427</v>
      </c>
      <c r="D46" s="993" t="s">
        <v>433</v>
      </c>
      <c r="E46" s="969" t="s">
        <v>282</v>
      </c>
      <c r="F46" s="970">
        <v>249443</v>
      </c>
      <c r="G46" s="970"/>
      <c r="H46" s="970">
        <v>249443</v>
      </c>
      <c r="I46" s="970"/>
      <c r="J46" s="971">
        <f t="shared" si="0"/>
        <v>0</v>
      </c>
      <c r="K46" s="970">
        <v>249443</v>
      </c>
      <c r="L46" s="541">
        <f t="shared" si="1"/>
        <v>0</v>
      </c>
      <c r="M46" s="970">
        <v>249484</v>
      </c>
      <c r="N46" s="970"/>
      <c r="O46" s="541">
        <f t="shared" si="2"/>
        <v>41</v>
      </c>
      <c r="P46" s="541">
        <f t="shared" si="3"/>
        <v>41</v>
      </c>
      <c r="Q46" s="970">
        <v>249484</v>
      </c>
      <c r="R46" s="970"/>
      <c r="S46" s="971">
        <f t="shared" si="4"/>
        <v>0</v>
      </c>
      <c r="T46" s="542">
        <f t="shared" si="15"/>
        <v>41</v>
      </c>
      <c r="U46" s="542"/>
      <c r="V46" s="541">
        <f t="shared" si="16"/>
        <v>41</v>
      </c>
      <c r="W46" s="543">
        <f t="shared" si="17"/>
        <v>0</v>
      </c>
      <c r="X46" s="972" t="s">
        <v>437</v>
      </c>
      <c r="Y46" s="972" t="s">
        <v>436</v>
      </c>
      <c r="Z46" s="972" t="s">
        <v>29</v>
      </c>
      <c r="AA46" s="972">
        <v>2011</v>
      </c>
      <c r="AB46" s="992" t="s">
        <v>433</v>
      </c>
      <c r="AC46" s="973">
        <v>8</v>
      </c>
      <c r="AD46" s="974">
        <f t="shared" si="8"/>
        <v>5.125</v>
      </c>
      <c r="AE46" s="975">
        <v>23.45</v>
      </c>
      <c r="AF46" s="976">
        <f t="shared" si="9"/>
        <v>120.18124999999999</v>
      </c>
      <c r="AG46" s="1030" t="s">
        <v>279</v>
      </c>
      <c r="AH46" s="1007">
        <f t="shared" si="18"/>
        <v>120.18124999999999</v>
      </c>
      <c r="AI46" s="978">
        <f t="shared" si="19"/>
        <v>5.125</v>
      </c>
      <c r="AJ46" s="982">
        <f t="shared" si="20"/>
        <v>41</v>
      </c>
      <c r="AK46" s="994">
        <v>215</v>
      </c>
      <c r="AL46" s="995">
        <v>500</v>
      </c>
      <c r="AM46" s="996">
        <v>45516</v>
      </c>
    </row>
    <row r="47" spans="1:39">
      <c r="A47" s="966">
        <v>45512</v>
      </c>
      <c r="B47" s="992" t="s">
        <v>126</v>
      </c>
      <c r="C47" s="992" t="s">
        <v>427</v>
      </c>
      <c r="D47" s="993" t="s">
        <v>433</v>
      </c>
      <c r="E47" s="969" t="s">
        <v>282</v>
      </c>
      <c r="F47" s="970">
        <v>249484</v>
      </c>
      <c r="G47" s="970"/>
      <c r="H47" s="970">
        <v>249484</v>
      </c>
      <c r="I47" s="970"/>
      <c r="J47" s="971">
        <f t="shared" si="0"/>
        <v>0</v>
      </c>
      <c r="K47" s="970">
        <v>249484</v>
      </c>
      <c r="L47" s="541">
        <f t="shared" si="1"/>
        <v>0</v>
      </c>
      <c r="M47" s="970">
        <v>249520</v>
      </c>
      <c r="N47" s="970"/>
      <c r="O47" s="541">
        <f t="shared" si="2"/>
        <v>36</v>
      </c>
      <c r="P47" s="541">
        <f t="shared" si="3"/>
        <v>36</v>
      </c>
      <c r="Q47" s="970">
        <v>249520</v>
      </c>
      <c r="R47" s="970"/>
      <c r="S47" s="971">
        <f t="shared" si="4"/>
        <v>0</v>
      </c>
      <c r="T47" s="542">
        <f t="shared" si="15"/>
        <v>36</v>
      </c>
      <c r="U47" s="542"/>
      <c r="V47" s="541">
        <f t="shared" si="16"/>
        <v>36</v>
      </c>
      <c r="W47" s="543">
        <f t="shared" si="17"/>
        <v>0</v>
      </c>
      <c r="X47" s="972" t="s">
        <v>437</v>
      </c>
      <c r="Y47" s="972" t="s">
        <v>436</v>
      </c>
      <c r="Z47" s="972" t="s">
        <v>29</v>
      </c>
      <c r="AA47" s="972">
        <v>2011</v>
      </c>
      <c r="AB47" s="992" t="s">
        <v>433</v>
      </c>
      <c r="AC47" s="973">
        <v>8</v>
      </c>
      <c r="AD47" s="974">
        <f t="shared" si="8"/>
        <v>4.5</v>
      </c>
      <c r="AE47" s="975">
        <v>23.45</v>
      </c>
      <c r="AF47" s="976">
        <f t="shared" si="9"/>
        <v>105.52499999999999</v>
      </c>
      <c r="AG47" s="1030" t="s">
        <v>279</v>
      </c>
      <c r="AH47" s="1007">
        <f t="shared" si="18"/>
        <v>105.52499999999999</v>
      </c>
      <c r="AI47" s="978">
        <f t="shared" si="19"/>
        <v>4.5</v>
      </c>
      <c r="AJ47" s="982">
        <f t="shared" si="20"/>
        <v>36</v>
      </c>
      <c r="AK47" s="987"/>
      <c r="AL47" s="988"/>
    </row>
    <row r="48" spans="1:39">
      <c r="A48" s="966">
        <v>45516</v>
      </c>
      <c r="B48" s="992" t="s">
        <v>126</v>
      </c>
      <c r="C48" s="992" t="s">
        <v>427</v>
      </c>
      <c r="D48" s="993" t="s">
        <v>433</v>
      </c>
      <c r="E48" s="969" t="s">
        <v>282</v>
      </c>
      <c r="F48" s="970">
        <v>249520</v>
      </c>
      <c r="G48" s="970"/>
      <c r="H48" s="970">
        <v>249520</v>
      </c>
      <c r="I48" s="970"/>
      <c r="J48" s="971">
        <f t="shared" si="0"/>
        <v>0</v>
      </c>
      <c r="K48" s="970">
        <v>249520</v>
      </c>
      <c r="L48" s="541">
        <f t="shared" si="1"/>
        <v>0</v>
      </c>
      <c r="M48" s="970">
        <v>249540</v>
      </c>
      <c r="N48" s="970"/>
      <c r="O48" s="541">
        <f t="shared" si="2"/>
        <v>20</v>
      </c>
      <c r="P48" s="541">
        <f t="shared" si="3"/>
        <v>20</v>
      </c>
      <c r="Q48" s="970">
        <v>249540</v>
      </c>
      <c r="R48" s="970"/>
      <c r="S48" s="971">
        <f t="shared" si="4"/>
        <v>0</v>
      </c>
      <c r="T48" s="542">
        <f t="shared" si="15"/>
        <v>20</v>
      </c>
      <c r="U48" s="542"/>
      <c r="V48" s="541">
        <f t="shared" si="16"/>
        <v>20</v>
      </c>
      <c r="W48" s="543">
        <f t="shared" si="17"/>
        <v>0</v>
      </c>
      <c r="X48" s="972" t="s">
        <v>437</v>
      </c>
      <c r="Y48" s="972" t="s">
        <v>436</v>
      </c>
      <c r="Z48" s="972" t="s">
        <v>29</v>
      </c>
      <c r="AA48" s="972">
        <v>2011</v>
      </c>
      <c r="AB48" s="992" t="s">
        <v>433</v>
      </c>
      <c r="AC48" s="973">
        <v>8</v>
      </c>
      <c r="AD48" s="974">
        <f t="shared" si="8"/>
        <v>2.5</v>
      </c>
      <c r="AE48" s="975">
        <v>23.45</v>
      </c>
      <c r="AF48" s="976">
        <f t="shared" si="9"/>
        <v>58.625</v>
      </c>
      <c r="AG48" s="1030" t="s">
        <v>279</v>
      </c>
      <c r="AH48" s="1007">
        <f t="shared" si="18"/>
        <v>58.625</v>
      </c>
      <c r="AI48" s="978">
        <f t="shared" si="19"/>
        <v>2.5</v>
      </c>
      <c r="AJ48" s="982">
        <f t="shared" si="20"/>
        <v>20</v>
      </c>
      <c r="AK48" s="987"/>
      <c r="AL48" s="988"/>
    </row>
    <row r="49" spans="1:39">
      <c r="A49" s="966">
        <v>45517</v>
      </c>
      <c r="B49" s="992" t="s">
        <v>126</v>
      </c>
      <c r="C49" s="992" t="s">
        <v>427</v>
      </c>
      <c r="D49" s="993" t="s">
        <v>433</v>
      </c>
      <c r="E49" s="969" t="s">
        <v>282</v>
      </c>
      <c r="F49" s="970">
        <v>249540</v>
      </c>
      <c r="G49" s="970"/>
      <c r="H49" s="970">
        <v>249540</v>
      </c>
      <c r="I49" s="970"/>
      <c r="J49" s="971">
        <f t="shared" si="0"/>
        <v>0</v>
      </c>
      <c r="K49" s="970">
        <v>249540</v>
      </c>
      <c r="L49" s="541">
        <f t="shared" si="1"/>
        <v>0</v>
      </c>
      <c r="M49" s="970">
        <v>249583</v>
      </c>
      <c r="N49" s="970"/>
      <c r="O49" s="541">
        <f t="shared" si="2"/>
        <v>43</v>
      </c>
      <c r="P49" s="541">
        <f t="shared" si="3"/>
        <v>43</v>
      </c>
      <c r="Q49" s="970">
        <v>249583</v>
      </c>
      <c r="R49" s="970"/>
      <c r="S49" s="971">
        <f t="shared" si="4"/>
        <v>0</v>
      </c>
      <c r="T49" s="542">
        <f t="shared" si="15"/>
        <v>43</v>
      </c>
      <c r="U49" s="542"/>
      <c r="V49" s="541">
        <f t="shared" si="16"/>
        <v>43</v>
      </c>
      <c r="W49" s="543">
        <f t="shared" si="17"/>
        <v>0</v>
      </c>
      <c r="X49" s="972" t="s">
        <v>437</v>
      </c>
      <c r="Y49" s="972" t="s">
        <v>436</v>
      </c>
      <c r="Z49" s="972" t="s">
        <v>29</v>
      </c>
      <c r="AA49" s="972">
        <v>2011</v>
      </c>
      <c r="AB49" s="992" t="s">
        <v>433</v>
      </c>
      <c r="AC49" s="973">
        <v>8</v>
      </c>
      <c r="AD49" s="974">
        <f t="shared" si="8"/>
        <v>5.375</v>
      </c>
      <c r="AE49" s="975">
        <v>23.45</v>
      </c>
      <c r="AF49" s="976">
        <f t="shared" si="9"/>
        <v>126.04375</v>
      </c>
      <c r="AG49" s="1030" t="s">
        <v>279</v>
      </c>
      <c r="AH49" s="1007">
        <f t="shared" si="18"/>
        <v>126.04375</v>
      </c>
      <c r="AI49" s="978">
        <f t="shared" si="19"/>
        <v>5.375</v>
      </c>
      <c r="AJ49" s="982">
        <f t="shared" si="20"/>
        <v>43</v>
      </c>
      <c r="AK49" s="987"/>
      <c r="AL49" s="988"/>
    </row>
    <row r="50" spans="1:39">
      <c r="A50" s="966">
        <v>45518</v>
      </c>
      <c r="B50" s="992" t="s">
        <v>126</v>
      </c>
      <c r="C50" s="992" t="s">
        <v>427</v>
      </c>
      <c r="D50" s="993" t="s">
        <v>433</v>
      </c>
      <c r="E50" s="969" t="s">
        <v>282</v>
      </c>
      <c r="F50" s="970">
        <v>249583</v>
      </c>
      <c r="G50" s="970"/>
      <c r="H50" s="970">
        <v>249583</v>
      </c>
      <c r="I50" s="970"/>
      <c r="J50" s="971">
        <f t="shared" si="0"/>
        <v>0</v>
      </c>
      <c r="K50" s="970">
        <v>249583</v>
      </c>
      <c r="L50" s="541">
        <f t="shared" si="1"/>
        <v>0</v>
      </c>
      <c r="M50" s="970">
        <v>249643</v>
      </c>
      <c r="N50" s="970"/>
      <c r="O50" s="541">
        <f t="shared" si="2"/>
        <v>60</v>
      </c>
      <c r="P50" s="541">
        <f t="shared" si="3"/>
        <v>60</v>
      </c>
      <c r="Q50" s="970">
        <v>249643</v>
      </c>
      <c r="R50" s="970"/>
      <c r="S50" s="971">
        <f t="shared" si="4"/>
        <v>0</v>
      </c>
      <c r="T50" s="542">
        <f t="shared" si="15"/>
        <v>60</v>
      </c>
      <c r="U50" s="542"/>
      <c r="V50" s="541">
        <f t="shared" si="16"/>
        <v>60</v>
      </c>
      <c r="W50" s="543">
        <f t="shared" si="17"/>
        <v>0</v>
      </c>
      <c r="X50" s="972" t="s">
        <v>437</v>
      </c>
      <c r="Y50" s="972" t="s">
        <v>436</v>
      </c>
      <c r="Z50" s="972" t="s">
        <v>29</v>
      </c>
      <c r="AA50" s="972">
        <v>2011</v>
      </c>
      <c r="AB50" s="992" t="s">
        <v>433</v>
      </c>
      <c r="AC50" s="973">
        <v>8</v>
      </c>
      <c r="AD50" s="974">
        <f t="shared" si="8"/>
        <v>7.5</v>
      </c>
      <c r="AE50" s="975">
        <v>23.45</v>
      </c>
      <c r="AF50" s="976">
        <f t="shared" si="9"/>
        <v>175.875</v>
      </c>
      <c r="AG50" s="1030" t="s">
        <v>279</v>
      </c>
      <c r="AH50" s="1007">
        <f t="shared" si="18"/>
        <v>175.875</v>
      </c>
      <c r="AI50" s="978">
        <f t="shared" si="19"/>
        <v>7.5</v>
      </c>
      <c r="AJ50" s="982">
        <f t="shared" si="20"/>
        <v>60</v>
      </c>
      <c r="AK50" s="987"/>
      <c r="AL50" s="988"/>
    </row>
    <row r="51" spans="1:39">
      <c r="A51" s="966">
        <v>45519</v>
      </c>
      <c r="B51" s="992" t="s">
        <v>126</v>
      </c>
      <c r="C51" s="992" t="s">
        <v>427</v>
      </c>
      <c r="D51" s="993" t="s">
        <v>433</v>
      </c>
      <c r="E51" s="969" t="s">
        <v>282</v>
      </c>
      <c r="F51" s="970">
        <v>249643</v>
      </c>
      <c r="G51" s="970"/>
      <c r="H51" s="970">
        <v>249643</v>
      </c>
      <c r="I51" s="970"/>
      <c r="J51" s="971">
        <f t="shared" si="0"/>
        <v>0</v>
      </c>
      <c r="K51" s="970">
        <v>249643</v>
      </c>
      <c r="L51" s="541">
        <f t="shared" si="1"/>
        <v>0</v>
      </c>
      <c r="M51" s="970">
        <v>249669</v>
      </c>
      <c r="N51" s="970"/>
      <c r="O51" s="541">
        <f t="shared" si="2"/>
        <v>26</v>
      </c>
      <c r="P51" s="541">
        <f t="shared" si="3"/>
        <v>26</v>
      </c>
      <c r="Q51" s="970">
        <v>249669</v>
      </c>
      <c r="R51" s="970"/>
      <c r="S51" s="971">
        <f t="shared" si="4"/>
        <v>0</v>
      </c>
      <c r="T51" s="542">
        <f t="shared" si="15"/>
        <v>26</v>
      </c>
      <c r="U51" s="542"/>
      <c r="V51" s="541">
        <f t="shared" si="16"/>
        <v>26</v>
      </c>
      <c r="W51" s="543">
        <f t="shared" si="17"/>
        <v>0</v>
      </c>
      <c r="X51" s="972" t="s">
        <v>437</v>
      </c>
      <c r="Y51" s="972" t="s">
        <v>436</v>
      </c>
      <c r="Z51" s="972" t="s">
        <v>29</v>
      </c>
      <c r="AA51" s="972">
        <v>2011</v>
      </c>
      <c r="AB51" s="992" t="s">
        <v>433</v>
      </c>
      <c r="AC51" s="973">
        <v>8</v>
      </c>
      <c r="AD51" s="974">
        <f t="shared" si="8"/>
        <v>3.25</v>
      </c>
      <c r="AE51" s="975">
        <v>23.45</v>
      </c>
      <c r="AF51" s="976">
        <f t="shared" si="9"/>
        <v>76.212499999999991</v>
      </c>
      <c r="AG51" s="1030" t="s">
        <v>279</v>
      </c>
      <c r="AH51" s="1007">
        <f t="shared" si="18"/>
        <v>76.212499999999991</v>
      </c>
      <c r="AI51" s="978">
        <f t="shared" si="19"/>
        <v>3.25</v>
      </c>
      <c r="AJ51" s="982">
        <f t="shared" si="20"/>
        <v>26</v>
      </c>
      <c r="AK51" s="987"/>
      <c r="AL51" s="988"/>
    </row>
    <row r="52" spans="1:39">
      <c r="A52" s="966">
        <v>45521</v>
      </c>
      <c r="B52" s="992" t="s">
        <v>126</v>
      </c>
      <c r="C52" s="992" t="s">
        <v>427</v>
      </c>
      <c r="D52" s="993" t="s">
        <v>434</v>
      </c>
      <c r="E52" s="969" t="s">
        <v>282</v>
      </c>
      <c r="F52" s="970">
        <v>249669</v>
      </c>
      <c r="G52" s="970"/>
      <c r="H52" s="970">
        <v>249669</v>
      </c>
      <c r="I52" s="970"/>
      <c r="J52" s="971">
        <f t="shared" si="0"/>
        <v>0</v>
      </c>
      <c r="K52" s="970">
        <v>249669</v>
      </c>
      <c r="L52" s="541">
        <f t="shared" si="1"/>
        <v>0</v>
      </c>
      <c r="M52" s="970">
        <v>249794</v>
      </c>
      <c r="N52" s="970"/>
      <c r="O52" s="541">
        <f t="shared" si="2"/>
        <v>125</v>
      </c>
      <c r="P52" s="541">
        <f t="shared" si="3"/>
        <v>125</v>
      </c>
      <c r="Q52" s="970">
        <v>249794</v>
      </c>
      <c r="R52" s="970"/>
      <c r="S52" s="971">
        <f t="shared" si="4"/>
        <v>0</v>
      </c>
      <c r="T52" s="542">
        <f t="shared" si="15"/>
        <v>125</v>
      </c>
      <c r="U52" s="542"/>
      <c r="V52" s="541">
        <f t="shared" si="16"/>
        <v>125</v>
      </c>
      <c r="W52" s="543">
        <f t="shared" si="17"/>
        <v>0</v>
      </c>
      <c r="X52" s="972" t="s">
        <v>437</v>
      </c>
      <c r="Y52" s="972" t="s">
        <v>436</v>
      </c>
      <c r="Z52" s="972" t="s">
        <v>29</v>
      </c>
      <c r="AA52" s="972">
        <v>2011</v>
      </c>
      <c r="AB52" s="992" t="s">
        <v>434</v>
      </c>
      <c r="AC52" s="973">
        <v>8</v>
      </c>
      <c r="AD52" s="974">
        <f t="shared" si="8"/>
        <v>15.625</v>
      </c>
      <c r="AE52" s="975">
        <v>23.45</v>
      </c>
      <c r="AF52" s="976">
        <f t="shared" si="9"/>
        <v>366.40625</v>
      </c>
      <c r="AG52" s="1030" t="s">
        <v>279</v>
      </c>
      <c r="AH52" s="1007">
        <f t="shared" si="18"/>
        <v>366.40625</v>
      </c>
      <c r="AI52" s="978">
        <f t="shared" si="19"/>
        <v>15.625</v>
      </c>
      <c r="AJ52" s="982">
        <f t="shared" si="20"/>
        <v>125</v>
      </c>
      <c r="AK52" s="989" t="s">
        <v>439</v>
      </c>
      <c r="AL52" s="985" t="s">
        <v>440</v>
      </c>
      <c r="AM52" s="986" t="s">
        <v>2</v>
      </c>
    </row>
    <row r="53" spans="1:39">
      <c r="A53" s="966">
        <v>45523</v>
      </c>
      <c r="B53" s="992" t="s">
        <v>126</v>
      </c>
      <c r="C53" s="992" t="s">
        <v>427</v>
      </c>
      <c r="D53" s="993" t="s">
        <v>433</v>
      </c>
      <c r="E53" s="969" t="s">
        <v>282</v>
      </c>
      <c r="F53" s="970">
        <v>249794</v>
      </c>
      <c r="G53" s="970"/>
      <c r="H53" s="970">
        <v>249794</v>
      </c>
      <c r="I53" s="970"/>
      <c r="J53" s="971">
        <f t="shared" si="0"/>
        <v>0</v>
      </c>
      <c r="K53" s="970">
        <v>249794</v>
      </c>
      <c r="L53" s="541">
        <f t="shared" si="1"/>
        <v>0</v>
      </c>
      <c r="M53" s="970">
        <v>249817</v>
      </c>
      <c r="N53" s="970"/>
      <c r="O53" s="541">
        <f t="shared" si="2"/>
        <v>23</v>
      </c>
      <c r="P53" s="541">
        <f t="shared" si="3"/>
        <v>23</v>
      </c>
      <c r="Q53" s="970">
        <v>249817</v>
      </c>
      <c r="R53" s="970"/>
      <c r="S53" s="971">
        <f t="shared" si="4"/>
        <v>0</v>
      </c>
      <c r="T53" s="542">
        <f t="shared" si="15"/>
        <v>23</v>
      </c>
      <c r="U53" s="542"/>
      <c r="V53" s="541">
        <f t="shared" si="16"/>
        <v>23</v>
      </c>
      <c r="W53" s="543">
        <f t="shared" si="17"/>
        <v>0</v>
      </c>
      <c r="X53" s="972" t="s">
        <v>437</v>
      </c>
      <c r="Y53" s="972" t="s">
        <v>436</v>
      </c>
      <c r="Z53" s="972" t="s">
        <v>29</v>
      </c>
      <c r="AA53" s="972">
        <v>2011</v>
      </c>
      <c r="AB53" s="992" t="s">
        <v>433</v>
      </c>
      <c r="AC53" s="973">
        <v>8</v>
      </c>
      <c r="AD53" s="974">
        <f t="shared" si="8"/>
        <v>2.875</v>
      </c>
      <c r="AE53" s="975">
        <v>23.45</v>
      </c>
      <c r="AF53" s="976">
        <f t="shared" si="9"/>
        <v>67.418750000000003</v>
      </c>
      <c r="AG53" s="1030" t="s">
        <v>279</v>
      </c>
      <c r="AH53" s="1007">
        <f t="shared" si="18"/>
        <v>67.418750000000003</v>
      </c>
      <c r="AI53" s="978">
        <f t="shared" si="19"/>
        <v>2.875</v>
      </c>
      <c r="AJ53" s="982">
        <f t="shared" si="20"/>
        <v>23</v>
      </c>
      <c r="AK53" s="994">
        <v>967</v>
      </c>
      <c r="AL53" s="995">
        <v>800</v>
      </c>
      <c r="AM53" s="996">
        <v>45524</v>
      </c>
    </row>
    <row r="54" spans="1:39">
      <c r="A54" s="966">
        <v>45524</v>
      </c>
      <c r="B54" s="992" t="s">
        <v>126</v>
      </c>
      <c r="C54" s="992" t="s">
        <v>427</v>
      </c>
      <c r="D54" s="993" t="s">
        <v>433</v>
      </c>
      <c r="E54" s="969" t="s">
        <v>282</v>
      </c>
      <c r="F54" s="970">
        <v>249817</v>
      </c>
      <c r="G54" s="970"/>
      <c r="H54" s="970">
        <v>249817</v>
      </c>
      <c r="I54" s="970"/>
      <c r="J54" s="971">
        <f t="shared" si="0"/>
        <v>0</v>
      </c>
      <c r="K54" s="970">
        <v>249817</v>
      </c>
      <c r="L54" s="541">
        <f t="shared" si="1"/>
        <v>0</v>
      </c>
      <c r="M54" s="970">
        <v>249838</v>
      </c>
      <c r="N54" s="970"/>
      <c r="O54" s="541">
        <f t="shared" si="2"/>
        <v>21</v>
      </c>
      <c r="P54" s="541">
        <f t="shared" si="3"/>
        <v>21</v>
      </c>
      <c r="Q54" s="970">
        <v>249838</v>
      </c>
      <c r="R54" s="970"/>
      <c r="S54" s="971">
        <f t="shared" si="4"/>
        <v>0</v>
      </c>
      <c r="T54" s="542">
        <f t="shared" si="15"/>
        <v>21</v>
      </c>
      <c r="U54" s="542"/>
      <c r="V54" s="541">
        <f t="shared" si="16"/>
        <v>21</v>
      </c>
      <c r="W54" s="543">
        <f t="shared" si="17"/>
        <v>0</v>
      </c>
      <c r="X54" s="972" t="s">
        <v>437</v>
      </c>
      <c r="Y54" s="972" t="s">
        <v>436</v>
      </c>
      <c r="Z54" s="972" t="s">
        <v>29</v>
      </c>
      <c r="AA54" s="972">
        <v>2011</v>
      </c>
      <c r="AB54" s="992" t="s">
        <v>433</v>
      </c>
      <c r="AC54" s="973">
        <v>8</v>
      </c>
      <c r="AD54" s="974">
        <f t="shared" si="8"/>
        <v>2.625</v>
      </c>
      <c r="AE54" s="975">
        <v>23.45</v>
      </c>
      <c r="AF54" s="976">
        <f t="shared" si="9"/>
        <v>61.556249999999999</v>
      </c>
      <c r="AG54" s="1030" t="s">
        <v>279</v>
      </c>
      <c r="AH54" s="1007">
        <f t="shared" si="18"/>
        <v>61.556249999999999</v>
      </c>
      <c r="AI54" s="978">
        <f t="shared" si="19"/>
        <v>2.625</v>
      </c>
      <c r="AJ54" s="982">
        <f t="shared" si="20"/>
        <v>21</v>
      </c>
      <c r="AK54" s="987"/>
      <c r="AL54" s="988"/>
    </row>
    <row r="55" spans="1:39">
      <c r="A55" s="966">
        <v>45525</v>
      </c>
      <c r="B55" s="992" t="s">
        <v>126</v>
      </c>
      <c r="C55" s="992" t="s">
        <v>427</v>
      </c>
      <c r="D55" s="993" t="s">
        <v>433</v>
      </c>
      <c r="E55" s="969" t="s">
        <v>282</v>
      </c>
      <c r="F55" s="970">
        <v>249838</v>
      </c>
      <c r="G55" s="970"/>
      <c r="H55" s="970">
        <v>249838</v>
      </c>
      <c r="I55" s="970"/>
      <c r="J55" s="971">
        <f t="shared" si="0"/>
        <v>0</v>
      </c>
      <c r="K55" s="970">
        <v>249838</v>
      </c>
      <c r="L55" s="541">
        <f t="shared" si="1"/>
        <v>0</v>
      </c>
      <c r="M55" s="970">
        <v>249858</v>
      </c>
      <c r="N55" s="970"/>
      <c r="O55" s="541">
        <f t="shared" si="2"/>
        <v>20</v>
      </c>
      <c r="P55" s="541">
        <f t="shared" si="3"/>
        <v>20</v>
      </c>
      <c r="Q55" s="970">
        <v>249858</v>
      </c>
      <c r="R55" s="970"/>
      <c r="S55" s="971">
        <f t="shared" si="4"/>
        <v>0</v>
      </c>
      <c r="T55" s="542">
        <f t="shared" si="15"/>
        <v>20</v>
      </c>
      <c r="U55" s="542"/>
      <c r="V55" s="541">
        <f t="shared" si="16"/>
        <v>20</v>
      </c>
      <c r="W55" s="543">
        <f t="shared" si="17"/>
        <v>0</v>
      </c>
      <c r="X55" s="972" t="s">
        <v>437</v>
      </c>
      <c r="Y55" s="972" t="s">
        <v>436</v>
      </c>
      <c r="Z55" s="972" t="s">
        <v>29</v>
      </c>
      <c r="AA55" s="972">
        <v>2011</v>
      </c>
      <c r="AB55" s="992" t="s">
        <v>433</v>
      </c>
      <c r="AC55" s="973">
        <v>8</v>
      </c>
      <c r="AD55" s="974">
        <f t="shared" si="8"/>
        <v>2.5</v>
      </c>
      <c r="AE55" s="975">
        <v>23.45</v>
      </c>
      <c r="AF55" s="976">
        <f t="shared" si="9"/>
        <v>58.625</v>
      </c>
      <c r="AG55" s="1030" t="s">
        <v>279</v>
      </c>
      <c r="AH55" s="1007">
        <f t="shared" si="18"/>
        <v>58.625</v>
      </c>
      <c r="AI55" s="978">
        <f t="shared" si="19"/>
        <v>2.5</v>
      </c>
      <c r="AJ55" s="982">
        <f t="shared" si="20"/>
        <v>20</v>
      </c>
      <c r="AK55" s="987"/>
      <c r="AL55" s="988"/>
    </row>
    <row r="56" spans="1:39">
      <c r="A56" s="966">
        <v>45526</v>
      </c>
      <c r="B56" s="992" t="s">
        <v>126</v>
      </c>
      <c r="C56" s="992" t="s">
        <v>427</v>
      </c>
      <c r="D56" s="993" t="s">
        <v>433</v>
      </c>
      <c r="E56" s="969" t="s">
        <v>282</v>
      </c>
      <c r="F56" s="970">
        <v>249858</v>
      </c>
      <c r="G56" s="970"/>
      <c r="H56" s="970">
        <v>249858</v>
      </c>
      <c r="I56" s="970"/>
      <c r="J56" s="971">
        <f t="shared" si="0"/>
        <v>0</v>
      </c>
      <c r="K56" s="970">
        <v>249858</v>
      </c>
      <c r="L56" s="541">
        <f t="shared" si="1"/>
        <v>0</v>
      </c>
      <c r="M56" s="970">
        <v>249890</v>
      </c>
      <c r="N56" s="970"/>
      <c r="O56" s="541">
        <f t="shared" si="2"/>
        <v>32</v>
      </c>
      <c r="P56" s="541">
        <f t="shared" si="3"/>
        <v>32</v>
      </c>
      <c r="Q56" s="970">
        <v>249890</v>
      </c>
      <c r="R56" s="970"/>
      <c r="S56" s="971">
        <f t="shared" si="4"/>
        <v>0</v>
      </c>
      <c r="T56" s="542">
        <f t="shared" si="15"/>
        <v>32</v>
      </c>
      <c r="U56" s="542"/>
      <c r="V56" s="541">
        <f t="shared" si="16"/>
        <v>32</v>
      </c>
      <c r="W56" s="543">
        <f t="shared" si="17"/>
        <v>0</v>
      </c>
      <c r="X56" s="972" t="s">
        <v>437</v>
      </c>
      <c r="Y56" s="972" t="s">
        <v>436</v>
      </c>
      <c r="Z56" s="972" t="s">
        <v>29</v>
      </c>
      <c r="AA56" s="972">
        <v>2011</v>
      </c>
      <c r="AB56" s="992" t="s">
        <v>433</v>
      </c>
      <c r="AC56" s="973">
        <v>8</v>
      </c>
      <c r="AD56" s="974">
        <f t="shared" si="8"/>
        <v>4</v>
      </c>
      <c r="AE56" s="975">
        <v>23.45</v>
      </c>
      <c r="AF56" s="976">
        <f t="shared" si="9"/>
        <v>93.8</v>
      </c>
      <c r="AG56" s="1030" t="s">
        <v>279</v>
      </c>
      <c r="AH56" s="1007">
        <f t="shared" si="18"/>
        <v>93.8</v>
      </c>
      <c r="AI56" s="978">
        <f t="shared" si="19"/>
        <v>4</v>
      </c>
      <c r="AJ56" s="982">
        <f t="shared" si="20"/>
        <v>32</v>
      </c>
      <c r="AK56" s="989" t="s">
        <v>439</v>
      </c>
      <c r="AL56" s="985" t="s">
        <v>440</v>
      </c>
      <c r="AM56" s="986" t="s">
        <v>2</v>
      </c>
    </row>
    <row r="57" spans="1:39">
      <c r="A57" s="966">
        <v>45527</v>
      </c>
      <c r="B57" s="992" t="s">
        <v>126</v>
      </c>
      <c r="C57" s="992" t="s">
        <v>427</v>
      </c>
      <c r="D57" s="993" t="s">
        <v>435</v>
      </c>
      <c r="E57" s="969" t="s">
        <v>282</v>
      </c>
      <c r="F57" s="970">
        <v>249890</v>
      </c>
      <c r="G57" s="970"/>
      <c r="H57" s="970">
        <v>249890</v>
      </c>
      <c r="I57" s="970"/>
      <c r="J57" s="971">
        <f t="shared" si="0"/>
        <v>0</v>
      </c>
      <c r="K57" s="970">
        <v>249890</v>
      </c>
      <c r="L57" s="541">
        <f t="shared" si="1"/>
        <v>0</v>
      </c>
      <c r="M57" s="970">
        <v>250049</v>
      </c>
      <c r="N57" s="970"/>
      <c r="O57" s="541">
        <f t="shared" si="2"/>
        <v>159</v>
      </c>
      <c r="P57" s="541">
        <f t="shared" si="3"/>
        <v>159</v>
      </c>
      <c r="Q57" s="970">
        <v>250049</v>
      </c>
      <c r="R57" s="970"/>
      <c r="S57" s="971">
        <f t="shared" si="4"/>
        <v>0</v>
      </c>
      <c r="T57" s="542">
        <f t="shared" si="15"/>
        <v>159</v>
      </c>
      <c r="U57" s="542"/>
      <c r="V57" s="541">
        <f t="shared" si="16"/>
        <v>159</v>
      </c>
      <c r="W57" s="543">
        <f t="shared" si="17"/>
        <v>0</v>
      </c>
      <c r="X57" s="972" t="s">
        <v>437</v>
      </c>
      <c r="Y57" s="972" t="s">
        <v>436</v>
      </c>
      <c r="Z57" s="972" t="s">
        <v>29</v>
      </c>
      <c r="AA57" s="972">
        <v>2011</v>
      </c>
      <c r="AB57" s="992" t="s">
        <v>435</v>
      </c>
      <c r="AC57" s="973">
        <v>8</v>
      </c>
      <c r="AD57" s="974">
        <f t="shared" si="8"/>
        <v>19.875</v>
      </c>
      <c r="AE57" s="975">
        <v>23.45</v>
      </c>
      <c r="AF57" s="976">
        <f t="shared" si="9"/>
        <v>466.06874999999997</v>
      </c>
      <c r="AG57" s="1030" t="s">
        <v>279</v>
      </c>
      <c r="AH57" s="1007">
        <f t="shared" si="18"/>
        <v>466.06874999999997</v>
      </c>
      <c r="AI57" s="978">
        <f t="shared" si="19"/>
        <v>19.875</v>
      </c>
      <c r="AJ57" s="982">
        <f t="shared" si="20"/>
        <v>159</v>
      </c>
      <c r="AK57" s="994">
        <v>673</v>
      </c>
      <c r="AL57" s="995">
        <v>400</v>
      </c>
      <c r="AM57" s="996">
        <v>45531</v>
      </c>
    </row>
    <row r="58" spans="1:39">
      <c r="A58" s="966">
        <v>45530</v>
      </c>
      <c r="B58" s="992" t="s">
        <v>126</v>
      </c>
      <c r="C58" s="992" t="s">
        <v>427</v>
      </c>
      <c r="D58" s="993" t="s">
        <v>433</v>
      </c>
      <c r="E58" s="969" t="s">
        <v>282</v>
      </c>
      <c r="F58" s="970">
        <v>250049</v>
      </c>
      <c r="G58" s="970"/>
      <c r="H58" s="970">
        <v>250049</v>
      </c>
      <c r="I58" s="970"/>
      <c r="J58" s="971">
        <f t="shared" si="0"/>
        <v>0</v>
      </c>
      <c r="K58" s="970">
        <v>250049</v>
      </c>
      <c r="L58" s="541">
        <f t="shared" si="1"/>
        <v>0</v>
      </c>
      <c r="M58" s="970">
        <v>250097</v>
      </c>
      <c r="N58" s="970"/>
      <c r="O58" s="541">
        <f t="shared" si="2"/>
        <v>48</v>
      </c>
      <c r="P58" s="541">
        <f t="shared" si="3"/>
        <v>48</v>
      </c>
      <c r="Q58" s="970">
        <v>250097</v>
      </c>
      <c r="R58" s="970"/>
      <c r="S58" s="971">
        <f t="shared" si="4"/>
        <v>0</v>
      </c>
      <c r="T58" s="542">
        <f t="shared" si="15"/>
        <v>48</v>
      </c>
      <c r="U58" s="542"/>
      <c r="V58" s="541">
        <f t="shared" si="16"/>
        <v>48</v>
      </c>
      <c r="W58" s="543">
        <f t="shared" si="17"/>
        <v>0</v>
      </c>
      <c r="X58" s="972" t="s">
        <v>437</v>
      </c>
      <c r="Y58" s="972" t="s">
        <v>436</v>
      </c>
      <c r="Z58" s="972" t="s">
        <v>29</v>
      </c>
      <c r="AA58" s="972">
        <v>2011</v>
      </c>
      <c r="AB58" s="992" t="s">
        <v>433</v>
      </c>
      <c r="AC58" s="973">
        <v>8</v>
      </c>
      <c r="AD58" s="974">
        <f t="shared" si="8"/>
        <v>6</v>
      </c>
      <c r="AE58" s="975">
        <v>23.45</v>
      </c>
      <c r="AF58" s="976">
        <f t="shared" si="9"/>
        <v>140.69999999999999</v>
      </c>
      <c r="AG58" s="1030" t="s">
        <v>279</v>
      </c>
      <c r="AH58" s="1007">
        <f t="shared" si="18"/>
        <v>140.69999999999999</v>
      </c>
      <c r="AI58" s="978">
        <f t="shared" si="19"/>
        <v>6</v>
      </c>
      <c r="AJ58" s="982">
        <f t="shared" si="20"/>
        <v>48</v>
      </c>
      <c r="AK58" s="987"/>
      <c r="AL58" s="988"/>
    </row>
    <row r="59" spans="1:39">
      <c r="A59" s="966">
        <v>45531</v>
      </c>
      <c r="B59" s="992" t="s">
        <v>126</v>
      </c>
      <c r="C59" s="992" t="s">
        <v>427</v>
      </c>
      <c r="D59" s="993" t="s">
        <v>433</v>
      </c>
      <c r="E59" s="969" t="s">
        <v>282</v>
      </c>
      <c r="F59" s="970">
        <v>250097</v>
      </c>
      <c r="G59" s="970"/>
      <c r="H59" s="970">
        <v>250097</v>
      </c>
      <c r="I59" s="970"/>
      <c r="J59" s="971">
        <f t="shared" si="0"/>
        <v>0</v>
      </c>
      <c r="K59" s="970">
        <v>250097</v>
      </c>
      <c r="L59" s="541">
        <f t="shared" si="1"/>
        <v>0</v>
      </c>
      <c r="M59" s="970">
        <v>250126</v>
      </c>
      <c r="N59" s="970"/>
      <c r="O59" s="541">
        <f t="shared" si="2"/>
        <v>29</v>
      </c>
      <c r="P59" s="541">
        <f t="shared" si="3"/>
        <v>29</v>
      </c>
      <c r="Q59" s="970">
        <v>250126</v>
      </c>
      <c r="R59" s="970"/>
      <c r="S59" s="971">
        <f t="shared" si="4"/>
        <v>0</v>
      </c>
      <c r="T59" s="542">
        <f t="shared" si="15"/>
        <v>29</v>
      </c>
      <c r="U59" s="542"/>
      <c r="V59" s="541">
        <f t="shared" si="16"/>
        <v>29</v>
      </c>
      <c r="W59" s="543">
        <f t="shared" si="17"/>
        <v>0</v>
      </c>
      <c r="X59" s="972" t="s">
        <v>437</v>
      </c>
      <c r="Y59" s="972" t="s">
        <v>436</v>
      </c>
      <c r="Z59" s="972" t="s">
        <v>29</v>
      </c>
      <c r="AA59" s="972">
        <v>2011</v>
      </c>
      <c r="AB59" s="992" t="s">
        <v>433</v>
      </c>
      <c r="AC59" s="973">
        <v>8</v>
      </c>
      <c r="AD59" s="974">
        <f t="shared" si="8"/>
        <v>3.625</v>
      </c>
      <c r="AE59" s="975">
        <v>23.45</v>
      </c>
      <c r="AF59" s="976">
        <f t="shared" si="9"/>
        <v>85.006249999999994</v>
      </c>
      <c r="AG59" s="1030" t="s">
        <v>279</v>
      </c>
      <c r="AH59" s="1007">
        <f t="shared" si="18"/>
        <v>85.006249999999994</v>
      </c>
      <c r="AI59" s="978">
        <f t="shared" si="19"/>
        <v>3.625</v>
      </c>
      <c r="AJ59" s="982">
        <f t="shared" si="20"/>
        <v>29</v>
      </c>
      <c r="AK59" s="987"/>
      <c r="AL59" s="988"/>
    </row>
    <row r="60" spans="1:39">
      <c r="A60" s="966">
        <v>45532</v>
      </c>
      <c r="B60" s="992" t="s">
        <v>126</v>
      </c>
      <c r="C60" s="992" t="s">
        <v>427</v>
      </c>
      <c r="D60" s="993" t="s">
        <v>433</v>
      </c>
      <c r="E60" s="969" t="s">
        <v>282</v>
      </c>
      <c r="F60" s="970">
        <v>250126</v>
      </c>
      <c r="G60" s="970"/>
      <c r="H60" s="970">
        <v>250126</v>
      </c>
      <c r="I60" s="970"/>
      <c r="J60" s="971">
        <f t="shared" si="0"/>
        <v>0</v>
      </c>
      <c r="K60" s="970">
        <v>250126</v>
      </c>
      <c r="L60" s="541">
        <f t="shared" si="1"/>
        <v>0</v>
      </c>
      <c r="M60" s="970">
        <v>250179</v>
      </c>
      <c r="N60" s="970"/>
      <c r="O60" s="541">
        <f t="shared" si="2"/>
        <v>53</v>
      </c>
      <c r="P60" s="541">
        <f t="shared" si="3"/>
        <v>53</v>
      </c>
      <c r="Q60" s="970">
        <v>250179</v>
      </c>
      <c r="R60" s="970"/>
      <c r="S60" s="971">
        <f t="shared" si="4"/>
        <v>0</v>
      </c>
      <c r="T60" s="542">
        <f t="shared" si="15"/>
        <v>53</v>
      </c>
      <c r="U60" s="542"/>
      <c r="V60" s="541">
        <f t="shared" si="16"/>
        <v>53</v>
      </c>
      <c r="W60" s="543">
        <f t="shared" si="17"/>
        <v>0</v>
      </c>
      <c r="X60" s="972" t="s">
        <v>437</v>
      </c>
      <c r="Y60" s="972" t="s">
        <v>436</v>
      </c>
      <c r="Z60" s="972" t="s">
        <v>29</v>
      </c>
      <c r="AA60" s="972">
        <v>2011</v>
      </c>
      <c r="AB60" s="992" t="s">
        <v>433</v>
      </c>
      <c r="AC60" s="973">
        <v>8</v>
      </c>
      <c r="AD60" s="974">
        <f t="shared" si="8"/>
        <v>6.625</v>
      </c>
      <c r="AE60" s="975">
        <v>23.45</v>
      </c>
      <c r="AF60" s="976">
        <f t="shared" si="9"/>
        <v>155.35624999999999</v>
      </c>
      <c r="AG60" s="1030" t="s">
        <v>279</v>
      </c>
      <c r="AH60" s="1007">
        <f t="shared" si="18"/>
        <v>155.35624999999999</v>
      </c>
      <c r="AI60" s="978">
        <f t="shared" si="19"/>
        <v>6.625</v>
      </c>
      <c r="AJ60" s="982">
        <f t="shared" si="20"/>
        <v>53</v>
      </c>
      <c r="AK60" s="989" t="s">
        <v>439</v>
      </c>
      <c r="AL60" s="985" t="s">
        <v>440</v>
      </c>
      <c r="AM60" s="986" t="s">
        <v>2</v>
      </c>
    </row>
    <row r="61" spans="1:39">
      <c r="A61" s="966">
        <v>45533</v>
      </c>
      <c r="B61" s="992" t="s">
        <v>126</v>
      </c>
      <c r="C61" s="992" t="s">
        <v>427</v>
      </c>
      <c r="D61" s="993" t="s">
        <v>433</v>
      </c>
      <c r="E61" s="969" t="s">
        <v>282</v>
      </c>
      <c r="F61" s="970">
        <v>250179</v>
      </c>
      <c r="G61" s="970"/>
      <c r="H61" s="970">
        <v>250179</v>
      </c>
      <c r="I61" s="970"/>
      <c r="J61" s="971">
        <f t="shared" si="0"/>
        <v>0</v>
      </c>
      <c r="K61" s="970">
        <v>250179</v>
      </c>
      <c r="L61" s="541">
        <f t="shared" si="1"/>
        <v>0</v>
      </c>
      <c r="M61" s="970">
        <v>250228</v>
      </c>
      <c r="N61" s="970"/>
      <c r="O61" s="541">
        <f t="shared" si="2"/>
        <v>49</v>
      </c>
      <c r="P61" s="541">
        <f t="shared" si="3"/>
        <v>49</v>
      </c>
      <c r="Q61" s="970">
        <v>250228</v>
      </c>
      <c r="R61" s="970"/>
      <c r="S61" s="971">
        <f t="shared" si="4"/>
        <v>0</v>
      </c>
      <c r="T61" s="542">
        <f t="shared" si="15"/>
        <v>49</v>
      </c>
      <c r="U61" s="542"/>
      <c r="V61" s="541">
        <f t="shared" si="16"/>
        <v>49</v>
      </c>
      <c r="W61" s="543">
        <f t="shared" si="17"/>
        <v>0</v>
      </c>
      <c r="X61" s="972" t="s">
        <v>437</v>
      </c>
      <c r="Y61" s="972" t="s">
        <v>436</v>
      </c>
      <c r="Z61" s="972" t="s">
        <v>29</v>
      </c>
      <c r="AA61" s="972">
        <v>2011</v>
      </c>
      <c r="AB61" s="992" t="s">
        <v>433</v>
      </c>
      <c r="AC61" s="973">
        <v>8</v>
      </c>
      <c r="AD61" s="974">
        <f t="shared" si="8"/>
        <v>6.125</v>
      </c>
      <c r="AE61" s="975">
        <v>23.45</v>
      </c>
      <c r="AF61" s="976">
        <f t="shared" si="9"/>
        <v>143.63124999999999</v>
      </c>
      <c r="AG61" s="1030" t="s">
        <v>279</v>
      </c>
      <c r="AH61" s="1007">
        <f t="shared" si="18"/>
        <v>143.63124999999999</v>
      </c>
      <c r="AI61" s="978">
        <f t="shared" si="19"/>
        <v>6.125</v>
      </c>
      <c r="AJ61" s="982">
        <f t="shared" si="20"/>
        <v>49</v>
      </c>
      <c r="AK61" s="994">
        <v>520</v>
      </c>
      <c r="AL61" s="995">
        <v>700</v>
      </c>
      <c r="AM61" s="996">
        <v>45537</v>
      </c>
    </row>
    <row r="62" spans="1:39">
      <c r="A62" s="966">
        <v>45535</v>
      </c>
      <c r="B62" s="992" t="s">
        <v>126</v>
      </c>
      <c r="C62" s="992" t="s">
        <v>427</v>
      </c>
      <c r="D62" s="993" t="s">
        <v>433</v>
      </c>
      <c r="E62" s="969" t="s">
        <v>282</v>
      </c>
      <c r="F62" s="970">
        <v>250228</v>
      </c>
      <c r="G62" s="970"/>
      <c r="H62" s="970">
        <v>250228</v>
      </c>
      <c r="I62" s="970"/>
      <c r="J62" s="971">
        <f t="shared" si="0"/>
        <v>0</v>
      </c>
      <c r="K62" s="970">
        <v>250228</v>
      </c>
      <c r="L62" s="541">
        <f t="shared" si="1"/>
        <v>0</v>
      </c>
      <c r="M62" s="970">
        <v>250391</v>
      </c>
      <c r="N62" s="970"/>
      <c r="O62" s="541">
        <f t="shared" si="2"/>
        <v>163</v>
      </c>
      <c r="P62" s="541">
        <f t="shared" si="3"/>
        <v>163</v>
      </c>
      <c r="Q62" s="970">
        <v>250391</v>
      </c>
      <c r="R62" s="970"/>
      <c r="S62" s="971">
        <f t="shared" si="4"/>
        <v>0</v>
      </c>
      <c r="T62" s="542">
        <f t="shared" si="15"/>
        <v>163</v>
      </c>
      <c r="U62" s="542"/>
      <c r="V62" s="541">
        <f t="shared" si="16"/>
        <v>163</v>
      </c>
      <c r="W62" s="543">
        <f t="shared" si="17"/>
        <v>0</v>
      </c>
      <c r="X62" s="972" t="s">
        <v>437</v>
      </c>
      <c r="Y62" s="972" t="s">
        <v>436</v>
      </c>
      <c r="Z62" s="972" t="s">
        <v>29</v>
      </c>
      <c r="AA62" s="972">
        <v>2011</v>
      </c>
      <c r="AB62" s="992" t="s">
        <v>433</v>
      </c>
      <c r="AC62" s="973">
        <v>8</v>
      </c>
      <c r="AD62" s="974">
        <f t="shared" si="8"/>
        <v>20.375</v>
      </c>
      <c r="AE62" s="975">
        <v>23.45</v>
      </c>
      <c r="AF62" s="976">
        <f t="shared" si="9"/>
        <v>477.79374999999999</v>
      </c>
      <c r="AG62" s="1030" t="s">
        <v>279</v>
      </c>
      <c r="AH62" s="1007">
        <f t="shared" si="18"/>
        <v>477.79374999999999</v>
      </c>
      <c r="AI62" s="978">
        <f t="shared" si="19"/>
        <v>20.375</v>
      </c>
      <c r="AJ62" s="982">
        <f t="shared" si="20"/>
        <v>163</v>
      </c>
      <c r="AK62" s="987"/>
      <c r="AL62" s="988"/>
    </row>
    <row r="63" spans="1:39">
      <c r="A63" s="966">
        <v>45537</v>
      </c>
      <c r="B63" s="992" t="s">
        <v>126</v>
      </c>
      <c r="C63" s="992" t="s">
        <v>427</v>
      </c>
      <c r="D63" s="993" t="s">
        <v>433</v>
      </c>
      <c r="E63" s="969" t="s">
        <v>282</v>
      </c>
      <c r="F63" s="970">
        <v>250391</v>
      </c>
      <c r="G63" s="970"/>
      <c r="H63" s="970">
        <v>250391</v>
      </c>
      <c r="I63" s="970"/>
      <c r="J63" s="971">
        <f t="shared" si="0"/>
        <v>0</v>
      </c>
      <c r="K63" s="970">
        <v>250391</v>
      </c>
      <c r="L63" s="541">
        <f t="shared" si="1"/>
        <v>0</v>
      </c>
      <c r="M63" s="970">
        <v>250410</v>
      </c>
      <c r="N63" s="970"/>
      <c r="O63" s="541">
        <f t="shared" si="2"/>
        <v>19</v>
      </c>
      <c r="P63" s="541">
        <f t="shared" si="3"/>
        <v>19</v>
      </c>
      <c r="Q63" s="970">
        <v>250410</v>
      </c>
      <c r="R63" s="970"/>
      <c r="S63" s="971">
        <f t="shared" si="4"/>
        <v>0</v>
      </c>
      <c r="T63" s="542">
        <f t="shared" si="15"/>
        <v>19</v>
      </c>
      <c r="U63" s="542"/>
      <c r="V63" s="541">
        <f t="shared" si="16"/>
        <v>19</v>
      </c>
      <c r="W63" s="543">
        <f t="shared" si="17"/>
        <v>0</v>
      </c>
      <c r="X63" s="972" t="s">
        <v>437</v>
      </c>
      <c r="Y63" s="972" t="s">
        <v>436</v>
      </c>
      <c r="Z63" s="972" t="s">
        <v>29</v>
      </c>
      <c r="AA63" s="972">
        <v>2011</v>
      </c>
      <c r="AB63" s="992" t="s">
        <v>433</v>
      </c>
      <c r="AC63" s="973">
        <v>8</v>
      </c>
      <c r="AD63" s="974">
        <f t="shared" si="8"/>
        <v>2.375</v>
      </c>
      <c r="AE63" s="975">
        <v>23.45</v>
      </c>
      <c r="AF63" s="976">
        <f t="shared" si="9"/>
        <v>55.693750000000001</v>
      </c>
      <c r="AG63" s="1030" t="s">
        <v>279</v>
      </c>
      <c r="AH63" s="1007">
        <f t="shared" si="18"/>
        <v>55.693750000000001</v>
      </c>
      <c r="AI63" s="978">
        <f t="shared" si="19"/>
        <v>2.375</v>
      </c>
      <c r="AJ63" s="982">
        <f t="shared" si="20"/>
        <v>19</v>
      </c>
      <c r="AK63" s="987"/>
      <c r="AL63" s="988"/>
    </row>
    <row r="64" spans="1:39">
      <c r="A64" s="966">
        <v>45538</v>
      </c>
      <c r="B64" s="992" t="s">
        <v>126</v>
      </c>
      <c r="C64" s="992" t="s">
        <v>427</v>
      </c>
      <c r="D64" s="993" t="s">
        <v>433</v>
      </c>
      <c r="E64" s="969" t="s">
        <v>282</v>
      </c>
      <c r="F64" s="970">
        <v>250410</v>
      </c>
      <c r="G64" s="970"/>
      <c r="H64" s="970">
        <v>250410</v>
      </c>
      <c r="I64" s="970"/>
      <c r="J64" s="971">
        <f t="shared" si="0"/>
        <v>0</v>
      </c>
      <c r="K64" s="970">
        <v>250410</v>
      </c>
      <c r="L64" s="541">
        <f t="shared" si="1"/>
        <v>0</v>
      </c>
      <c r="M64" s="970">
        <v>250438</v>
      </c>
      <c r="N64" s="970"/>
      <c r="O64" s="541">
        <f t="shared" si="2"/>
        <v>28</v>
      </c>
      <c r="P64" s="541">
        <f t="shared" si="3"/>
        <v>28</v>
      </c>
      <c r="Q64" s="970">
        <v>250438</v>
      </c>
      <c r="R64" s="970"/>
      <c r="S64" s="971">
        <f t="shared" si="4"/>
        <v>0</v>
      </c>
      <c r="T64" s="542">
        <f t="shared" si="15"/>
        <v>28</v>
      </c>
      <c r="U64" s="542"/>
      <c r="V64" s="541">
        <f t="shared" si="16"/>
        <v>28</v>
      </c>
      <c r="W64" s="543">
        <f t="shared" si="17"/>
        <v>0</v>
      </c>
      <c r="X64" s="972" t="s">
        <v>437</v>
      </c>
      <c r="Y64" s="972" t="s">
        <v>436</v>
      </c>
      <c r="Z64" s="972" t="s">
        <v>29</v>
      </c>
      <c r="AA64" s="972">
        <v>2011</v>
      </c>
      <c r="AB64" s="992" t="s">
        <v>433</v>
      </c>
      <c r="AC64" s="973">
        <v>8</v>
      </c>
      <c r="AD64" s="974">
        <f t="shared" si="8"/>
        <v>3.5</v>
      </c>
      <c r="AE64" s="975">
        <v>23.45</v>
      </c>
      <c r="AF64" s="976">
        <f t="shared" si="9"/>
        <v>82.075000000000003</v>
      </c>
      <c r="AG64" s="1030" t="s">
        <v>279</v>
      </c>
      <c r="AH64" s="1007">
        <f t="shared" si="18"/>
        <v>82.075000000000003</v>
      </c>
      <c r="AI64" s="978">
        <f t="shared" si="19"/>
        <v>3.5</v>
      </c>
      <c r="AJ64" s="982">
        <f t="shared" si="20"/>
        <v>28</v>
      </c>
      <c r="AK64" s="987"/>
      <c r="AL64" s="988"/>
    </row>
    <row r="65" spans="1:39">
      <c r="A65" s="966">
        <v>45539</v>
      </c>
      <c r="B65" s="992" t="s">
        <v>126</v>
      </c>
      <c r="C65" s="992" t="s">
        <v>427</v>
      </c>
      <c r="D65" s="993" t="s">
        <v>433</v>
      </c>
      <c r="E65" s="969" t="s">
        <v>282</v>
      </c>
      <c r="F65" s="970">
        <v>250438</v>
      </c>
      <c r="G65" s="970"/>
      <c r="H65" s="970">
        <v>250438</v>
      </c>
      <c r="I65" s="970"/>
      <c r="J65" s="971">
        <f t="shared" si="0"/>
        <v>0</v>
      </c>
      <c r="K65" s="970">
        <v>250438</v>
      </c>
      <c r="L65" s="541">
        <f t="shared" si="1"/>
        <v>0</v>
      </c>
      <c r="M65" s="970">
        <v>250442</v>
      </c>
      <c r="N65" s="970"/>
      <c r="O65" s="541">
        <f t="shared" si="2"/>
        <v>4</v>
      </c>
      <c r="P65" s="541">
        <f t="shared" si="3"/>
        <v>4</v>
      </c>
      <c r="Q65" s="970">
        <v>250442</v>
      </c>
      <c r="R65" s="970"/>
      <c r="S65" s="971">
        <f t="shared" si="4"/>
        <v>0</v>
      </c>
      <c r="T65" s="542">
        <f t="shared" si="15"/>
        <v>4</v>
      </c>
      <c r="U65" s="542"/>
      <c r="V65" s="541">
        <f t="shared" si="16"/>
        <v>4</v>
      </c>
      <c r="W65" s="543">
        <f t="shared" si="17"/>
        <v>0</v>
      </c>
      <c r="X65" s="972" t="s">
        <v>437</v>
      </c>
      <c r="Y65" s="972" t="s">
        <v>436</v>
      </c>
      <c r="Z65" s="972" t="s">
        <v>29</v>
      </c>
      <c r="AA65" s="972">
        <v>2011</v>
      </c>
      <c r="AB65" s="992" t="s">
        <v>433</v>
      </c>
      <c r="AC65" s="973">
        <v>8</v>
      </c>
      <c r="AD65" s="974">
        <f t="shared" si="8"/>
        <v>0.5</v>
      </c>
      <c r="AE65" s="975">
        <v>23.45</v>
      </c>
      <c r="AF65" s="976">
        <f t="shared" si="9"/>
        <v>11.725</v>
      </c>
      <c r="AG65" s="1030" t="s">
        <v>279</v>
      </c>
      <c r="AH65" s="1007">
        <f t="shared" si="18"/>
        <v>11.725</v>
      </c>
      <c r="AI65" s="978">
        <f t="shared" si="19"/>
        <v>0.5</v>
      </c>
      <c r="AJ65" s="982">
        <f t="shared" si="20"/>
        <v>4</v>
      </c>
      <c r="AK65" s="989" t="s">
        <v>439</v>
      </c>
      <c r="AL65" s="985" t="s">
        <v>440</v>
      </c>
      <c r="AM65" s="986" t="s">
        <v>2</v>
      </c>
    </row>
    <row r="66" spans="1:39">
      <c r="A66" s="966">
        <v>45540</v>
      </c>
      <c r="B66" s="992" t="s">
        <v>126</v>
      </c>
      <c r="C66" s="992" t="s">
        <v>427</v>
      </c>
      <c r="D66" s="993" t="s">
        <v>433</v>
      </c>
      <c r="E66" s="969" t="s">
        <v>282</v>
      </c>
      <c r="F66" s="970">
        <v>250442</v>
      </c>
      <c r="G66" s="970"/>
      <c r="H66" s="970">
        <v>250442</v>
      </c>
      <c r="I66" s="970"/>
      <c r="J66" s="971">
        <f t="shared" si="0"/>
        <v>0</v>
      </c>
      <c r="K66" s="970">
        <v>250442</v>
      </c>
      <c r="L66" s="541">
        <f t="shared" si="1"/>
        <v>0</v>
      </c>
      <c r="M66" s="970">
        <v>250448</v>
      </c>
      <c r="N66" s="970"/>
      <c r="O66" s="541">
        <f t="shared" si="2"/>
        <v>6</v>
      </c>
      <c r="P66" s="541">
        <f t="shared" si="3"/>
        <v>6</v>
      </c>
      <c r="Q66" s="970">
        <v>250448</v>
      </c>
      <c r="R66" s="970"/>
      <c r="S66" s="971">
        <f t="shared" si="4"/>
        <v>0</v>
      </c>
      <c r="T66" s="542">
        <f t="shared" si="15"/>
        <v>6</v>
      </c>
      <c r="U66" s="542"/>
      <c r="V66" s="541">
        <f t="shared" si="16"/>
        <v>6</v>
      </c>
      <c r="W66" s="543">
        <f t="shared" si="17"/>
        <v>0</v>
      </c>
      <c r="X66" s="972" t="s">
        <v>437</v>
      </c>
      <c r="Y66" s="972" t="s">
        <v>436</v>
      </c>
      <c r="Z66" s="972" t="s">
        <v>29</v>
      </c>
      <c r="AA66" s="972">
        <v>2011</v>
      </c>
      <c r="AB66" s="992" t="s">
        <v>433</v>
      </c>
      <c r="AC66" s="973">
        <v>8</v>
      </c>
      <c r="AD66" s="974">
        <f t="shared" si="8"/>
        <v>0.75</v>
      </c>
      <c r="AE66" s="975">
        <v>23.45</v>
      </c>
      <c r="AF66" s="976">
        <f t="shared" si="9"/>
        <v>17.587499999999999</v>
      </c>
      <c r="AG66" s="1030" t="s">
        <v>279</v>
      </c>
      <c r="AH66" s="1007">
        <f t="shared" si="18"/>
        <v>17.587499999999999</v>
      </c>
      <c r="AI66" s="978">
        <f t="shared" si="19"/>
        <v>0.75</v>
      </c>
      <c r="AJ66" s="982">
        <f t="shared" si="20"/>
        <v>6</v>
      </c>
      <c r="AK66" s="994">
        <v>639</v>
      </c>
      <c r="AL66" s="995">
        <v>600</v>
      </c>
      <c r="AM66" s="996">
        <v>45541</v>
      </c>
    </row>
    <row r="67" spans="1:39">
      <c r="A67" s="966">
        <v>45541</v>
      </c>
      <c r="B67" s="992" t="s">
        <v>126</v>
      </c>
      <c r="C67" s="992" t="s">
        <v>427</v>
      </c>
      <c r="D67" s="993" t="s">
        <v>434</v>
      </c>
      <c r="E67" s="969" t="s">
        <v>282</v>
      </c>
      <c r="F67" s="970">
        <v>250448</v>
      </c>
      <c r="G67" s="970"/>
      <c r="H67" s="970">
        <v>250448</v>
      </c>
      <c r="I67" s="970"/>
      <c r="J67" s="971">
        <f t="shared" si="0"/>
        <v>0</v>
      </c>
      <c r="K67" s="970">
        <v>250448</v>
      </c>
      <c r="L67" s="541">
        <f t="shared" si="1"/>
        <v>0</v>
      </c>
      <c r="M67" s="970">
        <v>250486</v>
      </c>
      <c r="N67" s="970"/>
      <c r="O67" s="541">
        <f t="shared" si="2"/>
        <v>38</v>
      </c>
      <c r="P67" s="541">
        <f t="shared" si="3"/>
        <v>38</v>
      </c>
      <c r="Q67" s="970">
        <v>250486</v>
      </c>
      <c r="R67" s="970"/>
      <c r="S67" s="971">
        <f t="shared" si="4"/>
        <v>0</v>
      </c>
      <c r="T67" s="542">
        <f t="shared" si="15"/>
        <v>38</v>
      </c>
      <c r="U67" s="542"/>
      <c r="V67" s="541">
        <f t="shared" si="16"/>
        <v>38</v>
      </c>
      <c r="W67" s="543">
        <f t="shared" si="17"/>
        <v>0</v>
      </c>
      <c r="X67" s="972" t="s">
        <v>437</v>
      </c>
      <c r="Y67" s="972" t="s">
        <v>436</v>
      </c>
      <c r="Z67" s="972" t="s">
        <v>29</v>
      </c>
      <c r="AA67" s="972">
        <v>2011</v>
      </c>
      <c r="AB67" s="992" t="s">
        <v>434</v>
      </c>
      <c r="AC67" s="973">
        <v>8</v>
      </c>
      <c r="AD67" s="974">
        <f t="shared" si="8"/>
        <v>4.75</v>
      </c>
      <c r="AE67" s="975">
        <v>23.45</v>
      </c>
      <c r="AF67" s="976">
        <f t="shared" si="9"/>
        <v>111.3875</v>
      </c>
      <c r="AG67" s="1030" t="s">
        <v>279</v>
      </c>
      <c r="AH67" s="1007">
        <f t="shared" si="18"/>
        <v>111.3875</v>
      </c>
      <c r="AI67" s="978">
        <f t="shared" si="19"/>
        <v>4.75</v>
      </c>
      <c r="AJ67" s="982">
        <f t="shared" si="20"/>
        <v>38</v>
      </c>
      <c r="AK67" s="987"/>
      <c r="AL67" s="988"/>
    </row>
    <row r="68" spans="1:39">
      <c r="A68" s="966">
        <v>45544</v>
      </c>
      <c r="B68" s="992" t="s">
        <v>126</v>
      </c>
      <c r="C68" s="992" t="s">
        <v>427</v>
      </c>
      <c r="D68" s="993" t="s">
        <v>433</v>
      </c>
      <c r="E68" s="969" t="s">
        <v>282</v>
      </c>
      <c r="F68" s="970">
        <v>250486</v>
      </c>
      <c r="G68" s="970"/>
      <c r="H68" s="970">
        <v>250486</v>
      </c>
      <c r="I68" s="970"/>
      <c r="J68" s="971">
        <f t="shared" si="0"/>
        <v>0</v>
      </c>
      <c r="K68" s="970">
        <v>250486</v>
      </c>
      <c r="L68" s="541">
        <f t="shared" si="1"/>
        <v>0</v>
      </c>
      <c r="M68" s="970">
        <v>250513</v>
      </c>
      <c r="N68" s="970"/>
      <c r="O68" s="541">
        <f t="shared" si="2"/>
        <v>27</v>
      </c>
      <c r="P68" s="541">
        <f t="shared" si="3"/>
        <v>27</v>
      </c>
      <c r="Q68" s="970">
        <v>250513</v>
      </c>
      <c r="R68" s="970"/>
      <c r="S68" s="971">
        <f t="shared" si="4"/>
        <v>0</v>
      </c>
      <c r="T68" s="542">
        <f t="shared" si="15"/>
        <v>27</v>
      </c>
      <c r="U68" s="542"/>
      <c r="V68" s="541">
        <f t="shared" si="16"/>
        <v>27</v>
      </c>
      <c r="W68" s="543">
        <f t="shared" si="17"/>
        <v>0</v>
      </c>
      <c r="X68" s="972" t="s">
        <v>437</v>
      </c>
      <c r="Y68" s="972" t="s">
        <v>436</v>
      </c>
      <c r="Z68" s="972" t="s">
        <v>29</v>
      </c>
      <c r="AA68" s="972">
        <v>2011</v>
      </c>
      <c r="AB68" s="992" t="s">
        <v>433</v>
      </c>
      <c r="AC68" s="973">
        <v>8</v>
      </c>
      <c r="AD68" s="974">
        <f t="shared" si="8"/>
        <v>3.375</v>
      </c>
      <c r="AE68" s="975">
        <v>23.45</v>
      </c>
      <c r="AF68" s="976">
        <f t="shared" si="9"/>
        <v>79.143749999999997</v>
      </c>
      <c r="AG68" s="1030" t="s">
        <v>279</v>
      </c>
      <c r="AH68" s="1007">
        <f t="shared" si="18"/>
        <v>79.143749999999997</v>
      </c>
      <c r="AI68" s="978">
        <f t="shared" si="19"/>
        <v>3.375</v>
      </c>
      <c r="AJ68" s="982">
        <f t="shared" si="20"/>
        <v>27</v>
      </c>
      <c r="AK68" s="987"/>
      <c r="AL68" s="988"/>
    </row>
    <row r="69" spans="1:39">
      <c r="A69" s="966">
        <v>45545</v>
      </c>
      <c r="B69" s="992" t="s">
        <v>126</v>
      </c>
      <c r="C69" s="992" t="s">
        <v>427</v>
      </c>
      <c r="D69" s="993" t="s">
        <v>433</v>
      </c>
      <c r="E69" s="969" t="s">
        <v>282</v>
      </c>
      <c r="F69" s="970">
        <v>250513</v>
      </c>
      <c r="G69" s="970"/>
      <c r="H69" s="970">
        <v>250513</v>
      </c>
      <c r="I69" s="970"/>
      <c r="J69" s="971">
        <f t="shared" si="0"/>
        <v>0</v>
      </c>
      <c r="K69" s="970">
        <v>250513</v>
      </c>
      <c r="L69" s="541">
        <f t="shared" si="1"/>
        <v>0</v>
      </c>
      <c r="M69" s="970">
        <v>250545</v>
      </c>
      <c r="N69" s="970"/>
      <c r="O69" s="541">
        <f t="shared" si="2"/>
        <v>32</v>
      </c>
      <c r="P69" s="541">
        <f t="shared" si="3"/>
        <v>32</v>
      </c>
      <c r="Q69" s="970">
        <v>250545</v>
      </c>
      <c r="R69" s="970"/>
      <c r="S69" s="971">
        <f t="shared" si="4"/>
        <v>0</v>
      </c>
      <c r="T69" s="542">
        <f t="shared" si="15"/>
        <v>32</v>
      </c>
      <c r="U69" s="542"/>
      <c r="V69" s="541">
        <f t="shared" si="16"/>
        <v>32</v>
      </c>
      <c r="W69" s="543">
        <f t="shared" si="17"/>
        <v>0</v>
      </c>
      <c r="X69" s="972" t="s">
        <v>437</v>
      </c>
      <c r="Y69" s="972" t="s">
        <v>436</v>
      </c>
      <c r="Z69" s="972" t="s">
        <v>29</v>
      </c>
      <c r="AA69" s="972">
        <v>2011</v>
      </c>
      <c r="AB69" s="992" t="s">
        <v>433</v>
      </c>
      <c r="AC69" s="973">
        <v>8</v>
      </c>
      <c r="AD69" s="974">
        <f t="shared" si="8"/>
        <v>4</v>
      </c>
      <c r="AE69" s="975">
        <v>23.45</v>
      </c>
      <c r="AF69" s="976">
        <f t="shared" si="9"/>
        <v>93.8</v>
      </c>
      <c r="AG69" s="1030" t="s">
        <v>279</v>
      </c>
      <c r="AH69" s="1007">
        <f t="shared" si="18"/>
        <v>93.8</v>
      </c>
      <c r="AI69" s="978">
        <f t="shared" si="19"/>
        <v>4</v>
      </c>
      <c r="AJ69" s="982">
        <f t="shared" si="20"/>
        <v>32</v>
      </c>
      <c r="AK69" s="989" t="s">
        <v>439</v>
      </c>
      <c r="AL69" s="985" t="s">
        <v>440</v>
      </c>
      <c r="AM69" s="986" t="s">
        <v>2</v>
      </c>
    </row>
    <row r="70" spans="1:39">
      <c r="A70" s="966">
        <v>45546</v>
      </c>
      <c r="B70" s="992" t="s">
        <v>126</v>
      </c>
      <c r="C70" s="992" t="s">
        <v>427</v>
      </c>
      <c r="D70" s="993" t="s">
        <v>433</v>
      </c>
      <c r="E70" s="969" t="s">
        <v>282</v>
      </c>
      <c r="F70" s="970">
        <v>250545</v>
      </c>
      <c r="G70" s="970"/>
      <c r="H70" s="970">
        <v>250545</v>
      </c>
      <c r="I70" s="970"/>
      <c r="J70" s="971">
        <f t="shared" si="0"/>
        <v>0</v>
      </c>
      <c r="K70" s="970">
        <v>250545</v>
      </c>
      <c r="L70" s="541">
        <f t="shared" si="1"/>
        <v>0</v>
      </c>
      <c r="M70" s="970">
        <v>250569</v>
      </c>
      <c r="N70" s="970"/>
      <c r="O70" s="541">
        <f t="shared" si="2"/>
        <v>24</v>
      </c>
      <c r="P70" s="541">
        <f t="shared" si="3"/>
        <v>24</v>
      </c>
      <c r="Q70" s="970">
        <v>250569</v>
      </c>
      <c r="R70" s="970"/>
      <c r="S70" s="971">
        <f t="shared" si="4"/>
        <v>0</v>
      </c>
      <c r="T70" s="542">
        <f t="shared" si="15"/>
        <v>24</v>
      </c>
      <c r="U70" s="542"/>
      <c r="V70" s="541">
        <f t="shared" si="16"/>
        <v>24</v>
      </c>
      <c r="W70" s="543">
        <f t="shared" si="17"/>
        <v>0</v>
      </c>
      <c r="X70" s="972" t="s">
        <v>437</v>
      </c>
      <c r="Y70" s="972" t="s">
        <v>436</v>
      </c>
      <c r="Z70" s="972" t="s">
        <v>29</v>
      </c>
      <c r="AA70" s="972">
        <v>2011</v>
      </c>
      <c r="AB70" s="992" t="s">
        <v>433</v>
      </c>
      <c r="AC70" s="973">
        <v>8</v>
      </c>
      <c r="AD70" s="974">
        <f t="shared" si="8"/>
        <v>3</v>
      </c>
      <c r="AE70" s="975">
        <v>23.45</v>
      </c>
      <c r="AF70" s="976">
        <f t="shared" si="9"/>
        <v>70.349999999999994</v>
      </c>
      <c r="AG70" s="1030" t="s">
        <v>279</v>
      </c>
      <c r="AH70" s="1007">
        <f t="shared" si="18"/>
        <v>70.349999999999994</v>
      </c>
      <c r="AI70" s="978">
        <f t="shared" si="19"/>
        <v>3</v>
      </c>
      <c r="AJ70" s="982">
        <f t="shared" si="20"/>
        <v>24</v>
      </c>
      <c r="AK70" s="994">
        <v>351</v>
      </c>
      <c r="AL70" s="995">
        <v>300</v>
      </c>
      <c r="AM70" s="996">
        <v>45547</v>
      </c>
    </row>
    <row r="71" spans="1:39">
      <c r="A71" s="966">
        <v>45547</v>
      </c>
      <c r="B71" s="992" t="s">
        <v>126</v>
      </c>
      <c r="C71" s="992" t="s">
        <v>427</v>
      </c>
      <c r="D71" s="993" t="s">
        <v>433</v>
      </c>
      <c r="E71" s="969" t="s">
        <v>282</v>
      </c>
      <c r="F71" s="970">
        <v>250569</v>
      </c>
      <c r="G71" s="970"/>
      <c r="H71" s="970">
        <v>250569</v>
      </c>
      <c r="I71" s="970"/>
      <c r="J71" s="971">
        <f t="shared" si="0"/>
        <v>0</v>
      </c>
      <c r="K71" s="970">
        <v>250569</v>
      </c>
      <c r="L71" s="541">
        <f t="shared" si="1"/>
        <v>0</v>
      </c>
      <c r="M71" s="970">
        <v>250608</v>
      </c>
      <c r="N71" s="970"/>
      <c r="O71" s="541">
        <f t="shared" si="2"/>
        <v>39</v>
      </c>
      <c r="P71" s="541">
        <f t="shared" si="3"/>
        <v>39</v>
      </c>
      <c r="Q71" s="970">
        <v>250608</v>
      </c>
      <c r="R71" s="970"/>
      <c r="S71" s="971">
        <f t="shared" si="4"/>
        <v>0</v>
      </c>
      <c r="T71" s="542">
        <f t="shared" si="15"/>
        <v>39</v>
      </c>
      <c r="U71" s="542"/>
      <c r="V71" s="541">
        <f t="shared" si="16"/>
        <v>39</v>
      </c>
      <c r="W71" s="543">
        <f t="shared" si="17"/>
        <v>0</v>
      </c>
      <c r="X71" s="972" t="s">
        <v>437</v>
      </c>
      <c r="Y71" s="972" t="s">
        <v>436</v>
      </c>
      <c r="Z71" s="972" t="s">
        <v>29</v>
      </c>
      <c r="AA71" s="972">
        <v>2011</v>
      </c>
      <c r="AB71" s="992" t="s">
        <v>433</v>
      </c>
      <c r="AC71" s="973">
        <v>8</v>
      </c>
      <c r="AD71" s="974">
        <f t="shared" si="8"/>
        <v>4.875</v>
      </c>
      <c r="AE71" s="975">
        <v>23.45</v>
      </c>
      <c r="AF71" s="976">
        <f t="shared" si="9"/>
        <v>114.31874999999999</v>
      </c>
      <c r="AG71" s="1030" t="s">
        <v>279</v>
      </c>
      <c r="AH71" s="1007">
        <f t="shared" si="18"/>
        <v>114.31874999999999</v>
      </c>
      <c r="AI71" s="978">
        <f t="shared" si="19"/>
        <v>4.875</v>
      </c>
      <c r="AJ71" s="982">
        <f t="shared" si="20"/>
        <v>39</v>
      </c>
      <c r="AK71" s="989"/>
      <c r="AL71" s="985"/>
      <c r="AM71" s="986"/>
    </row>
    <row r="72" spans="1:39">
      <c r="A72" s="966">
        <v>45548</v>
      </c>
      <c r="B72" s="992" t="s">
        <v>126</v>
      </c>
      <c r="C72" s="992" t="s">
        <v>427</v>
      </c>
      <c r="D72" s="993" t="s">
        <v>433</v>
      </c>
      <c r="E72" s="969" t="s">
        <v>282</v>
      </c>
      <c r="F72" s="970">
        <v>250608</v>
      </c>
      <c r="G72" s="970"/>
      <c r="H72" s="970">
        <v>250608</v>
      </c>
      <c r="I72" s="970"/>
      <c r="J72" s="971">
        <f t="shared" si="0"/>
        <v>0</v>
      </c>
      <c r="K72" s="970">
        <v>250608</v>
      </c>
      <c r="L72" s="541">
        <f t="shared" si="1"/>
        <v>0</v>
      </c>
      <c r="M72" s="970">
        <v>250629</v>
      </c>
      <c r="N72" s="970"/>
      <c r="O72" s="541">
        <f t="shared" si="2"/>
        <v>21</v>
      </c>
      <c r="P72" s="541">
        <f t="shared" si="3"/>
        <v>21</v>
      </c>
      <c r="Q72" s="970">
        <v>250629</v>
      </c>
      <c r="R72" s="970"/>
      <c r="S72" s="971">
        <f t="shared" si="4"/>
        <v>0</v>
      </c>
      <c r="T72" s="542">
        <f t="shared" si="15"/>
        <v>21</v>
      </c>
      <c r="U72" s="542"/>
      <c r="V72" s="541">
        <f t="shared" si="16"/>
        <v>21</v>
      </c>
      <c r="W72" s="543">
        <f t="shared" si="17"/>
        <v>0</v>
      </c>
      <c r="X72" s="972" t="s">
        <v>437</v>
      </c>
      <c r="Y72" s="972" t="s">
        <v>436</v>
      </c>
      <c r="Z72" s="972" t="s">
        <v>29</v>
      </c>
      <c r="AA72" s="972">
        <v>2011</v>
      </c>
      <c r="AB72" s="992" t="s">
        <v>433</v>
      </c>
      <c r="AC72" s="973">
        <v>8</v>
      </c>
      <c r="AD72" s="974">
        <f t="shared" si="8"/>
        <v>2.625</v>
      </c>
      <c r="AE72" s="975">
        <v>23.45</v>
      </c>
      <c r="AF72" s="976">
        <f t="shared" si="9"/>
        <v>61.556249999999999</v>
      </c>
      <c r="AG72" s="1030" t="s">
        <v>279</v>
      </c>
      <c r="AH72" s="1007">
        <f t="shared" si="18"/>
        <v>61.556249999999999</v>
      </c>
      <c r="AI72" s="978">
        <f t="shared" si="19"/>
        <v>2.625</v>
      </c>
      <c r="AJ72" s="982">
        <f t="shared" si="20"/>
        <v>21</v>
      </c>
      <c r="AK72" s="989"/>
      <c r="AL72" s="985"/>
      <c r="AM72" s="991"/>
    </row>
    <row r="73" spans="1:39">
      <c r="A73" s="966">
        <v>45552</v>
      </c>
      <c r="B73" s="992" t="s">
        <v>126</v>
      </c>
      <c r="C73" s="992" t="s">
        <v>427</v>
      </c>
      <c r="D73" s="993" t="s">
        <v>433</v>
      </c>
      <c r="E73" s="969" t="s">
        <v>282</v>
      </c>
      <c r="F73" s="970">
        <v>250629</v>
      </c>
      <c r="G73" s="970"/>
      <c r="H73" s="970">
        <v>250629</v>
      </c>
      <c r="I73" s="970"/>
      <c r="J73" s="971">
        <f t="shared" ref="J73:J104" si="21">H73-F73</f>
        <v>0</v>
      </c>
      <c r="K73" s="970">
        <v>250629</v>
      </c>
      <c r="L73" s="541">
        <f t="shared" ref="L73:L104" si="22">K73-H73</f>
        <v>0</v>
      </c>
      <c r="M73" s="970">
        <v>250668</v>
      </c>
      <c r="N73" s="970"/>
      <c r="O73" s="541">
        <f t="shared" ref="O73:O101" si="23">M73-K73</f>
        <v>39</v>
      </c>
      <c r="P73" s="541">
        <f t="shared" ref="P73:P101" si="24">M73-H73</f>
        <v>39</v>
      </c>
      <c r="Q73" s="970">
        <v>250668</v>
      </c>
      <c r="R73" s="970"/>
      <c r="S73" s="971">
        <f t="shared" ref="S73:S104" si="25">Q73-M73</f>
        <v>0</v>
      </c>
      <c r="T73" s="542">
        <f t="shared" si="15"/>
        <v>39</v>
      </c>
      <c r="U73" s="542"/>
      <c r="V73" s="541">
        <f t="shared" si="16"/>
        <v>39</v>
      </c>
      <c r="W73" s="543">
        <f t="shared" si="17"/>
        <v>0</v>
      </c>
      <c r="X73" s="972" t="s">
        <v>437</v>
      </c>
      <c r="Y73" s="972" t="s">
        <v>436</v>
      </c>
      <c r="Z73" s="972" t="s">
        <v>29</v>
      </c>
      <c r="AA73" s="972">
        <v>2011</v>
      </c>
      <c r="AB73" s="992" t="s">
        <v>433</v>
      </c>
      <c r="AC73" s="973">
        <v>8</v>
      </c>
      <c r="AD73" s="974">
        <f t="shared" ref="AD73:AD103" si="26">T73/AC73</f>
        <v>4.875</v>
      </c>
      <c r="AE73" s="975">
        <v>23.45</v>
      </c>
      <c r="AF73" s="976">
        <f t="shared" ref="AF73:AF103" si="27">AD73*AE73</f>
        <v>114.31874999999999</v>
      </c>
      <c r="AG73" s="1030" t="s">
        <v>279</v>
      </c>
      <c r="AH73" s="1007">
        <f t="shared" si="18"/>
        <v>114.31874999999999</v>
      </c>
      <c r="AI73" s="978">
        <f t="shared" si="19"/>
        <v>4.875</v>
      </c>
      <c r="AJ73" s="982">
        <f t="shared" si="20"/>
        <v>39</v>
      </c>
      <c r="AK73" s="987"/>
      <c r="AL73" s="988"/>
    </row>
    <row r="74" spans="1:39">
      <c r="A74" s="966">
        <v>45553</v>
      </c>
      <c r="B74" s="992" t="s">
        <v>126</v>
      </c>
      <c r="C74" s="992" t="s">
        <v>427</v>
      </c>
      <c r="D74" s="993" t="s">
        <v>433</v>
      </c>
      <c r="E74" s="969" t="s">
        <v>282</v>
      </c>
      <c r="F74" s="970">
        <v>250668</v>
      </c>
      <c r="G74" s="970"/>
      <c r="H74" s="970">
        <v>250668</v>
      </c>
      <c r="I74" s="970"/>
      <c r="J74" s="971">
        <f t="shared" si="21"/>
        <v>0</v>
      </c>
      <c r="K74" s="970">
        <v>250668</v>
      </c>
      <c r="L74" s="541">
        <f t="shared" si="22"/>
        <v>0</v>
      </c>
      <c r="M74" s="970">
        <v>250709</v>
      </c>
      <c r="N74" s="970"/>
      <c r="O74" s="541">
        <f t="shared" si="23"/>
        <v>41</v>
      </c>
      <c r="P74" s="541">
        <f t="shared" si="24"/>
        <v>41</v>
      </c>
      <c r="Q74" s="970">
        <v>250709</v>
      </c>
      <c r="R74" s="970"/>
      <c r="S74" s="971">
        <f t="shared" si="25"/>
        <v>0</v>
      </c>
      <c r="T74" s="542">
        <f t="shared" si="15"/>
        <v>41</v>
      </c>
      <c r="U74" s="542"/>
      <c r="V74" s="541">
        <f t="shared" si="16"/>
        <v>41</v>
      </c>
      <c r="W74" s="543">
        <f t="shared" si="17"/>
        <v>0</v>
      </c>
      <c r="X74" s="972" t="s">
        <v>437</v>
      </c>
      <c r="Y74" s="972" t="s">
        <v>436</v>
      </c>
      <c r="Z74" s="972" t="s">
        <v>29</v>
      </c>
      <c r="AA74" s="972">
        <v>2011</v>
      </c>
      <c r="AB74" s="992" t="s">
        <v>433</v>
      </c>
      <c r="AC74" s="973">
        <v>8</v>
      </c>
      <c r="AD74" s="974">
        <f t="shared" si="26"/>
        <v>5.125</v>
      </c>
      <c r="AE74" s="975">
        <v>23.45</v>
      </c>
      <c r="AF74" s="976">
        <f t="shared" si="27"/>
        <v>120.18124999999999</v>
      </c>
      <c r="AG74" s="1030" t="s">
        <v>279</v>
      </c>
      <c r="AH74" s="1007">
        <f t="shared" si="18"/>
        <v>120.18124999999999</v>
      </c>
      <c r="AI74" s="978">
        <f t="shared" si="19"/>
        <v>5.125</v>
      </c>
      <c r="AJ74" s="982">
        <f t="shared" si="20"/>
        <v>41</v>
      </c>
      <c r="AK74" s="989" t="s">
        <v>439</v>
      </c>
      <c r="AL74" s="985" t="s">
        <v>440</v>
      </c>
      <c r="AM74" s="986" t="s">
        <v>2</v>
      </c>
    </row>
    <row r="75" spans="1:39">
      <c r="A75" s="966">
        <v>45554</v>
      </c>
      <c r="B75" s="992" t="s">
        <v>126</v>
      </c>
      <c r="C75" s="992" t="s">
        <v>427</v>
      </c>
      <c r="D75" s="993" t="s">
        <v>433</v>
      </c>
      <c r="E75" s="969" t="s">
        <v>282</v>
      </c>
      <c r="F75" s="970">
        <v>250709</v>
      </c>
      <c r="G75" s="970"/>
      <c r="H75" s="970">
        <v>250709</v>
      </c>
      <c r="I75" s="970"/>
      <c r="J75" s="971">
        <f t="shared" si="21"/>
        <v>0</v>
      </c>
      <c r="K75" s="970">
        <v>250709</v>
      </c>
      <c r="L75" s="541">
        <f t="shared" si="22"/>
        <v>0</v>
      </c>
      <c r="M75" s="970">
        <v>250749</v>
      </c>
      <c r="N75" s="970"/>
      <c r="O75" s="541">
        <f t="shared" si="23"/>
        <v>40</v>
      </c>
      <c r="P75" s="541">
        <f t="shared" si="24"/>
        <v>40</v>
      </c>
      <c r="Q75" s="970">
        <v>250749</v>
      </c>
      <c r="R75" s="970"/>
      <c r="S75" s="971">
        <f t="shared" si="25"/>
        <v>0</v>
      </c>
      <c r="T75" s="542">
        <f t="shared" si="15"/>
        <v>40</v>
      </c>
      <c r="U75" s="542"/>
      <c r="V75" s="541">
        <f t="shared" si="16"/>
        <v>40</v>
      </c>
      <c r="W75" s="543">
        <f t="shared" si="17"/>
        <v>0</v>
      </c>
      <c r="X75" s="972" t="s">
        <v>437</v>
      </c>
      <c r="Y75" s="972" t="s">
        <v>436</v>
      </c>
      <c r="Z75" s="972" t="s">
        <v>29</v>
      </c>
      <c r="AA75" s="972">
        <v>2011</v>
      </c>
      <c r="AB75" s="992" t="s">
        <v>433</v>
      </c>
      <c r="AC75" s="973">
        <v>8</v>
      </c>
      <c r="AD75" s="974">
        <f t="shared" si="26"/>
        <v>5</v>
      </c>
      <c r="AE75" s="975">
        <v>23.45</v>
      </c>
      <c r="AF75" s="976">
        <f t="shared" si="27"/>
        <v>117.25</v>
      </c>
      <c r="AG75" s="1030" t="s">
        <v>279</v>
      </c>
      <c r="AH75" s="1007">
        <f t="shared" si="18"/>
        <v>117.25</v>
      </c>
      <c r="AI75" s="978">
        <f t="shared" si="19"/>
        <v>5</v>
      </c>
      <c r="AJ75" s="982">
        <f t="shared" si="20"/>
        <v>40</v>
      </c>
      <c r="AK75" s="994">
        <v>522</v>
      </c>
      <c r="AL75" s="995">
        <v>500</v>
      </c>
      <c r="AM75" s="996">
        <v>45555</v>
      </c>
    </row>
    <row r="76" spans="1:39">
      <c r="A76" s="966">
        <v>45555</v>
      </c>
      <c r="B76" s="992" t="s">
        <v>126</v>
      </c>
      <c r="C76" s="992" t="s">
        <v>427</v>
      </c>
      <c r="D76" s="993" t="s">
        <v>433</v>
      </c>
      <c r="E76" s="969" t="s">
        <v>282</v>
      </c>
      <c r="F76" s="970">
        <v>250749</v>
      </c>
      <c r="G76" s="970"/>
      <c r="H76" s="970">
        <v>250749</v>
      </c>
      <c r="I76" s="970"/>
      <c r="J76" s="971">
        <f t="shared" si="21"/>
        <v>0</v>
      </c>
      <c r="K76" s="970">
        <v>250749</v>
      </c>
      <c r="L76" s="541">
        <f t="shared" si="22"/>
        <v>0</v>
      </c>
      <c r="M76" s="970">
        <v>250763</v>
      </c>
      <c r="N76" s="970"/>
      <c r="O76" s="541">
        <f t="shared" si="23"/>
        <v>14</v>
      </c>
      <c r="P76" s="541">
        <f t="shared" si="24"/>
        <v>14</v>
      </c>
      <c r="Q76" s="970">
        <v>250763</v>
      </c>
      <c r="R76" s="970"/>
      <c r="S76" s="971">
        <f t="shared" si="25"/>
        <v>0</v>
      </c>
      <c r="T76" s="542">
        <f t="shared" si="15"/>
        <v>14</v>
      </c>
      <c r="U76" s="542"/>
      <c r="V76" s="541">
        <f t="shared" si="16"/>
        <v>14</v>
      </c>
      <c r="W76" s="543">
        <f t="shared" si="17"/>
        <v>0</v>
      </c>
      <c r="X76" s="972" t="s">
        <v>437</v>
      </c>
      <c r="Y76" s="972" t="s">
        <v>436</v>
      </c>
      <c r="Z76" s="972" t="s">
        <v>29</v>
      </c>
      <c r="AA76" s="972">
        <v>2011</v>
      </c>
      <c r="AB76" s="992" t="s">
        <v>433</v>
      </c>
      <c r="AC76" s="973">
        <v>8</v>
      </c>
      <c r="AD76" s="974">
        <f t="shared" si="26"/>
        <v>1.75</v>
      </c>
      <c r="AE76" s="975">
        <v>23.45</v>
      </c>
      <c r="AF76" s="976">
        <f t="shared" si="27"/>
        <v>41.037500000000001</v>
      </c>
      <c r="AG76" s="1030" t="s">
        <v>279</v>
      </c>
      <c r="AH76" s="1007">
        <f t="shared" si="18"/>
        <v>41.037500000000001</v>
      </c>
      <c r="AI76" s="978">
        <f t="shared" si="19"/>
        <v>1.75</v>
      </c>
      <c r="AJ76" s="982">
        <f t="shared" si="20"/>
        <v>14</v>
      </c>
      <c r="AK76" s="987"/>
      <c r="AL76" s="988"/>
      <c r="AM76" s="158" t="s">
        <v>1</v>
      </c>
    </row>
    <row r="77" spans="1:39">
      <c r="A77" s="966">
        <v>45558</v>
      </c>
      <c r="B77" s="992" t="s">
        <v>126</v>
      </c>
      <c r="C77" s="992" t="s">
        <v>427</v>
      </c>
      <c r="D77" s="993" t="s">
        <v>433</v>
      </c>
      <c r="E77" s="969" t="s">
        <v>282</v>
      </c>
      <c r="F77" s="970">
        <v>250763</v>
      </c>
      <c r="G77" s="970"/>
      <c r="H77" s="970">
        <v>250763</v>
      </c>
      <c r="I77" s="970"/>
      <c r="J77" s="971">
        <f t="shared" si="21"/>
        <v>0</v>
      </c>
      <c r="K77" s="970">
        <v>250763</v>
      </c>
      <c r="L77" s="541">
        <f t="shared" si="22"/>
        <v>0</v>
      </c>
      <c r="M77" s="970">
        <v>250828</v>
      </c>
      <c r="N77" s="970"/>
      <c r="O77" s="541">
        <f t="shared" si="23"/>
        <v>65</v>
      </c>
      <c r="P77" s="541">
        <f t="shared" si="24"/>
        <v>65</v>
      </c>
      <c r="Q77" s="970">
        <v>250828</v>
      </c>
      <c r="R77" s="970"/>
      <c r="S77" s="971">
        <f t="shared" si="25"/>
        <v>0</v>
      </c>
      <c r="T77" s="542">
        <f t="shared" si="15"/>
        <v>65</v>
      </c>
      <c r="U77" s="542"/>
      <c r="V77" s="541">
        <f t="shared" si="16"/>
        <v>65</v>
      </c>
      <c r="W77" s="543">
        <f t="shared" si="17"/>
        <v>0</v>
      </c>
      <c r="X77" s="972" t="s">
        <v>437</v>
      </c>
      <c r="Y77" s="972" t="s">
        <v>436</v>
      </c>
      <c r="Z77" s="972" t="s">
        <v>29</v>
      </c>
      <c r="AA77" s="972">
        <v>2011</v>
      </c>
      <c r="AB77" s="992" t="s">
        <v>433</v>
      </c>
      <c r="AC77" s="973">
        <v>8</v>
      </c>
      <c r="AD77" s="974">
        <f t="shared" si="26"/>
        <v>8.125</v>
      </c>
      <c r="AE77" s="975">
        <v>23.45</v>
      </c>
      <c r="AF77" s="976">
        <f t="shared" si="27"/>
        <v>190.53125</v>
      </c>
      <c r="AG77" s="1030" t="s">
        <v>279</v>
      </c>
      <c r="AH77" s="1007">
        <f t="shared" si="18"/>
        <v>190.53125</v>
      </c>
      <c r="AI77" s="978">
        <f t="shared" si="19"/>
        <v>8.125</v>
      </c>
      <c r="AJ77" s="982">
        <f t="shared" si="20"/>
        <v>65</v>
      </c>
      <c r="AK77" s="989"/>
      <c r="AL77" s="985"/>
      <c r="AM77" s="986"/>
    </row>
    <row r="78" spans="1:39">
      <c r="A78" s="966">
        <v>45559</v>
      </c>
      <c r="B78" s="992" t="s">
        <v>126</v>
      </c>
      <c r="C78" s="992" t="s">
        <v>427</v>
      </c>
      <c r="D78" s="993" t="s">
        <v>433</v>
      </c>
      <c r="E78" s="969" t="s">
        <v>282</v>
      </c>
      <c r="F78" s="970">
        <v>250828</v>
      </c>
      <c r="G78" s="970"/>
      <c r="H78" s="970">
        <v>250828</v>
      </c>
      <c r="I78" s="970"/>
      <c r="J78" s="971">
        <f t="shared" si="21"/>
        <v>0</v>
      </c>
      <c r="K78" s="970">
        <v>250828</v>
      </c>
      <c r="L78" s="541">
        <f t="shared" si="22"/>
        <v>0</v>
      </c>
      <c r="M78" s="970">
        <v>250856</v>
      </c>
      <c r="N78" s="970"/>
      <c r="O78" s="541">
        <f t="shared" si="23"/>
        <v>28</v>
      </c>
      <c r="P78" s="541">
        <f t="shared" si="24"/>
        <v>28</v>
      </c>
      <c r="Q78" s="970">
        <v>250856</v>
      </c>
      <c r="R78" s="970"/>
      <c r="S78" s="971">
        <f t="shared" si="25"/>
        <v>0</v>
      </c>
      <c r="T78" s="542">
        <f t="shared" si="15"/>
        <v>28</v>
      </c>
      <c r="U78" s="542"/>
      <c r="V78" s="541">
        <f t="shared" si="16"/>
        <v>28</v>
      </c>
      <c r="W78" s="543">
        <f t="shared" si="17"/>
        <v>0</v>
      </c>
      <c r="X78" s="972" t="s">
        <v>437</v>
      </c>
      <c r="Y78" s="972" t="s">
        <v>436</v>
      </c>
      <c r="Z78" s="972" t="s">
        <v>29</v>
      </c>
      <c r="AA78" s="972">
        <v>2011</v>
      </c>
      <c r="AB78" s="992" t="s">
        <v>433</v>
      </c>
      <c r="AC78" s="973">
        <v>8</v>
      </c>
      <c r="AD78" s="974">
        <f t="shared" si="26"/>
        <v>3.5</v>
      </c>
      <c r="AE78" s="975">
        <v>23.45</v>
      </c>
      <c r="AF78" s="976">
        <f t="shared" si="27"/>
        <v>82.075000000000003</v>
      </c>
      <c r="AG78" s="1030" t="s">
        <v>279</v>
      </c>
      <c r="AH78" s="1007">
        <f t="shared" si="18"/>
        <v>82.075000000000003</v>
      </c>
      <c r="AI78" s="978">
        <f t="shared" si="19"/>
        <v>3.5</v>
      </c>
      <c r="AJ78" s="982">
        <f t="shared" si="20"/>
        <v>28</v>
      </c>
      <c r="AK78" s="989" t="s">
        <v>439</v>
      </c>
      <c r="AL78" s="985" t="s">
        <v>440</v>
      </c>
      <c r="AM78" s="991" t="s">
        <v>2</v>
      </c>
    </row>
    <row r="79" spans="1:39">
      <c r="A79" s="966">
        <v>45560</v>
      </c>
      <c r="B79" s="992" t="s">
        <v>126</v>
      </c>
      <c r="C79" s="992" t="s">
        <v>427</v>
      </c>
      <c r="D79" s="993" t="s">
        <v>433</v>
      </c>
      <c r="E79" s="969" t="s">
        <v>282</v>
      </c>
      <c r="F79" s="970">
        <v>250856</v>
      </c>
      <c r="G79" s="970"/>
      <c r="H79" s="970">
        <v>250856</v>
      </c>
      <c r="I79" s="970"/>
      <c r="J79" s="971">
        <f t="shared" si="21"/>
        <v>0</v>
      </c>
      <c r="K79" s="970">
        <v>250856</v>
      </c>
      <c r="L79" s="541">
        <f t="shared" si="22"/>
        <v>0</v>
      </c>
      <c r="M79" s="970">
        <v>250894</v>
      </c>
      <c r="N79" s="970"/>
      <c r="O79" s="541">
        <f t="shared" si="23"/>
        <v>38</v>
      </c>
      <c r="P79" s="541">
        <f t="shared" si="24"/>
        <v>38</v>
      </c>
      <c r="Q79" s="970">
        <v>250894</v>
      </c>
      <c r="R79" s="970"/>
      <c r="S79" s="971">
        <f t="shared" si="25"/>
        <v>0</v>
      </c>
      <c r="T79" s="542">
        <f t="shared" si="15"/>
        <v>38</v>
      </c>
      <c r="U79" s="542"/>
      <c r="V79" s="541">
        <f t="shared" si="16"/>
        <v>38</v>
      </c>
      <c r="W79" s="543">
        <f t="shared" si="17"/>
        <v>0</v>
      </c>
      <c r="X79" s="972" t="s">
        <v>437</v>
      </c>
      <c r="Y79" s="972" t="s">
        <v>436</v>
      </c>
      <c r="Z79" s="972" t="s">
        <v>29</v>
      </c>
      <c r="AA79" s="972">
        <v>2011</v>
      </c>
      <c r="AB79" s="992" t="s">
        <v>433</v>
      </c>
      <c r="AC79" s="973">
        <v>8</v>
      </c>
      <c r="AD79" s="974">
        <f t="shared" si="26"/>
        <v>4.75</v>
      </c>
      <c r="AE79" s="975">
        <v>23.45</v>
      </c>
      <c r="AF79" s="976">
        <f t="shared" si="27"/>
        <v>111.3875</v>
      </c>
      <c r="AG79" s="1030" t="s">
        <v>279</v>
      </c>
      <c r="AH79" s="1007">
        <f t="shared" si="18"/>
        <v>111.3875</v>
      </c>
      <c r="AI79" s="978">
        <f t="shared" si="19"/>
        <v>4.75</v>
      </c>
      <c r="AJ79" s="982">
        <f t="shared" si="20"/>
        <v>38</v>
      </c>
      <c r="AK79" s="994">
        <v>421</v>
      </c>
      <c r="AL79" s="995">
        <v>400</v>
      </c>
      <c r="AM79" s="996">
        <v>45555</v>
      </c>
    </row>
    <row r="80" spans="1:39">
      <c r="A80" s="966">
        <v>45561</v>
      </c>
      <c r="B80" s="992" t="s">
        <v>126</v>
      </c>
      <c r="C80" s="992" t="s">
        <v>427</v>
      </c>
      <c r="D80" s="993" t="s">
        <v>433</v>
      </c>
      <c r="E80" s="969" t="s">
        <v>282</v>
      </c>
      <c r="F80" s="970">
        <v>250894</v>
      </c>
      <c r="G80" s="970"/>
      <c r="H80" s="970">
        <v>250894</v>
      </c>
      <c r="I80" s="970"/>
      <c r="J80" s="971">
        <f t="shared" si="21"/>
        <v>0</v>
      </c>
      <c r="K80" s="970">
        <v>250894</v>
      </c>
      <c r="L80" s="541">
        <f t="shared" si="22"/>
        <v>0</v>
      </c>
      <c r="M80" s="970">
        <v>250929</v>
      </c>
      <c r="N80" s="970"/>
      <c r="O80" s="541">
        <f t="shared" si="23"/>
        <v>35</v>
      </c>
      <c r="P80" s="541">
        <f t="shared" si="24"/>
        <v>35</v>
      </c>
      <c r="Q80" s="970">
        <v>250929</v>
      </c>
      <c r="R80" s="970"/>
      <c r="S80" s="971">
        <f t="shared" si="25"/>
        <v>0</v>
      </c>
      <c r="T80" s="542">
        <f t="shared" si="15"/>
        <v>35</v>
      </c>
      <c r="U80" s="542"/>
      <c r="V80" s="541">
        <f t="shared" si="16"/>
        <v>35</v>
      </c>
      <c r="W80" s="543">
        <f t="shared" si="17"/>
        <v>0</v>
      </c>
      <c r="X80" s="972" t="s">
        <v>437</v>
      </c>
      <c r="Y80" s="972" t="s">
        <v>436</v>
      </c>
      <c r="Z80" s="972" t="s">
        <v>29</v>
      </c>
      <c r="AA80" s="972">
        <v>2011</v>
      </c>
      <c r="AB80" s="992" t="s">
        <v>433</v>
      </c>
      <c r="AC80" s="973">
        <v>8</v>
      </c>
      <c r="AD80" s="974">
        <f t="shared" si="26"/>
        <v>4.375</v>
      </c>
      <c r="AE80" s="975">
        <v>23.45</v>
      </c>
      <c r="AF80" s="976">
        <f t="shared" si="27"/>
        <v>102.59375</v>
      </c>
      <c r="AG80" s="1030" t="s">
        <v>279</v>
      </c>
      <c r="AH80" s="1007">
        <f t="shared" si="18"/>
        <v>102.59375</v>
      </c>
      <c r="AI80" s="978">
        <f t="shared" si="19"/>
        <v>4.375</v>
      </c>
      <c r="AJ80" s="982">
        <f t="shared" si="20"/>
        <v>35</v>
      </c>
      <c r="AK80" s="987"/>
      <c r="AL80" s="988"/>
    </row>
    <row r="81" spans="1:39">
      <c r="A81" s="966">
        <v>45562</v>
      </c>
      <c r="B81" s="992" t="s">
        <v>126</v>
      </c>
      <c r="C81" s="992" t="s">
        <v>427</v>
      </c>
      <c r="D81" s="993" t="s">
        <v>433</v>
      </c>
      <c r="E81" s="969" t="s">
        <v>282</v>
      </c>
      <c r="F81" s="970">
        <v>250929</v>
      </c>
      <c r="G81" s="970"/>
      <c r="H81" s="970">
        <v>250929</v>
      </c>
      <c r="I81" s="970"/>
      <c r="J81" s="971">
        <f t="shared" si="21"/>
        <v>0</v>
      </c>
      <c r="K81" s="970">
        <v>250929</v>
      </c>
      <c r="L81" s="541">
        <f t="shared" si="22"/>
        <v>0</v>
      </c>
      <c r="M81" s="970">
        <v>251008</v>
      </c>
      <c r="N81" s="970"/>
      <c r="O81" s="541">
        <f t="shared" si="23"/>
        <v>79</v>
      </c>
      <c r="P81" s="541">
        <f t="shared" si="24"/>
        <v>79</v>
      </c>
      <c r="Q81" s="970">
        <v>251008</v>
      </c>
      <c r="R81" s="970"/>
      <c r="S81" s="971">
        <f t="shared" si="25"/>
        <v>0</v>
      </c>
      <c r="T81" s="542">
        <f t="shared" si="15"/>
        <v>79</v>
      </c>
      <c r="U81" s="542"/>
      <c r="V81" s="541">
        <f t="shared" si="16"/>
        <v>79</v>
      </c>
      <c r="W81" s="543">
        <f t="shared" si="17"/>
        <v>0</v>
      </c>
      <c r="X81" s="972" t="s">
        <v>437</v>
      </c>
      <c r="Y81" s="972" t="s">
        <v>436</v>
      </c>
      <c r="Z81" s="972" t="s">
        <v>29</v>
      </c>
      <c r="AA81" s="972">
        <v>2011</v>
      </c>
      <c r="AB81" s="992" t="s">
        <v>433</v>
      </c>
      <c r="AC81" s="973">
        <v>8</v>
      </c>
      <c r="AD81" s="974">
        <f t="shared" si="26"/>
        <v>9.875</v>
      </c>
      <c r="AE81" s="975">
        <v>23.45</v>
      </c>
      <c r="AF81" s="976">
        <f t="shared" si="27"/>
        <v>231.56874999999999</v>
      </c>
      <c r="AG81" s="1030" t="s">
        <v>279</v>
      </c>
      <c r="AH81" s="1007">
        <f t="shared" si="18"/>
        <v>231.56874999999999</v>
      </c>
      <c r="AI81" s="978">
        <f t="shared" si="19"/>
        <v>9.875</v>
      </c>
      <c r="AJ81" s="982">
        <f t="shared" si="20"/>
        <v>79</v>
      </c>
      <c r="AK81" s="989" t="s">
        <v>439</v>
      </c>
      <c r="AL81" s="985" t="s">
        <v>440</v>
      </c>
      <c r="AM81" s="986" t="s">
        <v>2</v>
      </c>
    </row>
    <row r="82" spans="1:39">
      <c r="A82" s="966">
        <v>45565</v>
      </c>
      <c r="B82" s="992" t="s">
        <v>126</v>
      </c>
      <c r="C82" s="992" t="s">
        <v>427</v>
      </c>
      <c r="D82" s="993" t="s">
        <v>433</v>
      </c>
      <c r="E82" s="969" t="s">
        <v>282</v>
      </c>
      <c r="F82" s="970">
        <v>251008</v>
      </c>
      <c r="G82" s="970"/>
      <c r="H82" s="970">
        <v>251008</v>
      </c>
      <c r="I82" s="970"/>
      <c r="J82" s="971">
        <f t="shared" si="21"/>
        <v>0</v>
      </c>
      <c r="K82" s="970">
        <v>251008</v>
      </c>
      <c r="L82" s="541">
        <f t="shared" si="22"/>
        <v>0</v>
      </c>
      <c r="M82" s="970">
        <v>251056</v>
      </c>
      <c r="N82" s="970"/>
      <c r="O82" s="541">
        <f t="shared" si="23"/>
        <v>48</v>
      </c>
      <c r="P82" s="541">
        <f t="shared" si="24"/>
        <v>48</v>
      </c>
      <c r="Q82" s="970">
        <v>251056</v>
      </c>
      <c r="R82" s="970"/>
      <c r="S82" s="971">
        <f t="shared" si="25"/>
        <v>0</v>
      </c>
      <c r="T82" s="542">
        <f t="shared" si="15"/>
        <v>48</v>
      </c>
      <c r="U82" s="542"/>
      <c r="V82" s="541">
        <f t="shared" si="16"/>
        <v>48</v>
      </c>
      <c r="W82" s="543">
        <f t="shared" si="17"/>
        <v>0</v>
      </c>
      <c r="X82" s="972" t="s">
        <v>437</v>
      </c>
      <c r="Y82" s="972" t="s">
        <v>436</v>
      </c>
      <c r="Z82" s="972" t="s">
        <v>29</v>
      </c>
      <c r="AA82" s="972">
        <v>2011</v>
      </c>
      <c r="AB82" s="992" t="s">
        <v>433</v>
      </c>
      <c r="AC82" s="973">
        <v>8</v>
      </c>
      <c r="AD82" s="974">
        <f t="shared" si="26"/>
        <v>6</v>
      </c>
      <c r="AE82" s="975">
        <v>23.45</v>
      </c>
      <c r="AF82" s="976">
        <f t="shared" si="27"/>
        <v>140.69999999999999</v>
      </c>
      <c r="AG82" s="1030" t="s">
        <v>279</v>
      </c>
      <c r="AH82" s="1007">
        <f t="shared" si="18"/>
        <v>140.69999999999999</v>
      </c>
      <c r="AI82" s="978">
        <f t="shared" si="19"/>
        <v>6</v>
      </c>
      <c r="AJ82" s="982">
        <f t="shared" si="20"/>
        <v>48</v>
      </c>
      <c r="AK82" s="994">
        <v>470</v>
      </c>
      <c r="AL82" s="995">
        <v>500</v>
      </c>
      <c r="AM82" s="997">
        <v>45567</v>
      </c>
    </row>
    <row r="83" spans="1:39">
      <c r="A83" s="966">
        <v>45567</v>
      </c>
      <c r="B83" s="992" t="s">
        <v>126</v>
      </c>
      <c r="C83" s="992" t="s">
        <v>427</v>
      </c>
      <c r="D83" s="993" t="s">
        <v>433</v>
      </c>
      <c r="E83" s="969" t="s">
        <v>282</v>
      </c>
      <c r="F83" s="970">
        <v>251056</v>
      </c>
      <c r="G83" s="970"/>
      <c r="H83" s="970">
        <v>251056</v>
      </c>
      <c r="I83" s="970"/>
      <c r="J83" s="971">
        <f t="shared" si="21"/>
        <v>0</v>
      </c>
      <c r="K83" s="970">
        <v>251056</v>
      </c>
      <c r="L83" s="541">
        <f t="shared" si="22"/>
        <v>0</v>
      </c>
      <c r="M83" s="970">
        <v>251081</v>
      </c>
      <c r="N83" s="970"/>
      <c r="O83" s="541">
        <f t="shared" si="23"/>
        <v>25</v>
      </c>
      <c r="P83" s="541">
        <f t="shared" si="24"/>
        <v>25</v>
      </c>
      <c r="Q83" s="970">
        <v>251081</v>
      </c>
      <c r="R83" s="970"/>
      <c r="S83" s="971">
        <f t="shared" si="25"/>
        <v>0</v>
      </c>
      <c r="T83" s="542">
        <f t="shared" si="15"/>
        <v>25</v>
      </c>
      <c r="U83" s="542"/>
      <c r="V83" s="541">
        <f t="shared" si="16"/>
        <v>25</v>
      </c>
      <c r="W83" s="543">
        <f t="shared" si="17"/>
        <v>0</v>
      </c>
      <c r="X83" s="972" t="s">
        <v>437</v>
      </c>
      <c r="Y83" s="972" t="s">
        <v>436</v>
      </c>
      <c r="Z83" s="972" t="s">
        <v>29</v>
      </c>
      <c r="AA83" s="972">
        <v>2011</v>
      </c>
      <c r="AB83" s="992" t="s">
        <v>433</v>
      </c>
      <c r="AC83" s="973">
        <v>8</v>
      </c>
      <c r="AD83" s="974">
        <f t="shared" si="26"/>
        <v>3.125</v>
      </c>
      <c r="AE83" s="975">
        <v>23.45</v>
      </c>
      <c r="AF83" s="976">
        <f t="shared" si="27"/>
        <v>73.28125</v>
      </c>
      <c r="AG83" s="1030" t="s">
        <v>279</v>
      </c>
      <c r="AH83" s="1007">
        <f t="shared" si="18"/>
        <v>73.28125</v>
      </c>
      <c r="AI83" s="978">
        <f t="shared" si="19"/>
        <v>3.125</v>
      </c>
      <c r="AJ83" s="982">
        <f t="shared" si="20"/>
        <v>25</v>
      </c>
      <c r="AK83" s="989"/>
      <c r="AL83" s="985"/>
      <c r="AM83" s="991"/>
    </row>
    <row r="84" spans="1:39">
      <c r="A84" s="966">
        <v>45568</v>
      </c>
      <c r="B84" s="992" t="s">
        <v>126</v>
      </c>
      <c r="C84" s="992" t="s">
        <v>427</v>
      </c>
      <c r="D84" s="993" t="s">
        <v>433</v>
      </c>
      <c r="E84" s="969" t="s">
        <v>282</v>
      </c>
      <c r="F84" s="970">
        <v>251081</v>
      </c>
      <c r="G84" s="970"/>
      <c r="H84" s="970">
        <v>251081</v>
      </c>
      <c r="I84" s="970"/>
      <c r="J84" s="971">
        <f t="shared" si="21"/>
        <v>0</v>
      </c>
      <c r="K84" s="970">
        <v>251081</v>
      </c>
      <c r="L84" s="541">
        <f t="shared" si="22"/>
        <v>0</v>
      </c>
      <c r="M84" s="970">
        <v>251132</v>
      </c>
      <c r="N84" s="970"/>
      <c r="O84" s="541">
        <f t="shared" si="23"/>
        <v>51</v>
      </c>
      <c r="P84" s="541">
        <f t="shared" si="24"/>
        <v>51</v>
      </c>
      <c r="Q84" s="970">
        <v>251132</v>
      </c>
      <c r="R84" s="970"/>
      <c r="S84" s="971">
        <f t="shared" si="25"/>
        <v>0</v>
      </c>
      <c r="T84" s="542">
        <f t="shared" si="15"/>
        <v>51</v>
      </c>
      <c r="U84" s="542"/>
      <c r="V84" s="541">
        <f t="shared" si="16"/>
        <v>51</v>
      </c>
      <c r="W84" s="543">
        <f t="shared" si="17"/>
        <v>0</v>
      </c>
      <c r="X84" s="972" t="s">
        <v>437</v>
      </c>
      <c r="Y84" s="972" t="s">
        <v>436</v>
      </c>
      <c r="Z84" s="972" t="s">
        <v>29</v>
      </c>
      <c r="AA84" s="972">
        <v>2011</v>
      </c>
      <c r="AB84" s="992" t="s">
        <v>433</v>
      </c>
      <c r="AC84" s="973">
        <v>8</v>
      </c>
      <c r="AD84" s="974">
        <f t="shared" si="26"/>
        <v>6.375</v>
      </c>
      <c r="AE84" s="975">
        <v>23.45</v>
      </c>
      <c r="AF84" s="976">
        <f t="shared" si="27"/>
        <v>149.49375000000001</v>
      </c>
      <c r="AG84" s="1030" t="s">
        <v>279</v>
      </c>
      <c r="AH84" s="1007">
        <f t="shared" si="18"/>
        <v>149.49375000000001</v>
      </c>
      <c r="AI84" s="978">
        <f t="shared" si="19"/>
        <v>6.375</v>
      </c>
      <c r="AJ84" s="982">
        <f t="shared" si="20"/>
        <v>51</v>
      </c>
      <c r="AK84" s="989" t="s">
        <v>439</v>
      </c>
      <c r="AL84" s="985" t="s">
        <v>440</v>
      </c>
      <c r="AM84" s="986" t="s">
        <v>2</v>
      </c>
    </row>
    <row r="85" spans="1:39">
      <c r="A85" s="966">
        <v>45569</v>
      </c>
      <c r="B85" s="992" t="s">
        <v>126</v>
      </c>
      <c r="C85" s="992" t="s">
        <v>427</v>
      </c>
      <c r="D85" s="993" t="s">
        <v>433</v>
      </c>
      <c r="E85" s="969" t="s">
        <v>282</v>
      </c>
      <c r="F85" s="970">
        <v>251132</v>
      </c>
      <c r="G85" s="970"/>
      <c r="H85" s="970">
        <v>251132</v>
      </c>
      <c r="I85" s="970"/>
      <c r="J85" s="971">
        <f t="shared" si="21"/>
        <v>0</v>
      </c>
      <c r="K85" s="970">
        <v>251132</v>
      </c>
      <c r="L85" s="541">
        <f t="shared" si="22"/>
        <v>0</v>
      </c>
      <c r="M85" s="970">
        <v>251148</v>
      </c>
      <c r="N85" s="970"/>
      <c r="O85" s="541">
        <f t="shared" si="23"/>
        <v>16</v>
      </c>
      <c r="P85" s="541">
        <f t="shared" si="24"/>
        <v>16</v>
      </c>
      <c r="Q85" s="970">
        <v>251148</v>
      </c>
      <c r="R85" s="970"/>
      <c r="S85" s="971">
        <f t="shared" si="25"/>
        <v>0</v>
      </c>
      <c r="T85" s="542">
        <f t="shared" si="15"/>
        <v>16</v>
      </c>
      <c r="U85" s="542"/>
      <c r="V85" s="541">
        <f t="shared" si="16"/>
        <v>16</v>
      </c>
      <c r="W85" s="543">
        <f t="shared" si="17"/>
        <v>0</v>
      </c>
      <c r="X85" s="972" t="s">
        <v>437</v>
      </c>
      <c r="Y85" s="972" t="s">
        <v>436</v>
      </c>
      <c r="Z85" s="972" t="s">
        <v>29</v>
      </c>
      <c r="AA85" s="972">
        <v>2011</v>
      </c>
      <c r="AB85" s="992" t="s">
        <v>433</v>
      </c>
      <c r="AC85" s="973">
        <v>8</v>
      </c>
      <c r="AD85" s="974">
        <f t="shared" si="26"/>
        <v>2</v>
      </c>
      <c r="AE85" s="975">
        <v>23.45</v>
      </c>
      <c r="AF85" s="976">
        <f t="shared" si="27"/>
        <v>46.9</v>
      </c>
      <c r="AG85" s="1030" t="s">
        <v>279</v>
      </c>
      <c r="AH85" s="1007">
        <f t="shared" si="18"/>
        <v>46.9</v>
      </c>
      <c r="AI85" s="978">
        <f t="shared" si="19"/>
        <v>2</v>
      </c>
      <c r="AJ85" s="982">
        <f t="shared" si="20"/>
        <v>16</v>
      </c>
      <c r="AK85" s="994">
        <v>267</v>
      </c>
      <c r="AL85" s="995">
        <v>300</v>
      </c>
      <c r="AM85" s="996">
        <v>45572</v>
      </c>
    </row>
    <row r="86" spans="1:39">
      <c r="A86" s="966">
        <v>45572</v>
      </c>
      <c r="B86" s="992" t="s">
        <v>126</v>
      </c>
      <c r="C86" s="992" t="s">
        <v>427</v>
      </c>
      <c r="D86" s="993" t="s">
        <v>433</v>
      </c>
      <c r="E86" s="969" t="s">
        <v>282</v>
      </c>
      <c r="F86" s="970">
        <v>251148</v>
      </c>
      <c r="G86" s="970"/>
      <c r="H86" s="970">
        <v>251148</v>
      </c>
      <c r="I86" s="970"/>
      <c r="J86" s="971">
        <f t="shared" si="21"/>
        <v>0</v>
      </c>
      <c r="K86" s="970">
        <v>251148</v>
      </c>
      <c r="L86" s="541">
        <f t="shared" si="22"/>
        <v>0</v>
      </c>
      <c r="M86" s="970">
        <v>251180</v>
      </c>
      <c r="N86" s="970"/>
      <c r="O86" s="541">
        <f t="shared" si="23"/>
        <v>32</v>
      </c>
      <c r="P86" s="541">
        <f t="shared" si="24"/>
        <v>32</v>
      </c>
      <c r="Q86" s="970">
        <v>251180</v>
      </c>
      <c r="R86" s="970"/>
      <c r="S86" s="971">
        <f t="shared" si="25"/>
        <v>0</v>
      </c>
      <c r="T86" s="542">
        <f t="shared" si="15"/>
        <v>32</v>
      </c>
      <c r="U86" s="542"/>
      <c r="V86" s="541">
        <f t="shared" si="16"/>
        <v>32</v>
      </c>
      <c r="W86" s="543">
        <f t="shared" si="17"/>
        <v>0</v>
      </c>
      <c r="X86" s="972" t="s">
        <v>437</v>
      </c>
      <c r="Y86" s="972" t="s">
        <v>436</v>
      </c>
      <c r="Z86" s="972" t="s">
        <v>29</v>
      </c>
      <c r="AA86" s="972">
        <v>2011</v>
      </c>
      <c r="AB86" s="992" t="s">
        <v>433</v>
      </c>
      <c r="AC86" s="973">
        <v>10</v>
      </c>
      <c r="AD86" s="974">
        <f t="shared" si="26"/>
        <v>3.2</v>
      </c>
      <c r="AE86" s="975">
        <v>23.45</v>
      </c>
      <c r="AF86" s="976">
        <f t="shared" si="27"/>
        <v>75.040000000000006</v>
      </c>
      <c r="AG86" s="1030" t="s">
        <v>279</v>
      </c>
      <c r="AH86" s="1007">
        <f t="shared" si="18"/>
        <v>75.040000000000006</v>
      </c>
      <c r="AI86" s="978">
        <f t="shared" si="19"/>
        <v>3.2</v>
      </c>
      <c r="AJ86" s="982">
        <f t="shared" si="20"/>
        <v>32</v>
      </c>
      <c r="AK86" s="989"/>
      <c r="AL86" s="985"/>
      <c r="AM86" s="986"/>
    </row>
    <row r="87" spans="1:39">
      <c r="A87" s="966">
        <v>45573</v>
      </c>
      <c r="B87" s="992" t="s">
        <v>126</v>
      </c>
      <c r="C87" s="992" t="s">
        <v>427</v>
      </c>
      <c r="D87" s="993" t="s">
        <v>433</v>
      </c>
      <c r="E87" s="969" t="s">
        <v>282</v>
      </c>
      <c r="F87" s="970">
        <v>251180</v>
      </c>
      <c r="G87" s="970"/>
      <c r="H87" s="970">
        <v>251180</v>
      </c>
      <c r="I87" s="970"/>
      <c r="J87" s="971">
        <f t="shared" si="21"/>
        <v>0</v>
      </c>
      <c r="K87" s="970">
        <v>251180</v>
      </c>
      <c r="L87" s="541">
        <f t="shared" si="22"/>
        <v>0</v>
      </c>
      <c r="M87" s="970">
        <v>251211</v>
      </c>
      <c r="N87" s="970"/>
      <c r="O87" s="541">
        <f t="shared" si="23"/>
        <v>31</v>
      </c>
      <c r="P87" s="541">
        <f t="shared" si="24"/>
        <v>31</v>
      </c>
      <c r="Q87" s="970">
        <v>251211</v>
      </c>
      <c r="R87" s="970"/>
      <c r="S87" s="971">
        <f t="shared" si="25"/>
        <v>0</v>
      </c>
      <c r="T87" s="542">
        <f t="shared" si="15"/>
        <v>31</v>
      </c>
      <c r="U87" s="542"/>
      <c r="V87" s="541">
        <f t="shared" si="16"/>
        <v>31</v>
      </c>
      <c r="W87" s="543">
        <f t="shared" si="17"/>
        <v>0</v>
      </c>
      <c r="X87" s="972" t="s">
        <v>437</v>
      </c>
      <c r="Y87" s="972" t="s">
        <v>436</v>
      </c>
      <c r="Z87" s="972" t="s">
        <v>29</v>
      </c>
      <c r="AA87" s="972">
        <v>2011</v>
      </c>
      <c r="AB87" s="992" t="s">
        <v>433</v>
      </c>
      <c r="AC87" s="973">
        <v>10</v>
      </c>
      <c r="AD87" s="974">
        <f t="shared" si="26"/>
        <v>3.1</v>
      </c>
      <c r="AE87" s="975">
        <v>23.45</v>
      </c>
      <c r="AF87" s="976">
        <f t="shared" si="27"/>
        <v>72.694999999999993</v>
      </c>
      <c r="AG87" s="1030" t="s">
        <v>279</v>
      </c>
      <c r="AH87" s="1007">
        <f t="shared" si="18"/>
        <v>72.694999999999993</v>
      </c>
      <c r="AI87" s="978">
        <f t="shared" si="19"/>
        <v>3.1</v>
      </c>
      <c r="AJ87" s="982">
        <f t="shared" si="20"/>
        <v>31</v>
      </c>
      <c r="AK87" s="989"/>
      <c r="AL87" s="985"/>
      <c r="AM87" s="991"/>
    </row>
    <row r="88" spans="1:39">
      <c r="A88" s="966">
        <v>45574</v>
      </c>
      <c r="B88" s="992" t="s">
        <v>126</v>
      </c>
      <c r="C88" s="992" t="s">
        <v>427</v>
      </c>
      <c r="D88" s="993" t="s">
        <v>433</v>
      </c>
      <c r="E88" s="969" t="s">
        <v>282</v>
      </c>
      <c r="F88" s="970">
        <v>251211</v>
      </c>
      <c r="G88" s="970"/>
      <c r="H88" s="970">
        <v>251211</v>
      </c>
      <c r="I88" s="970"/>
      <c r="J88" s="971">
        <f t="shared" si="21"/>
        <v>0</v>
      </c>
      <c r="K88" s="970">
        <v>251211</v>
      </c>
      <c r="L88" s="541">
        <f t="shared" si="22"/>
        <v>0</v>
      </c>
      <c r="M88" s="970">
        <v>251247</v>
      </c>
      <c r="N88" s="970"/>
      <c r="O88" s="541">
        <f t="shared" si="23"/>
        <v>36</v>
      </c>
      <c r="P88" s="541">
        <f t="shared" si="24"/>
        <v>36</v>
      </c>
      <c r="Q88" s="970">
        <v>251247</v>
      </c>
      <c r="R88" s="970"/>
      <c r="S88" s="971">
        <f t="shared" si="25"/>
        <v>0</v>
      </c>
      <c r="T88" s="542">
        <f t="shared" si="15"/>
        <v>36</v>
      </c>
      <c r="U88" s="542"/>
      <c r="V88" s="541">
        <f t="shared" si="16"/>
        <v>36</v>
      </c>
      <c r="W88" s="543">
        <f t="shared" si="17"/>
        <v>0</v>
      </c>
      <c r="X88" s="972" t="s">
        <v>437</v>
      </c>
      <c r="Y88" s="972" t="s">
        <v>436</v>
      </c>
      <c r="Z88" s="972" t="s">
        <v>29</v>
      </c>
      <c r="AA88" s="972">
        <v>2011</v>
      </c>
      <c r="AB88" s="992" t="s">
        <v>433</v>
      </c>
      <c r="AC88" s="973">
        <v>10</v>
      </c>
      <c r="AD88" s="974">
        <f t="shared" si="26"/>
        <v>3.6</v>
      </c>
      <c r="AE88" s="975">
        <v>23.45</v>
      </c>
      <c r="AF88" s="976">
        <f t="shared" si="27"/>
        <v>84.42</v>
      </c>
      <c r="AG88" s="1030" t="s">
        <v>279</v>
      </c>
      <c r="AH88" s="1007">
        <f t="shared" si="18"/>
        <v>84.42</v>
      </c>
      <c r="AI88" s="978">
        <f t="shared" si="19"/>
        <v>3.6</v>
      </c>
      <c r="AJ88" s="982">
        <f t="shared" si="20"/>
        <v>36</v>
      </c>
      <c r="AK88" s="987"/>
      <c r="AL88" s="988"/>
    </row>
    <row r="89" spans="1:39">
      <c r="A89" s="966">
        <v>45575</v>
      </c>
      <c r="B89" s="992" t="s">
        <v>126</v>
      </c>
      <c r="C89" s="992" t="s">
        <v>427</v>
      </c>
      <c r="D89" s="993" t="s">
        <v>433</v>
      </c>
      <c r="E89" s="969" t="s">
        <v>282</v>
      </c>
      <c r="F89" s="970">
        <v>251247</v>
      </c>
      <c r="G89" s="970"/>
      <c r="H89" s="970">
        <v>251247</v>
      </c>
      <c r="I89" s="970"/>
      <c r="J89" s="971">
        <f t="shared" si="21"/>
        <v>0</v>
      </c>
      <c r="K89" s="970">
        <v>251247</v>
      </c>
      <c r="L89" s="541">
        <f t="shared" si="22"/>
        <v>0</v>
      </c>
      <c r="M89" s="970">
        <v>251302</v>
      </c>
      <c r="N89" s="970"/>
      <c r="O89" s="541">
        <f t="shared" si="23"/>
        <v>55</v>
      </c>
      <c r="P89" s="541">
        <f t="shared" si="24"/>
        <v>55</v>
      </c>
      <c r="Q89" s="970">
        <v>251302</v>
      </c>
      <c r="R89" s="970"/>
      <c r="S89" s="971">
        <f t="shared" si="25"/>
        <v>0</v>
      </c>
      <c r="T89" s="542">
        <f t="shared" si="15"/>
        <v>55</v>
      </c>
      <c r="U89" s="542"/>
      <c r="V89" s="541">
        <f t="shared" si="16"/>
        <v>55</v>
      </c>
      <c r="W89" s="543">
        <f t="shared" si="17"/>
        <v>0</v>
      </c>
      <c r="X89" s="972" t="s">
        <v>437</v>
      </c>
      <c r="Y89" s="972" t="s">
        <v>436</v>
      </c>
      <c r="Z89" s="972" t="s">
        <v>29</v>
      </c>
      <c r="AA89" s="972">
        <v>2011</v>
      </c>
      <c r="AB89" s="992" t="s">
        <v>433</v>
      </c>
      <c r="AC89" s="973">
        <v>10</v>
      </c>
      <c r="AD89" s="974">
        <f t="shared" si="26"/>
        <v>5.5</v>
      </c>
      <c r="AE89" s="975">
        <v>23.45</v>
      </c>
      <c r="AF89" s="976">
        <f t="shared" si="27"/>
        <v>128.97499999999999</v>
      </c>
      <c r="AG89" s="1030" t="s">
        <v>279</v>
      </c>
      <c r="AH89" s="1007">
        <f t="shared" si="18"/>
        <v>128.97499999999999</v>
      </c>
      <c r="AI89" s="978">
        <f t="shared" si="19"/>
        <v>5.5</v>
      </c>
      <c r="AJ89" s="982">
        <f t="shared" si="20"/>
        <v>55</v>
      </c>
      <c r="AK89" s="989" t="s">
        <v>439</v>
      </c>
      <c r="AL89" s="985" t="s">
        <v>440</v>
      </c>
      <c r="AM89" s="986" t="s">
        <v>2</v>
      </c>
    </row>
    <row r="90" spans="1:39">
      <c r="A90" s="966">
        <v>45576</v>
      </c>
      <c r="B90" s="992" t="s">
        <v>126</v>
      </c>
      <c r="C90" s="992" t="s">
        <v>427</v>
      </c>
      <c r="D90" s="993" t="s">
        <v>433</v>
      </c>
      <c r="E90" s="969" t="s">
        <v>282</v>
      </c>
      <c r="F90" s="970">
        <v>251302</v>
      </c>
      <c r="G90" s="970"/>
      <c r="H90" s="970">
        <v>251302</v>
      </c>
      <c r="I90" s="970"/>
      <c r="J90" s="971">
        <f t="shared" si="21"/>
        <v>0</v>
      </c>
      <c r="K90" s="970">
        <v>251302</v>
      </c>
      <c r="L90" s="541">
        <f t="shared" si="22"/>
        <v>0</v>
      </c>
      <c r="M90" s="970">
        <v>251437</v>
      </c>
      <c r="N90" s="970"/>
      <c r="O90" s="541">
        <f t="shared" si="23"/>
        <v>135</v>
      </c>
      <c r="P90" s="541">
        <f t="shared" si="24"/>
        <v>135</v>
      </c>
      <c r="Q90" s="970">
        <v>251437</v>
      </c>
      <c r="R90" s="970"/>
      <c r="S90" s="971">
        <f t="shared" si="25"/>
        <v>0</v>
      </c>
      <c r="T90" s="542">
        <f t="shared" si="15"/>
        <v>135</v>
      </c>
      <c r="U90" s="542"/>
      <c r="V90" s="541">
        <f t="shared" si="16"/>
        <v>135</v>
      </c>
      <c r="W90" s="543">
        <f t="shared" si="17"/>
        <v>0</v>
      </c>
      <c r="X90" s="972" t="s">
        <v>437</v>
      </c>
      <c r="Y90" s="972" t="s">
        <v>436</v>
      </c>
      <c r="Z90" s="972" t="s">
        <v>29</v>
      </c>
      <c r="AA90" s="972">
        <v>2011</v>
      </c>
      <c r="AB90" s="992" t="s">
        <v>433</v>
      </c>
      <c r="AC90" s="973">
        <v>10</v>
      </c>
      <c r="AD90" s="974">
        <f t="shared" si="26"/>
        <v>13.5</v>
      </c>
      <c r="AE90" s="975">
        <v>23.45</v>
      </c>
      <c r="AF90" s="976">
        <f t="shared" si="27"/>
        <v>316.57499999999999</v>
      </c>
      <c r="AG90" s="1030" t="s">
        <v>279</v>
      </c>
      <c r="AH90" s="1007">
        <f t="shared" si="18"/>
        <v>316.57499999999999</v>
      </c>
      <c r="AI90" s="978">
        <f t="shared" si="19"/>
        <v>13.5</v>
      </c>
      <c r="AJ90" s="982">
        <f t="shared" si="20"/>
        <v>135</v>
      </c>
      <c r="AK90" s="994">
        <v>671</v>
      </c>
      <c r="AL90" s="995">
        <v>600</v>
      </c>
      <c r="AM90" s="997">
        <v>45580</v>
      </c>
    </row>
    <row r="91" spans="1:39">
      <c r="A91" s="966">
        <v>45579</v>
      </c>
      <c r="B91" s="992" t="s">
        <v>126</v>
      </c>
      <c r="C91" s="992" t="s">
        <v>427</v>
      </c>
      <c r="D91" s="993" t="s">
        <v>433</v>
      </c>
      <c r="E91" s="969" t="s">
        <v>282</v>
      </c>
      <c r="F91" s="970">
        <v>251437</v>
      </c>
      <c r="G91" s="970"/>
      <c r="H91" s="970">
        <v>251437</v>
      </c>
      <c r="I91" s="970"/>
      <c r="J91" s="971">
        <f t="shared" si="21"/>
        <v>0</v>
      </c>
      <c r="K91" s="970">
        <v>251437</v>
      </c>
      <c r="L91" s="541">
        <f t="shared" si="22"/>
        <v>0</v>
      </c>
      <c r="M91" s="970">
        <v>251456</v>
      </c>
      <c r="N91" s="970"/>
      <c r="O91" s="541">
        <f t="shared" si="23"/>
        <v>19</v>
      </c>
      <c r="P91" s="541">
        <f t="shared" si="24"/>
        <v>19</v>
      </c>
      <c r="Q91" s="970">
        <v>251456</v>
      </c>
      <c r="R91" s="970"/>
      <c r="S91" s="971">
        <f t="shared" si="25"/>
        <v>0</v>
      </c>
      <c r="T91" s="542">
        <f t="shared" si="15"/>
        <v>19</v>
      </c>
      <c r="U91" s="542"/>
      <c r="V91" s="541">
        <f t="shared" si="16"/>
        <v>19</v>
      </c>
      <c r="W91" s="543">
        <f t="shared" si="17"/>
        <v>0</v>
      </c>
      <c r="X91" s="972" t="s">
        <v>437</v>
      </c>
      <c r="Y91" s="972" t="s">
        <v>436</v>
      </c>
      <c r="Z91" s="972" t="s">
        <v>29</v>
      </c>
      <c r="AA91" s="972">
        <v>2011</v>
      </c>
      <c r="AB91" s="992" t="s">
        <v>433</v>
      </c>
      <c r="AC91" s="973">
        <v>10</v>
      </c>
      <c r="AD91" s="974">
        <f t="shared" si="26"/>
        <v>1.9</v>
      </c>
      <c r="AE91" s="975">
        <v>23.45</v>
      </c>
      <c r="AF91" s="976">
        <f t="shared" si="27"/>
        <v>44.555</v>
      </c>
      <c r="AG91" s="1030" t="s">
        <v>279</v>
      </c>
      <c r="AH91" s="1007">
        <f t="shared" si="18"/>
        <v>44.555</v>
      </c>
      <c r="AI91" s="978">
        <f t="shared" si="19"/>
        <v>1.9</v>
      </c>
      <c r="AJ91" s="982">
        <f t="shared" si="20"/>
        <v>19</v>
      </c>
      <c r="AK91" s="989"/>
      <c r="AL91" s="985"/>
      <c r="AM91" s="991"/>
    </row>
    <row r="92" spans="1:39">
      <c r="A92" s="966">
        <v>45580</v>
      </c>
      <c r="B92" s="992" t="s">
        <v>126</v>
      </c>
      <c r="C92" s="992" t="s">
        <v>427</v>
      </c>
      <c r="D92" s="993" t="s">
        <v>433</v>
      </c>
      <c r="E92" s="969" t="s">
        <v>282</v>
      </c>
      <c r="F92" s="970">
        <v>251456</v>
      </c>
      <c r="G92" s="970"/>
      <c r="H92" s="970">
        <v>251456</v>
      </c>
      <c r="I92" s="970"/>
      <c r="J92" s="971">
        <f t="shared" si="21"/>
        <v>0</v>
      </c>
      <c r="K92" s="970">
        <v>251456</v>
      </c>
      <c r="L92" s="541">
        <f t="shared" si="22"/>
        <v>0</v>
      </c>
      <c r="M92" s="970">
        <v>251503</v>
      </c>
      <c r="N92" s="970"/>
      <c r="O92" s="541">
        <f t="shared" si="23"/>
        <v>47</v>
      </c>
      <c r="P92" s="541">
        <f t="shared" si="24"/>
        <v>47</v>
      </c>
      <c r="Q92" s="970">
        <v>251503</v>
      </c>
      <c r="R92" s="970"/>
      <c r="S92" s="971">
        <f t="shared" si="25"/>
        <v>0</v>
      </c>
      <c r="T92" s="542">
        <f t="shared" si="15"/>
        <v>47</v>
      </c>
      <c r="U92" s="542"/>
      <c r="V92" s="541">
        <f t="shared" si="16"/>
        <v>47</v>
      </c>
      <c r="W92" s="543">
        <f t="shared" si="17"/>
        <v>0</v>
      </c>
      <c r="X92" s="972" t="s">
        <v>437</v>
      </c>
      <c r="Y92" s="972" t="s">
        <v>436</v>
      </c>
      <c r="Z92" s="972" t="s">
        <v>29</v>
      </c>
      <c r="AA92" s="972">
        <v>2011</v>
      </c>
      <c r="AB92" s="992" t="s">
        <v>433</v>
      </c>
      <c r="AC92" s="973">
        <v>10</v>
      </c>
      <c r="AD92" s="974">
        <f t="shared" si="26"/>
        <v>4.7</v>
      </c>
      <c r="AE92" s="975">
        <v>23.45</v>
      </c>
      <c r="AF92" s="976">
        <f t="shared" si="27"/>
        <v>110.215</v>
      </c>
      <c r="AG92" s="1030" t="s">
        <v>279</v>
      </c>
      <c r="AH92" s="1007">
        <f t="shared" si="18"/>
        <v>110.215</v>
      </c>
      <c r="AI92" s="978">
        <f t="shared" si="19"/>
        <v>4.7</v>
      </c>
      <c r="AJ92" s="982">
        <f t="shared" si="20"/>
        <v>47</v>
      </c>
      <c r="AK92" s="989" t="s">
        <v>439</v>
      </c>
      <c r="AL92" s="985" t="s">
        <v>440</v>
      </c>
      <c r="AM92" s="986" t="s">
        <v>2</v>
      </c>
    </row>
    <row r="93" spans="1:39">
      <c r="A93" s="966">
        <v>45581</v>
      </c>
      <c r="B93" s="992" t="s">
        <v>126</v>
      </c>
      <c r="C93" s="992" t="s">
        <v>427</v>
      </c>
      <c r="D93" s="993" t="s">
        <v>433</v>
      </c>
      <c r="E93" s="969" t="s">
        <v>282</v>
      </c>
      <c r="F93" s="970">
        <v>251503</v>
      </c>
      <c r="G93" s="970"/>
      <c r="H93" s="970">
        <v>251503</v>
      </c>
      <c r="I93" s="970"/>
      <c r="J93" s="971">
        <f t="shared" si="21"/>
        <v>0</v>
      </c>
      <c r="K93" s="970">
        <v>251503</v>
      </c>
      <c r="L93" s="541">
        <f t="shared" si="22"/>
        <v>0</v>
      </c>
      <c r="M93" s="970">
        <v>251508</v>
      </c>
      <c r="N93" s="970"/>
      <c r="O93" s="541">
        <f t="shared" si="23"/>
        <v>5</v>
      </c>
      <c r="P93" s="541">
        <f t="shared" si="24"/>
        <v>5</v>
      </c>
      <c r="Q93" s="970">
        <v>251508</v>
      </c>
      <c r="R93" s="970"/>
      <c r="S93" s="971">
        <f t="shared" si="25"/>
        <v>0</v>
      </c>
      <c r="T93" s="542">
        <f t="shared" si="15"/>
        <v>5</v>
      </c>
      <c r="U93" s="542"/>
      <c r="V93" s="541">
        <f t="shared" si="16"/>
        <v>5</v>
      </c>
      <c r="W93" s="543">
        <f t="shared" si="17"/>
        <v>0</v>
      </c>
      <c r="X93" s="972" t="s">
        <v>437</v>
      </c>
      <c r="Y93" s="972" t="s">
        <v>436</v>
      </c>
      <c r="Z93" s="972" t="s">
        <v>29</v>
      </c>
      <c r="AA93" s="972">
        <v>2011</v>
      </c>
      <c r="AB93" s="992" t="s">
        <v>433</v>
      </c>
      <c r="AC93" s="973">
        <v>10</v>
      </c>
      <c r="AD93" s="974">
        <f t="shared" si="26"/>
        <v>0.5</v>
      </c>
      <c r="AE93" s="975">
        <v>23.45</v>
      </c>
      <c r="AF93" s="976">
        <f t="shared" si="27"/>
        <v>11.725</v>
      </c>
      <c r="AG93" s="1030" t="s">
        <v>279</v>
      </c>
      <c r="AH93" s="1007">
        <f t="shared" si="18"/>
        <v>11.725</v>
      </c>
      <c r="AI93" s="978">
        <f t="shared" si="19"/>
        <v>0.5</v>
      </c>
      <c r="AJ93" s="982">
        <f t="shared" si="20"/>
        <v>5</v>
      </c>
      <c r="AK93" s="994">
        <v>165</v>
      </c>
      <c r="AL93" s="995">
        <v>200</v>
      </c>
      <c r="AM93" s="996">
        <v>45583</v>
      </c>
    </row>
    <row r="94" spans="1:39">
      <c r="A94" s="966">
        <v>45583</v>
      </c>
      <c r="B94" s="992" t="s">
        <v>126</v>
      </c>
      <c r="C94" s="992" t="s">
        <v>427</v>
      </c>
      <c r="D94" s="993" t="s">
        <v>433</v>
      </c>
      <c r="E94" s="969" t="s">
        <v>282</v>
      </c>
      <c r="F94" s="970">
        <v>251508</v>
      </c>
      <c r="G94" s="970"/>
      <c r="H94" s="970">
        <v>251508</v>
      </c>
      <c r="I94" s="970"/>
      <c r="J94" s="971">
        <f t="shared" si="21"/>
        <v>0</v>
      </c>
      <c r="K94" s="970">
        <v>251508</v>
      </c>
      <c r="L94" s="541">
        <f t="shared" si="22"/>
        <v>0</v>
      </c>
      <c r="M94" s="970">
        <v>251630</v>
      </c>
      <c r="N94" s="970"/>
      <c r="O94" s="541">
        <f t="shared" si="23"/>
        <v>122</v>
      </c>
      <c r="P94" s="541">
        <f t="shared" si="24"/>
        <v>122</v>
      </c>
      <c r="Q94" s="970">
        <v>251630</v>
      </c>
      <c r="R94" s="970"/>
      <c r="S94" s="971">
        <f t="shared" si="25"/>
        <v>0</v>
      </c>
      <c r="T94" s="542">
        <f t="shared" ref="T94:T101" si="28">Q94-F94</f>
        <v>122</v>
      </c>
      <c r="U94" s="542"/>
      <c r="V94" s="541">
        <f t="shared" ref="V94:V101" si="29">P94</f>
        <v>122</v>
      </c>
      <c r="W94" s="543">
        <f t="shared" ref="W94:W101" si="30">T94-V94</f>
        <v>0</v>
      </c>
      <c r="X94" s="972" t="s">
        <v>437</v>
      </c>
      <c r="Y94" s="972" t="s">
        <v>436</v>
      </c>
      <c r="Z94" s="972" t="s">
        <v>29</v>
      </c>
      <c r="AA94" s="972">
        <v>2011</v>
      </c>
      <c r="AB94" s="992" t="s">
        <v>433</v>
      </c>
      <c r="AC94" s="973">
        <v>10</v>
      </c>
      <c r="AD94" s="974">
        <f t="shared" si="26"/>
        <v>12.2</v>
      </c>
      <c r="AE94" s="975">
        <v>23.45</v>
      </c>
      <c r="AF94" s="976">
        <f t="shared" si="27"/>
        <v>286.08999999999997</v>
      </c>
      <c r="AG94" s="1030" t="s">
        <v>279</v>
      </c>
      <c r="AH94" s="1007">
        <f t="shared" ref="AH94:AH103" si="31">AF94</f>
        <v>286.08999999999997</v>
      </c>
      <c r="AI94" s="978">
        <f t="shared" ref="AI94:AI103" si="32">AD94</f>
        <v>12.2</v>
      </c>
      <c r="AJ94" s="982">
        <f t="shared" ref="AJ94:AJ103" si="33">T94</f>
        <v>122</v>
      </c>
      <c r="AK94" s="989" t="s">
        <v>439</v>
      </c>
      <c r="AL94" s="985" t="s">
        <v>440</v>
      </c>
      <c r="AM94" s="986" t="s">
        <v>2</v>
      </c>
    </row>
    <row r="95" spans="1:39">
      <c r="A95" s="966">
        <v>45586</v>
      </c>
      <c r="B95" s="992" t="s">
        <v>126</v>
      </c>
      <c r="C95" s="992" t="s">
        <v>427</v>
      </c>
      <c r="D95" s="993" t="s">
        <v>433</v>
      </c>
      <c r="E95" s="969" t="s">
        <v>282</v>
      </c>
      <c r="F95" s="970">
        <v>251630</v>
      </c>
      <c r="G95" s="970"/>
      <c r="H95" s="970">
        <v>251630</v>
      </c>
      <c r="I95" s="970"/>
      <c r="J95" s="971">
        <f t="shared" si="21"/>
        <v>0</v>
      </c>
      <c r="K95" s="970">
        <v>251630</v>
      </c>
      <c r="L95" s="541">
        <f t="shared" si="22"/>
        <v>0</v>
      </c>
      <c r="M95" s="970">
        <v>251644</v>
      </c>
      <c r="N95" s="970"/>
      <c r="O95" s="541">
        <f t="shared" si="23"/>
        <v>14</v>
      </c>
      <c r="P95" s="541">
        <f t="shared" si="24"/>
        <v>14</v>
      </c>
      <c r="Q95" s="970">
        <v>251644</v>
      </c>
      <c r="R95" s="970"/>
      <c r="S95" s="971">
        <f t="shared" si="25"/>
        <v>0</v>
      </c>
      <c r="T95" s="542">
        <f t="shared" si="28"/>
        <v>14</v>
      </c>
      <c r="U95" s="542"/>
      <c r="V95" s="541">
        <f t="shared" si="29"/>
        <v>14</v>
      </c>
      <c r="W95" s="543">
        <f t="shared" si="30"/>
        <v>0</v>
      </c>
      <c r="X95" s="972" t="s">
        <v>437</v>
      </c>
      <c r="Y95" s="972" t="s">
        <v>436</v>
      </c>
      <c r="Z95" s="972" t="s">
        <v>29</v>
      </c>
      <c r="AA95" s="972">
        <v>2011</v>
      </c>
      <c r="AB95" s="992" t="s">
        <v>433</v>
      </c>
      <c r="AC95" s="973">
        <v>10</v>
      </c>
      <c r="AD95" s="974">
        <f t="shared" si="26"/>
        <v>1.4</v>
      </c>
      <c r="AE95" s="975">
        <v>23.45</v>
      </c>
      <c r="AF95" s="976">
        <f t="shared" si="27"/>
        <v>32.83</v>
      </c>
      <c r="AG95" s="1030" t="s">
        <v>279</v>
      </c>
      <c r="AH95" s="1007">
        <f t="shared" si="31"/>
        <v>32.83</v>
      </c>
      <c r="AI95" s="978">
        <f t="shared" si="32"/>
        <v>1.4</v>
      </c>
      <c r="AJ95" s="982">
        <f t="shared" si="33"/>
        <v>14</v>
      </c>
      <c r="AK95" s="994">
        <v>327</v>
      </c>
      <c r="AL95" s="995">
        <v>300</v>
      </c>
      <c r="AM95" s="996">
        <v>45587</v>
      </c>
    </row>
    <row r="96" spans="1:39">
      <c r="A96" s="966">
        <v>45587</v>
      </c>
      <c r="B96" s="992" t="s">
        <v>126</v>
      </c>
      <c r="C96" s="992" t="s">
        <v>427</v>
      </c>
      <c r="D96" s="993" t="s">
        <v>433</v>
      </c>
      <c r="E96" s="969" t="s">
        <v>282</v>
      </c>
      <c r="F96" s="970">
        <v>251644</v>
      </c>
      <c r="G96" s="970"/>
      <c r="H96" s="970">
        <v>251644</v>
      </c>
      <c r="I96" s="970"/>
      <c r="J96" s="971">
        <f t="shared" si="21"/>
        <v>0</v>
      </c>
      <c r="K96" s="970">
        <v>251644</v>
      </c>
      <c r="L96" s="541">
        <f t="shared" si="22"/>
        <v>0</v>
      </c>
      <c r="M96" s="970">
        <v>251682</v>
      </c>
      <c r="N96" s="970"/>
      <c r="O96" s="541">
        <f t="shared" si="23"/>
        <v>38</v>
      </c>
      <c r="P96" s="541">
        <f t="shared" si="24"/>
        <v>38</v>
      </c>
      <c r="Q96" s="970">
        <v>251682</v>
      </c>
      <c r="R96" s="970"/>
      <c r="S96" s="971">
        <f t="shared" si="25"/>
        <v>0</v>
      </c>
      <c r="T96" s="542">
        <f t="shared" si="28"/>
        <v>38</v>
      </c>
      <c r="U96" s="542"/>
      <c r="V96" s="541">
        <f t="shared" si="29"/>
        <v>38</v>
      </c>
      <c r="W96" s="543">
        <f t="shared" si="30"/>
        <v>0</v>
      </c>
      <c r="X96" s="972" t="s">
        <v>437</v>
      </c>
      <c r="Y96" s="972" t="s">
        <v>436</v>
      </c>
      <c r="Z96" s="972" t="s">
        <v>29</v>
      </c>
      <c r="AA96" s="972">
        <v>2011</v>
      </c>
      <c r="AB96" s="992" t="s">
        <v>433</v>
      </c>
      <c r="AC96" s="973">
        <v>10</v>
      </c>
      <c r="AD96" s="974">
        <f t="shared" si="26"/>
        <v>3.8</v>
      </c>
      <c r="AE96" s="975">
        <v>23.45</v>
      </c>
      <c r="AF96" s="976">
        <f t="shared" si="27"/>
        <v>89.11</v>
      </c>
      <c r="AG96" s="1030" t="s">
        <v>279</v>
      </c>
      <c r="AH96" s="1007">
        <f t="shared" si="31"/>
        <v>89.11</v>
      </c>
      <c r="AI96" s="978">
        <f t="shared" si="32"/>
        <v>3.8</v>
      </c>
      <c r="AJ96" s="982">
        <f t="shared" si="33"/>
        <v>38</v>
      </c>
      <c r="AK96" s="987"/>
      <c r="AL96" s="988"/>
    </row>
    <row r="97" spans="1:39">
      <c r="A97" s="966">
        <v>45588</v>
      </c>
      <c r="B97" s="992" t="s">
        <v>126</v>
      </c>
      <c r="C97" s="992" t="s">
        <v>427</v>
      </c>
      <c r="D97" s="993" t="s">
        <v>433</v>
      </c>
      <c r="E97" s="969" t="s">
        <v>282</v>
      </c>
      <c r="F97" s="970">
        <v>251682</v>
      </c>
      <c r="G97" s="970"/>
      <c r="H97" s="970">
        <v>251682</v>
      </c>
      <c r="I97" s="970"/>
      <c r="J97" s="971">
        <f t="shared" si="21"/>
        <v>0</v>
      </c>
      <c r="K97" s="970">
        <v>251682</v>
      </c>
      <c r="L97" s="541">
        <f t="shared" si="22"/>
        <v>0</v>
      </c>
      <c r="M97" s="970">
        <v>251688</v>
      </c>
      <c r="N97" s="970"/>
      <c r="O97" s="541">
        <f t="shared" si="23"/>
        <v>6</v>
      </c>
      <c r="P97" s="541">
        <f t="shared" si="24"/>
        <v>6</v>
      </c>
      <c r="Q97" s="970">
        <v>251688</v>
      </c>
      <c r="R97" s="970"/>
      <c r="S97" s="971">
        <f t="shared" si="25"/>
        <v>0</v>
      </c>
      <c r="T97" s="542">
        <f t="shared" si="28"/>
        <v>6</v>
      </c>
      <c r="U97" s="542"/>
      <c r="V97" s="541">
        <f t="shared" si="29"/>
        <v>6</v>
      </c>
      <c r="W97" s="543">
        <f t="shared" si="30"/>
        <v>0</v>
      </c>
      <c r="X97" s="972" t="s">
        <v>437</v>
      </c>
      <c r="Y97" s="972" t="s">
        <v>436</v>
      </c>
      <c r="Z97" s="972" t="s">
        <v>29</v>
      </c>
      <c r="AA97" s="972">
        <v>2011</v>
      </c>
      <c r="AB97" s="992" t="s">
        <v>433</v>
      </c>
      <c r="AC97" s="973">
        <v>10</v>
      </c>
      <c r="AD97" s="974">
        <f t="shared" si="26"/>
        <v>0.6</v>
      </c>
      <c r="AE97" s="975">
        <v>23.45</v>
      </c>
      <c r="AF97" s="976">
        <f t="shared" si="27"/>
        <v>14.069999999999999</v>
      </c>
      <c r="AG97" s="1030" t="s">
        <v>279</v>
      </c>
      <c r="AH97" s="1007">
        <f t="shared" si="31"/>
        <v>14.069999999999999</v>
      </c>
      <c r="AI97" s="978">
        <f t="shared" si="32"/>
        <v>0.6</v>
      </c>
      <c r="AJ97" s="982">
        <f t="shared" si="33"/>
        <v>6</v>
      </c>
      <c r="AK97" s="987"/>
      <c r="AL97" s="988"/>
    </row>
    <row r="98" spans="1:39">
      <c r="A98" s="966">
        <v>45589</v>
      </c>
      <c r="B98" s="992" t="s">
        <v>126</v>
      </c>
      <c r="C98" s="992" t="s">
        <v>427</v>
      </c>
      <c r="D98" s="993" t="s">
        <v>433</v>
      </c>
      <c r="E98" s="969" t="s">
        <v>282</v>
      </c>
      <c r="F98" s="970">
        <v>251688</v>
      </c>
      <c r="G98" s="970"/>
      <c r="H98" s="970">
        <v>251688</v>
      </c>
      <c r="I98" s="970"/>
      <c r="J98" s="971">
        <f t="shared" si="21"/>
        <v>0</v>
      </c>
      <c r="K98" s="970">
        <v>251688</v>
      </c>
      <c r="L98" s="541">
        <f t="shared" si="22"/>
        <v>0</v>
      </c>
      <c r="M98" s="970">
        <v>251721</v>
      </c>
      <c r="N98" s="970"/>
      <c r="O98" s="541">
        <f t="shared" si="23"/>
        <v>33</v>
      </c>
      <c r="P98" s="541">
        <f t="shared" si="24"/>
        <v>33</v>
      </c>
      <c r="Q98" s="970">
        <v>251721</v>
      </c>
      <c r="R98" s="970"/>
      <c r="S98" s="971">
        <f t="shared" si="25"/>
        <v>0</v>
      </c>
      <c r="T98" s="542">
        <f t="shared" si="28"/>
        <v>33</v>
      </c>
      <c r="U98" s="542"/>
      <c r="V98" s="541">
        <f t="shared" si="29"/>
        <v>33</v>
      </c>
      <c r="W98" s="543">
        <f t="shared" si="30"/>
        <v>0</v>
      </c>
      <c r="X98" s="972" t="s">
        <v>437</v>
      </c>
      <c r="Y98" s="972" t="s">
        <v>436</v>
      </c>
      <c r="Z98" s="972" t="s">
        <v>29</v>
      </c>
      <c r="AA98" s="972">
        <v>2011</v>
      </c>
      <c r="AB98" s="992" t="s">
        <v>433</v>
      </c>
      <c r="AC98" s="973">
        <v>10</v>
      </c>
      <c r="AD98" s="974">
        <f t="shared" si="26"/>
        <v>3.3</v>
      </c>
      <c r="AE98" s="975">
        <v>23.45</v>
      </c>
      <c r="AF98" s="976">
        <f t="shared" si="27"/>
        <v>77.384999999999991</v>
      </c>
      <c r="AG98" s="1030" t="s">
        <v>279</v>
      </c>
      <c r="AH98" s="1007">
        <f t="shared" si="31"/>
        <v>77.384999999999991</v>
      </c>
      <c r="AI98" s="978">
        <f t="shared" si="32"/>
        <v>3.3</v>
      </c>
      <c r="AJ98" s="982">
        <f t="shared" si="33"/>
        <v>33</v>
      </c>
      <c r="AK98" s="989"/>
      <c r="AL98" s="985"/>
      <c r="AM98" s="986"/>
    </row>
    <row r="99" spans="1:39">
      <c r="A99" s="966">
        <v>45590</v>
      </c>
      <c r="B99" s="992" t="s">
        <v>126</v>
      </c>
      <c r="C99" s="992" t="s">
        <v>427</v>
      </c>
      <c r="D99" s="993" t="s">
        <v>433</v>
      </c>
      <c r="E99" s="969" t="s">
        <v>282</v>
      </c>
      <c r="F99" s="970">
        <v>251721</v>
      </c>
      <c r="G99" s="970"/>
      <c r="H99" s="970">
        <v>251721</v>
      </c>
      <c r="I99" s="970"/>
      <c r="J99" s="971">
        <f t="shared" si="21"/>
        <v>0</v>
      </c>
      <c r="K99" s="970">
        <v>251721</v>
      </c>
      <c r="L99" s="541">
        <f t="shared" si="22"/>
        <v>0</v>
      </c>
      <c r="M99" s="970">
        <v>251849</v>
      </c>
      <c r="N99" s="970"/>
      <c r="O99" s="541">
        <f t="shared" si="23"/>
        <v>128</v>
      </c>
      <c r="P99" s="541">
        <f t="shared" si="24"/>
        <v>128</v>
      </c>
      <c r="Q99" s="970">
        <v>251849</v>
      </c>
      <c r="R99" s="970"/>
      <c r="S99" s="971">
        <f t="shared" si="25"/>
        <v>0</v>
      </c>
      <c r="T99" s="542">
        <f t="shared" si="28"/>
        <v>128</v>
      </c>
      <c r="U99" s="542"/>
      <c r="V99" s="541">
        <f t="shared" si="29"/>
        <v>128</v>
      </c>
      <c r="W99" s="543">
        <f t="shared" si="30"/>
        <v>0</v>
      </c>
      <c r="X99" s="972" t="s">
        <v>437</v>
      </c>
      <c r="Y99" s="972" t="s">
        <v>436</v>
      </c>
      <c r="Z99" s="972" t="s">
        <v>29</v>
      </c>
      <c r="AA99" s="972">
        <v>2011</v>
      </c>
      <c r="AB99" s="992" t="s">
        <v>433</v>
      </c>
      <c r="AC99" s="973">
        <v>10</v>
      </c>
      <c r="AD99" s="974">
        <f t="shared" si="26"/>
        <v>12.8</v>
      </c>
      <c r="AE99" s="975">
        <v>23.45</v>
      </c>
      <c r="AF99" s="976">
        <f t="shared" si="27"/>
        <v>300.16000000000003</v>
      </c>
      <c r="AG99" s="1030" t="s">
        <v>279</v>
      </c>
      <c r="AH99" s="1007">
        <f t="shared" si="31"/>
        <v>300.16000000000003</v>
      </c>
      <c r="AI99" s="978">
        <f t="shared" si="32"/>
        <v>12.8</v>
      </c>
      <c r="AJ99" s="982">
        <f t="shared" si="33"/>
        <v>128</v>
      </c>
      <c r="AK99" s="989" t="s">
        <v>439</v>
      </c>
      <c r="AL99" s="985" t="s">
        <v>440</v>
      </c>
      <c r="AM99" s="991" t="s">
        <v>2</v>
      </c>
    </row>
    <row r="100" spans="1:39">
      <c r="A100" s="966">
        <v>45593</v>
      </c>
      <c r="B100" s="992" t="s">
        <v>126</v>
      </c>
      <c r="C100" s="992" t="s">
        <v>427</v>
      </c>
      <c r="D100" s="993" t="s">
        <v>433</v>
      </c>
      <c r="E100" s="969" t="s">
        <v>282</v>
      </c>
      <c r="F100" s="970">
        <v>251849</v>
      </c>
      <c r="G100" s="970"/>
      <c r="H100" s="970">
        <v>251849</v>
      </c>
      <c r="I100" s="970"/>
      <c r="J100" s="971">
        <f t="shared" si="21"/>
        <v>0</v>
      </c>
      <c r="K100" s="970">
        <v>251849</v>
      </c>
      <c r="L100" s="541">
        <f t="shared" si="22"/>
        <v>0</v>
      </c>
      <c r="M100" s="970">
        <v>251911</v>
      </c>
      <c r="N100" s="970"/>
      <c r="O100" s="541">
        <f t="shared" si="23"/>
        <v>62</v>
      </c>
      <c r="P100" s="541">
        <f t="shared" si="24"/>
        <v>62</v>
      </c>
      <c r="Q100" s="970">
        <v>251911</v>
      </c>
      <c r="R100" s="970"/>
      <c r="S100" s="971">
        <f t="shared" si="25"/>
        <v>0</v>
      </c>
      <c r="T100" s="542">
        <f t="shared" si="28"/>
        <v>62</v>
      </c>
      <c r="U100" s="542"/>
      <c r="V100" s="541">
        <f t="shared" si="29"/>
        <v>62</v>
      </c>
      <c r="W100" s="543">
        <f t="shared" si="30"/>
        <v>0</v>
      </c>
      <c r="X100" s="972" t="s">
        <v>437</v>
      </c>
      <c r="Y100" s="972" t="s">
        <v>436</v>
      </c>
      <c r="Z100" s="972" t="s">
        <v>29</v>
      </c>
      <c r="AA100" s="972">
        <v>2011</v>
      </c>
      <c r="AB100" s="992" t="s">
        <v>433</v>
      </c>
      <c r="AC100" s="973">
        <v>10</v>
      </c>
      <c r="AD100" s="974">
        <f t="shared" si="26"/>
        <v>6.2</v>
      </c>
      <c r="AE100" s="975">
        <v>23.45</v>
      </c>
      <c r="AF100" s="976">
        <f t="shared" si="27"/>
        <v>145.38999999999999</v>
      </c>
      <c r="AG100" s="1030" t="s">
        <v>279</v>
      </c>
      <c r="AH100" s="1007">
        <f t="shared" si="31"/>
        <v>145.38999999999999</v>
      </c>
      <c r="AI100" s="978">
        <f t="shared" si="32"/>
        <v>6.2</v>
      </c>
      <c r="AJ100" s="982">
        <f t="shared" si="33"/>
        <v>62</v>
      </c>
      <c r="AK100" s="994">
        <v>518</v>
      </c>
      <c r="AL100" s="995">
        <v>500</v>
      </c>
      <c r="AM100" s="996">
        <v>45593</v>
      </c>
    </row>
    <row r="101" spans="1:39">
      <c r="A101" s="966">
        <v>45593</v>
      </c>
      <c r="B101" s="992" t="s">
        <v>126</v>
      </c>
      <c r="C101" s="992" t="s">
        <v>427</v>
      </c>
      <c r="D101" s="993" t="s">
        <v>433</v>
      </c>
      <c r="E101" s="969" t="s">
        <v>282</v>
      </c>
      <c r="F101" s="970">
        <v>251911</v>
      </c>
      <c r="G101" s="970"/>
      <c r="H101" s="970">
        <v>251911</v>
      </c>
      <c r="I101" s="970"/>
      <c r="J101" s="971">
        <f t="shared" si="21"/>
        <v>0</v>
      </c>
      <c r="K101" s="970">
        <v>251911</v>
      </c>
      <c r="L101" s="541">
        <f t="shared" si="22"/>
        <v>0</v>
      </c>
      <c r="M101" s="970">
        <v>251928</v>
      </c>
      <c r="N101" s="970"/>
      <c r="O101" s="541">
        <f t="shared" si="23"/>
        <v>17</v>
      </c>
      <c r="P101" s="541">
        <f t="shared" si="24"/>
        <v>17</v>
      </c>
      <c r="Q101" s="970">
        <v>251928</v>
      </c>
      <c r="R101" s="970"/>
      <c r="S101" s="971">
        <f t="shared" si="25"/>
        <v>0</v>
      </c>
      <c r="T101" s="542">
        <f t="shared" si="28"/>
        <v>17</v>
      </c>
      <c r="U101" s="542"/>
      <c r="V101" s="541">
        <f t="shared" si="29"/>
        <v>17</v>
      </c>
      <c r="W101" s="543">
        <f t="shared" si="30"/>
        <v>0</v>
      </c>
      <c r="X101" s="972" t="s">
        <v>437</v>
      </c>
      <c r="Y101" s="972" t="s">
        <v>436</v>
      </c>
      <c r="Z101" s="972" t="s">
        <v>29</v>
      </c>
      <c r="AA101" s="972">
        <v>2011</v>
      </c>
      <c r="AB101" s="992" t="s">
        <v>433</v>
      </c>
      <c r="AC101" s="973">
        <v>10</v>
      </c>
      <c r="AD101" s="974">
        <f t="shared" si="26"/>
        <v>1.7</v>
      </c>
      <c r="AE101" s="975">
        <v>23.45</v>
      </c>
      <c r="AF101" s="976">
        <f t="shared" si="27"/>
        <v>39.864999999999995</v>
      </c>
      <c r="AG101" s="1030" t="s">
        <v>279</v>
      </c>
      <c r="AH101" s="1007">
        <f t="shared" si="31"/>
        <v>39.864999999999995</v>
      </c>
      <c r="AI101" s="978">
        <f t="shared" si="32"/>
        <v>1.7</v>
      </c>
      <c r="AJ101" s="982">
        <f t="shared" si="33"/>
        <v>17</v>
      </c>
      <c r="AK101" s="987"/>
      <c r="AL101" s="988"/>
    </row>
    <row r="102" spans="1:39">
      <c r="A102" s="999">
        <v>45595</v>
      </c>
      <c r="B102" s="164" t="s">
        <v>126</v>
      </c>
      <c r="C102" s="164" t="s">
        <v>427</v>
      </c>
      <c r="D102" s="993" t="s">
        <v>433</v>
      </c>
      <c r="E102" s="969" t="s">
        <v>282</v>
      </c>
      <c r="F102" s="1000">
        <v>251928</v>
      </c>
      <c r="G102" s="1000"/>
      <c r="H102" s="1000">
        <v>251928</v>
      </c>
      <c r="I102" s="1000"/>
      <c r="J102" s="971">
        <f t="shared" si="21"/>
        <v>0</v>
      </c>
      <c r="K102" s="1000">
        <v>251928</v>
      </c>
      <c r="L102" s="541">
        <f t="shared" si="22"/>
        <v>0</v>
      </c>
      <c r="M102" s="1000">
        <v>251978</v>
      </c>
      <c r="N102" s="1000"/>
      <c r="O102" s="541">
        <f t="shared" ref="O102:O104" si="34">M102-K102</f>
        <v>50</v>
      </c>
      <c r="P102" s="541">
        <f t="shared" ref="P102:P104" si="35">M102-H102</f>
        <v>50</v>
      </c>
      <c r="Q102" s="1000">
        <v>251978</v>
      </c>
      <c r="R102" s="1000"/>
      <c r="S102" s="971">
        <f t="shared" si="25"/>
        <v>0</v>
      </c>
      <c r="T102" s="542">
        <f t="shared" ref="T102:T104" si="36">Q102-F102</f>
        <v>50</v>
      </c>
      <c r="U102" s="542"/>
      <c r="V102" s="541">
        <f t="shared" ref="V102:V104" si="37">P102</f>
        <v>50</v>
      </c>
      <c r="W102" s="543">
        <f t="shared" ref="W102:W104" si="38">T102-V102</f>
        <v>0</v>
      </c>
      <c r="X102" s="972" t="s">
        <v>437</v>
      </c>
      <c r="Y102" s="972" t="s">
        <v>436</v>
      </c>
      <c r="Z102" s="972" t="s">
        <v>29</v>
      </c>
      <c r="AA102" s="972">
        <v>2011</v>
      </c>
      <c r="AB102" s="992" t="s">
        <v>433</v>
      </c>
      <c r="AC102" s="1001">
        <v>8</v>
      </c>
      <c r="AD102" s="974">
        <f t="shared" si="26"/>
        <v>6.25</v>
      </c>
      <c r="AE102" s="975">
        <v>23.45</v>
      </c>
      <c r="AF102" s="976">
        <f t="shared" si="27"/>
        <v>146.5625</v>
      </c>
      <c r="AG102" s="1030" t="s">
        <v>279</v>
      </c>
      <c r="AH102" s="1007">
        <f t="shared" si="31"/>
        <v>146.5625</v>
      </c>
      <c r="AI102" s="978">
        <f t="shared" si="32"/>
        <v>6.25</v>
      </c>
      <c r="AJ102" s="982">
        <f t="shared" si="33"/>
        <v>50</v>
      </c>
      <c r="AK102" s="989" t="s">
        <v>439</v>
      </c>
      <c r="AL102" s="985" t="s">
        <v>440</v>
      </c>
      <c r="AM102" s="986" t="s">
        <v>2</v>
      </c>
    </row>
    <row r="103" spans="1:39">
      <c r="A103" s="999">
        <v>45596</v>
      </c>
      <c r="B103" s="164" t="s">
        <v>126</v>
      </c>
      <c r="C103" s="164" t="s">
        <v>427</v>
      </c>
      <c r="D103" s="993" t="s">
        <v>433</v>
      </c>
      <c r="E103" s="969" t="s">
        <v>282</v>
      </c>
      <c r="F103" s="1000">
        <v>251978</v>
      </c>
      <c r="G103" s="1000"/>
      <c r="H103" s="1000">
        <v>251978</v>
      </c>
      <c r="I103" s="1000"/>
      <c r="J103" s="971">
        <f t="shared" si="21"/>
        <v>0</v>
      </c>
      <c r="K103" s="1000">
        <v>251978</v>
      </c>
      <c r="L103" s="541">
        <f t="shared" si="22"/>
        <v>0</v>
      </c>
      <c r="M103" s="1000">
        <v>252103</v>
      </c>
      <c r="N103" s="1000"/>
      <c r="O103" s="541">
        <f t="shared" si="34"/>
        <v>125</v>
      </c>
      <c r="P103" s="541">
        <f t="shared" si="35"/>
        <v>125</v>
      </c>
      <c r="Q103" s="1000">
        <v>252103</v>
      </c>
      <c r="R103" s="1000"/>
      <c r="S103" s="971">
        <f t="shared" si="25"/>
        <v>0</v>
      </c>
      <c r="T103" s="542">
        <f t="shared" si="36"/>
        <v>125</v>
      </c>
      <c r="U103" s="542"/>
      <c r="V103" s="541">
        <f t="shared" si="37"/>
        <v>125</v>
      </c>
      <c r="W103" s="543">
        <f t="shared" si="38"/>
        <v>0</v>
      </c>
      <c r="X103" s="972" t="s">
        <v>437</v>
      </c>
      <c r="Y103" s="972" t="s">
        <v>436</v>
      </c>
      <c r="Z103" s="972" t="s">
        <v>29</v>
      </c>
      <c r="AA103" s="972">
        <v>2011</v>
      </c>
      <c r="AB103" s="992" t="s">
        <v>433</v>
      </c>
      <c r="AC103" s="1001">
        <v>8</v>
      </c>
      <c r="AD103" s="974">
        <f t="shared" si="26"/>
        <v>15.625</v>
      </c>
      <c r="AE103" s="975">
        <v>23.45</v>
      </c>
      <c r="AF103" s="976">
        <f t="shared" si="27"/>
        <v>366.40625</v>
      </c>
      <c r="AG103" s="1030" t="s">
        <v>279</v>
      </c>
      <c r="AH103" s="1007">
        <f t="shared" si="31"/>
        <v>366.40625</v>
      </c>
      <c r="AI103" s="978">
        <f t="shared" si="32"/>
        <v>15.625</v>
      </c>
      <c r="AJ103" s="982">
        <f t="shared" si="33"/>
        <v>125</v>
      </c>
      <c r="AK103" s="994">
        <v>495</v>
      </c>
      <c r="AL103" s="995">
        <v>700</v>
      </c>
      <c r="AM103" s="996">
        <v>45597</v>
      </c>
    </row>
    <row r="104" spans="1:39">
      <c r="A104" s="999">
        <v>45597</v>
      </c>
      <c r="B104" s="164" t="s">
        <v>126</v>
      </c>
      <c r="C104" s="164" t="s">
        <v>427</v>
      </c>
      <c r="D104" s="993" t="s">
        <v>433</v>
      </c>
      <c r="E104" s="969" t="s">
        <v>282</v>
      </c>
      <c r="F104" s="1000">
        <v>252103</v>
      </c>
      <c r="G104" s="1000"/>
      <c r="H104" s="1000">
        <v>252103</v>
      </c>
      <c r="I104" s="1000"/>
      <c r="J104" s="971">
        <f t="shared" si="21"/>
        <v>0</v>
      </c>
      <c r="K104" s="1000">
        <v>252103</v>
      </c>
      <c r="L104" s="541">
        <f t="shared" si="22"/>
        <v>0</v>
      </c>
      <c r="M104" s="1000">
        <v>252137</v>
      </c>
      <c r="N104" s="1000"/>
      <c r="O104" s="541">
        <f t="shared" si="34"/>
        <v>34</v>
      </c>
      <c r="P104" s="541">
        <f t="shared" si="35"/>
        <v>34</v>
      </c>
      <c r="Q104" s="1000">
        <v>252137</v>
      </c>
      <c r="R104" s="1000"/>
      <c r="S104" s="971">
        <f t="shared" si="25"/>
        <v>0</v>
      </c>
      <c r="T104" s="542">
        <f t="shared" si="36"/>
        <v>34</v>
      </c>
      <c r="U104" s="542"/>
      <c r="V104" s="541">
        <f t="shared" si="37"/>
        <v>34</v>
      </c>
      <c r="W104" s="543">
        <f t="shared" si="38"/>
        <v>0</v>
      </c>
      <c r="X104" s="972" t="s">
        <v>437</v>
      </c>
      <c r="Y104" s="972" t="s">
        <v>436</v>
      </c>
      <c r="Z104" s="972" t="s">
        <v>29</v>
      </c>
      <c r="AA104" s="972">
        <v>2011</v>
      </c>
      <c r="AB104" s="992" t="s">
        <v>433</v>
      </c>
      <c r="AC104" s="1001">
        <v>8</v>
      </c>
      <c r="AD104" s="974">
        <f t="shared" ref="AD104" si="39">T104/AC104</f>
        <v>4.25</v>
      </c>
      <c r="AE104" s="975">
        <v>24.45</v>
      </c>
      <c r="AF104" s="976">
        <f t="shared" ref="AF104" si="40">AD104*AE104</f>
        <v>103.91249999999999</v>
      </c>
      <c r="AG104" s="1030" t="s">
        <v>279</v>
      </c>
      <c r="AH104" s="1007">
        <f t="shared" ref="AH104" si="41">AF104</f>
        <v>103.91249999999999</v>
      </c>
      <c r="AI104" s="978">
        <f t="shared" ref="AI104" si="42">AD104</f>
        <v>4.25</v>
      </c>
      <c r="AJ104" s="982">
        <f t="shared" ref="AJ104" si="43">T104</f>
        <v>34</v>
      </c>
      <c r="AK104" s="987"/>
      <c r="AL104" s="988"/>
    </row>
    <row r="105" spans="1:39">
      <c r="A105" s="999">
        <v>45600</v>
      </c>
      <c r="B105" s="164" t="s">
        <v>126</v>
      </c>
      <c r="C105" s="164" t="s">
        <v>427</v>
      </c>
      <c r="D105" s="993" t="s">
        <v>433</v>
      </c>
      <c r="E105" s="969" t="s">
        <v>282</v>
      </c>
      <c r="F105" s="1000">
        <v>252137</v>
      </c>
      <c r="G105" s="1000"/>
      <c r="H105" s="1000">
        <v>252137</v>
      </c>
      <c r="I105" s="1000"/>
      <c r="J105" s="971">
        <f t="shared" ref="J105" si="44">H105-F105</f>
        <v>0</v>
      </c>
      <c r="K105" s="1000">
        <v>252137</v>
      </c>
      <c r="L105" s="541">
        <f t="shared" ref="L105" si="45">K105-H105</f>
        <v>0</v>
      </c>
      <c r="M105" s="1000">
        <v>252171</v>
      </c>
      <c r="N105" s="1000"/>
      <c r="O105" s="541">
        <f t="shared" ref="O105" si="46">M105-K105</f>
        <v>34</v>
      </c>
      <c r="P105" s="541">
        <f t="shared" ref="P105" si="47">M105-H105</f>
        <v>34</v>
      </c>
      <c r="Q105" s="1000">
        <v>252171</v>
      </c>
      <c r="R105" s="1000"/>
      <c r="S105" s="971">
        <f t="shared" ref="S105" si="48">Q105-M105</f>
        <v>0</v>
      </c>
      <c r="T105" s="542">
        <f t="shared" ref="T105" si="49">Q105-F105</f>
        <v>34</v>
      </c>
      <c r="U105" s="542"/>
      <c r="V105" s="541">
        <f t="shared" ref="V105" si="50">P105</f>
        <v>34</v>
      </c>
      <c r="W105" s="543">
        <f t="shared" ref="W105" si="51">T105-V105</f>
        <v>0</v>
      </c>
      <c r="X105" s="972" t="s">
        <v>437</v>
      </c>
      <c r="Y105" s="972" t="s">
        <v>436</v>
      </c>
      <c r="Z105" s="972" t="s">
        <v>29</v>
      </c>
      <c r="AA105" s="972">
        <v>2011</v>
      </c>
      <c r="AB105" s="992" t="s">
        <v>433</v>
      </c>
      <c r="AC105" s="1001">
        <v>8</v>
      </c>
      <c r="AD105" s="974">
        <f t="shared" ref="AD105" si="52">T105/AC105</f>
        <v>4.25</v>
      </c>
      <c r="AE105" s="975">
        <v>24.45</v>
      </c>
      <c r="AF105" s="976">
        <f t="shared" ref="AF105" si="53">AD105*AE105</f>
        <v>103.91249999999999</v>
      </c>
      <c r="AG105" s="1030" t="s">
        <v>279</v>
      </c>
      <c r="AH105" s="1007">
        <f t="shared" ref="AH105" si="54">AF105</f>
        <v>103.91249999999999</v>
      </c>
      <c r="AI105" s="978">
        <f t="shared" ref="AI105" si="55">AD105</f>
        <v>4.25</v>
      </c>
      <c r="AJ105" s="982">
        <f t="shared" ref="AJ105" si="56">T105</f>
        <v>34</v>
      </c>
      <c r="AK105" s="987"/>
      <c r="AL105" s="988"/>
    </row>
    <row r="106" spans="1:39">
      <c r="A106" s="999">
        <v>45601</v>
      </c>
      <c r="B106" s="164" t="s">
        <v>126</v>
      </c>
      <c r="C106" s="164" t="s">
        <v>427</v>
      </c>
      <c r="D106" s="993" t="s">
        <v>433</v>
      </c>
      <c r="E106" s="969" t="s">
        <v>282</v>
      </c>
      <c r="F106" s="1000">
        <v>252171</v>
      </c>
      <c r="G106" s="1000"/>
      <c r="H106" s="1000">
        <v>252171</v>
      </c>
      <c r="I106" s="1000"/>
      <c r="J106" s="971">
        <f t="shared" ref="J106" si="57">H106-F106</f>
        <v>0</v>
      </c>
      <c r="K106" s="1000">
        <v>252171</v>
      </c>
      <c r="L106" s="541">
        <f t="shared" ref="L106" si="58">K106-H106</f>
        <v>0</v>
      </c>
      <c r="M106" s="1000">
        <v>252184</v>
      </c>
      <c r="N106" s="1000"/>
      <c r="O106" s="541">
        <f t="shared" ref="O106" si="59">M106-K106</f>
        <v>13</v>
      </c>
      <c r="P106" s="541">
        <f t="shared" ref="P106" si="60">M106-H106</f>
        <v>13</v>
      </c>
      <c r="Q106" s="1000">
        <v>252184</v>
      </c>
      <c r="R106" s="1000"/>
      <c r="S106" s="971">
        <f t="shared" ref="S106" si="61">Q106-M106</f>
        <v>0</v>
      </c>
      <c r="T106" s="542">
        <f t="shared" ref="T106" si="62">Q106-F106</f>
        <v>13</v>
      </c>
      <c r="U106" s="542"/>
      <c r="V106" s="541">
        <f t="shared" ref="V106" si="63">P106</f>
        <v>13</v>
      </c>
      <c r="W106" s="543">
        <f t="shared" ref="W106" si="64">T106-V106</f>
        <v>0</v>
      </c>
      <c r="X106" s="972" t="s">
        <v>437</v>
      </c>
      <c r="Y106" s="972" t="s">
        <v>436</v>
      </c>
      <c r="Z106" s="972" t="s">
        <v>29</v>
      </c>
      <c r="AA106" s="972">
        <v>2011</v>
      </c>
      <c r="AB106" s="992" t="s">
        <v>433</v>
      </c>
      <c r="AC106" s="1001">
        <v>8</v>
      </c>
      <c r="AD106" s="974">
        <f t="shared" ref="AD106" si="65">T106/AC106</f>
        <v>1.625</v>
      </c>
      <c r="AE106" s="975">
        <v>24.45</v>
      </c>
      <c r="AF106" s="976">
        <f t="shared" ref="AF106" si="66">AD106*AE106</f>
        <v>39.731249999999996</v>
      </c>
      <c r="AG106" s="1030" t="s">
        <v>279</v>
      </c>
      <c r="AH106" s="1007">
        <f t="shared" ref="AH106" si="67">AF106</f>
        <v>39.731249999999996</v>
      </c>
      <c r="AI106" s="978">
        <f t="shared" ref="AI106" si="68">AD106</f>
        <v>1.625</v>
      </c>
      <c r="AJ106" s="982">
        <f t="shared" ref="AJ106" si="69">T106</f>
        <v>13</v>
      </c>
      <c r="AK106" s="989" t="s">
        <v>439</v>
      </c>
      <c r="AL106" s="985" t="s">
        <v>440</v>
      </c>
      <c r="AM106" s="986" t="s">
        <v>2</v>
      </c>
    </row>
    <row r="107" spans="1:39">
      <c r="A107" s="999">
        <v>45602</v>
      </c>
      <c r="B107" s="164" t="s">
        <v>126</v>
      </c>
      <c r="C107" s="164" t="s">
        <v>427</v>
      </c>
      <c r="D107" s="993" t="s">
        <v>433</v>
      </c>
      <c r="E107" s="969" t="s">
        <v>282</v>
      </c>
      <c r="F107" s="1000">
        <v>252184</v>
      </c>
      <c r="G107" s="1000"/>
      <c r="H107" s="1000">
        <v>252184</v>
      </c>
      <c r="I107" s="1000"/>
      <c r="J107" s="971">
        <f t="shared" ref="J107:J108" si="70">H107-F107</f>
        <v>0</v>
      </c>
      <c r="K107" s="1000">
        <v>252184</v>
      </c>
      <c r="L107" s="541">
        <f t="shared" ref="L107:L108" si="71">K107-H107</f>
        <v>0</v>
      </c>
      <c r="M107" s="1000">
        <v>252199</v>
      </c>
      <c r="N107" s="1000"/>
      <c r="O107" s="541">
        <f t="shared" ref="O107:O108" si="72">M107-K107</f>
        <v>15</v>
      </c>
      <c r="P107" s="541">
        <f t="shared" ref="P107:P108" si="73">M107-H107</f>
        <v>15</v>
      </c>
      <c r="Q107" s="1000">
        <v>252199</v>
      </c>
      <c r="R107" s="1000"/>
      <c r="S107" s="971">
        <f t="shared" ref="S107:S108" si="74">Q107-M107</f>
        <v>0</v>
      </c>
      <c r="T107" s="542">
        <f t="shared" ref="T107:T108" si="75">Q107-F107</f>
        <v>15</v>
      </c>
      <c r="U107" s="542"/>
      <c r="V107" s="541">
        <f t="shared" ref="V107:V108" si="76">P107</f>
        <v>15</v>
      </c>
      <c r="W107" s="543">
        <f t="shared" ref="W107:W108" si="77">T107-V107</f>
        <v>0</v>
      </c>
      <c r="X107" s="972" t="s">
        <v>437</v>
      </c>
      <c r="Y107" s="972" t="s">
        <v>436</v>
      </c>
      <c r="Z107" s="972" t="s">
        <v>29</v>
      </c>
      <c r="AA107" s="972">
        <v>2011</v>
      </c>
      <c r="AB107" s="992" t="s">
        <v>433</v>
      </c>
      <c r="AC107" s="1001">
        <v>8</v>
      </c>
      <c r="AD107" s="974">
        <f t="shared" ref="AD107" si="78">T107/AC107</f>
        <v>1.875</v>
      </c>
      <c r="AE107" s="975">
        <v>24.45</v>
      </c>
      <c r="AF107" s="976">
        <f t="shared" ref="AF107" si="79">AD107*AE107</f>
        <v>45.84375</v>
      </c>
      <c r="AG107" s="1030" t="s">
        <v>279</v>
      </c>
      <c r="AH107" s="1007">
        <f t="shared" ref="AH107" si="80">AF107</f>
        <v>45.84375</v>
      </c>
      <c r="AI107" s="978">
        <f t="shared" ref="AI107" si="81">AD107</f>
        <v>1.875</v>
      </c>
      <c r="AJ107" s="982">
        <f t="shared" ref="AJ107" si="82">T107</f>
        <v>15</v>
      </c>
      <c r="AK107" s="994">
        <f>SUM(AH104:AH107)</f>
        <v>293.39999999999998</v>
      </c>
      <c r="AL107" s="995">
        <v>400</v>
      </c>
      <c r="AM107" s="996">
        <v>45603</v>
      </c>
    </row>
    <row r="108" spans="1:39">
      <c r="A108" s="999">
        <v>45607</v>
      </c>
      <c r="B108" s="164" t="s">
        <v>126</v>
      </c>
      <c r="C108" s="164" t="s">
        <v>427</v>
      </c>
      <c r="D108" s="993" t="s">
        <v>433</v>
      </c>
      <c r="E108" s="969" t="s">
        <v>282</v>
      </c>
      <c r="F108" s="1000">
        <v>252199</v>
      </c>
      <c r="G108" s="1000"/>
      <c r="H108" s="1000">
        <v>252199</v>
      </c>
      <c r="I108" s="1000"/>
      <c r="J108" s="971">
        <f t="shared" si="70"/>
        <v>0</v>
      </c>
      <c r="K108" s="1000">
        <v>252250</v>
      </c>
      <c r="L108" s="541">
        <f t="shared" si="71"/>
        <v>51</v>
      </c>
      <c r="M108" s="1000">
        <v>252259</v>
      </c>
      <c r="N108" s="1000"/>
      <c r="O108" s="541">
        <f t="shared" si="72"/>
        <v>9</v>
      </c>
      <c r="P108" s="541">
        <f t="shared" si="73"/>
        <v>60</v>
      </c>
      <c r="Q108" s="1000">
        <v>252259</v>
      </c>
      <c r="R108" s="1000"/>
      <c r="S108" s="971">
        <f t="shared" si="74"/>
        <v>0</v>
      </c>
      <c r="T108" s="542">
        <f t="shared" si="75"/>
        <v>60</v>
      </c>
      <c r="U108" s="542"/>
      <c r="V108" s="541">
        <f t="shared" si="76"/>
        <v>60</v>
      </c>
      <c r="W108" s="543">
        <f t="shared" si="77"/>
        <v>0</v>
      </c>
      <c r="X108" s="972" t="s">
        <v>437</v>
      </c>
      <c r="Y108" s="972" t="s">
        <v>436</v>
      </c>
      <c r="Z108" s="972" t="s">
        <v>29</v>
      </c>
      <c r="AA108" s="972">
        <v>2011</v>
      </c>
      <c r="AB108" s="992" t="s">
        <v>433</v>
      </c>
      <c r="AC108" s="1001">
        <v>8</v>
      </c>
      <c r="AD108" s="974">
        <f t="shared" ref="AD108" si="83">T108/AC108</f>
        <v>7.5</v>
      </c>
      <c r="AE108" s="975">
        <v>24.45</v>
      </c>
      <c r="AF108" s="976">
        <f t="shared" ref="AF108" si="84">AD108*AE108</f>
        <v>183.375</v>
      </c>
      <c r="AG108" s="1030" t="s">
        <v>279</v>
      </c>
      <c r="AH108" s="1007">
        <f t="shared" ref="AH108" si="85">AF108</f>
        <v>183.375</v>
      </c>
      <c r="AI108" s="978">
        <f t="shared" ref="AI108" si="86">AD108</f>
        <v>7.5</v>
      </c>
      <c r="AJ108" s="982">
        <f t="shared" ref="AJ108" si="87">T108</f>
        <v>60</v>
      </c>
      <c r="AK108" s="989" t="s">
        <v>439</v>
      </c>
      <c r="AL108" s="985" t="s">
        <v>440</v>
      </c>
      <c r="AM108" s="986" t="s">
        <v>2</v>
      </c>
    </row>
    <row r="109" spans="1:39">
      <c r="A109" s="999">
        <v>45615</v>
      </c>
      <c r="B109" s="164" t="s">
        <v>126</v>
      </c>
      <c r="C109" s="164" t="s">
        <v>427</v>
      </c>
      <c r="D109" s="993" t="s">
        <v>433</v>
      </c>
      <c r="E109" s="969" t="s">
        <v>282</v>
      </c>
      <c r="F109" s="1000">
        <v>252259</v>
      </c>
      <c r="G109" s="1000"/>
      <c r="H109" s="1000">
        <v>252259</v>
      </c>
      <c r="I109" s="1000"/>
      <c r="J109" s="971">
        <f t="shared" ref="J109" si="88">H109-F109</f>
        <v>0</v>
      </c>
      <c r="K109" s="1000">
        <v>252259</v>
      </c>
      <c r="L109" s="541">
        <f t="shared" ref="L109" si="89">K109-H109</f>
        <v>0</v>
      </c>
      <c r="M109" s="1000">
        <v>252295</v>
      </c>
      <c r="N109" s="1000"/>
      <c r="O109" s="541">
        <f t="shared" ref="O109" si="90">M109-K109</f>
        <v>36</v>
      </c>
      <c r="P109" s="541">
        <f t="shared" ref="P109" si="91">M109-H109</f>
        <v>36</v>
      </c>
      <c r="Q109" s="1000">
        <v>252295</v>
      </c>
      <c r="R109" s="1000"/>
      <c r="S109" s="971">
        <f t="shared" ref="S109" si="92">Q109-M109</f>
        <v>0</v>
      </c>
      <c r="T109" s="542">
        <f t="shared" ref="T109" si="93">Q109-F109</f>
        <v>36</v>
      </c>
      <c r="U109" s="542"/>
      <c r="V109" s="541">
        <f t="shared" ref="V109" si="94">P109</f>
        <v>36</v>
      </c>
      <c r="W109" s="543">
        <f t="shared" ref="W109" si="95">T109-V109</f>
        <v>0</v>
      </c>
      <c r="X109" s="972" t="s">
        <v>437</v>
      </c>
      <c r="Y109" s="972" t="s">
        <v>436</v>
      </c>
      <c r="Z109" s="972" t="s">
        <v>29</v>
      </c>
      <c r="AA109" s="972">
        <v>2011</v>
      </c>
      <c r="AB109" s="992" t="s">
        <v>433</v>
      </c>
      <c r="AC109" s="1001">
        <v>8</v>
      </c>
      <c r="AD109" s="974">
        <f t="shared" ref="AD109" si="96">T109/AC109</f>
        <v>4.5</v>
      </c>
      <c r="AE109" s="975">
        <v>24.45</v>
      </c>
      <c r="AF109" s="976">
        <f t="shared" ref="AF109" si="97">AD109*AE109</f>
        <v>110.02499999999999</v>
      </c>
      <c r="AG109" s="1030" t="s">
        <v>279</v>
      </c>
      <c r="AH109" s="1007">
        <f t="shared" ref="AH109" si="98">AF109</f>
        <v>110.02499999999999</v>
      </c>
      <c r="AI109" s="978">
        <f t="shared" ref="AI109" si="99">AD109</f>
        <v>4.5</v>
      </c>
      <c r="AJ109" s="982">
        <f t="shared" ref="AJ109" si="100">T109</f>
        <v>36</v>
      </c>
      <c r="AK109" s="994">
        <f>SUM(AH108:AH109)</f>
        <v>293.39999999999998</v>
      </c>
      <c r="AL109" s="995">
        <v>600</v>
      </c>
      <c r="AM109" s="996">
        <v>45616</v>
      </c>
    </row>
    <row r="110" spans="1:39">
      <c r="A110" s="999">
        <v>45616</v>
      </c>
      <c r="B110" s="164" t="s">
        <v>126</v>
      </c>
      <c r="C110" s="164" t="s">
        <v>427</v>
      </c>
      <c r="D110" s="993" t="s">
        <v>433</v>
      </c>
      <c r="E110" s="969" t="s">
        <v>282</v>
      </c>
      <c r="F110" s="1000">
        <v>252295</v>
      </c>
      <c r="G110" s="1000"/>
      <c r="H110" s="1000">
        <v>252295</v>
      </c>
      <c r="I110" s="1000"/>
      <c r="J110" s="971">
        <f t="shared" ref="J110" si="101">H110-F110</f>
        <v>0</v>
      </c>
      <c r="K110" s="1000">
        <v>252295</v>
      </c>
      <c r="L110" s="541">
        <f t="shared" ref="L110" si="102">K110-H110</f>
        <v>0</v>
      </c>
      <c r="M110" s="1000">
        <v>252334</v>
      </c>
      <c r="N110" s="1000"/>
      <c r="O110" s="541">
        <f t="shared" ref="O110" si="103">M110-K110</f>
        <v>39</v>
      </c>
      <c r="P110" s="541">
        <f t="shared" ref="P110" si="104">M110-H110</f>
        <v>39</v>
      </c>
      <c r="Q110" s="1000">
        <v>252334</v>
      </c>
      <c r="R110" s="1000"/>
      <c r="S110" s="971">
        <f t="shared" ref="S110" si="105">Q110-M110</f>
        <v>0</v>
      </c>
      <c r="T110" s="542">
        <f t="shared" ref="T110" si="106">Q110-F110</f>
        <v>39</v>
      </c>
      <c r="U110" s="542"/>
      <c r="V110" s="541">
        <f t="shared" ref="V110" si="107">P110</f>
        <v>39</v>
      </c>
      <c r="W110" s="543">
        <f t="shared" ref="W110" si="108">T110-V110</f>
        <v>0</v>
      </c>
      <c r="X110" s="972" t="s">
        <v>437</v>
      </c>
      <c r="Y110" s="972" t="s">
        <v>436</v>
      </c>
      <c r="Z110" s="972" t="s">
        <v>29</v>
      </c>
      <c r="AA110" s="972">
        <v>2011</v>
      </c>
      <c r="AB110" s="992" t="s">
        <v>433</v>
      </c>
      <c r="AC110" s="1001">
        <v>8</v>
      </c>
      <c r="AD110" s="974">
        <f t="shared" ref="AD110" si="109">T110/AC110</f>
        <v>4.875</v>
      </c>
      <c r="AE110" s="975">
        <v>24.45</v>
      </c>
      <c r="AF110" s="976">
        <f t="shared" ref="AF110" si="110">AD110*AE110</f>
        <v>119.19374999999999</v>
      </c>
      <c r="AG110" s="1030" t="s">
        <v>279</v>
      </c>
      <c r="AH110" s="1007">
        <f t="shared" ref="AH110" si="111">AF110</f>
        <v>119.19374999999999</v>
      </c>
      <c r="AI110" s="978">
        <f t="shared" ref="AI110" si="112">AD110</f>
        <v>4.875</v>
      </c>
      <c r="AJ110" s="982">
        <f t="shared" ref="AJ110" si="113">T110</f>
        <v>39</v>
      </c>
      <c r="AK110" s="989" t="s">
        <v>439</v>
      </c>
      <c r="AL110" s="985" t="s">
        <v>440</v>
      </c>
      <c r="AM110" s="986" t="s">
        <v>2</v>
      </c>
    </row>
    <row r="111" spans="1:39">
      <c r="A111" s="999">
        <v>45618</v>
      </c>
      <c r="B111" s="164" t="s">
        <v>126</v>
      </c>
      <c r="C111" s="164" t="s">
        <v>427</v>
      </c>
      <c r="D111" s="993" t="s">
        <v>433</v>
      </c>
      <c r="E111" s="969" t="s">
        <v>282</v>
      </c>
      <c r="F111" s="1000">
        <v>252334</v>
      </c>
      <c r="G111" s="1000"/>
      <c r="H111" s="1000">
        <v>252334</v>
      </c>
      <c r="I111" s="1000"/>
      <c r="J111" s="971">
        <f t="shared" ref="J111" si="114">H111-F111</f>
        <v>0</v>
      </c>
      <c r="K111" s="1000">
        <v>252334</v>
      </c>
      <c r="L111" s="541">
        <f t="shared" ref="L111" si="115">K111-H111</f>
        <v>0</v>
      </c>
      <c r="M111" s="1000">
        <v>252461</v>
      </c>
      <c r="N111" s="1000"/>
      <c r="O111" s="541">
        <f t="shared" ref="O111" si="116">M111-K111</f>
        <v>127</v>
      </c>
      <c r="P111" s="541">
        <f t="shared" ref="P111" si="117">M111-H111</f>
        <v>127</v>
      </c>
      <c r="Q111" s="1000">
        <v>252461</v>
      </c>
      <c r="R111" s="1000"/>
      <c r="S111" s="971">
        <f t="shared" ref="S111" si="118">Q111-M111</f>
        <v>0</v>
      </c>
      <c r="T111" s="542">
        <f t="shared" ref="T111" si="119">Q111-F111</f>
        <v>127</v>
      </c>
      <c r="U111" s="542"/>
      <c r="V111" s="541">
        <f t="shared" ref="V111" si="120">P111</f>
        <v>127</v>
      </c>
      <c r="W111" s="543">
        <f t="shared" ref="W111" si="121">T111-V111</f>
        <v>0</v>
      </c>
      <c r="X111" s="972" t="s">
        <v>437</v>
      </c>
      <c r="Y111" s="972" t="s">
        <v>436</v>
      </c>
      <c r="Z111" s="972" t="s">
        <v>29</v>
      </c>
      <c r="AA111" s="972">
        <v>2011</v>
      </c>
      <c r="AB111" s="992" t="s">
        <v>433</v>
      </c>
      <c r="AC111" s="1001">
        <v>8</v>
      </c>
      <c r="AD111" s="974">
        <f t="shared" ref="AD111" si="122">T111/AC111</f>
        <v>15.875</v>
      </c>
      <c r="AE111" s="975">
        <v>24.45</v>
      </c>
      <c r="AF111" s="976">
        <f t="shared" ref="AF111" si="123">AD111*AE111</f>
        <v>388.14375000000001</v>
      </c>
      <c r="AG111" s="1030" t="s">
        <v>279</v>
      </c>
      <c r="AH111" s="1007">
        <f t="shared" ref="AH111" si="124">AF111</f>
        <v>388.14375000000001</v>
      </c>
      <c r="AI111" s="978">
        <f t="shared" ref="AI111" si="125">AD111</f>
        <v>15.875</v>
      </c>
      <c r="AJ111" s="982">
        <f t="shared" ref="AJ111" si="126">T111</f>
        <v>127</v>
      </c>
      <c r="AK111" s="994">
        <f>SUM(AH110:AH111)</f>
        <v>507.33749999999998</v>
      </c>
      <c r="AL111" s="995">
        <v>600</v>
      </c>
      <c r="AM111" s="996">
        <v>45622</v>
      </c>
    </row>
    <row r="112" spans="1:39">
      <c r="A112" s="999">
        <v>45622</v>
      </c>
      <c r="B112" s="164" t="s">
        <v>126</v>
      </c>
      <c r="C112" s="164" t="s">
        <v>427</v>
      </c>
      <c r="D112" s="993" t="s">
        <v>433</v>
      </c>
      <c r="E112" s="969" t="s">
        <v>282</v>
      </c>
      <c r="F112" s="1000">
        <v>252461</v>
      </c>
      <c r="G112" s="1000"/>
      <c r="H112" s="1000">
        <v>252461</v>
      </c>
      <c r="I112" s="1000"/>
      <c r="J112" s="971">
        <f t="shared" ref="J112" si="127">H112-F112</f>
        <v>0</v>
      </c>
      <c r="K112" s="1000">
        <v>252461</v>
      </c>
      <c r="L112" s="541">
        <f t="shared" ref="L112" si="128">K112-H112</f>
        <v>0</v>
      </c>
      <c r="M112" s="1000">
        <v>252486</v>
      </c>
      <c r="N112" s="1000"/>
      <c r="O112" s="541">
        <f t="shared" ref="O112" si="129">M112-K112</f>
        <v>25</v>
      </c>
      <c r="P112" s="541">
        <f t="shared" ref="P112" si="130">M112-H112</f>
        <v>25</v>
      </c>
      <c r="Q112" s="1000">
        <v>252486</v>
      </c>
      <c r="R112" s="1000"/>
      <c r="S112" s="971">
        <f t="shared" ref="S112" si="131">Q112-M112</f>
        <v>0</v>
      </c>
      <c r="T112" s="542">
        <f t="shared" ref="T112" si="132">Q112-F112</f>
        <v>25</v>
      </c>
      <c r="U112" s="542"/>
      <c r="V112" s="541">
        <f t="shared" ref="V112" si="133">P112</f>
        <v>25</v>
      </c>
      <c r="W112" s="543">
        <f t="shared" ref="W112" si="134">T112-V112</f>
        <v>0</v>
      </c>
      <c r="X112" s="972" t="s">
        <v>437</v>
      </c>
      <c r="Y112" s="972" t="s">
        <v>436</v>
      </c>
      <c r="Z112" s="972" t="s">
        <v>29</v>
      </c>
      <c r="AA112" s="972">
        <v>2011</v>
      </c>
      <c r="AB112" s="992" t="s">
        <v>433</v>
      </c>
      <c r="AC112" s="1001">
        <v>8</v>
      </c>
      <c r="AD112" s="974">
        <f t="shared" ref="AD112" si="135">T112/AC112</f>
        <v>3.125</v>
      </c>
      <c r="AE112" s="975">
        <v>24.45</v>
      </c>
      <c r="AF112" s="976">
        <f t="shared" ref="AF112" si="136">AD112*AE112</f>
        <v>76.40625</v>
      </c>
      <c r="AG112" s="1030" t="s">
        <v>279</v>
      </c>
      <c r="AH112" s="1007">
        <f t="shared" ref="AH112" si="137">AF112</f>
        <v>76.40625</v>
      </c>
      <c r="AI112" s="978">
        <f t="shared" ref="AI112" si="138">AD112</f>
        <v>3.125</v>
      </c>
      <c r="AJ112" s="982">
        <f t="shared" ref="AJ112" si="139">T112</f>
        <v>25</v>
      </c>
      <c r="AK112" s="989"/>
      <c r="AL112" s="985"/>
      <c r="AM112" s="991"/>
    </row>
    <row r="113" spans="1:39">
      <c r="A113" s="999">
        <v>45623</v>
      </c>
      <c r="B113" s="164" t="s">
        <v>126</v>
      </c>
      <c r="C113" s="164" t="s">
        <v>427</v>
      </c>
      <c r="D113" s="993" t="s">
        <v>433</v>
      </c>
      <c r="E113" s="969" t="s">
        <v>282</v>
      </c>
      <c r="F113" s="1000">
        <v>252486</v>
      </c>
      <c r="G113" s="1000"/>
      <c r="H113" s="1000">
        <v>252486</v>
      </c>
      <c r="I113" s="1000"/>
      <c r="J113" s="971">
        <f t="shared" ref="J113" si="140">H113-F113</f>
        <v>0</v>
      </c>
      <c r="K113" s="1000">
        <v>252486</v>
      </c>
      <c r="L113" s="541">
        <f t="shared" ref="L113" si="141">K113-H113</f>
        <v>0</v>
      </c>
      <c r="M113" s="1000">
        <v>252518</v>
      </c>
      <c r="N113" s="1000"/>
      <c r="O113" s="541">
        <f t="shared" ref="O113" si="142">M113-K113</f>
        <v>32</v>
      </c>
      <c r="P113" s="541">
        <f t="shared" ref="P113" si="143">M113-H113</f>
        <v>32</v>
      </c>
      <c r="Q113" s="1000">
        <v>252518</v>
      </c>
      <c r="R113" s="1000"/>
      <c r="S113" s="971">
        <f t="shared" ref="S113" si="144">Q113-M113</f>
        <v>0</v>
      </c>
      <c r="T113" s="542">
        <f t="shared" ref="T113" si="145">Q113-F113</f>
        <v>32</v>
      </c>
      <c r="U113" s="542"/>
      <c r="V113" s="541">
        <f t="shared" ref="V113" si="146">P113</f>
        <v>32</v>
      </c>
      <c r="W113" s="543">
        <f t="shared" ref="W113" si="147">T113-V113</f>
        <v>0</v>
      </c>
      <c r="X113" s="972" t="s">
        <v>437</v>
      </c>
      <c r="Y113" s="972" t="s">
        <v>436</v>
      </c>
      <c r="Z113" s="972" t="s">
        <v>29</v>
      </c>
      <c r="AA113" s="972">
        <v>2011</v>
      </c>
      <c r="AB113" s="992" t="s">
        <v>433</v>
      </c>
      <c r="AC113" s="1001">
        <v>8</v>
      </c>
      <c r="AD113" s="974">
        <f t="shared" ref="AD113" si="148">T113/AC113</f>
        <v>4</v>
      </c>
      <c r="AE113" s="975">
        <v>24.45</v>
      </c>
      <c r="AF113" s="976">
        <f t="shared" ref="AF113" si="149">AD113*AE113</f>
        <v>97.8</v>
      </c>
      <c r="AG113" s="1030" t="s">
        <v>279</v>
      </c>
      <c r="AH113" s="1007">
        <f t="shared" ref="AH113" si="150">AF113</f>
        <v>97.8</v>
      </c>
      <c r="AI113" s="978">
        <f t="shared" ref="AI113" si="151">AD113</f>
        <v>4</v>
      </c>
      <c r="AJ113" s="982">
        <f t="shared" ref="AJ113" si="152">T113</f>
        <v>32</v>
      </c>
      <c r="AK113" s="989" t="s">
        <v>439</v>
      </c>
      <c r="AL113" s="985" t="s">
        <v>440</v>
      </c>
      <c r="AM113" s="986" t="s">
        <v>2</v>
      </c>
    </row>
    <row r="114" spans="1:39">
      <c r="A114" s="999">
        <v>45624</v>
      </c>
      <c r="B114" s="164" t="s">
        <v>126</v>
      </c>
      <c r="C114" s="164" t="s">
        <v>427</v>
      </c>
      <c r="D114" s="993" t="s">
        <v>433</v>
      </c>
      <c r="E114" s="969" t="s">
        <v>282</v>
      </c>
      <c r="F114" s="1000">
        <v>252518</v>
      </c>
      <c r="G114" s="1000"/>
      <c r="H114" s="1000">
        <v>252518</v>
      </c>
      <c r="I114" s="1000"/>
      <c r="J114" s="971">
        <f t="shared" ref="J114" si="153">H114-F114</f>
        <v>0</v>
      </c>
      <c r="K114" s="1000">
        <v>252518</v>
      </c>
      <c r="L114" s="541">
        <f t="shared" ref="L114" si="154">K114-H114</f>
        <v>0</v>
      </c>
      <c r="M114" s="1000">
        <v>252543</v>
      </c>
      <c r="N114" s="1000"/>
      <c r="O114" s="541">
        <f t="shared" ref="O114" si="155">M114-K114</f>
        <v>25</v>
      </c>
      <c r="P114" s="541">
        <f t="shared" ref="P114" si="156">M114-H114</f>
        <v>25</v>
      </c>
      <c r="Q114" s="1000">
        <v>252543</v>
      </c>
      <c r="R114" s="1000"/>
      <c r="S114" s="971">
        <f t="shared" ref="S114" si="157">Q114-M114</f>
        <v>0</v>
      </c>
      <c r="T114" s="542">
        <f t="shared" ref="T114" si="158">Q114-F114</f>
        <v>25</v>
      </c>
      <c r="U114" s="542"/>
      <c r="V114" s="541">
        <f t="shared" ref="V114" si="159">P114</f>
        <v>25</v>
      </c>
      <c r="W114" s="543">
        <f t="shared" ref="W114" si="160">T114-V114</f>
        <v>0</v>
      </c>
      <c r="X114" s="972" t="s">
        <v>437</v>
      </c>
      <c r="Y114" s="972" t="s">
        <v>436</v>
      </c>
      <c r="Z114" s="972" t="s">
        <v>29</v>
      </c>
      <c r="AA114" s="972">
        <v>2011</v>
      </c>
      <c r="AB114" s="992" t="s">
        <v>433</v>
      </c>
      <c r="AC114" s="1001">
        <v>8</v>
      </c>
      <c r="AD114" s="974">
        <f t="shared" ref="AD114" si="161">T114/AC114</f>
        <v>3.125</v>
      </c>
      <c r="AE114" s="975">
        <v>24.45</v>
      </c>
      <c r="AF114" s="976">
        <f t="shared" ref="AF114" si="162">AD114*AE114</f>
        <v>76.40625</v>
      </c>
      <c r="AG114" s="1030" t="s">
        <v>279</v>
      </c>
      <c r="AH114" s="1007">
        <f t="shared" ref="AH114" si="163">AF114</f>
        <v>76.40625</v>
      </c>
      <c r="AI114" s="978">
        <f t="shared" ref="AI114" si="164">AD114</f>
        <v>3.125</v>
      </c>
      <c r="AJ114" s="982">
        <f t="shared" ref="AJ114" si="165">T114</f>
        <v>25</v>
      </c>
      <c r="AK114" s="994">
        <f>SUM(AH112:AH114)</f>
        <v>250.61250000000001</v>
      </c>
      <c r="AL114" s="995">
        <v>400</v>
      </c>
      <c r="AM114" s="996">
        <v>45625</v>
      </c>
    </row>
    <row r="115" spans="1:39">
      <c r="A115" s="999">
        <v>45625</v>
      </c>
      <c r="B115" s="164" t="s">
        <v>126</v>
      </c>
      <c r="C115" s="164" t="s">
        <v>427</v>
      </c>
      <c r="D115" s="993" t="s">
        <v>433</v>
      </c>
      <c r="E115" s="969" t="s">
        <v>282</v>
      </c>
      <c r="F115" s="1000">
        <v>252543</v>
      </c>
      <c r="G115" s="1000"/>
      <c r="H115" s="1000">
        <v>252543</v>
      </c>
      <c r="I115" s="1000"/>
      <c r="J115" s="971">
        <f t="shared" ref="J115" si="166">H115-F115</f>
        <v>0</v>
      </c>
      <c r="K115" s="1000">
        <v>252543</v>
      </c>
      <c r="L115" s="541">
        <f t="shared" ref="L115" si="167">K115-H115</f>
        <v>0</v>
      </c>
      <c r="M115" s="1000">
        <v>252669</v>
      </c>
      <c r="N115" s="1000"/>
      <c r="O115" s="541">
        <f t="shared" ref="O115" si="168">M115-K115</f>
        <v>126</v>
      </c>
      <c r="P115" s="541">
        <f t="shared" ref="P115" si="169">M115-H115</f>
        <v>126</v>
      </c>
      <c r="Q115" s="1000">
        <v>252669</v>
      </c>
      <c r="R115" s="1000"/>
      <c r="S115" s="971">
        <f t="shared" ref="S115" si="170">Q115-M115</f>
        <v>0</v>
      </c>
      <c r="T115" s="542">
        <f t="shared" ref="T115" si="171">Q115-F115</f>
        <v>126</v>
      </c>
      <c r="U115" s="542"/>
      <c r="V115" s="541">
        <f t="shared" ref="V115" si="172">P115</f>
        <v>126</v>
      </c>
      <c r="W115" s="543">
        <f t="shared" ref="W115" si="173">T115-V115</f>
        <v>0</v>
      </c>
      <c r="X115" s="972" t="s">
        <v>437</v>
      </c>
      <c r="Y115" s="972" t="s">
        <v>436</v>
      </c>
      <c r="Z115" s="972" t="s">
        <v>29</v>
      </c>
      <c r="AA115" s="972">
        <v>2011</v>
      </c>
      <c r="AB115" s="992" t="s">
        <v>433</v>
      </c>
      <c r="AC115" s="1001">
        <v>8</v>
      </c>
      <c r="AD115" s="974">
        <f t="shared" ref="AD115" si="174">T115/AC115</f>
        <v>15.75</v>
      </c>
      <c r="AE115" s="975">
        <v>24.45</v>
      </c>
      <c r="AF115" s="976">
        <f t="shared" ref="AF115" si="175">AD115*AE115</f>
        <v>385.08749999999998</v>
      </c>
      <c r="AG115" s="1030" t="s">
        <v>279</v>
      </c>
      <c r="AH115" s="1007">
        <f t="shared" ref="AH115" si="176">AF115</f>
        <v>385.08749999999998</v>
      </c>
      <c r="AI115" s="978">
        <f t="shared" ref="AI115" si="177">AD115</f>
        <v>15.75</v>
      </c>
      <c r="AJ115" s="982">
        <f t="shared" ref="AJ115" si="178">T115</f>
        <v>126</v>
      </c>
      <c r="AK115" s="989" t="s">
        <v>439</v>
      </c>
      <c r="AL115" s="985" t="s">
        <v>440</v>
      </c>
      <c r="AM115" s="986" t="s">
        <v>2</v>
      </c>
    </row>
    <row r="116" spans="1:39">
      <c r="A116" s="999">
        <v>45628</v>
      </c>
      <c r="B116" s="164" t="s">
        <v>126</v>
      </c>
      <c r="C116" s="164" t="s">
        <v>427</v>
      </c>
      <c r="D116" s="993" t="s">
        <v>433</v>
      </c>
      <c r="E116" s="969" t="s">
        <v>282</v>
      </c>
      <c r="F116" s="1000">
        <v>252669</v>
      </c>
      <c r="G116" s="1000"/>
      <c r="H116" s="1000">
        <v>252669</v>
      </c>
      <c r="I116" s="1000"/>
      <c r="J116" s="971">
        <f t="shared" ref="J116" si="179">H116-F116</f>
        <v>0</v>
      </c>
      <c r="K116" s="1000">
        <v>252669</v>
      </c>
      <c r="L116" s="541">
        <f t="shared" ref="L116" si="180">K116-H116</f>
        <v>0</v>
      </c>
      <c r="M116" s="1000">
        <v>252691</v>
      </c>
      <c r="N116" s="1000"/>
      <c r="O116" s="541">
        <f t="shared" ref="O116" si="181">M116-K116</f>
        <v>22</v>
      </c>
      <c r="P116" s="541">
        <f t="shared" ref="P116" si="182">M116-H116</f>
        <v>22</v>
      </c>
      <c r="Q116" s="1000">
        <v>252691</v>
      </c>
      <c r="R116" s="1000"/>
      <c r="S116" s="971">
        <f t="shared" ref="S116" si="183">Q116-M116</f>
        <v>0</v>
      </c>
      <c r="T116" s="542">
        <f t="shared" ref="T116" si="184">Q116-F116</f>
        <v>22</v>
      </c>
      <c r="U116" s="542"/>
      <c r="V116" s="541">
        <f t="shared" ref="V116" si="185">P116</f>
        <v>22</v>
      </c>
      <c r="W116" s="543">
        <f t="shared" ref="W116" si="186">T116-V116</f>
        <v>0</v>
      </c>
      <c r="X116" s="972" t="s">
        <v>437</v>
      </c>
      <c r="Y116" s="972" t="s">
        <v>436</v>
      </c>
      <c r="Z116" s="972" t="s">
        <v>29</v>
      </c>
      <c r="AA116" s="972">
        <v>2011</v>
      </c>
      <c r="AB116" s="992" t="s">
        <v>433</v>
      </c>
      <c r="AC116" s="1001">
        <v>8</v>
      </c>
      <c r="AD116" s="974">
        <f t="shared" ref="AD116" si="187">T116/AC116</f>
        <v>2.75</v>
      </c>
      <c r="AE116" s="975">
        <v>24.45</v>
      </c>
      <c r="AF116" s="976">
        <f t="shared" ref="AF116" si="188">AD116*AE116</f>
        <v>67.237499999999997</v>
      </c>
      <c r="AG116" s="1030" t="s">
        <v>279</v>
      </c>
      <c r="AH116" s="1007">
        <f t="shared" ref="AH116" si="189">AF116</f>
        <v>67.237499999999997</v>
      </c>
      <c r="AI116" s="978">
        <f t="shared" ref="AI116" si="190">AD116</f>
        <v>2.75</v>
      </c>
      <c r="AJ116" s="982">
        <f t="shared" ref="AJ116" si="191">T116</f>
        <v>22</v>
      </c>
      <c r="AK116" s="994">
        <f>SUM(AH115:AH116)</f>
        <v>452.32499999999999</v>
      </c>
      <c r="AL116" s="995">
        <v>500</v>
      </c>
      <c r="AM116" s="996">
        <v>45629</v>
      </c>
    </row>
    <row r="117" spans="1:39">
      <c r="A117" s="999">
        <v>45629</v>
      </c>
      <c r="B117" s="164" t="s">
        <v>126</v>
      </c>
      <c r="C117" s="164" t="s">
        <v>427</v>
      </c>
      <c r="D117" s="993" t="s">
        <v>433</v>
      </c>
      <c r="E117" s="969" t="s">
        <v>282</v>
      </c>
      <c r="F117" s="1000">
        <v>252691</v>
      </c>
      <c r="G117" s="1000"/>
      <c r="H117" s="1000">
        <v>252691</v>
      </c>
      <c r="I117" s="1000"/>
      <c r="J117" s="971">
        <f t="shared" ref="J117" si="192">H117-F117</f>
        <v>0</v>
      </c>
      <c r="K117" s="1000">
        <v>252691</v>
      </c>
      <c r="L117" s="541">
        <f t="shared" ref="L117" si="193">K117-H117</f>
        <v>0</v>
      </c>
      <c r="M117" s="1000">
        <v>252724</v>
      </c>
      <c r="N117" s="1000"/>
      <c r="O117" s="541">
        <f t="shared" ref="O117" si="194">M117-K117</f>
        <v>33</v>
      </c>
      <c r="P117" s="541">
        <f t="shared" ref="P117" si="195">M117-H117</f>
        <v>33</v>
      </c>
      <c r="Q117" s="1000">
        <v>252724</v>
      </c>
      <c r="R117" s="1000"/>
      <c r="S117" s="971">
        <f t="shared" ref="S117" si="196">Q117-M117</f>
        <v>0</v>
      </c>
      <c r="T117" s="542">
        <f t="shared" ref="T117" si="197">Q117-F117</f>
        <v>33</v>
      </c>
      <c r="U117" s="542"/>
      <c r="V117" s="541">
        <f t="shared" ref="V117" si="198">P117</f>
        <v>33</v>
      </c>
      <c r="W117" s="543">
        <f t="shared" ref="W117" si="199">T117-V117</f>
        <v>0</v>
      </c>
      <c r="X117" s="972" t="s">
        <v>437</v>
      </c>
      <c r="Y117" s="972" t="s">
        <v>436</v>
      </c>
      <c r="Z117" s="972" t="s">
        <v>29</v>
      </c>
      <c r="AA117" s="972">
        <v>2011</v>
      </c>
      <c r="AB117" s="992" t="s">
        <v>433</v>
      </c>
      <c r="AC117" s="1001">
        <v>8</v>
      </c>
      <c r="AD117" s="974">
        <f t="shared" ref="AD117" si="200">T117/AC117</f>
        <v>4.125</v>
      </c>
      <c r="AE117" s="975">
        <v>24.45</v>
      </c>
      <c r="AF117" s="976">
        <f t="shared" ref="AF117" si="201">AD117*AE117</f>
        <v>100.85625</v>
      </c>
      <c r="AG117" s="1030" t="s">
        <v>279</v>
      </c>
      <c r="AH117" s="1007">
        <f t="shared" ref="AH117" si="202">AF117</f>
        <v>100.85625</v>
      </c>
      <c r="AI117" s="978">
        <f t="shared" ref="AI117" si="203">AD117</f>
        <v>4.125</v>
      </c>
      <c r="AJ117" s="982">
        <f t="shared" ref="AJ117" si="204">T117</f>
        <v>33</v>
      </c>
      <c r="AK117" s="987"/>
      <c r="AL117" s="988"/>
    </row>
    <row r="118" spans="1:39">
      <c r="A118" s="999">
        <v>45630</v>
      </c>
      <c r="B118" s="164" t="s">
        <v>126</v>
      </c>
      <c r="C118" s="164" t="s">
        <v>427</v>
      </c>
      <c r="D118" s="993" t="s">
        <v>433</v>
      </c>
      <c r="E118" s="969" t="s">
        <v>282</v>
      </c>
      <c r="F118" s="1000">
        <v>252724</v>
      </c>
      <c r="G118" s="1000"/>
      <c r="H118" s="1000">
        <v>252724</v>
      </c>
      <c r="I118" s="1000"/>
      <c r="J118" s="971">
        <f t="shared" ref="J118" si="205">H118-F118</f>
        <v>0</v>
      </c>
      <c r="K118" s="1000">
        <v>252724</v>
      </c>
      <c r="L118" s="541">
        <f t="shared" ref="L118" si="206">K118-H118</f>
        <v>0</v>
      </c>
      <c r="M118" s="1000">
        <v>252774</v>
      </c>
      <c r="N118" s="1000"/>
      <c r="O118" s="541">
        <f t="shared" ref="O118" si="207">M118-K118</f>
        <v>50</v>
      </c>
      <c r="P118" s="541">
        <f t="shared" ref="P118" si="208">M118-H118</f>
        <v>50</v>
      </c>
      <c r="Q118" s="1000">
        <v>252774</v>
      </c>
      <c r="R118" s="1000"/>
      <c r="S118" s="971">
        <f t="shared" ref="S118" si="209">Q118-M118</f>
        <v>0</v>
      </c>
      <c r="T118" s="542">
        <f t="shared" ref="T118" si="210">Q118-F118</f>
        <v>50</v>
      </c>
      <c r="U118" s="542"/>
      <c r="V118" s="541">
        <f t="shared" ref="V118" si="211">P118</f>
        <v>50</v>
      </c>
      <c r="W118" s="543">
        <f t="shared" ref="W118" si="212">T118-V118</f>
        <v>0</v>
      </c>
      <c r="X118" s="972" t="s">
        <v>437</v>
      </c>
      <c r="Y118" s="972" t="s">
        <v>436</v>
      </c>
      <c r="Z118" s="972" t="s">
        <v>29</v>
      </c>
      <c r="AA118" s="972">
        <v>2011</v>
      </c>
      <c r="AB118" s="992" t="s">
        <v>433</v>
      </c>
      <c r="AC118" s="1001">
        <v>8</v>
      </c>
      <c r="AD118" s="974">
        <f t="shared" ref="AD118" si="213">T118/AC118</f>
        <v>6.25</v>
      </c>
      <c r="AE118" s="975">
        <v>24.45</v>
      </c>
      <c r="AF118" s="976">
        <f t="shared" ref="AF118" si="214">AD118*AE118</f>
        <v>152.8125</v>
      </c>
      <c r="AG118" s="1030" t="s">
        <v>279</v>
      </c>
      <c r="AH118" s="1007">
        <f t="shared" ref="AH118" si="215">AF118</f>
        <v>152.8125</v>
      </c>
      <c r="AI118" s="978">
        <f t="shared" ref="AI118" si="216">AD118</f>
        <v>6.25</v>
      </c>
      <c r="AJ118" s="982">
        <f t="shared" ref="AJ118" si="217">T118</f>
        <v>50</v>
      </c>
      <c r="AK118" s="989" t="s">
        <v>439</v>
      </c>
      <c r="AL118" s="985" t="s">
        <v>440</v>
      </c>
      <c r="AM118" s="986" t="s">
        <v>2</v>
      </c>
    </row>
    <row r="119" spans="1:39">
      <c r="A119" s="999">
        <v>45631</v>
      </c>
      <c r="B119" s="164" t="s">
        <v>126</v>
      </c>
      <c r="C119" s="164" t="s">
        <v>427</v>
      </c>
      <c r="D119" s="993" t="s">
        <v>433</v>
      </c>
      <c r="E119" s="969" t="s">
        <v>282</v>
      </c>
      <c r="F119" s="1000">
        <v>252774</v>
      </c>
      <c r="G119" s="1000"/>
      <c r="H119" s="1000">
        <v>252774</v>
      </c>
      <c r="I119" s="1000"/>
      <c r="J119" s="971">
        <f t="shared" ref="J119" si="218">H119-F119</f>
        <v>0</v>
      </c>
      <c r="K119" s="1000">
        <v>252774</v>
      </c>
      <c r="L119" s="541">
        <f t="shared" ref="L119" si="219">K119-H119</f>
        <v>0</v>
      </c>
      <c r="M119" s="1000">
        <v>252799</v>
      </c>
      <c r="N119" s="1000"/>
      <c r="O119" s="541">
        <f t="shared" ref="O119" si="220">M119-K119</f>
        <v>25</v>
      </c>
      <c r="P119" s="541">
        <f t="shared" ref="P119" si="221">M119-H119</f>
        <v>25</v>
      </c>
      <c r="Q119" s="1000">
        <v>252799</v>
      </c>
      <c r="R119" s="1000"/>
      <c r="S119" s="971">
        <f t="shared" ref="S119" si="222">Q119-M119</f>
        <v>0</v>
      </c>
      <c r="T119" s="542">
        <f t="shared" ref="T119" si="223">Q119-F119</f>
        <v>25</v>
      </c>
      <c r="U119" s="542"/>
      <c r="V119" s="541">
        <f t="shared" ref="V119" si="224">P119</f>
        <v>25</v>
      </c>
      <c r="W119" s="543">
        <f t="shared" ref="W119" si="225">T119-V119</f>
        <v>0</v>
      </c>
      <c r="X119" s="972" t="s">
        <v>437</v>
      </c>
      <c r="Y119" s="972" t="s">
        <v>436</v>
      </c>
      <c r="Z119" s="972" t="s">
        <v>29</v>
      </c>
      <c r="AA119" s="972">
        <v>2011</v>
      </c>
      <c r="AB119" s="992" t="s">
        <v>433</v>
      </c>
      <c r="AC119" s="1001">
        <v>8</v>
      </c>
      <c r="AD119" s="974">
        <f t="shared" ref="AD119" si="226">T119/AC119</f>
        <v>3.125</v>
      </c>
      <c r="AE119" s="975">
        <v>24.45</v>
      </c>
      <c r="AF119" s="976">
        <f t="shared" ref="AF119" si="227">AD119*AE119</f>
        <v>76.40625</v>
      </c>
      <c r="AG119" s="1030" t="s">
        <v>279</v>
      </c>
      <c r="AH119" s="1007">
        <f t="shared" ref="AH119" si="228">AF119</f>
        <v>76.40625</v>
      </c>
      <c r="AI119" s="978">
        <f t="shared" ref="AI119" si="229">AD119</f>
        <v>3.125</v>
      </c>
      <c r="AJ119" s="982">
        <f t="shared" ref="AJ119" si="230">T119</f>
        <v>25</v>
      </c>
      <c r="AK119" s="994">
        <f>SUM(AH117:AH119)</f>
        <v>330.07499999999999</v>
      </c>
      <c r="AL119" s="995">
        <v>400</v>
      </c>
      <c r="AM119" s="996">
        <v>45632</v>
      </c>
    </row>
    <row r="120" spans="1:39">
      <c r="A120" s="999">
        <v>45632</v>
      </c>
      <c r="B120" s="164" t="s">
        <v>126</v>
      </c>
      <c r="C120" s="164" t="s">
        <v>427</v>
      </c>
      <c r="D120" s="993" t="s">
        <v>433</v>
      </c>
      <c r="E120" s="969" t="s">
        <v>282</v>
      </c>
      <c r="F120" s="1000">
        <v>252799</v>
      </c>
      <c r="G120" s="1000"/>
      <c r="H120" s="1000">
        <v>252799</v>
      </c>
      <c r="I120" s="1000"/>
      <c r="J120" s="971">
        <f t="shared" ref="J120" si="231">H120-F120</f>
        <v>0</v>
      </c>
      <c r="K120" s="1000">
        <v>252799</v>
      </c>
      <c r="L120" s="541">
        <f t="shared" ref="L120" si="232">K120-H120</f>
        <v>0</v>
      </c>
      <c r="M120" s="1000">
        <v>252967</v>
      </c>
      <c r="N120" s="1000"/>
      <c r="O120" s="541">
        <f t="shared" ref="O120" si="233">M120-K120</f>
        <v>168</v>
      </c>
      <c r="P120" s="541">
        <f t="shared" ref="P120" si="234">M120-H120</f>
        <v>168</v>
      </c>
      <c r="Q120" s="1000">
        <v>252967</v>
      </c>
      <c r="R120" s="1000"/>
      <c r="S120" s="971">
        <f t="shared" ref="S120" si="235">Q120-M120</f>
        <v>0</v>
      </c>
      <c r="T120" s="542">
        <f t="shared" ref="T120" si="236">Q120-F120</f>
        <v>168</v>
      </c>
      <c r="U120" s="542"/>
      <c r="V120" s="541">
        <f t="shared" ref="V120" si="237">P120</f>
        <v>168</v>
      </c>
      <c r="W120" s="543">
        <f t="shared" ref="W120" si="238">T120-V120</f>
        <v>0</v>
      </c>
      <c r="X120" s="972" t="s">
        <v>437</v>
      </c>
      <c r="Y120" s="972" t="s">
        <v>436</v>
      </c>
      <c r="Z120" s="972" t="s">
        <v>29</v>
      </c>
      <c r="AA120" s="972">
        <v>2011</v>
      </c>
      <c r="AB120" s="992" t="s">
        <v>433</v>
      </c>
      <c r="AC120" s="1001">
        <v>8</v>
      </c>
      <c r="AD120" s="974">
        <f t="shared" ref="AD120" si="239">T120/AC120</f>
        <v>21</v>
      </c>
      <c r="AE120" s="975">
        <v>24.45</v>
      </c>
      <c r="AF120" s="976">
        <f t="shared" ref="AF120" si="240">AD120*AE120</f>
        <v>513.44999999999993</v>
      </c>
      <c r="AG120" s="1030" t="s">
        <v>279</v>
      </c>
      <c r="AH120" s="1007">
        <f t="shared" ref="AH120" si="241">AF120</f>
        <v>513.44999999999993</v>
      </c>
      <c r="AI120" s="978">
        <f t="shared" ref="AI120" si="242">AD120</f>
        <v>21</v>
      </c>
      <c r="AJ120" s="982">
        <f t="shared" ref="AJ120" si="243">T120</f>
        <v>168</v>
      </c>
      <c r="AK120" s="994">
        <f>SUM(AH120)</f>
        <v>513.44999999999993</v>
      </c>
      <c r="AL120" s="995">
        <v>500</v>
      </c>
      <c r="AM120" s="996">
        <v>45635</v>
      </c>
    </row>
    <row r="121" spans="1:39">
      <c r="A121" s="999">
        <v>45635</v>
      </c>
      <c r="B121" s="164" t="s">
        <v>126</v>
      </c>
      <c r="C121" s="164" t="s">
        <v>427</v>
      </c>
      <c r="D121" s="993" t="s">
        <v>433</v>
      </c>
      <c r="E121" s="969" t="s">
        <v>282</v>
      </c>
      <c r="F121" s="1000">
        <v>252967</v>
      </c>
      <c r="G121" s="1000"/>
      <c r="H121" s="1000">
        <v>252967</v>
      </c>
      <c r="I121" s="1000"/>
      <c r="J121" s="971">
        <f t="shared" ref="J121" si="244">H121-F121</f>
        <v>0</v>
      </c>
      <c r="K121" s="1000">
        <v>252967</v>
      </c>
      <c r="L121" s="541">
        <f t="shared" ref="L121" si="245">K121-H121</f>
        <v>0</v>
      </c>
      <c r="M121" s="1000">
        <v>252994</v>
      </c>
      <c r="N121" s="1000"/>
      <c r="O121" s="541">
        <f t="shared" ref="O121" si="246">M121-K121</f>
        <v>27</v>
      </c>
      <c r="P121" s="541">
        <f t="shared" ref="P121" si="247">M121-H121</f>
        <v>27</v>
      </c>
      <c r="Q121" s="1000">
        <v>252994</v>
      </c>
      <c r="R121" s="1000"/>
      <c r="S121" s="971">
        <f t="shared" ref="S121" si="248">Q121-M121</f>
        <v>0</v>
      </c>
      <c r="T121" s="542">
        <f t="shared" ref="T121" si="249">Q121-F121</f>
        <v>27</v>
      </c>
      <c r="U121" s="542"/>
      <c r="V121" s="541">
        <f t="shared" ref="V121" si="250">P121</f>
        <v>27</v>
      </c>
      <c r="W121" s="543">
        <f t="shared" ref="W121" si="251">T121-V121</f>
        <v>0</v>
      </c>
      <c r="X121" s="972" t="s">
        <v>437</v>
      </c>
      <c r="Y121" s="972" t="s">
        <v>436</v>
      </c>
      <c r="Z121" s="972" t="s">
        <v>29</v>
      </c>
      <c r="AA121" s="972">
        <v>2011</v>
      </c>
      <c r="AB121" s="992" t="s">
        <v>433</v>
      </c>
      <c r="AC121" s="1001">
        <v>8</v>
      </c>
      <c r="AD121" s="974">
        <f t="shared" ref="AD121" si="252">T121/AC121</f>
        <v>3.375</v>
      </c>
      <c r="AE121" s="975">
        <v>24.45</v>
      </c>
      <c r="AF121" s="976">
        <f t="shared" ref="AF121" si="253">AD121*AE121</f>
        <v>82.518749999999997</v>
      </c>
      <c r="AG121" s="1030" t="s">
        <v>279</v>
      </c>
      <c r="AH121" s="1007">
        <f t="shared" ref="AH121" si="254">AF121</f>
        <v>82.518749999999997</v>
      </c>
      <c r="AI121" s="978">
        <f t="shared" ref="AI121" si="255">AD121</f>
        <v>3.375</v>
      </c>
      <c r="AJ121" s="982">
        <f t="shared" ref="AJ121" si="256">T121</f>
        <v>27</v>
      </c>
      <c r="AK121" s="987"/>
      <c r="AL121" s="988"/>
    </row>
    <row r="122" spans="1:39">
      <c r="A122" s="999">
        <v>45636</v>
      </c>
      <c r="B122" s="164" t="s">
        <v>126</v>
      </c>
      <c r="C122" s="164" t="s">
        <v>427</v>
      </c>
      <c r="D122" s="993" t="s">
        <v>433</v>
      </c>
      <c r="E122" s="969" t="s">
        <v>282</v>
      </c>
      <c r="F122" s="1000">
        <v>252994</v>
      </c>
      <c r="G122" s="1000"/>
      <c r="H122" s="1000">
        <v>252994</v>
      </c>
      <c r="I122" s="1000"/>
      <c r="J122" s="971">
        <f t="shared" ref="J122" si="257">H122-F122</f>
        <v>0</v>
      </c>
      <c r="K122" s="1000">
        <v>252994</v>
      </c>
      <c r="L122" s="541">
        <f t="shared" ref="L122" si="258">K122-H122</f>
        <v>0</v>
      </c>
      <c r="M122" s="1000">
        <v>253026</v>
      </c>
      <c r="N122" s="1000"/>
      <c r="O122" s="541">
        <f t="shared" ref="O122" si="259">M122-K122</f>
        <v>32</v>
      </c>
      <c r="P122" s="541">
        <f t="shared" ref="P122" si="260">M122-H122</f>
        <v>32</v>
      </c>
      <c r="Q122" s="1000">
        <v>253026</v>
      </c>
      <c r="R122" s="1000"/>
      <c r="S122" s="971">
        <f t="shared" ref="S122" si="261">Q122-M122</f>
        <v>0</v>
      </c>
      <c r="T122" s="542">
        <f t="shared" ref="T122" si="262">Q122-F122</f>
        <v>32</v>
      </c>
      <c r="U122" s="542"/>
      <c r="V122" s="541">
        <f t="shared" ref="V122" si="263">P122</f>
        <v>32</v>
      </c>
      <c r="W122" s="543">
        <f t="shared" ref="W122" si="264">T122-V122</f>
        <v>0</v>
      </c>
      <c r="X122" s="972" t="s">
        <v>437</v>
      </c>
      <c r="Y122" s="972" t="s">
        <v>436</v>
      </c>
      <c r="Z122" s="972" t="s">
        <v>29</v>
      </c>
      <c r="AA122" s="972">
        <v>2011</v>
      </c>
      <c r="AB122" s="992" t="s">
        <v>433</v>
      </c>
      <c r="AC122" s="1001">
        <v>8</v>
      </c>
      <c r="AD122" s="974">
        <f t="shared" ref="AD122" si="265">T122/AC122</f>
        <v>4</v>
      </c>
      <c r="AE122" s="975">
        <v>24.45</v>
      </c>
      <c r="AF122" s="976">
        <f t="shared" ref="AF122" si="266">AD122*AE122</f>
        <v>97.8</v>
      </c>
      <c r="AG122" s="1030" t="s">
        <v>279</v>
      </c>
      <c r="AH122" s="1007">
        <f t="shared" ref="AH122" si="267">AF122</f>
        <v>97.8</v>
      </c>
      <c r="AI122" s="978">
        <f t="shared" ref="AI122" si="268">AD122</f>
        <v>4</v>
      </c>
      <c r="AJ122" s="982">
        <f t="shared" ref="AJ122" si="269">T122</f>
        <v>32</v>
      </c>
      <c r="AK122" s="989" t="s">
        <v>439</v>
      </c>
      <c r="AL122" s="985" t="s">
        <v>440</v>
      </c>
      <c r="AM122" s="986" t="s">
        <v>2</v>
      </c>
    </row>
    <row r="123" spans="1:39">
      <c r="A123" s="999">
        <v>45637</v>
      </c>
      <c r="B123" s="164" t="s">
        <v>126</v>
      </c>
      <c r="C123" s="164" t="s">
        <v>427</v>
      </c>
      <c r="D123" s="993" t="s">
        <v>433</v>
      </c>
      <c r="E123" s="969" t="s">
        <v>282</v>
      </c>
      <c r="F123" s="1000">
        <v>253026</v>
      </c>
      <c r="G123" s="1000"/>
      <c r="H123" s="1000">
        <v>253026</v>
      </c>
      <c r="I123" s="1000"/>
      <c r="J123" s="971">
        <f t="shared" ref="J123" si="270">H123-F123</f>
        <v>0</v>
      </c>
      <c r="K123" s="1000">
        <v>253026</v>
      </c>
      <c r="L123" s="541">
        <f t="shared" ref="L123" si="271">K123-H123</f>
        <v>0</v>
      </c>
      <c r="M123" s="1000">
        <v>253045</v>
      </c>
      <c r="N123" s="1000"/>
      <c r="O123" s="541">
        <f t="shared" ref="O123" si="272">M123-K123</f>
        <v>19</v>
      </c>
      <c r="P123" s="541">
        <f t="shared" ref="P123" si="273">M123-H123</f>
        <v>19</v>
      </c>
      <c r="Q123" s="1000">
        <v>253045</v>
      </c>
      <c r="R123" s="1000"/>
      <c r="S123" s="971">
        <f t="shared" ref="S123" si="274">Q123-M123</f>
        <v>0</v>
      </c>
      <c r="T123" s="542">
        <f t="shared" ref="T123" si="275">Q123-F123</f>
        <v>19</v>
      </c>
      <c r="U123" s="542"/>
      <c r="V123" s="541">
        <f t="shared" ref="V123" si="276">P123</f>
        <v>19</v>
      </c>
      <c r="W123" s="543">
        <f t="shared" ref="W123" si="277">T123-V123</f>
        <v>0</v>
      </c>
      <c r="X123" s="972" t="s">
        <v>437</v>
      </c>
      <c r="Y123" s="972" t="s">
        <v>436</v>
      </c>
      <c r="Z123" s="972" t="s">
        <v>29</v>
      </c>
      <c r="AA123" s="972">
        <v>2011</v>
      </c>
      <c r="AB123" s="992" t="s">
        <v>433</v>
      </c>
      <c r="AC123" s="1001">
        <v>8</v>
      </c>
      <c r="AD123" s="974">
        <f t="shared" ref="AD123" si="278">T123/AC123</f>
        <v>2.375</v>
      </c>
      <c r="AE123" s="975">
        <v>24.45</v>
      </c>
      <c r="AF123" s="976">
        <f t="shared" ref="AF123" si="279">AD123*AE123</f>
        <v>58.068750000000001</v>
      </c>
      <c r="AG123" s="1030" t="s">
        <v>279</v>
      </c>
      <c r="AH123" s="1007">
        <f t="shared" ref="AH123" si="280">AF123</f>
        <v>58.068750000000001</v>
      </c>
      <c r="AI123" s="978">
        <f t="shared" ref="AI123" si="281">AD123</f>
        <v>2.375</v>
      </c>
      <c r="AJ123" s="982">
        <f t="shared" ref="AJ123" si="282">T123</f>
        <v>19</v>
      </c>
      <c r="AK123" s="994">
        <f>SUM(AH121:AH123)</f>
        <v>238.38749999999999</v>
      </c>
      <c r="AL123" s="995">
        <v>400</v>
      </c>
      <c r="AM123" s="996">
        <v>45638</v>
      </c>
    </row>
    <row r="124" spans="1:39">
      <c r="A124" s="999">
        <v>45639</v>
      </c>
      <c r="B124" s="164" t="s">
        <v>126</v>
      </c>
      <c r="C124" s="164" t="s">
        <v>427</v>
      </c>
      <c r="D124" s="993" t="s">
        <v>433</v>
      </c>
      <c r="E124" s="969" t="s">
        <v>282</v>
      </c>
      <c r="F124" s="1000">
        <v>253045</v>
      </c>
      <c r="G124" s="1000"/>
      <c r="H124" s="1000">
        <v>253045</v>
      </c>
      <c r="I124" s="1000"/>
      <c r="J124" s="971">
        <f t="shared" ref="J124" si="283">H124-F124</f>
        <v>0</v>
      </c>
      <c r="K124" s="1000">
        <v>253045</v>
      </c>
      <c r="L124" s="541">
        <f t="shared" ref="L124" si="284">K124-H124</f>
        <v>0</v>
      </c>
      <c r="M124" s="1000">
        <v>253312</v>
      </c>
      <c r="N124" s="1000"/>
      <c r="O124" s="541">
        <f t="shared" ref="O124" si="285">M124-K124</f>
        <v>267</v>
      </c>
      <c r="P124" s="541">
        <f t="shared" ref="P124" si="286">M124-H124</f>
        <v>267</v>
      </c>
      <c r="Q124" s="1000">
        <v>253312</v>
      </c>
      <c r="R124" s="1000"/>
      <c r="S124" s="971">
        <f t="shared" ref="S124" si="287">Q124-M124</f>
        <v>0</v>
      </c>
      <c r="T124" s="542">
        <f t="shared" ref="T124" si="288">Q124-F124</f>
        <v>267</v>
      </c>
      <c r="U124" s="542"/>
      <c r="V124" s="541">
        <f t="shared" ref="V124" si="289">P124</f>
        <v>267</v>
      </c>
      <c r="W124" s="543">
        <f t="shared" ref="W124" si="290">T124-V124</f>
        <v>0</v>
      </c>
      <c r="X124" s="972" t="s">
        <v>437</v>
      </c>
      <c r="Y124" s="972" t="s">
        <v>436</v>
      </c>
      <c r="Z124" s="972" t="s">
        <v>29</v>
      </c>
      <c r="AA124" s="972">
        <v>2011</v>
      </c>
      <c r="AB124" s="992" t="s">
        <v>433</v>
      </c>
      <c r="AC124" s="1001">
        <v>8</v>
      </c>
      <c r="AD124" s="974">
        <f t="shared" ref="AD124" si="291">T124/AC124</f>
        <v>33.375</v>
      </c>
      <c r="AE124" s="975">
        <v>24.45</v>
      </c>
      <c r="AF124" s="976">
        <f t="shared" ref="AF124" si="292">AD124*AE124</f>
        <v>816.01874999999995</v>
      </c>
      <c r="AG124" s="1030" t="s">
        <v>279</v>
      </c>
      <c r="AH124" s="1007">
        <f t="shared" ref="AH124" si="293">AF124</f>
        <v>816.01874999999995</v>
      </c>
      <c r="AI124" s="978">
        <f t="shared" ref="AI124" si="294">AD124</f>
        <v>33.375</v>
      </c>
      <c r="AJ124" s="982">
        <f t="shared" ref="AJ124" si="295">T124</f>
        <v>267</v>
      </c>
      <c r="AK124" s="994">
        <f>SUM(AH124)</f>
        <v>816.01874999999995</v>
      </c>
      <c r="AL124" s="995">
        <v>600</v>
      </c>
      <c r="AM124" s="996">
        <v>45656</v>
      </c>
    </row>
    <row r="125" spans="1:39">
      <c r="A125" s="999">
        <v>45666</v>
      </c>
      <c r="B125" s="164" t="s">
        <v>126</v>
      </c>
      <c r="C125" s="164" t="s">
        <v>427</v>
      </c>
      <c r="D125" s="993" t="s">
        <v>433</v>
      </c>
      <c r="E125" s="969" t="s">
        <v>282</v>
      </c>
      <c r="F125" s="1000">
        <v>253312</v>
      </c>
      <c r="G125" s="1000"/>
      <c r="H125" s="1000">
        <v>253312</v>
      </c>
      <c r="I125" s="1000"/>
      <c r="J125" s="971">
        <f t="shared" ref="J125" si="296">H125-F125</f>
        <v>0</v>
      </c>
      <c r="K125" s="1000">
        <v>253312</v>
      </c>
      <c r="L125" s="541">
        <f t="shared" ref="L125" si="297">K125-H125</f>
        <v>0</v>
      </c>
      <c r="M125" s="1000">
        <v>253375</v>
      </c>
      <c r="N125" s="1000"/>
      <c r="O125" s="541">
        <f t="shared" ref="O125" si="298">M125-K125</f>
        <v>63</v>
      </c>
      <c r="P125" s="541">
        <f t="shared" ref="P125" si="299">M125-H125</f>
        <v>63</v>
      </c>
      <c r="Q125" s="1000">
        <v>253375</v>
      </c>
      <c r="R125" s="1000"/>
      <c r="S125" s="971">
        <f t="shared" ref="S125" si="300">Q125-M125</f>
        <v>0</v>
      </c>
      <c r="T125" s="542">
        <f t="shared" ref="T125" si="301">Q125-F125</f>
        <v>63</v>
      </c>
      <c r="U125" s="542"/>
      <c r="V125" s="541">
        <f t="shared" ref="V125" si="302">P125</f>
        <v>63</v>
      </c>
      <c r="W125" s="543">
        <f t="shared" ref="W125" si="303">T125-V125</f>
        <v>0</v>
      </c>
      <c r="X125" s="972" t="s">
        <v>437</v>
      </c>
      <c r="Y125" s="972" t="s">
        <v>436</v>
      </c>
      <c r="Z125" s="972" t="s">
        <v>29</v>
      </c>
      <c r="AA125" s="972">
        <v>2011</v>
      </c>
      <c r="AB125" s="992" t="s">
        <v>433</v>
      </c>
      <c r="AC125" s="1001">
        <v>8</v>
      </c>
      <c r="AD125" s="974">
        <f t="shared" ref="AD125" si="304">T125/AC125</f>
        <v>7.875</v>
      </c>
      <c r="AE125" s="975">
        <v>24.45</v>
      </c>
      <c r="AF125" s="976">
        <f t="shared" ref="AF125" si="305">AD125*AE125</f>
        <v>192.54374999999999</v>
      </c>
      <c r="AG125" s="1030" t="s">
        <v>279</v>
      </c>
      <c r="AH125" s="1007">
        <f t="shared" ref="AH125" si="306">AF125</f>
        <v>192.54374999999999</v>
      </c>
      <c r="AI125" s="978">
        <f t="shared" ref="AI125" si="307">AD125</f>
        <v>7.875</v>
      </c>
      <c r="AJ125" s="982">
        <f t="shared" ref="AJ125" si="308">T125</f>
        <v>63</v>
      </c>
      <c r="AK125" s="987"/>
      <c r="AL125" s="988"/>
    </row>
    <row r="126" spans="1:39">
      <c r="A126" s="999">
        <v>45667</v>
      </c>
      <c r="B126" s="164" t="s">
        <v>126</v>
      </c>
      <c r="C126" s="164" t="s">
        <v>427</v>
      </c>
      <c r="D126" s="993" t="s">
        <v>433</v>
      </c>
      <c r="E126" s="969" t="s">
        <v>282</v>
      </c>
      <c r="F126" s="1000">
        <v>253375</v>
      </c>
      <c r="G126" s="1000"/>
      <c r="H126" s="1000">
        <v>253375</v>
      </c>
      <c r="I126" s="1000"/>
      <c r="J126" s="971">
        <f t="shared" ref="J126" si="309">H126-F126</f>
        <v>0</v>
      </c>
      <c r="K126" s="1000">
        <v>253375</v>
      </c>
      <c r="L126" s="541">
        <f t="shared" ref="L126" si="310">K126-H126</f>
        <v>0</v>
      </c>
      <c r="M126" s="1000">
        <v>253388</v>
      </c>
      <c r="N126" s="1000"/>
      <c r="O126" s="541">
        <f t="shared" ref="O126" si="311">M126-K126</f>
        <v>13</v>
      </c>
      <c r="P126" s="541">
        <f t="shared" ref="P126" si="312">M126-H126</f>
        <v>13</v>
      </c>
      <c r="Q126" s="1000">
        <v>253388</v>
      </c>
      <c r="R126" s="1000"/>
      <c r="S126" s="971">
        <f t="shared" ref="S126" si="313">Q126-M126</f>
        <v>0</v>
      </c>
      <c r="T126" s="542">
        <f t="shared" ref="T126" si="314">Q126-F126</f>
        <v>13</v>
      </c>
      <c r="U126" s="542"/>
      <c r="V126" s="541">
        <f t="shared" ref="V126" si="315">P126</f>
        <v>13</v>
      </c>
      <c r="W126" s="543">
        <f t="shared" ref="W126" si="316">T126-V126</f>
        <v>0</v>
      </c>
      <c r="X126" s="972" t="s">
        <v>437</v>
      </c>
      <c r="Y126" s="972" t="s">
        <v>436</v>
      </c>
      <c r="Z126" s="972" t="s">
        <v>29</v>
      </c>
      <c r="AA126" s="972">
        <v>2011</v>
      </c>
      <c r="AB126" s="992" t="s">
        <v>433</v>
      </c>
      <c r="AC126" s="1001">
        <v>8</v>
      </c>
      <c r="AD126" s="974">
        <f t="shared" ref="AD126" si="317">T126/AC126</f>
        <v>1.625</v>
      </c>
      <c r="AE126" s="975">
        <v>24.45</v>
      </c>
      <c r="AF126" s="976">
        <f t="shared" ref="AF126" si="318">AD126*AE126</f>
        <v>39.731249999999996</v>
      </c>
      <c r="AG126" s="1030" t="s">
        <v>279</v>
      </c>
      <c r="AH126" s="1007">
        <f t="shared" ref="AH126" si="319">AF126</f>
        <v>39.731249999999996</v>
      </c>
      <c r="AI126" s="978">
        <f t="shared" ref="AI126" si="320">AD126</f>
        <v>1.625</v>
      </c>
      <c r="AJ126" s="982">
        <f t="shared" ref="AJ126" si="321">T126</f>
        <v>13</v>
      </c>
      <c r="AK126" s="989"/>
      <c r="AL126" s="985"/>
      <c r="AM126" s="986"/>
    </row>
    <row r="127" spans="1:39">
      <c r="A127" s="999">
        <v>45670</v>
      </c>
      <c r="B127" s="164" t="s">
        <v>126</v>
      </c>
      <c r="C127" s="164" t="s">
        <v>427</v>
      </c>
      <c r="D127" s="993" t="s">
        <v>433</v>
      </c>
      <c r="E127" s="969" t="s">
        <v>282</v>
      </c>
      <c r="F127" s="1000">
        <v>253388</v>
      </c>
      <c r="G127" s="1000"/>
      <c r="H127" s="1000">
        <v>253388</v>
      </c>
      <c r="I127" s="1000"/>
      <c r="J127" s="971">
        <f t="shared" ref="J127" si="322">H127-F127</f>
        <v>0</v>
      </c>
      <c r="K127" s="1000">
        <v>253388</v>
      </c>
      <c r="L127" s="541">
        <f t="shared" ref="L127" si="323">K127-H127</f>
        <v>0</v>
      </c>
      <c r="M127" s="1000">
        <v>253416</v>
      </c>
      <c r="N127" s="1000"/>
      <c r="O127" s="541">
        <f t="shared" ref="O127" si="324">M127-K127</f>
        <v>28</v>
      </c>
      <c r="P127" s="541">
        <f t="shared" ref="P127" si="325">M127-H127</f>
        <v>28</v>
      </c>
      <c r="Q127" s="1000">
        <v>253416</v>
      </c>
      <c r="R127" s="1000"/>
      <c r="S127" s="971">
        <f t="shared" ref="S127" si="326">Q127-M127</f>
        <v>0</v>
      </c>
      <c r="T127" s="542">
        <f t="shared" ref="T127" si="327">Q127-F127</f>
        <v>28</v>
      </c>
      <c r="U127" s="542"/>
      <c r="V127" s="541">
        <f t="shared" ref="V127" si="328">P127</f>
        <v>28</v>
      </c>
      <c r="W127" s="543">
        <f t="shared" ref="W127" si="329">T127-V127</f>
        <v>0</v>
      </c>
      <c r="X127" s="972" t="s">
        <v>437</v>
      </c>
      <c r="Y127" s="972" t="s">
        <v>436</v>
      </c>
      <c r="Z127" s="972" t="s">
        <v>29</v>
      </c>
      <c r="AA127" s="972">
        <v>2011</v>
      </c>
      <c r="AB127" s="992" t="s">
        <v>433</v>
      </c>
      <c r="AC127" s="1001">
        <v>8</v>
      </c>
      <c r="AD127" s="974">
        <f t="shared" ref="AD127" si="330">T127/AC127</f>
        <v>3.5</v>
      </c>
      <c r="AE127" s="975">
        <v>24.45</v>
      </c>
      <c r="AF127" s="976">
        <f t="shared" ref="AF127" si="331">AD127*AE127</f>
        <v>85.575000000000003</v>
      </c>
      <c r="AG127" s="1030" t="s">
        <v>279</v>
      </c>
      <c r="AH127" s="1007">
        <f t="shared" ref="AH127" si="332">AF127</f>
        <v>85.575000000000003</v>
      </c>
      <c r="AI127" s="978">
        <f t="shared" ref="AI127" si="333">AD127</f>
        <v>3.5</v>
      </c>
      <c r="AJ127" s="982">
        <f t="shared" ref="AJ127" si="334">T127</f>
        <v>28</v>
      </c>
      <c r="AK127" s="989"/>
      <c r="AL127" s="985"/>
      <c r="AM127" s="991"/>
    </row>
    <row r="128" spans="1:39">
      <c r="A128" s="999">
        <v>45671</v>
      </c>
      <c r="B128" s="164" t="s">
        <v>126</v>
      </c>
      <c r="C128" s="164" t="s">
        <v>427</v>
      </c>
      <c r="D128" s="993" t="s">
        <v>433</v>
      </c>
      <c r="E128" s="969" t="s">
        <v>282</v>
      </c>
      <c r="F128" s="1000">
        <v>253416</v>
      </c>
      <c r="G128" s="1000"/>
      <c r="H128" s="1000">
        <v>253416</v>
      </c>
      <c r="I128" s="1000"/>
      <c r="J128" s="971">
        <f t="shared" ref="J128" si="335">H128-F128</f>
        <v>0</v>
      </c>
      <c r="K128" s="1000">
        <v>253416</v>
      </c>
      <c r="L128" s="541">
        <f t="shared" ref="L128" si="336">K128-H128</f>
        <v>0</v>
      </c>
      <c r="M128" s="1000">
        <v>253438</v>
      </c>
      <c r="N128" s="1000"/>
      <c r="O128" s="541">
        <f t="shared" ref="O128" si="337">M128-K128</f>
        <v>22</v>
      </c>
      <c r="P128" s="541">
        <f t="shared" ref="P128" si="338">M128-H128</f>
        <v>22</v>
      </c>
      <c r="Q128" s="1000">
        <v>253438</v>
      </c>
      <c r="R128" s="1000"/>
      <c r="S128" s="971">
        <f t="shared" ref="S128" si="339">Q128-M128</f>
        <v>0</v>
      </c>
      <c r="T128" s="542">
        <f t="shared" ref="T128" si="340">Q128-F128</f>
        <v>22</v>
      </c>
      <c r="U128" s="542"/>
      <c r="V128" s="541">
        <f t="shared" ref="V128" si="341">P128</f>
        <v>22</v>
      </c>
      <c r="W128" s="543">
        <f t="shared" ref="W128" si="342">T128-V128</f>
        <v>0</v>
      </c>
      <c r="X128" s="972" t="s">
        <v>437</v>
      </c>
      <c r="Y128" s="972" t="s">
        <v>436</v>
      </c>
      <c r="Z128" s="972" t="s">
        <v>29</v>
      </c>
      <c r="AA128" s="972">
        <v>2011</v>
      </c>
      <c r="AB128" s="992" t="s">
        <v>433</v>
      </c>
      <c r="AC128" s="1001">
        <v>8</v>
      </c>
      <c r="AD128" s="974">
        <f t="shared" ref="AD128" si="343">T128/AC128</f>
        <v>2.75</v>
      </c>
      <c r="AE128" s="975">
        <v>24.45</v>
      </c>
      <c r="AF128" s="976">
        <f t="shared" ref="AF128" si="344">AD128*AE128</f>
        <v>67.237499999999997</v>
      </c>
      <c r="AG128" s="1030" t="s">
        <v>279</v>
      </c>
      <c r="AH128" s="1007">
        <f t="shared" ref="AH128" si="345">AF128</f>
        <v>67.237499999999997</v>
      </c>
      <c r="AI128" s="978">
        <f t="shared" ref="AI128" si="346">AD128</f>
        <v>2.75</v>
      </c>
      <c r="AJ128" s="982">
        <f t="shared" ref="AJ128" si="347">T128</f>
        <v>22</v>
      </c>
      <c r="AK128" s="989" t="s">
        <v>439</v>
      </c>
      <c r="AL128" s="985" t="s">
        <v>440</v>
      </c>
      <c r="AM128" s="986" t="s">
        <v>2</v>
      </c>
    </row>
    <row r="129" spans="1:39">
      <c r="A129" s="999">
        <v>45672</v>
      </c>
      <c r="B129" s="164" t="s">
        <v>126</v>
      </c>
      <c r="C129" s="164" t="s">
        <v>427</v>
      </c>
      <c r="D129" s="993" t="s">
        <v>433</v>
      </c>
      <c r="E129" s="969" t="s">
        <v>282</v>
      </c>
      <c r="F129" s="1000">
        <v>253438</v>
      </c>
      <c r="G129" s="1000"/>
      <c r="H129" s="1000">
        <v>253438</v>
      </c>
      <c r="I129" s="1000"/>
      <c r="J129" s="971">
        <f t="shared" ref="J129" si="348">H129-F129</f>
        <v>0</v>
      </c>
      <c r="K129" s="1000">
        <v>253438</v>
      </c>
      <c r="L129" s="541">
        <f t="shared" ref="L129" si="349">K129-H129</f>
        <v>0</v>
      </c>
      <c r="M129" s="1000">
        <v>253452</v>
      </c>
      <c r="N129" s="1000"/>
      <c r="O129" s="541">
        <f t="shared" ref="O129" si="350">M129-K129</f>
        <v>14</v>
      </c>
      <c r="P129" s="541">
        <f t="shared" ref="P129" si="351">M129-H129</f>
        <v>14</v>
      </c>
      <c r="Q129" s="1000">
        <v>253452</v>
      </c>
      <c r="R129" s="1000"/>
      <c r="S129" s="971">
        <f t="shared" ref="S129" si="352">Q129-M129</f>
        <v>0</v>
      </c>
      <c r="T129" s="542">
        <f t="shared" ref="T129" si="353">Q129-F129</f>
        <v>14</v>
      </c>
      <c r="U129" s="542"/>
      <c r="V129" s="541">
        <f t="shared" ref="V129" si="354">P129</f>
        <v>14</v>
      </c>
      <c r="W129" s="543">
        <f t="shared" ref="W129" si="355">T129-V129</f>
        <v>0</v>
      </c>
      <c r="X129" s="972" t="s">
        <v>437</v>
      </c>
      <c r="Y129" s="972" t="s">
        <v>436</v>
      </c>
      <c r="Z129" s="972" t="s">
        <v>29</v>
      </c>
      <c r="AA129" s="972">
        <v>2011</v>
      </c>
      <c r="AB129" s="992" t="s">
        <v>433</v>
      </c>
      <c r="AC129" s="1001">
        <v>8</v>
      </c>
      <c r="AD129" s="974">
        <f t="shared" ref="AD129" si="356">T129/AC129</f>
        <v>1.75</v>
      </c>
      <c r="AE129" s="975">
        <v>24.45</v>
      </c>
      <c r="AF129" s="976">
        <f t="shared" ref="AF129" si="357">AD129*AE129</f>
        <v>42.787500000000001</v>
      </c>
      <c r="AG129" s="1030" t="s">
        <v>279</v>
      </c>
      <c r="AH129" s="1007">
        <f t="shared" ref="AH129" si="358">AF129</f>
        <v>42.787500000000001</v>
      </c>
      <c r="AI129" s="978">
        <f t="shared" ref="AI129" si="359">AD129</f>
        <v>1.75</v>
      </c>
      <c r="AJ129" s="982">
        <f t="shared" ref="AJ129" si="360">T129</f>
        <v>14</v>
      </c>
      <c r="AK129" s="994">
        <f>SUM(AH125:AH129)</f>
        <v>427.875</v>
      </c>
      <c r="AL129" s="995">
        <v>600</v>
      </c>
      <c r="AM129" s="996">
        <v>45673</v>
      </c>
    </row>
    <row r="130" spans="1:39">
      <c r="A130" s="999">
        <v>45673</v>
      </c>
      <c r="B130" s="164" t="s">
        <v>126</v>
      </c>
      <c r="C130" s="164" t="s">
        <v>427</v>
      </c>
      <c r="D130" s="993" t="s">
        <v>433</v>
      </c>
      <c r="E130" s="969" t="s">
        <v>282</v>
      </c>
      <c r="F130" s="1000">
        <v>253452</v>
      </c>
      <c r="G130" s="1000"/>
      <c r="H130" s="1000">
        <v>253452</v>
      </c>
      <c r="I130" s="1000"/>
      <c r="J130" s="971">
        <f t="shared" ref="J130" si="361">H130-F130</f>
        <v>0</v>
      </c>
      <c r="K130" s="1000">
        <v>253452</v>
      </c>
      <c r="L130" s="541">
        <f t="shared" ref="L130" si="362">K130-H130</f>
        <v>0</v>
      </c>
      <c r="M130" s="1000">
        <v>253500</v>
      </c>
      <c r="N130" s="1000"/>
      <c r="O130" s="541">
        <f t="shared" ref="O130" si="363">M130-K130</f>
        <v>48</v>
      </c>
      <c r="P130" s="541">
        <f t="shared" ref="P130" si="364">M130-H130</f>
        <v>48</v>
      </c>
      <c r="Q130" s="1000">
        <v>253500</v>
      </c>
      <c r="R130" s="1000"/>
      <c r="S130" s="971">
        <f t="shared" ref="S130" si="365">Q130-M130</f>
        <v>0</v>
      </c>
      <c r="T130" s="542">
        <f t="shared" ref="T130" si="366">Q130-F130</f>
        <v>48</v>
      </c>
      <c r="U130" s="542"/>
      <c r="V130" s="541">
        <f t="shared" ref="V130" si="367">P130</f>
        <v>48</v>
      </c>
      <c r="W130" s="543">
        <f t="shared" ref="W130" si="368">T130-V130</f>
        <v>0</v>
      </c>
      <c r="X130" s="972" t="s">
        <v>437</v>
      </c>
      <c r="Y130" s="972" t="s">
        <v>436</v>
      </c>
      <c r="Z130" s="972" t="s">
        <v>29</v>
      </c>
      <c r="AA130" s="972">
        <v>2011</v>
      </c>
      <c r="AB130" s="992" t="s">
        <v>433</v>
      </c>
      <c r="AC130" s="1001">
        <v>8</v>
      </c>
      <c r="AD130" s="974">
        <f t="shared" ref="AD130" si="369">T130/AC130</f>
        <v>6</v>
      </c>
      <c r="AE130" s="975">
        <v>24.45</v>
      </c>
      <c r="AF130" s="976">
        <f t="shared" ref="AF130" si="370">AD130*AE130</f>
        <v>146.69999999999999</v>
      </c>
      <c r="AG130" s="1030" t="s">
        <v>279</v>
      </c>
      <c r="AH130" s="1007">
        <f t="shared" ref="AH130" si="371">AF130</f>
        <v>146.69999999999999</v>
      </c>
      <c r="AI130" s="978">
        <f t="shared" ref="AI130" si="372">AD130</f>
        <v>6</v>
      </c>
      <c r="AJ130" s="982">
        <f t="shared" ref="AJ130" si="373">T130</f>
        <v>48</v>
      </c>
      <c r="AK130" s="989"/>
      <c r="AL130" s="985"/>
      <c r="AM130" s="986"/>
    </row>
    <row r="131" spans="1:39">
      <c r="A131" s="999">
        <v>45674</v>
      </c>
      <c r="B131" s="164" t="s">
        <v>126</v>
      </c>
      <c r="C131" s="164" t="s">
        <v>427</v>
      </c>
      <c r="D131" s="993" t="s">
        <v>433</v>
      </c>
      <c r="E131" s="969" t="s">
        <v>282</v>
      </c>
      <c r="F131" s="1000">
        <v>253500</v>
      </c>
      <c r="G131" s="1000"/>
      <c r="H131" s="1000">
        <v>253500</v>
      </c>
      <c r="I131" s="1000"/>
      <c r="J131" s="971">
        <f t="shared" ref="J131" si="374">H131-F131</f>
        <v>0</v>
      </c>
      <c r="K131" s="1000">
        <v>253500</v>
      </c>
      <c r="L131" s="541">
        <f t="shared" ref="L131" si="375">K131-H131</f>
        <v>0</v>
      </c>
      <c r="M131" s="1000">
        <v>253548</v>
      </c>
      <c r="N131" s="1000"/>
      <c r="O131" s="541">
        <f t="shared" ref="O131" si="376">M131-K131</f>
        <v>48</v>
      </c>
      <c r="P131" s="541">
        <f t="shared" ref="P131" si="377">M131-H131</f>
        <v>48</v>
      </c>
      <c r="Q131" s="1000">
        <v>253548</v>
      </c>
      <c r="R131" s="1000"/>
      <c r="S131" s="971">
        <f t="shared" ref="S131" si="378">Q131-M131</f>
        <v>0</v>
      </c>
      <c r="T131" s="542">
        <f t="shared" ref="T131" si="379">Q131-F131</f>
        <v>48</v>
      </c>
      <c r="U131" s="542"/>
      <c r="V131" s="541">
        <f t="shared" ref="V131" si="380">P131</f>
        <v>48</v>
      </c>
      <c r="W131" s="543">
        <f t="shared" ref="W131" si="381">T131-V131</f>
        <v>0</v>
      </c>
      <c r="X131" s="972" t="s">
        <v>437</v>
      </c>
      <c r="Y131" s="972" t="s">
        <v>436</v>
      </c>
      <c r="Z131" s="972" t="s">
        <v>29</v>
      </c>
      <c r="AA131" s="972">
        <v>2011</v>
      </c>
      <c r="AB131" s="992" t="s">
        <v>433</v>
      </c>
      <c r="AC131" s="1001">
        <v>8</v>
      </c>
      <c r="AD131" s="974">
        <f t="shared" ref="AD131" si="382">T131/AC131</f>
        <v>6</v>
      </c>
      <c r="AE131" s="975">
        <v>24.45</v>
      </c>
      <c r="AF131" s="976">
        <f t="shared" ref="AF131" si="383">AD131*AE131</f>
        <v>146.69999999999999</v>
      </c>
      <c r="AG131" s="1030" t="s">
        <v>279</v>
      </c>
      <c r="AH131" s="1007">
        <f t="shared" ref="AH131" si="384">AF131</f>
        <v>146.69999999999999</v>
      </c>
      <c r="AI131" s="978">
        <f t="shared" ref="AI131" si="385">AD131</f>
        <v>6</v>
      </c>
      <c r="AJ131" s="982">
        <f t="shared" ref="AJ131" si="386">T131</f>
        <v>48</v>
      </c>
      <c r="AK131" s="989"/>
      <c r="AL131" s="985"/>
      <c r="AM131" s="991"/>
    </row>
    <row r="132" spans="1:39">
      <c r="A132" s="999">
        <v>45677</v>
      </c>
      <c r="B132" s="164" t="s">
        <v>126</v>
      </c>
      <c r="C132" s="164" t="s">
        <v>427</v>
      </c>
      <c r="D132" s="993" t="s">
        <v>433</v>
      </c>
      <c r="E132" s="969" t="s">
        <v>282</v>
      </c>
      <c r="F132" s="1000">
        <v>253548</v>
      </c>
      <c r="G132" s="1000"/>
      <c r="H132" s="1000">
        <v>253548</v>
      </c>
      <c r="I132" s="1000"/>
      <c r="J132" s="971">
        <f t="shared" ref="J132" si="387">H132-F132</f>
        <v>0</v>
      </c>
      <c r="K132" s="1000">
        <v>253548</v>
      </c>
      <c r="L132" s="541">
        <f t="shared" ref="L132" si="388">K132-H132</f>
        <v>0</v>
      </c>
      <c r="M132" s="1000">
        <v>253586</v>
      </c>
      <c r="N132" s="1000"/>
      <c r="O132" s="541">
        <f t="shared" ref="O132" si="389">M132-K132</f>
        <v>38</v>
      </c>
      <c r="P132" s="541">
        <f t="shared" ref="P132" si="390">M132-H132</f>
        <v>38</v>
      </c>
      <c r="Q132" s="1000">
        <v>253586</v>
      </c>
      <c r="R132" s="1000"/>
      <c r="S132" s="971">
        <f t="shared" ref="S132" si="391">Q132-M132</f>
        <v>0</v>
      </c>
      <c r="T132" s="542">
        <f t="shared" ref="T132" si="392">Q132-F132</f>
        <v>38</v>
      </c>
      <c r="U132" s="542"/>
      <c r="V132" s="541">
        <f t="shared" ref="V132" si="393">P132</f>
        <v>38</v>
      </c>
      <c r="W132" s="543">
        <f t="shared" ref="W132" si="394">T132-V132</f>
        <v>0</v>
      </c>
      <c r="X132" s="972" t="s">
        <v>437</v>
      </c>
      <c r="Y132" s="972" t="s">
        <v>436</v>
      </c>
      <c r="Z132" s="972" t="s">
        <v>29</v>
      </c>
      <c r="AA132" s="972">
        <v>2011</v>
      </c>
      <c r="AB132" s="992" t="s">
        <v>433</v>
      </c>
      <c r="AC132" s="1001">
        <v>8</v>
      </c>
      <c r="AD132" s="974">
        <f t="shared" ref="AD132" si="395">T132/AC132</f>
        <v>4.75</v>
      </c>
      <c r="AE132" s="975">
        <v>24.45</v>
      </c>
      <c r="AF132" s="976">
        <f t="shared" ref="AF132" si="396">AD132*AE132</f>
        <v>116.1375</v>
      </c>
      <c r="AG132" s="1030" t="s">
        <v>279</v>
      </c>
      <c r="AH132" s="1007">
        <f t="shared" ref="AH132" si="397">AF132</f>
        <v>116.1375</v>
      </c>
      <c r="AI132" s="978">
        <f t="shared" ref="AI132" si="398">AD132</f>
        <v>4.75</v>
      </c>
      <c r="AJ132" s="982">
        <f t="shared" ref="AJ132" si="399">T132</f>
        <v>38</v>
      </c>
      <c r="AK132" s="987"/>
      <c r="AL132" s="988"/>
    </row>
    <row r="133" spans="1:39">
      <c r="A133" s="999">
        <v>45678</v>
      </c>
      <c r="B133" s="164" t="s">
        <v>126</v>
      </c>
      <c r="C133" s="164" t="s">
        <v>427</v>
      </c>
      <c r="D133" s="993" t="s">
        <v>433</v>
      </c>
      <c r="E133" s="969" t="s">
        <v>282</v>
      </c>
      <c r="F133" s="1000">
        <v>253586</v>
      </c>
      <c r="G133" s="1000"/>
      <c r="H133" s="1000">
        <v>253586</v>
      </c>
      <c r="I133" s="1000"/>
      <c r="J133" s="971">
        <f t="shared" ref="J133" si="400">H133-F133</f>
        <v>0</v>
      </c>
      <c r="K133" s="1000">
        <v>253586</v>
      </c>
      <c r="L133" s="541">
        <f t="shared" ref="L133" si="401">K133-H133</f>
        <v>0</v>
      </c>
      <c r="M133" s="1000">
        <v>253616</v>
      </c>
      <c r="N133" s="1000"/>
      <c r="O133" s="541">
        <f t="shared" ref="O133" si="402">M133-K133</f>
        <v>30</v>
      </c>
      <c r="P133" s="541">
        <f t="shared" ref="P133" si="403">M133-H133</f>
        <v>30</v>
      </c>
      <c r="Q133" s="1000">
        <v>253616</v>
      </c>
      <c r="R133" s="1000"/>
      <c r="S133" s="971">
        <f t="shared" ref="S133" si="404">Q133-M133</f>
        <v>0</v>
      </c>
      <c r="T133" s="542">
        <f t="shared" ref="T133" si="405">Q133-F133</f>
        <v>30</v>
      </c>
      <c r="U133" s="542"/>
      <c r="V133" s="541">
        <f t="shared" ref="V133" si="406">P133</f>
        <v>30</v>
      </c>
      <c r="W133" s="543">
        <f t="shared" ref="W133" si="407">T133-V133</f>
        <v>0</v>
      </c>
      <c r="X133" s="972" t="s">
        <v>437</v>
      </c>
      <c r="Y133" s="972" t="s">
        <v>436</v>
      </c>
      <c r="Z133" s="972" t="s">
        <v>29</v>
      </c>
      <c r="AA133" s="972">
        <v>2011</v>
      </c>
      <c r="AB133" s="992" t="s">
        <v>433</v>
      </c>
      <c r="AC133" s="1001">
        <v>8</v>
      </c>
      <c r="AD133" s="974">
        <f t="shared" ref="AD133" si="408">T133/AC133</f>
        <v>3.75</v>
      </c>
      <c r="AE133" s="975">
        <v>24.45</v>
      </c>
      <c r="AF133" s="976">
        <f t="shared" ref="AF133" si="409">AD133*AE133</f>
        <v>91.6875</v>
      </c>
      <c r="AG133" s="1030" t="s">
        <v>279</v>
      </c>
      <c r="AH133" s="1007">
        <f t="shared" ref="AH133" si="410">AF133</f>
        <v>91.6875</v>
      </c>
      <c r="AI133" s="978">
        <f t="shared" ref="AI133" si="411">AD133</f>
        <v>3.75</v>
      </c>
      <c r="AJ133" s="982">
        <f t="shared" ref="AJ133" si="412">T133</f>
        <v>30</v>
      </c>
      <c r="AK133" s="987"/>
      <c r="AL133" s="988"/>
    </row>
    <row r="134" spans="1:39">
      <c r="A134" s="999">
        <v>45679</v>
      </c>
      <c r="B134" s="164" t="s">
        <v>126</v>
      </c>
      <c r="C134" s="164" t="s">
        <v>427</v>
      </c>
      <c r="D134" s="993" t="s">
        <v>433</v>
      </c>
      <c r="E134" s="969" t="s">
        <v>282</v>
      </c>
      <c r="F134" s="1000">
        <v>253616</v>
      </c>
      <c r="G134" s="1000"/>
      <c r="H134" s="1000">
        <v>253616</v>
      </c>
      <c r="I134" s="1000"/>
      <c r="J134" s="971">
        <f t="shared" ref="J134" si="413">H134-F134</f>
        <v>0</v>
      </c>
      <c r="K134" s="1000">
        <v>253616</v>
      </c>
      <c r="L134" s="541">
        <f t="shared" ref="L134" si="414">K134-H134</f>
        <v>0</v>
      </c>
      <c r="M134" s="1000">
        <v>253657</v>
      </c>
      <c r="N134" s="1000"/>
      <c r="O134" s="541">
        <f t="shared" ref="O134" si="415">M134-K134</f>
        <v>41</v>
      </c>
      <c r="P134" s="541">
        <f t="shared" ref="P134" si="416">M134-H134</f>
        <v>41</v>
      </c>
      <c r="Q134" s="1000">
        <v>253657</v>
      </c>
      <c r="R134" s="1000"/>
      <c r="S134" s="971">
        <f t="shared" ref="S134" si="417">Q134-M134</f>
        <v>0</v>
      </c>
      <c r="T134" s="542">
        <f t="shared" ref="T134" si="418">Q134-F134</f>
        <v>41</v>
      </c>
      <c r="U134" s="542"/>
      <c r="V134" s="541">
        <f t="shared" ref="V134" si="419">P134</f>
        <v>41</v>
      </c>
      <c r="W134" s="543">
        <f t="shared" ref="W134" si="420">T134-V134</f>
        <v>0</v>
      </c>
      <c r="X134" s="972" t="s">
        <v>437</v>
      </c>
      <c r="Y134" s="972" t="s">
        <v>436</v>
      </c>
      <c r="Z134" s="972" t="s">
        <v>29</v>
      </c>
      <c r="AA134" s="972">
        <v>2011</v>
      </c>
      <c r="AB134" s="992" t="s">
        <v>433</v>
      </c>
      <c r="AC134" s="1001">
        <v>8</v>
      </c>
      <c r="AD134" s="974">
        <f t="shared" ref="AD134" si="421">T134/AC134</f>
        <v>5.125</v>
      </c>
      <c r="AE134" s="975">
        <v>24.45</v>
      </c>
      <c r="AF134" s="976">
        <f t="shared" ref="AF134" si="422">AD134*AE134</f>
        <v>125.30624999999999</v>
      </c>
      <c r="AG134" s="1030" t="s">
        <v>279</v>
      </c>
      <c r="AH134" s="1007">
        <f t="shared" ref="AH134" si="423">AF134</f>
        <v>125.30624999999999</v>
      </c>
      <c r="AI134" s="978">
        <f t="shared" ref="AI134" si="424">AD134</f>
        <v>5.125</v>
      </c>
      <c r="AJ134" s="982">
        <f t="shared" ref="AJ134" si="425">T134</f>
        <v>41</v>
      </c>
      <c r="AK134" s="989" t="s">
        <v>439</v>
      </c>
      <c r="AL134" s="985" t="s">
        <v>440</v>
      </c>
      <c r="AM134" s="986" t="s">
        <v>2</v>
      </c>
    </row>
    <row r="135" spans="1:39">
      <c r="A135" s="999">
        <v>45680</v>
      </c>
      <c r="B135" s="164" t="s">
        <v>126</v>
      </c>
      <c r="C135" s="164" t="s">
        <v>427</v>
      </c>
      <c r="D135" s="993" t="s">
        <v>433</v>
      </c>
      <c r="E135" s="969" t="s">
        <v>282</v>
      </c>
      <c r="F135" s="1000">
        <v>253657</v>
      </c>
      <c r="G135" s="1000"/>
      <c r="H135" s="1000">
        <v>253657</v>
      </c>
      <c r="I135" s="1000"/>
      <c r="J135" s="971">
        <f t="shared" ref="J135" si="426">H135-F135</f>
        <v>0</v>
      </c>
      <c r="K135" s="1000">
        <v>253657</v>
      </c>
      <c r="L135" s="541">
        <f t="shared" ref="L135" si="427">K135-H135</f>
        <v>0</v>
      </c>
      <c r="M135" s="1000">
        <v>253702</v>
      </c>
      <c r="N135" s="1000"/>
      <c r="O135" s="541">
        <f t="shared" ref="O135" si="428">M135-K135</f>
        <v>45</v>
      </c>
      <c r="P135" s="541">
        <f t="shared" ref="P135" si="429">M135-H135</f>
        <v>45</v>
      </c>
      <c r="Q135" s="1000">
        <v>253702</v>
      </c>
      <c r="R135" s="1000"/>
      <c r="S135" s="971">
        <f t="shared" ref="S135" si="430">Q135-M135</f>
        <v>0</v>
      </c>
      <c r="T135" s="542">
        <f t="shared" ref="T135" si="431">Q135-F135</f>
        <v>45</v>
      </c>
      <c r="U135" s="542"/>
      <c r="V135" s="541">
        <f t="shared" ref="V135" si="432">P135</f>
        <v>45</v>
      </c>
      <c r="W135" s="543">
        <f t="shared" ref="W135" si="433">T135-V135</f>
        <v>0</v>
      </c>
      <c r="X135" s="972" t="s">
        <v>437</v>
      </c>
      <c r="Y135" s="972" t="s">
        <v>436</v>
      </c>
      <c r="Z135" s="972" t="s">
        <v>29</v>
      </c>
      <c r="AA135" s="972">
        <v>2011</v>
      </c>
      <c r="AB135" s="992" t="s">
        <v>433</v>
      </c>
      <c r="AC135" s="1001">
        <v>8</v>
      </c>
      <c r="AD135" s="974">
        <f t="shared" ref="AD135" si="434">T135/AC135</f>
        <v>5.625</v>
      </c>
      <c r="AE135" s="975">
        <v>24.45</v>
      </c>
      <c r="AF135" s="976">
        <f t="shared" ref="AF135" si="435">AD135*AE135</f>
        <v>137.53125</v>
      </c>
      <c r="AG135" s="1030" t="s">
        <v>279</v>
      </c>
      <c r="AH135" s="1007">
        <f t="shared" ref="AH135" si="436">AF135</f>
        <v>137.53125</v>
      </c>
      <c r="AI135" s="978">
        <f t="shared" ref="AI135" si="437">AD135</f>
        <v>5.625</v>
      </c>
      <c r="AJ135" s="982">
        <f t="shared" ref="AJ135" si="438">T135</f>
        <v>45</v>
      </c>
      <c r="AK135" s="994">
        <f>SUM(AH130:AH135)</f>
        <v>764.0625</v>
      </c>
      <c r="AL135" s="995">
        <v>600</v>
      </c>
      <c r="AM135" s="996">
        <v>45681</v>
      </c>
    </row>
    <row r="136" spans="1:39">
      <c r="A136" s="999">
        <v>45680</v>
      </c>
      <c r="B136" s="164" t="s">
        <v>126</v>
      </c>
      <c r="C136" s="164" t="s">
        <v>432</v>
      </c>
      <c r="D136" s="993" t="s">
        <v>620</v>
      </c>
      <c r="E136" s="969" t="s">
        <v>282</v>
      </c>
      <c r="F136" s="1000">
        <v>253702</v>
      </c>
      <c r="G136" s="1000"/>
      <c r="H136" s="1000">
        <v>253702</v>
      </c>
      <c r="I136" s="1000"/>
      <c r="J136" s="971">
        <f t="shared" ref="J136" si="439">H136-F136</f>
        <v>0</v>
      </c>
      <c r="K136" s="1000">
        <v>253702</v>
      </c>
      <c r="L136" s="541">
        <f t="shared" ref="L136" si="440">K136-H136</f>
        <v>0</v>
      </c>
      <c r="M136" s="1000">
        <v>253724</v>
      </c>
      <c r="N136" s="1000"/>
      <c r="O136" s="541">
        <f t="shared" ref="O136" si="441">M136-K136</f>
        <v>22</v>
      </c>
      <c r="P136" s="541">
        <f t="shared" ref="P136" si="442">M136-H136</f>
        <v>22</v>
      </c>
      <c r="Q136" s="1000">
        <v>253724</v>
      </c>
      <c r="R136" s="1000"/>
      <c r="S136" s="971">
        <f t="shared" ref="S136" si="443">Q136-M136</f>
        <v>0</v>
      </c>
      <c r="T136" s="542">
        <f t="shared" ref="T136" si="444">Q136-F136</f>
        <v>22</v>
      </c>
      <c r="U136" s="542"/>
      <c r="V136" s="541">
        <f t="shared" ref="V136" si="445">P136</f>
        <v>22</v>
      </c>
      <c r="W136" s="543">
        <f t="shared" ref="W136" si="446">T136-V136</f>
        <v>0</v>
      </c>
      <c r="X136" s="972" t="s">
        <v>437</v>
      </c>
      <c r="Y136" s="972" t="s">
        <v>436</v>
      </c>
      <c r="Z136" s="972" t="s">
        <v>29</v>
      </c>
      <c r="AA136" s="972">
        <v>2011</v>
      </c>
      <c r="AB136" s="992" t="s">
        <v>433</v>
      </c>
      <c r="AC136" s="1001">
        <v>8</v>
      </c>
      <c r="AD136" s="974">
        <f t="shared" ref="AD136" si="447">T136/AC136</f>
        <v>2.75</v>
      </c>
      <c r="AE136" s="975">
        <v>24.45</v>
      </c>
      <c r="AF136" s="976">
        <f t="shared" ref="AF136" si="448">AD136*AE136</f>
        <v>67.237499999999997</v>
      </c>
      <c r="AG136" s="1030" t="s">
        <v>279</v>
      </c>
      <c r="AH136" s="1007">
        <f t="shared" ref="AH136" si="449">AF136</f>
        <v>67.237499999999997</v>
      </c>
      <c r="AI136" s="978">
        <f t="shared" ref="AI136" si="450">AD136</f>
        <v>2.75</v>
      </c>
      <c r="AJ136" s="982">
        <f t="shared" ref="AJ136" si="451">T136</f>
        <v>22</v>
      </c>
      <c r="AK136" s="989" t="s">
        <v>439</v>
      </c>
      <c r="AL136" s="985" t="s">
        <v>440</v>
      </c>
      <c r="AM136" s="986" t="s">
        <v>2</v>
      </c>
    </row>
    <row r="137" spans="1:39">
      <c r="A137" s="999">
        <v>45686</v>
      </c>
      <c r="B137" s="164" t="s">
        <v>126</v>
      </c>
      <c r="C137" s="164" t="s">
        <v>427</v>
      </c>
      <c r="D137" s="993" t="s">
        <v>433</v>
      </c>
      <c r="E137" s="969" t="s">
        <v>282</v>
      </c>
      <c r="F137" s="1000">
        <v>253724</v>
      </c>
      <c r="G137" s="1000"/>
      <c r="H137" s="1000">
        <v>253724</v>
      </c>
      <c r="I137" s="1000"/>
      <c r="J137" s="971">
        <f t="shared" ref="J137" si="452">H137-F137</f>
        <v>0</v>
      </c>
      <c r="K137" s="1000">
        <v>253724</v>
      </c>
      <c r="L137" s="541">
        <f t="shared" ref="L137" si="453">K137-H137</f>
        <v>0</v>
      </c>
      <c r="M137" s="1000">
        <v>253763</v>
      </c>
      <c r="N137" s="1000"/>
      <c r="O137" s="541">
        <f t="shared" ref="O137" si="454">M137-K137</f>
        <v>39</v>
      </c>
      <c r="P137" s="541">
        <f t="shared" ref="P137" si="455">M137-H137</f>
        <v>39</v>
      </c>
      <c r="Q137" s="1000">
        <v>253763</v>
      </c>
      <c r="R137" s="1000"/>
      <c r="S137" s="971">
        <f t="shared" ref="S137" si="456">Q137-M137</f>
        <v>0</v>
      </c>
      <c r="T137" s="542">
        <f t="shared" ref="T137" si="457">Q137-F137</f>
        <v>39</v>
      </c>
      <c r="U137" s="542"/>
      <c r="V137" s="541">
        <f t="shared" ref="V137" si="458">P137</f>
        <v>39</v>
      </c>
      <c r="W137" s="543">
        <f t="shared" ref="W137" si="459">T137-V137</f>
        <v>0</v>
      </c>
      <c r="X137" s="972" t="s">
        <v>437</v>
      </c>
      <c r="Y137" s="972" t="s">
        <v>436</v>
      </c>
      <c r="Z137" s="972" t="s">
        <v>29</v>
      </c>
      <c r="AA137" s="972">
        <v>2011</v>
      </c>
      <c r="AB137" s="992" t="s">
        <v>433</v>
      </c>
      <c r="AC137" s="1001">
        <v>8</v>
      </c>
      <c r="AD137" s="974">
        <f t="shared" ref="AD137" si="460">T137/AC137</f>
        <v>4.875</v>
      </c>
      <c r="AE137" s="975">
        <v>24.45</v>
      </c>
      <c r="AF137" s="976">
        <f t="shared" ref="AF137" si="461">AD137*AE137</f>
        <v>119.19374999999999</v>
      </c>
      <c r="AG137" s="1030" t="s">
        <v>279</v>
      </c>
      <c r="AH137" s="1007">
        <f t="shared" ref="AH137" si="462">AF137</f>
        <v>119.19374999999999</v>
      </c>
      <c r="AI137" s="978">
        <f t="shared" ref="AI137" si="463">AD137</f>
        <v>4.875</v>
      </c>
      <c r="AJ137" s="982">
        <f t="shared" ref="AJ137" si="464">T137</f>
        <v>39</v>
      </c>
      <c r="AK137" s="994">
        <f>SUM(AH136:AH137)</f>
        <v>186.43124999999998</v>
      </c>
      <c r="AL137" s="995">
        <v>500</v>
      </c>
      <c r="AM137" s="996">
        <v>45681</v>
      </c>
    </row>
    <row r="138" spans="1:39">
      <c r="A138" s="999">
        <v>45687</v>
      </c>
      <c r="B138" s="164" t="s">
        <v>126</v>
      </c>
      <c r="C138" s="164" t="s">
        <v>427</v>
      </c>
      <c r="D138" s="993" t="s">
        <v>433</v>
      </c>
      <c r="E138" s="969" t="s">
        <v>282</v>
      </c>
      <c r="F138" s="1000">
        <v>253763</v>
      </c>
      <c r="G138" s="1000"/>
      <c r="H138" s="1000">
        <v>253763</v>
      </c>
      <c r="I138" s="1000"/>
      <c r="J138" s="971">
        <f t="shared" ref="J138" si="465">H138-F138</f>
        <v>0</v>
      </c>
      <c r="K138" s="1000">
        <v>253763</v>
      </c>
      <c r="L138" s="541">
        <f t="shared" ref="L138" si="466">K138-H138</f>
        <v>0</v>
      </c>
      <c r="M138" s="1000">
        <v>253796</v>
      </c>
      <c r="N138" s="1000"/>
      <c r="O138" s="541">
        <f t="shared" ref="O138" si="467">M138-K138</f>
        <v>33</v>
      </c>
      <c r="P138" s="541">
        <f t="shared" ref="P138" si="468">M138-H138</f>
        <v>33</v>
      </c>
      <c r="Q138" s="1000">
        <v>253796</v>
      </c>
      <c r="R138" s="1000"/>
      <c r="S138" s="971">
        <f t="shared" ref="S138" si="469">Q138-M138</f>
        <v>0</v>
      </c>
      <c r="T138" s="542">
        <f t="shared" ref="T138" si="470">Q138-F138</f>
        <v>33</v>
      </c>
      <c r="U138" s="542"/>
      <c r="V138" s="541">
        <f t="shared" ref="V138" si="471">P138</f>
        <v>33</v>
      </c>
      <c r="W138" s="543">
        <f t="shared" ref="W138" si="472">T138-V138</f>
        <v>0</v>
      </c>
      <c r="X138" s="972" t="s">
        <v>437</v>
      </c>
      <c r="Y138" s="972" t="s">
        <v>436</v>
      </c>
      <c r="Z138" s="972" t="s">
        <v>29</v>
      </c>
      <c r="AA138" s="972">
        <v>2011</v>
      </c>
      <c r="AB138" s="992" t="s">
        <v>433</v>
      </c>
      <c r="AC138" s="1001">
        <v>8</v>
      </c>
      <c r="AD138" s="974">
        <f t="shared" ref="AD138" si="473">T138/AC138</f>
        <v>4.125</v>
      </c>
      <c r="AE138" s="975">
        <v>24.45</v>
      </c>
      <c r="AF138" s="976">
        <f t="shared" ref="AF138" si="474">AD138*AE138</f>
        <v>100.85625</v>
      </c>
      <c r="AG138" s="1030" t="s">
        <v>279</v>
      </c>
      <c r="AH138" s="1007">
        <f t="shared" ref="AH138" si="475">AF138</f>
        <v>100.85625</v>
      </c>
      <c r="AI138" s="978">
        <f t="shared" ref="AI138" si="476">AD138</f>
        <v>4.125</v>
      </c>
      <c r="AJ138" s="982">
        <f t="shared" ref="AJ138" si="477">T138</f>
        <v>33</v>
      </c>
      <c r="AK138" s="989"/>
      <c r="AL138" s="985"/>
      <c r="AM138" s="991"/>
    </row>
    <row r="139" spans="1:39">
      <c r="A139" s="999">
        <v>45688</v>
      </c>
      <c r="B139" s="164" t="s">
        <v>126</v>
      </c>
      <c r="C139" s="164" t="s">
        <v>427</v>
      </c>
      <c r="D139" s="993" t="s">
        <v>433</v>
      </c>
      <c r="E139" s="969" t="s">
        <v>282</v>
      </c>
      <c r="F139" s="1000">
        <v>253796</v>
      </c>
      <c r="G139" s="1000"/>
      <c r="H139" s="1000">
        <v>253796</v>
      </c>
      <c r="I139" s="1000"/>
      <c r="J139" s="971">
        <f t="shared" ref="J139" si="478">H139-F139</f>
        <v>0</v>
      </c>
      <c r="K139" s="1000">
        <v>253796</v>
      </c>
      <c r="L139" s="541">
        <f t="shared" ref="L139" si="479">K139-H139</f>
        <v>0</v>
      </c>
      <c r="M139" s="1000">
        <v>253848</v>
      </c>
      <c r="N139" s="1000"/>
      <c r="O139" s="541">
        <f t="shared" ref="O139" si="480">M139-K139</f>
        <v>52</v>
      </c>
      <c r="P139" s="541">
        <f t="shared" ref="P139" si="481">M139-H139</f>
        <v>52</v>
      </c>
      <c r="Q139" s="1000">
        <v>253848</v>
      </c>
      <c r="R139" s="1000"/>
      <c r="S139" s="971">
        <f t="shared" ref="S139" si="482">Q139-M139</f>
        <v>0</v>
      </c>
      <c r="T139" s="542">
        <f t="shared" ref="T139" si="483">Q139-F139</f>
        <v>52</v>
      </c>
      <c r="U139" s="542"/>
      <c r="V139" s="541">
        <f t="shared" ref="V139" si="484">P139</f>
        <v>52</v>
      </c>
      <c r="W139" s="543">
        <f t="shared" ref="W139" si="485">T139-V139</f>
        <v>0</v>
      </c>
      <c r="X139" s="972" t="s">
        <v>437</v>
      </c>
      <c r="Y139" s="972" t="s">
        <v>436</v>
      </c>
      <c r="Z139" s="972" t="s">
        <v>29</v>
      </c>
      <c r="AA139" s="972">
        <v>2011</v>
      </c>
      <c r="AB139" s="992" t="s">
        <v>433</v>
      </c>
      <c r="AC139" s="1001">
        <v>8</v>
      </c>
      <c r="AD139" s="974">
        <f t="shared" ref="AD139" si="486">T139/AC139</f>
        <v>6.5</v>
      </c>
      <c r="AE139" s="975">
        <v>24.45</v>
      </c>
      <c r="AF139" s="976">
        <f t="shared" ref="AF139" si="487">AD139*AE139</f>
        <v>158.92499999999998</v>
      </c>
      <c r="AG139" s="1030" t="s">
        <v>279</v>
      </c>
      <c r="AH139" s="1007">
        <f t="shared" ref="AH139" si="488">AF139</f>
        <v>158.92499999999998</v>
      </c>
      <c r="AI139" s="978">
        <f t="shared" ref="AI139" si="489">AD139</f>
        <v>6.5</v>
      </c>
      <c r="AJ139" s="982">
        <f t="shared" ref="AJ139" si="490">T139</f>
        <v>52</v>
      </c>
      <c r="AK139" s="987"/>
      <c r="AL139" s="988"/>
    </row>
    <row r="140" spans="1:39">
      <c r="A140" s="999">
        <v>45692</v>
      </c>
      <c r="B140" s="164" t="s">
        <v>126</v>
      </c>
      <c r="C140" s="164" t="s">
        <v>427</v>
      </c>
      <c r="D140" s="993" t="s">
        <v>433</v>
      </c>
      <c r="E140" s="969" t="s">
        <v>282</v>
      </c>
      <c r="F140" s="1000">
        <v>253848</v>
      </c>
      <c r="G140" s="1000"/>
      <c r="H140" s="1000">
        <v>253848</v>
      </c>
      <c r="I140" s="1000"/>
      <c r="J140" s="971">
        <f t="shared" ref="J140" si="491">H140-F140</f>
        <v>0</v>
      </c>
      <c r="K140" s="1000">
        <v>253848</v>
      </c>
      <c r="L140" s="541">
        <f t="shared" ref="L140" si="492">K140-H140</f>
        <v>0</v>
      </c>
      <c r="M140" s="1000">
        <v>253877</v>
      </c>
      <c r="N140" s="1000"/>
      <c r="O140" s="541">
        <f t="shared" ref="O140" si="493">M140-K140</f>
        <v>29</v>
      </c>
      <c r="P140" s="541">
        <f t="shared" ref="P140" si="494">M140-H140</f>
        <v>29</v>
      </c>
      <c r="Q140" s="1000">
        <v>253877</v>
      </c>
      <c r="R140" s="1000"/>
      <c r="S140" s="971">
        <f t="shared" ref="S140" si="495">Q140-M140</f>
        <v>0</v>
      </c>
      <c r="T140" s="542">
        <f t="shared" ref="T140" si="496">Q140-F140</f>
        <v>29</v>
      </c>
      <c r="U140" s="542"/>
      <c r="V140" s="541">
        <f t="shared" ref="V140" si="497">P140</f>
        <v>29</v>
      </c>
      <c r="W140" s="543">
        <f t="shared" ref="W140" si="498">T140-V140</f>
        <v>0</v>
      </c>
      <c r="X140" s="972" t="s">
        <v>437</v>
      </c>
      <c r="Y140" s="972" t="s">
        <v>436</v>
      </c>
      <c r="Z140" s="972" t="s">
        <v>29</v>
      </c>
      <c r="AA140" s="972">
        <v>2011</v>
      </c>
      <c r="AB140" s="992" t="s">
        <v>433</v>
      </c>
      <c r="AC140" s="1001">
        <v>8</v>
      </c>
      <c r="AD140" s="974">
        <f t="shared" ref="AD140" si="499">T140/AC140</f>
        <v>3.625</v>
      </c>
      <c r="AE140" s="975">
        <v>24.45</v>
      </c>
      <c r="AF140" s="976">
        <f t="shared" ref="AF140" si="500">AD140*AE140</f>
        <v>88.631249999999994</v>
      </c>
      <c r="AG140" s="1030" t="s">
        <v>279</v>
      </c>
      <c r="AH140" s="1007">
        <f t="shared" ref="AH140" si="501">AF140</f>
        <v>88.631249999999994</v>
      </c>
      <c r="AI140" s="978">
        <f t="shared" ref="AI140" si="502">AD140</f>
        <v>3.625</v>
      </c>
      <c r="AJ140" s="982">
        <f t="shared" ref="AJ140" si="503">T140</f>
        <v>29</v>
      </c>
      <c r="AK140" s="989" t="s">
        <v>439</v>
      </c>
      <c r="AL140" s="985" t="s">
        <v>440</v>
      </c>
      <c r="AM140" s="986" t="s">
        <v>2</v>
      </c>
    </row>
    <row r="141" spans="1:39">
      <c r="A141" s="999">
        <v>45693</v>
      </c>
      <c r="B141" s="164" t="s">
        <v>126</v>
      </c>
      <c r="C141" s="164" t="s">
        <v>427</v>
      </c>
      <c r="D141" s="993" t="s">
        <v>433</v>
      </c>
      <c r="E141" s="969" t="s">
        <v>282</v>
      </c>
      <c r="F141" s="1000">
        <v>253877</v>
      </c>
      <c r="G141" s="1000"/>
      <c r="H141" s="1000">
        <v>253877</v>
      </c>
      <c r="I141" s="1000"/>
      <c r="J141" s="971">
        <f t="shared" ref="J141" si="504">H141-F141</f>
        <v>0</v>
      </c>
      <c r="K141" s="1000">
        <v>253877</v>
      </c>
      <c r="L141" s="541">
        <f t="shared" ref="L141" si="505">K141-H141</f>
        <v>0</v>
      </c>
      <c r="M141" s="1000">
        <v>253923</v>
      </c>
      <c r="N141" s="1000"/>
      <c r="O141" s="541">
        <f t="shared" ref="O141" si="506">M141-K141</f>
        <v>46</v>
      </c>
      <c r="P141" s="541">
        <f t="shared" ref="P141" si="507">M141-H141</f>
        <v>46</v>
      </c>
      <c r="Q141" s="1000">
        <v>253923</v>
      </c>
      <c r="R141" s="1000"/>
      <c r="S141" s="971">
        <f t="shared" ref="S141" si="508">Q141-M141</f>
        <v>0</v>
      </c>
      <c r="T141" s="542">
        <f t="shared" ref="T141" si="509">Q141-F141</f>
        <v>46</v>
      </c>
      <c r="U141" s="542"/>
      <c r="V141" s="541">
        <f t="shared" ref="V141" si="510">P141</f>
        <v>46</v>
      </c>
      <c r="W141" s="543">
        <f t="shared" ref="W141" si="511">T141-V141</f>
        <v>0</v>
      </c>
      <c r="X141" s="972" t="s">
        <v>437</v>
      </c>
      <c r="Y141" s="972" t="s">
        <v>436</v>
      </c>
      <c r="Z141" s="972" t="s">
        <v>29</v>
      </c>
      <c r="AA141" s="972">
        <v>2011</v>
      </c>
      <c r="AB141" s="992" t="s">
        <v>433</v>
      </c>
      <c r="AC141" s="1001">
        <v>8</v>
      </c>
      <c r="AD141" s="974">
        <f t="shared" ref="AD141" si="512">T141/AC141</f>
        <v>5.75</v>
      </c>
      <c r="AE141" s="975">
        <v>24.45</v>
      </c>
      <c r="AF141" s="976">
        <f t="shared" ref="AF141" si="513">AD141*AE141</f>
        <v>140.58750000000001</v>
      </c>
      <c r="AG141" s="1030" t="s">
        <v>279</v>
      </c>
      <c r="AH141" s="1007">
        <f t="shared" ref="AH141" si="514">AF141</f>
        <v>140.58750000000001</v>
      </c>
      <c r="AI141" s="978">
        <f t="shared" ref="AI141" si="515">AD141</f>
        <v>5.75</v>
      </c>
      <c r="AJ141" s="982">
        <f t="shared" ref="AJ141" si="516">T141</f>
        <v>46</v>
      </c>
      <c r="AK141" s="994">
        <f>SUM(AH138:AH141)</f>
        <v>489</v>
      </c>
      <c r="AL141" s="995">
        <v>600</v>
      </c>
      <c r="AM141" s="996">
        <v>45694</v>
      </c>
    </row>
    <row r="142" spans="1:39">
      <c r="A142" s="999">
        <v>45694</v>
      </c>
      <c r="B142" s="164" t="s">
        <v>126</v>
      </c>
      <c r="C142" s="164" t="s">
        <v>427</v>
      </c>
      <c r="D142" s="993" t="s">
        <v>433</v>
      </c>
      <c r="E142" s="969" t="s">
        <v>282</v>
      </c>
      <c r="F142" s="1000">
        <v>253923</v>
      </c>
      <c r="G142" s="1000"/>
      <c r="H142" s="1000">
        <v>253923</v>
      </c>
      <c r="I142" s="1000"/>
      <c r="J142" s="971">
        <f t="shared" ref="J142" si="517">H142-F142</f>
        <v>0</v>
      </c>
      <c r="K142" s="1000">
        <v>253923</v>
      </c>
      <c r="L142" s="541">
        <f t="shared" ref="L142" si="518">K142-H142</f>
        <v>0</v>
      </c>
      <c r="M142" s="1000">
        <v>253942</v>
      </c>
      <c r="N142" s="1000"/>
      <c r="O142" s="541">
        <f t="shared" ref="O142" si="519">M142-K142</f>
        <v>19</v>
      </c>
      <c r="P142" s="541">
        <f t="shared" ref="P142" si="520">M142-H142</f>
        <v>19</v>
      </c>
      <c r="Q142" s="1000">
        <v>253942</v>
      </c>
      <c r="R142" s="1000"/>
      <c r="S142" s="971">
        <f t="shared" ref="S142" si="521">Q142-M142</f>
        <v>0</v>
      </c>
      <c r="T142" s="542">
        <f t="shared" ref="T142" si="522">Q142-F142</f>
        <v>19</v>
      </c>
      <c r="U142" s="542"/>
      <c r="V142" s="541">
        <f t="shared" ref="V142" si="523">P142</f>
        <v>19</v>
      </c>
      <c r="W142" s="543">
        <f t="shared" ref="W142" si="524">T142-V142</f>
        <v>0</v>
      </c>
      <c r="X142" s="972" t="s">
        <v>437</v>
      </c>
      <c r="Y142" s="972" t="s">
        <v>436</v>
      </c>
      <c r="Z142" s="972" t="s">
        <v>29</v>
      </c>
      <c r="AA142" s="972">
        <v>2011</v>
      </c>
      <c r="AB142" s="992" t="s">
        <v>433</v>
      </c>
      <c r="AC142" s="1001">
        <v>8</v>
      </c>
      <c r="AD142" s="974">
        <f t="shared" ref="AD142" si="525">T142/AC142</f>
        <v>2.375</v>
      </c>
      <c r="AE142" s="975">
        <v>24.45</v>
      </c>
      <c r="AF142" s="976">
        <f t="shared" ref="AF142" si="526">AD142*AE142</f>
        <v>58.068750000000001</v>
      </c>
      <c r="AG142" s="1030" t="s">
        <v>279</v>
      </c>
      <c r="AH142" s="1007">
        <f t="shared" ref="AH142" si="527">AF142</f>
        <v>58.068750000000001</v>
      </c>
      <c r="AI142" s="978">
        <f t="shared" ref="AI142" si="528">AD142</f>
        <v>2.375</v>
      </c>
      <c r="AJ142" s="982">
        <f t="shared" ref="AJ142" si="529">T142</f>
        <v>19</v>
      </c>
      <c r="AK142" s="989"/>
      <c r="AL142" s="985"/>
      <c r="AM142" s="991"/>
    </row>
    <row r="143" spans="1:39">
      <c r="A143" s="999">
        <v>45695</v>
      </c>
      <c r="B143" s="164" t="s">
        <v>126</v>
      </c>
      <c r="C143" s="164" t="s">
        <v>427</v>
      </c>
      <c r="D143" s="993" t="s">
        <v>433</v>
      </c>
      <c r="E143" s="969" t="s">
        <v>282</v>
      </c>
      <c r="F143" s="1000">
        <v>253942</v>
      </c>
      <c r="G143" s="1000"/>
      <c r="H143" s="1000">
        <v>253942</v>
      </c>
      <c r="I143" s="1000"/>
      <c r="J143" s="971">
        <f t="shared" ref="J143" si="530">H143-F143</f>
        <v>0</v>
      </c>
      <c r="K143" s="1000">
        <v>253942</v>
      </c>
      <c r="L143" s="541">
        <f t="shared" ref="L143" si="531">K143-H143</f>
        <v>0</v>
      </c>
      <c r="M143" s="1000">
        <v>253987</v>
      </c>
      <c r="N143" s="1000"/>
      <c r="O143" s="541">
        <f t="shared" ref="O143" si="532">M143-K143</f>
        <v>45</v>
      </c>
      <c r="P143" s="541">
        <f t="shared" ref="P143" si="533">M143-H143</f>
        <v>45</v>
      </c>
      <c r="Q143" s="1000">
        <v>253987</v>
      </c>
      <c r="R143" s="1000"/>
      <c r="S143" s="971">
        <f t="shared" ref="S143" si="534">Q143-M143</f>
        <v>0</v>
      </c>
      <c r="T143" s="542">
        <f t="shared" ref="T143" si="535">Q143-F143</f>
        <v>45</v>
      </c>
      <c r="U143" s="542"/>
      <c r="V143" s="541">
        <f t="shared" ref="V143" si="536">P143</f>
        <v>45</v>
      </c>
      <c r="W143" s="543">
        <f t="shared" ref="W143" si="537">T143-V143</f>
        <v>0</v>
      </c>
      <c r="X143" s="972" t="s">
        <v>437</v>
      </c>
      <c r="Y143" s="972" t="s">
        <v>436</v>
      </c>
      <c r="Z143" s="972" t="s">
        <v>29</v>
      </c>
      <c r="AA143" s="972">
        <v>2011</v>
      </c>
      <c r="AB143" s="992" t="s">
        <v>433</v>
      </c>
      <c r="AC143" s="1001">
        <v>8</v>
      </c>
      <c r="AD143" s="974">
        <f t="shared" ref="AD143" si="538">T143/AC143</f>
        <v>5.625</v>
      </c>
      <c r="AE143" s="975">
        <v>24.45</v>
      </c>
      <c r="AF143" s="976">
        <f t="shared" ref="AF143" si="539">AD143*AE143</f>
        <v>137.53125</v>
      </c>
      <c r="AG143" s="1030" t="s">
        <v>279</v>
      </c>
      <c r="AH143" s="1007">
        <f t="shared" ref="AH143" si="540">AF143</f>
        <v>137.53125</v>
      </c>
      <c r="AI143" s="978">
        <f t="shared" ref="AI143" si="541">AD143</f>
        <v>5.625</v>
      </c>
      <c r="AJ143" s="982">
        <f t="shared" ref="AJ143" si="542">T143</f>
        <v>45</v>
      </c>
      <c r="AK143" s="987"/>
      <c r="AL143" s="988"/>
    </row>
    <row r="144" spans="1:39">
      <c r="A144" s="999">
        <v>45698</v>
      </c>
      <c r="B144" s="164" t="s">
        <v>126</v>
      </c>
      <c r="C144" s="164" t="s">
        <v>427</v>
      </c>
      <c r="D144" s="993" t="s">
        <v>433</v>
      </c>
      <c r="E144" s="969" t="s">
        <v>282</v>
      </c>
      <c r="F144" s="1000">
        <v>253987</v>
      </c>
      <c r="G144" s="1000"/>
      <c r="H144" s="1000">
        <v>253987</v>
      </c>
      <c r="I144" s="1000"/>
      <c r="J144" s="971">
        <f t="shared" ref="J144" si="543">H144-F144</f>
        <v>0</v>
      </c>
      <c r="K144" s="1000">
        <v>253987</v>
      </c>
      <c r="L144" s="541">
        <f t="shared" ref="L144" si="544">K144-H144</f>
        <v>0</v>
      </c>
      <c r="M144" s="1000">
        <v>253996</v>
      </c>
      <c r="N144" s="1000"/>
      <c r="O144" s="541">
        <f t="shared" ref="O144" si="545">M144-K144</f>
        <v>9</v>
      </c>
      <c r="P144" s="541">
        <f t="shared" ref="P144" si="546">M144-H144</f>
        <v>9</v>
      </c>
      <c r="Q144" s="1000">
        <v>253996</v>
      </c>
      <c r="R144" s="1000"/>
      <c r="S144" s="971">
        <f t="shared" ref="S144" si="547">Q144-M144</f>
        <v>0</v>
      </c>
      <c r="T144" s="542">
        <f t="shared" ref="T144" si="548">Q144-F144</f>
        <v>9</v>
      </c>
      <c r="U144" s="542"/>
      <c r="V144" s="541">
        <f t="shared" ref="V144" si="549">P144</f>
        <v>9</v>
      </c>
      <c r="W144" s="543">
        <f t="shared" ref="W144" si="550">T144-V144</f>
        <v>0</v>
      </c>
      <c r="X144" s="972" t="s">
        <v>437</v>
      </c>
      <c r="Y144" s="972" t="s">
        <v>436</v>
      </c>
      <c r="Z144" s="972" t="s">
        <v>29</v>
      </c>
      <c r="AA144" s="972">
        <v>2011</v>
      </c>
      <c r="AB144" s="992" t="s">
        <v>433</v>
      </c>
      <c r="AC144" s="1001">
        <v>8</v>
      </c>
      <c r="AD144" s="974">
        <f t="shared" ref="AD144" si="551">T144/AC144</f>
        <v>1.125</v>
      </c>
      <c r="AE144" s="975">
        <v>24.45</v>
      </c>
      <c r="AF144" s="976">
        <f t="shared" ref="AF144" si="552">AD144*AE144</f>
        <v>27.506249999999998</v>
      </c>
      <c r="AG144" s="1030" t="s">
        <v>279</v>
      </c>
      <c r="AH144" s="1007">
        <f t="shared" ref="AH144" si="553">AF144</f>
        <v>27.506249999999998</v>
      </c>
      <c r="AI144" s="978">
        <f t="shared" ref="AI144" si="554">AD144</f>
        <v>1.125</v>
      </c>
      <c r="AJ144" s="982">
        <f t="shared" ref="AJ144" si="555">T144</f>
        <v>9</v>
      </c>
      <c r="AK144" s="987"/>
      <c r="AL144" s="988"/>
    </row>
    <row r="145" spans="1:39">
      <c r="A145" s="999">
        <v>45699</v>
      </c>
      <c r="B145" s="164" t="s">
        <v>126</v>
      </c>
      <c r="C145" s="164" t="s">
        <v>427</v>
      </c>
      <c r="D145" s="993" t="s">
        <v>433</v>
      </c>
      <c r="E145" s="969" t="s">
        <v>282</v>
      </c>
      <c r="F145" s="1000">
        <v>254002</v>
      </c>
      <c r="G145" s="1000"/>
      <c r="H145" s="1000">
        <v>254002</v>
      </c>
      <c r="I145" s="1000"/>
      <c r="J145" s="971">
        <f t="shared" ref="J145" si="556">H145-F145</f>
        <v>0</v>
      </c>
      <c r="K145" s="1000">
        <v>254002</v>
      </c>
      <c r="L145" s="541">
        <f t="shared" ref="L145" si="557">K145-H145</f>
        <v>0</v>
      </c>
      <c r="M145" s="1000">
        <v>254024</v>
      </c>
      <c r="N145" s="1000"/>
      <c r="O145" s="541">
        <f t="shared" ref="O145" si="558">M145-K145</f>
        <v>22</v>
      </c>
      <c r="P145" s="541">
        <f t="shared" ref="P145" si="559">M145-H145</f>
        <v>22</v>
      </c>
      <c r="Q145" s="1000">
        <v>254024</v>
      </c>
      <c r="R145" s="1000"/>
      <c r="S145" s="971">
        <f t="shared" ref="S145" si="560">Q145-M145</f>
        <v>0</v>
      </c>
      <c r="T145" s="542">
        <f t="shared" ref="T145" si="561">Q145-F145</f>
        <v>22</v>
      </c>
      <c r="U145" s="542"/>
      <c r="V145" s="541">
        <f t="shared" ref="V145" si="562">P145</f>
        <v>22</v>
      </c>
      <c r="W145" s="543">
        <f t="shared" ref="W145" si="563">T145-V145</f>
        <v>0</v>
      </c>
      <c r="X145" s="972" t="s">
        <v>437</v>
      </c>
      <c r="Y145" s="972" t="s">
        <v>436</v>
      </c>
      <c r="Z145" s="972" t="s">
        <v>29</v>
      </c>
      <c r="AA145" s="972">
        <v>2011</v>
      </c>
      <c r="AB145" s="992" t="s">
        <v>433</v>
      </c>
      <c r="AC145" s="1001">
        <v>8</v>
      </c>
      <c r="AD145" s="974">
        <f t="shared" ref="AD145" si="564">T145/AC145</f>
        <v>2.75</v>
      </c>
      <c r="AE145" s="975">
        <v>24.45</v>
      </c>
      <c r="AF145" s="976">
        <f t="shared" ref="AF145" si="565">AD145*AE145</f>
        <v>67.237499999999997</v>
      </c>
      <c r="AG145" s="1030" t="s">
        <v>279</v>
      </c>
      <c r="AH145" s="1007">
        <f t="shared" ref="AH145" si="566">AF145</f>
        <v>67.237499999999997</v>
      </c>
      <c r="AI145" s="978">
        <f t="shared" ref="AI145" si="567">AD145</f>
        <v>2.75</v>
      </c>
      <c r="AJ145" s="982">
        <f t="shared" ref="AJ145" si="568">T145</f>
        <v>22</v>
      </c>
      <c r="AK145" s="989" t="s">
        <v>439</v>
      </c>
      <c r="AL145" s="985" t="s">
        <v>440</v>
      </c>
      <c r="AM145" s="986" t="s">
        <v>2</v>
      </c>
    </row>
    <row r="146" spans="1:39">
      <c r="A146" s="999">
        <v>45700</v>
      </c>
      <c r="B146" s="164" t="s">
        <v>126</v>
      </c>
      <c r="C146" s="164" t="s">
        <v>427</v>
      </c>
      <c r="D146" s="993" t="s">
        <v>433</v>
      </c>
      <c r="E146" s="969" t="s">
        <v>282</v>
      </c>
      <c r="F146" s="1000">
        <v>254024</v>
      </c>
      <c r="G146" s="1000"/>
      <c r="H146" s="1000">
        <v>254024</v>
      </c>
      <c r="I146" s="1000"/>
      <c r="J146" s="971">
        <f t="shared" ref="J146" si="569">H146-F146</f>
        <v>0</v>
      </c>
      <c r="K146" s="1000">
        <v>254024</v>
      </c>
      <c r="L146" s="541">
        <f t="shared" ref="L146" si="570">K146-H146</f>
        <v>0</v>
      </c>
      <c r="M146" s="1000">
        <v>254050</v>
      </c>
      <c r="N146" s="1000"/>
      <c r="O146" s="541">
        <f t="shared" ref="O146" si="571">M146-K146</f>
        <v>26</v>
      </c>
      <c r="P146" s="541">
        <f t="shared" ref="P146" si="572">M146-H146</f>
        <v>26</v>
      </c>
      <c r="Q146" s="1000">
        <v>254050</v>
      </c>
      <c r="R146" s="1000"/>
      <c r="S146" s="971">
        <f t="shared" ref="S146" si="573">Q146-M146</f>
        <v>0</v>
      </c>
      <c r="T146" s="542">
        <f t="shared" ref="T146" si="574">Q146-F146</f>
        <v>26</v>
      </c>
      <c r="U146" s="542"/>
      <c r="V146" s="541">
        <f t="shared" ref="V146" si="575">P146</f>
        <v>26</v>
      </c>
      <c r="W146" s="543">
        <f t="shared" ref="W146" si="576">T146-V146</f>
        <v>0</v>
      </c>
      <c r="X146" s="972" t="s">
        <v>437</v>
      </c>
      <c r="Y146" s="972" t="s">
        <v>436</v>
      </c>
      <c r="Z146" s="972" t="s">
        <v>29</v>
      </c>
      <c r="AA146" s="972">
        <v>2011</v>
      </c>
      <c r="AB146" s="992" t="s">
        <v>433</v>
      </c>
      <c r="AC146" s="1001">
        <v>8</v>
      </c>
      <c r="AD146" s="974">
        <f t="shared" ref="AD146" si="577">T146/AC146</f>
        <v>3.25</v>
      </c>
      <c r="AE146" s="975">
        <v>24.45</v>
      </c>
      <c r="AF146" s="976">
        <f t="shared" ref="AF146" si="578">AD146*AE146</f>
        <v>79.462499999999991</v>
      </c>
      <c r="AG146" s="1030" t="s">
        <v>279</v>
      </c>
      <c r="AH146" s="1007">
        <f t="shared" ref="AH146" si="579">AF146</f>
        <v>79.462499999999991</v>
      </c>
      <c r="AI146" s="978">
        <f t="shared" ref="AI146" si="580">AD146</f>
        <v>3.25</v>
      </c>
      <c r="AJ146" s="982">
        <f t="shared" ref="AJ146" si="581">T146</f>
        <v>26</v>
      </c>
      <c r="AK146" s="994">
        <f>SUM(AH142:AH146)</f>
        <v>369.80624999999998</v>
      </c>
      <c r="AL146" s="995">
        <v>500</v>
      </c>
      <c r="AM146" s="996">
        <v>45701</v>
      </c>
    </row>
    <row r="147" spans="1:39">
      <c r="A147" s="999">
        <v>45701</v>
      </c>
      <c r="B147" s="164" t="s">
        <v>126</v>
      </c>
      <c r="C147" s="164" t="s">
        <v>427</v>
      </c>
      <c r="D147" s="993" t="s">
        <v>433</v>
      </c>
      <c r="E147" s="969" t="s">
        <v>282</v>
      </c>
      <c r="F147" s="1000">
        <v>254050</v>
      </c>
      <c r="G147" s="1000"/>
      <c r="H147" s="1000">
        <v>254050</v>
      </c>
      <c r="I147" s="1000"/>
      <c r="J147" s="971">
        <f t="shared" ref="J147" si="582">H147-F147</f>
        <v>0</v>
      </c>
      <c r="K147" s="1000">
        <v>254050</v>
      </c>
      <c r="L147" s="541">
        <f t="shared" ref="L147" si="583">K147-H147</f>
        <v>0</v>
      </c>
      <c r="M147" s="1000">
        <v>254080</v>
      </c>
      <c r="N147" s="1000"/>
      <c r="O147" s="541">
        <f t="shared" ref="O147" si="584">M147-K147</f>
        <v>30</v>
      </c>
      <c r="P147" s="541">
        <f t="shared" ref="P147" si="585">M147-H147</f>
        <v>30</v>
      </c>
      <c r="Q147" s="1000">
        <v>254080</v>
      </c>
      <c r="R147" s="1000"/>
      <c r="S147" s="971">
        <f t="shared" ref="S147" si="586">Q147-M147</f>
        <v>0</v>
      </c>
      <c r="T147" s="542">
        <f t="shared" ref="T147" si="587">Q147-F147</f>
        <v>30</v>
      </c>
      <c r="U147" s="542"/>
      <c r="V147" s="541">
        <f t="shared" ref="V147" si="588">P147</f>
        <v>30</v>
      </c>
      <c r="W147" s="543">
        <f t="shared" ref="W147" si="589">T147-V147</f>
        <v>0</v>
      </c>
      <c r="X147" s="972" t="s">
        <v>437</v>
      </c>
      <c r="Y147" s="972" t="s">
        <v>436</v>
      </c>
      <c r="Z147" s="972" t="s">
        <v>29</v>
      </c>
      <c r="AA147" s="972">
        <v>2011</v>
      </c>
      <c r="AB147" s="992" t="s">
        <v>433</v>
      </c>
      <c r="AC147" s="1001">
        <v>8</v>
      </c>
      <c r="AD147" s="974">
        <f t="shared" ref="AD147" si="590">T147/AC147</f>
        <v>3.75</v>
      </c>
      <c r="AE147" s="975">
        <v>24.45</v>
      </c>
      <c r="AF147" s="976">
        <f t="shared" ref="AF147" si="591">AD147*AE147</f>
        <v>91.6875</v>
      </c>
      <c r="AG147" s="1030" t="s">
        <v>279</v>
      </c>
      <c r="AH147" s="1007">
        <f t="shared" ref="AH147" si="592">AF147</f>
        <v>91.6875</v>
      </c>
      <c r="AI147" s="978">
        <f t="shared" ref="AI147" si="593">AD147</f>
        <v>3.75</v>
      </c>
      <c r="AJ147" s="982">
        <f t="shared" ref="AJ147" si="594">T147</f>
        <v>30</v>
      </c>
      <c r="AK147" s="987"/>
      <c r="AL147" s="988"/>
    </row>
    <row r="148" spans="1:39">
      <c r="A148" s="999">
        <v>45702</v>
      </c>
      <c r="B148" s="164" t="s">
        <v>126</v>
      </c>
      <c r="C148" s="164" t="s">
        <v>427</v>
      </c>
      <c r="D148" s="993" t="s">
        <v>433</v>
      </c>
      <c r="E148" s="969" t="s">
        <v>282</v>
      </c>
      <c r="F148" s="1000">
        <v>254080</v>
      </c>
      <c r="G148" s="1000"/>
      <c r="H148" s="1000">
        <v>254080</v>
      </c>
      <c r="I148" s="1000"/>
      <c r="J148" s="971">
        <f t="shared" ref="J148" si="595">H148-F148</f>
        <v>0</v>
      </c>
      <c r="K148" s="1000">
        <v>254080</v>
      </c>
      <c r="L148" s="541">
        <f t="shared" ref="L148" si="596">K148-H148</f>
        <v>0</v>
      </c>
      <c r="M148" s="1000">
        <v>254110</v>
      </c>
      <c r="N148" s="1000"/>
      <c r="O148" s="541">
        <f t="shared" ref="O148" si="597">M148-K148</f>
        <v>30</v>
      </c>
      <c r="P148" s="541">
        <f t="shared" ref="P148" si="598">M148-H148</f>
        <v>30</v>
      </c>
      <c r="Q148" s="1000">
        <v>254110</v>
      </c>
      <c r="R148" s="1000"/>
      <c r="S148" s="971">
        <f t="shared" ref="S148" si="599">Q148-M148</f>
        <v>0</v>
      </c>
      <c r="T148" s="542">
        <f t="shared" ref="T148" si="600">Q148-F148</f>
        <v>30</v>
      </c>
      <c r="U148" s="542"/>
      <c r="V148" s="541">
        <f t="shared" ref="V148" si="601">P148</f>
        <v>30</v>
      </c>
      <c r="W148" s="543">
        <f t="shared" ref="W148" si="602">T148-V148</f>
        <v>0</v>
      </c>
      <c r="X148" s="972" t="s">
        <v>437</v>
      </c>
      <c r="Y148" s="972" t="s">
        <v>436</v>
      </c>
      <c r="Z148" s="972" t="s">
        <v>29</v>
      </c>
      <c r="AA148" s="972">
        <v>2011</v>
      </c>
      <c r="AB148" s="992" t="s">
        <v>433</v>
      </c>
      <c r="AC148" s="1001">
        <v>8</v>
      </c>
      <c r="AD148" s="974">
        <f t="shared" ref="AD148" si="603">T148/AC148</f>
        <v>3.75</v>
      </c>
      <c r="AE148" s="975">
        <v>24.45</v>
      </c>
      <c r="AF148" s="976">
        <f t="shared" ref="AF148" si="604">AD148*AE148</f>
        <v>91.6875</v>
      </c>
      <c r="AG148" s="1030" t="s">
        <v>279</v>
      </c>
      <c r="AH148" s="1007">
        <f t="shared" ref="AH148" si="605">AF148</f>
        <v>91.6875</v>
      </c>
      <c r="AI148" s="978">
        <f t="shared" ref="AI148" si="606">AD148</f>
        <v>3.75</v>
      </c>
      <c r="AJ148" s="982">
        <f t="shared" ref="AJ148" si="607">T148</f>
        <v>30</v>
      </c>
      <c r="AK148" s="987"/>
      <c r="AL148" s="988"/>
    </row>
    <row r="149" spans="1:39">
      <c r="A149" s="999">
        <v>45705</v>
      </c>
      <c r="B149" s="164" t="s">
        <v>126</v>
      </c>
      <c r="C149" s="164" t="s">
        <v>427</v>
      </c>
      <c r="D149" s="993" t="s">
        <v>433</v>
      </c>
      <c r="E149" s="969" t="s">
        <v>282</v>
      </c>
      <c r="F149" s="1000">
        <v>254110</v>
      </c>
      <c r="G149" s="1000"/>
      <c r="H149" s="1000">
        <v>254110</v>
      </c>
      <c r="I149" s="1000"/>
      <c r="J149" s="971">
        <f t="shared" ref="J149" si="608">H149-F149</f>
        <v>0</v>
      </c>
      <c r="K149" s="1000">
        <v>254110</v>
      </c>
      <c r="L149" s="541">
        <f t="shared" ref="L149" si="609">K149-H149</f>
        <v>0</v>
      </c>
      <c r="M149" s="1000">
        <v>254146</v>
      </c>
      <c r="N149" s="1000"/>
      <c r="O149" s="541">
        <f t="shared" ref="O149" si="610">M149-K149</f>
        <v>36</v>
      </c>
      <c r="P149" s="541">
        <f t="shared" ref="P149" si="611">M149-H149</f>
        <v>36</v>
      </c>
      <c r="Q149" s="1000">
        <v>254146</v>
      </c>
      <c r="R149" s="1000"/>
      <c r="S149" s="971">
        <f t="shared" ref="S149" si="612">Q149-M149</f>
        <v>0</v>
      </c>
      <c r="T149" s="542">
        <f t="shared" ref="T149" si="613">Q149-F149</f>
        <v>36</v>
      </c>
      <c r="U149" s="542"/>
      <c r="V149" s="541">
        <f t="shared" ref="V149" si="614">P149</f>
        <v>36</v>
      </c>
      <c r="W149" s="543">
        <f t="shared" ref="W149" si="615">T149-V149</f>
        <v>0</v>
      </c>
      <c r="X149" s="972" t="s">
        <v>437</v>
      </c>
      <c r="Y149" s="972" t="s">
        <v>436</v>
      </c>
      <c r="Z149" s="972" t="s">
        <v>29</v>
      </c>
      <c r="AA149" s="972">
        <v>2011</v>
      </c>
      <c r="AB149" s="992" t="s">
        <v>433</v>
      </c>
      <c r="AC149" s="1001">
        <v>8</v>
      </c>
      <c r="AD149" s="974">
        <f t="shared" ref="AD149" si="616">T149/AC149</f>
        <v>4.5</v>
      </c>
      <c r="AE149" s="975">
        <v>24.45</v>
      </c>
      <c r="AF149" s="976">
        <f t="shared" ref="AF149" si="617">AD149*AE149</f>
        <v>110.02499999999999</v>
      </c>
      <c r="AG149" s="1030" t="s">
        <v>279</v>
      </c>
      <c r="AH149" s="1007">
        <f t="shared" ref="AH149" si="618">AF149</f>
        <v>110.02499999999999</v>
      </c>
      <c r="AI149" s="978">
        <f t="shared" ref="AI149" si="619">AD149</f>
        <v>4.5</v>
      </c>
      <c r="AJ149" s="982">
        <f t="shared" ref="AJ149" si="620">T149</f>
        <v>36</v>
      </c>
      <c r="AK149" s="989"/>
      <c r="AL149" s="985"/>
      <c r="AM149" s="986"/>
    </row>
    <row r="150" spans="1:39">
      <c r="A150" s="999">
        <v>45706</v>
      </c>
      <c r="B150" s="164" t="s">
        <v>126</v>
      </c>
      <c r="C150" s="164" t="s">
        <v>427</v>
      </c>
      <c r="D150" s="993" t="s">
        <v>433</v>
      </c>
      <c r="E150" s="969" t="s">
        <v>282</v>
      </c>
      <c r="F150" s="1000">
        <v>254146</v>
      </c>
      <c r="G150" s="1000"/>
      <c r="H150" s="1000">
        <v>254146</v>
      </c>
      <c r="I150" s="1000"/>
      <c r="J150" s="971">
        <f t="shared" ref="J150" si="621">H150-F150</f>
        <v>0</v>
      </c>
      <c r="K150" s="1000">
        <v>254146</v>
      </c>
      <c r="L150" s="541">
        <f t="shared" ref="L150" si="622">K150-H150</f>
        <v>0</v>
      </c>
      <c r="M150" s="1000">
        <v>254189</v>
      </c>
      <c r="N150" s="1000"/>
      <c r="O150" s="541">
        <f t="shared" ref="O150" si="623">M150-K150</f>
        <v>43</v>
      </c>
      <c r="P150" s="541">
        <f t="shared" ref="P150" si="624">M150-H150</f>
        <v>43</v>
      </c>
      <c r="Q150" s="1000">
        <v>254189</v>
      </c>
      <c r="R150" s="1000"/>
      <c r="S150" s="971">
        <f t="shared" ref="S150" si="625">Q150-M150</f>
        <v>0</v>
      </c>
      <c r="T150" s="542">
        <f t="shared" ref="T150" si="626">Q150-F150</f>
        <v>43</v>
      </c>
      <c r="U150" s="542"/>
      <c r="V150" s="541">
        <f t="shared" ref="V150" si="627">P150</f>
        <v>43</v>
      </c>
      <c r="W150" s="543">
        <f t="shared" ref="W150" si="628">T150-V150</f>
        <v>0</v>
      </c>
      <c r="X150" s="972" t="s">
        <v>437</v>
      </c>
      <c r="Y150" s="972" t="s">
        <v>436</v>
      </c>
      <c r="Z150" s="972" t="s">
        <v>29</v>
      </c>
      <c r="AA150" s="972">
        <v>2011</v>
      </c>
      <c r="AB150" s="992" t="s">
        <v>433</v>
      </c>
      <c r="AC150" s="1001">
        <v>8</v>
      </c>
      <c r="AD150" s="974">
        <f t="shared" ref="AD150" si="629">T150/AC150</f>
        <v>5.375</v>
      </c>
      <c r="AE150" s="975">
        <v>24.45</v>
      </c>
      <c r="AF150" s="976">
        <f t="shared" ref="AF150" si="630">AD150*AE150</f>
        <v>131.41874999999999</v>
      </c>
      <c r="AG150" s="1030" t="s">
        <v>279</v>
      </c>
      <c r="AH150" s="1007">
        <f t="shared" ref="AH150" si="631">AF150</f>
        <v>131.41874999999999</v>
      </c>
      <c r="AI150" s="978">
        <f t="shared" ref="AI150" si="632">AD150</f>
        <v>5.375</v>
      </c>
      <c r="AJ150" s="982">
        <f t="shared" ref="AJ150" si="633">T150</f>
        <v>43</v>
      </c>
      <c r="AK150" s="989" t="s">
        <v>439</v>
      </c>
      <c r="AL150" s="985" t="s">
        <v>440</v>
      </c>
      <c r="AM150" s="986" t="s">
        <v>2</v>
      </c>
    </row>
    <row r="151" spans="1:39">
      <c r="A151" s="999">
        <v>45707</v>
      </c>
      <c r="B151" s="164" t="s">
        <v>126</v>
      </c>
      <c r="C151" s="164" t="s">
        <v>427</v>
      </c>
      <c r="D151" s="993" t="s">
        <v>433</v>
      </c>
      <c r="E151" s="969" t="s">
        <v>282</v>
      </c>
      <c r="F151" s="1000">
        <v>254189</v>
      </c>
      <c r="G151" s="1000"/>
      <c r="H151" s="1000">
        <v>254189</v>
      </c>
      <c r="I151" s="1000"/>
      <c r="J151" s="971">
        <f t="shared" ref="J151" si="634">H151-F151</f>
        <v>0</v>
      </c>
      <c r="K151" s="1000">
        <v>254189</v>
      </c>
      <c r="L151" s="541">
        <f t="shared" ref="L151" si="635">K151-H151</f>
        <v>0</v>
      </c>
      <c r="M151" s="1000">
        <v>254244</v>
      </c>
      <c r="N151" s="1000"/>
      <c r="O151" s="541">
        <f t="shared" ref="O151" si="636">M151-K151</f>
        <v>55</v>
      </c>
      <c r="P151" s="541">
        <f t="shared" ref="P151" si="637">M151-H151</f>
        <v>55</v>
      </c>
      <c r="Q151" s="1000">
        <v>254244</v>
      </c>
      <c r="R151" s="1000"/>
      <c r="S151" s="971">
        <f t="shared" ref="S151" si="638">Q151-M151</f>
        <v>0</v>
      </c>
      <c r="T151" s="542">
        <f t="shared" ref="T151" si="639">Q151-F151</f>
        <v>55</v>
      </c>
      <c r="U151" s="542"/>
      <c r="V151" s="541">
        <f t="shared" ref="V151" si="640">P151</f>
        <v>55</v>
      </c>
      <c r="W151" s="543">
        <f t="shared" ref="W151" si="641">T151-V151</f>
        <v>0</v>
      </c>
      <c r="X151" s="972" t="s">
        <v>437</v>
      </c>
      <c r="Y151" s="972" t="s">
        <v>436</v>
      </c>
      <c r="Z151" s="972" t="s">
        <v>29</v>
      </c>
      <c r="AA151" s="972">
        <v>2011</v>
      </c>
      <c r="AB151" s="992" t="s">
        <v>433</v>
      </c>
      <c r="AC151" s="1001">
        <v>8</v>
      </c>
      <c r="AD151" s="974">
        <f t="shared" ref="AD151" si="642">T151/AC151</f>
        <v>6.875</v>
      </c>
      <c r="AE151" s="975">
        <v>24.45</v>
      </c>
      <c r="AF151" s="976">
        <f t="shared" ref="AF151" si="643">AD151*AE151</f>
        <v>168.09375</v>
      </c>
      <c r="AG151" s="1030" t="s">
        <v>279</v>
      </c>
      <c r="AH151" s="1007">
        <f t="shared" ref="AH151" si="644">AF151</f>
        <v>168.09375</v>
      </c>
      <c r="AI151" s="978">
        <f t="shared" ref="AI151" si="645">AD151</f>
        <v>6.875</v>
      </c>
      <c r="AJ151" s="982">
        <f t="shared" ref="AJ151" si="646">T151</f>
        <v>55</v>
      </c>
      <c r="AK151" s="994">
        <f>SUM(AH147:AH151)</f>
        <v>592.91249999999991</v>
      </c>
      <c r="AL151" s="995">
        <v>600</v>
      </c>
      <c r="AM151" s="996">
        <v>45708</v>
      </c>
    </row>
    <row r="152" spans="1:39">
      <c r="A152" s="999">
        <v>45708</v>
      </c>
      <c r="B152" s="164" t="s">
        <v>126</v>
      </c>
      <c r="C152" s="164" t="s">
        <v>427</v>
      </c>
      <c r="D152" s="993" t="s">
        <v>433</v>
      </c>
      <c r="E152" s="969" t="s">
        <v>282</v>
      </c>
      <c r="F152" s="1000">
        <v>254245</v>
      </c>
      <c r="G152" s="1000"/>
      <c r="H152" s="1000">
        <v>254245</v>
      </c>
      <c r="I152" s="1000"/>
      <c r="J152" s="971">
        <f t="shared" ref="J152" si="647">H152-F152</f>
        <v>0</v>
      </c>
      <c r="K152" s="1000">
        <v>254245</v>
      </c>
      <c r="L152" s="541">
        <f t="shared" ref="L152" si="648">K152-H152</f>
        <v>0</v>
      </c>
      <c r="M152" s="1000">
        <v>254269</v>
      </c>
      <c r="N152" s="1000"/>
      <c r="O152" s="541">
        <f t="shared" ref="O152" si="649">M152-K152</f>
        <v>24</v>
      </c>
      <c r="P152" s="541">
        <f t="shared" ref="P152" si="650">M152-H152</f>
        <v>24</v>
      </c>
      <c r="Q152" s="1000">
        <v>254269</v>
      </c>
      <c r="R152" s="1000"/>
      <c r="S152" s="971">
        <f t="shared" ref="S152" si="651">Q152-M152</f>
        <v>0</v>
      </c>
      <c r="T152" s="542">
        <f t="shared" ref="T152" si="652">Q152-F152</f>
        <v>24</v>
      </c>
      <c r="U152" s="542"/>
      <c r="V152" s="541">
        <f t="shared" ref="V152" si="653">P152</f>
        <v>24</v>
      </c>
      <c r="W152" s="543">
        <f t="shared" ref="W152" si="654">T152-V152</f>
        <v>0</v>
      </c>
      <c r="X152" s="972" t="s">
        <v>437</v>
      </c>
      <c r="Y152" s="972" t="s">
        <v>436</v>
      </c>
      <c r="Z152" s="972" t="s">
        <v>29</v>
      </c>
      <c r="AA152" s="972">
        <v>2011</v>
      </c>
      <c r="AB152" s="992" t="s">
        <v>433</v>
      </c>
      <c r="AC152" s="1001">
        <v>8</v>
      </c>
      <c r="AD152" s="974">
        <f t="shared" ref="AD152" si="655">T152/AC152</f>
        <v>3</v>
      </c>
      <c r="AE152" s="975">
        <v>24.45</v>
      </c>
      <c r="AF152" s="976">
        <f t="shared" ref="AF152" si="656">AD152*AE152</f>
        <v>73.349999999999994</v>
      </c>
      <c r="AG152" s="1030" t="s">
        <v>279</v>
      </c>
      <c r="AH152" s="1007">
        <f t="shared" ref="AH152" si="657">AF152</f>
        <v>73.349999999999994</v>
      </c>
      <c r="AI152" s="978">
        <f t="shared" ref="AI152" si="658">AD152</f>
        <v>3</v>
      </c>
      <c r="AJ152" s="982">
        <f t="shared" ref="AJ152" si="659">T152</f>
        <v>24</v>
      </c>
      <c r="AK152" s="987"/>
      <c r="AL152" s="988"/>
    </row>
    <row r="153" spans="1:39">
      <c r="A153" s="999">
        <v>45709</v>
      </c>
      <c r="B153" s="164" t="s">
        <v>126</v>
      </c>
      <c r="C153" s="164" t="s">
        <v>427</v>
      </c>
      <c r="D153" s="993" t="s">
        <v>433</v>
      </c>
      <c r="E153" s="969" t="s">
        <v>282</v>
      </c>
      <c r="F153" s="1000">
        <v>254269</v>
      </c>
      <c r="G153" s="1000"/>
      <c r="H153" s="1000">
        <v>254269</v>
      </c>
      <c r="I153" s="1000"/>
      <c r="J153" s="971">
        <f t="shared" ref="J153" si="660">H153-F153</f>
        <v>0</v>
      </c>
      <c r="K153" s="1000">
        <v>254269</v>
      </c>
      <c r="L153" s="541">
        <f t="shared" ref="L153" si="661">K153-H153</f>
        <v>0</v>
      </c>
      <c r="M153" s="1000">
        <v>254299</v>
      </c>
      <c r="N153" s="1000"/>
      <c r="O153" s="541">
        <f t="shared" ref="O153" si="662">M153-K153</f>
        <v>30</v>
      </c>
      <c r="P153" s="541">
        <f t="shared" ref="P153" si="663">M153-H153</f>
        <v>30</v>
      </c>
      <c r="Q153" s="1000">
        <v>254299</v>
      </c>
      <c r="R153" s="1000"/>
      <c r="S153" s="971">
        <f t="shared" ref="S153" si="664">Q153-M153</f>
        <v>0</v>
      </c>
      <c r="T153" s="542">
        <f t="shared" ref="T153" si="665">Q153-F153</f>
        <v>30</v>
      </c>
      <c r="U153" s="542"/>
      <c r="V153" s="541">
        <f t="shared" ref="V153" si="666">P153</f>
        <v>30</v>
      </c>
      <c r="W153" s="543">
        <f t="shared" ref="W153" si="667">T153-V153</f>
        <v>0</v>
      </c>
      <c r="X153" s="972" t="s">
        <v>437</v>
      </c>
      <c r="Y153" s="972" t="s">
        <v>436</v>
      </c>
      <c r="Z153" s="972" t="s">
        <v>29</v>
      </c>
      <c r="AA153" s="972">
        <v>2011</v>
      </c>
      <c r="AB153" s="992" t="s">
        <v>433</v>
      </c>
      <c r="AC153" s="1001">
        <v>8</v>
      </c>
      <c r="AD153" s="974">
        <f t="shared" ref="AD153" si="668">T153/AC153</f>
        <v>3.75</v>
      </c>
      <c r="AE153" s="975">
        <v>24.45</v>
      </c>
      <c r="AF153" s="976">
        <f t="shared" ref="AF153" si="669">AD153*AE153</f>
        <v>91.6875</v>
      </c>
      <c r="AG153" s="1030" t="s">
        <v>279</v>
      </c>
      <c r="AH153" s="1007">
        <f t="shared" ref="AH153" si="670">AF153</f>
        <v>91.6875</v>
      </c>
      <c r="AI153" s="978">
        <f t="shared" ref="AI153" si="671">AD153</f>
        <v>3.75</v>
      </c>
      <c r="AJ153" s="982">
        <f t="shared" ref="AJ153" si="672">T153</f>
        <v>30</v>
      </c>
      <c r="AK153" s="989"/>
      <c r="AL153" s="985"/>
      <c r="AM153" s="986"/>
    </row>
    <row r="154" spans="1:39">
      <c r="A154" s="999">
        <v>45712</v>
      </c>
      <c r="B154" s="164" t="s">
        <v>126</v>
      </c>
      <c r="C154" s="164" t="s">
        <v>427</v>
      </c>
      <c r="D154" s="993" t="s">
        <v>433</v>
      </c>
      <c r="E154" s="969" t="s">
        <v>282</v>
      </c>
      <c r="F154" s="1000">
        <v>254304</v>
      </c>
      <c r="G154" s="1000"/>
      <c r="H154" s="1000">
        <v>254304</v>
      </c>
      <c r="I154" s="1000"/>
      <c r="J154" s="971">
        <f t="shared" ref="J154" si="673">H154-F154</f>
        <v>0</v>
      </c>
      <c r="K154" s="1000">
        <v>254304</v>
      </c>
      <c r="L154" s="541">
        <f t="shared" ref="L154" si="674">K154-H154</f>
        <v>0</v>
      </c>
      <c r="M154" s="1000">
        <v>254321</v>
      </c>
      <c r="N154" s="1000"/>
      <c r="O154" s="541">
        <f t="shared" ref="O154" si="675">M154-K154</f>
        <v>17</v>
      </c>
      <c r="P154" s="541">
        <f t="shared" ref="P154" si="676">M154-H154</f>
        <v>17</v>
      </c>
      <c r="Q154" s="1000">
        <v>254321</v>
      </c>
      <c r="R154" s="1000"/>
      <c r="S154" s="971">
        <f t="shared" ref="S154" si="677">Q154-M154</f>
        <v>0</v>
      </c>
      <c r="T154" s="542">
        <f t="shared" ref="T154" si="678">Q154-F154</f>
        <v>17</v>
      </c>
      <c r="U154" s="542"/>
      <c r="V154" s="541">
        <f t="shared" ref="V154" si="679">P154</f>
        <v>17</v>
      </c>
      <c r="W154" s="543">
        <f t="shared" ref="W154" si="680">T154-V154</f>
        <v>0</v>
      </c>
      <c r="X154" s="972" t="s">
        <v>437</v>
      </c>
      <c r="Y154" s="972" t="s">
        <v>436</v>
      </c>
      <c r="Z154" s="972" t="s">
        <v>29</v>
      </c>
      <c r="AA154" s="972">
        <v>2011</v>
      </c>
      <c r="AB154" s="992" t="s">
        <v>433</v>
      </c>
      <c r="AC154" s="1001">
        <v>8</v>
      </c>
      <c r="AD154" s="974">
        <f t="shared" ref="AD154" si="681">T154/AC154</f>
        <v>2.125</v>
      </c>
      <c r="AE154" s="975">
        <v>24.45</v>
      </c>
      <c r="AF154" s="976">
        <f t="shared" ref="AF154" si="682">AD154*AE154</f>
        <v>51.956249999999997</v>
      </c>
      <c r="AG154" s="1030" t="s">
        <v>279</v>
      </c>
      <c r="AH154" s="1007">
        <f t="shared" ref="AH154" si="683">AF154</f>
        <v>51.956249999999997</v>
      </c>
      <c r="AI154" s="978">
        <f t="shared" ref="AI154" si="684">AD154</f>
        <v>2.125</v>
      </c>
      <c r="AJ154" s="982">
        <f t="shared" ref="AJ154" si="685">T154</f>
        <v>17</v>
      </c>
      <c r="AK154" s="989"/>
      <c r="AL154" s="985"/>
      <c r="AM154" s="991"/>
    </row>
    <row r="155" spans="1:39">
      <c r="A155" s="999">
        <v>45713</v>
      </c>
      <c r="B155" s="164" t="s">
        <v>126</v>
      </c>
      <c r="C155" s="164" t="s">
        <v>427</v>
      </c>
      <c r="D155" s="993" t="s">
        <v>433</v>
      </c>
      <c r="E155" s="969" t="s">
        <v>282</v>
      </c>
      <c r="F155" s="1000">
        <v>254327</v>
      </c>
      <c r="G155" s="1000"/>
      <c r="H155" s="1000">
        <v>254327</v>
      </c>
      <c r="I155" s="1000"/>
      <c r="J155" s="971">
        <f t="shared" ref="J155" si="686">H155-F155</f>
        <v>0</v>
      </c>
      <c r="K155" s="1000">
        <v>254327</v>
      </c>
      <c r="L155" s="541">
        <f t="shared" ref="L155" si="687">K155-H155</f>
        <v>0</v>
      </c>
      <c r="M155" s="1000">
        <v>254358</v>
      </c>
      <c r="N155" s="1000"/>
      <c r="O155" s="541">
        <f t="shared" ref="O155" si="688">M155-K155</f>
        <v>31</v>
      </c>
      <c r="P155" s="541">
        <f t="shared" ref="P155" si="689">M155-H155</f>
        <v>31</v>
      </c>
      <c r="Q155" s="1000">
        <v>254358</v>
      </c>
      <c r="R155" s="1000"/>
      <c r="S155" s="971">
        <f t="shared" ref="S155" si="690">Q155-M155</f>
        <v>0</v>
      </c>
      <c r="T155" s="542">
        <f t="shared" ref="T155" si="691">Q155-F155</f>
        <v>31</v>
      </c>
      <c r="U155" s="542"/>
      <c r="V155" s="541">
        <f t="shared" ref="V155" si="692">P155</f>
        <v>31</v>
      </c>
      <c r="W155" s="543">
        <f t="shared" ref="W155" si="693">T155-V155</f>
        <v>0</v>
      </c>
      <c r="X155" s="972" t="s">
        <v>437</v>
      </c>
      <c r="Y155" s="972" t="s">
        <v>436</v>
      </c>
      <c r="Z155" s="972" t="s">
        <v>29</v>
      </c>
      <c r="AA155" s="972">
        <v>2011</v>
      </c>
      <c r="AB155" s="992" t="s">
        <v>433</v>
      </c>
      <c r="AC155" s="1001">
        <v>8</v>
      </c>
      <c r="AD155" s="974">
        <f t="shared" ref="AD155" si="694">T155/AC155</f>
        <v>3.875</v>
      </c>
      <c r="AE155" s="975">
        <v>24.45</v>
      </c>
      <c r="AF155" s="976">
        <f t="shared" ref="AF155" si="695">AD155*AE155</f>
        <v>94.743749999999991</v>
      </c>
      <c r="AG155" s="1030" t="s">
        <v>279</v>
      </c>
      <c r="AH155" s="1007">
        <f t="shared" ref="AH155" si="696">AF155</f>
        <v>94.743749999999991</v>
      </c>
      <c r="AI155" s="978">
        <f t="shared" ref="AI155" si="697">AD155</f>
        <v>3.875</v>
      </c>
      <c r="AJ155" s="982">
        <f t="shared" ref="AJ155" si="698">T155</f>
        <v>31</v>
      </c>
      <c r="AK155" s="987"/>
      <c r="AL155" s="988"/>
    </row>
    <row r="156" spans="1:39">
      <c r="A156" s="999">
        <v>45714</v>
      </c>
      <c r="B156" s="164" t="s">
        <v>126</v>
      </c>
      <c r="C156" s="164" t="s">
        <v>427</v>
      </c>
      <c r="D156" s="993" t="s">
        <v>433</v>
      </c>
      <c r="E156" s="969" t="s">
        <v>282</v>
      </c>
      <c r="F156" s="1000">
        <v>254358</v>
      </c>
      <c r="G156" s="1000"/>
      <c r="H156" s="1000">
        <v>254358</v>
      </c>
      <c r="I156" s="1000"/>
      <c r="J156" s="971">
        <f t="shared" ref="J156" si="699">H156-F156</f>
        <v>0</v>
      </c>
      <c r="K156" s="1000">
        <v>254358</v>
      </c>
      <c r="L156" s="541">
        <f t="shared" ref="L156" si="700">K156-H156</f>
        <v>0</v>
      </c>
      <c r="M156" s="1000">
        <v>254383</v>
      </c>
      <c r="N156" s="1000"/>
      <c r="O156" s="541">
        <f t="shared" ref="O156" si="701">M156-K156</f>
        <v>25</v>
      </c>
      <c r="P156" s="541">
        <f t="shared" ref="P156" si="702">M156-H156</f>
        <v>25</v>
      </c>
      <c r="Q156" s="1000">
        <v>254383</v>
      </c>
      <c r="R156" s="1000"/>
      <c r="S156" s="971">
        <f t="shared" ref="S156" si="703">Q156-M156</f>
        <v>0</v>
      </c>
      <c r="T156" s="542">
        <f t="shared" ref="T156" si="704">Q156-F156</f>
        <v>25</v>
      </c>
      <c r="U156" s="542"/>
      <c r="V156" s="541">
        <f t="shared" ref="V156" si="705">P156</f>
        <v>25</v>
      </c>
      <c r="W156" s="543">
        <f t="shared" ref="W156" si="706">T156-V156</f>
        <v>0</v>
      </c>
      <c r="X156" s="972" t="s">
        <v>437</v>
      </c>
      <c r="Y156" s="972" t="s">
        <v>436</v>
      </c>
      <c r="Z156" s="972" t="s">
        <v>29</v>
      </c>
      <c r="AA156" s="972">
        <v>2011</v>
      </c>
      <c r="AB156" s="992" t="s">
        <v>433</v>
      </c>
      <c r="AC156" s="1001">
        <v>8</v>
      </c>
      <c r="AD156" s="974">
        <f t="shared" ref="AD156" si="707">T156/AC156</f>
        <v>3.125</v>
      </c>
      <c r="AE156" s="975">
        <v>24.45</v>
      </c>
      <c r="AF156" s="976">
        <f t="shared" ref="AF156" si="708">AD156*AE156</f>
        <v>76.40625</v>
      </c>
      <c r="AG156" s="1030" t="s">
        <v>279</v>
      </c>
      <c r="AH156" s="1007">
        <f t="shared" ref="AH156" si="709">AF156</f>
        <v>76.40625</v>
      </c>
      <c r="AI156" s="978">
        <f t="shared" ref="AI156" si="710">AD156</f>
        <v>3.125</v>
      </c>
      <c r="AJ156" s="982">
        <f t="shared" ref="AJ156" si="711">T156</f>
        <v>25</v>
      </c>
      <c r="AK156" s="987"/>
      <c r="AL156" s="988"/>
    </row>
    <row r="157" spans="1:39">
      <c r="A157" s="999">
        <v>45715</v>
      </c>
      <c r="B157" s="164" t="s">
        <v>126</v>
      </c>
      <c r="C157" s="164" t="s">
        <v>427</v>
      </c>
      <c r="D157" s="993" t="s">
        <v>433</v>
      </c>
      <c r="E157" s="969" t="s">
        <v>282</v>
      </c>
      <c r="F157" s="1000">
        <v>254383</v>
      </c>
      <c r="G157" s="1000"/>
      <c r="H157" s="1000">
        <v>254383</v>
      </c>
      <c r="I157" s="1000"/>
      <c r="J157" s="971">
        <f t="shared" ref="J157" si="712">H157-F157</f>
        <v>0</v>
      </c>
      <c r="K157" s="1000">
        <v>254383</v>
      </c>
      <c r="L157" s="541">
        <f t="shared" ref="L157" si="713">K157-H157</f>
        <v>0</v>
      </c>
      <c r="M157" s="1000">
        <v>254428</v>
      </c>
      <c r="N157" s="1000"/>
      <c r="O157" s="541">
        <f t="shared" ref="O157" si="714">M157-K157</f>
        <v>45</v>
      </c>
      <c r="P157" s="541">
        <f t="shared" ref="P157" si="715">M157-H157</f>
        <v>45</v>
      </c>
      <c r="Q157" s="1000">
        <v>254428</v>
      </c>
      <c r="R157" s="1000"/>
      <c r="S157" s="971">
        <f t="shared" ref="S157" si="716">Q157-M157</f>
        <v>0</v>
      </c>
      <c r="T157" s="542">
        <f t="shared" ref="T157" si="717">Q157-F157</f>
        <v>45</v>
      </c>
      <c r="U157" s="542"/>
      <c r="V157" s="541">
        <f t="shared" ref="V157" si="718">P157</f>
        <v>45</v>
      </c>
      <c r="W157" s="543">
        <f t="shared" ref="W157" si="719">T157-V157</f>
        <v>0</v>
      </c>
      <c r="X157" s="972" t="s">
        <v>437</v>
      </c>
      <c r="Y157" s="972" t="s">
        <v>436</v>
      </c>
      <c r="Z157" s="972" t="s">
        <v>29</v>
      </c>
      <c r="AA157" s="972">
        <v>2011</v>
      </c>
      <c r="AB157" s="992" t="s">
        <v>433</v>
      </c>
      <c r="AC157" s="1001">
        <v>8</v>
      </c>
      <c r="AD157" s="974">
        <f t="shared" ref="AD157" si="720">T157/AC157</f>
        <v>5.625</v>
      </c>
      <c r="AE157" s="975">
        <v>24.45</v>
      </c>
      <c r="AF157" s="976">
        <f t="shared" ref="AF157" si="721">AD157*AE157</f>
        <v>137.53125</v>
      </c>
      <c r="AG157" s="1030" t="s">
        <v>279</v>
      </c>
      <c r="AH157" s="1007">
        <f t="shared" ref="AH157" si="722">AF157</f>
        <v>137.53125</v>
      </c>
      <c r="AI157" s="978">
        <f t="shared" ref="AI157" si="723">AD157</f>
        <v>5.625</v>
      </c>
      <c r="AJ157" s="982">
        <f t="shared" ref="AJ157" si="724">T157</f>
        <v>45</v>
      </c>
      <c r="AK157" s="989" t="s">
        <v>439</v>
      </c>
      <c r="AL157" s="985" t="s">
        <v>440</v>
      </c>
      <c r="AM157" s="986" t="s">
        <v>2</v>
      </c>
    </row>
    <row r="158" spans="1:39">
      <c r="A158" s="999">
        <v>45716</v>
      </c>
      <c r="B158" s="164" t="s">
        <v>126</v>
      </c>
      <c r="C158" s="164" t="s">
        <v>427</v>
      </c>
      <c r="D158" s="993" t="s">
        <v>433</v>
      </c>
      <c r="E158" s="969" t="s">
        <v>282</v>
      </c>
      <c r="F158" s="1000">
        <v>254428</v>
      </c>
      <c r="G158" s="1000"/>
      <c r="H158" s="1000">
        <v>254428</v>
      </c>
      <c r="I158" s="1000"/>
      <c r="J158" s="971">
        <f t="shared" ref="J158" si="725">H158-F158</f>
        <v>0</v>
      </c>
      <c r="K158" s="1000">
        <v>254428</v>
      </c>
      <c r="L158" s="541">
        <f t="shared" ref="L158" si="726">K158-H158</f>
        <v>0</v>
      </c>
      <c r="M158" s="1000">
        <v>254466</v>
      </c>
      <c r="N158" s="1000"/>
      <c r="O158" s="541">
        <f t="shared" ref="O158" si="727">M158-K158</f>
        <v>38</v>
      </c>
      <c r="P158" s="541">
        <f t="shared" ref="P158" si="728">M158-H158</f>
        <v>38</v>
      </c>
      <c r="Q158" s="1000">
        <v>254466</v>
      </c>
      <c r="R158" s="1000"/>
      <c r="S158" s="971">
        <f t="shared" ref="S158" si="729">Q158-M158</f>
        <v>0</v>
      </c>
      <c r="T158" s="542">
        <f t="shared" ref="T158" si="730">Q158-F158</f>
        <v>38</v>
      </c>
      <c r="U158" s="542"/>
      <c r="V158" s="541">
        <f t="shared" ref="V158" si="731">P158</f>
        <v>38</v>
      </c>
      <c r="W158" s="543">
        <f t="shared" ref="W158" si="732">T158-V158</f>
        <v>0</v>
      </c>
      <c r="X158" s="972" t="s">
        <v>437</v>
      </c>
      <c r="Y158" s="972" t="s">
        <v>436</v>
      </c>
      <c r="Z158" s="972" t="s">
        <v>29</v>
      </c>
      <c r="AA158" s="972">
        <v>2011</v>
      </c>
      <c r="AB158" s="992" t="s">
        <v>433</v>
      </c>
      <c r="AC158" s="1001">
        <v>8</v>
      </c>
      <c r="AD158" s="974">
        <f t="shared" ref="AD158" si="733">T158/AC158</f>
        <v>4.75</v>
      </c>
      <c r="AE158" s="975">
        <v>24.45</v>
      </c>
      <c r="AF158" s="976">
        <f t="shared" ref="AF158" si="734">AD158*AE158</f>
        <v>116.1375</v>
      </c>
      <c r="AG158" s="1030" t="s">
        <v>279</v>
      </c>
      <c r="AH158" s="1007">
        <f t="shared" ref="AH158" si="735">AF158</f>
        <v>116.1375</v>
      </c>
      <c r="AI158" s="978">
        <f t="shared" ref="AI158" si="736">AD158</f>
        <v>4.75</v>
      </c>
      <c r="AJ158" s="982">
        <f t="shared" ref="AJ158" si="737">T158</f>
        <v>38</v>
      </c>
      <c r="AK158" s="994">
        <f>SUM(AH152:AH158)</f>
        <v>641.8125</v>
      </c>
      <c r="AL158" s="995">
        <v>600</v>
      </c>
      <c r="AM158" s="996">
        <v>45719</v>
      </c>
    </row>
    <row r="159" spans="1:39">
      <c r="A159" s="999">
        <v>45719</v>
      </c>
      <c r="B159" s="164" t="s">
        <v>126</v>
      </c>
      <c r="C159" s="164" t="s">
        <v>427</v>
      </c>
      <c r="D159" s="993" t="s">
        <v>433</v>
      </c>
      <c r="E159" s="969" t="s">
        <v>282</v>
      </c>
      <c r="F159" s="1000">
        <v>254466</v>
      </c>
      <c r="G159" s="1000"/>
      <c r="H159" s="1000">
        <v>254466</v>
      </c>
      <c r="I159" s="1000"/>
      <c r="J159" s="971">
        <f t="shared" ref="J159" si="738">H159-F159</f>
        <v>0</v>
      </c>
      <c r="K159" s="1000">
        <v>254466</v>
      </c>
      <c r="L159" s="541">
        <f t="shared" ref="L159" si="739">K159-H159</f>
        <v>0</v>
      </c>
      <c r="M159" s="1000">
        <v>254487</v>
      </c>
      <c r="N159" s="1000"/>
      <c r="O159" s="541">
        <f t="shared" ref="O159" si="740">M159-K159</f>
        <v>21</v>
      </c>
      <c r="P159" s="541">
        <f t="shared" ref="P159" si="741">M159-H159</f>
        <v>21</v>
      </c>
      <c r="Q159" s="1000">
        <v>254487</v>
      </c>
      <c r="R159" s="1000"/>
      <c r="S159" s="971">
        <f t="shared" ref="S159" si="742">Q159-M159</f>
        <v>0</v>
      </c>
      <c r="T159" s="542">
        <f t="shared" ref="T159" si="743">Q159-F159</f>
        <v>21</v>
      </c>
      <c r="U159" s="542"/>
      <c r="V159" s="541">
        <f t="shared" ref="V159" si="744">P159</f>
        <v>21</v>
      </c>
      <c r="W159" s="543">
        <f t="shared" ref="W159" si="745">T159-V159</f>
        <v>0</v>
      </c>
      <c r="X159" s="972" t="s">
        <v>437</v>
      </c>
      <c r="Y159" s="972" t="s">
        <v>436</v>
      </c>
      <c r="Z159" s="972" t="s">
        <v>29</v>
      </c>
      <c r="AA159" s="972">
        <v>2011</v>
      </c>
      <c r="AB159" s="992" t="s">
        <v>433</v>
      </c>
      <c r="AC159" s="1001">
        <v>8</v>
      </c>
      <c r="AD159" s="974">
        <f t="shared" ref="AD159" si="746">T159/AC159</f>
        <v>2.625</v>
      </c>
      <c r="AE159" s="975">
        <v>24.45</v>
      </c>
      <c r="AF159" s="976">
        <f t="shared" ref="AF159" si="747">AD159*AE159</f>
        <v>64.181249999999991</v>
      </c>
      <c r="AG159" s="1030" t="s">
        <v>279</v>
      </c>
      <c r="AH159" s="1007">
        <f t="shared" ref="AH159" si="748">AF159</f>
        <v>64.181249999999991</v>
      </c>
      <c r="AI159" s="978">
        <f t="shared" ref="AI159" si="749">AD159</f>
        <v>2.625</v>
      </c>
      <c r="AJ159" s="982">
        <f t="shared" ref="AJ159" si="750">T159</f>
        <v>21</v>
      </c>
      <c r="AK159" s="987"/>
      <c r="AL159" s="988"/>
    </row>
    <row r="160" spans="1:39">
      <c r="A160" s="999">
        <v>45720</v>
      </c>
      <c r="B160" s="164" t="s">
        <v>126</v>
      </c>
      <c r="C160" s="164" t="s">
        <v>427</v>
      </c>
      <c r="D160" s="993" t="s">
        <v>433</v>
      </c>
      <c r="E160" s="969" t="s">
        <v>282</v>
      </c>
      <c r="F160" s="1000">
        <v>254487</v>
      </c>
      <c r="G160" s="1000"/>
      <c r="H160" s="1000">
        <v>254487</v>
      </c>
      <c r="I160" s="1000"/>
      <c r="J160" s="971">
        <f t="shared" ref="J160" si="751">H160-F160</f>
        <v>0</v>
      </c>
      <c r="K160" s="1000">
        <v>254487</v>
      </c>
      <c r="L160" s="541">
        <f t="shared" ref="L160" si="752">K160-H160</f>
        <v>0</v>
      </c>
      <c r="M160" s="1000">
        <v>254528</v>
      </c>
      <c r="N160" s="1000"/>
      <c r="O160" s="541">
        <f t="shared" ref="O160" si="753">M160-K160</f>
        <v>41</v>
      </c>
      <c r="P160" s="541">
        <f t="shared" ref="P160" si="754">M160-H160</f>
        <v>41</v>
      </c>
      <c r="Q160" s="1000">
        <v>254528</v>
      </c>
      <c r="R160" s="1000"/>
      <c r="S160" s="971">
        <f t="shared" ref="S160" si="755">Q160-M160</f>
        <v>0</v>
      </c>
      <c r="T160" s="542">
        <f t="shared" ref="T160" si="756">Q160-F160</f>
        <v>41</v>
      </c>
      <c r="U160" s="542"/>
      <c r="V160" s="541">
        <f t="shared" ref="V160" si="757">P160</f>
        <v>41</v>
      </c>
      <c r="W160" s="543">
        <f t="shared" ref="W160" si="758">T160-V160</f>
        <v>0</v>
      </c>
      <c r="X160" s="972" t="s">
        <v>437</v>
      </c>
      <c r="Y160" s="972" t="s">
        <v>436</v>
      </c>
      <c r="Z160" s="972" t="s">
        <v>29</v>
      </c>
      <c r="AA160" s="972">
        <v>2011</v>
      </c>
      <c r="AB160" s="992" t="s">
        <v>433</v>
      </c>
      <c r="AC160" s="1001">
        <v>8</v>
      </c>
      <c r="AD160" s="974">
        <f t="shared" ref="AD160" si="759">T160/AC160</f>
        <v>5.125</v>
      </c>
      <c r="AE160" s="975">
        <v>24.45</v>
      </c>
      <c r="AF160" s="976">
        <f t="shared" ref="AF160" si="760">AD160*AE160</f>
        <v>125.30624999999999</v>
      </c>
      <c r="AG160" s="1030" t="s">
        <v>279</v>
      </c>
      <c r="AH160" s="1007">
        <f t="shared" ref="AH160" si="761">AF160</f>
        <v>125.30624999999999</v>
      </c>
      <c r="AI160" s="978">
        <f t="shared" ref="AI160" si="762">AD160</f>
        <v>5.125</v>
      </c>
      <c r="AJ160" s="982">
        <f t="shared" ref="AJ160" si="763">T160</f>
        <v>41</v>
      </c>
      <c r="AK160" s="987"/>
      <c r="AL160" s="988"/>
    </row>
    <row r="161" spans="1:39">
      <c r="A161" s="999">
        <v>45721</v>
      </c>
      <c r="B161" s="164" t="s">
        <v>126</v>
      </c>
      <c r="C161" s="164" t="s">
        <v>427</v>
      </c>
      <c r="D161" s="993" t="s">
        <v>433</v>
      </c>
      <c r="E161" s="969" t="s">
        <v>282</v>
      </c>
      <c r="F161" s="1000">
        <v>254528</v>
      </c>
      <c r="G161" s="1000"/>
      <c r="H161" s="1000">
        <v>254528</v>
      </c>
      <c r="I161" s="1000"/>
      <c r="J161" s="971">
        <f t="shared" ref="J161" si="764">H161-F161</f>
        <v>0</v>
      </c>
      <c r="K161" s="1000">
        <v>254528</v>
      </c>
      <c r="L161" s="541">
        <f t="shared" ref="L161" si="765">K161-H161</f>
        <v>0</v>
      </c>
      <c r="M161" s="1000">
        <v>254568</v>
      </c>
      <c r="N161" s="1000"/>
      <c r="O161" s="541">
        <f t="shared" ref="O161" si="766">M161-K161</f>
        <v>40</v>
      </c>
      <c r="P161" s="541">
        <f t="shared" ref="P161" si="767">M161-H161</f>
        <v>40</v>
      </c>
      <c r="Q161" s="1000">
        <v>254568</v>
      </c>
      <c r="R161" s="1000"/>
      <c r="S161" s="971">
        <f t="shared" ref="S161" si="768">Q161-M161</f>
        <v>0</v>
      </c>
      <c r="T161" s="542">
        <f t="shared" ref="T161" si="769">Q161-F161</f>
        <v>40</v>
      </c>
      <c r="U161" s="542"/>
      <c r="V161" s="541">
        <f t="shared" ref="V161" si="770">P161</f>
        <v>40</v>
      </c>
      <c r="W161" s="543">
        <f t="shared" ref="W161" si="771">T161-V161</f>
        <v>0</v>
      </c>
      <c r="X161" s="972" t="s">
        <v>437</v>
      </c>
      <c r="Y161" s="972" t="s">
        <v>436</v>
      </c>
      <c r="Z161" s="972" t="s">
        <v>29</v>
      </c>
      <c r="AA161" s="972">
        <v>2011</v>
      </c>
      <c r="AB161" s="992" t="s">
        <v>433</v>
      </c>
      <c r="AC161" s="1001">
        <v>8</v>
      </c>
      <c r="AD161" s="974">
        <f t="shared" ref="AD161" si="772">T161/AC161</f>
        <v>5</v>
      </c>
      <c r="AE161" s="975">
        <v>24.45</v>
      </c>
      <c r="AF161" s="976">
        <f t="shared" ref="AF161" si="773">AD161*AE161</f>
        <v>122.25</v>
      </c>
      <c r="AG161" s="1030" t="s">
        <v>279</v>
      </c>
      <c r="AH161" s="1007">
        <f t="shared" ref="AH161" si="774">AF161</f>
        <v>122.25</v>
      </c>
      <c r="AI161" s="978">
        <f t="shared" ref="AI161" si="775">AD161</f>
        <v>5</v>
      </c>
      <c r="AJ161" s="982">
        <f t="shared" ref="AJ161" si="776">T161</f>
        <v>40</v>
      </c>
      <c r="AK161" s="989"/>
      <c r="AL161" s="985"/>
      <c r="AM161" s="986"/>
    </row>
    <row r="162" spans="1:39">
      <c r="A162" s="999">
        <v>45722</v>
      </c>
      <c r="B162" s="164" t="s">
        <v>126</v>
      </c>
      <c r="C162" s="164" t="s">
        <v>427</v>
      </c>
      <c r="D162" s="993" t="s">
        <v>433</v>
      </c>
      <c r="E162" s="969" t="s">
        <v>282</v>
      </c>
      <c r="F162" s="1000">
        <v>254568</v>
      </c>
      <c r="G162" s="1000"/>
      <c r="H162" s="1000">
        <v>254568</v>
      </c>
      <c r="I162" s="1000"/>
      <c r="J162" s="971">
        <f t="shared" ref="J162" si="777">H162-F162</f>
        <v>0</v>
      </c>
      <c r="K162" s="1000">
        <v>254568</v>
      </c>
      <c r="L162" s="541">
        <f t="shared" ref="L162" si="778">K162-H162</f>
        <v>0</v>
      </c>
      <c r="M162" s="1000">
        <v>254610</v>
      </c>
      <c r="N162" s="1000"/>
      <c r="O162" s="541">
        <f t="shared" ref="O162" si="779">M162-K162</f>
        <v>42</v>
      </c>
      <c r="P162" s="541">
        <f t="shared" ref="P162" si="780">M162-H162</f>
        <v>42</v>
      </c>
      <c r="Q162" s="1000">
        <v>254610</v>
      </c>
      <c r="R162" s="1000"/>
      <c r="S162" s="971">
        <f t="shared" ref="S162" si="781">Q162-M162</f>
        <v>0</v>
      </c>
      <c r="T162" s="542">
        <f t="shared" ref="T162" si="782">Q162-F162</f>
        <v>42</v>
      </c>
      <c r="U162" s="542"/>
      <c r="V162" s="541">
        <f t="shared" ref="V162" si="783">P162</f>
        <v>42</v>
      </c>
      <c r="W162" s="543">
        <f t="shared" ref="W162" si="784">T162-V162</f>
        <v>0</v>
      </c>
      <c r="X162" s="972" t="s">
        <v>437</v>
      </c>
      <c r="Y162" s="972" t="s">
        <v>436</v>
      </c>
      <c r="Z162" s="972" t="s">
        <v>29</v>
      </c>
      <c r="AA162" s="972">
        <v>2011</v>
      </c>
      <c r="AB162" s="992" t="s">
        <v>433</v>
      </c>
      <c r="AC162" s="1001">
        <v>8</v>
      </c>
      <c r="AD162" s="974">
        <f t="shared" ref="AD162" si="785">T162/AC162</f>
        <v>5.25</v>
      </c>
      <c r="AE162" s="975">
        <v>24.45</v>
      </c>
      <c r="AF162" s="976">
        <f t="shared" ref="AF162" si="786">AD162*AE162</f>
        <v>128.36249999999998</v>
      </c>
      <c r="AG162" s="1030" t="s">
        <v>279</v>
      </c>
      <c r="AH162" s="1007">
        <f t="shared" ref="AH162" si="787">AF162</f>
        <v>128.36249999999998</v>
      </c>
      <c r="AI162" s="978">
        <f t="shared" ref="AI162" si="788">AD162</f>
        <v>5.25</v>
      </c>
      <c r="AJ162" s="982">
        <f t="shared" ref="AJ162" si="789">T162</f>
        <v>42</v>
      </c>
      <c r="AK162" s="989" t="s">
        <v>439</v>
      </c>
      <c r="AL162" s="985" t="s">
        <v>440</v>
      </c>
      <c r="AM162" s="986" t="s">
        <v>2</v>
      </c>
    </row>
    <row r="163" spans="1:39">
      <c r="A163" s="999">
        <v>45723</v>
      </c>
      <c r="B163" s="164" t="s">
        <v>126</v>
      </c>
      <c r="C163" s="164" t="s">
        <v>427</v>
      </c>
      <c r="D163" s="993" t="s">
        <v>433</v>
      </c>
      <c r="E163" s="969" t="s">
        <v>282</v>
      </c>
      <c r="F163" s="1000">
        <v>254610</v>
      </c>
      <c r="G163" s="1000"/>
      <c r="H163" s="1000">
        <v>254610</v>
      </c>
      <c r="I163" s="1000"/>
      <c r="J163" s="971">
        <f t="shared" ref="J163" si="790">H163-F163</f>
        <v>0</v>
      </c>
      <c r="K163" s="1000">
        <v>254610</v>
      </c>
      <c r="L163" s="541">
        <f t="shared" ref="L163" si="791">K163-H163</f>
        <v>0</v>
      </c>
      <c r="M163" s="1000">
        <v>254652</v>
      </c>
      <c r="N163" s="1000"/>
      <c r="O163" s="541">
        <f t="shared" ref="O163" si="792">M163-K163</f>
        <v>42</v>
      </c>
      <c r="P163" s="541">
        <f t="shared" ref="P163" si="793">M163-H163</f>
        <v>42</v>
      </c>
      <c r="Q163" s="1000">
        <v>254664</v>
      </c>
      <c r="R163" s="1000"/>
      <c r="S163" s="971">
        <f t="shared" ref="S163" si="794">Q163-M163</f>
        <v>12</v>
      </c>
      <c r="T163" s="542">
        <f t="shared" ref="T163" si="795">Q163-F163</f>
        <v>54</v>
      </c>
      <c r="U163" s="542"/>
      <c r="V163" s="541">
        <f t="shared" ref="V163" si="796">P163</f>
        <v>42</v>
      </c>
      <c r="W163" s="543">
        <f t="shared" ref="W163" si="797">T163-V163</f>
        <v>12</v>
      </c>
      <c r="X163" s="972" t="s">
        <v>437</v>
      </c>
      <c r="Y163" s="972" t="s">
        <v>436</v>
      </c>
      <c r="Z163" s="972" t="s">
        <v>29</v>
      </c>
      <c r="AA163" s="972">
        <v>2011</v>
      </c>
      <c r="AB163" s="992" t="s">
        <v>433</v>
      </c>
      <c r="AC163" s="1001">
        <v>8</v>
      </c>
      <c r="AD163" s="974">
        <f t="shared" ref="AD163" si="798">T163/AC163</f>
        <v>6.75</v>
      </c>
      <c r="AE163" s="975">
        <v>24.45</v>
      </c>
      <c r="AF163" s="976">
        <f t="shared" ref="AF163" si="799">AD163*AE163</f>
        <v>165.03749999999999</v>
      </c>
      <c r="AG163" s="1030" t="s">
        <v>279</v>
      </c>
      <c r="AH163" s="1007">
        <f t="shared" ref="AH163" si="800">AF163</f>
        <v>165.03749999999999</v>
      </c>
      <c r="AI163" s="978">
        <f t="shared" ref="AI163" si="801">AD163</f>
        <v>6.75</v>
      </c>
      <c r="AJ163" s="982">
        <f t="shared" ref="AJ163" si="802">T163</f>
        <v>54</v>
      </c>
      <c r="AK163" s="994">
        <f>SUM(AH159:AH163)</f>
        <v>605.13749999999993</v>
      </c>
      <c r="AL163" s="995">
        <v>600</v>
      </c>
      <c r="AM163" s="996">
        <v>45726</v>
      </c>
    </row>
    <row r="164" spans="1:39">
      <c r="A164" s="999">
        <v>45726</v>
      </c>
      <c r="B164" s="164" t="s">
        <v>126</v>
      </c>
      <c r="C164" s="164" t="s">
        <v>427</v>
      </c>
      <c r="D164" s="993" t="s">
        <v>433</v>
      </c>
      <c r="E164" s="969" t="s">
        <v>282</v>
      </c>
      <c r="F164" s="1000">
        <v>254664</v>
      </c>
      <c r="G164" s="1000"/>
      <c r="H164" s="1000">
        <v>254664</v>
      </c>
      <c r="I164" s="1000"/>
      <c r="J164" s="971">
        <f t="shared" ref="J164" si="803">H164-F164</f>
        <v>0</v>
      </c>
      <c r="K164" s="1000">
        <v>254664</v>
      </c>
      <c r="L164" s="541">
        <f t="shared" ref="L164" si="804">K164-H164</f>
        <v>0</v>
      </c>
      <c r="M164" s="1000">
        <v>254696</v>
      </c>
      <c r="N164" s="1000"/>
      <c r="O164" s="541">
        <f t="shared" ref="O164" si="805">M164-K164</f>
        <v>32</v>
      </c>
      <c r="P164" s="541">
        <f t="shared" ref="P164" si="806">M164-H164</f>
        <v>32</v>
      </c>
      <c r="Q164" s="1000">
        <v>254696</v>
      </c>
      <c r="R164" s="1000"/>
      <c r="S164" s="971">
        <f t="shared" ref="S164" si="807">Q164-M164</f>
        <v>0</v>
      </c>
      <c r="T164" s="542">
        <f t="shared" ref="T164" si="808">Q164-F164</f>
        <v>32</v>
      </c>
      <c r="U164" s="542"/>
      <c r="V164" s="541">
        <f t="shared" ref="V164" si="809">P164</f>
        <v>32</v>
      </c>
      <c r="W164" s="543">
        <f t="shared" ref="W164" si="810">T164-V164</f>
        <v>0</v>
      </c>
      <c r="X164" s="972" t="s">
        <v>437</v>
      </c>
      <c r="Y164" s="972" t="s">
        <v>436</v>
      </c>
      <c r="Z164" s="972" t="s">
        <v>29</v>
      </c>
      <c r="AA164" s="972">
        <v>2011</v>
      </c>
      <c r="AB164" s="992" t="s">
        <v>433</v>
      </c>
      <c r="AC164" s="1001">
        <v>8</v>
      </c>
      <c r="AD164" s="974">
        <f t="shared" ref="AD164" si="811">T164/AC164</f>
        <v>4</v>
      </c>
      <c r="AE164" s="975">
        <v>24.45</v>
      </c>
      <c r="AF164" s="976">
        <f t="shared" ref="AF164" si="812">AD164*AE164</f>
        <v>97.8</v>
      </c>
      <c r="AG164" s="1030" t="s">
        <v>279</v>
      </c>
      <c r="AH164" s="1007">
        <f t="shared" ref="AH164" si="813">AF164</f>
        <v>97.8</v>
      </c>
      <c r="AI164" s="978">
        <f t="shared" ref="AI164" si="814">AD164</f>
        <v>4</v>
      </c>
      <c r="AJ164" s="982">
        <f t="shared" ref="AJ164" si="815">T164</f>
        <v>32</v>
      </c>
      <c r="AK164" s="987"/>
      <c r="AL164" s="988"/>
    </row>
    <row r="165" spans="1:39">
      <c r="A165" s="999">
        <v>45727</v>
      </c>
      <c r="B165" s="164" t="s">
        <v>126</v>
      </c>
      <c r="C165" s="164" t="s">
        <v>427</v>
      </c>
      <c r="D165" s="993" t="s">
        <v>433</v>
      </c>
      <c r="E165" s="969" t="s">
        <v>282</v>
      </c>
      <c r="F165" s="1000">
        <v>254693</v>
      </c>
      <c r="G165" s="1000"/>
      <c r="H165" s="1000">
        <v>254693</v>
      </c>
      <c r="I165" s="1000"/>
      <c r="J165" s="971">
        <f t="shared" ref="J165" si="816">H165-F165</f>
        <v>0</v>
      </c>
      <c r="K165" s="1000">
        <v>254693</v>
      </c>
      <c r="L165" s="541">
        <f t="shared" ref="L165" si="817">K165-H165</f>
        <v>0</v>
      </c>
      <c r="M165" s="1000">
        <v>254720</v>
      </c>
      <c r="N165" s="1000"/>
      <c r="O165" s="541">
        <f t="shared" ref="O165" si="818">M165-K165</f>
        <v>27</v>
      </c>
      <c r="P165" s="541">
        <f t="shared" ref="P165" si="819">M165-H165</f>
        <v>27</v>
      </c>
      <c r="Q165" s="1000">
        <v>254720</v>
      </c>
      <c r="R165" s="1000"/>
      <c r="S165" s="971">
        <f t="shared" ref="S165" si="820">Q165-M165</f>
        <v>0</v>
      </c>
      <c r="T165" s="542">
        <f t="shared" ref="T165" si="821">Q165-F165</f>
        <v>27</v>
      </c>
      <c r="U165" s="542"/>
      <c r="V165" s="541">
        <f t="shared" ref="V165" si="822">P165</f>
        <v>27</v>
      </c>
      <c r="W165" s="543">
        <f t="shared" ref="W165" si="823">T165-V165</f>
        <v>0</v>
      </c>
      <c r="X165" s="972" t="s">
        <v>437</v>
      </c>
      <c r="Y165" s="972" t="s">
        <v>436</v>
      </c>
      <c r="Z165" s="972" t="s">
        <v>29</v>
      </c>
      <c r="AA165" s="972">
        <v>2011</v>
      </c>
      <c r="AB165" s="992" t="s">
        <v>433</v>
      </c>
      <c r="AC165" s="1001">
        <v>8</v>
      </c>
      <c r="AD165" s="974">
        <f t="shared" ref="AD165" si="824">T165/AC165</f>
        <v>3.375</v>
      </c>
      <c r="AE165" s="975">
        <v>24.45</v>
      </c>
      <c r="AF165" s="976">
        <f t="shared" ref="AF165" si="825">AD165*AE165</f>
        <v>82.518749999999997</v>
      </c>
      <c r="AG165" s="1030" t="s">
        <v>279</v>
      </c>
      <c r="AH165" s="1007">
        <f t="shared" ref="AH165" si="826">AF165</f>
        <v>82.518749999999997</v>
      </c>
      <c r="AI165" s="978">
        <f t="shared" ref="AI165" si="827">AD165</f>
        <v>3.375</v>
      </c>
      <c r="AJ165" s="982">
        <f t="shared" ref="AJ165" si="828">T165</f>
        <v>27</v>
      </c>
      <c r="AK165" s="989"/>
      <c r="AL165" s="985"/>
      <c r="AM165" s="986"/>
    </row>
    <row r="166" spans="1:39">
      <c r="A166" s="999">
        <v>45728</v>
      </c>
      <c r="B166" s="164" t="s">
        <v>126</v>
      </c>
      <c r="C166" s="164" t="s">
        <v>427</v>
      </c>
      <c r="D166" s="993" t="s">
        <v>433</v>
      </c>
      <c r="E166" s="969" t="s">
        <v>282</v>
      </c>
      <c r="F166" s="1000">
        <v>254720</v>
      </c>
      <c r="G166" s="1000"/>
      <c r="H166" s="1000">
        <v>254720</v>
      </c>
      <c r="I166" s="1000"/>
      <c r="J166" s="971">
        <f t="shared" ref="J166" si="829">H166-F166</f>
        <v>0</v>
      </c>
      <c r="K166" s="1000">
        <v>254720</v>
      </c>
      <c r="L166" s="541">
        <f t="shared" ref="L166" si="830">K166-H166</f>
        <v>0</v>
      </c>
      <c r="M166" s="1000">
        <v>254746</v>
      </c>
      <c r="N166" s="1000"/>
      <c r="O166" s="541">
        <f t="shared" ref="O166" si="831">M166-K166</f>
        <v>26</v>
      </c>
      <c r="P166" s="541">
        <f t="shared" ref="P166" si="832">M166-H166</f>
        <v>26</v>
      </c>
      <c r="Q166" s="1000">
        <v>254746</v>
      </c>
      <c r="R166" s="1000"/>
      <c r="S166" s="971">
        <f t="shared" ref="S166" si="833">Q166-M166</f>
        <v>0</v>
      </c>
      <c r="T166" s="542">
        <f t="shared" ref="T166" si="834">Q166-F166</f>
        <v>26</v>
      </c>
      <c r="U166" s="542"/>
      <c r="V166" s="541">
        <f t="shared" ref="V166" si="835">P166</f>
        <v>26</v>
      </c>
      <c r="W166" s="543">
        <f t="shared" ref="W166" si="836">T166-V166</f>
        <v>0</v>
      </c>
      <c r="X166" s="972" t="s">
        <v>437</v>
      </c>
      <c r="Y166" s="972" t="s">
        <v>436</v>
      </c>
      <c r="Z166" s="972" t="s">
        <v>29</v>
      </c>
      <c r="AA166" s="972">
        <v>2011</v>
      </c>
      <c r="AB166" s="992" t="s">
        <v>433</v>
      </c>
      <c r="AC166" s="1001">
        <v>8</v>
      </c>
      <c r="AD166" s="974">
        <f t="shared" ref="AD166" si="837">T166/AC166</f>
        <v>3.25</v>
      </c>
      <c r="AE166" s="975">
        <v>24.45</v>
      </c>
      <c r="AF166" s="976">
        <f t="shared" ref="AF166" si="838">AD166*AE166</f>
        <v>79.462499999999991</v>
      </c>
      <c r="AG166" s="1030" t="s">
        <v>279</v>
      </c>
      <c r="AH166" s="1007">
        <f t="shared" ref="AH166" si="839">AF166</f>
        <v>79.462499999999991</v>
      </c>
      <c r="AI166" s="978">
        <f t="shared" ref="AI166" si="840">AD166</f>
        <v>3.25</v>
      </c>
      <c r="AJ166" s="982">
        <f t="shared" ref="AJ166:AJ167" si="841">T166</f>
        <v>26</v>
      </c>
      <c r="AK166" s="989"/>
      <c r="AL166" s="985"/>
      <c r="AM166" s="991"/>
    </row>
    <row r="167" spans="1:39">
      <c r="A167" s="999">
        <v>45729</v>
      </c>
      <c r="B167" s="164" t="s">
        <v>126</v>
      </c>
      <c r="C167" s="164" t="s">
        <v>427</v>
      </c>
      <c r="D167" s="993" t="s">
        <v>433</v>
      </c>
      <c r="E167" s="969" t="s">
        <v>282</v>
      </c>
      <c r="F167" s="1000">
        <v>254746</v>
      </c>
      <c r="G167" s="1000"/>
      <c r="H167" s="1000">
        <v>254746</v>
      </c>
      <c r="I167" s="1000"/>
      <c r="J167" s="971">
        <f t="shared" ref="J167" si="842">H167-F167</f>
        <v>0</v>
      </c>
      <c r="K167" s="1000">
        <v>254746</v>
      </c>
      <c r="L167" s="541">
        <f t="shared" ref="L167" si="843">K167-H167</f>
        <v>0</v>
      </c>
      <c r="M167" s="1000">
        <v>254766</v>
      </c>
      <c r="N167" s="1000"/>
      <c r="O167" s="541">
        <f t="shared" ref="O167" si="844">M167-K167</f>
        <v>20</v>
      </c>
      <c r="P167" s="541">
        <f t="shared" ref="P167" si="845">M167-H167</f>
        <v>20</v>
      </c>
      <c r="Q167" s="1000">
        <v>254766</v>
      </c>
      <c r="R167" s="1000"/>
      <c r="S167" s="971">
        <f t="shared" ref="S167" si="846">Q167-M167</f>
        <v>0</v>
      </c>
      <c r="T167" s="542">
        <f t="shared" ref="T167" si="847">Q167-F167</f>
        <v>20</v>
      </c>
      <c r="U167" s="542"/>
      <c r="V167" s="541">
        <f t="shared" ref="V167" si="848">P167</f>
        <v>20</v>
      </c>
      <c r="W167" s="543">
        <f t="shared" ref="W167" si="849">T167-V167</f>
        <v>0</v>
      </c>
      <c r="X167" s="972" t="s">
        <v>437</v>
      </c>
      <c r="Y167" s="972" t="s">
        <v>436</v>
      </c>
      <c r="Z167" s="972" t="s">
        <v>29</v>
      </c>
      <c r="AA167" s="972">
        <v>2011</v>
      </c>
      <c r="AB167" s="992" t="s">
        <v>433</v>
      </c>
      <c r="AC167" s="1001">
        <v>8</v>
      </c>
      <c r="AD167" s="974">
        <f t="shared" ref="AD167" si="850">T167/AC167</f>
        <v>2.5</v>
      </c>
      <c r="AE167" s="975">
        <v>24.45</v>
      </c>
      <c r="AF167" s="976">
        <f t="shared" ref="AF167" si="851">AD167*AE167</f>
        <v>61.125</v>
      </c>
      <c r="AG167" s="1030" t="s">
        <v>279</v>
      </c>
      <c r="AH167" s="1007">
        <f t="shared" ref="AH167" si="852">AF167</f>
        <v>61.125</v>
      </c>
      <c r="AI167" s="978">
        <f t="shared" ref="AI167" si="853">AD167</f>
        <v>2.5</v>
      </c>
      <c r="AJ167" s="982">
        <f t="shared" si="841"/>
        <v>20</v>
      </c>
      <c r="AK167" s="989"/>
      <c r="AL167" s="985"/>
      <c r="AM167" s="986"/>
    </row>
    <row r="168" spans="1:39">
      <c r="A168" s="999">
        <v>45730</v>
      </c>
      <c r="B168" s="164" t="s">
        <v>126</v>
      </c>
      <c r="C168" s="164" t="s">
        <v>427</v>
      </c>
      <c r="D168" s="993" t="s">
        <v>433</v>
      </c>
      <c r="E168" s="969" t="s">
        <v>282</v>
      </c>
      <c r="F168" s="1000">
        <v>254766</v>
      </c>
      <c r="G168" s="1000"/>
      <c r="H168" s="1000">
        <v>254766</v>
      </c>
      <c r="I168" s="1000"/>
      <c r="J168" s="971">
        <f t="shared" ref="J168" si="854">H168-F168</f>
        <v>0</v>
      </c>
      <c r="K168" s="1000">
        <v>254766</v>
      </c>
      <c r="L168" s="541">
        <f t="shared" ref="L168" si="855">K168-H168</f>
        <v>0</v>
      </c>
      <c r="M168" s="1000">
        <v>254809</v>
      </c>
      <c r="N168" s="1000"/>
      <c r="O168" s="541">
        <f t="shared" ref="O168" si="856">M168-K168</f>
        <v>43</v>
      </c>
      <c r="P168" s="541">
        <f t="shared" ref="P168" si="857">M168-H168</f>
        <v>43</v>
      </c>
      <c r="Q168" s="1000">
        <v>254809</v>
      </c>
      <c r="R168" s="1000"/>
      <c r="S168" s="971">
        <f t="shared" ref="S168" si="858">Q168-M168</f>
        <v>0</v>
      </c>
      <c r="T168" s="542">
        <f t="shared" ref="T168" si="859">Q168-F168</f>
        <v>43</v>
      </c>
      <c r="U168" s="542"/>
      <c r="V168" s="541">
        <f t="shared" ref="V168" si="860">P168</f>
        <v>43</v>
      </c>
      <c r="W168" s="543">
        <f t="shared" ref="W168" si="861">T168-V168</f>
        <v>0</v>
      </c>
      <c r="X168" s="972" t="s">
        <v>437</v>
      </c>
      <c r="Y168" s="972" t="s">
        <v>436</v>
      </c>
      <c r="Z168" s="972" t="s">
        <v>29</v>
      </c>
      <c r="AA168" s="972">
        <v>2011</v>
      </c>
      <c r="AB168" s="992" t="s">
        <v>433</v>
      </c>
      <c r="AC168" s="1001">
        <v>8</v>
      </c>
      <c r="AD168" s="974">
        <f t="shared" ref="AD168" si="862">T168/AC168</f>
        <v>5.375</v>
      </c>
      <c r="AE168" s="975">
        <v>24.45</v>
      </c>
      <c r="AF168" s="976">
        <f t="shared" ref="AF168" si="863">AD168*AE168</f>
        <v>131.41874999999999</v>
      </c>
      <c r="AG168" s="1030" t="s">
        <v>279</v>
      </c>
      <c r="AH168" s="1007">
        <f t="shared" ref="AH168" si="864">AF168</f>
        <v>131.41874999999999</v>
      </c>
      <c r="AI168" s="978">
        <f t="shared" ref="AI168" si="865">AD168</f>
        <v>5.375</v>
      </c>
      <c r="AJ168" s="982">
        <f t="shared" ref="AJ168" si="866">T168</f>
        <v>43</v>
      </c>
      <c r="AK168" s="989" t="s">
        <v>439</v>
      </c>
      <c r="AL168" s="985" t="s">
        <v>440</v>
      </c>
      <c r="AM168" s="986" t="s">
        <v>2</v>
      </c>
    </row>
    <row r="169" spans="1:39">
      <c r="A169" s="999">
        <v>45734</v>
      </c>
      <c r="B169" s="164" t="s">
        <v>126</v>
      </c>
      <c r="C169" s="164" t="s">
        <v>427</v>
      </c>
      <c r="D169" s="993" t="s">
        <v>433</v>
      </c>
      <c r="E169" s="969" t="s">
        <v>282</v>
      </c>
      <c r="F169" s="1000">
        <v>254809</v>
      </c>
      <c r="G169" s="1000"/>
      <c r="H169" s="1000">
        <v>254809</v>
      </c>
      <c r="I169" s="1000"/>
      <c r="J169" s="971">
        <f t="shared" ref="J169" si="867">H169-F169</f>
        <v>0</v>
      </c>
      <c r="K169" s="1000">
        <v>254809</v>
      </c>
      <c r="L169" s="541">
        <f t="shared" ref="L169" si="868">K169-H169</f>
        <v>0</v>
      </c>
      <c r="M169" s="1000">
        <v>254845</v>
      </c>
      <c r="N169" s="1000"/>
      <c r="O169" s="541">
        <f t="shared" ref="O169" si="869">M169-K169</f>
        <v>36</v>
      </c>
      <c r="P169" s="541">
        <f t="shared" ref="P169" si="870">M169-H169</f>
        <v>36</v>
      </c>
      <c r="Q169" s="1000">
        <v>254845</v>
      </c>
      <c r="R169" s="1000"/>
      <c r="S169" s="971">
        <f t="shared" ref="S169" si="871">Q169-M169</f>
        <v>0</v>
      </c>
      <c r="T169" s="542">
        <f t="shared" ref="T169" si="872">Q169-F169</f>
        <v>36</v>
      </c>
      <c r="U169" s="542"/>
      <c r="V169" s="541">
        <f t="shared" ref="V169" si="873">P169</f>
        <v>36</v>
      </c>
      <c r="W169" s="543">
        <f t="shared" ref="W169" si="874">T169-V169</f>
        <v>0</v>
      </c>
      <c r="X169" s="972" t="s">
        <v>437</v>
      </c>
      <c r="Y169" s="972" t="s">
        <v>436</v>
      </c>
      <c r="Z169" s="972" t="s">
        <v>29</v>
      </c>
      <c r="AA169" s="972">
        <v>2011</v>
      </c>
      <c r="AB169" s="992" t="s">
        <v>433</v>
      </c>
      <c r="AC169" s="1001">
        <v>8</v>
      </c>
      <c r="AD169" s="974">
        <f t="shared" ref="AD169" si="875">T169/AC169</f>
        <v>4.5</v>
      </c>
      <c r="AE169" s="975">
        <v>24.45</v>
      </c>
      <c r="AF169" s="976">
        <f t="shared" ref="AF169" si="876">AD169*AE169</f>
        <v>110.02499999999999</v>
      </c>
      <c r="AG169" s="1030" t="s">
        <v>279</v>
      </c>
      <c r="AH169" s="1007">
        <f t="shared" ref="AH169" si="877">AF169</f>
        <v>110.02499999999999</v>
      </c>
      <c r="AI169" s="978">
        <f t="shared" ref="AI169" si="878">AD169</f>
        <v>4.5</v>
      </c>
      <c r="AJ169" s="982">
        <f t="shared" ref="AJ169" si="879">T169</f>
        <v>36</v>
      </c>
      <c r="AK169" s="994">
        <f>SUM(AH164:AH169)</f>
        <v>562.35</v>
      </c>
      <c r="AL169" s="995">
        <v>600</v>
      </c>
      <c r="AM169" s="996">
        <v>45735</v>
      </c>
    </row>
    <row r="170" spans="1:39">
      <c r="A170" s="999">
        <v>45735</v>
      </c>
      <c r="B170" s="164" t="s">
        <v>126</v>
      </c>
      <c r="C170" s="164" t="s">
        <v>427</v>
      </c>
      <c r="D170" s="993" t="s">
        <v>433</v>
      </c>
      <c r="E170" s="969" t="s">
        <v>282</v>
      </c>
      <c r="F170" s="1000">
        <v>254845</v>
      </c>
      <c r="G170" s="1000"/>
      <c r="H170" s="1000">
        <v>254845</v>
      </c>
      <c r="I170" s="1000"/>
      <c r="J170" s="971">
        <f t="shared" ref="J170" si="880">H170-F170</f>
        <v>0</v>
      </c>
      <c r="K170" s="1000">
        <v>254845</v>
      </c>
      <c r="L170" s="541">
        <f t="shared" ref="L170" si="881">K170-H170</f>
        <v>0</v>
      </c>
      <c r="M170" s="1000">
        <v>254901</v>
      </c>
      <c r="N170" s="1000"/>
      <c r="O170" s="541">
        <f t="shared" ref="O170" si="882">M170-K170</f>
        <v>56</v>
      </c>
      <c r="P170" s="541">
        <f t="shared" ref="P170" si="883">M170-H170</f>
        <v>56</v>
      </c>
      <c r="Q170" s="1000">
        <v>254901</v>
      </c>
      <c r="R170" s="1000"/>
      <c r="S170" s="971">
        <f t="shared" ref="S170" si="884">Q170-M170</f>
        <v>0</v>
      </c>
      <c r="T170" s="542">
        <f t="shared" ref="T170" si="885">Q170-F170</f>
        <v>56</v>
      </c>
      <c r="U170" s="542"/>
      <c r="V170" s="541">
        <f t="shared" ref="V170" si="886">P170</f>
        <v>56</v>
      </c>
      <c r="W170" s="543">
        <f t="shared" ref="W170" si="887">T170-V170</f>
        <v>0</v>
      </c>
      <c r="X170" s="972" t="s">
        <v>437</v>
      </c>
      <c r="Y170" s="972" t="s">
        <v>436</v>
      </c>
      <c r="Z170" s="972" t="s">
        <v>29</v>
      </c>
      <c r="AA170" s="972">
        <v>2011</v>
      </c>
      <c r="AB170" s="992" t="s">
        <v>433</v>
      </c>
      <c r="AC170" s="1001">
        <v>8</v>
      </c>
      <c r="AD170" s="974">
        <f t="shared" ref="AD170" si="888">T170/AC170</f>
        <v>7</v>
      </c>
      <c r="AE170" s="975">
        <v>24.45</v>
      </c>
      <c r="AF170" s="976">
        <f t="shared" ref="AF170" si="889">AD170*AE170</f>
        <v>171.15</v>
      </c>
      <c r="AG170" s="1030" t="s">
        <v>279</v>
      </c>
      <c r="AH170" s="1007">
        <f t="shared" ref="AH170" si="890">AF170</f>
        <v>171.15</v>
      </c>
      <c r="AI170" s="978">
        <f t="shared" ref="AI170" si="891">AD170</f>
        <v>7</v>
      </c>
      <c r="AJ170" s="982">
        <f t="shared" ref="AJ170" si="892">T170</f>
        <v>56</v>
      </c>
      <c r="AK170" s="989"/>
      <c r="AL170" s="985"/>
      <c r="AM170" s="991"/>
    </row>
    <row r="171" spans="1:39">
      <c r="A171" s="999">
        <v>45736</v>
      </c>
      <c r="B171" s="164" t="s">
        <v>126</v>
      </c>
      <c r="C171" s="164" t="s">
        <v>427</v>
      </c>
      <c r="D171" s="993" t="s">
        <v>433</v>
      </c>
      <c r="E171" s="969" t="s">
        <v>282</v>
      </c>
      <c r="F171" s="1000">
        <v>254901</v>
      </c>
      <c r="G171" s="1000"/>
      <c r="H171" s="1000">
        <v>254901</v>
      </c>
      <c r="I171" s="1000"/>
      <c r="J171" s="971">
        <f t="shared" ref="J171" si="893">H171-F171</f>
        <v>0</v>
      </c>
      <c r="K171" s="1000">
        <v>254901</v>
      </c>
      <c r="L171" s="541">
        <f t="shared" ref="L171" si="894">K171-H171</f>
        <v>0</v>
      </c>
      <c r="M171" s="1000">
        <v>254944</v>
      </c>
      <c r="N171" s="1000"/>
      <c r="O171" s="541">
        <f t="shared" ref="O171" si="895">M171-K171</f>
        <v>43</v>
      </c>
      <c r="P171" s="541">
        <f t="shared" ref="P171" si="896">M171-H171</f>
        <v>43</v>
      </c>
      <c r="Q171" s="1000">
        <v>254944</v>
      </c>
      <c r="R171" s="1000"/>
      <c r="S171" s="971">
        <f t="shared" ref="S171" si="897">Q171-M171</f>
        <v>0</v>
      </c>
      <c r="T171" s="542">
        <f t="shared" ref="T171" si="898">Q171-F171</f>
        <v>43</v>
      </c>
      <c r="U171" s="542"/>
      <c r="V171" s="541">
        <f t="shared" ref="V171" si="899">P171</f>
        <v>43</v>
      </c>
      <c r="W171" s="543">
        <f t="shared" ref="W171" si="900">T171-V171</f>
        <v>0</v>
      </c>
      <c r="X171" s="972" t="s">
        <v>437</v>
      </c>
      <c r="Y171" s="972" t="s">
        <v>436</v>
      </c>
      <c r="Z171" s="972" t="s">
        <v>29</v>
      </c>
      <c r="AA171" s="972">
        <v>2011</v>
      </c>
      <c r="AB171" s="992" t="s">
        <v>433</v>
      </c>
      <c r="AC171" s="1001">
        <v>8</v>
      </c>
      <c r="AD171" s="974">
        <f t="shared" ref="AD171" si="901">T171/AC171</f>
        <v>5.375</v>
      </c>
      <c r="AE171" s="975">
        <v>24.45</v>
      </c>
      <c r="AF171" s="976">
        <f t="shared" ref="AF171" si="902">AD171*AE171</f>
        <v>131.41874999999999</v>
      </c>
      <c r="AG171" s="1030" t="s">
        <v>279</v>
      </c>
      <c r="AH171" s="1007">
        <f t="shared" ref="AH171" si="903">AF171</f>
        <v>131.41874999999999</v>
      </c>
      <c r="AI171" s="978">
        <f t="shared" ref="AI171" si="904">AD171</f>
        <v>5.375</v>
      </c>
      <c r="AJ171" s="982">
        <f t="shared" ref="AJ171" si="905">T171</f>
        <v>43</v>
      </c>
      <c r="AK171" s="987"/>
      <c r="AL171" s="988"/>
    </row>
    <row r="172" spans="1:39">
      <c r="A172" s="999">
        <v>45737</v>
      </c>
      <c r="B172" s="164" t="s">
        <v>126</v>
      </c>
      <c r="C172" s="164" t="s">
        <v>427</v>
      </c>
      <c r="D172" s="993" t="s">
        <v>433</v>
      </c>
      <c r="E172" s="969" t="s">
        <v>282</v>
      </c>
      <c r="F172" s="1000">
        <v>254944</v>
      </c>
      <c r="G172" s="1000"/>
      <c r="H172" s="1000">
        <v>254944</v>
      </c>
      <c r="I172" s="1000"/>
      <c r="J172" s="971">
        <f t="shared" ref="J172" si="906">H172-F172</f>
        <v>0</v>
      </c>
      <c r="K172" s="1000">
        <v>254944</v>
      </c>
      <c r="L172" s="541">
        <f t="shared" ref="L172" si="907">K172-H172</f>
        <v>0</v>
      </c>
      <c r="M172" s="1000">
        <v>254976</v>
      </c>
      <c r="N172" s="1000"/>
      <c r="O172" s="541">
        <f t="shared" ref="O172" si="908">M172-K172</f>
        <v>32</v>
      </c>
      <c r="P172" s="541">
        <f t="shared" ref="P172" si="909">M172-H172</f>
        <v>32</v>
      </c>
      <c r="Q172" s="1000">
        <v>254976</v>
      </c>
      <c r="R172" s="1000"/>
      <c r="S172" s="971">
        <f t="shared" ref="S172" si="910">Q172-M172</f>
        <v>0</v>
      </c>
      <c r="T172" s="542">
        <f t="shared" ref="T172" si="911">Q172-F172</f>
        <v>32</v>
      </c>
      <c r="U172" s="542"/>
      <c r="V172" s="541">
        <f t="shared" ref="V172" si="912">P172</f>
        <v>32</v>
      </c>
      <c r="W172" s="543">
        <f t="shared" ref="W172" si="913">T172-V172</f>
        <v>0</v>
      </c>
      <c r="X172" s="972" t="s">
        <v>437</v>
      </c>
      <c r="Y172" s="972" t="s">
        <v>436</v>
      </c>
      <c r="Z172" s="972" t="s">
        <v>29</v>
      </c>
      <c r="AA172" s="972">
        <v>2011</v>
      </c>
      <c r="AB172" s="992" t="s">
        <v>433</v>
      </c>
      <c r="AC172" s="1001">
        <v>8</v>
      </c>
      <c r="AD172" s="974">
        <f t="shared" ref="AD172" si="914">T172/AC172</f>
        <v>4</v>
      </c>
      <c r="AE172" s="975">
        <v>24.45</v>
      </c>
      <c r="AF172" s="976">
        <f t="shared" ref="AF172" si="915">AD172*AE172</f>
        <v>97.8</v>
      </c>
      <c r="AG172" s="1030" t="s">
        <v>279</v>
      </c>
      <c r="AH172" s="1007">
        <f t="shared" ref="AH172" si="916">AF172</f>
        <v>97.8</v>
      </c>
      <c r="AI172" s="978">
        <f t="shared" ref="AI172" si="917">AD172</f>
        <v>4</v>
      </c>
      <c r="AJ172" s="982">
        <f t="shared" ref="AJ172" si="918">T172</f>
        <v>32</v>
      </c>
      <c r="AK172" s="989" t="s">
        <v>439</v>
      </c>
      <c r="AL172" s="985" t="s">
        <v>440</v>
      </c>
      <c r="AM172" s="986" t="s">
        <v>2</v>
      </c>
    </row>
    <row r="173" spans="1:39">
      <c r="A173" s="999">
        <v>45740</v>
      </c>
      <c r="B173" s="164" t="s">
        <v>126</v>
      </c>
      <c r="C173" s="164" t="s">
        <v>427</v>
      </c>
      <c r="D173" s="993" t="s">
        <v>433</v>
      </c>
      <c r="E173" s="969" t="s">
        <v>282</v>
      </c>
      <c r="F173" s="1000">
        <v>254976</v>
      </c>
      <c r="G173" s="1000"/>
      <c r="H173" s="1000">
        <v>254976</v>
      </c>
      <c r="I173" s="1000"/>
      <c r="J173" s="971">
        <f t="shared" ref="J173" si="919">H173-F173</f>
        <v>0</v>
      </c>
      <c r="K173" s="1000">
        <v>254976</v>
      </c>
      <c r="L173" s="541">
        <f t="shared" ref="L173" si="920">K173-H173</f>
        <v>0</v>
      </c>
      <c r="M173" s="1000">
        <v>255005</v>
      </c>
      <c r="N173" s="1000"/>
      <c r="O173" s="541">
        <f t="shared" ref="O173" si="921">M173-K173</f>
        <v>29</v>
      </c>
      <c r="P173" s="541">
        <f t="shared" ref="P173" si="922">M173-H173</f>
        <v>29</v>
      </c>
      <c r="Q173" s="1000">
        <v>255005</v>
      </c>
      <c r="R173" s="1000"/>
      <c r="S173" s="971">
        <f t="shared" ref="S173" si="923">Q173-M173</f>
        <v>0</v>
      </c>
      <c r="T173" s="542">
        <f t="shared" ref="T173" si="924">Q173-F173</f>
        <v>29</v>
      </c>
      <c r="U173" s="542"/>
      <c r="V173" s="541">
        <f t="shared" ref="V173" si="925">P173</f>
        <v>29</v>
      </c>
      <c r="W173" s="543">
        <f t="shared" ref="W173" si="926">T173-V173</f>
        <v>0</v>
      </c>
      <c r="X173" s="972" t="s">
        <v>437</v>
      </c>
      <c r="Y173" s="972" t="s">
        <v>436</v>
      </c>
      <c r="Z173" s="972" t="s">
        <v>29</v>
      </c>
      <c r="AA173" s="972">
        <v>2011</v>
      </c>
      <c r="AB173" s="992" t="s">
        <v>433</v>
      </c>
      <c r="AC173" s="1001">
        <v>8</v>
      </c>
      <c r="AD173" s="974">
        <f t="shared" ref="AD173" si="927">T173/AC173</f>
        <v>3.625</v>
      </c>
      <c r="AE173" s="975">
        <v>24.45</v>
      </c>
      <c r="AF173" s="976">
        <f t="shared" ref="AF173" si="928">AD173*AE173</f>
        <v>88.631249999999994</v>
      </c>
      <c r="AG173" s="1030" t="s">
        <v>279</v>
      </c>
      <c r="AH173" s="1007">
        <f t="shared" ref="AH173" si="929">AF173</f>
        <v>88.631249999999994</v>
      </c>
      <c r="AI173" s="978">
        <f t="shared" ref="AI173" si="930">AD173</f>
        <v>3.625</v>
      </c>
      <c r="AJ173" s="982">
        <f t="shared" ref="AJ173" si="931">T173</f>
        <v>29</v>
      </c>
      <c r="AK173" s="994">
        <f>SUM(AH170:AH173)</f>
        <v>489</v>
      </c>
      <c r="AL173" s="995">
        <v>500</v>
      </c>
      <c r="AM173" s="996">
        <v>45741</v>
      </c>
    </row>
    <row r="174" spans="1:39">
      <c r="A174" s="999">
        <v>45741</v>
      </c>
      <c r="B174" s="164" t="s">
        <v>126</v>
      </c>
      <c r="C174" s="164" t="s">
        <v>427</v>
      </c>
      <c r="D174" s="993" t="s">
        <v>433</v>
      </c>
      <c r="E174" s="969" t="s">
        <v>282</v>
      </c>
      <c r="F174" s="1000">
        <v>255005</v>
      </c>
      <c r="G174" s="1000"/>
      <c r="H174" s="1000">
        <v>255005</v>
      </c>
      <c r="I174" s="1000"/>
      <c r="J174" s="971">
        <f t="shared" ref="J174" si="932">H174-F174</f>
        <v>0</v>
      </c>
      <c r="K174" s="1000">
        <v>255005</v>
      </c>
      <c r="L174" s="541">
        <f t="shared" ref="L174" si="933">K174-H174</f>
        <v>0</v>
      </c>
      <c r="M174" s="1000">
        <v>255043</v>
      </c>
      <c r="N174" s="1000"/>
      <c r="O174" s="541">
        <f t="shared" ref="O174" si="934">M174-K174</f>
        <v>38</v>
      </c>
      <c r="P174" s="541">
        <f t="shared" ref="P174" si="935">M174-H174</f>
        <v>38</v>
      </c>
      <c r="Q174" s="1000">
        <v>255043</v>
      </c>
      <c r="R174" s="1000"/>
      <c r="S174" s="971">
        <f t="shared" ref="S174" si="936">Q174-M174</f>
        <v>0</v>
      </c>
      <c r="T174" s="542">
        <f t="shared" ref="T174" si="937">Q174-F174</f>
        <v>38</v>
      </c>
      <c r="U174" s="542"/>
      <c r="V174" s="541">
        <f t="shared" ref="V174" si="938">P174</f>
        <v>38</v>
      </c>
      <c r="W174" s="543">
        <f t="shared" ref="W174" si="939">T174-V174</f>
        <v>0</v>
      </c>
      <c r="X174" s="972" t="s">
        <v>437</v>
      </c>
      <c r="Y174" s="972" t="s">
        <v>436</v>
      </c>
      <c r="Z174" s="972" t="s">
        <v>29</v>
      </c>
      <c r="AA174" s="972">
        <v>2011</v>
      </c>
      <c r="AB174" s="992" t="s">
        <v>433</v>
      </c>
      <c r="AC174" s="1001">
        <v>8</v>
      </c>
      <c r="AD174" s="974">
        <f t="shared" ref="AD174" si="940">T174/AC174</f>
        <v>4.75</v>
      </c>
      <c r="AE174" s="975">
        <v>24.45</v>
      </c>
      <c r="AF174" s="976">
        <f t="shared" ref="AF174" si="941">AD174*AE174</f>
        <v>116.1375</v>
      </c>
      <c r="AG174" s="1030" t="s">
        <v>279</v>
      </c>
      <c r="AH174" s="1007">
        <f t="shared" ref="AH174" si="942">AF174</f>
        <v>116.1375</v>
      </c>
      <c r="AI174" s="978">
        <f t="shared" ref="AI174" si="943">AD174</f>
        <v>4.75</v>
      </c>
      <c r="AJ174" s="982">
        <f t="shared" ref="AJ174" si="944">T174</f>
        <v>38</v>
      </c>
      <c r="AK174" s="989"/>
      <c r="AL174" s="985"/>
      <c r="AM174" s="991"/>
    </row>
    <row r="175" spans="1:39">
      <c r="A175" s="999">
        <v>45742</v>
      </c>
      <c r="B175" s="164" t="s">
        <v>126</v>
      </c>
      <c r="C175" s="164" t="s">
        <v>427</v>
      </c>
      <c r="D175" s="993" t="s">
        <v>433</v>
      </c>
      <c r="E175" s="969" t="s">
        <v>282</v>
      </c>
      <c r="F175" s="1000">
        <v>255043</v>
      </c>
      <c r="G175" s="1000"/>
      <c r="H175" s="1000">
        <v>255043</v>
      </c>
      <c r="I175" s="1000"/>
      <c r="J175" s="971">
        <f t="shared" ref="J175" si="945">H175-F175</f>
        <v>0</v>
      </c>
      <c r="K175" s="1000">
        <v>255043</v>
      </c>
      <c r="L175" s="541">
        <f t="shared" ref="L175" si="946">K175-H175</f>
        <v>0</v>
      </c>
      <c r="M175" s="1000">
        <v>255061</v>
      </c>
      <c r="N175" s="1000"/>
      <c r="O175" s="541">
        <f t="shared" ref="O175" si="947">M175-K175</f>
        <v>18</v>
      </c>
      <c r="P175" s="541">
        <f t="shared" ref="P175" si="948">M175-H175</f>
        <v>18</v>
      </c>
      <c r="Q175" s="1000">
        <v>255061</v>
      </c>
      <c r="R175" s="1000"/>
      <c r="S175" s="971">
        <f t="shared" ref="S175" si="949">Q175-M175</f>
        <v>0</v>
      </c>
      <c r="T175" s="542">
        <f t="shared" ref="T175" si="950">Q175-F175</f>
        <v>18</v>
      </c>
      <c r="U175" s="542"/>
      <c r="V175" s="541">
        <f t="shared" ref="V175" si="951">P175</f>
        <v>18</v>
      </c>
      <c r="W175" s="543">
        <f t="shared" ref="W175" si="952">T175-V175</f>
        <v>0</v>
      </c>
      <c r="X175" s="972" t="s">
        <v>437</v>
      </c>
      <c r="Y175" s="972" t="s">
        <v>436</v>
      </c>
      <c r="Z175" s="972" t="s">
        <v>29</v>
      </c>
      <c r="AA175" s="972">
        <v>2011</v>
      </c>
      <c r="AB175" s="992" t="s">
        <v>433</v>
      </c>
      <c r="AC175" s="1001">
        <v>8</v>
      </c>
      <c r="AD175" s="974">
        <f t="shared" ref="AD175" si="953">T175/AC175</f>
        <v>2.25</v>
      </c>
      <c r="AE175" s="975">
        <v>24.45</v>
      </c>
      <c r="AF175" s="976">
        <f t="shared" ref="AF175" si="954">AD175*AE175</f>
        <v>55.012499999999996</v>
      </c>
      <c r="AG175" s="1030" t="s">
        <v>279</v>
      </c>
      <c r="AH175" s="1007">
        <f t="shared" ref="AH175" si="955">AF175</f>
        <v>55.012499999999996</v>
      </c>
      <c r="AI175" s="978">
        <f t="shared" ref="AI175" si="956">AD175</f>
        <v>2.25</v>
      </c>
      <c r="AJ175" s="982">
        <f t="shared" ref="AJ175" si="957">T175</f>
        <v>18</v>
      </c>
      <c r="AK175" s="989"/>
      <c r="AL175" s="985"/>
      <c r="AM175" s="986"/>
    </row>
    <row r="176" spans="1:39">
      <c r="A176" s="999">
        <v>45743</v>
      </c>
      <c r="B176" s="164" t="s">
        <v>126</v>
      </c>
      <c r="C176" s="164" t="s">
        <v>427</v>
      </c>
      <c r="D176" s="993" t="s">
        <v>433</v>
      </c>
      <c r="E176" s="969" t="s">
        <v>282</v>
      </c>
      <c r="F176" s="1000">
        <v>255061</v>
      </c>
      <c r="G176" s="1000"/>
      <c r="H176" s="1000">
        <v>255061</v>
      </c>
      <c r="I176" s="1000"/>
      <c r="J176" s="971">
        <f t="shared" ref="J176" si="958">H176-F176</f>
        <v>0</v>
      </c>
      <c r="K176" s="1000">
        <v>255061</v>
      </c>
      <c r="L176" s="541">
        <f t="shared" ref="L176" si="959">K176-H176</f>
        <v>0</v>
      </c>
      <c r="M176" s="1000">
        <v>255098</v>
      </c>
      <c r="N176" s="1000"/>
      <c r="O176" s="541">
        <f t="shared" ref="O176" si="960">M176-K176</f>
        <v>37</v>
      </c>
      <c r="P176" s="541">
        <f t="shared" ref="P176" si="961">M176-H176</f>
        <v>37</v>
      </c>
      <c r="Q176" s="1000">
        <v>255098</v>
      </c>
      <c r="R176" s="1000"/>
      <c r="S176" s="971">
        <f t="shared" ref="S176" si="962">Q176-M176</f>
        <v>0</v>
      </c>
      <c r="T176" s="542">
        <f t="shared" ref="T176" si="963">Q176-F176</f>
        <v>37</v>
      </c>
      <c r="U176" s="542"/>
      <c r="V176" s="541">
        <f t="shared" ref="V176" si="964">P176</f>
        <v>37</v>
      </c>
      <c r="W176" s="543">
        <f t="shared" ref="W176" si="965">T176-V176</f>
        <v>0</v>
      </c>
      <c r="X176" s="972" t="s">
        <v>437</v>
      </c>
      <c r="Y176" s="972" t="s">
        <v>436</v>
      </c>
      <c r="Z176" s="972" t="s">
        <v>29</v>
      </c>
      <c r="AA176" s="972">
        <v>2011</v>
      </c>
      <c r="AB176" s="992" t="s">
        <v>433</v>
      </c>
      <c r="AC176" s="1001">
        <v>8</v>
      </c>
      <c r="AD176" s="974">
        <f t="shared" ref="AD176" si="966">T176/AC176</f>
        <v>4.625</v>
      </c>
      <c r="AE176" s="975">
        <v>24.45</v>
      </c>
      <c r="AF176" s="976">
        <f t="shared" ref="AF176" si="967">AD176*AE176</f>
        <v>113.08125</v>
      </c>
      <c r="AG176" s="1030" t="s">
        <v>279</v>
      </c>
      <c r="AH176" s="1007">
        <f t="shared" ref="AH176" si="968">AF176</f>
        <v>113.08125</v>
      </c>
      <c r="AI176" s="978">
        <f t="shared" ref="AI176" si="969">AD176</f>
        <v>4.625</v>
      </c>
      <c r="AJ176" s="982">
        <f t="shared" ref="AJ176" si="970">T176</f>
        <v>37</v>
      </c>
      <c r="AK176" s="989"/>
      <c r="AL176" s="985"/>
      <c r="AM176" s="991"/>
    </row>
    <row r="177" spans="1:39">
      <c r="A177" s="999">
        <v>45744</v>
      </c>
      <c r="B177" s="164" t="s">
        <v>126</v>
      </c>
      <c r="C177" s="164" t="s">
        <v>427</v>
      </c>
      <c r="D177" s="993" t="s">
        <v>433</v>
      </c>
      <c r="E177" s="969" t="s">
        <v>282</v>
      </c>
      <c r="F177" s="1000">
        <v>255099</v>
      </c>
      <c r="G177" s="1000"/>
      <c r="H177" s="1000">
        <v>255099</v>
      </c>
      <c r="I177" s="1000"/>
      <c r="J177" s="971">
        <f t="shared" ref="J177" si="971">H177-F177</f>
        <v>0</v>
      </c>
      <c r="K177" s="1000">
        <v>255099</v>
      </c>
      <c r="L177" s="541">
        <f t="shared" ref="L177" si="972">K177-H177</f>
        <v>0</v>
      </c>
      <c r="M177" s="1000">
        <v>255132</v>
      </c>
      <c r="N177" s="1000"/>
      <c r="O177" s="541">
        <f t="shared" ref="O177" si="973">M177-K177</f>
        <v>33</v>
      </c>
      <c r="P177" s="541">
        <f t="shared" ref="P177" si="974">M177-H177</f>
        <v>33</v>
      </c>
      <c r="Q177" s="1000">
        <v>255132</v>
      </c>
      <c r="R177" s="1000"/>
      <c r="S177" s="971">
        <f t="shared" ref="S177" si="975">Q177-M177</f>
        <v>0</v>
      </c>
      <c r="T177" s="542">
        <f t="shared" ref="T177" si="976">Q177-F177</f>
        <v>33</v>
      </c>
      <c r="U177" s="542"/>
      <c r="V177" s="541">
        <f t="shared" ref="V177" si="977">P177</f>
        <v>33</v>
      </c>
      <c r="W177" s="543">
        <f t="shared" ref="W177" si="978">T177-V177</f>
        <v>0</v>
      </c>
      <c r="X177" s="972" t="s">
        <v>437</v>
      </c>
      <c r="Y177" s="972" t="s">
        <v>436</v>
      </c>
      <c r="Z177" s="972" t="s">
        <v>29</v>
      </c>
      <c r="AA177" s="972">
        <v>2011</v>
      </c>
      <c r="AB177" s="992" t="s">
        <v>433</v>
      </c>
      <c r="AC177" s="1001">
        <v>8</v>
      </c>
      <c r="AD177" s="974">
        <f t="shared" ref="AD177" si="979">T177/AC177</f>
        <v>4.125</v>
      </c>
      <c r="AE177" s="975">
        <v>24.45</v>
      </c>
      <c r="AF177" s="976">
        <f t="shared" ref="AF177" si="980">AD177*AE177</f>
        <v>100.85625</v>
      </c>
      <c r="AG177" s="1030" t="s">
        <v>279</v>
      </c>
      <c r="AH177" s="1007">
        <f t="shared" ref="AH177" si="981">AF177</f>
        <v>100.85625</v>
      </c>
      <c r="AI177" s="978">
        <f t="shared" ref="AI177" si="982">AD177</f>
        <v>4.125</v>
      </c>
      <c r="AJ177" s="982">
        <f t="shared" ref="AJ177" si="983">T177</f>
        <v>33</v>
      </c>
      <c r="AK177" s="989" t="s">
        <v>439</v>
      </c>
      <c r="AL177" s="985" t="s">
        <v>440</v>
      </c>
      <c r="AM177" s="986" t="s">
        <v>2</v>
      </c>
    </row>
    <row r="178" spans="1:39">
      <c r="A178" s="999">
        <v>45747</v>
      </c>
      <c r="B178" s="164" t="s">
        <v>126</v>
      </c>
      <c r="C178" s="164" t="s">
        <v>427</v>
      </c>
      <c r="D178" s="993" t="s">
        <v>433</v>
      </c>
      <c r="E178" s="969" t="s">
        <v>282</v>
      </c>
      <c r="F178" s="1000">
        <v>255132</v>
      </c>
      <c r="G178" s="1000"/>
      <c r="H178" s="1000">
        <v>255132</v>
      </c>
      <c r="I178" s="1000"/>
      <c r="J178" s="971">
        <f t="shared" ref="J178" si="984">H178-F178</f>
        <v>0</v>
      </c>
      <c r="K178" s="1000">
        <v>255132</v>
      </c>
      <c r="L178" s="541">
        <f t="shared" ref="L178" si="985">K178-H178</f>
        <v>0</v>
      </c>
      <c r="M178" s="1000">
        <v>255168</v>
      </c>
      <c r="N178" s="1000"/>
      <c r="O178" s="541">
        <f t="shared" ref="O178" si="986">M178-K178</f>
        <v>36</v>
      </c>
      <c r="P178" s="541">
        <f t="shared" ref="P178" si="987">M178-H178</f>
        <v>36</v>
      </c>
      <c r="Q178" s="1000">
        <v>255168</v>
      </c>
      <c r="R178" s="1000"/>
      <c r="S178" s="971">
        <f t="shared" ref="S178" si="988">Q178-M178</f>
        <v>0</v>
      </c>
      <c r="T178" s="542">
        <f t="shared" ref="T178" si="989">Q178-F178</f>
        <v>36</v>
      </c>
      <c r="U178" s="542"/>
      <c r="V178" s="541">
        <f t="shared" ref="V178" si="990">P178</f>
        <v>36</v>
      </c>
      <c r="W178" s="543">
        <f t="shared" ref="W178" si="991">T178-V178</f>
        <v>0</v>
      </c>
      <c r="X178" s="972" t="s">
        <v>437</v>
      </c>
      <c r="Y178" s="972" t="s">
        <v>436</v>
      </c>
      <c r="Z178" s="972" t="s">
        <v>29</v>
      </c>
      <c r="AA178" s="972">
        <v>2011</v>
      </c>
      <c r="AB178" s="992" t="s">
        <v>433</v>
      </c>
      <c r="AC178" s="1001">
        <v>8</v>
      </c>
      <c r="AD178" s="974">
        <f t="shared" ref="AD178" si="992">T178/AC178</f>
        <v>4.5</v>
      </c>
      <c r="AE178" s="975">
        <v>24.45</v>
      </c>
      <c r="AF178" s="976">
        <f t="shared" ref="AF178" si="993">AD178*AE178</f>
        <v>110.02499999999999</v>
      </c>
      <c r="AG178" s="1030" t="s">
        <v>279</v>
      </c>
      <c r="AH178" s="1007">
        <f t="shared" ref="AH178" si="994">AF178</f>
        <v>110.02499999999999</v>
      </c>
      <c r="AI178" s="978">
        <f t="shared" ref="AI178" si="995">AD178</f>
        <v>4.5</v>
      </c>
      <c r="AJ178" s="982">
        <f t="shared" ref="AJ178" si="996">T178</f>
        <v>36</v>
      </c>
      <c r="AK178" s="994">
        <f>SUM(AH174:AH178)</f>
        <v>495.11249999999995</v>
      </c>
      <c r="AL178" s="995">
        <v>500</v>
      </c>
      <c r="AM178" s="996">
        <v>45748</v>
      </c>
    </row>
    <row r="179" spans="1:39">
      <c r="A179" s="999">
        <v>45748</v>
      </c>
      <c r="B179" s="164" t="s">
        <v>126</v>
      </c>
      <c r="C179" s="164" t="s">
        <v>427</v>
      </c>
      <c r="D179" s="993" t="s">
        <v>433</v>
      </c>
      <c r="E179" s="969" t="s">
        <v>282</v>
      </c>
      <c r="F179" s="1000">
        <v>255168</v>
      </c>
      <c r="G179" s="1000"/>
      <c r="H179" s="1000">
        <v>255168</v>
      </c>
      <c r="I179" s="1000"/>
      <c r="J179" s="971">
        <f t="shared" ref="J179" si="997">H179-F179</f>
        <v>0</v>
      </c>
      <c r="K179" s="1000">
        <v>255168</v>
      </c>
      <c r="L179" s="541">
        <f t="shared" ref="L179" si="998">K179-H179</f>
        <v>0</v>
      </c>
      <c r="M179" s="1000">
        <v>255207</v>
      </c>
      <c r="N179" s="1000"/>
      <c r="O179" s="541">
        <f t="shared" ref="O179" si="999">M179-K179</f>
        <v>39</v>
      </c>
      <c r="P179" s="541">
        <f t="shared" ref="P179" si="1000">M179-H179</f>
        <v>39</v>
      </c>
      <c r="Q179" s="1000">
        <v>255207</v>
      </c>
      <c r="R179" s="1000"/>
      <c r="S179" s="971">
        <f t="shared" ref="S179" si="1001">Q179-M179</f>
        <v>0</v>
      </c>
      <c r="T179" s="542">
        <f t="shared" ref="T179" si="1002">Q179-F179</f>
        <v>39</v>
      </c>
      <c r="U179" s="542"/>
      <c r="V179" s="541">
        <f t="shared" ref="V179" si="1003">P179</f>
        <v>39</v>
      </c>
      <c r="W179" s="543">
        <f t="shared" ref="W179" si="1004">T179-V179</f>
        <v>0</v>
      </c>
      <c r="X179" s="972" t="s">
        <v>437</v>
      </c>
      <c r="Y179" s="972" t="s">
        <v>436</v>
      </c>
      <c r="Z179" s="972" t="s">
        <v>29</v>
      </c>
      <c r="AA179" s="972">
        <v>2011</v>
      </c>
      <c r="AB179" s="992" t="s">
        <v>433</v>
      </c>
      <c r="AC179" s="1001">
        <v>8</v>
      </c>
      <c r="AD179" s="974">
        <f t="shared" ref="AD179" si="1005">T179/AC179</f>
        <v>4.875</v>
      </c>
      <c r="AE179" s="975">
        <v>24.45</v>
      </c>
      <c r="AF179" s="976">
        <f t="shared" ref="AF179" si="1006">AD179*AE179</f>
        <v>119.19374999999999</v>
      </c>
      <c r="AG179" s="1030" t="s">
        <v>279</v>
      </c>
      <c r="AH179" s="1007">
        <f t="shared" ref="AH179" si="1007">AF179</f>
        <v>119.19374999999999</v>
      </c>
      <c r="AI179" s="978">
        <f t="shared" ref="AI179" si="1008">AD179</f>
        <v>4.875</v>
      </c>
      <c r="AJ179" s="982">
        <f t="shared" ref="AJ179" si="1009">T179</f>
        <v>39</v>
      </c>
      <c r="AK179" s="989"/>
      <c r="AL179" s="985"/>
      <c r="AM179" s="986"/>
    </row>
    <row r="180" spans="1:39">
      <c r="A180" s="999">
        <v>45749</v>
      </c>
      <c r="B180" s="164" t="s">
        <v>126</v>
      </c>
      <c r="C180" s="164" t="s">
        <v>427</v>
      </c>
      <c r="D180" s="993" t="s">
        <v>433</v>
      </c>
      <c r="E180" s="969" t="s">
        <v>282</v>
      </c>
      <c r="F180" s="1000">
        <v>255207</v>
      </c>
      <c r="G180" s="1000"/>
      <c r="H180" s="1000">
        <v>255207</v>
      </c>
      <c r="I180" s="1000"/>
      <c r="J180" s="971">
        <f t="shared" ref="J180" si="1010">H180-F180</f>
        <v>0</v>
      </c>
      <c r="K180" s="1000">
        <v>255207</v>
      </c>
      <c r="L180" s="541">
        <f t="shared" ref="L180" si="1011">K180-H180</f>
        <v>0</v>
      </c>
      <c r="M180" s="1000">
        <v>255237</v>
      </c>
      <c r="N180" s="1000"/>
      <c r="O180" s="541">
        <f t="shared" ref="O180" si="1012">M180-K180</f>
        <v>30</v>
      </c>
      <c r="P180" s="541">
        <f t="shared" ref="P180" si="1013">M180-H180</f>
        <v>30</v>
      </c>
      <c r="Q180" s="1000">
        <v>255237</v>
      </c>
      <c r="R180" s="1000"/>
      <c r="S180" s="971">
        <f t="shared" ref="S180" si="1014">Q180-M180</f>
        <v>0</v>
      </c>
      <c r="T180" s="542">
        <f t="shared" ref="T180" si="1015">Q180-F180</f>
        <v>30</v>
      </c>
      <c r="U180" s="542"/>
      <c r="V180" s="541">
        <f t="shared" ref="V180" si="1016">P180</f>
        <v>30</v>
      </c>
      <c r="W180" s="543">
        <f t="shared" ref="W180" si="1017">T180-V180</f>
        <v>0</v>
      </c>
      <c r="X180" s="972" t="s">
        <v>437</v>
      </c>
      <c r="Y180" s="972" t="s">
        <v>436</v>
      </c>
      <c r="Z180" s="972" t="s">
        <v>29</v>
      </c>
      <c r="AA180" s="972">
        <v>2011</v>
      </c>
      <c r="AB180" s="992" t="s">
        <v>433</v>
      </c>
      <c r="AC180" s="1001">
        <v>8</v>
      </c>
      <c r="AD180" s="974">
        <f t="shared" ref="AD180" si="1018">T180/AC180</f>
        <v>3.75</v>
      </c>
      <c r="AE180" s="975">
        <v>24.45</v>
      </c>
      <c r="AF180" s="976">
        <f t="shared" ref="AF180" si="1019">AD180*AE180</f>
        <v>91.6875</v>
      </c>
      <c r="AG180" s="1030" t="s">
        <v>279</v>
      </c>
      <c r="AH180" s="1007">
        <f t="shared" ref="AH180" si="1020">AF180</f>
        <v>91.6875</v>
      </c>
      <c r="AI180" s="978">
        <f t="shared" ref="AI180" si="1021">AD180</f>
        <v>3.75</v>
      </c>
      <c r="AJ180" s="982">
        <f t="shared" ref="AJ180" si="1022">T180</f>
        <v>30</v>
      </c>
      <c r="AK180" s="989"/>
      <c r="AL180" s="985"/>
      <c r="AM180" s="991"/>
    </row>
    <row r="181" spans="1:39">
      <c r="A181" s="999">
        <v>45750</v>
      </c>
      <c r="B181" s="164" t="s">
        <v>126</v>
      </c>
      <c r="C181" s="164" t="s">
        <v>427</v>
      </c>
      <c r="D181" s="993" t="s">
        <v>433</v>
      </c>
      <c r="E181" s="969" t="s">
        <v>282</v>
      </c>
      <c r="F181" s="1000">
        <v>255237</v>
      </c>
      <c r="G181" s="1000"/>
      <c r="H181" s="1000">
        <v>255237</v>
      </c>
      <c r="I181" s="1000"/>
      <c r="J181" s="971">
        <f t="shared" ref="J181" si="1023">H181-F181</f>
        <v>0</v>
      </c>
      <c r="K181" s="1000">
        <v>255237</v>
      </c>
      <c r="L181" s="541">
        <f t="shared" ref="L181" si="1024">K181-H181</f>
        <v>0</v>
      </c>
      <c r="M181" s="1000">
        <v>255274</v>
      </c>
      <c r="N181" s="1000"/>
      <c r="O181" s="541">
        <f t="shared" ref="O181" si="1025">M181-K181</f>
        <v>37</v>
      </c>
      <c r="P181" s="541">
        <f t="shared" ref="P181" si="1026">M181-H181</f>
        <v>37</v>
      </c>
      <c r="Q181" s="1000">
        <v>255274</v>
      </c>
      <c r="R181" s="1000"/>
      <c r="S181" s="971">
        <f t="shared" ref="S181" si="1027">Q181-M181</f>
        <v>0</v>
      </c>
      <c r="T181" s="542">
        <f t="shared" ref="T181" si="1028">Q181-F181</f>
        <v>37</v>
      </c>
      <c r="U181" s="542"/>
      <c r="V181" s="541">
        <f t="shared" ref="V181" si="1029">P181</f>
        <v>37</v>
      </c>
      <c r="W181" s="543">
        <f t="shared" ref="W181" si="1030">T181-V181</f>
        <v>0</v>
      </c>
      <c r="X181" s="972" t="s">
        <v>437</v>
      </c>
      <c r="Y181" s="972" t="s">
        <v>436</v>
      </c>
      <c r="Z181" s="972" t="s">
        <v>29</v>
      </c>
      <c r="AA181" s="972">
        <v>2011</v>
      </c>
      <c r="AB181" s="992" t="s">
        <v>433</v>
      </c>
      <c r="AC181" s="1001">
        <v>8</v>
      </c>
      <c r="AD181" s="974">
        <f t="shared" ref="AD181" si="1031">T181/AC181</f>
        <v>4.625</v>
      </c>
      <c r="AE181" s="975">
        <v>24.45</v>
      </c>
      <c r="AF181" s="976">
        <f t="shared" ref="AF181" si="1032">AD181*AE181</f>
        <v>113.08125</v>
      </c>
      <c r="AG181" s="1030" t="s">
        <v>279</v>
      </c>
      <c r="AH181" s="1007">
        <f t="shared" ref="AH181" si="1033">AF181</f>
        <v>113.08125</v>
      </c>
      <c r="AI181" s="978">
        <f t="shared" ref="AI181" si="1034">AD181</f>
        <v>4.625</v>
      </c>
      <c r="AJ181" s="982">
        <f t="shared" ref="AJ181" si="1035">T181</f>
        <v>37</v>
      </c>
      <c r="AK181" s="989" t="s">
        <v>439</v>
      </c>
      <c r="AL181" s="985" t="s">
        <v>440</v>
      </c>
      <c r="AM181" s="986" t="s">
        <v>2</v>
      </c>
    </row>
    <row r="182" spans="1:39">
      <c r="A182" s="999">
        <v>45751</v>
      </c>
      <c r="B182" s="164" t="s">
        <v>126</v>
      </c>
      <c r="C182" s="164" t="s">
        <v>427</v>
      </c>
      <c r="D182" s="993" t="s">
        <v>433</v>
      </c>
      <c r="E182" s="969" t="s">
        <v>282</v>
      </c>
      <c r="F182" s="1000">
        <v>255274</v>
      </c>
      <c r="G182" s="1000"/>
      <c r="H182" s="1000">
        <v>255274</v>
      </c>
      <c r="I182" s="1000"/>
      <c r="J182" s="971">
        <f t="shared" ref="J182" si="1036">H182-F182</f>
        <v>0</v>
      </c>
      <c r="K182" s="1000">
        <v>255274</v>
      </c>
      <c r="L182" s="541">
        <f t="shared" ref="L182" si="1037">K182-H182</f>
        <v>0</v>
      </c>
      <c r="M182" s="1000">
        <v>255346</v>
      </c>
      <c r="N182" s="1000"/>
      <c r="O182" s="541">
        <f t="shared" ref="O182" si="1038">M182-K182</f>
        <v>72</v>
      </c>
      <c r="P182" s="541">
        <f t="shared" ref="P182" si="1039">M182-H182</f>
        <v>72</v>
      </c>
      <c r="Q182" s="1000">
        <v>255346</v>
      </c>
      <c r="R182" s="1000"/>
      <c r="S182" s="971">
        <f t="shared" ref="S182" si="1040">Q182-M182</f>
        <v>0</v>
      </c>
      <c r="T182" s="542">
        <f t="shared" ref="T182" si="1041">Q182-F182</f>
        <v>72</v>
      </c>
      <c r="U182" s="542"/>
      <c r="V182" s="541">
        <f t="shared" ref="V182" si="1042">P182</f>
        <v>72</v>
      </c>
      <c r="W182" s="543">
        <f t="shared" ref="W182" si="1043">T182-V182</f>
        <v>0</v>
      </c>
      <c r="X182" s="972" t="s">
        <v>437</v>
      </c>
      <c r="Y182" s="972" t="s">
        <v>436</v>
      </c>
      <c r="Z182" s="972" t="s">
        <v>29</v>
      </c>
      <c r="AA182" s="972">
        <v>2011</v>
      </c>
      <c r="AB182" s="992" t="s">
        <v>433</v>
      </c>
      <c r="AC182" s="1001">
        <v>8</v>
      </c>
      <c r="AD182" s="974">
        <f t="shared" ref="AD182" si="1044">T182/AC182</f>
        <v>9</v>
      </c>
      <c r="AE182" s="975">
        <v>24.45</v>
      </c>
      <c r="AF182" s="976">
        <f t="shared" ref="AF182" si="1045">AD182*AE182</f>
        <v>220.04999999999998</v>
      </c>
      <c r="AG182" s="1030" t="s">
        <v>279</v>
      </c>
      <c r="AH182" s="1007">
        <f t="shared" ref="AH182" si="1046">AF182</f>
        <v>220.04999999999998</v>
      </c>
      <c r="AI182" s="978">
        <f t="shared" ref="AI182" si="1047">AD182</f>
        <v>9</v>
      </c>
      <c r="AJ182" s="982">
        <f t="shared" ref="AJ182" si="1048">T182</f>
        <v>72</v>
      </c>
      <c r="AK182" s="994">
        <f>SUM(AH179:AH182)</f>
        <v>544.01249999999993</v>
      </c>
      <c r="AL182" s="995">
        <v>500</v>
      </c>
      <c r="AM182" s="996">
        <v>45754</v>
      </c>
    </row>
    <row r="183" spans="1:39">
      <c r="A183" s="999">
        <v>45754</v>
      </c>
      <c r="B183" s="164" t="s">
        <v>126</v>
      </c>
      <c r="C183" s="164" t="s">
        <v>427</v>
      </c>
      <c r="D183" s="993" t="s">
        <v>433</v>
      </c>
      <c r="E183" s="969" t="s">
        <v>282</v>
      </c>
      <c r="F183" s="1000">
        <v>255337</v>
      </c>
      <c r="G183" s="1000"/>
      <c r="H183" s="1000">
        <v>255337</v>
      </c>
      <c r="I183" s="1000"/>
      <c r="J183" s="971">
        <f t="shared" ref="J183" si="1049">H183-F183</f>
        <v>0</v>
      </c>
      <c r="K183" s="1000">
        <v>255337</v>
      </c>
      <c r="L183" s="541">
        <f t="shared" ref="L183" si="1050">K183-H183</f>
        <v>0</v>
      </c>
      <c r="M183" s="1000">
        <v>255353</v>
      </c>
      <c r="N183" s="1000"/>
      <c r="O183" s="541">
        <f t="shared" ref="O183" si="1051">M183-K183</f>
        <v>16</v>
      </c>
      <c r="P183" s="541">
        <f t="shared" ref="P183" si="1052">M183-H183</f>
        <v>16</v>
      </c>
      <c r="Q183" s="1000">
        <v>255353</v>
      </c>
      <c r="R183" s="1000"/>
      <c r="S183" s="971">
        <f t="shared" ref="S183" si="1053">Q183-M183</f>
        <v>0</v>
      </c>
      <c r="T183" s="542">
        <f t="shared" ref="T183" si="1054">Q183-F183</f>
        <v>16</v>
      </c>
      <c r="U183" s="542"/>
      <c r="V183" s="541">
        <f t="shared" ref="V183" si="1055">P183</f>
        <v>16</v>
      </c>
      <c r="W183" s="543">
        <f t="shared" ref="W183" si="1056">T183-V183</f>
        <v>0</v>
      </c>
      <c r="X183" s="972" t="s">
        <v>437</v>
      </c>
      <c r="Y183" s="972" t="s">
        <v>436</v>
      </c>
      <c r="Z183" s="972" t="s">
        <v>29</v>
      </c>
      <c r="AA183" s="972">
        <v>2011</v>
      </c>
      <c r="AB183" s="992" t="s">
        <v>433</v>
      </c>
      <c r="AC183" s="1001">
        <v>8</v>
      </c>
      <c r="AD183" s="974">
        <f t="shared" ref="AD183" si="1057">T183/AC183</f>
        <v>2</v>
      </c>
      <c r="AE183" s="975">
        <v>24.45</v>
      </c>
      <c r="AF183" s="976">
        <f t="shared" ref="AF183" si="1058">AD183*AE183</f>
        <v>48.9</v>
      </c>
      <c r="AG183" s="1030" t="s">
        <v>279</v>
      </c>
      <c r="AH183" s="1007">
        <f t="shared" ref="AH183" si="1059">AF183</f>
        <v>48.9</v>
      </c>
      <c r="AI183" s="978">
        <f t="shared" ref="AI183" si="1060">AD183</f>
        <v>2</v>
      </c>
      <c r="AJ183" s="982">
        <f t="shared" ref="AJ183" si="1061">T183</f>
        <v>16</v>
      </c>
      <c r="AK183" s="989"/>
      <c r="AL183" s="985"/>
      <c r="AM183" s="986"/>
    </row>
    <row r="184" spans="1:39">
      <c r="A184" s="999">
        <v>45755</v>
      </c>
      <c r="B184" s="164" t="s">
        <v>126</v>
      </c>
      <c r="C184" s="164" t="s">
        <v>427</v>
      </c>
      <c r="D184" s="993" t="s">
        <v>433</v>
      </c>
      <c r="E184" s="969" t="s">
        <v>282</v>
      </c>
      <c r="F184" s="1000">
        <v>255353</v>
      </c>
      <c r="G184" s="1000"/>
      <c r="H184" s="1000">
        <v>255353</v>
      </c>
      <c r="I184" s="1000"/>
      <c r="J184" s="971">
        <f t="shared" ref="J184" si="1062">H184-F184</f>
        <v>0</v>
      </c>
      <c r="K184" s="1000">
        <v>255353</v>
      </c>
      <c r="L184" s="541">
        <f t="shared" ref="L184" si="1063">K184-H184</f>
        <v>0</v>
      </c>
      <c r="M184" s="1000">
        <v>255373</v>
      </c>
      <c r="N184" s="1000"/>
      <c r="O184" s="541">
        <f t="shared" ref="O184" si="1064">M184-K184</f>
        <v>20</v>
      </c>
      <c r="P184" s="541">
        <f t="shared" ref="P184" si="1065">M184-H184</f>
        <v>20</v>
      </c>
      <c r="Q184" s="1000">
        <v>255373</v>
      </c>
      <c r="R184" s="1000"/>
      <c r="S184" s="971">
        <f t="shared" ref="S184" si="1066">Q184-M184</f>
        <v>0</v>
      </c>
      <c r="T184" s="542">
        <f t="shared" ref="T184" si="1067">Q184-F184</f>
        <v>20</v>
      </c>
      <c r="U184" s="542"/>
      <c r="V184" s="541">
        <f t="shared" ref="V184" si="1068">P184</f>
        <v>20</v>
      </c>
      <c r="W184" s="543">
        <f t="shared" ref="W184" si="1069">T184-V184</f>
        <v>0</v>
      </c>
      <c r="X184" s="972" t="s">
        <v>437</v>
      </c>
      <c r="Y184" s="972" t="s">
        <v>436</v>
      </c>
      <c r="Z184" s="972" t="s">
        <v>29</v>
      </c>
      <c r="AA184" s="972">
        <v>2011</v>
      </c>
      <c r="AB184" s="992" t="s">
        <v>433</v>
      </c>
      <c r="AC184" s="1001">
        <v>8</v>
      </c>
      <c r="AD184" s="974">
        <f t="shared" ref="AD184" si="1070">T184/AC184</f>
        <v>2.5</v>
      </c>
      <c r="AE184" s="975">
        <v>24.45</v>
      </c>
      <c r="AF184" s="976">
        <f t="shared" ref="AF184" si="1071">AD184*AE184</f>
        <v>61.125</v>
      </c>
      <c r="AG184" s="1030" t="s">
        <v>279</v>
      </c>
      <c r="AH184" s="1007">
        <f t="shared" ref="AH184" si="1072">AF184</f>
        <v>61.125</v>
      </c>
      <c r="AI184" s="978">
        <f t="shared" ref="AI184" si="1073">AD184</f>
        <v>2.5</v>
      </c>
      <c r="AJ184" s="982">
        <f t="shared" ref="AJ184" si="1074">T184</f>
        <v>20</v>
      </c>
      <c r="AK184" s="989"/>
      <c r="AL184" s="985"/>
      <c r="AM184" s="991"/>
    </row>
    <row r="185" spans="1:39">
      <c r="A185" s="999">
        <v>45756</v>
      </c>
      <c r="B185" s="164" t="s">
        <v>126</v>
      </c>
      <c r="C185" s="164" t="s">
        <v>427</v>
      </c>
      <c r="D185" s="993" t="s">
        <v>433</v>
      </c>
      <c r="E185" s="969" t="s">
        <v>282</v>
      </c>
      <c r="F185" s="1000">
        <v>255373</v>
      </c>
      <c r="G185" s="1000"/>
      <c r="H185" s="1000">
        <v>255373</v>
      </c>
      <c r="I185" s="1000"/>
      <c r="J185" s="971">
        <f t="shared" ref="J185" si="1075">H185-F185</f>
        <v>0</v>
      </c>
      <c r="K185" s="1000">
        <v>255373</v>
      </c>
      <c r="L185" s="541">
        <f t="shared" ref="L185" si="1076">K185-H185</f>
        <v>0</v>
      </c>
      <c r="M185" s="1000">
        <v>255402</v>
      </c>
      <c r="N185" s="1000"/>
      <c r="O185" s="541">
        <f t="shared" ref="O185" si="1077">M185-K185</f>
        <v>29</v>
      </c>
      <c r="P185" s="541">
        <f t="shared" ref="P185" si="1078">M185-H185</f>
        <v>29</v>
      </c>
      <c r="Q185" s="1000">
        <v>255402</v>
      </c>
      <c r="R185" s="1000"/>
      <c r="S185" s="971">
        <f t="shared" ref="S185" si="1079">Q185-M185</f>
        <v>0</v>
      </c>
      <c r="T185" s="542">
        <f t="shared" ref="T185" si="1080">Q185-F185</f>
        <v>29</v>
      </c>
      <c r="U185" s="542"/>
      <c r="V185" s="541">
        <f t="shared" ref="V185" si="1081">P185</f>
        <v>29</v>
      </c>
      <c r="W185" s="543">
        <f t="shared" ref="W185" si="1082">T185-V185</f>
        <v>0</v>
      </c>
      <c r="X185" s="972" t="s">
        <v>437</v>
      </c>
      <c r="Y185" s="972" t="s">
        <v>436</v>
      </c>
      <c r="Z185" s="972" t="s">
        <v>29</v>
      </c>
      <c r="AA185" s="972">
        <v>2011</v>
      </c>
      <c r="AB185" s="992" t="s">
        <v>433</v>
      </c>
      <c r="AC185" s="1001">
        <v>8</v>
      </c>
      <c r="AD185" s="974">
        <f t="shared" ref="AD185" si="1083">T185/AC185</f>
        <v>3.625</v>
      </c>
      <c r="AE185" s="975">
        <v>24.45</v>
      </c>
      <c r="AF185" s="976">
        <f t="shared" ref="AF185" si="1084">AD185*AE185</f>
        <v>88.631249999999994</v>
      </c>
      <c r="AG185" s="1030" t="s">
        <v>279</v>
      </c>
      <c r="AH185" s="1007">
        <f t="shared" ref="AH185" si="1085">AF185</f>
        <v>88.631249999999994</v>
      </c>
      <c r="AI185" s="978">
        <f t="shared" ref="AI185" si="1086">AD185</f>
        <v>3.625</v>
      </c>
      <c r="AJ185" s="982">
        <f t="shared" ref="AJ185" si="1087">T185</f>
        <v>29</v>
      </c>
      <c r="AK185" s="987"/>
      <c r="AL185" s="988"/>
    </row>
    <row r="186" spans="1:39">
      <c r="A186" s="999">
        <v>45757</v>
      </c>
      <c r="B186" s="164" t="s">
        <v>126</v>
      </c>
      <c r="C186" s="164" t="s">
        <v>427</v>
      </c>
      <c r="D186" s="993" t="s">
        <v>433</v>
      </c>
      <c r="E186" s="969" t="s">
        <v>282</v>
      </c>
      <c r="F186" s="1000">
        <v>255402</v>
      </c>
      <c r="G186" s="1000"/>
      <c r="H186" s="1000">
        <v>255402</v>
      </c>
      <c r="I186" s="1000"/>
      <c r="J186" s="971">
        <f t="shared" ref="J186" si="1088">H186-F186</f>
        <v>0</v>
      </c>
      <c r="K186" s="1000">
        <v>255402</v>
      </c>
      <c r="L186" s="541">
        <f t="shared" ref="L186" si="1089">K186-H186</f>
        <v>0</v>
      </c>
      <c r="M186" s="1000">
        <v>255452</v>
      </c>
      <c r="N186" s="1000"/>
      <c r="O186" s="541">
        <f t="shared" ref="O186" si="1090">M186-K186</f>
        <v>50</v>
      </c>
      <c r="P186" s="541">
        <f t="shared" ref="P186" si="1091">M186-H186</f>
        <v>50</v>
      </c>
      <c r="Q186" s="1000">
        <v>255452</v>
      </c>
      <c r="R186" s="1000"/>
      <c r="S186" s="971">
        <f t="shared" ref="S186" si="1092">Q186-M186</f>
        <v>0</v>
      </c>
      <c r="T186" s="542">
        <f t="shared" ref="T186" si="1093">Q186-F186</f>
        <v>50</v>
      </c>
      <c r="U186" s="542"/>
      <c r="V186" s="541">
        <f t="shared" ref="V186" si="1094">P186</f>
        <v>50</v>
      </c>
      <c r="W186" s="543">
        <f t="shared" ref="W186" si="1095">T186-V186</f>
        <v>0</v>
      </c>
      <c r="X186" s="972" t="s">
        <v>437</v>
      </c>
      <c r="Y186" s="972" t="s">
        <v>436</v>
      </c>
      <c r="Z186" s="972" t="s">
        <v>29</v>
      </c>
      <c r="AA186" s="972">
        <v>2011</v>
      </c>
      <c r="AB186" s="992" t="s">
        <v>433</v>
      </c>
      <c r="AC186" s="1001">
        <v>8</v>
      </c>
      <c r="AD186" s="974">
        <f t="shared" ref="AD186" si="1096">T186/AC186</f>
        <v>6.25</v>
      </c>
      <c r="AE186" s="975">
        <v>24.45</v>
      </c>
      <c r="AF186" s="976">
        <f t="shared" ref="AF186" si="1097">AD186*AE186</f>
        <v>152.8125</v>
      </c>
      <c r="AG186" s="1030" t="s">
        <v>279</v>
      </c>
      <c r="AH186" s="1007">
        <f t="shared" ref="AH186" si="1098">AF186</f>
        <v>152.8125</v>
      </c>
      <c r="AI186" s="978">
        <f t="shared" ref="AI186" si="1099">AD186</f>
        <v>6.25</v>
      </c>
      <c r="AJ186" s="982">
        <f t="shared" ref="AJ186" si="1100">T186</f>
        <v>50</v>
      </c>
      <c r="AK186" s="989" t="s">
        <v>439</v>
      </c>
      <c r="AL186" s="985" t="s">
        <v>440</v>
      </c>
      <c r="AM186" s="986" t="s">
        <v>2</v>
      </c>
    </row>
    <row r="187" spans="1:39">
      <c r="A187" s="999">
        <v>45758</v>
      </c>
      <c r="B187" s="164" t="s">
        <v>126</v>
      </c>
      <c r="C187" s="164" t="s">
        <v>427</v>
      </c>
      <c r="D187" s="993" t="s">
        <v>433</v>
      </c>
      <c r="E187" s="969" t="s">
        <v>282</v>
      </c>
      <c r="F187" s="1000">
        <v>255452</v>
      </c>
      <c r="G187" s="1000"/>
      <c r="H187" s="1000">
        <v>255452</v>
      </c>
      <c r="I187" s="1000"/>
      <c r="J187" s="971">
        <f t="shared" ref="J187" si="1101">H187-F187</f>
        <v>0</v>
      </c>
      <c r="K187" s="1000">
        <v>255452</v>
      </c>
      <c r="L187" s="541">
        <f t="shared" ref="L187" si="1102">K187-H187</f>
        <v>0</v>
      </c>
      <c r="M187" s="1000">
        <v>255473</v>
      </c>
      <c r="N187" s="1000"/>
      <c r="O187" s="541">
        <f t="shared" ref="O187" si="1103">M187-K187</f>
        <v>21</v>
      </c>
      <c r="P187" s="541">
        <f t="shared" ref="P187" si="1104">M187-H187</f>
        <v>21</v>
      </c>
      <c r="Q187" s="1000">
        <v>255473</v>
      </c>
      <c r="R187" s="1000"/>
      <c r="S187" s="971">
        <f t="shared" ref="S187" si="1105">Q187-M187</f>
        <v>0</v>
      </c>
      <c r="T187" s="542">
        <f t="shared" ref="T187" si="1106">Q187-F187</f>
        <v>21</v>
      </c>
      <c r="U187" s="542"/>
      <c r="V187" s="541">
        <f t="shared" ref="V187" si="1107">P187</f>
        <v>21</v>
      </c>
      <c r="W187" s="543">
        <f t="shared" ref="W187" si="1108">T187-V187</f>
        <v>0</v>
      </c>
      <c r="X187" s="972" t="s">
        <v>437</v>
      </c>
      <c r="Y187" s="972" t="s">
        <v>436</v>
      </c>
      <c r="Z187" s="972" t="s">
        <v>29</v>
      </c>
      <c r="AA187" s="972">
        <v>2011</v>
      </c>
      <c r="AB187" s="992" t="s">
        <v>433</v>
      </c>
      <c r="AC187" s="1001">
        <v>8</v>
      </c>
      <c r="AD187" s="974">
        <f t="shared" ref="AD187" si="1109">T187/AC187</f>
        <v>2.625</v>
      </c>
      <c r="AE187" s="975">
        <v>24.45</v>
      </c>
      <c r="AF187" s="976">
        <f t="shared" ref="AF187" si="1110">AD187*AE187</f>
        <v>64.181249999999991</v>
      </c>
      <c r="AG187" s="1030" t="s">
        <v>279</v>
      </c>
      <c r="AH187" s="1007">
        <f t="shared" ref="AH187" si="1111">AF187</f>
        <v>64.181249999999991</v>
      </c>
      <c r="AI187" s="978">
        <f t="shared" ref="AI187" si="1112">AD187</f>
        <v>2.625</v>
      </c>
      <c r="AJ187" s="982">
        <f t="shared" ref="AJ187" si="1113">T187</f>
        <v>21</v>
      </c>
      <c r="AK187" s="994">
        <f>SUM(AH183:AH187)</f>
        <v>415.65</v>
      </c>
      <c r="AL187" s="995">
        <v>500</v>
      </c>
      <c r="AM187" s="996">
        <v>45761</v>
      </c>
    </row>
    <row r="188" spans="1:39">
      <c r="A188" s="999">
        <v>45761</v>
      </c>
      <c r="B188" s="164" t="s">
        <v>126</v>
      </c>
      <c r="C188" s="164" t="s">
        <v>427</v>
      </c>
      <c r="D188" s="993" t="s">
        <v>433</v>
      </c>
      <c r="E188" s="969" t="s">
        <v>282</v>
      </c>
      <c r="F188" s="1000">
        <v>255473</v>
      </c>
      <c r="G188" s="1000"/>
      <c r="H188" s="1000">
        <v>255473</v>
      </c>
      <c r="I188" s="1000"/>
      <c r="J188" s="971">
        <f t="shared" ref="J188" si="1114">H188-F188</f>
        <v>0</v>
      </c>
      <c r="K188" s="1000">
        <v>255473</v>
      </c>
      <c r="L188" s="541">
        <f t="shared" ref="L188" si="1115">K188-H188</f>
        <v>0</v>
      </c>
      <c r="M188" s="1000">
        <v>255484</v>
      </c>
      <c r="N188" s="1000"/>
      <c r="O188" s="541">
        <f t="shared" ref="O188" si="1116">M188-K188</f>
        <v>11</v>
      </c>
      <c r="P188" s="541">
        <f t="shared" ref="P188" si="1117">M188-H188</f>
        <v>11</v>
      </c>
      <c r="Q188" s="1000">
        <v>255484</v>
      </c>
      <c r="R188" s="1000"/>
      <c r="S188" s="971">
        <f t="shared" ref="S188" si="1118">Q188-M188</f>
        <v>0</v>
      </c>
      <c r="T188" s="542">
        <f t="shared" ref="T188" si="1119">Q188-F188</f>
        <v>11</v>
      </c>
      <c r="U188" s="542"/>
      <c r="V188" s="541">
        <f t="shared" ref="V188" si="1120">P188</f>
        <v>11</v>
      </c>
      <c r="W188" s="543">
        <f t="shared" ref="W188" si="1121">T188-V188</f>
        <v>0</v>
      </c>
      <c r="X188" s="972" t="s">
        <v>437</v>
      </c>
      <c r="Y188" s="972" t="s">
        <v>436</v>
      </c>
      <c r="Z188" s="972" t="s">
        <v>29</v>
      </c>
      <c r="AA188" s="972">
        <v>2011</v>
      </c>
      <c r="AB188" s="992" t="s">
        <v>433</v>
      </c>
      <c r="AC188" s="1001">
        <v>8</v>
      </c>
      <c r="AD188" s="974">
        <f t="shared" ref="AD188" si="1122">T188/AC188</f>
        <v>1.375</v>
      </c>
      <c r="AE188" s="975">
        <v>24.45</v>
      </c>
      <c r="AF188" s="976">
        <f t="shared" ref="AF188" si="1123">AD188*AE188</f>
        <v>33.618749999999999</v>
      </c>
      <c r="AG188" s="1030" t="s">
        <v>279</v>
      </c>
      <c r="AH188" s="1007">
        <f t="shared" ref="AH188" si="1124">AF188</f>
        <v>33.618749999999999</v>
      </c>
      <c r="AI188" s="978">
        <f t="shared" ref="AI188" si="1125">AD188</f>
        <v>1.375</v>
      </c>
      <c r="AJ188" s="982">
        <f t="shared" ref="AJ188" si="1126">T188</f>
        <v>11</v>
      </c>
      <c r="AK188" s="989"/>
      <c r="AL188" s="985"/>
      <c r="AM188" s="991"/>
    </row>
    <row r="189" spans="1:39">
      <c r="A189" s="999">
        <v>45762</v>
      </c>
      <c r="B189" s="164" t="s">
        <v>126</v>
      </c>
      <c r="C189" s="164" t="s">
        <v>427</v>
      </c>
      <c r="D189" s="993" t="s">
        <v>433</v>
      </c>
      <c r="E189" s="969" t="s">
        <v>282</v>
      </c>
      <c r="F189" s="1000">
        <v>255484</v>
      </c>
      <c r="G189" s="1000"/>
      <c r="H189" s="1000">
        <v>255484</v>
      </c>
      <c r="I189" s="1000"/>
      <c r="J189" s="971">
        <f t="shared" ref="J189" si="1127">H189-F189</f>
        <v>0</v>
      </c>
      <c r="K189" s="1000">
        <v>255484</v>
      </c>
      <c r="L189" s="541">
        <f t="shared" ref="L189" si="1128">K189-H189</f>
        <v>0</v>
      </c>
      <c r="M189" s="1000">
        <v>255524</v>
      </c>
      <c r="N189" s="1000"/>
      <c r="O189" s="541">
        <f t="shared" ref="O189" si="1129">M189-K189</f>
        <v>40</v>
      </c>
      <c r="P189" s="541">
        <f t="shared" ref="P189" si="1130">M189-H189</f>
        <v>40</v>
      </c>
      <c r="Q189" s="1000">
        <v>255524</v>
      </c>
      <c r="R189" s="1000"/>
      <c r="S189" s="971">
        <f t="shared" ref="S189" si="1131">Q189-M189</f>
        <v>0</v>
      </c>
      <c r="T189" s="542">
        <f t="shared" ref="T189" si="1132">Q189-F189</f>
        <v>40</v>
      </c>
      <c r="U189" s="542"/>
      <c r="V189" s="541">
        <f t="shared" ref="V189" si="1133">P189</f>
        <v>40</v>
      </c>
      <c r="W189" s="543">
        <f t="shared" ref="W189" si="1134">T189-V189</f>
        <v>0</v>
      </c>
      <c r="X189" s="972" t="s">
        <v>437</v>
      </c>
      <c r="Y189" s="972" t="s">
        <v>436</v>
      </c>
      <c r="Z189" s="972" t="s">
        <v>29</v>
      </c>
      <c r="AA189" s="972">
        <v>2011</v>
      </c>
      <c r="AB189" s="992" t="s">
        <v>433</v>
      </c>
      <c r="AC189" s="1001">
        <v>8</v>
      </c>
      <c r="AD189" s="974">
        <f t="shared" ref="AD189" si="1135">T189/AC189</f>
        <v>5</v>
      </c>
      <c r="AE189" s="975">
        <v>24.45</v>
      </c>
      <c r="AF189" s="976">
        <f t="shared" ref="AF189" si="1136">AD189*AE189</f>
        <v>122.25</v>
      </c>
      <c r="AG189" s="1030" t="s">
        <v>279</v>
      </c>
      <c r="AH189" s="1007">
        <f t="shared" ref="AH189" si="1137">AF189</f>
        <v>122.25</v>
      </c>
      <c r="AI189" s="978">
        <f t="shared" ref="AI189" si="1138">AD189</f>
        <v>5</v>
      </c>
      <c r="AJ189" s="982">
        <f t="shared" ref="AJ189" si="1139">T189</f>
        <v>40</v>
      </c>
      <c r="AK189" s="987"/>
      <c r="AL189" s="988"/>
    </row>
    <row r="190" spans="1:39">
      <c r="A190" s="999">
        <v>45763</v>
      </c>
      <c r="B190" s="164" t="s">
        <v>126</v>
      </c>
      <c r="C190" s="164" t="s">
        <v>427</v>
      </c>
      <c r="D190" s="993" t="s">
        <v>433</v>
      </c>
      <c r="E190" s="969" t="s">
        <v>282</v>
      </c>
      <c r="F190" s="1000">
        <v>255524</v>
      </c>
      <c r="G190" s="1000"/>
      <c r="H190" s="1000">
        <v>255524</v>
      </c>
      <c r="I190" s="1000"/>
      <c r="J190" s="971">
        <f t="shared" ref="J190" si="1140">H190-F190</f>
        <v>0</v>
      </c>
      <c r="K190" s="1000">
        <v>255524</v>
      </c>
      <c r="L190" s="541">
        <f t="shared" ref="L190" si="1141">K190-H190</f>
        <v>0</v>
      </c>
      <c r="M190" s="1000">
        <v>255581</v>
      </c>
      <c r="N190" s="1000"/>
      <c r="O190" s="541">
        <f t="shared" ref="O190" si="1142">M190-K190</f>
        <v>57</v>
      </c>
      <c r="P190" s="541">
        <f t="shared" ref="P190" si="1143">M190-H190</f>
        <v>57</v>
      </c>
      <c r="Q190" s="1000">
        <v>255581</v>
      </c>
      <c r="R190" s="1000"/>
      <c r="S190" s="971">
        <f t="shared" ref="S190" si="1144">Q190-M190</f>
        <v>0</v>
      </c>
      <c r="T190" s="542">
        <f t="shared" ref="T190" si="1145">Q190-F190</f>
        <v>57</v>
      </c>
      <c r="U190" s="542"/>
      <c r="V190" s="541">
        <f t="shared" ref="V190" si="1146">P190</f>
        <v>57</v>
      </c>
      <c r="W190" s="543">
        <f t="shared" ref="W190" si="1147">T190-V190</f>
        <v>0</v>
      </c>
      <c r="X190" s="972" t="s">
        <v>437</v>
      </c>
      <c r="Y190" s="972" t="s">
        <v>436</v>
      </c>
      <c r="Z190" s="972" t="s">
        <v>29</v>
      </c>
      <c r="AA190" s="972">
        <v>2011</v>
      </c>
      <c r="AB190" s="992" t="s">
        <v>433</v>
      </c>
      <c r="AC190" s="1001">
        <v>8</v>
      </c>
      <c r="AD190" s="974">
        <f t="shared" ref="AD190" si="1148">T190/AC190</f>
        <v>7.125</v>
      </c>
      <c r="AE190" s="975">
        <v>24.45</v>
      </c>
      <c r="AF190" s="976">
        <f t="shared" ref="AF190" si="1149">AD190*AE190</f>
        <v>174.20624999999998</v>
      </c>
      <c r="AG190" s="1030" t="s">
        <v>279</v>
      </c>
      <c r="AH190" s="1007">
        <f t="shared" ref="AH190" si="1150">AF190</f>
        <v>174.20624999999998</v>
      </c>
      <c r="AI190" s="978">
        <f t="shared" ref="AI190" si="1151">AD190</f>
        <v>7.125</v>
      </c>
      <c r="AJ190" s="982">
        <f t="shared" ref="AJ190" si="1152">T190</f>
        <v>57</v>
      </c>
      <c r="AK190" s="989" t="s">
        <v>439</v>
      </c>
      <c r="AL190" s="985" t="s">
        <v>440</v>
      </c>
      <c r="AM190" s="986" t="s">
        <v>2</v>
      </c>
    </row>
    <row r="191" spans="1:39">
      <c r="A191" s="999">
        <v>45768</v>
      </c>
      <c r="B191" s="164" t="s">
        <v>126</v>
      </c>
      <c r="C191" s="164" t="s">
        <v>427</v>
      </c>
      <c r="D191" s="993" t="s">
        <v>433</v>
      </c>
      <c r="E191" s="969" t="s">
        <v>282</v>
      </c>
      <c r="F191" s="1000">
        <v>255581</v>
      </c>
      <c r="G191" s="1000"/>
      <c r="H191" s="1000">
        <v>255581</v>
      </c>
      <c r="I191" s="1000"/>
      <c r="J191" s="971">
        <f t="shared" ref="J191" si="1153">H191-F191</f>
        <v>0</v>
      </c>
      <c r="K191" s="1000">
        <v>255581</v>
      </c>
      <c r="L191" s="541">
        <f t="shared" ref="L191" si="1154">K191-H191</f>
        <v>0</v>
      </c>
      <c r="M191" s="1000">
        <v>255623</v>
      </c>
      <c r="N191" s="1000"/>
      <c r="O191" s="541">
        <f t="shared" ref="O191" si="1155">M191-K191</f>
        <v>42</v>
      </c>
      <c r="P191" s="541">
        <f t="shared" ref="P191" si="1156">M191-H191</f>
        <v>42</v>
      </c>
      <c r="Q191" s="1000">
        <v>255623</v>
      </c>
      <c r="R191" s="1000"/>
      <c r="S191" s="971">
        <f t="shared" ref="S191" si="1157">Q191-M191</f>
        <v>0</v>
      </c>
      <c r="T191" s="542">
        <f t="shared" ref="T191" si="1158">Q191-F191</f>
        <v>42</v>
      </c>
      <c r="U191" s="542"/>
      <c r="V191" s="541">
        <f t="shared" ref="V191" si="1159">P191</f>
        <v>42</v>
      </c>
      <c r="W191" s="543">
        <f t="shared" ref="W191" si="1160">T191-V191</f>
        <v>0</v>
      </c>
      <c r="X191" s="972" t="s">
        <v>437</v>
      </c>
      <c r="Y191" s="972" t="s">
        <v>436</v>
      </c>
      <c r="Z191" s="972" t="s">
        <v>29</v>
      </c>
      <c r="AA191" s="972">
        <v>2011</v>
      </c>
      <c r="AB191" s="992" t="s">
        <v>433</v>
      </c>
      <c r="AC191" s="1001">
        <v>8</v>
      </c>
      <c r="AD191" s="974">
        <f t="shared" ref="AD191" si="1161">T191/AC191</f>
        <v>5.25</v>
      </c>
      <c r="AE191" s="975">
        <v>24.45</v>
      </c>
      <c r="AF191" s="976">
        <f t="shared" ref="AF191" si="1162">AD191*AE191</f>
        <v>128.36249999999998</v>
      </c>
      <c r="AG191" s="1030" t="s">
        <v>279</v>
      </c>
      <c r="AH191" s="1007">
        <f t="shared" ref="AH191" si="1163">AF191</f>
        <v>128.36249999999998</v>
      </c>
      <c r="AI191" s="978">
        <f t="shared" ref="AI191" si="1164">AD191</f>
        <v>5.25</v>
      </c>
      <c r="AJ191" s="982">
        <f t="shared" ref="AJ191" si="1165">T191</f>
        <v>42</v>
      </c>
      <c r="AK191" s="994">
        <f>SUM(AH188:AH191)</f>
        <v>458.4375</v>
      </c>
      <c r="AL191" s="995">
        <v>500</v>
      </c>
      <c r="AM191" s="996">
        <v>45769</v>
      </c>
    </row>
    <row r="192" spans="1:39">
      <c r="A192" s="999">
        <v>45769</v>
      </c>
      <c r="B192" s="164" t="s">
        <v>126</v>
      </c>
      <c r="C192" s="164" t="s">
        <v>427</v>
      </c>
      <c r="D192" s="993" t="s">
        <v>433</v>
      </c>
      <c r="E192" s="969" t="s">
        <v>282</v>
      </c>
      <c r="F192" s="1000">
        <v>255623</v>
      </c>
      <c r="G192" s="1000"/>
      <c r="H192" s="1000">
        <v>255623</v>
      </c>
      <c r="I192" s="1000"/>
      <c r="J192" s="971">
        <f t="shared" ref="J192" si="1166">H192-F192</f>
        <v>0</v>
      </c>
      <c r="K192" s="1000">
        <v>255623</v>
      </c>
      <c r="L192" s="541">
        <f t="shared" ref="L192" si="1167">K192-H192</f>
        <v>0</v>
      </c>
      <c r="M192" s="1000">
        <v>255628</v>
      </c>
      <c r="N192" s="1000"/>
      <c r="O192" s="541">
        <f t="shared" ref="O192" si="1168">M192-K192</f>
        <v>5</v>
      </c>
      <c r="P192" s="541">
        <f t="shared" ref="P192" si="1169">M192-H192</f>
        <v>5</v>
      </c>
      <c r="Q192" s="1000">
        <v>255628</v>
      </c>
      <c r="R192" s="1000"/>
      <c r="S192" s="971">
        <f t="shared" ref="S192" si="1170">Q192-M192</f>
        <v>0</v>
      </c>
      <c r="T192" s="542">
        <f t="shared" ref="T192" si="1171">Q192-F192</f>
        <v>5</v>
      </c>
      <c r="U192" s="542"/>
      <c r="V192" s="541">
        <f t="shared" ref="V192" si="1172">P192</f>
        <v>5</v>
      </c>
      <c r="W192" s="543">
        <f t="shared" ref="W192" si="1173">T192-V192</f>
        <v>0</v>
      </c>
      <c r="X192" s="972" t="s">
        <v>437</v>
      </c>
      <c r="Y192" s="972" t="s">
        <v>436</v>
      </c>
      <c r="Z192" s="972" t="s">
        <v>29</v>
      </c>
      <c r="AA192" s="972">
        <v>2011</v>
      </c>
      <c r="AB192" s="992" t="s">
        <v>433</v>
      </c>
      <c r="AC192" s="1001">
        <v>8</v>
      </c>
      <c r="AD192" s="974">
        <f t="shared" ref="AD192" si="1174">T192/AC192</f>
        <v>0.625</v>
      </c>
      <c r="AE192" s="975">
        <v>24.45</v>
      </c>
      <c r="AF192" s="976">
        <f t="shared" ref="AF192" si="1175">AD192*AE192</f>
        <v>15.28125</v>
      </c>
      <c r="AG192" s="1030" t="s">
        <v>279</v>
      </c>
      <c r="AH192" s="1007">
        <f t="shared" ref="AH192" si="1176">AF192</f>
        <v>15.28125</v>
      </c>
      <c r="AI192" s="978">
        <f t="shared" ref="AI192" si="1177">AD192</f>
        <v>0.625</v>
      </c>
      <c r="AJ192" s="982">
        <f t="shared" ref="AJ192" si="1178">T192</f>
        <v>5</v>
      </c>
      <c r="AK192" s="989"/>
      <c r="AL192" s="985"/>
      <c r="AM192" s="991"/>
    </row>
    <row r="193" spans="1:39">
      <c r="A193" s="999">
        <v>45770</v>
      </c>
      <c r="B193" s="164" t="s">
        <v>126</v>
      </c>
      <c r="C193" s="164" t="s">
        <v>427</v>
      </c>
      <c r="D193" s="993" t="s">
        <v>433</v>
      </c>
      <c r="E193" s="969" t="s">
        <v>282</v>
      </c>
      <c r="F193" s="1000">
        <v>255628</v>
      </c>
      <c r="G193" s="1000"/>
      <c r="H193" s="1000">
        <v>255628</v>
      </c>
      <c r="I193" s="1000"/>
      <c r="J193" s="971">
        <f t="shared" ref="J193" si="1179">H193-F193</f>
        <v>0</v>
      </c>
      <c r="K193" s="1000">
        <v>255628</v>
      </c>
      <c r="L193" s="541">
        <f t="shared" ref="L193" si="1180">K193-H193</f>
        <v>0</v>
      </c>
      <c r="M193" s="1000">
        <v>255681</v>
      </c>
      <c r="N193" s="1000"/>
      <c r="O193" s="541">
        <f t="shared" ref="O193" si="1181">M193-K193</f>
        <v>53</v>
      </c>
      <c r="P193" s="541">
        <f t="shared" ref="P193" si="1182">M193-H193</f>
        <v>53</v>
      </c>
      <c r="Q193" s="1000">
        <v>255681</v>
      </c>
      <c r="R193" s="1000"/>
      <c r="S193" s="971">
        <f t="shared" ref="S193" si="1183">Q193-M193</f>
        <v>0</v>
      </c>
      <c r="T193" s="542">
        <f t="shared" ref="T193" si="1184">Q193-F193</f>
        <v>53</v>
      </c>
      <c r="U193" s="542"/>
      <c r="V193" s="541">
        <f t="shared" ref="V193" si="1185">P193</f>
        <v>53</v>
      </c>
      <c r="W193" s="543">
        <f t="shared" ref="W193" si="1186">T193-V193</f>
        <v>0</v>
      </c>
      <c r="X193" s="972" t="s">
        <v>437</v>
      </c>
      <c r="Y193" s="972" t="s">
        <v>436</v>
      </c>
      <c r="Z193" s="972" t="s">
        <v>29</v>
      </c>
      <c r="AA193" s="972">
        <v>2011</v>
      </c>
      <c r="AB193" s="992" t="s">
        <v>433</v>
      </c>
      <c r="AC193" s="1001">
        <v>8</v>
      </c>
      <c r="AD193" s="974">
        <f t="shared" ref="AD193" si="1187">T193/AC193</f>
        <v>6.625</v>
      </c>
      <c r="AE193" s="975">
        <v>24.45</v>
      </c>
      <c r="AF193" s="976">
        <f t="shared" ref="AF193" si="1188">AD193*AE193</f>
        <v>161.98124999999999</v>
      </c>
      <c r="AG193" s="1030" t="s">
        <v>279</v>
      </c>
      <c r="AH193" s="1007">
        <f t="shared" ref="AH193" si="1189">AF193</f>
        <v>161.98124999999999</v>
      </c>
      <c r="AI193" s="978">
        <f t="shared" ref="AI193" si="1190">AD193</f>
        <v>6.625</v>
      </c>
      <c r="AJ193" s="982">
        <f t="shared" ref="AJ193" si="1191">T193</f>
        <v>53</v>
      </c>
      <c r="AK193" s="987"/>
      <c r="AL193" s="988"/>
    </row>
    <row r="194" spans="1:39">
      <c r="A194" s="999">
        <v>45771</v>
      </c>
      <c r="B194" s="164" t="s">
        <v>126</v>
      </c>
      <c r="C194" s="164" t="s">
        <v>427</v>
      </c>
      <c r="D194" s="993" t="s">
        <v>433</v>
      </c>
      <c r="E194" s="969" t="s">
        <v>282</v>
      </c>
      <c r="F194" s="1000">
        <v>255681</v>
      </c>
      <c r="G194" s="1000"/>
      <c r="H194" s="1000">
        <v>255681</v>
      </c>
      <c r="I194" s="1000"/>
      <c r="J194" s="971">
        <f t="shared" ref="J194" si="1192">H194-F194</f>
        <v>0</v>
      </c>
      <c r="K194" s="1000">
        <v>255681</v>
      </c>
      <c r="L194" s="541">
        <f t="shared" ref="L194" si="1193">K194-H194</f>
        <v>0</v>
      </c>
      <c r="M194" s="1000">
        <v>255716</v>
      </c>
      <c r="N194" s="1000"/>
      <c r="O194" s="541">
        <f t="shared" ref="O194" si="1194">M194-K194</f>
        <v>35</v>
      </c>
      <c r="P194" s="541">
        <f t="shared" ref="P194" si="1195">M194-H194</f>
        <v>35</v>
      </c>
      <c r="Q194" s="1000">
        <v>255716</v>
      </c>
      <c r="R194" s="1000"/>
      <c r="S194" s="971">
        <f t="shared" ref="S194" si="1196">Q194-M194</f>
        <v>0</v>
      </c>
      <c r="T194" s="542">
        <f t="shared" ref="T194" si="1197">Q194-F194</f>
        <v>35</v>
      </c>
      <c r="U194" s="542"/>
      <c r="V194" s="541">
        <f t="shared" ref="V194" si="1198">P194</f>
        <v>35</v>
      </c>
      <c r="W194" s="543">
        <f t="shared" ref="W194" si="1199">T194-V194</f>
        <v>0</v>
      </c>
      <c r="X194" s="972" t="s">
        <v>437</v>
      </c>
      <c r="Y194" s="972" t="s">
        <v>436</v>
      </c>
      <c r="Z194" s="972" t="s">
        <v>29</v>
      </c>
      <c r="AA194" s="972">
        <v>2011</v>
      </c>
      <c r="AB194" s="992" t="s">
        <v>433</v>
      </c>
      <c r="AC194" s="1001">
        <v>8</v>
      </c>
      <c r="AD194" s="974">
        <f t="shared" ref="AD194" si="1200">T194/AC194</f>
        <v>4.375</v>
      </c>
      <c r="AE194" s="975">
        <v>24.45</v>
      </c>
      <c r="AF194" s="976">
        <f t="shared" ref="AF194" si="1201">AD194*AE194</f>
        <v>106.96875</v>
      </c>
      <c r="AG194" s="1030" t="s">
        <v>279</v>
      </c>
      <c r="AH194" s="1007">
        <f t="shared" ref="AH194" si="1202">AF194</f>
        <v>106.96875</v>
      </c>
      <c r="AI194" s="978">
        <f t="shared" ref="AI194" si="1203">AD194</f>
        <v>4.375</v>
      </c>
      <c r="AJ194" s="982">
        <f t="shared" ref="AJ194" si="1204">T194</f>
        <v>35</v>
      </c>
      <c r="AK194" s="989" t="s">
        <v>439</v>
      </c>
      <c r="AL194" s="985" t="s">
        <v>440</v>
      </c>
      <c r="AM194" s="986" t="s">
        <v>2</v>
      </c>
    </row>
    <row r="195" spans="1:39">
      <c r="A195" s="999">
        <v>45772</v>
      </c>
      <c r="B195" s="164" t="s">
        <v>126</v>
      </c>
      <c r="C195" s="164" t="s">
        <v>427</v>
      </c>
      <c r="D195" s="993" t="s">
        <v>433</v>
      </c>
      <c r="E195" s="969" t="s">
        <v>282</v>
      </c>
      <c r="F195" s="1000">
        <v>255716</v>
      </c>
      <c r="G195" s="1000"/>
      <c r="H195" s="1000">
        <v>255716</v>
      </c>
      <c r="I195" s="1000"/>
      <c r="J195" s="971">
        <f t="shared" ref="J195" si="1205">H195-F195</f>
        <v>0</v>
      </c>
      <c r="K195" s="1000">
        <v>255716</v>
      </c>
      <c r="L195" s="541">
        <f t="shared" ref="L195" si="1206">K195-H195</f>
        <v>0</v>
      </c>
      <c r="M195" s="1000">
        <v>255773</v>
      </c>
      <c r="N195" s="1000"/>
      <c r="O195" s="541">
        <f t="shared" ref="O195" si="1207">M195-K195</f>
        <v>57</v>
      </c>
      <c r="P195" s="541">
        <f t="shared" ref="P195" si="1208">M195-H195</f>
        <v>57</v>
      </c>
      <c r="Q195" s="1000">
        <v>255773</v>
      </c>
      <c r="R195" s="1000"/>
      <c r="S195" s="971">
        <f t="shared" ref="S195" si="1209">Q195-M195</f>
        <v>0</v>
      </c>
      <c r="T195" s="542">
        <f t="shared" ref="T195" si="1210">Q195-F195</f>
        <v>57</v>
      </c>
      <c r="U195" s="542"/>
      <c r="V195" s="541">
        <f t="shared" ref="V195" si="1211">P195</f>
        <v>57</v>
      </c>
      <c r="W195" s="543">
        <f t="shared" ref="W195" si="1212">T195-V195</f>
        <v>0</v>
      </c>
      <c r="X195" s="972" t="s">
        <v>437</v>
      </c>
      <c r="Y195" s="972" t="s">
        <v>436</v>
      </c>
      <c r="Z195" s="972" t="s">
        <v>29</v>
      </c>
      <c r="AA195" s="972">
        <v>2011</v>
      </c>
      <c r="AB195" s="992" t="s">
        <v>433</v>
      </c>
      <c r="AC195" s="1001">
        <v>8</v>
      </c>
      <c r="AD195" s="974">
        <f t="shared" ref="AD195" si="1213">T195/AC195</f>
        <v>7.125</v>
      </c>
      <c r="AE195" s="975">
        <v>24.45</v>
      </c>
      <c r="AF195" s="976">
        <f t="shared" ref="AF195" si="1214">AD195*AE195</f>
        <v>174.20624999999998</v>
      </c>
      <c r="AG195" s="1030" t="s">
        <v>279</v>
      </c>
      <c r="AH195" s="1007">
        <f t="shared" ref="AH195" si="1215">AF195</f>
        <v>174.20624999999998</v>
      </c>
      <c r="AI195" s="978">
        <f t="shared" ref="AI195" si="1216">AD195</f>
        <v>7.125</v>
      </c>
      <c r="AJ195" s="982">
        <f t="shared" ref="AJ195" si="1217">T195</f>
        <v>57</v>
      </c>
      <c r="AK195" s="994">
        <f>SUM(AH192:AH195)</f>
        <v>458.4375</v>
      </c>
      <c r="AL195" s="995">
        <v>500</v>
      </c>
      <c r="AM195" s="996">
        <v>45775</v>
      </c>
    </row>
    <row r="196" spans="1:39">
      <c r="A196" s="999">
        <v>45775</v>
      </c>
      <c r="B196" s="164" t="s">
        <v>126</v>
      </c>
      <c r="C196" s="164" t="s">
        <v>427</v>
      </c>
      <c r="D196" s="993" t="s">
        <v>433</v>
      </c>
      <c r="E196" s="969" t="s">
        <v>282</v>
      </c>
      <c r="F196" s="1000">
        <v>255773</v>
      </c>
      <c r="G196" s="1000"/>
      <c r="H196" s="1000">
        <v>255773</v>
      </c>
      <c r="I196" s="1000"/>
      <c r="J196" s="971">
        <f t="shared" ref="J196" si="1218">H196-F196</f>
        <v>0</v>
      </c>
      <c r="K196" s="1000">
        <v>255773</v>
      </c>
      <c r="L196" s="541">
        <f t="shared" ref="L196" si="1219">K196-H196</f>
        <v>0</v>
      </c>
      <c r="M196" s="1000">
        <v>255803</v>
      </c>
      <c r="N196" s="1000"/>
      <c r="O196" s="541">
        <f t="shared" ref="O196" si="1220">M196-K196</f>
        <v>30</v>
      </c>
      <c r="P196" s="541">
        <f t="shared" ref="P196" si="1221">M196-H196</f>
        <v>30</v>
      </c>
      <c r="Q196" s="1000">
        <v>255803</v>
      </c>
      <c r="R196" s="1000"/>
      <c r="S196" s="971">
        <f t="shared" ref="S196" si="1222">Q196-M196</f>
        <v>0</v>
      </c>
      <c r="T196" s="542">
        <f t="shared" ref="T196" si="1223">Q196-F196</f>
        <v>30</v>
      </c>
      <c r="U196" s="542"/>
      <c r="V196" s="541">
        <f t="shared" ref="V196" si="1224">P196</f>
        <v>30</v>
      </c>
      <c r="W196" s="543">
        <f t="shared" ref="W196" si="1225">T196-V196</f>
        <v>0</v>
      </c>
      <c r="X196" s="972" t="s">
        <v>437</v>
      </c>
      <c r="Y196" s="972" t="s">
        <v>436</v>
      </c>
      <c r="Z196" s="972" t="s">
        <v>29</v>
      </c>
      <c r="AA196" s="972">
        <v>2011</v>
      </c>
      <c r="AB196" s="992" t="s">
        <v>433</v>
      </c>
      <c r="AC196" s="1001">
        <v>8</v>
      </c>
      <c r="AD196" s="974">
        <f t="shared" ref="AD196" si="1226">T196/AC196</f>
        <v>3.75</v>
      </c>
      <c r="AE196" s="975">
        <v>24.45</v>
      </c>
      <c r="AF196" s="976">
        <f t="shared" ref="AF196" si="1227">AD196*AE196</f>
        <v>91.6875</v>
      </c>
      <c r="AG196" s="1030" t="s">
        <v>279</v>
      </c>
      <c r="AH196" s="1007">
        <f t="shared" ref="AH196" si="1228">AF196</f>
        <v>91.6875</v>
      </c>
      <c r="AI196" s="978">
        <f t="shared" ref="AI196" si="1229">AD196</f>
        <v>3.75</v>
      </c>
      <c r="AJ196" s="982">
        <f t="shared" ref="AJ196" si="1230">T196</f>
        <v>30</v>
      </c>
      <c r="AK196" s="989"/>
      <c r="AL196" s="985"/>
      <c r="AM196" s="986"/>
    </row>
    <row r="197" spans="1:39">
      <c r="A197" s="999">
        <v>45777</v>
      </c>
      <c r="B197" s="164" t="s">
        <v>126</v>
      </c>
      <c r="C197" s="164" t="s">
        <v>427</v>
      </c>
      <c r="D197" s="993" t="s">
        <v>433</v>
      </c>
      <c r="E197" s="969" t="s">
        <v>282</v>
      </c>
      <c r="F197" s="1000">
        <v>255803</v>
      </c>
      <c r="G197" s="1000"/>
      <c r="H197" s="1000">
        <v>255803</v>
      </c>
      <c r="I197" s="1000"/>
      <c r="J197" s="971">
        <f t="shared" ref="J197" si="1231">H197-F197</f>
        <v>0</v>
      </c>
      <c r="K197" s="1000">
        <v>255803</v>
      </c>
      <c r="L197" s="541">
        <f t="shared" ref="L197" si="1232">K197-H197</f>
        <v>0</v>
      </c>
      <c r="M197" s="1000">
        <v>255944</v>
      </c>
      <c r="N197" s="1000"/>
      <c r="O197" s="541">
        <f t="shared" ref="O197" si="1233">M197-K197</f>
        <v>141</v>
      </c>
      <c r="P197" s="541">
        <f t="shared" ref="P197" si="1234">M197-H197</f>
        <v>141</v>
      </c>
      <c r="Q197" s="1000">
        <v>255944</v>
      </c>
      <c r="R197" s="1000"/>
      <c r="S197" s="971">
        <f t="shared" ref="S197" si="1235">Q197-M197</f>
        <v>0</v>
      </c>
      <c r="T197" s="542">
        <f t="shared" ref="T197" si="1236">Q197-F197</f>
        <v>141</v>
      </c>
      <c r="U197" s="542"/>
      <c r="V197" s="541">
        <f t="shared" ref="V197" si="1237">P197</f>
        <v>141</v>
      </c>
      <c r="W197" s="543">
        <f t="shared" ref="W197" si="1238">T197-V197</f>
        <v>0</v>
      </c>
      <c r="X197" s="972" t="s">
        <v>437</v>
      </c>
      <c r="Y197" s="972" t="s">
        <v>436</v>
      </c>
      <c r="Z197" s="972" t="s">
        <v>29</v>
      </c>
      <c r="AA197" s="972">
        <v>2011</v>
      </c>
      <c r="AB197" s="992" t="s">
        <v>433</v>
      </c>
      <c r="AC197" s="1001">
        <v>8</v>
      </c>
      <c r="AD197" s="974">
        <f t="shared" ref="AD197" si="1239">T197/AC197</f>
        <v>17.625</v>
      </c>
      <c r="AE197" s="975">
        <v>24.45</v>
      </c>
      <c r="AF197" s="976">
        <f t="shared" ref="AF197" si="1240">AD197*AE197</f>
        <v>430.93124999999998</v>
      </c>
      <c r="AG197" s="1030" t="s">
        <v>279</v>
      </c>
      <c r="AH197" s="1007">
        <f t="shared" ref="AH197" si="1241">AF197</f>
        <v>430.93124999999998</v>
      </c>
      <c r="AI197" s="978">
        <f t="shared" ref="AI197" si="1242">AD197</f>
        <v>17.625</v>
      </c>
      <c r="AJ197" s="982">
        <f t="shared" ref="AJ197" si="1243">T197</f>
        <v>141</v>
      </c>
      <c r="AK197" s="989"/>
      <c r="AL197" s="985"/>
      <c r="AM197" s="991"/>
    </row>
    <row r="198" spans="1:39">
      <c r="A198" s="999">
        <v>45782</v>
      </c>
      <c r="B198" s="164" t="s">
        <v>126</v>
      </c>
      <c r="C198" s="164" t="s">
        <v>427</v>
      </c>
      <c r="D198" s="993" t="s">
        <v>433</v>
      </c>
      <c r="E198" s="969" t="s">
        <v>282</v>
      </c>
      <c r="F198" s="1000">
        <v>255944</v>
      </c>
      <c r="G198" s="1000"/>
      <c r="H198" s="1000">
        <v>255944</v>
      </c>
      <c r="I198" s="1000"/>
      <c r="J198" s="971">
        <f t="shared" ref="J198" si="1244">H198-F198</f>
        <v>0</v>
      </c>
      <c r="K198" s="1000">
        <v>255944</v>
      </c>
      <c r="L198" s="541">
        <f t="shared" ref="L198" si="1245">K198-H198</f>
        <v>0</v>
      </c>
      <c r="M198" s="1000">
        <v>256014</v>
      </c>
      <c r="N198" s="1000"/>
      <c r="O198" s="541">
        <f t="shared" ref="O198" si="1246">M198-K198</f>
        <v>70</v>
      </c>
      <c r="P198" s="541">
        <f t="shared" ref="P198" si="1247">M198-H198</f>
        <v>70</v>
      </c>
      <c r="Q198" s="1000">
        <v>256014</v>
      </c>
      <c r="R198" s="1000"/>
      <c r="S198" s="971">
        <f t="shared" ref="S198" si="1248">Q198-M198</f>
        <v>0</v>
      </c>
      <c r="T198" s="542">
        <f t="shared" ref="T198" si="1249">Q198-F198</f>
        <v>70</v>
      </c>
      <c r="U198" s="542"/>
      <c r="V198" s="541">
        <f t="shared" ref="V198" si="1250">P198</f>
        <v>70</v>
      </c>
      <c r="W198" s="543">
        <f t="shared" ref="W198" si="1251">T198-V198</f>
        <v>0</v>
      </c>
      <c r="X198" s="972" t="s">
        <v>437</v>
      </c>
      <c r="Y198" s="972" t="s">
        <v>436</v>
      </c>
      <c r="Z198" s="972" t="s">
        <v>29</v>
      </c>
      <c r="AA198" s="972">
        <v>2011</v>
      </c>
      <c r="AB198" s="992" t="s">
        <v>433</v>
      </c>
      <c r="AC198" s="1001">
        <v>8</v>
      </c>
      <c r="AD198" s="974">
        <f t="shared" ref="AD198" si="1252">T198/AC198</f>
        <v>8.75</v>
      </c>
      <c r="AE198" s="975">
        <v>24.45</v>
      </c>
      <c r="AF198" s="976">
        <f t="shared" ref="AF198" si="1253">AD198*AE198</f>
        <v>213.9375</v>
      </c>
      <c r="AG198" s="1030" t="s">
        <v>279</v>
      </c>
      <c r="AH198" s="1007">
        <f t="shared" ref="AH198" si="1254">AF198</f>
        <v>213.9375</v>
      </c>
      <c r="AI198" s="978">
        <f t="shared" ref="AI198" si="1255">AD198</f>
        <v>8.75</v>
      </c>
      <c r="AJ198" s="982">
        <f t="shared" ref="AJ198" si="1256">T198</f>
        <v>70</v>
      </c>
      <c r="AK198" s="987"/>
      <c r="AL198" s="988"/>
    </row>
    <row r="199" spans="1:39">
      <c r="A199" s="999">
        <v>45783</v>
      </c>
      <c r="B199" s="164" t="s">
        <v>126</v>
      </c>
      <c r="C199" s="164" t="s">
        <v>427</v>
      </c>
      <c r="D199" s="993" t="s">
        <v>433</v>
      </c>
      <c r="E199" s="969" t="s">
        <v>282</v>
      </c>
      <c r="F199" s="1000">
        <v>256014</v>
      </c>
      <c r="G199" s="1000"/>
      <c r="H199" s="1000">
        <v>256014</v>
      </c>
      <c r="I199" s="1000"/>
      <c r="J199" s="971">
        <f t="shared" ref="J199" si="1257">H199-F199</f>
        <v>0</v>
      </c>
      <c r="K199" s="1000">
        <v>256014</v>
      </c>
      <c r="L199" s="541">
        <f t="shared" ref="L199" si="1258">K199-H199</f>
        <v>0</v>
      </c>
      <c r="M199" s="1000">
        <v>256042</v>
      </c>
      <c r="N199" s="1000"/>
      <c r="O199" s="541">
        <f t="shared" ref="O199" si="1259">M199-K199</f>
        <v>28</v>
      </c>
      <c r="P199" s="541">
        <f t="shared" ref="P199" si="1260">M199-H199</f>
        <v>28</v>
      </c>
      <c r="Q199" s="1000">
        <v>256042</v>
      </c>
      <c r="R199" s="1000"/>
      <c r="S199" s="971">
        <f t="shared" ref="S199" si="1261">Q199-M199</f>
        <v>0</v>
      </c>
      <c r="T199" s="542">
        <f t="shared" ref="T199" si="1262">Q199-F199</f>
        <v>28</v>
      </c>
      <c r="U199" s="542"/>
      <c r="V199" s="541">
        <f t="shared" ref="V199" si="1263">P199</f>
        <v>28</v>
      </c>
      <c r="W199" s="543">
        <f t="shared" ref="W199" si="1264">T199-V199</f>
        <v>0</v>
      </c>
      <c r="X199" s="972" t="s">
        <v>437</v>
      </c>
      <c r="Y199" s="972" t="s">
        <v>436</v>
      </c>
      <c r="Z199" s="972" t="s">
        <v>29</v>
      </c>
      <c r="AA199" s="972">
        <v>2011</v>
      </c>
      <c r="AB199" s="992" t="s">
        <v>433</v>
      </c>
      <c r="AC199" s="1001">
        <v>8</v>
      </c>
      <c r="AD199" s="974">
        <f t="shared" ref="AD199" si="1265">T199/AC199</f>
        <v>3.5</v>
      </c>
      <c r="AE199" s="975">
        <v>24.45</v>
      </c>
      <c r="AF199" s="976">
        <f t="shared" ref="AF199" si="1266">AD199*AE199</f>
        <v>85.575000000000003</v>
      </c>
      <c r="AG199" s="1030" t="s">
        <v>279</v>
      </c>
      <c r="AH199" s="1007">
        <f t="shared" ref="AH199" si="1267">AF199</f>
        <v>85.575000000000003</v>
      </c>
      <c r="AI199" s="978">
        <f t="shared" ref="AI199" si="1268">AD199</f>
        <v>3.5</v>
      </c>
      <c r="AJ199" s="982">
        <f t="shared" ref="AJ199" si="1269">T199</f>
        <v>28</v>
      </c>
      <c r="AK199" s="987"/>
      <c r="AL199" s="988"/>
    </row>
    <row r="200" spans="1:39">
      <c r="A200" s="999">
        <v>45784</v>
      </c>
      <c r="B200" s="164" t="s">
        <v>126</v>
      </c>
      <c r="C200" s="164" t="s">
        <v>427</v>
      </c>
      <c r="D200" s="993" t="s">
        <v>433</v>
      </c>
      <c r="E200" s="969" t="s">
        <v>282</v>
      </c>
      <c r="F200" s="1000">
        <v>256042</v>
      </c>
      <c r="G200" s="1000"/>
      <c r="H200" s="1000">
        <v>256042</v>
      </c>
      <c r="I200" s="1000"/>
      <c r="J200" s="971">
        <f t="shared" ref="J200" si="1270">H200-F200</f>
        <v>0</v>
      </c>
      <c r="K200" s="1000">
        <v>256042</v>
      </c>
      <c r="L200" s="541">
        <f t="shared" ref="L200" si="1271">K200-H200</f>
        <v>0</v>
      </c>
      <c r="M200" s="1000">
        <v>256109</v>
      </c>
      <c r="N200" s="1000"/>
      <c r="O200" s="541">
        <f t="shared" ref="O200" si="1272">M200-K200</f>
        <v>67</v>
      </c>
      <c r="P200" s="541">
        <f t="shared" ref="P200" si="1273">M200-H200</f>
        <v>67</v>
      </c>
      <c r="Q200" s="1000">
        <v>256109</v>
      </c>
      <c r="R200" s="1000"/>
      <c r="S200" s="971">
        <f t="shared" ref="S200" si="1274">Q200-M200</f>
        <v>0</v>
      </c>
      <c r="T200" s="542">
        <f t="shared" ref="T200" si="1275">Q200-F200</f>
        <v>67</v>
      </c>
      <c r="U200" s="542"/>
      <c r="V200" s="541">
        <f t="shared" ref="V200" si="1276">P200</f>
        <v>67</v>
      </c>
      <c r="W200" s="543">
        <f t="shared" ref="W200" si="1277">T200-V200</f>
        <v>0</v>
      </c>
      <c r="X200" s="972" t="s">
        <v>437</v>
      </c>
      <c r="Y200" s="972" t="s">
        <v>436</v>
      </c>
      <c r="Z200" s="972" t="s">
        <v>29</v>
      </c>
      <c r="AA200" s="972">
        <v>2011</v>
      </c>
      <c r="AB200" s="992" t="s">
        <v>433</v>
      </c>
      <c r="AC200" s="1001">
        <v>8</v>
      </c>
      <c r="AD200" s="974">
        <f t="shared" ref="AD200" si="1278">T200/AC200</f>
        <v>8.375</v>
      </c>
      <c r="AE200" s="975">
        <v>24.45</v>
      </c>
      <c r="AF200" s="976">
        <f t="shared" ref="AF200" si="1279">AD200*AE200</f>
        <v>204.76874999999998</v>
      </c>
      <c r="AG200" s="1030" t="s">
        <v>279</v>
      </c>
      <c r="AH200" s="1007">
        <f t="shared" ref="AH200" si="1280">AF200</f>
        <v>204.76874999999998</v>
      </c>
      <c r="AI200" s="978">
        <f t="shared" ref="AI200" si="1281">AD200</f>
        <v>8.375</v>
      </c>
      <c r="AJ200" s="982">
        <f t="shared" ref="AJ200" si="1282">T200</f>
        <v>67</v>
      </c>
      <c r="AK200" s="987"/>
      <c r="AL200" s="988"/>
    </row>
    <row r="201" spans="1:39">
      <c r="A201" s="999">
        <v>45785</v>
      </c>
      <c r="B201" s="164" t="s">
        <v>126</v>
      </c>
      <c r="C201" s="164" t="s">
        <v>427</v>
      </c>
      <c r="D201" s="993" t="s">
        <v>433</v>
      </c>
      <c r="E201" s="969" t="s">
        <v>282</v>
      </c>
      <c r="F201" s="1000">
        <v>256109</v>
      </c>
      <c r="G201" s="1000"/>
      <c r="H201" s="1000">
        <v>256109</v>
      </c>
      <c r="I201" s="1000"/>
      <c r="J201" s="971">
        <f t="shared" ref="J201" si="1283">H201-F201</f>
        <v>0</v>
      </c>
      <c r="K201" s="1000">
        <v>256109</v>
      </c>
      <c r="L201" s="541">
        <f t="shared" ref="L201" si="1284">K201-H201</f>
        <v>0</v>
      </c>
      <c r="M201" s="1000">
        <v>256160</v>
      </c>
      <c r="N201" s="1000"/>
      <c r="O201" s="541">
        <f t="shared" ref="O201" si="1285">M201-K201</f>
        <v>51</v>
      </c>
      <c r="P201" s="541">
        <f t="shared" ref="P201" si="1286">M201-H201</f>
        <v>51</v>
      </c>
      <c r="Q201" s="1000">
        <v>256160</v>
      </c>
      <c r="R201" s="1000"/>
      <c r="S201" s="971">
        <f t="shared" ref="S201" si="1287">Q201-M201</f>
        <v>0</v>
      </c>
      <c r="T201" s="542">
        <f t="shared" ref="T201" si="1288">Q201-F201</f>
        <v>51</v>
      </c>
      <c r="U201" s="542"/>
      <c r="V201" s="541">
        <f t="shared" ref="V201" si="1289">P201</f>
        <v>51</v>
      </c>
      <c r="W201" s="543">
        <f t="shared" ref="W201" si="1290">T201-V201</f>
        <v>0</v>
      </c>
      <c r="X201" s="972" t="s">
        <v>437</v>
      </c>
      <c r="Y201" s="972" t="s">
        <v>436</v>
      </c>
      <c r="Z201" s="972" t="s">
        <v>29</v>
      </c>
      <c r="AA201" s="972">
        <v>2011</v>
      </c>
      <c r="AB201" s="992" t="s">
        <v>433</v>
      </c>
      <c r="AC201" s="1001">
        <v>8</v>
      </c>
      <c r="AD201" s="974">
        <f t="shared" ref="AD201" si="1291">T201/AC201</f>
        <v>6.375</v>
      </c>
      <c r="AE201" s="975">
        <v>24.45</v>
      </c>
      <c r="AF201" s="976">
        <f t="shared" ref="AF201" si="1292">AD201*AE201</f>
        <v>155.86875000000001</v>
      </c>
      <c r="AG201" s="1030" t="s">
        <v>279</v>
      </c>
      <c r="AH201" s="1007">
        <f t="shared" ref="AH201" si="1293">AF201</f>
        <v>155.86875000000001</v>
      </c>
      <c r="AI201" s="978">
        <f t="shared" ref="AI201" si="1294">AD201</f>
        <v>6.375</v>
      </c>
      <c r="AJ201" s="982">
        <f t="shared" ref="AJ201" si="1295">T201</f>
        <v>51</v>
      </c>
      <c r="AK201" s="989" t="s">
        <v>439</v>
      </c>
      <c r="AL201" s="985" t="s">
        <v>440</v>
      </c>
      <c r="AM201" s="986" t="s">
        <v>2</v>
      </c>
    </row>
    <row r="202" spans="1:39">
      <c r="A202" s="999">
        <v>45786</v>
      </c>
      <c r="B202" s="164" t="s">
        <v>126</v>
      </c>
      <c r="C202" s="164" t="s">
        <v>427</v>
      </c>
      <c r="D202" s="993" t="s">
        <v>433</v>
      </c>
      <c r="E202" s="969" t="s">
        <v>282</v>
      </c>
      <c r="F202" s="1000">
        <v>256160</v>
      </c>
      <c r="G202" s="1000"/>
      <c r="H202" s="1000">
        <v>256160</v>
      </c>
      <c r="I202" s="1000"/>
      <c r="J202" s="971">
        <f t="shared" ref="J202" si="1296">H202-F202</f>
        <v>0</v>
      </c>
      <c r="K202" s="1000">
        <v>256160</v>
      </c>
      <c r="L202" s="541">
        <f t="shared" ref="L202" si="1297">K202-H202</f>
        <v>0</v>
      </c>
      <c r="M202" s="1000">
        <v>256189</v>
      </c>
      <c r="N202" s="1000"/>
      <c r="O202" s="541">
        <f t="shared" ref="O202" si="1298">M202-K202</f>
        <v>29</v>
      </c>
      <c r="P202" s="541">
        <f t="shared" ref="P202" si="1299">M202-H202</f>
        <v>29</v>
      </c>
      <c r="Q202" s="1000">
        <v>256189</v>
      </c>
      <c r="R202" s="1000"/>
      <c r="S202" s="971">
        <f t="shared" ref="S202" si="1300">Q202-M202</f>
        <v>0</v>
      </c>
      <c r="T202" s="542">
        <f t="shared" ref="T202" si="1301">Q202-F202</f>
        <v>29</v>
      </c>
      <c r="U202" s="542"/>
      <c r="V202" s="541">
        <f t="shared" ref="V202" si="1302">P202</f>
        <v>29</v>
      </c>
      <c r="W202" s="543">
        <f t="shared" ref="W202" si="1303">T202-V202</f>
        <v>0</v>
      </c>
      <c r="X202" s="972" t="s">
        <v>437</v>
      </c>
      <c r="Y202" s="972" t="s">
        <v>436</v>
      </c>
      <c r="Z202" s="972" t="s">
        <v>29</v>
      </c>
      <c r="AA202" s="972">
        <v>2011</v>
      </c>
      <c r="AB202" s="992" t="s">
        <v>433</v>
      </c>
      <c r="AC202" s="1001">
        <v>8</v>
      </c>
      <c r="AD202" s="974">
        <f t="shared" ref="AD202" si="1304">T202/AC202</f>
        <v>3.625</v>
      </c>
      <c r="AE202" s="975">
        <v>24.45</v>
      </c>
      <c r="AF202" s="976">
        <f t="shared" ref="AF202" si="1305">AD202*AE202</f>
        <v>88.631249999999994</v>
      </c>
      <c r="AG202" s="1030" t="s">
        <v>279</v>
      </c>
      <c r="AH202" s="1007">
        <f t="shared" ref="AH202" si="1306">AF202</f>
        <v>88.631249999999994</v>
      </c>
      <c r="AI202" s="978">
        <f t="shared" ref="AI202" si="1307">AD202</f>
        <v>3.625</v>
      </c>
      <c r="AJ202" s="982">
        <f t="shared" ref="AJ202" si="1308">T202</f>
        <v>29</v>
      </c>
      <c r="AK202" s="994">
        <f>SUM(AH198:AH202)</f>
        <v>748.78125</v>
      </c>
      <c r="AL202" s="995">
        <v>600</v>
      </c>
      <c r="AM202" s="996">
        <v>45789</v>
      </c>
    </row>
    <row r="203" spans="1:39">
      <c r="A203" s="999">
        <v>45789</v>
      </c>
      <c r="B203" s="164" t="s">
        <v>126</v>
      </c>
      <c r="C203" s="164" t="s">
        <v>427</v>
      </c>
      <c r="D203" s="993" t="s">
        <v>433</v>
      </c>
      <c r="E203" s="969" t="s">
        <v>282</v>
      </c>
      <c r="F203" s="1000">
        <v>256189</v>
      </c>
      <c r="G203" s="1000"/>
      <c r="H203" s="1000">
        <v>256189</v>
      </c>
      <c r="I203" s="1000"/>
      <c r="J203" s="971">
        <f t="shared" ref="J203" si="1309">H203-F203</f>
        <v>0</v>
      </c>
      <c r="K203" s="1000">
        <v>256189</v>
      </c>
      <c r="L203" s="541">
        <f t="shared" ref="L203" si="1310">K203-H203</f>
        <v>0</v>
      </c>
      <c r="M203" s="1000">
        <v>256228</v>
      </c>
      <c r="N203" s="1000"/>
      <c r="O203" s="541">
        <f t="shared" ref="O203" si="1311">M203-K203</f>
        <v>39</v>
      </c>
      <c r="P203" s="541">
        <f t="shared" ref="P203" si="1312">M203-H203</f>
        <v>39</v>
      </c>
      <c r="Q203" s="1000">
        <v>256228</v>
      </c>
      <c r="R203" s="1000"/>
      <c r="S203" s="971">
        <f t="shared" ref="S203" si="1313">Q203-M203</f>
        <v>0</v>
      </c>
      <c r="T203" s="542">
        <f t="shared" ref="T203" si="1314">Q203-F203</f>
        <v>39</v>
      </c>
      <c r="U203" s="542"/>
      <c r="V203" s="541">
        <f t="shared" ref="V203" si="1315">P203</f>
        <v>39</v>
      </c>
      <c r="W203" s="543">
        <f t="shared" ref="W203" si="1316">T203-V203</f>
        <v>0</v>
      </c>
      <c r="X203" s="972" t="s">
        <v>437</v>
      </c>
      <c r="Y203" s="972" t="s">
        <v>436</v>
      </c>
      <c r="Z203" s="972" t="s">
        <v>29</v>
      </c>
      <c r="AA203" s="972">
        <v>2011</v>
      </c>
      <c r="AB203" s="992" t="s">
        <v>433</v>
      </c>
      <c r="AC203" s="1001">
        <v>8</v>
      </c>
      <c r="AD203" s="974">
        <f t="shared" ref="AD203" si="1317">T203/AC203</f>
        <v>4.875</v>
      </c>
      <c r="AE203" s="975">
        <v>24.45</v>
      </c>
      <c r="AF203" s="976">
        <f t="shared" ref="AF203" si="1318">AD203*AE203</f>
        <v>119.19374999999999</v>
      </c>
      <c r="AG203" s="1030" t="s">
        <v>279</v>
      </c>
      <c r="AH203" s="1007">
        <f t="shared" ref="AH203" si="1319">AF203</f>
        <v>119.19374999999999</v>
      </c>
      <c r="AI203" s="978">
        <f t="shared" ref="AI203" si="1320">AD203</f>
        <v>4.875</v>
      </c>
      <c r="AJ203" s="982">
        <f t="shared" ref="AJ203" si="1321">T203</f>
        <v>39</v>
      </c>
      <c r="AK203" s="987"/>
      <c r="AL203" s="988"/>
    </row>
    <row r="204" spans="1:39">
      <c r="A204" s="999">
        <v>45790</v>
      </c>
      <c r="B204" s="164" t="s">
        <v>126</v>
      </c>
      <c r="C204" s="164" t="s">
        <v>427</v>
      </c>
      <c r="D204" s="993" t="s">
        <v>433</v>
      </c>
      <c r="E204" s="969" t="s">
        <v>282</v>
      </c>
      <c r="F204" s="1000">
        <v>256228</v>
      </c>
      <c r="G204" s="1000"/>
      <c r="H204" s="1000">
        <v>256228</v>
      </c>
      <c r="I204" s="1000"/>
      <c r="J204" s="971">
        <f t="shared" ref="J204" si="1322">H204-F204</f>
        <v>0</v>
      </c>
      <c r="K204" s="1000">
        <v>256228</v>
      </c>
      <c r="L204" s="541">
        <f t="shared" ref="L204" si="1323">K204-H204</f>
        <v>0</v>
      </c>
      <c r="M204" s="1000">
        <v>256252</v>
      </c>
      <c r="N204" s="1000"/>
      <c r="O204" s="541">
        <f t="shared" ref="O204" si="1324">M204-K204</f>
        <v>24</v>
      </c>
      <c r="P204" s="541">
        <f t="shared" ref="P204" si="1325">M204-H204</f>
        <v>24</v>
      </c>
      <c r="Q204" s="1000">
        <v>256252</v>
      </c>
      <c r="R204" s="1000"/>
      <c r="S204" s="971">
        <f t="shared" ref="S204" si="1326">Q204-M204</f>
        <v>0</v>
      </c>
      <c r="T204" s="542">
        <f t="shared" ref="T204" si="1327">Q204-F204</f>
        <v>24</v>
      </c>
      <c r="U204" s="542"/>
      <c r="V204" s="541">
        <f t="shared" ref="V204" si="1328">P204</f>
        <v>24</v>
      </c>
      <c r="W204" s="543">
        <f t="shared" ref="W204" si="1329">T204-V204</f>
        <v>0</v>
      </c>
      <c r="X204" s="972" t="s">
        <v>437</v>
      </c>
      <c r="Y204" s="972" t="s">
        <v>436</v>
      </c>
      <c r="Z204" s="972" t="s">
        <v>29</v>
      </c>
      <c r="AA204" s="972">
        <v>2011</v>
      </c>
      <c r="AB204" s="992" t="s">
        <v>433</v>
      </c>
      <c r="AC204" s="1001">
        <v>8</v>
      </c>
      <c r="AD204" s="974">
        <f t="shared" ref="AD204" si="1330">T204/AC204</f>
        <v>3</v>
      </c>
      <c r="AE204" s="975">
        <v>24.45</v>
      </c>
      <c r="AF204" s="976">
        <f t="shared" ref="AF204" si="1331">AD204*AE204</f>
        <v>73.349999999999994</v>
      </c>
      <c r="AG204" s="1030" t="s">
        <v>279</v>
      </c>
      <c r="AH204" s="1007">
        <f t="shared" ref="AH204" si="1332">AF204</f>
        <v>73.349999999999994</v>
      </c>
      <c r="AI204" s="978">
        <f t="shared" ref="AI204" si="1333">AD204</f>
        <v>3</v>
      </c>
      <c r="AJ204" s="982">
        <f t="shared" ref="AJ204" si="1334">T204</f>
        <v>24</v>
      </c>
      <c r="AK204" s="989"/>
      <c r="AL204" s="985"/>
      <c r="AM204" s="986"/>
    </row>
    <row r="205" spans="1:39">
      <c r="A205" s="999">
        <v>45791</v>
      </c>
      <c r="B205" s="164" t="s">
        <v>126</v>
      </c>
      <c r="C205" s="164" t="s">
        <v>427</v>
      </c>
      <c r="D205" s="993" t="s">
        <v>433</v>
      </c>
      <c r="E205" s="969" t="s">
        <v>282</v>
      </c>
      <c r="F205" s="1000">
        <v>256252</v>
      </c>
      <c r="G205" s="1000"/>
      <c r="H205" s="1000">
        <v>256252</v>
      </c>
      <c r="I205" s="1000"/>
      <c r="J205" s="971">
        <f t="shared" ref="J205" si="1335">H205-F205</f>
        <v>0</v>
      </c>
      <c r="K205" s="1000">
        <v>256252</v>
      </c>
      <c r="L205" s="541">
        <f t="shared" ref="L205" si="1336">K205-H205</f>
        <v>0</v>
      </c>
      <c r="M205" s="1000">
        <v>256286</v>
      </c>
      <c r="N205" s="1000"/>
      <c r="O205" s="541">
        <f t="shared" ref="O205" si="1337">M205-K205</f>
        <v>34</v>
      </c>
      <c r="P205" s="541">
        <f t="shared" ref="P205" si="1338">M205-H205</f>
        <v>34</v>
      </c>
      <c r="Q205" s="1000">
        <v>256286</v>
      </c>
      <c r="R205" s="1000"/>
      <c r="S205" s="971">
        <f t="shared" ref="S205" si="1339">Q205-M205</f>
        <v>0</v>
      </c>
      <c r="T205" s="542">
        <f t="shared" ref="T205" si="1340">Q205-F205</f>
        <v>34</v>
      </c>
      <c r="U205" s="542"/>
      <c r="V205" s="541">
        <f t="shared" ref="V205" si="1341">P205</f>
        <v>34</v>
      </c>
      <c r="W205" s="543">
        <f t="shared" ref="W205" si="1342">T205-V205</f>
        <v>0</v>
      </c>
      <c r="X205" s="972" t="s">
        <v>437</v>
      </c>
      <c r="Y205" s="972" t="s">
        <v>436</v>
      </c>
      <c r="Z205" s="972" t="s">
        <v>29</v>
      </c>
      <c r="AA205" s="972">
        <v>2011</v>
      </c>
      <c r="AB205" s="992" t="s">
        <v>433</v>
      </c>
      <c r="AC205" s="1001">
        <v>8</v>
      </c>
      <c r="AD205" s="974">
        <f t="shared" ref="AD205" si="1343">T205/AC205</f>
        <v>4.25</v>
      </c>
      <c r="AE205" s="975">
        <v>24.45</v>
      </c>
      <c r="AF205" s="976">
        <f t="shared" ref="AF205" si="1344">AD205*AE205</f>
        <v>103.91249999999999</v>
      </c>
      <c r="AG205" s="1030" t="s">
        <v>279</v>
      </c>
      <c r="AH205" s="1007">
        <f t="shared" ref="AH205" si="1345">AF205</f>
        <v>103.91249999999999</v>
      </c>
      <c r="AI205" s="978">
        <f t="shared" ref="AI205" si="1346">AD205</f>
        <v>4.25</v>
      </c>
      <c r="AJ205" s="982">
        <f t="shared" ref="AJ205" si="1347">T205</f>
        <v>34</v>
      </c>
      <c r="AK205" s="989"/>
      <c r="AL205" s="985"/>
      <c r="AM205" s="991"/>
    </row>
    <row r="206" spans="1:39">
      <c r="A206" s="999">
        <v>45792</v>
      </c>
      <c r="B206" s="164" t="s">
        <v>126</v>
      </c>
      <c r="C206" s="164" t="s">
        <v>427</v>
      </c>
      <c r="D206" s="993" t="s">
        <v>433</v>
      </c>
      <c r="E206" s="969" t="s">
        <v>282</v>
      </c>
      <c r="F206" s="1000">
        <v>256286</v>
      </c>
      <c r="G206" s="1000"/>
      <c r="H206" s="1000">
        <v>256286</v>
      </c>
      <c r="I206" s="1000"/>
      <c r="J206" s="971">
        <f t="shared" ref="J206" si="1348">H206-F206</f>
        <v>0</v>
      </c>
      <c r="K206" s="1000">
        <v>256286</v>
      </c>
      <c r="L206" s="541">
        <f t="shared" ref="L206" si="1349">K206-H206</f>
        <v>0</v>
      </c>
      <c r="M206" s="1000">
        <v>256345</v>
      </c>
      <c r="N206" s="1000"/>
      <c r="O206" s="541">
        <f t="shared" ref="O206" si="1350">M206-K206</f>
        <v>59</v>
      </c>
      <c r="P206" s="541">
        <f t="shared" ref="P206" si="1351">M206-H206</f>
        <v>59</v>
      </c>
      <c r="Q206" s="1000">
        <v>256345</v>
      </c>
      <c r="R206" s="1000"/>
      <c r="S206" s="971">
        <f t="shared" ref="S206" si="1352">Q206-M206</f>
        <v>0</v>
      </c>
      <c r="T206" s="542">
        <f t="shared" ref="T206" si="1353">Q206-F206</f>
        <v>59</v>
      </c>
      <c r="U206" s="542"/>
      <c r="V206" s="541">
        <f t="shared" ref="V206" si="1354">P206</f>
        <v>59</v>
      </c>
      <c r="W206" s="543">
        <f t="shared" ref="W206" si="1355">T206-V206</f>
        <v>0</v>
      </c>
      <c r="X206" s="972" t="s">
        <v>437</v>
      </c>
      <c r="Y206" s="972" t="s">
        <v>436</v>
      </c>
      <c r="Z206" s="972" t="s">
        <v>29</v>
      </c>
      <c r="AA206" s="972">
        <v>2011</v>
      </c>
      <c r="AB206" s="992" t="s">
        <v>433</v>
      </c>
      <c r="AC206" s="1001">
        <v>8</v>
      </c>
      <c r="AD206" s="974">
        <f t="shared" ref="AD206" si="1356">T206/AC206</f>
        <v>7.375</v>
      </c>
      <c r="AE206" s="975">
        <v>24.45</v>
      </c>
      <c r="AF206" s="976">
        <f t="shared" ref="AF206" si="1357">AD206*AE206</f>
        <v>180.31874999999999</v>
      </c>
      <c r="AG206" s="1030" t="s">
        <v>279</v>
      </c>
      <c r="AH206" s="1007">
        <f t="shared" ref="AH206" si="1358">AF206</f>
        <v>180.31874999999999</v>
      </c>
      <c r="AI206" s="978">
        <f t="shared" ref="AI206" si="1359">AD206</f>
        <v>7.375</v>
      </c>
      <c r="AJ206" s="982">
        <f t="shared" ref="AJ206" si="1360">T206</f>
        <v>59</v>
      </c>
      <c r="AK206" s="989" t="s">
        <v>439</v>
      </c>
      <c r="AL206" s="985" t="s">
        <v>440</v>
      </c>
      <c r="AM206" s="986" t="s">
        <v>2</v>
      </c>
    </row>
    <row r="207" spans="1:39">
      <c r="A207" s="999">
        <v>45793</v>
      </c>
      <c r="B207" s="164" t="s">
        <v>126</v>
      </c>
      <c r="C207" s="164" t="s">
        <v>427</v>
      </c>
      <c r="D207" s="993" t="s">
        <v>433</v>
      </c>
      <c r="E207" s="969" t="s">
        <v>282</v>
      </c>
      <c r="F207" s="1000">
        <v>256345</v>
      </c>
      <c r="G207" s="1000"/>
      <c r="H207" s="1000">
        <v>256345</v>
      </c>
      <c r="I207" s="1000"/>
      <c r="J207" s="971">
        <f t="shared" ref="J207" si="1361">H207-F207</f>
        <v>0</v>
      </c>
      <c r="K207" s="1000">
        <v>256345</v>
      </c>
      <c r="L207" s="541">
        <f t="shared" ref="L207" si="1362">K207-H207</f>
        <v>0</v>
      </c>
      <c r="M207" s="1000">
        <v>256394</v>
      </c>
      <c r="N207" s="1000"/>
      <c r="O207" s="541">
        <f t="shared" ref="O207" si="1363">M207-K207</f>
        <v>49</v>
      </c>
      <c r="P207" s="541">
        <f t="shared" ref="P207" si="1364">M207-H207</f>
        <v>49</v>
      </c>
      <c r="Q207" s="1000">
        <v>256394</v>
      </c>
      <c r="R207" s="1000"/>
      <c r="S207" s="971">
        <f t="shared" ref="S207" si="1365">Q207-M207</f>
        <v>0</v>
      </c>
      <c r="T207" s="542">
        <f t="shared" ref="T207" si="1366">Q207-F207</f>
        <v>49</v>
      </c>
      <c r="U207" s="542"/>
      <c r="V207" s="541">
        <f t="shared" ref="V207" si="1367">P207</f>
        <v>49</v>
      </c>
      <c r="W207" s="543">
        <f t="shared" ref="W207" si="1368">T207-V207</f>
        <v>0</v>
      </c>
      <c r="X207" s="972" t="s">
        <v>437</v>
      </c>
      <c r="Y207" s="972" t="s">
        <v>436</v>
      </c>
      <c r="Z207" s="972" t="s">
        <v>29</v>
      </c>
      <c r="AA207" s="972">
        <v>2011</v>
      </c>
      <c r="AB207" s="992" t="s">
        <v>433</v>
      </c>
      <c r="AC207" s="1001">
        <v>8</v>
      </c>
      <c r="AD207" s="974">
        <f t="shared" ref="AD207" si="1369">T207/AC207</f>
        <v>6.125</v>
      </c>
      <c r="AE207" s="975">
        <v>24.45</v>
      </c>
      <c r="AF207" s="976">
        <f t="shared" ref="AF207" si="1370">AD207*AE207</f>
        <v>149.75624999999999</v>
      </c>
      <c r="AG207" s="1030" t="s">
        <v>279</v>
      </c>
      <c r="AH207" s="1007">
        <f t="shared" ref="AH207" si="1371">AF207</f>
        <v>149.75624999999999</v>
      </c>
      <c r="AI207" s="978">
        <f t="shared" ref="AI207" si="1372">AD207</f>
        <v>6.125</v>
      </c>
      <c r="AJ207" s="982">
        <f t="shared" ref="AJ207" si="1373">T207</f>
        <v>49</v>
      </c>
      <c r="AK207" s="994">
        <f>SUM(AH203:AH207)</f>
        <v>626.53125</v>
      </c>
      <c r="AL207" s="995">
        <v>600</v>
      </c>
      <c r="AM207" s="996">
        <v>45796</v>
      </c>
    </row>
    <row r="208" spans="1:39">
      <c r="A208" s="999">
        <v>45796</v>
      </c>
      <c r="B208" s="164" t="s">
        <v>126</v>
      </c>
      <c r="C208" s="164" t="s">
        <v>427</v>
      </c>
      <c r="D208" s="993" t="s">
        <v>433</v>
      </c>
      <c r="E208" s="969" t="s">
        <v>282</v>
      </c>
      <c r="F208" s="1000">
        <v>256394</v>
      </c>
      <c r="G208" s="1000"/>
      <c r="H208" s="1000">
        <v>256394</v>
      </c>
      <c r="I208" s="1000"/>
      <c r="J208" s="971">
        <f t="shared" ref="J208" si="1374">H208-F208</f>
        <v>0</v>
      </c>
      <c r="K208" s="1000">
        <v>256394</v>
      </c>
      <c r="L208" s="541">
        <f t="shared" ref="L208" si="1375">K208-H208</f>
        <v>0</v>
      </c>
      <c r="M208" s="1000">
        <v>256424</v>
      </c>
      <c r="N208" s="1000"/>
      <c r="O208" s="541">
        <f t="shared" ref="O208" si="1376">M208-K208</f>
        <v>30</v>
      </c>
      <c r="P208" s="541">
        <f t="shared" ref="P208" si="1377">M208-H208</f>
        <v>30</v>
      </c>
      <c r="Q208" s="1000">
        <v>256424</v>
      </c>
      <c r="R208" s="1000"/>
      <c r="S208" s="971">
        <f t="shared" ref="S208" si="1378">Q208-M208</f>
        <v>0</v>
      </c>
      <c r="T208" s="542">
        <f t="shared" ref="T208" si="1379">Q208-F208</f>
        <v>30</v>
      </c>
      <c r="U208" s="542"/>
      <c r="V208" s="541">
        <f t="shared" ref="V208" si="1380">P208</f>
        <v>30</v>
      </c>
      <c r="W208" s="543">
        <f t="shared" ref="W208" si="1381">T208-V208</f>
        <v>0</v>
      </c>
      <c r="X208" s="972" t="s">
        <v>437</v>
      </c>
      <c r="Y208" s="972" t="s">
        <v>436</v>
      </c>
      <c r="Z208" s="972" t="s">
        <v>29</v>
      </c>
      <c r="AA208" s="972">
        <v>2011</v>
      </c>
      <c r="AB208" s="992" t="s">
        <v>433</v>
      </c>
      <c r="AC208" s="1001">
        <v>8</v>
      </c>
      <c r="AD208" s="974">
        <f t="shared" ref="AD208" si="1382">T208/AC208</f>
        <v>3.75</v>
      </c>
      <c r="AE208" s="975">
        <v>24.45</v>
      </c>
      <c r="AF208" s="976">
        <f t="shared" ref="AF208" si="1383">AD208*AE208</f>
        <v>91.6875</v>
      </c>
      <c r="AG208" s="1030" t="s">
        <v>279</v>
      </c>
      <c r="AH208" s="1007">
        <f t="shared" ref="AH208" si="1384">AF208</f>
        <v>91.6875</v>
      </c>
      <c r="AI208" s="978">
        <f t="shared" ref="AI208" si="1385">AD208</f>
        <v>3.75</v>
      </c>
      <c r="AJ208" s="982">
        <f t="shared" ref="AJ208" si="1386">T208</f>
        <v>30</v>
      </c>
      <c r="AK208" s="989"/>
      <c r="AL208" s="985"/>
      <c r="AM208" s="991"/>
    </row>
    <row r="209" spans="1:39">
      <c r="A209" s="999">
        <v>45797</v>
      </c>
      <c r="B209" s="164" t="s">
        <v>126</v>
      </c>
      <c r="C209" s="164" t="s">
        <v>427</v>
      </c>
      <c r="D209" s="993" t="s">
        <v>433</v>
      </c>
      <c r="E209" s="969" t="s">
        <v>282</v>
      </c>
      <c r="F209" s="1000">
        <v>256424</v>
      </c>
      <c r="G209" s="1000"/>
      <c r="H209" s="1000">
        <v>256424</v>
      </c>
      <c r="I209" s="1000"/>
      <c r="J209" s="971">
        <f t="shared" ref="J209" si="1387">H209-F209</f>
        <v>0</v>
      </c>
      <c r="K209" s="1000">
        <v>256424</v>
      </c>
      <c r="L209" s="541">
        <f t="shared" ref="L209" si="1388">K209-H209</f>
        <v>0</v>
      </c>
      <c r="M209" s="1000">
        <v>256461</v>
      </c>
      <c r="N209" s="1000"/>
      <c r="O209" s="541">
        <f t="shared" ref="O209" si="1389">M209-K209</f>
        <v>37</v>
      </c>
      <c r="P209" s="541">
        <f t="shared" ref="P209" si="1390">M209-H209</f>
        <v>37</v>
      </c>
      <c r="Q209" s="1000">
        <v>256461</v>
      </c>
      <c r="R209" s="1000"/>
      <c r="S209" s="971">
        <f t="shared" ref="S209" si="1391">Q209-M209</f>
        <v>0</v>
      </c>
      <c r="T209" s="542">
        <f t="shared" ref="T209" si="1392">Q209-F209</f>
        <v>37</v>
      </c>
      <c r="U209" s="542"/>
      <c r="V209" s="541">
        <f t="shared" ref="V209" si="1393">P209</f>
        <v>37</v>
      </c>
      <c r="W209" s="543">
        <f t="shared" ref="W209" si="1394">T209-V209</f>
        <v>0</v>
      </c>
      <c r="X209" s="972" t="s">
        <v>437</v>
      </c>
      <c r="Y209" s="972" t="s">
        <v>436</v>
      </c>
      <c r="Z209" s="972" t="s">
        <v>29</v>
      </c>
      <c r="AA209" s="972">
        <v>2011</v>
      </c>
      <c r="AB209" s="992" t="s">
        <v>433</v>
      </c>
      <c r="AC209" s="1001">
        <v>8</v>
      </c>
      <c r="AD209" s="974">
        <f t="shared" ref="AD209" si="1395">T209/AC209</f>
        <v>4.625</v>
      </c>
      <c r="AE209" s="975">
        <v>24.45</v>
      </c>
      <c r="AF209" s="976">
        <f t="shared" ref="AF209" si="1396">AD209*AE209</f>
        <v>113.08125</v>
      </c>
      <c r="AG209" s="1030" t="s">
        <v>279</v>
      </c>
      <c r="AH209" s="1007">
        <f t="shared" ref="AH209" si="1397">AF209</f>
        <v>113.08125</v>
      </c>
      <c r="AI209" s="978">
        <f t="shared" ref="AI209" si="1398">AD209</f>
        <v>4.625</v>
      </c>
      <c r="AJ209" s="982">
        <f t="shared" ref="AJ209" si="1399">T209</f>
        <v>37</v>
      </c>
      <c r="AK209" s="987"/>
      <c r="AL209" s="988"/>
    </row>
    <row r="210" spans="1:39">
      <c r="A210" s="999">
        <v>45798</v>
      </c>
      <c r="B210" s="164" t="s">
        <v>126</v>
      </c>
      <c r="C210" s="164" t="s">
        <v>427</v>
      </c>
      <c r="D210" s="993" t="s">
        <v>433</v>
      </c>
      <c r="E210" s="969" t="s">
        <v>282</v>
      </c>
      <c r="F210" s="1000">
        <v>256461</v>
      </c>
      <c r="G210" s="1000"/>
      <c r="H210" s="1000">
        <v>256461</v>
      </c>
      <c r="I210" s="1000"/>
      <c r="J210" s="971">
        <f t="shared" ref="J210" si="1400">H210-F210</f>
        <v>0</v>
      </c>
      <c r="K210" s="1000">
        <v>256461</v>
      </c>
      <c r="L210" s="541">
        <f t="shared" ref="L210" si="1401">K210-H210</f>
        <v>0</v>
      </c>
      <c r="M210" s="1000">
        <v>256490</v>
      </c>
      <c r="N210" s="1000"/>
      <c r="O210" s="541">
        <f t="shared" ref="O210" si="1402">M210-K210</f>
        <v>29</v>
      </c>
      <c r="P210" s="541">
        <f t="shared" ref="P210" si="1403">M210-H210</f>
        <v>29</v>
      </c>
      <c r="Q210" s="1000">
        <v>256490</v>
      </c>
      <c r="R210" s="1000"/>
      <c r="S210" s="971">
        <f t="shared" ref="S210" si="1404">Q210-M210</f>
        <v>0</v>
      </c>
      <c r="T210" s="542">
        <f t="shared" ref="T210" si="1405">Q210-F210</f>
        <v>29</v>
      </c>
      <c r="U210" s="542"/>
      <c r="V210" s="541">
        <f t="shared" ref="V210" si="1406">P210</f>
        <v>29</v>
      </c>
      <c r="W210" s="543">
        <f t="shared" ref="W210" si="1407">T210-V210</f>
        <v>0</v>
      </c>
      <c r="X210" s="972" t="s">
        <v>437</v>
      </c>
      <c r="Y210" s="972" t="s">
        <v>436</v>
      </c>
      <c r="Z210" s="972" t="s">
        <v>29</v>
      </c>
      <c r="AA210" s="972">
        <v>2011</v>
      </c>
      <c r="AB210" s="992" t="s">
        <v>433</v>
      </c>
      <c r="AC210" s="1001">
        <v>8</v>
      </c>
      <c r="AD210" s="974">
        <f t="shared" ref="AD210" si="1408">T210/AC210</f>
        <v>3.625</v>
      </c>
      <c r="AE210" s="975">
        <v>24.45</v>
      </c>
      <c r="AF210" s="976">
        <f t="shared" ref="AF210" si="1409">AD210*AE210</f>
        <v>88.631249999999994</v>
      </c>
      <c r="AG210" s="1030" t="s">
        <v>279</v>
      </c>
      <c r="AH210" s="1007">
        <f t="shared" ref="AH210" si="1410">AF210</f>
        <v>88.631249999999994</v>
      </c>
      <c r="AI210" s="978">
        <f t="shared" ref="AI210" si="1411">AD210</f>
        <v>3.625</v>
      </c>
      <c r="AJ210" s="982">
        <f t="shared" ref="AJ210" si="1412">T210</f>
        <v>29</v>
      </c>
      <c r="AK210" s="987"/>
      <c r="AL210" s="988"/>
    </row>
    <row r="211" spans="1:39">
      <c r="A211" s="999">
        <v>45799</v>
      </c>
      <c r="B211" s="164" t="s">
        <v>126</v>
      </c>
      <c r="C211" s="164" t="s">
        <v>427</v>
      </c>
      <c r="D211" s="993" t="s">
        <v>433</v>
      </c>
      <c r="E211" s="969" t="s">
        <v>282</v>
      </c>
      <c r="F211" s="1000">
        <v>256490</v>
      </c>
      <c r="G211" s="1000"/>
      <c r="H211" s="1000">
        <v>256490</v>
      </c>
      <c r="I211" s="1000"/>
      <c r="J211" s="971">
        <f t="shared" ref="J211" si="1413">H211-F211</f>
        <v>0</v>
      </c>
      <c r="K211" s="1000">
        <v>256490</v>
      </c>
      <c r="L211" s="541">
        <f t="shared" ref="L211" si="1414">K211-H211</f>
        <v>0</v>
      </c>
      <c r="M211" s="1000">
        <v>256544</v>
      </c>
      <c r="N211" s="1000"/>
      <c r="O211" s="541">
        <f t="shared" ref="O211" si="1415">M211-K211</f>
        <v>54</v>
      </c>
      <c r="P211" s="541">
        <f t="shared" ref="P211" si="1416">M211-H211</f>
        <v>54</v>
      </c>
      <c r="Q211" s="1000">
        <v>256544</v>
      </c>
      <c r="R211" s="1000"/>
      <c r="S211" s="971">
        <f t="shared" ref="S211" si="1417">Q211-M211</f>
        <v>0</v>
      </c>
      <c r="T211" s="542">
        <f t="shared" ref="T211" si="1418">Q211-F211</f>
        <v>54</v>
      </c>
      <c r="U211" s="542"/>
      <c r="V211" s="541">
        <f t="shared" ref="V211" si="1419">P211</f>
        <v>54</v>
      </c>
      <c r="W211" s="543">
        <f t="shared" ref="W211" si="1420">T211-V211</f>
        <v>0</v>
      </c>
      <c r="X211" s="972" t="s">
        <v>437</v>
      </c>
      <c r="Y211" s="972" t="s">
        <v>436</v>
      </c>
      <c r="Z211" s="972" t="s">
        <v>29</v>
      </c>
      <c r="AA211" s="972">
        <v>2011</v>
      </c>
      <c r="AB211" s="992" t="s">
        <v>433</v>
      </c>
      <c r="AC211" s="1001">
        <v>8</v>
      </c>
      <c r="AD211" s="974">
        <f t="shared" ref="AD211" si="1421">T211/AC211</f>
        <v>6.75</v>
      </c>
      <c r="AE211" s="975">
        <v>24.45</v>
      </c>
      <c r="AF211" s="976">
        <f t="shared" ref="AF211" si="1422">AD211*AE211</f>
        <v>165.03749999999999</v>
      </c>
      <c r="AG211" s="1030" t="s">
        <v>279</v>
      </c>
      <c r="AH211" s="1007">
        <f t="shared" ref="AH211" si="1423">AF211</f>
        <v>165.03749999999999</v>
      </c>
      <c r="AI211" s="978">
        <f t="shared" ref="AI211" si="1424">AD211</f>
        <v>6.75</v>
      </c>
      <c r="AJ211" s="982">
        <f t="shared" ref="AJ211" si="1425">T211</f>
        <v>54</v>
      </c>
      <c r="AK211" s="989" t="s">
        <v>439</v>
      </c>
      <c r="AL211" s="985" t="s">
        <v>440</v>
      </c>
      <c r="AM211" s="986" t="s">
        <v>2</v>
      </c>
    </row>
    <row r="212" spans="1:39">
      <c r="A212" s="999">
        <v>45800</v>
      </c>
      <c r="B212" s="164" t="s">
        <v>126</v>
      </c>
      <c r="C212" s="164" t="s">
        <v>427</v>
      </c>
      <c r="D212" s="993" t="s">
        <v>433</v>
      </c>
      <c r="E212" s="969" t="s">
        <v>282</v>
      </c>
      <c r="F212" s="1000">
        <v>256544</v>
      </c>
      <c r="G212" s="1000"/>
      <c r="H212" s="1000">
        <v>256544</v>
      </c>
      <c r="I212" s="1000"/>
      <c r="J212" s="971">
        <f t="shared" ref="J212" si="1426">H212-F212</f>
        <v>0</v>
      </c>
      <c r="K212" s="1000">
        <v>256544</v>
      </c>
      <c r="L212" s="541">
        <f t="shared" ref="L212" si="1427">K212-H212</f>
        <v>0</v>
      </c>
      <c r="M212" s="1000">
        <v>256578</v>
      </c>
      <c r="N212" s="1000"/>
      <c r="O212" s="541">
        <f t="shared" ref="O212" si="1428">M212-K212</f>
        <v>34</v>
      </c>
      <c r="P212" s="541">
        <f t="shared" ref="P212" si="1429">M212-H212</f>
        <v>34</v>
      </c>
      <c r="Q212" s="1000">
        <v>256578</v>
      </c>
      <c r="R212" s="1000"/>
      <c r="S212" s="971">
        <f t="shared" ref="S212" si="1430">Q212-M212</f>
        <v>0</v>
      </c>
      <c r="T212" s="542">
        <f t="shared" ref="T212" si="1431">Q212-F212</f>
        <v>34</v>
      </c>
      <c r="U212" s="542"/>
      <c r="V212" s="541">
        <f t="shared" ref="V212" si="1432">P212</f>
        <v>34</v>
      </c>
      <c r="W212" s="543">
        <f t="shared" ref="W212" si="1433">T212-V212</f>
        <v>0</v>
      </c>
      <c r="X212" s="972" t="s">
        <v>437</v>
      </c>
      <c r="Y212" s="972" t="s">
        <v>436</v>
      </c>
      <c r="Z212" s="972" t="s">
        <v>29</v>
      </c>
      <c r="AA212" s="972">
        <v>2011</v>
      </c>
      <c r="AB212" s="992" t="s">
        <v>433</v>
      </c>
      <c r="AC212" s="1001">
        <v>8</v>
      </c>
      <c r="AD212" s="974">
        <f t="shared" ref="AD212" si="1434">T212/AC212</f>
        <v>4.25</v>
      </c>
      <c r="AE212" s="975">
        <v>24.45</v>
      </c>
      <c r="AF212" s="976">
        <f t="shared" ref="AF212" si="1435">AD212*AE212</f>
        <v>103.91249999999999</v>
      </c>
      <c r="AG212" s="1030" t="s">
        <v>279</v>
      </c>
      <c r="AH212" s="1007">
        <f t="shared" ref="AH212" si="1436">AF212</f>
        <v>103.91249999999999</v>
      </c>
      <c r="AI212" s="978">
        <f t="shared" ref="AI212" si="1437">AD212</f>
        <v>4.25</v>
      </c>
      <c r="AJ212" s="982">
        <f t="shared" ref="AJ212" si="1438">T212</f>
        <v>34</v>
      </c>
      <c r="AK212" s="994">
        <f>SUM(AH208:AH212)</f>
        <v>562.35</v>
      </c>
      <c r="AL212" s="995">
        <v>600</v>
      </c>
      <c r="AM212" s="996">
        <v>45803</v>
      </c>
    </row>
    <row r="213" spans="1:39">
      <c r="A213" s="999">
        <v>45803</v>
      </c>
      <c r="B213" s="164" t="s">
        <v>126</v>
      </c>
      <c r="C213" s="164" t="s">
        <v>427</v>
      </c>
      <c r="D213" s="993" t="s">
        <v>433</v>
      </c>
      <c r="E213" s="969" t="s">
        <v>282</v>
      </c>
      <c r="F213" s="1000">
        <v>256578</v>
      </c>
      <c r="G213" s="1000"/>
      <c r="H213" s="1000">
        <v>256578</v>
      </c>
      <c r="I213" s="1000"/>
      <c r="J213" s="971">
        <f t="shared" ref="J213" si="1439">H213-F213</f>
        <v>0</v>
      </c>
      <c r="K213" s="1000">
        <v>256578</v>
      </c>
      <c r="L213" s="541">
        <f t="shared" ref="L213" si="1440">K213-H213</f>
        <v>0</v>
      </c>
      <c r="M213" s="1000">
        <v>256608</v>
      </c>
      <c r="N213" s="1000"/>
      <c r="O213" s="541">
        <f t="shared" ref="O213" si="1441">M213-K213</f>
        <v>30</v>
      </c>
      <c r="P213" s="541">
        <f t="shared" ref="P213" si="1442">M213-H213</f>
        <v>30</v>
      </c>
      <c r="Q213" s="1000">
        <v>256608</v>
      </c>
      <c r="R213" s="1000"/>
      <c r="S213" s="971">
        <f t="shared" ref="S213" si="1443">Q213-M213</f>
        <v>0</v>
      </c>
      <c r="T213" s="542">
        <f t="shared" ref="T213" si="1444">Q213-F213</f>
        <v>30</v>
      </c>
      <c r="U213" s="542"/>
      <c r="V213" s="541">
        <f t="shared" ref="V213" si="1445">P213</f>
        <v>30</v>
      </c>
      <c r="W213" s="543">
        <f t="shared" ref="W213" si="1446">T213-V213</f>
        <v>0</v>
      </c>
      <c r="X213" s="972" t="s">
        <v>437</v>
      </c>
      <c r="Y213" s="972" t="s">
        <v>436</v>
      </c>
      <c r="Z213" s="972" t="s">
        <v>29</v>
      </c>
      <c r="AA213" s="972">
        <v>2011</v>
      </c>
      <c r="AB213" s="992" t="s">
        <v>433</v>
      </c>
      <c r="AC213" s="1001">
        <v>8</v>
      </c>
      <c r="AD213" s="974">
        <f t="shared" ref="AD213" si="1447">T213/AC213</f>
        <v>3.75</v>
      </c>
      <c r="AE213" s="975">
        <v>24.45</v>
      </c>
      <c r="AF213" s="976">
        <f t="shared" ref="AF213" si="1448">AD213*AE213</f>
        <v>91.6875</v>
      </c>
      <c r="AG213" s="1030" t="s">
        <v>279</v>
      </c>
      <c r="AH213" s="1007">
        <f t="shared" ref="AH213" si="1449">AF213</f>
        <v>91.6875</v>
      </c>
      <c r="AI213" s="978">
        <f t="shared" ref="AI213" si="1450">AD213</f>
        <v>3.75</v>
      </c>
      <c r="AJ213" s="978">
        <f t="shared" ref="AJ213" si="1451">T213</f>
        <v>30</v>
      </c>
      <c r="AK213" s="1002"/>
      <c r="AL213" s="1003"/>
    </row>
    <row r="214" spans="1:39">
      <c r="A214" s="999">
        <v>45804</v>
      </c>
      <c r="B214" s="164" t="s">
        <v>126</v>
      </c>
      <c r="C214" s="164" t="s">
        <v>427</v>
      </c>
      <c r="D214" s="993" t="s">
        <v>433</v>
      </c>
      <c r="E214" s="969" t="s">
        <v>282</v>
      </c>
      <c r="F214" s="1000">
        <v>256608</v>
      </c>
      <c r="G214" s="1000"/>
      <c r="H214" s="1000">
        <v>256608</v>
      </c>
      <c r="I214" s="1000"/>
      <c r="J214" s="971">
        <f t="shared" ref="J214" si="1452">H214-F214</f>
        <v>0</v>
      </c>
      <c r="K214" s="1000">
        <v>256608</v>
      </c>
      <c r="L214" s="541">
        <f t="shared" ref="L214" si="1453">K214-H214</f>
        <v>0</v>
      </c>
      <c r="M214" s="1000">
        <v>256625</v>
      </c>
      <c r="N214" s="1000"/>
      <c r="O214" s="541">
        <f t="shared" ref="O214" si="1454">M214-K214</f>
        <v>17</v>
      </c>
      <c r="P214" s="541">
        <f t="shared" ref="P214" si="1455">M214-H214</f>
        <v>17</v>
      </c>
      <c r="Q214" s="1000">
        <v>256625</v>
      </c>
      <c r="R214" s="1000"/>
      <c r="S214" s="971">
        <f t="shared" ref="S214" si="1456">Q214-M214</f>
        <v>0</v>
      </c>
      <c r="T214" s="542">
        <f t="shared" ref="T214" si="1457">Q214-F214</f>
        <v>17</v>
      </c>
      <c r="U214" s="542"/>
      <c r="V214" s="541">
        <f t="shared" ref="V214" si="1458">P214</f>
        <v>17</v>
      </c>
      <c r="W214" s="543">
        <f t="shared" ref="W214" si="1459">T214-V214</f>
        <v>0</v>
      </c>
      <c r="X214" s="972" t="s">
        <v>437</v>
      </c>
      <c r="Y214" s="972" t="s">
        <v>436</v>
      </c>
      <c r="Z214" s="972" t="s">
        <v>29</v>
      </c>
      <c r="AA214" s="972">
        <v>2011</v>
      </c>
      <c r="AB214" s="992" t="s">
        <v>433</v>
      </c>
      <c r="AC214" s="1001">
        <v>8</v>
      </c>
      <c r="AD214" s="974">
        <f t="shared" ref="AD214" si="1460">T214/AC214</f>
        <v>2.125</v>
      </c>
      <c r="AE214" s="975">
        <v>24.45</v>
      </c>
      <c r="AF214" s="976">
        <f t="shared" ref="AF214" si="1461">AD214*AE214</f>
        <v>51.956249999999997</v>
      </c>
      <c r="AG214" s="1030" t="s">
        <v>279</v>
      </c>
      <c r="AH214" s="1007">
        <f t="shared" ref="AH214" si="1462">AF214</f>
        <v>51.956249999999997</v>
      </c>
      <c r="AI214" s="978">
        <f t="shared" ref="AI214" si="1463">AD214</f>
        <v>2.125</v>
      </c>
      <c r="AJ214" s="978">
        <f t="shared" ref="AJ214" si="1464">T214</f>
        <v>17</v>
      </c>
      <c r="AK214" s="1002"/>
      <c r="AL214" s="1003"/>
    </row>
    <row r="215" spans="1:39">
      <c r="A215" s="999">
        <v>45805</v>
      </c>
      <c r="B215" s="164" t="s">
        <v>126</v>
      </c>
      <c r="C215" s="164" t="s">
        <v>427</v>
      </c>
      <c r="D215" s="993" t="s">
        <v>433</v>
      </c>
      <c r="E215" s="969" t="s">
        <v>282</v>
      </c>
      <c r="F215" s="1000">
        <v>256625</v>
      </c>
      <c r="G215" s="1000"/>
      <c r="H215" s="1000">
        <v>256625</v>
      </c>
      <c r="I215" s="1000"/>
      <c r="J215" s="971">
        <f t="shared" ref="J215" si="1465">H215-F215</f>
        <v>0</v>
      </c>
      <c r="K215" s="1000">
        <v>256625</v>
      </c>
      <c r="L215" s="541">
        <f t="shared" ref="L215" si="1466">K215-H215</f>
        <v>0</v>
      </c>
      <c r="M215" s="1000">
        <v>256664</v>
      </c>
      <c r="N215" s="1000"/>
      <c r="O215" s="541">
        <f t="shared" ref="O215" si="1467">M215-K215</f>
        <v>39</v>
      </c>
      <c r="P215" s="541">
        <f t="shared" ref="P215" si="1468">M215-H215</f>
        <v>39</v>
      </c>
      <c r="Q215" s="1000">
        <v>256664</v>
      </c>
      <c r="R215" s="1000"/>
      <c r="S215" s="971">
        <f t="shared" ref="S215" si="1469">Q215-M215</f>
        <v>0</v>
      </c>
      <c r="T215" s="542">
        <f t="shared" ref="T215" si="1470">Q215-F215</f>
        <v>39</v>
      </c>
      <c r="U215" s="542"/>
      <c r="V215" s="541">
        <f t="shared" ref="V215" si="1471">P215</f>
        <v>39</v>
      </c>
      <c r="W215" s="543">
        <f t="shared" ref="W215" si="1472">T215-V215</f>
        <v>0</v>
      </c>
      <c r="X215" s="972" t="s">
        <v>437</v>
      </c>
      <c r="Y215" s="972" t="s">
        <v>436</v>
      </c>
      <c r="Z215" s="972" t="s">
        <v>29</v>
      </c>
      <c r="AA215" s="972">
        <v>2011</v>
      </c>
      <c r="AB215" s="992" t="s">
        <v>433</v>
      </c>
      <c r="AC215" s="1001">
        <v>8</v>
      </c>
      <c r="AD215" s="974">
        <f t="shared" ref="AD215" si="1473">T215/AC215</f>
        <v>4.875</v>
      </c>
      <c r="AE215" s="975">
        <v>24.45</v>
      </c>
      <c r="AF215" s="976">
        <f t="shared" ref="AF215" si="1474">AD215*AE215</f>
        <v>119.19374999999999</v>
      </c>
      <c r="AG215" s="1030" t="s">
        <v>279</v>
      </c>
      <c r="AH215" s="1007">
        <f t="shared" ref="AH215" si="1475">AF215</f>
        <v>119.19374999999999</v>
      </c>
      <c r="AI215" s="978">
        <f t="shared" ref="AI215" si="1476">AD215</f>
        <v>4.875</v>
      </c>
      <c r="AJ215" s="978">
        <f t="shared" ref="AJ215" si="1477">T215</f>
        <v>39</v>
      </c>
      <c r="AK215" s="1002"/>
      <c r="AL215" s="1003"/>
    </row>
    <row r="216" spans="1:39">
      <c r="A216" s="999">
        <v>45806</v>
      </c>
      <c r="B216" s="164" t="s">
        <v>126</v>
      </c>
      <c r="C216" s="164" t="s">
        <v>427</v>
      </c>
      <c r="D216" s="993" t="s">
        <v>433</v>
      </c>
      <c r="E216" s="969" t="s">
        <v>282</v>
      </c>
      <c r="F216" s="1000">
        <v>256664</v>
      </c>
      <c r="G216" s="1000"/>
      <c r="H216" s="1000">
        <v>256664</v>
      </c>
      <c r="I216" s="1000"/>
      <c r="J216" s="971">
        <f t="shared" ref="J216" si="1478">H216-F216</f>
        <v>0</v>
      </c>
      <c r="K216" s="1000">
        <v>256664</v>
      </c>
      <c r="L216" s="541">
        <f t="shared" ref="L216" si="1479">K216-H216</f>
        <v>0</v>
      </c>
      <c r="M216" s="1000">
        <v>256688</v>
      </c>
      <c r="N216" s="1000"/>
      <c r="O216" s="541">
        <f t="shared" ref="O216" si="1480">M216-K216</f>
        <v>24</v>
      </c>
      <c r="P216" s="541">
        <f t="shared" ref="P216" si="1481">M216-H216</f>
        <v>24</v>
      </c>
      <c r="Q216" s="1000">
        <v>256688</v>
      </c>
      <c r="R216" s="1000"/>
      <c r="S216" s="971">
        <f t="shared" ref="S216" si="1482">Q216-M216</f>
        <v>0</v>
      </c>
      <c r="T216" s="542">
        <f t="shared" ref="T216" si="1483">Q216-F216</f>
        <v>24</v>
      </c>
      <c r="U216" s="542"/>
      <c r="V216" s="541">
        <f t="shared" ref="V216" si="1484">P216</f>
        <v>24</v>
      </c>
      <c r="W216" s="543">
        <f t="shared" ref="W216" si="1485">T216-V216</f>
        <v>0</v>
      </c>
      <c r="X216" s="972" t="s">
        <v>437</v>
      </c>
      <c r="Y216" s="972" t="s">
        <v>436</v>
      </c>
      <c r="Z216" s="972" t="s">
        <v>29</v>
      </c>
      <c r="AA216" s="972">
        <v>2011</v>
      </c>
      <c r="AB216" s="992" t="s">
        <v>433</v>
      </c>
      <c r="AC216" s="1001">
        <v>8</v>
      </c>
      <c r="AD216" s="974">
        <f t="shared" ref="AD216" si="1486">T216/AC216</f>
        <v>3</v>
      </c>
      <c r="AE216" s="975">
        <v>24.45</v>
      </c>
      <c r="AF216" s="976">
        <f t="shared" ref="AF216" si="1487">AD216*AE216</f>
        <v>73.349999999999994</v>
      </c>
      <c r="AG216" s="1030" t="s">
        <v>279</v>
      </c>
      <c r="AH216" s="1007">
        <f t="shared" ref="AH216" si="1488">AF216</f>
        <v>73.349999999999994</v>
      </c>
      <c r="AI216" s="978">
        <f t="shared" ref="AI216" si="1489">AD216</f>
        <v>3</v>
      </c>
      <c r="AJ216" s="978">
        <f t="shared" ref="AJ216" si="1490">T216</f>
        <v>24</v>
      </c>
      <c r="AK216" s="989" t="s">
        <v>439</v>
      </c>
      <c r="AL216" s="985" t="s">
        <v>440</v>
      </c>
      <c r="AM216" s="986" t="s">
        <v>2</v>
      </c>
    </row>
    <row r="217" spans="1:39">
      <c r="A217" s="999">
        <v>45807</v>
      </c>
      <c r="B217" s="164" t="s">
        <v>126</v>
      </c>
      <c r="C217" s="164" t="s">
        <v>427</v>
      </c>
      <c r="D217" s="993" t="s">
        <v>433</v>
      </c>
      <c r="E217" s="969" t="s">
        <v>282</v>
      </c>
      <c r="F217" s="1000">
        <v>256688</v>
      </c>
      <c r="G217" s="1000"/>
      <c r="H217" s="1000">
        <v>256688</v>
      </c>
      <c r="I217" s="1000"/>
      <c r="J217" s="971">
        <f t="shared" ref="J217" si="1491">H217-F217</f>
        <v>0</v>
      </c>
      <c r="K217" s="1000">
        <v>256688</v>
      </c>
      <c r="L217" s="541">
        <f t="shared" ref="L217" si="1492">K217-H217</f>
        <v>0</v>
      </c>
      <c r="M217" s="1000">
        <v>256709</v>
      </c>
      <c r="N217" s="1000"/>
      <c r="O217" s="541">
        <f t="shared" ref="O217" si="1493">M217-K217</f>
        <v>21</v>
      </c>
      <c r="P217" s="541">
        <f t="shared" ref="P217" si="1494">M217-H217</f>
        <v>21</v>
      </c>
      <c r="Q217" s="1000">
        <v>256709</v>
      </c>
      <c r="R217" s="1000"/>
      <c r="S217" s="971">
        <f t="shared" ref="S217" si="1495">Q217-M217</f>
        <v>0</v>
      </c>
      <c r="T217" s="542">
        <f t="shared" ref="T217" si="1496">Q217-F217</f>
        <v>21</v>
      </c>
      <c r="U217" s="542"/>
      <c r="V217" s="541">
        <f t="shared" ref="V217" si="1497">P217</f>
        <v>21</v>
      </c>
      <c r="W217" s="543">
        <f t="shared" ref="W217" si="1498">T217-V217</f>
        <v>0</v>
      </c>
      <c r="X217" s="972" t="s">
        <v>437</v>
      </c>
      <c r="Y217" s="972" t="s">
        <v>436</v>
      </c>
      <c r="Z217" s="972" t="s">
        <v>29</v>
      </c>
      <c r="AA217" s="972">
        <v>2011</v>
      </c>
      <c r="AB217" s="992" t="s">
        <v>433</v>
      </c>
      <c r="AC217" s="1001">
        <v>8</v>
      </c>
      <c r="AD217" s="974">
        <f t="shared" ref="AD217" si="1499">T217/AC217</f>
        <v>2.625</v>
      </c>
      <c r="AE217" s="975">
        <v>24.45</v>
      </c>
      <c r="AF217" s="976">
        <f t="shared" ref="AF217" si="1500">AD217*AE217</f>
        <v>64.181249999999991</v>
      </c>
      <c r="AG217" s="1030" t="s">
        <v>279</v>
      </c>
      <c r="AH217" s="1007">
        <f t="shared" ref="AH217" si="1501">AF217</f>
        <v>64.181249999999991</v>
      </c>
      <c r="AI217" s="978">
        <f t="shared" ref="AI217" si="1502">AD217</f>
        <v>2.625</v>
      </c>
      <c r="AJ217" s="978">
        <f t="shared" ref="AJ217" si="1503">T217</f>
        <v>21</v>
      </c>
      <c r="AK217" s="994">
        <f>SUM(AH213:AH217)</f>
        <v>400.36874999999998</v>
      </c>
      <c r="AL217" s="995">
        <v>600</v>
      </c>
      <c r="AM217" s="996">
        <v>45803</v>
      </c>
    </row>
    <row r="218" spans="1:39">
      <c r="A218" s="999">
        <v>45810</v>
      </c>
      <c r="B218" s="164" t="s">
        <v>126</v>
      </c>
      <c r="C218" s="164" t="s">
        <v>427</v>
      </c>
      <c r="D218" s="993" t="s">
        <v>433</v>
      </c>
      <c r="E218" s="969" t="s">
        <v>282</v>
      </c>
      <c r="F218" s="1000">
        <v>256709</v>
      </c>
      <c r="G218" s="1000"/>
      <c r="H218" s="1000">
        <v>256709</v>
      </c>
      <c r="I218" s="1000"/>
      <c r="J218" s="971">
        <f t="shared" ref="J218" si="1504">H218-F218</f>
        <v>0</v>
      </c>
      <c r="K218" s="1000">
        <v>256709</v>
      </c>
      <c r="L218" s="541">
        <f t="shared" ref="L218" si="1505">K218-H218</f>
        <v>0</v>
      </c>
      <c r="M218" s="1000">
        <v>256723</v>
      </c>
      <c r="N218" s="1000"/>
      <c r="O218" s="541">
        <f t="shared" ref="O218" si="1506">M218-K218</f>
        <v>14</v>
      </c>
      <c r="P218" s="541">
        <f t="shared" ref="P218" si="1507">M218-H218</f>
        <v>14</v>
      </c>
      <c r="Q218" s="1000">
        <v>256723</v>
      </c>
      <c r="R218" s="1000"/>
      <c r="S218" s="971">
        <f t="shared" ref="S218" si="1508">Q218-M218</f>
        <v>0</v>
      </c>
      <c r="T218" s="542">
        <f t="shared" ref="T218" si="1509">Q218-F218</f>
        <v>14</v>
      </c>
      <c r="U218" s="542"/>
      <c r="V218" s="541">
        <f t="shared" ref="V218" si="1510">P218</f>
        <v>14</v>
      </c>
      <c r="W218" s="543">
        <f t="shared" ref="W218" si="1511">T218-V218</f>
        <v>0</v>
      </c>
      <c r="X218" s="972" t="s">
        <v>437</v>
      </c>
      <c r="Y218" s="972" t="s">
        <v>436</v>
      </c>
      <c r="Z218" s="972" t="s">
        <v>29</v>
      </c>
      <c r="AA218" s="972">
        <v>2011</v>
      </c>
      <c r="AB218" s="992" t="s">
        <v>433</v>
      </c>
      <c r="AC218" s="1001">
        <v>8</v>
      </c>
      <c r="AD218" s="974">
        <f t="shared" ref="AD218" si="1512">T218/AC218</f>
        <v>1.75</v>
      </c>
      <c r="AE218" s="975">
        <v>24.45</v>
      </c>
      <c r="AF218" s="976">
        <f t="shared" ref="AF218" si="1513">AD218*AE218</f>
        <v>42.787500000000001</v>
      </c>
      <c r="AG218" s="1030" t="s">
        <v>279</v>
      </c>
      <c r="AH218" s="1007">
        <f t="shared" ref="AH218" si="1514">AF218</f>
        <v>42.787500000000001</v>
      </c>
      <c r="AI218" s="978">
        <f t="shared" ref="AI218" si="1515">AD218</f>
        <v>1.75</v>
      </c>
      <c r="AJ218" s="978">
        <f t="shared" ref="AJ218" si="1516">T218</f>
        <v>14</v>
      </c>
      <c r="AK218" s="1002"/>
      <c r="AL218" s="1003"/>
    </row>
    <row r="219" spans="1:39">
      <c r="A219" s="999">
        <v>45811</v>
      </c>
      <c r="B219" s="164" t="s">
        <v>126</v>
      </c>
      <c r="C219" s="164" t="s">
        <v>427</v>
      </c>
      <c r="D219" s="993" t="s">
        <v>433</v>
      </c>
      <c r="E219" s="969" t="s">
        <v>282</v>
      </c>
      <c r="F219" s="1000">
        <v>256723</v>
      </c>
      <c r="G219" s="1000"/>
      <c r="H219" s="1000">
        <v>256723</v>
      </c>
      <c r="I219" s="1000"/>
      <c r="J219" s="971">
        <f t="shared" ref="J219" si="1517">H219-F219</f>
        <v>0</v>
      </c>
      <c r="K219" s="1000">
        <v>256723</v>
      </c>
      <c r="L219" s="541">
        <f t="shared" ref="L219" si="1518">K219-H219</f>
        <v>0</v>
      </c>
      <c r="M219" s="1000">
        <v>256784</v>
      </c>
      <c r="N219" s="1000"/>
      <c r="O219" s="541">
        <f t="shared" ref="O219" si="1519">M219-K219</f>
        <v>61</v>
      </c>
      <c r="P219" s="541">
        <f t="shared" ref="P219" si="1520">M219-H219</f>
        <v>61</v>
      </c>
      <c r="Q219" s="1000">
        <v>256784</v>
      </c>
      <c r="R219" s="1000"/>
      <c r="S219" s="971">
        <f t="shared" ref="S219" si="1521">Q219-M219</f>
        <v>0</v>
      </c>
      <c r="T219" s="542">
        <f t="shared" ref="T219" si="1522">Q219-F219</f>
        <v>61</v>
      </c>
      <c r="U219" s="542"/>
      <c r="V219" s="541">
        <f t="shared" ref="V219" si="1523">P219</f>
        <v>61</v>
      </c>
      <c r="W219" s="543">
        <f t="shared" ref="W219" si="1524">T219-V219</f>
        <v>0</v>
      </c>
      <c r="X219" s="972" t="s">
        <v>437</v>
      </c>
      <c r="Y219" s="972" t="s">
        <v>436</v>
      </c>
      <c r="Z219" s="972" t="s">
        <v>29</v>
      </c>
      <c r="AA219" s="972">
        <v>2011</v>
      </c>
      <c r="AB219" s="992" t="s">
        <v>433</v>
      </c>
      <c r="AC219" s="1001">
        <v>8</v>
      </c>
      <c r="AD219" s="974">
        <f t="shared" ref="AD219" si="1525">T219/AC219</f>
        <v>7.625</v>
      </c>
      <c r="AE219" s="975">
        <v>24.45</v>
      </c>
      <c r="AF219" s="976">
        <f t="shared" ref="AF219" si="1526">AD219*AE219</f>
        <v>186.43125000000001</v>
      </c>
      <c r="AG219" s="1030" t="s">
        <v>279</v>
      </c>
      <c r="AH219" s="1007">
        <f t="shared" ref="AH219" si="1527">AF219</f>
        <v>186.43125000000001</v>
      </c>
      <c r="AI219" s="978">
        <f t="shared" ref="AI219" si="1528">AD219</f>
        <v>7.625</v>
      </c>
      <c r="AJ219" s="978">
        <f t="shared" ref="AJ219" si="1529">T219</f>
        <v>61</v>
      </c>
      <c r="AK219" s="1002"/>
      <c r="AL219" s="1003"/>
    </row>
    <row r="220" spans="1:39">
      <c r="A220" s="999">
        <v>45812</v>
      </c>
      <c r="B220" s="164" t="s">
        <v>126</v>
      </c>
      <c r="C220" s="164" t="s">
        <v>427</v>
      </c>
      <c r="D220" s="993" t="s">
        <v>433</v>
      </c>
      <c r="E220" s="969" t="s">
        <v>282</v>
      </c>
      <c r="F220" s="1000">
        <v>256784</v>
      </c>
      <c r="G220" s="1000"/>
      <c r="H220" s="1000">
        <v>256784</v>
      </c>
      <c r="I220" s="1000"/>
      <c r="J220" s="971">
        <f t="shared" ref="J220" si="1530">H220-F220</f>
        <v>0</v>
      </c>
      <c r="K220" s="1000">
        <v>256784</v>
      </c>
      <c r="L220" s="541">
        <f t="shared" ref="L220" si="1531">K220-H220</f>
        <v>0</v>
      </c>
      <c r="M220" s="1000">
        <v>256837</v>
      </c>
      <c r="N220" s="1000"/>
      <c r="O220" s="541">
        <f t="shared" ref="O220" si="1532">M220-K220</f>
        <v>53</v>
      </c>
      <c r="P220" s="541">
        <f t="shared" ref="P220" si="1533">M220-H220</f>
        <v>53</v>
      </c>
      <c r="Q220" s="1000">
        <v>256837</v>
      </c>
      <c r="R220" s="1000"/>
      <c r="S220" s="971">
        <f t="shared" ref="S220" si="1534">Q220-M220</f>
        <v>0</v>
      </c>
      <c r="T220" s="542">
        <f t="shared" ref="T220" si="1535">Q220-F220</f>
        <v>53</v>
      </c>
      <c r="U220" s="542"/>
      <c r="V220" s="541">
        <f t="shared" ref="V220" si="1536">P220</f>
        <v>53</v>
      </c>
      <c r="W220" s="543">
        <f t="shared" ref="W220" si="1537">T220-V220</f>
        <v>0</v>
      </c>
      <c r="X220" s="972" t="s">
        <v>437</v>
      </c>
      <c r="Y220" s="972" t="s">
        <v>436</v>
      </c>
      <c r="Z220" s="972" t="s">
        <v>29</v>
      </c>
      <c r="AA220" s="972">
        <v>2011</v>
      </c>
      <c r="AB220" s="992" t="s">
        <v>433</v>
      </c>
      <c r="AC220" s="1001">
        <v>8</v>
      </c>
      <c r="AD220" s="974">
        <f t="shared" ref="AD220" si="1538">T220/AC220</f>
        <v>6.625</v>
      </c>
      <c r="AE220" s="975">
        <v>24.45</v>
      </c>
      <c r="AF220" s="976">
        <f t="shared" ref="AF220" si="1539">AD220*AE220</f>
        <v>161.98124999999999</v>
      </c>
      <c r="AG220" s="1030" t="s">
        <v>279</v>
      </c>
      <c r="AH220" s="1007">
        <f t="shared" ref="AH220" si="1540">AF220</f>
        <v>161.98124999999999</v>
      </c>
      <c r="AI220" s="978">
        <f t="shared" ref="AI220" si="1541">AD220</f>
        <v>6.625</v>
      </c>
      <c r="AJ220" s="978">
        <f t="shared" ref="AJ220" si="1542">T220</f>
        <v>53</v>
      </c>
      <c r="AK220" s="1002"/>
      <c r="AL220" s="1003"/>
    </row>
    <row r="221" spans="1:39">
      <c r="A221" s="999">
        <v>45813</v>
      </c>
      <c r="B221" s="164" t="s">
        <v>126</v>
      </c>
      <c r="C221" s="164" t="s">
        <v>427</v>
      </c>
      <c r="D221" s="993" t="s">
        <v>433</v>
      </c>
      <c r="E221" s="969" t="s">
        <v>282</v>
      </c>
      <c r="F221" s="1000">
        <v>256837</v>
      </c>
      <c r="G221" s="1000"/>
      <c r="H221" s="1000">
        <v>256837</v>
      </c>
      <c r="I221" s="1000"/>
      <c r="J221" s="971">
        <f t="shared" ref="J221" si="1543">H221-F221</f>
        <v>0</v>
      </c>
      <c r="K221" s="1000">
        <v>256837</v>
      </c>
      <c r="L221" s="541">
        <f t="shared" ref="L221" si="1544">K221-H221</f>
        <v>0</v>
      </c>
      <c r="M221" s="1000">
        <v>256876</v>
      </c>
      <c r="N221" s="1000"/>
      <c r="O221" s="541">
        <f t="shared" ref="O221" si="1545">M221-K221</f>
        <v>39</v>
      </c>
      <c r="P221" s="541">
        <f t="shared" ref="P221" si="1546">M221-H221</f>
        <v>39</v>
      </c>
      <c r="Q221" s="1000">
        <v>256876</v>
      </c>
      <c r="R221" s="1000"/>
      <c r="S221" s="971">
        <f t="shared" ref="S221" si="1547">Q221-M221</f>
        <v>0</v>
      </c>
      <c r="T221" s="542">
        <f t="shared" ref="T221" si="1548">Q221-F221</f>
        <v>39</v>
      </c>
      <c r="U221" s="542"/>
      <c r="V221" s="541">
        <f t="shared" ref="V221" si="1549">P221</f>
        <v>39</v>
      </c>
      <c r="W221" s="543">
        <f t="shared" ref="W221" si="1550">T221-V221</f>
        <v>0</v>
      </c>
      <c r="X221" s="972" t="s">
        <v>437</v>
      </c>
      <c r="Y221" s="972" t="s">
        <v>436</v>
      </c>
      <c r="Z221" s="972" t="s">
        <v>29</v>
      </c>
      <c r="AA221" s="972">
        <v>2011</v>
      </c>
      <c r="AB221" s="992" t="s">
        <v>433</v>
      </c>
      <c r="AC221" s="1001">
        <v>8</v>
      </c>
      <c r="AD221" s="974">
        <f t="shared" ref="AD221" si="1551">T221/AC221</f>
        <v>4.875</v>
      </c>
      <c r="AE221" s="975">
        <v>24.45</v>
      </c>
      <c r="AF221" s="976">
        <f t="shared" ref="AF221" si="1552">AD221*AE221</f>
        <v>119.19374999999999</v>
      </c>
      <c r="AG221" s="1030" t="s">
        <v>279</v>
      </c>
      <c r="AH221" s="1007">
        <f t="shared" ref="AH221" si="1553">AF221</f>
        <v>119.19374999999999</v>
      </c>
      <c r="AI221" s="978">
        <f t="shared" ref="AI221" si="1554">AD221</f>
        <v>4.875</v>
      </c>
      <c r="AJ221" s="978">
        <f t="shared" ref="AJ221" si="1555">T221</f>
        <v>39</v>
      </c>
      <c r="AK221" s="989" t="s">
        <v>439</v>
      </c>
      <c r="AL221" s="985" t="s">
        <v>440</v>
      </c>
      <c r="AM221" s="986" t="s">
        <v>2</v>
      </c>
    </row>
    <row r="222" spans="1:39">
      <c r="A222" s="999">
        <v>45814</v>
      </c>
      <c r="B222" s="164" t="s">
        <v>126</v>
      </c>
      <c r="C222" s="164" t="s">
        <v>427</v>
      </c>
      <c r="D222" s="993" t="s">
        <v>433</v>
      </c>
      <c r="E222" s="969" t="s">
        <v>282</v>
      </c>
      <c r="F222" s="1000">
        <v>256837</v>
      </c>
      <c r="G222" s="1000"/>
      <c r="H222" s="1000">
        <v>256837</v>
      </c>
      <c r="I222" s="1000"/>
      <c r="J222" s="971">
        <f t="shared" ref="J222" si="1556">H222-F222</f>
        <v>0</v>
      </c>
      <c r="K222" s="1000">
        <v>256837</v>
      </c>
      <c r="L222" s="541">
        <f t="shared" ref="L222" si="1557">K222-H222</f>
        <v>0</v>
      </c>
      <c r="M222" s="1000">
        <v>256892</v>
      </c>
      <c r="N222" s="1000"/>
      <c r="O222" s="541">
        <f t="shared" ref="O222" si="1558">M222-K222</f>
        <v>55</v>
      </c>
      <c r="P222" s="541">
        <f t="shared" ref="P222" si="1559">M222-H222</f>
        <v>55</v>
      </c>
      <c r="Q222" s="1000">
        <v>256892</v>
      </c>
      <c r="R222" s="1000"/>
      <c r="S222" s="971">
        <f t="shared" ref="S222" si="1560">Q222-M222</f>
        <v>0</v>
      </c>
      <c r="T222" s="542">
        <f t="shared" ref="T222" si="1561">Q222-F222</f>
        <v>55</v>
      </c>
      <c r="U222" s="542"/>
      <c r="V222" s="541">
        <f t="shared" ref="V222" si="1562">P222</f>
        <v>55</v>
      </c>
      <c r="W222" s="543">
        <f t="shared" ref="W222" si="1563">T222-V222</f>
        <v>0</v>
      </c>
      <c r="X222" s="972" t="s">
        <v>437</v>
      </c>
      <c r="Y222" s="972" t="s">
        <v>436</v>
      </c>
      <c r="Z222" s="972" t="s">
        <v>29</v>
      </c>
      <c r="AA222" s="972">
        <v>2011</v>
      </c>
      <c r="AB222" s="992" t="s">
        <v>433</v>
      </c>
      <c r="AC222" s="1001">
        <v>8</v>
      </c>
      <c r="AD222" s="974">
        <f t="shared" ref="AD222" si="1564">T222/AC222</f>
        <v>6.875</v>
      </c>
      <c r="AE222" s="975">
        <v>24.45</v>
      </c>
      <c r="AF222" s="976">
        <f t="shared" ref="AF222" si="1565">AD222*AE222</f>
        <v>168.09375</v>
      </c>
      <c r="AG222" s="1030" t="s">
        <v>279</v>
      </c>
      <c r="AH222" s="1007">
        <f t="shared" ref="AH222" si="1566">AF222</f>
        <v>168.09375</v>
      </c>
      <c r="AI222" s="978">
        <f t="shared" ref="AI222" si="1567">AD222</f>
        <v>6.875</v>
      </c>
      <c r="AJ222" s="978">
        <f t="shared" ref="AJ222" si="1568">T222</f>
        <v>55</v>
      </c>
      <c r="AK222" s="994">
        <f>SUM(AH218:AH222)</f>
        <v>678.48749999999995</v>
      </c>
      <c r="AL222" s="995">
        <v>700</v>
      </c>
      <c r="AM222" s="996">
        <v>45817</v>
      </c>
    </row>
    <row r="223" spans="1:39">
      <c r="A223" s="999">
        <v>45817</v>
      </c>
      <c r="B223" s="164" t="s">
        <v>126</v>
      </c>
      <c r="C223" s="164" t="s">
        <v>427</v>
      </c>
      <c r="D223" s="993" t="s">
        <v>433</v>
      </c>
      <c r="E223" s="969" t="s">
        <v>282</v>
      </c>
      <c r="F223" s="1000">
        <v>256892</v>
      </c>
      <c r="G223" s="1000"/>
      <c r="H223" s="1000">
        <v>256892</v>
      </c>
      <c r="I223" s="1000"/>
      <c r="J223" s="971">
        <f t="shared" ref="J223" si="1569">H223-F223</f>
        <v>0</v>
      </c>
      <c r="K223" s="1000">
        <v>256892</v>
      </c>
      <c r="L223" s="541">
        <f t="shared" ref="L223" si="1570">K223-H223</f>
        <v>0</v>
      </c>
      <c r="M223" s="1000">
        <v>256984</v>
      </c>
      <c r="N223" s="1000"/>
      <c r="O223" s="541">
        <f t="shared" ref="O223" si="1571">M223-K223</f>
        <v>92</v>
      </c>
      <c r="P223" s="541">
        <f t="shared" ref="P223" si="1572">M223-H223</f>
        <v>92</v>
      </c>
      <c r="Q223" s="1000">
        <v>256984</v>
      </c>
      <c r="R223" s="1000"/>
      <c r="S223" s="971">
        <f t="shared" ref="S223" si="1573">Q223-M223</f>
        <v>0</v>
      </c>
      <c r="T223" s="542">
        <f t="shared" ref="T223" si="1574">Q223-F223</f>
        <v>92</v>
      </c>
      <c r="U223" s="542"/>
      <c r="V223" s="541">
        <f t="shared" ref="V223" si="1575">P223</f>
        <v>92</v>
      </c>
      <c r="W223" s="543">
        <f t="shared" ref="W223" si="1576">T223-V223</f>
        <v>0</v>
      </c>
      <c r="X223" s="972" t="s">
        <v>437</v>
      </c>
      <c r="Y223" s="972" t="s">
        <v>436</v>
      </c>
      <c r="Z223" s="972" t="s">
        <v>29</v>
      </c>
      <c r="AA223" s="972">
        <v>2011</v>
      </c>
      <c r="AB223" s="992" t="s">
        <v>433</v>
      </c>
      <c r="AC223" s="1001">
        <v>8</v>
      </c>
      <c r="AD223" s="974">
        <f t="shared" ref="AD223" si="1577">T223/AC223</f>
        <v>11.5</v>
      </c>
      <c r="AE223" s="975">
        <v>24.45</v>
      </c>
      <c r="AF223" s="976">
        <f t="shared" ref="AF223" si="1578">AD223*AE223</f>
        <v>281.17500000000001</v>
      </c>
      <c r="AG223" s="1030" t="s">
        <v>279</v>
      </c>
      <c r="AH223" s="1007">
        <f t="shared" ref="AH223" si="1579">AF223</f>
        <v>281.17500000000001</v>
      </c>
      <c r="AI223" s="978">
        <f t="shared" ref="AI223" si="1580">AD223</f>
        <v>11.5</v>
      </c>
      <c r="AJ223" s="978">
        <f t="shared" ref="AJ223" si="1581">T223</f>
        <v>92</v>
      </c>
    </row>
    <row r="224" spans="1:39">
      <c r="A224" s="999">
        <v>45819</v>
      </c>
      <c r="B224" s="164" t="s">
        <v>126</v>
      </c>
      <c r="C224" s="164" t="s">
        <v>427</v>
      </c>
      <c r="D224" s="993" t="s">
        <v>433</v>
      </c>
      <c r="E224" s="969" t="s">
        <v>282</v>
      </c>
      <c r="F224" s="1000">
        <v>256984</v>
      </c>
      <c r="G224" s="1000"/>
      <c r="H224" s="1000">
        <v>256984</v>
      </c>
      <c r="I224" s="1000"/>
      <c r="J224" s="971">
        <f t="shared" ref="J224" si="1582">H224-F224</f>
        <v>0</v>
      </c>
      <c r="K224" s="1000">
        <v>256984</v>
      </c>
      <c r="L224" s="541">
        <f t="shared" ref="L224" si="1583">K224-H224</f>
        <v>0</v>
      </c>
      <c r="M224" s="1000">
        <v>257029</v>
      </c>
      <c r="N224" s="1000"/>
      <c r="O224" s="541">
        <f t="shared" ref="O224" si="1584">M224-K224</f>
        <v>45</v>
      </c>
      <c r="P224" s="541">
        <f t="shared" ref="P224" si="1585">M224-H224</f>
        <v>45</v>
      </c>
      <c r="Q224" s="1000">
        <v>257029</v>
      </c>
      <c r="R224" s="1000"/>
      <c r="S224" s="971">
        <f t="shared" ref="S224" si="1586">Q224-M224</f>
        <v>0</v>
      </c>
      <c r="T224" s="542">
        <f t="shared" ref="T224" si="1587">Q224-F224</f>
        <v>45</v>
      </c>
      <c r="U224" s="542"/>
      <c r="V224" s="541">
        <f t="shared" ref="V224" si="1588">P224</f>
        <v>45</v>
      </c>
      <c r="W224" s="543">
        <f t="shared" ref="W224" si="1589">T224-V224</f>
        <v>0</v>
      </c>
      <c r="X224" s="972" t="s">
        <v>437</v>
      </c>
      <c r="Y224" s="972" t="s">
        <v>436</v>
      </c>
      <c r="Z224" s="972" t="s">
        <v>29</v>
      </c>
      <c r="AA224" s="972">
        <v>2011</v>
      </c>
      <c r="AB224" s="992" t="s">
        <v>433</v>
      </c>
      <c r="AC224" s="1001">
        <v>8</v>
      </c>
      <c r="AD224" s="974">
        <f t="shared" ref="AD224" si="1590">T224/AC224</f>
        <v>5.625</v>
      </c>
      <c r="AE224" s="975">
        <v>24.45</v>
      </c>
      <c r="AF224" s="976">
        <f t="shared" ref="AF224" si="1591">AD224*AE224</f>
        <v>137.53125</v>
      </c>
      <c r="AG224" s="1030" t="s">
        <v>279</v>
      </c>
      <c r="AH224" s="1007">
        <f t="shared" ref="AH224" si="1592">AF224</f>
        <v>137.53125</v>
      </c>
      <c r="AI224" s="978">
        <f t="shared" ref="AI224" si="1593">AD224</f>
        <v>5.625</v>
      </c>
      <c r="AJ224" s="978">
        <f t="shared" ref="AJ224" si="1594">T224</f>
        <v>45</v>
      </c>
    </row>
    <row r="225" spans="1:39">
      <c r="A225" s="999">
        <v>45820</v>
      </c>
      <c r="B225" s="164" t="s">
        <v>126</v>
      </c>
      <c r="C225" s="164" t="s">
        <v>427</v>
      </c>
      <c r="D225" s="993" t="s">
        <v>433</v>
      </c>
      <c r="E225" s="969" t="s">
        <v>282</v>
      </c>
      <c r="F225" s="1000">
        <v>257029</v>
      </c>
      <c r="G225" s="1000"/>
      <c r="H225" s="1000">
        <v>257029</v>
      </c>
      <c r="I225" s="1000"/>
      <c r="J225" s="971">
        <f t="shared" ref="J225" si="1595">H225-F225</f>
        <v>0</v>
      </c>
      <c r="K225" s="1000">
        <v>257029</v>
      </c>
      <c r="L225" s="541">
        <f t="shared" ref="L225" si="1596">K225-H225</f>
        <v>0</v>
      </c>
      <c r="M225" s="1000">
        <v>257062</v>
      </c>
      <c r="N225" s="1000"/>
      <c r="O225" s="541">
        <f t="shared" ref="O225" si="1597">M225-K225</f>
        <v>33</v>
      </c>
      <c r="P225" s="541">
        <f t="shared" ref="P225" si="1598">M225-H225</f>
        <v>33</v>
      </c>
      <c r="Q225" s="1000">
        <v>257062</v>
      </c>
      <c r="R225" s="1000"/>
      <c r="S225" s="971">
        <f t="shared" ref="S225" si="1599">Q225-M225</f>
        <v>0</v>
      </c>
      <c r="T225" s="542">
        <f t="shared" ref="T225" si="1600">Q225-F225</f>
        <v>33</v>
      </c>
      <c r="U225" s="542"/>
      <c r="V225" s="541">
        <f t="shared" ref="V225" si="1601">P225</f>
        <v>33</v>
      </c>
      <c r="W225" s="543">
        <f t="shared" ref="W225" si="1602">T225-V225</f>
        <v>0</v>
      </c>
      <c r="X225" s="972" t="s">
        <v>437</v>
      </c>
      <c r="Y225" s="972" t="s">
        <v>436</v>
      </c>
      <c r="Z225" s="972" t="s">
        <v>29</v>
      </c>
      <c r="AA225" s="972">
        <v>2011</v>
      </c>
      <c r="AB225" s="992" t="s">
        <v>433</v>
      </c>
      <c r="AC225" s="1001">
        <v>8</v>
      </c>
      <c r="AD225" s="974">
        <f t="shared" ref="AD225" si="1603">T225/AC225</f>
        <v>4.125</v>
      </c>
      <c r="AE225" s="975">
        <v>24.45</v>
      </c>
      <c r="AF225" s="976">
        <f t="shared" ref="AF225" si="1604">AD225*AE225</f>
        <v>100.85625</v>
      </c>
      <c r="AG225" s="1030" t="s">
        <v>279</v>
      </c>
      <c r="AH225" s="1007">
        <f t="shared" ref="AH225" si="1605">AF225</f>
        <v>100.85625</v>
      </c>
      <c r="AI225" s="978">
        <f t="shared" ref="AI225" si="1606">AD225</f>
        <v>4.125</v>
      </c>
      <c r="AJ225" s="978">
        <f t="shared" ref="AJ225" si="1607">T225</f>
        <v>33</v>
      </c>
      <c r="AK225" s="989" t="s">
        <v>439</v>
      </c>
      <c r="AL225" s="985" t="s">
        <v>440</v>
      </c>
      <c r="AM225" s="986" t="s">
        <v>2</v>
      </c>
    </row>
    <row r="226" spans="1:39">
      <c r="A226" s="999">
        <v>45821</v>
      </c>
      <c r="B226" s="164" t="s">
        <v>126</v>
      </c>
      <c r="C226" s="164" t="s">
        <v>427</v>
      </c>
      <c r="D226" s="993" t="s">
        <v>433</v>
      </c>
      <c r="E226" s="969" t="s">
        <v>282</v>
      </c>
      <c r="F226" s="1000">
        <v>257062</v>
      </c>
      <c r="G226" s="1000"/>
      <c r="H226" s="1000">
        <v>257062</v>
      </c>
      <c r="I226" s="1000"/>
      <c r="J226" s="971">
        <f t="shared" ref="J226" si="1608">H226-F226</f>
        <v>0</v>
      </c>
      <c r="K226" s="1000">
        <v>257062</v>
      </c>
      <c r="L226" s="541">
        <f t="shared" ref="L226" si="1609">K226-H226</f>
        <v>0</v>
      </c>
      <c r="M226" s="1000">
        <v>257142</v>
      </c>
      <c r="N226" s="1000"/>
      <c r="O226" s="541">
        <f t="shared" ref="O226" si="1610">M226-K226</f>
        <v>80</v>
      </c>
      <c r="P226" s="541">
        <f t="shared" ref="P226" si="1611">M226-H226</f>
        <v>80</v>
      </c>
      <c r="Q226" s="1000">
        <v>257142</v>
      </c>
      <c r="R226" s="1000"/>
      <c r="S226" s="971">
        <f t="shared" ref="S226" si="1612">Q226-M226</f>
        <v>0</v>
      </c>
      <c r="T226" s="542">
        <f t="shared" ref="T226" si="1613">Q226-F226</f>
        <v>80</v>
      </c>
      <c r="U226" s="542"/>
      <c r="V226" s="541">
        <f t="shared" ref="V226" si="1614">P226</f>
        <v>80</v>
      </c>
      <c r="W226" s="543">
        <f t="shared" ref="W226" si="1615">T226-V226</f>
        <v>0</v>
      </c>
      <c r="X226" s="972" t="s">
        <v>437</v>
      </c>
      <c r="Y226" s="972" t="s">
        <v>436</v>
      </c>
      <c r="Z226" s="972" t="s">
        <v>29</v>
      </c>
      <c r="AA226" s="972">
        <v>2011</v>
      </c>
      <c r="AB226" s="992" t="s">
        <v>433</v>
      </c>
      <c r="AC226" s="1001">
        <v>8</v>
      </c>
      <c r="AD226" s="974">
        <f t="shared" ref="AD226" si="1616">T226/AC226</f>
        <v>10</v>
      </c>
      <c r="AE226" s="975">
        <v>24.45</v>
      </c>
      <c r="AF226" s="976">
        <f t="shared" ref="AF226" si="1617">AD226*AE226</f>
        <v>244.5</v>
      </c>
      <c r="AG226" s="1030" t="s">
        <v>279</v>
      </c>
      <c r="AH226" s="1007">
        <f t="shared" ref="AH226" si="1618">AF226</f>
        <v>244.5</v>
      </c>
      <c r="AI226" s="978">
        <f t="shared" ref="AI226" si="1619">AD226</f>
        <v>10</v>
      </c>
      <c r="AJ226" s="978">
        <f t="shared" ref="AJ226" si="1620">T226</f>
        <v>80</v>
      </c>
      <c r="AK226" s="994">
        <f>SUM(AH223:AH226)</f>
        <v>764.0625</v>
      </c>
      <c r="AL226" s="995">
        <v>700</v>
      </c>
      <c r="AM226" s="996">
        <v>45824</v>
      </c>
    </row>
  </sheetData>
  <mergeCells count="7">
    <mergeCell ref="A1:B4"/>
    <mergeCell ref="B6:C6"/>
    <mergeCell ref="C1:AI4"/>
    <mergeCell ref="AJ1:AK2"/>
    <mergeCell ref="AL1:AM2"/>
    <mergeCell ref="AJ3:AM3"/>
    <mergeCell ref="AJ4:AM4"/>
  </mergeCells>
  <conditionalFormatting sqref="A6">
    <cfRule type="cellIs" dxfId="143" priority="254" operator="equal">
      <formula>"NCD-2001"</formula>
    </cfRule>
    <cfRule type="cellIs" dxfId="142" priority="255" operator="equal">
      <formula>"NBS-6259"</formula>
    </cfRule>
  </conditionalFormatting>
  <conditionalFormatting sqref="D6">
    <cfRule type="cellIs" dxfId="141" priority="259" operator="equal">
      <formula>"NCD-2001"</formula>
    </cfRule>
    <cfRule type="cellIs" dxfId="140" priority="260" operator="equal">
      <formula>"NBS-6259"</formula>
    </cfRule>
  </conditionalFormatting>
  <conditionalFormatting sqref="E5:E1048576">
    <cfRule type="cellIs" dxfId="139" priority="250" operator="equal">
      <formula>"ENTRADA"</formula>
    </cfRule>
    <cfRule type="cellIs" dxfId="138" priority="251" operator="equal">
      <formula>"SALIDA"</formula>
    </cfRule>
  </conditionalFormatting>
  <conditionalFormatting sqref="X9:AA226">
    <cfRule type="cellIs" dxfId="137" priority="2" operator="equal">
      <formula>"NCD-2001"</formula>
    </cfRule>
    <cfRule type="cellIs" dxfId="136" priority="3" operator="equal">
      <formula>"NBS-6259"</formula>
    </cfRule>
  </conditionalFormatting>
  <conditionalFormatting sqref="C1">
    <cfRule type="duplicateValues" dxfId="135" priority="1"/>
  </conditionalFormatting>
  <pageMargins left="0.70866141732283472" right="0.70866141732283472" top="0.74803149606299213" bottom="0.74803149606299213" header="0.31496062992125984" footer="0.31496062992125984"/>
  <pageSetup orientation="portrait" verticalDpi="0" r:id="rId1"/>
  <headerFooter>
    <oddFooter>&amp;LQuality Service&amp;C&amp;Pde&amp;N&amp;RF8PNO-TRA-01.00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63DACE-8A3F-4C36-BE39-141AF9A36CB1}">
  <sheetPr>
    <tabColor rgb="FFFF3300"/>
  </sheetPr>
  <dimension ref="A1:AM218"/>
  <sheetViews>
    <sheetView showGridLines="0" topLeftCell="A2" workbookViewId="0">
      <pane ySplit="7" topLeftCell="A9" activePane="bottomLeft" state="frozen"/>
      <selection activeCell="A2" sqref="A2"/>
      <selection pane="bottomLeft" activeCell="C2" sqref="C2:AI5"/>
    </sheetView>
  </sheetViews>
  <sheetFormatPr baseColWidth="10" defaultColWidth="7.375" defaultRowHeight="10.9"/>
  <cols>
    <col min="1" max="1" width="11.25" style="957" bestFit="1" customWidth="1"/>
    <col min="2" max="2" width="19.875" style="957" customWidth="1"/>
    <col min="3" max="3" width="15.125" style="957" customWidth="1"/>
    <col min="4" max="4" width="46.875" style="158" customWidth="1"/>
    <col min="5" max="5" width="16.75" style="957" bestFit="1" customWidth="1"/>
    <col min="6" max="7" width="10.875" style="957" customWidth="1"/>
    <col min="8" max="9" width="12.25" style="957" customWidth="1"/>
    <col min="10" max="10" width="11.25" style="158" customWidth="1"/>
    <col min="11" max="11" width="10.25" style="957" customWidth="1"/>
    <col min="12" max="12" width="14.375" style="158" customWidth="1"/>
    <col min="13" max="14" width="12.625" style="957" customWidth="1"/>
    <col min="15" max="15" width="10" style="158" customWidth="1"/>
    <col min="16" max="16" width="11.25" style="158" customWidth="1"/>
    <col min="17" max="18" width="11.875" style="957" customWidth="1"/>
    <col min="19" max="19" width="13.375" style="158" bestFit="1" customWidth="1"/>
    <col min="20" max="21" width="10.125" style="158" customWidth="1"/>
    <col min="22" max="22" width="9.75" style="158" customWidth="1"/>
    <col min="23" max="23" width="11.25" style="158" customWidth="1"/>
    <col min="24" max="24" width="9.75" style="158" bestFit="1" customWidth="1"/>
    <col min="25" max="25" width="18.25" style="158" bestFit="1" customWidth="1"/>
    <col min="26" max="26" width="15.125" style="158" customWidth="1"/>
    <col min="27" max="27" width="8.625" style="158" customWidth="1"/>
    <col min="28" max="28" width="28" style="957" customWidth="1"/>
    <col min="29" max="29" width="13.125" style="958" bestFit="1" customWidth="1"/>
    <col min="30" max="30" width="9.875" style="957" bestFit="1" customWidth="1"/>
    <col min="31" max="31" width="8.25" style="959" bestFit="1" customWidth="1"/>
    <col min="32" max="32" width="9.125" style="158" bestFit="1" customWidth="1"/>
    <col min="33" max="33" width="48.125" style="960" customWidth="1"/>
    <col min="34" max="34" width="9" style="961" bestFit="1" customWidth="1"/>
    <col min="35" max="35" width="8.125" style="957" bestFit="1" customWidth="1"/>
    <col min="36" max="36" width="13.25" style="957" customWidth="1"/>
    <col min="37" max="37" width="16.25" style="957" bestFit="1" customWidth="1"/>
    <col min="38" max="38" width="12.625" style="959" bestFit="1" customWidth="1"/>
    <col min="39" max="39" width="11.625" style="158" bestFit="1" customWidth="1"/>
    <col min="40" max="40" width="9.375" style="158" customWidth="1"/>
    <col min="41" max="41" width="10.375" style="158" customWidth="1"/>
    <col min="42" max="42" width="9.75" style="158" customWidth="1"/>
    <col min="43" max="16384" width="7.375" style="158"/>
  </cols>
  <sheetData>
    <row r="1" spans="1:39" ht="25.5" customHeight="1">
      <c r="A1" s="1170" t="e" vm="1">
        <v>#VALUE!</v>
      </c>
      <c r="B1" s="1170"/>
      <c r="C1" s="1171" t="s">
        <v>425</v>
      </c>
      <c r="D1" s="1171"/>
      <c r="E1" s="1171"/>
      <c r="F1" s="1171"/>
      <c r="G1" s="1171"/>
      <c r="H1" s="1171"/>
      <c r="I1" s="1171"/>
      <c r="J1" s="1171"/>
      <c r="K1" s="1171"/>
      <c r="L1" s="1171"/>
      <c r="M1" s="1171"/>
      <c r="N1" s="1171"/>
      <c r="O1" s="1171"/>
      <c r="P1" s="1171"/>
      <c r="Q1" s="1171"/>
      <c r="R1" s="1171"/>
      <c r="S1" s="1171"/>
      <c r="T1" s="1171"/>
      <c r="U1" s="1171"/>
      <c r="V1" s="1171"/>
      <c r="W1" s="1171"/>
      <c r="X1" s="1171"/>
      <c r="Y1" s="1171"/>
      <c r="Z1" s="1171"/>
      <c r="AA1" s="1171"/>
      <c r="AB1" s="1171"/>
      <c r="AC1" s="1171"/>
      <c r="AD1" s="1171"/>
      <c r="AE1" s="1171"/>
      <c r="AF1" s="1171"/>
      <c r="AG1" s="1171"/>
      <c r="AH1" s="1172" t="s">
        <v>424</v>
      </c>
      <c r="AI1" s="1172"/>
      <c r="AJ1" s="1172"/>
      <c r="AK1" s="1172"/>
      <c r="AL1" s="1172"/>
      <c r="AM1" s="1172"/>
    </row>
    <row r="2" spans="1:39" ht="25.5" customHeight="1">
      <c r="A2" s="1170" t="e" vm="1">
        <v>#VALUE!</v>
      </c>
      <c r="B2" s="1170"/>
      <c r="C2" s="1186" t="s">
        <v>425</v>
      </c>
      <c r="D2" s="1187"/>
      <c r="E2" s="1187"/>
      <c r="F2" s="1187"/>
      <c r="G2" s="1187"/>
      <c r="H2" s="1187"/>
      <c r="I2" s="1187"/>
      <c r="J2" s="1187"/>
      <c r="K2" s="1187"/>
      <c r="L2" s="1187"/>
      <c r="M2" s="1187"/>
      <c r="N2" s="1187"/>
      <c r="O2" s="1187"/>
      <c r="P2" s="1187"/>
      <c r="Q2" s="1187"/>
      <c r="R2" s="1187"/>
      <c r="S2" s="1187"/>
      <c r="T2" s="1187"/>
      <c r="U2" s="1187"/>
      <c r="V2" s="1187"/>
      <c r="W2" s="1187"/>
      <c r="X2" s="1187"/>
      <c r="Y2" s="1187"/>
      <c r="Z2" s="1187"/>
      <c r="AA2" s="1187"/>
      <c r="AB2" s="1187"/>
      <c r="AC2" s="1187"/>
      <c r="AD2" s="1187"/>
      <c r="AE2" s="1187"/>
      <c r="AF2" s="1187"/>
      <c r="AG2" s="1187"/>
      <c r="AH2" s="1187"/>
      <c r="AI2" s="1188"/>
      <c r="AJ2" s="1178" t="e" vm="2">
        <v>#VALUE!</v>
      </c>
      <c r="AK2" s="1179"/>
      <c r="AL2" s="1178" t="e" vm="3">
        <v>#VALUE!</v>
      </c>
      <c r="AM2" s="1179"/>
    </row>
    <row r="3" spans="1:39" ht="12.9" customHeight="1">
      <c r="A3" s="1170"/>
      <c r="B3" s="1170"/>
      <c r="C3" s="1189"/>
      <c r="D3" s="1190"/>
      <c r="E3" s="1190"/>
      <c r="F3" s="1190"/>
      <c r="G3" s="1190"/>
      <c r="H3" s="1190"/>
      <c r="I3" s="1190"/>
      <c r="J3" s="1190"/>
      <c r="K3" s="1190"/>
      <c r="L3" s="1190"/>
      <c r="M3" s="1190"/>
      <c r="N3" s="1190"/>
      <c r="O3" s="1190"/>
      <c r="P3" s="1190"/>
      <c r="Q3" s="1190"/>
      <c r="R3" s="1190"/>
      <c r="S3" s="1190"/>
      <c r="T3" s="1190"/>
      <c r="U3" s="1190"/>
      <c r="V3" s="1190"/>
      <c r="W3" s="1190"/>
      <c r="X3" s="1190"/>
      <c r="Y3" s="1190"/>
      <c r="Z3" s="1190"/>
      <c r="AA3" s="1190"/>
      <c r="AB3" s="1190"/>
      <c r="AC3" s="1190"/>
      <c r="AD3" s="1190"/>
      <c r="AE3" s="1190"/>
      <c r="AF3" s="1190"/>
      <c r="AG3" s="1190"/>
      <c r="AH3" s="1190"/>
      <c r="AI3" s="1191"/>
      <c r="AJ3" s="1180"/>
      <c r="AK3" s="1181"/>
      <c r="AL3" s="1180"/>
      <c r="AM3" s="1181"/>
    </row>
    <row r="4" spans="1:39">
      <c r="A4" s="1170"/>
      <c r="B4" s="1170"/>
      <c r="C4" s="1189"/>
      <c r="D4" s="1190"/>
      <c r="E4" s="1190"/>
      <c r="F4" s="1190"/>
      <c r="G4" s="1190"/>
      <c r="H4" s="1190"/>
      <c r="I4" s="1190"/>
      <c r="J4" s="1190"/>
      <c r="K4" s="1190"/>
      <c r="L4" s="1190"/>
      <c r="M4" s="1190"/>
      <c r="N4" s="1190"/>
      <c r="O4" s="1190"/>
      <c r="P4" s="1190"/>
      <c r="Q4" s="1190"/>
      <c r="R4" s="1190"/>
      <c r="S4" s="1190"/>
      <c r="T4" s="1190"/>
      <c r="U4" s="1190"/>
      <c r="V4" s="1190"/>
      <c r="W4" s="1190"/>
      <c r="X4" s="1190"/>
      <c r="Y4" s="1190"/>
      <c r="Z4" s="1190"/>
      <c r="AA4" s="1190"/>
      <c r="AB4" s="1190"/>
      <c r="AC4" s="1190"/>
      <c r="AD4" s="1190"/>
      <c r="AE4" s="1190"/>
      <c r="AF4" s="1190"/>
      <c r="AG4" s="1190"/>
      <c r="AH4" s="1190"/>
      <c r="AI4" s="1191"/>
      <c r="AJ4" s="1182" t="s">
        <v>696</v>
      </c>
      <c r="AK4" s="1183"/>
      <c r="AL4" s="1183"/>
      <c r="AM4" s="1184"/>
    </row>
    <row r="5" spans="1:39">
      <c r="A5" s="1170"/>
      <c r="B5" s="1170"/>
      <c r="C5" s="1192"/>
      <c r="D5" s="1193"/>
      <c r="E5" s="1193"/>
      <c r="F5" s="1193"/>
      <c r="G5" s="1193"/>
      <c r="H5" s="1193"/>
      <c r="I5" s="1193"/>
      <c r="J5" s="1193"/>
      <c r="K5" s="1193"/>
      <c r="L5" s="1193"/>
      <c r="M5" s="1193"/>
      <c r="N5" s="1193"/>
      <c r="O5" s="1193"/>
      <c r="P5" s="1193"/>
      <c r="Q5" s="1193"/>
      <c r="R5" s="1193"/>
      <c r="S5" s="1193"/>
      <c r="T5" s="1193"/>
      <c r="U5" s="1193"/>
      <c r="V5" s="1193"/>
      <c r="W5" s="1193"/>
      <c r="X5" s="1193"/>
      <c r="Y5" s="1193"/>
      <c r="Z5" s="1193"/>
      <c r="AA5" s="1193"/>
      <c r="AB5" s="1193"/>
      <c r="AC5" s="1193"/>
      <c r="AD5" s="1193"/>
      <c r="AE5" s="1193"/>
      <c r="AF5" s="1193"/>
      <c r="AG5" s="1193"/>
      <c r="AH5" s="1193"/>
      <c r="AI5" s="1194"/>
      <c r="AJ5" s="1182" t="s">
        <v>695</v>
      </c>
      <c r="AK5" s="1183"/>
      <c r="AL5" s="1183"/>
      <c r="AM5" s="1184"/>
    </row>
    <row r="6" spans="1:39">
      <c r="A6" s="1025" t="s">
        <v>426</v>
      </c>
      <c r="B6" s="1169"/>
      <c r="C6" s="1169"/>
      <c r="D6" s="1026"/>
    </row>
    <row r="8" spans="1:39" ht="41.95" customHeight="1">
      <c r="A8" s="159" t="s">
        <v>2</v>
      </c>
      <c r="B8" s="159" t="s">
        <v>3</v>
      </c>
      <c r="C8" s="160" t="s">
        <v>169</v>
      </c>
      <c r="D8" s="160" t="s">
        <v>171</v>
      </c>
      <c r="E8" s="160" t="s">
        <v>5</v>
      </c>
      <c r="F8" s="160" t="s">
        <v>6</v>
      </c>
      <c r="G8" s="1017" t="s">
        <v>690</v>
      </c>
      <c r="H8" s="160" t="s">
        <v>7</v>
      </c>
      <c r="I8" s="1017" t="s">
        <v>691</v>
      </c>
      <c r="J8" s="161" t="s">
        <v>160</v>
      </c>
      <c r="K8" s="160" t="s">
        <v>8</v>
      </c>
      <c r="L8" s="161" t="s">
        <v>161</v>
      </c>
      <c r="M8" s="160" t="s">
        <v>9</v>
      </c>
      <c r="N8" s="1017" t="s">
        <v>692</v>
      </c>
      <c r="O8" s="161" t="s">
        <v>162</v>
      </c>
      <c r="P8" s="161" t="s">
        <v>163</v>
      </c>
      <c r="Q8" s="159" t="s">
        <v>10</v>
      </c>
      <c r="R8" s="1020" t="s">
        <v>694</v>
      </c>
      <c r="S8" s="161" t="s">
        <v>164</v>
      </c>
      <c r="T8" s="159" t="s">
        <v>11</v>
      </c>
      <c r="U8" s="1022" t="s">
        <v>693</v>
      </c>
      <c r="V8" s="161" t="s">
        <v>12</v>
      </c>
      <c r="W8" s="161" t="s">
        <v>13</v>
      </c>
      <c r="X8" s="159" t="s">
        <v>165</v>
      </c>
      <c r="Y8" s="159" t="s">
        <v>166</v>
      </c>
      <c r="Z8" s="159" t="s">
        <v>15</v>
      </c>
      <c r="AA8" s="159" t="s">
        <v>16</v>
      </c>
      <c r="AB8" s="159" t="s">
        <v>17</v>
      </c>
      <c r="AC8" s="962" t="s">
        <v>289</v>
      </c>
      <c r="AD8" s="159" t="s">
        <v>290</v>
      </c>
      <c r="AE8" s="963" t="s">
        <v>295</v>
      </c>
      <c r="AF8" s="159" t="s">
        <v>83</v>
      </c>
      <c r="AG8" s="159" t="s">
        <v>167</v>
      </c>
      <c r="AH8" s="964" t="s">
        <v>291</v>
      </c>
      <c r="AI8" s="159" t="s">
        <v>292</v>
      </c>
      <c r="AJ8" s="159" t="s">
        <v>293</v>
      </c>
      <c r="AK8" s="1028" t="s">
        <v>422</v>
      </c>
    </row>
    <row r="9" spans="1:39" ht="13.6" customHeight="1">
      <c r="A9" s="966">
        <v>45471</v>
      </c>
      <c r="B9" s="967" t="s">
        <v>239</v>
      </c>
      <c r="C9" s="967" t="s">
        <v>427</v>
      </c>
      <c r="D9" s="968" t="s">
        <v>434</v>
      </c>
      <c r="E9" s="1029" t="s">
        <v>282</v>
      </c>
      <c r="F9" s="970">
        <v>262629</v>
      </c>
      <c r="G9" s="970"/>
      <c r="H9" s="970">
        <v>262629</v>
      </c>
      <c r="I9" s="970"/>
      <c r="J9" s="971">
        <f t="shared" ref="J9:J43" si="0">H9-F9</f>
        <v>0</v>
      </c>
      <c r="K9" s="970">
        <v>262629</v>
      </c>
      <c r="L9" s="541">
        <f t="shared" ref="L9:L43" si="1">K9-H9</f>
        <v>0</v>
      </c>
      <c r="M9" s="970">
        <v>262703</v>
      </c>
      <c r="N9" s="970"/>
      <c r="O9" s="541">
        <f t="shared" ref="O9:O29" si="2">M9-K9</f>
        <v>74</v>
      </c>
      <c r="P9" s="541">
        <f t="shared" ref="P9:P29" si="3">M9-H9</f>
        <v>74</v>
      </c>
      <c r="Q9" s="970">
        <v>262703</v>
      </c>
      <c r="R9" s="970"/>
      <c r="S9" s="971">
        <f t="shared" ref="S9:S43" si="4">Q9-M9</f>
        <v>0</v>
      </c>
      <c r="T9" s="542">
        <f t="shared" ref="T9:T29" si="5">Q9-F9</f>
        <v>74</v>
      </c>
      <c r="U9" s="542"/>
      <c r="V9" s="541">
        <f t="shared" ref="V9:V29" si="6">P9</f>
        <v>74</v>
      </c>
      <c r="W9" s="543">
        <f t="shared" ref="W9:W29" si="7">T9-V9</f>
        <v>0</v>
      </c>
      <c r="X9" s="972" t="s">
        <v>491</v>
      </c>
      <c r="Y9" s="972" t="s">
        <v>492</v>
      </c>
      <c r="Z9" s="972" t="s">
        <v>29</v>
      </c>
      <c r="AA9" s="972">
        <v>2012</v>
      </c>
      <c r="AB9" s="968" t="s">
        <v>434</v>
      </c>
      <c r="AC9" s="973">
        <v>8</v>
      </c>
      <c r="AD9" s="974">
        <f t="shared" ref="AD9:AD41" si="8">T9/AC9</f>
        <v>9.25</v>
      </c>
      <c r="AE9" s="975">
        <v>23.45</v>
      </c>
      <c r="AF9" s="544">
        <f t="shared" ref="AF9:AF41" si="9">AD9*AE9</f>
        <v>216.91249999999999</v>
      </c>
      <c r="AG9" s="1030" t="s">
        <v>279</v>
      </c>
      <c r="AH9" s="1007">
        <f t="shared" ref="AH9:AH23" si="10">AF9</f>
        <v>216.91249999999999</v>
      </c>
      <c r="AI9" s="978">
        <f t="shared" ref="AI9:AI29" si="11">AD9</f>
        <v>9.25</v>
      </c>
      <c r="AJ9" s="982">
        <f t="shared" ref="AJ9:AJ29" si="12">T9</f>
        <v>74</v>
      </c>
      <c r="AK9" s="1122" t="s">
        <v>439</v>
      </c>
      <c r="AL9" s="1123" t="s">
        <v>440</v>
      </c>
      <c r="AM9" s="1086" t="s">
        <v>2</v>
      </c>
    </row>
    <row r="10" spans="1:39" ht="13.6" customHeight="1">
      <c r="A10" s="966">
        <v>45478</v>
      </c>
      <c r="B10" s="967" t="s">
        <v>478</v>
      </c>
      <c r="C10" s="967" t="s">
        <v>484</v>
      </c>
      <c r="D10" s="968" t="s">
        <v>484</v>
      </c>
      <c r="E10" s="1029" t="s">
        <v>282</v>
      </c>
      <c r="F10" s="970">
        <v>262703</v>
      </c>
      <c r="G10" s="970"/>
      <c r="H10" s="970">
        <v>262703</v>
      </c>
      <c r="I10" s="970"/>
      <c r="J10" s="971">
        <f t="shared" si="0"/>
        <v>0</v>
      </c>
      <c r="K10" s="970">
        <v>262703</v>
      </c>
      <c r="L10" s="541">
        <f t="shared" si="1"/>
        <v>0</v>
      </c>
      <c r="M10" s="970">
        <v>262804</v>
      </c>
      <c r="N10" s="970"/>
      <c r="O10" s="541">
        <f t="shared" si="2"/>
        <v>101</v>
      </c>
      <c r="P10" s="541">
        <f t="shared" si="3"/>
        <v>101</v>
      </c>
      <c r="Q10" s="970">
        <v>262804</v>
      </c>
      <c r="R10" s="970"/>
      <c r="S10" s="971">
        <f t="shared" si="4"/>
        <v>0</v>
      </c>
      <c r="T10" s="542">
        <f t="shared" si="5"/>
        <v>101</v>
      </c>
      <c r="U10" s="542"/>
      <c r="V10" s="541">
        <f t="shared" si="6"/>
        <v>101</v>
      </c>
      <c r="W10" s="543">
        <f t="shared" si="7"/>
        <v>0</v>
      </c>
      <c r="X10" s="972" t="s">
        <v>491</v>
      </c>
      <c r="Y10" s="972" t="s">
        <v>492</v>
      </c>
      <c r="Z10" s="972" t="s">
        <v>29</v>
      </c>
      <c r="AA10" s="972">
        <v>2012</v>
      </c>
      <c r="AB10" s="968" t="s">
        <v>484</v>
      </c>
      <c r="AC10" s="973">
        <v>8</v>
      </c>
      <c r="AD10" s="974">
        <f t="shared" si="8"/>
        <v>12.625</v>
      </c>
      <c r="AE10" s="975">
        <v>23.45</v>
      </c>
      <c r="AF10" s="544">
        <f t="shared" si="9"/>
        <v>296.05624999999998</v>
      </c>
      <c r="AG10" s="1030" t="s">
        <v>279</v>
      </c>
      <c r="AH10" s="1007">
        <f t="shared" si="10"/>
        <v>296.05624999999998</v>
      </c>
      <c r="AI10" s="978">
        <f t="shared" si="11"/>
        <v>12.625</v>
      </c>
      <c r="AJ10" s="982">
        <f t="shared" si="12"/>
        <v>101</v>
      </c>
      <c r="AK10" s="1124">
        <v>215</v>
      </c>
      <c r="AL10" s="1125">
        <v>300</v>
      </c>
      <c r="AM10" s="1073">
        <v>45478</v>
      </c>
    </row>
    <row r="11" spans="1:39" ht="13.6" customHeight="1">
      <c r="A11" s="966">
        <v>45479</v>
      </c>
      <c r="B11" s="967" t="s">
        <v>239</v>
      </c>
      <c r="C11" s="967" t="s">
        <v>208</v>
      </c>
      <c r="D11" s="968" t="s">
        <v>434</v>
      </c>
      <c r="E11" s="1029" t="s">
        <v>282</v>
      </c>
      <c r="F11" s="970">
        <v>262804</v>
      </c>
      <c r="G11" s="970"/>
      <c r="H11" s="970">
        <v>262804</v>
      </c>
      <c r="I11" s="970"/>
      <c r="J11" s="971">
        <f t="shared" si="0"/>
        <v>0</v>
      </c>
      <c r="K11" s="970">
        <v>262804</v>
      </c>
      <c r="L11" s="541">
        <f t="shared" si="1"/>
        <v>0</v>
      </c>
      <c r="M11" s="970">
        <v>262891</v>
      </c>
      <c r="N11" s="970"/>
      <c r="O11" s="541">
        <f t="shared" si="2"/>
        <v>87</v>
      </c>
      <c r="P11" s="541">
        <f t="shared" si="3"/>
        <v>87</v>
      </c>
      <c r="Q11" s="970">
        <v>262891</v>
      </c>
      <c r="R11" s="970"/>
      <c r="S11" s="971">
        <f t="shared" si="4"/>
        <v>0</v>
      </c>
      <c r="T11" s="542">
        <f t="shared" si="5"/>
        <v>87</v>
      </c>
      <c r="U11" s="542"/>
      <c r="V11" s="541">
        <f t="shared" si="6"/>
        <v>87</v>
      </c>
      <c r="W11" s="543">
        <f t="shared" si="7"/>
        <v>0</v>
      </c>
      <c r="X11" s="972" t="s">
        <v>491</v>
      </c>
      <c r="Y11" s="972" t="s">
        <v>492</v>
      </c>
      <c r="Z11" s="972" t="s">
        <v>29</v>
      </c>
      <c r="AA11" s="972">
        <v>2012</v>
      </c>
      <c r="AB11" s="968" t="s">
        <v>434</v>
      </c>
      <c r="AC11" s="973">
        <v>8</v>
      </c>
      <c r="AD11" s="974">
        <f t="shared" si="8"/>
        <v>10.875</v>
      </c>
      <c r="AE11" s="975">
        <v>23.45</v>
      </c>
      <c r="AF11" s="544">
        <f t="shared" si="9"/>
        <v>255.01874999999998</v>
      </c>
      <c r="AG11" s="1030" t="s">
        <v>279</v>
      </c>
      <c r="AH11" s="1007">
        <f t="shared" si="10"/>
        <v>255.01874999999998</v>
      </c>
      <c r="AI11" s="978">
        <f t="shared" si="11"/>
        <v>10.875</v>
      </c>
      <c r="AJ11" s="982">
        <f t="shared" si="12"/>
        <v>87</v>
      </c>
      <c r="AK11" s="1122" t="s">
        <v>439</v>
      </c>
      <c r="AL11" s="1123" t="s">
        <v>440</v>
      </c>
      <c r="AM11" s="1086" t="s">
        <v>2</v>
      </c>
    </row>
    <row r="12" spans="1:39" ht="13.6" customHeight="1">
      <c r="A12" s="966">
        <v>45482</v>
      </c>
      <c r="B12" s="967" t="s">
        <v>479</v>
      </c>
      <c r="C12" s="967" t="s">
        <v>208</v>
      </c>
      <c r="D12" s="968" t="s">
        <v>485</v>
      </c>
      <c r="E12" s="1029" t="s">
        <v>282</v>
      </c>
      <c r="F12" s="970">
        <v>262891</v>
      </c>
      <c r="G12" s="970"/>
      <c r="H12" s="970">
        <v>262891</v>
      </c>
      <c r="I12" s="970"/>
      <c r="J12" s="971">
        <f t="shared" si="0"/>
        <v>0</v>
      </c>
      <c r="K12" s="970">
        <v>262891</v>
      </c>
      <c r="L12" s="541">
        <f t="shared" si="1"/>
        <v>0</v>
      </c>
      <c r="M12" s="970">
        <v>262911</v>
      </c>
      <c r="N12" s="970"/>
      <c r="O12" s="541">
        <f t="shared" si="2"/>
        <v>20</v>
      </c>
      <c r="P12" s="541">
        <f t="shared" si="3"/>
        <v>20</v>
      </c>
      <c r="Q12" s="970">
        <v>262911</v>
      </c>
      <c r="R12" s="970"/>
      <c r="S12" s="971">
        <f t="shared" si="4"/>
        <v>0</v>
      </c>
      <c r="T12" s="542">
        <f t="shared" si="5"/>
        <v>20</v>
      </c>
      <c r="U12" s="542"/>
      <c r="V12" s="541">
        <f t="shared" si="6"/>
        <v>20</v>
      </c>
      <c r="W12" s="543">
        <f t="shared" si="7"/>
        <v>0</v>
      </c>
      <c r="X12" s="972" t="s">
        <v>491</v>
      </c>
      <c r="Y12" s="972" t="s">
        <v>492</v>
      </c>
      <c r="Z12" s="972" t="s">
        <v>29</v>
      </c>
      <c r="AA12" s="972">
        <v>2012</v>
      </c>
      <c r="AB12" s="968" t="s">
        <v>485</v>
      </c>
      <c r="AC12" s="973">
        <v>8</v>
      </c>
      <c r="AD12" s="974">
        <f t="shared" si="8"/>
        <v>2.5</v>
      </c>
      <c r="AE12" s="975">
        <v>23.45</v>
      </c>
      <c r="AF12" s="544">
        <f t="shared" si="9"/>
        <v>58.625</v>
      </c>
      <c r="AG12" s="1030" t="s">
        <v>279</v>
      </c>
      <c r="AH12" s="1007">
        <f t="shared" si="10"/>
        <v>58.625</v>
      </c>
      <c r="AI12" s="978">
        <f t="shared" si="11"/>
        <v>2.5</v>
      </c>
      <c r="AJ12" s="982">
        <f t="shared" si="12"/>
        <v>20</v>
      </c>
      <c r="AK12" s="1124">
        <v>546</v>
      </c>
      <c r="AL12" s="1125">
        <v>600</v>
      </c>
      <c r="AM12" s="1073">
        <v>45481</v>
      </c>
    </row>
    <row r="13" spans="1:39" ht="13.6" customHeight="1">
      <c r="A13" s="966">
        <v>45483</v>
      </c>
      <c r="B13" s="967" t="s">
        <v>479</v>
      </c>
      <c r="C13" s="967" t="s">
        <v>208</v>
      </c>
      <c r="D13" s="968" t="s">
        <v>485</v>
      </c>
      <c r="E13" s="1029" t="s">
        <v>282</v>
      </c>
      <c r="F13" s="970">
        <v>262911</v>
      </c>
      <c r="G13" s="970"/>
      <c r="H13" s="970">
        <v>262911</v>
      </c>
      <c r="I13" s="970"/>
      <c r="J13" s="971">
        <f t="shared" si="0"/>
        <v>0</v>
      </c>
      <c r="K13" s="970">
        <v>262911</v>
      </c>
      <c r="L13" s="541">
        <f t="shared" si="1"/>
        <v>0</v>
      </c>
      <c r="M13" s="970">
        <v>262931</v>
      </c>
      <c r="N13" s="970"/>
      <c r="O13" s="541">
        <f t="shared" si="2"/>
        <v>20</v>
      </c>
      <c r="P13" s="541">
        <f t="shared" si="3"/>
        <v>20</v>
      </c>
      <c r="Q13" s="970">
        <v>262931</v>
      </c>
      <c r="R13" s="970"/>
      <c r="S13" s="971">
        <f t="shared" si="4"/>
        <v>0</v>
      </c>
      <c r="T13" s="542">
        <f t="shared" si="5"/>
        <v>20</v>
      </c>
      <c r="U13" s="542"/>
      <c r="V13" s="541">
        <f t="shared" si="6"/>
        <v>20</v>
      </c>
      <c r="W13" s="543">
        <f t="shared" si="7"/>
        <v>0</v>
      </c>
      <c r="X13" s="972" t="s">
        <v>491</v>
      </c>
      <c r="Y13" s="972" t="s">
        <v>492</v>
      </c>
      <c r="Z13" s="972" t="s">
        <v>29</v>
      </c>
      <c r="AA13" s="972">
        <v>2012</v>
      </c>
      <c r="AB13" s="968" t="s">
        <v>485</v>
      </c>
      <c r="AC13" s="973">
        <v>8</v>
      </c>
      <c r="AD13" s="974">
        <f t="shared" si="8"/>
        <v>2.5</v>
      </c>
      <c r="AE13" s="975">
        <v>23.45</v>
      </c>
      <c r="AF13" s="544">
        <f t="shared" si="9"/>
        <v>58.625</v>
      </c>
      <c r="AG13" s="1030" t="s">
        <v>279</v>
      </c>
      <c r="AH13" s="1007">
        <f t="shared" si="10"/>
        <v>58.625</v>
      </c>
      <c r="AI13" s="978">
        <f t="shared" si="11"/>
        <v>2.5</v>
      </c>
      <c r="AJ13" s="982">
        <f t="shared" si="12"/>
        <v>20</v>
      </c>
      <c r="AK13" s="1126"/>
      <c r="AL13" s="1127"/>
      <c r="AM13" s="960"/>
    </row>
    <row r="14" spans="1:39" ht="13.6" customHeight="1">
      <c r="A14" s="966">
        <v>45484</v>
      </c>
      <c r="B14" s="967" t="s">
        <v>478</v>
      </c>
      <c r="C14" s="967" t="s">
        <v>484</v>
      </c>
      <c r="D14" s="968" t="s">
        <v>486</v>
      </c>
      <c r="E14" s="1029" t="s">
        <v>282</v>
      </c>
      <c r="F14" s="970">
        <v>262931</v>
      </c>
      <c r="G14" s="970"/>
      <c r="H14" s="970">
        <v>262931</v>
      </c>
      <c r="I14" s="970"/>
      <c r="J14" s="971">
        <f t="shared" si="0"/>
        <v>0</v>
      </c>
      <c r="K14" s="970">
        <v>262931</v>
      </c>
      <c r="L14" s="541">
        <f t="shared" si="1"/>
        <v>0</v>
      </c>
      <c r="M14" s="970">
        <v>262986</v>
      </c>
      <c r="N14" s="970"/>
      <c r="O14" s="541">
        <f t="shared" si="2"/>
        <v>55</v>
      </c>
      <c r="P14" s="541">
        <f t="shared" si="3"/>
        <v>55</v>
      </c>
      <c r="Q14" s="970">
        <v>262986</v>
      </c>
      <c r="R14" s="970"/>
      <c r="S14" s="971">
        <f t="shared" si="4"/>
        <v>0</v>
      </c>
      <c r="T14" s="542">
        <f t="shared" si="5"/>
        <v>55</v>
      </c>
      <c r="U14" s="542"/>
      <c r="V14" s="541">
        <f t="shared" si="6"/>
        <v>55</v>
      </c>
      <c r="W14" s="543">
        <f t="shared" si="7"/>
        <v>0</v>
      </c>
      <c r="X14" s="972" t="s">
        <v>491</v>
      </c>
      <c r="Y14" s="972" t="s">
        <v>492</v>
      </c>
      <c r="Z14" s="972" t="s">
        <v>29</v>
      </c>
      <c r="AA14" s="972">
        <v>2012</v>
      </c>
      <c r="AB14" s="968" t="s">
        <v>486</v>
      </c>
      <c r="AC14" s="973">
        <v>8</v>
      </c>
      <c r="AD14" s="974">
        <f t="shared" si="8"/>
        <v>6.875</v>
      </c>
      <c r="AE14" s="975">
        <v>23.45</v>
      </c>
      <c r="AF14" s="544">
        <f t="shared" si="9"/>
        <v>161.21875</v>
      </c>
      <c r="AG14" s="1030" t="s">
        <v>279</v>
      </c>
      <c r="AH14" s="1007">
        <f t="shared" si="10"/>
        <v>161.21875</v>
      </c>
      <c r="AI14" s="978">
        <f t="shared" si="11"/>
        <v>6.875</v>
      </c>
      <c r="AJ14" s="982">
        <f t="shared" si="12"/>
        <v>55</v>
      </c>
      <c r="AK14" s="1126"/>
      <c r="AL14" s="1127"/>
      <c r="AM14" s="960"/>
    </row>
    <row r="15" spans="1:39">
      <c r="A15" s="966">
        <v>45490</v>
      </c>
      <c r="B15" s="967" t="s">
        <v>479</v>
      </c>
      <c r="C15" s="967" t="s">
        <v>208</v>
      </c>
      <c r="D15" s="968" t="s">
        <v>485</v>
      </c>
      <c r="E15" s="1029" t="s">
        <v>282</v>
      </c>
      <c r="F15" s="970">
        <v>262986</v>
      </c>
      <c r="G15" s="970"/>
      <c r="H15" s="970">
        <v>262986</v>
      </c>
      <c r="I15" s="970"/>
      <c r="J15" s="971">
        <f t="shared" si="0"/>
        <v>0</v>
      </c>
      <c r="K15" s="970">
        <v>262986</v>
      </c>
      <c r="L15" s="541">
        <f t="shared" si="1"/>
        <v>0</v>
      </c>
      <c r="M15" s="970">
        <v>263006</v>
      </c>
      <c r="N15" s="970"/>
      <c r="O15" s="541">
        <f t="shared" si="2"/>
        <v>20</v>
      </c>
      <c r="P15" s="541">
        <f t="shared" si="3"/>
        <v>20</v>
      </c>
      <c r="Q15" s="970">
        <v>263006</v>
      </c>
      <c r="R15" s="970"/>
      <c r="S15" s="971">
        <f t="shared" si="4"/>
        <v>0</v>
      </c>
      <c r="T15" s="542">
        <f t="shared" si="5"/>
        <v>20</v>
      </c>
      <c r="U15" s="542"/>
      <c r="V15" s="541">
        <f t="shared" si="6"/>
        <v>20</v>
      </c>
      <c r="W15" s="543">
        <f t="shared" si="7"/>
        <v>0</v>
      </c>
      <c r="X15" s="972" t="s">
        <v>491</v>
      </c>
      <c r="Y15" s="972" t="s">
        <v>492</v>
      </c>
      <c r="Z15" s="972" t="s">
        <v>29</v>
      </c>
      <c r="AA15" s="972">
        <v>2012</v>
      </c>
      <c r="AB15" s="968" t="s">
        <v>485</v>
      </c>
      <c r="AC15" s="973">
        <v>8</v>
      </c>
      <c r="AD15" s="974">
        <f t="shared" si="8"/>
        <v>2.5</v>
      </c>
      <c r="AE15" s="975">
        <v>23.45</v>
      </c>
      <c r="AF15" s="544">
        <f t="shared" si="9"/>
        <v>58.625</v>
      </c>
      <c r="AG15" s="1030" t="s">
        <v>279</v>
      </c>
      <c r="AH15" s="1007">
        <f t="shared" si="10"/>
        <v>58.625</v>
      </c>
      <c r="AI15" s="978">
        <f t="shared" si="11"/>
        <v>2.5</v>
      </c>
      <c r="AJ15" s="982">
        <f t="shared" si="12"/>
        <v>20</v>
      </c>
      <c r="AK15" s="1126"/>
      <c r="AL15" s="1127"/>
      <c r="AM15" s="960"/>
    </row>
    <row r="16" spans="1:39">
      <c r="A16" s="966">
        <v>45491</v>
      </c>
      <c r="B16" s="967" t="s">
        <v>480</v>
      </c>
      <c r="C16" s="967" t="s">
        <v>484</v>
      </c>
      <c r="D16" s="968" t="s">
        <v>484</v>
      </c>
      <c r="E16" s="1029" t="s">
        <v>282</v>
      </c>
      <c r="F16" s="970">
        <v>263006</v>
      </c>
      <c r="G16" s="970"/>
      <c r="H16" s="970">
        <v>263006</v>
      </c>
      <c r="I16" s="970"/>
      <c r="J16" s="971">
        <f t="shared" si="0"/>
        <v>0</v>
      </c>
      <c r="K16" s="970">
        <v>263006</v>
      </c>
      <c r="L16" s="541">
        <f t="shared" si="1"/>
        <v>0</v>
      </c>
      <c r="M16" s="970">
        <v>263028</v>
      </c>
      <c r="N16" s="970"/>
      <c r="O16" s="541">
        <f t="shared" si="2"/>
        <v>22</v>
      </c>
      <c r="P16" s="541">
        <f t="shared" si="3"/>
        <v>22</v>
      </c>
      <c r="Q16" s="970">
        <v>263028</v>
      </c>
      <c r="R16" s="970"/>
      <c r="S16" s="971">
        <f t="shared" si="4"/>
        <v>0</v>
      </c>
      <c r="T16" s="542">
        <f t="shared" si="5"/>
        <v>22</v>
      </c>
      <c r="U16" s="542"/>
      <c r="V16" s="541">
        <f t="shared" si="6"/>
        <v>22</v>
      </c>
      <c r="W16" s="543">
        <f t="shared" si="7"/>
        <v>0</v>
      </c>
      <c r="X16" s="972" t="s">
        <v>491</v>
      </c>
      <c r="Y16" s="972" t="s">
        <v>492</v>
      </c>
      <c r="Z16" s="972" t="s">
        <v>29</v>
      </c>
      <c r="AA16" s="972">
        <v>2012</v>
      </c>
      <c r="AB16" s="968" t="s">
        <v>484</v>
      </c>
      <c r="AC16" s="973">
        <v>8</v>
      </c>
      <c r="AD16" s="974">
        <f t="shared" si="8"/>
        <v>2.75</v>
      </c>
      <c r="AE16" s="975">
        <v>23.45</v>
      </c>
      <c r="AF16" s="544">
        <f t="shared" si="9"/>
        <v>64.487499999999997</v>
      </c>
      <c r="AG16" s="1030" t="s">
        <v>279</v>
      </c>
      <c r="AH16" s="1007">
        <f t="shared" si="10"/>
        <v>64.487499999999997</v>
      </c>
      <c r="AI16" s="978">
        <f t="shared" si="11"/>
        <v>2.75</v>
      </c>
      <c r="AJ16" s="982">
        <f t="shared" si="12"/>
        <v>22</v>
      </c>
      <c r="AK16" s="1126"/>
      <c r="AL16" s="1127"/>
      <c r="AM16" s="960"/>
    </row>
    <row r="17" spans="1:39">
      <c r="A17" s="966">
        <v>45499</v>
      </c>
      <c r="B17" s="967" t="s">
        <v>481</v>
      </c>
      <c r="C17" s="967" t="s">
        <v>208</v>
      </c>
      <c r="D17" s="968" t="s">
        <v>487</v>
      </c>
      <c r="E17" s="1029" t="s">
        <v>282</v>
      </c>
      <c r="F17" s="970">
        <v>263028</v>
      </c>
      <c r="G17" s="970"/>
      <c r="H17" s="970">
        <v>263028</v>
      </c>
      <c r="I17" s="970"/>
      <c r="J17" s="971">
        <f t="shared" si="0"/>
        <v>0</v>
      </c>
      <c r="K17" s="970">
        <v>263028</v>
      </c>
      <c r="L17" s="541">
        <f t="shared" si="1"/>
        <v>0</v>
      </c>
      <c r="M17" s="970">
        <v>263061</v>
      </c>
      <c r="N17" s="970"/>
      <c r="O17" s="541">
        <f t="shared" si="2"/>
        <v>33</v>
      </c>
      <c r="P17" s="541">
        <f t="shared" si="3"/>
        <v>33</v>
      </c>
      <c r="Q17" s="970">
        <v>263061</v>
      </c>
      <c r="R17" s="970"/>
      <c r="S17" s="971">
        <f t="shared" si="4"/>
        <v>0</v>
      </c>
      <c r="T17" s="542">
        <f t="shared" si="5"/>
        <v>33</v>
      </c>
      <c r="U17" s="542"/>
      <c r="V17" s="541">
        <f t="shared" si="6"/>
        <v>33</v>
      </c>
      <c r="W17" s="543">
        <f t="shared" si="7"/>
        <v>0</v>
      </c>
      <c r="X17" s="972" t="s">
        <v>491</v>
      </c>
      <c r="Y17" s="972" t="s">
        <v>492</v>
      </c>
      <c r="Z17" s="972" t="s">
        <v>29</v>
      </c>
      <c r="AA17" s="972">
        <v>2012</v>
      </c>
      <c r="AB17" s="968" t="s">
        <v>487</v>
      </c>
      <c r="AC17" s="973">
        <v>8</v>
      </c>
      <c r="AD17" s="974">
        <f t="shared" si="8"/>
        <v>4.125</v>
      </c>
      <c r="AE17" s="975">
        <v>23.45</v>
      </c>
      <c r="AF17" s="544">
        <f t="shared" si="9"/>
        <v>96.731250000000003</v>
      </c>
      <c r="AG17" s="1030" t="s">
        <v>279</v>
      </c>
      <c r="AH17" s="1007">
        <f t="shared" si="10"/>
        <v>96.731250000000003</v>
      </c>
      <c r="AI17" s="978">
        <f t="shared" si="11"/>
        <v>4.125</v>
      </c>
      <c r="AJ17" s="982">
        <f t="shared" si="12"/>
        <v>33</v>
      </c>
      <c r="AK17" s="1126"/>
      <c r="AL17" s="1127"/>
      <c r="AM17" s="960"/>
    </row>
    <row r="18" spans="1:39" ht="12.1" customHeight="1">
      <c r="A18" s="966">
        <v>45500</v>
      </c>
      <c r="B18" s="967" t="s">
        <v>479</v>
      </c>
      <c r="C18" s="967" t="s">
        <v>208</v>
      </c>
      <c r="D18" s="968" t="s">
        <v>434</v>
      </c>
      <c r="E18" s="1029" t="s">
        <v>282</v>
      </c>
      <c r="F18" s="970">
        <v>263061</v>
      </c>
      <c r="G18" s="970"/>
      <c r="H18" s="970">
        <v>263061</v>
      </c>
      <c r="I18" s="970"/>
      <c r="J18" s="971">
        <f t="shared" si="0"/>
        <v>0</v>
      </c>
      <c r="K18" s="970">
        <v>263061</v>
      </c>
      <c r="L18" s="541">
        <f t="shared" si="1"/>
        <v>0</v>
      </c>
      <c r="M18" s="970">
        <v>263079</v>
      </c>
      <c r="N18" s="970"/>
      <c r="O18" s="541">
        <f t="shared" si="2"/>
        <v>18</v>
      </c>
      <c r="P18" s="541">
        <f t="shared" si="3"/>
        <v>18</v>
      </c>
      <c r="Q18" s="970">
        <v>263079</v>
      </c>
      <c r="R18" s="970"/>
      <c r="S18" s="971">
        <f t="shared" si="4"/>
        <v>0</v>
      </c>
      <c r="T18" s="542">
        <f t="shared" si="5"/>
        <v>18</v>
      </c>
      <c r="U18" s="542"/>
      <c r="V18" s="541">
        <f t="shared" si="6"/>
        <v>18</v>
      </c>
      <c r="W18" s="543">
        <f t="shared" si="7"/>
        <v>0</v>
      </c>
      <c r="X18" s="972" t="s">
        <v>491</v>
      </c>
      <c r="Y18" s="972" t="s">
        <v>492</v>
      </c>
      <c r="Z18" s="972" t="s">
        <v>29</v>
      </c>
      <c r="AA18" s="972">
        <v>2012</v>
      </c>
      <c r="AB18" s="968" t="s">
        <v>434</v>
      </c>
      <c r="AC18" s="973">
        <v>8</v>
      </c>
      <c r="AD18" s="974">
        <f t="shared" si="8"/>
        <v>2.25</v>
      </c>
      <c r="AE18" s="975">
        <v>23.45</v>
      </c>
      <c r="AF18" s="544">
        <f t="shared" si="9"/>
        <v>52.762499999999996</v>
      </c>
      <c r="AG18" s="1030" t="s">
        <v>279</v>
      </c>
      <c r="AH18" s="1007">
        <f t="shared" si="10"/>
        <v>52.762499999999996</v>
      </c>
      <c r="AI18" s="978">
        <f t="shared" si="11"/>
        <v>2.25</v>
      </c>
      <c r="AJ18" s="982">
        <f t="shared" si="12"/>
        <v>18</v>
      </c>
      <c r="AK18" s="1122" t="s">
        <v>439</v>
      </c>
      <c r="AL18" s="1123" t="s">
        <v>440</v>
      </c>
      <c r="AM18" s="1086" t="s">
        <v>2</v>
      </c>
    </row>
    <row r="19" spans="1:39" ht="12.1" customHeight="1">
      <c r="A19" s="966">
        <v>45502</v>
      </c>
      <c r="B19" s="967" t="s">
        <v>479</v>
      </c>
      <c r="C19" s="967" t="s">
        <v>208</v>
      </c>
      <c r="D19" s="968" t="s">
        <v>485</v>
      </c>
      <c r="E19" s="1029" t="s">
        <v>282</v>
      </c>
      <c r="F19" s="970">
        <v>263079</v>
      </c>
      <c r="G19" s="970"/>
      <c r="H19" s="970">
        <v>263079</v>
      </c>
      <c r="I19" s="970"/>
      <c r="J19" s="971">
        <f t="shared" si="0"/>
        <v>0</v>
      </c>
      <c r="K19" s="970">
        <v>263079</v>
      </c>
      <c r="L19" s="541">
        <f t="shared" si="1"/>
        <v>0</v>
      </c>
      <c r="M19" s="970">
        <v>263098</v>
      </c>
      <c r="N19" s="970"/>
      <c r="O19" s="541">
        <f t="shared" si="2"/>
        <v>19</v>
      </c>
      <c r="P19" s="541">
        <f t="shared" si="3"/>
        <v>19</v>
      </c>
      <c r="Q19" s="970">
        <v>263098</v>
      </c>
      <c r="R19" s="970"/>
      <c r="S19" s="971">
        <f t="shared" si="4"/>
        <v>0</v>
      </c>
      <c r="T19" s="542">
        <f t="shared" si="5"/>
        <v>19</v>
      </c>
      <c r="U19" s="542"/>
      <c r="V19" s="541">
        <f t="shared" si="6"/>
        <v>19</v>
      </c>
      <c r="W19" s="543">
        <f t="shared" si="7"/>
        <v>0</v>
      </c>
      <c r="X19" s="972" t="s">
        <v>491</v>
      </c>
      <c r="Y19" s="972" t="s">
        <v>492</v>
      </c>
      <c r="Z19" s="972" t="s">
        <v>29</v>
      </c>
      <c r="AA19" s="972">
        <v>2012</v>
      </c>
      <c r="AB19" s="968" t="s">
        <v>485</v>
      </c>
      <c r="AC19" s="973">
        <v>8</v>
      </c>
      <c r="AD19" s="974">
        <f t="shared" si="8"/>
        <v>2.375</v>
      </c>
      <c r="AE19" s="975">
        <v>23.45</v>
      </c>
      <c r="AF19" s="544">
        <f t="shared" si="9"/>
        <v>55.693750000000001</v>
      </c>
      <c r="AG19" s="1030" t="s">
        <v>279</v>
      </c>
      <c r="AH19" s="1007">
        <f t="shared" si="10"/>
        <v>55.693750000000001</v>
      </c>
      <c r="AI19" s="978">
        <f t="shared" si="11"/>
        <v>2.375</v>
      </c>
      <c r="AJ19" s="982">
        <f t="shared" si="12"/>
        <v>19</v>
      </c>
      <c r="AK19" s="1124">
        <v>601</v>
      </c>
      <c r="AL19" s="1125">
        <v>600</v>
      </c>
      <c r="AM19" s="1073">
        <v>45503</v>
      </c>
    </row>
    <row r="20" spans="1:39">
      <c r="A20" s="966">
        <v>45505</v>
      </c>
      <c r="B20" s="967" t="s">
        <v>482</v>
      </c>
      <c r="C20" s="967" t="s">
        <v>208</v>
      </c>
      <c r="D20" s="968" t="s">
        <v>488</v>
      </c>
      <c r="E20" s="1029" t="s">
        <v>282</v>
      </c>
      <c r="F20" s="970">
        <v>263098</v>
      </c>
      <c r="G20" s="970"/>
      <c r="H20" s="970">
        <v>263098</v>
      </c>
      <c r="I20" s="970"/>
      <c r="J20" s="971">
        <f t="shared" si="0"/>
        <v>0</v>
      </c>
      <c r="K20" s="970">
        <v>263098</v>
      </c>
      <c r="L20" s="541">
        <f t="shared" si="1"/>
        <v>0</v>
      </c>
      <c r="M20" s="970">
        <v>263150</v>
      </c>
      <c r="N20" s="970"/>
      <c r="O20" s="541">
        <f t="shared" si="2"/>
        <v>52</v>
      </c>
      <c r="P20" s="541">
        <f t="shared" si="3"/>
        <v>52</v>
      </c>
      <c r="Q20" s="970">
        <v>263150</v>
      </c>
      <c r="R20" s="970"/>
      <c r="S20" s="971">
        <f t="shared" si="4"/>
        <v>0</v>
      </c>
      <c r="T20" s="542">
        <f t="shared" si="5"/>
        <v>52</v>
      </c>
      <c r="U20" s="542"/>
      <c r="V20" s="541">
        <f t="shared" si="6"/>
        <v>52</v>
      </c>
      <c r="W20" s="543">
        <f t="shared" si="7"/>
        <v>0</v>
      </c>
      <c r="X20" s="972" t="s">
        <v>491</v>
      </c>
      <c r="Y20" s="972" t="s">
        <v>492</v>
      </c>
      <c r="Z20" s="972" t="s">
        <v>29</v>
      </c>
      <c r="AA20" s="972">
        <v>2012</v>
      </c>
      <c r="AB20" s="968" t="s">
        <v>488</v>
      </c>
      <c r="AC20" s="973">
        <v>8</v>
      </c>
      <c r="AD20" s="974">
        <f t="shared" si="8"/>
        <v>6.5</v>
      </c>
      <c r="AE20" s="975">
        <v>23.45</v>
      </c>
      <c r="AF20" s="544">
        <f t="shared" si="9"/>
        <v>152.42499999999998</v>
      </c>
      <c r="AG20" s="1030" t="s">
        <v>279</v>
      </c>
      <c r="AH20" s="1007">
        <f t="shared" si="10"/>
        <v>152.42499999999998</v>
      </c>
      <c r="AI20" s="978">
        <f t="shared" si="11"/>
        <v>6.5</v>
      </c>
      <c r="AJ20" s="982">
        <f t="shared" si="12"/>
        <v>52</v>
      </c>
      <c r="AK20" s="1126"/>
      <c r="AL20" s="1127"/>
      <c r="AM20" s="960"/>
    </row>
    <row r="21" spans="1:39" ht="12.1" customHeight="1">
      <c r="A21" s="966">
        <v>45506</v>
      </c>
      <c r="B21" s="967" t="s">
        <v>479</v>
      </c>
      <c r="C21" s="967" t="s">
        <v>208</v>
      </c>
      <c r="D21" s="968" t="s">
        <v>434</v>
      </c>
      <c r="E21" s="1029" t="s">
        <v>282</v>
      </c>
      <c r="F21" s="970">
        <v>263150</v>
      </c>
      <c r="G21" s="970"/>
      <c r="H21" s="970">
        <v>263150</v>
      </c>
      <c r="I21" s="970"/>
      <c r="J21" s="971">
        <f t="shared" si="0"/>
        <v>0</v>
      </c>
      <c r="K21" s="970">
        <v>263150</v>
      </c>
      <c r="L21" s="541">
        <f t="shared" si="1"/>
        <v>0</v>
      </c>
      <c r="M21" s="970">
        <v>263184</v>
      </c>
      <c r="N21" s="970"/>
      <c r="O21" s="541">
        <f t="shared" si="2"/>
        <v>34</v>
      </c>
      <c r="P21" s="541">
        <f t="shared" si="3"/>
        <v>34</v>
      </c>
      <c r="Q21" s="970">
        <v>263184</v>
      </c>
      <c r="R21" s="970"/>
      <c r="S21" s="971">
        <f t="shared" si="4"/>
        <v>0</v>
      </c>
      <c r="T21" s="542">
        <f t="shared" si="5"/>
        <v>34</v>
      </c>
      <c r="U21" s="542"/>
      <c r="V21" s="541">
        <f t="shared" si="6"/>
        <v>34</v>
      </c>
      <c r="W21" s="543">
        <f t="shared" si="7"/>
        <v>0</v>
      </c>
      <c r="X21" s="972" t="s">
        <v>491</v>
      </c>
      <c r="Y21" s="972" t="s">
        <v>492</v>
      </c>
      <c r="Z21" s="972" t="s">
        <v>29</v>
      </c>
      <c r="AA21" s="972">
        <v>2012</v>
      </c>
      <c r="AB21" s="968" t="s">
        <v>434</v>
      </c>
      <c r="AC21" s="973">
        <v>8</v>
      </c>
      <c r="AD21" s="974">
        <f t="shared" si="8"/>
        <v>4.25</v>
      </c>
      <c r="AE21" s="975">
        <v>23.45</v>
      </c>
      <c r="AF21" s="544">
        <f t="shared" si="9"/>
        <v>99.662499999999994</v>
      </c>
      <c r="AG21" s="1030" t="s">
        <v>279</v>
      </c>
      <c r="AH21" s="1007">
        <f t="shared" si="10"/>
        <v>99.662499999999994</v>
      </c>
      <c r="AI21" s="978">
        <f t="shared" si="11"/>
        <v>4.25</v>
      </c>
      <c r="AJ21" s="982">
        <f t="shared" si="12"/>
        <v>34</v>
      </c>
      <c r="AK21" s="1126"/>
      <c r="AL21" s="1127"/>
      <c r="AM21" s="960"/>
    </row>
    <row r="22" spans="1:39">
      <c r="A22" s="966">
        <v>45506</v>
      </c>
      <c r="B22" s="967" t="s">
        <v>479</v>
      </c>
      <c r="C22" s="967" t="s">
        <v>208</v>
      </c>
      <c r="D22" s="968" t="s">
        <v>434</v>
      </c>
      <c r="E22" s="1029" t="s">
        <v>282</v>
      </c>
      <c r="F22" s="970">
        <v>263184</v>
      </c>
      <c r="G22" s="970"/>
      <c r="H22" s="970">
        <v>263184</v>
      </c>
      <c r="I22" s="970"/>
      <c r="J22" s="971">
        <f t="shared" si="0"/>
        <v>0</v>
      </c>
      <c r="K22" s="970">
        <v>263184</v>
      </c>
      <c r="L22" s="541">
        <f t="shared" si="1"/>
        <v>0</v>
      </c>
      <c r="M22" s="970">
        <v>263287</v>
      </c>
      <c r="N22" s="970"/>
      <c r="O22" s="541">
        <f t="shared" si="2"/>
        <v>103</v>
      </c>
      <c r="P22" s="541">
        <f t="shared" si="3"/>
        <v>103</v>
      </c>
      <c r="Q22" s="970">
        <v>263287</v>
      </c>
      <c r="R22" s="970"/>
      <c r="S22" s="971">
        <f t="shared" si="4"/>
        <v>0</v>
      </c>
      <c r="T22" s="542">
        <f t="shared" si="5"/>
        <v>103</v>
      </c>
      <c r="U22" s="542"/>
      <c r="V22" s="541">
        <f t="shared" si="6"/>
        <v>103</v>
      </c>
      <c r="W22" s="543">
        <f t="shared" si="7"/>
        <v>0</v>
      </c>
      <c r="X22" s="972" t="s">
        <v>491</v>
      </c>
      <c r="Y22" s="972" t="s">
        <v>492</v>
      </c>
      <c r="Z22" s="972" t="s">
        <v>29</v>
      </c>
      <c r="AA22" s="972">
        <v>2012</v>
      </c>
      <c r="AB22" s="968" t="s">
        <v>434</v>
      </c>
      <c r="AC22" s="973">
        <v>8</v>
      </c>
      <c r="AD22" s="974">
        <f t="shared" si="8"/>
        <v>12.875</v>
      </c>
      <c r="AE22" s="975">
        <v>23.45</v>
      </c>
      <c r="AF22" s="544">
        <f t="shared" si="9"/>
        <v>301.91874999999999</v>
      </c>
      <c r="AG22" s="1030" t="s">
        <v>279</v>
      </c>
      <c r="AH22" s="1007">
        <f t="shared" si="10"/>
        <v>301.91874999999999</v>
      </c>
      <c r="AI22" s="978">
        <f t="shared" si="11"/>
        <v>12.875</v>
      </c>
      <c r="AJ22" s="982">
        <f t="shared" si="12"/>
        <v>103</v>
      </c>
      <c r="AK22" s="1122" t="s">
        <v>439</v>
      </c>
      <c r="AL22" s="1123" t="s">
        <v>440</v>
      </c>
      <c r="AM22" s="1086" t="s">
        <v>2</v>
      </c>
    </row>
    <row r="23" spans="1:39" ht="12.75" customHeight="1">
      <c r="A23" s="966">
        <v>45513</v>
      </c>
      <c r="B23" s="967" t="s">
        <v>263</v>
      </c>
      <c r="C23" s="967" t="s">
        <v>208</v>
      </c>
      <c r="D23" s="968" t="s">
        <v>489</v>
      </c>
      <c r="E23" s="1029" t="s">
        <v>282</v>
      </c>
      <c r="F23" s="970">
        <v>263287</v>
      </c>
      <c r="G23" s="970"/>
      <c r="H23" s="970">
        <v>263287</v>
      </c>
      <c r="I23" s="970"/>
      <c r="J23" s="971">
        <f t="shared" si="0"/>
        <v>0</v>
      </c>
      <c r="K23" s="970">
        <v>263287</v>
      </c>
      <c r="L23" s="541">
        <f t="shared" si="1"/>
        <v>0</v>
      </c>
      <c r="M23" s="970">
        <v>263308</v>
      </c>
      <c r="N23" s="970"/>
      <c r="O23" s="541">
        <f t="shared" si="2"/>
        <v>21</v>
      </c>
      <c r="P23" s="541">
        <f t="shared" si="3"/>
        <v>21</v>
      </c>
      <c r="Q23" s="970">
        <v>263308</v>
      </c>
      <c r="R23" s="970"/>
      <c r="S23" s="971">
        <f t="shared" si="4"/>
        <v>0</v>
      </c>
      <c r="T23" s="542">
        <f t="shared" si="5"/>
        <v>21</v>
      </c>
      <c r="U23" s="542"/>
      <c r="V23" s="541">
        <f t="shared" si="6"/>
        <v>21</v>
      </c>
      <c r="W23" s="543">
        <f t="shared" si="7"/>
        <v>0</v>
      </c>
      <c r="X23" s="972" t="s">
        <v>491</v>
      </c>
      <c r="Y23" s="972" t="s">
        <v>492</v>
      </c>
      <c r="Z23" s="972" t="s">
        <v>29</v>
      </c>
      <c r="AA23" s="972">
        <v>2012</v>
      </c>
      <c r="AB23" s="968" t="s">
        <v>489</v>
      </c>
      <c r="AC23" s="973">
        <v>8</v>
      </c>
      <c r="AD23" s="974">
        <f t="shared" si="8"/>
        <v>2.625</v>
      </c>
      <c r="AE23" s="975">
        <v>23.45</v>
      </c>
      <c r="AF23" s="544">
        <f t="shared" si="9"/>
        <v>61.556249999999999</v>
      </c>
      <c r="AG23" s="1030" t="s">
        <v>279</v>
      </c>
      <c r="AH23" s="1007">
        <f t="shared" si="10"/>
        <v>61.556249999999999</v>
      </c>
      <c r="AI23" s="978">
        <f t="shared" si="11"/>
        <v>2.625</v>
      </c>
      <c r="AJ23" s="982">
        <f t="shared" si="12"/>
        <v>21</v>
      </c>
      <c r="AK23" s="1124">
        <v>610</v>
      </c>
      <c r="AL23" s="1125">
        <v>600</v>
      </c>
      <c r="AM23" s="1073">
        <v>45519</v>
      </c>
    </row>
    <row r="24" spans="1:39">
      <c r="A24" s="966">
        <v>45513</v>
      </c>
      <c r="B24" s="967" t="s">
        <v>481</v>
      </c>
      <c r="C24" s="967" t="s">
        <v>208</v>
      </c>
      <c r="D24" s="968" t="s">
        <v>434</v>
      </c>
      <c r="E24" s="1029" t="s">
        <v>282</v>
      </c>
      <c r="F24" s="970">
        <v>263308</v>
      </c>
      <c r="G24" s="970"/>
      <c r="H24" s="970">
        <v>263308</v>
      </c>
      <c r="I24" s="970"/>
      <c r="J24" s="971">
        <f t="shared" si="0"/>
        <v>0</v>
      </c>
      <c r="K24" s="970">
        <v>263308</v>
      </c>
      <c r="L24" s="541">
        <f t="shared" si="1"/>
        <v>0</v>
      </c>
      <c r="M24" s="970">
        <v>263409</v>
      </c>
      <c r="N24" s="970"/>
      <c r="O24" s="541">
        <f t="shared" si="2"/>
        <v>101</v>
      </c>
      <c r="P24" s="541">
        <f t="shared" si="3"/>
        <v>101</v>
      </c>
      <c r="Q24" s="970">
        <v>263409</v>
      </c>
      <c r="R24" s="970"/>
      <c r="S24" s="971">
        <f t="shared" si="4"/>
        <v>0</v>
      </c>
      <c r="T24" s="542">
        <f t="shared" si="5"/>
        <v>101</v>
      </c>
      <c r="U24" s="542"/>
      <c r="V24" s="541">
        <f t="shared" si="6"/>
        <v>101</v>
      </c>
      <c r="W24" s="543">
        <f t="shared" si="7"/>
        <v>0</v>
      </c>
      <c r="X24" s="972" t="s">
        <v>491</v>
      </c>
      <c r="Y24" s="972" t="s">
        <v>492</v>
      </c>
      <c r="Z24" s="972" t="s">
        <v>29</v>
      </c>
      <c r="AA24" s="972">
        <v>2012</v>
      </c>
      <c r="AB24" s="968" t="s">
        <v>434</v>
      </c>
      <c r="AC24" s="973">
        <v>8</v>
      </c>
      <c r="AD24" s="974">
        <f t="shared" si="8"/>
        <v>12.625</v>
      </c>
      <c r="AE24" s="975">
        <v>23.45</v>
      </c>
      <c r="AF24" s="544">
        <f t="shared" si="9"/>
        <v>296.05624999999998</v>
      </c>
      <c r="AG24" s="1030" t="s">
        <v>279</v>
      </c>
      <c r="AH24" s="1007">
        <f>AF24</f>
        <v>296.05624999999998</v>
      </c>
      <c r="AI24" s="978">
        <f t="shared" si="11"/>
        <v>12.625</v>
      </c>
      <c r="AJ24" s="982">
        <f t="shared" si="12"/>
        <v>101</v>
      </c>
      <c r="AK24" s="1122" t="s">
        <v>439</v>
      </c>
      <c r="AL24" s="1123" t="s">
        <v>440</v>
      </c>
      <c r="AM24" s="1086" t="s">
        <v>2</v>
      </c>
    </row>
    <row r="25" spans="1:39">
      <c r="A25" s="966">
        <v>45513</v>
      </c>
      <c r="B25" s="967" t="s">
        <v>478</v>
      </c>
      <c r="C25" s="967" t="s">
        <v>484</v>
      </c>
      <c r="D25" s="968" t="s">
        <v>484</v>
      </c>
      <c r="E25" s="1029" t="s">
        <v>282</v>
      </c>
      <c r="F25" s="970">
        <v>263287</v>
      </c>
      <c r="G25" s="970"/>
      <c r="H25" s="970">
        <v>263287</v>
      </c>
      <c r="I25" s="970"/>
      <c r="J25" s="971">
        <f t="shared" si="0"/>
        <v>0</v>
      </c>
      <c r="K25" s="970">
        <v>263287</v>
      </c>
      <c r="L25" s="541">
        <f t="shared" si="1"/>
        <v>0</v>
      </c>
      <c r="M25" s="970">
        <v>263422</v>
      </c>
      <c r="N25" s="970"/>
      <c r="O25" s="541">
        <f t="shared" si="2"/>
        <v>135</v>
      </c>
      <c r="P25" s="541">
        <f t="shared" si="3"/>
        <v>135</v>
      </c>
      <c r="Q25" s="970">
        <v>263422</v>
      </c>
      <c r="R25" s="970"/>
      <c r="S25" s="971">
        <f t="shared" si="4"/>
        <v>0</v>
      </c>
      <c r="T25" s="542">
        <f t="shared" si="5"/>
        <v>135</v>
      </c>
      <c r="U25" s="542"/>
      <c r="V25" s="541">
        <f t="shared" si="6"/>
        <v>135</v>
      </c>
      <c r="W25" s="543">
        <f t="shared" si="7"/>
        <v>0</v>
      </c>
      <c r="X25" s="972" t="s">
        <v>491</v>
      </c>
      <c r="Y25" s="972" t="s">
        <v>492</v>
      </c>
      <c r="Z25" s="972" t="s">
        <v>29</v>
      </c>
      <c r="AA25" s="972">
        <v>2012</v>
      </c>
      <c r="AB25" s="968" t="s">
        <v>484</v>
      </c>
      <c r="AC25" s="973">
        <v>8</v>
      </c>
      <c r="AD25" s="974">
        <f t="shared" si="8"/>
        <v>16.875</v>
      </c>
      <c r="AE25" s="975">
        <v>23.45</v>
      </c>
      <c r="AF25" s="544">
        <f t="shared" si="9"/>
        <v>395.71875</v>
      </c>
      <c r="AG25" s="1030" t="s">
        <v>279</v>
      </c>
      <c r="AH25" s="1007">
        <f t="shared" ref="AH25:AH26" si="13">AF25</f>
        <v>395.71875</v>
      </c>
      <c r="AI25" s="978">
        <f t="shared" si="11"/>
        <v>16.875</v>
      </c>
      <c r="AJ25" s="982">
        <f t="shared" si="12"/>
        <v>135</v>
      </c>
      <c r="AK25" s="1124">
        <v>685</v>
      </c>
      <c r="AL25" s="1128">
        <v>700</v>
      </c>
      <c r="AM25" s="1073">
        <v>45526</v>
      </c>
    </row>
    <row r="26" spans="1:39">
      <c r="A26" s="966">
        <v>45520</v>
      </c>
      <c r="B26" s="967" t="s">
        <v>481</v>
      </c>
      <c r="C26" s="967" t="s">
        <v>208</v>
      </c>
      <c r="D26" s="968" t="s">
        <v>484</v>
      </c>
      <c r="E26" s="1029" t="s">
        <v>282</v>
      </c>
      <c r="F26" s="970">
        <v>263422</v>
      </c>
      <c r="G26" s="970"/>
      <c r="H26" s="970">
        <v>263422</v>
      </c>
      <c r="I26" s="970"/>
      <c r="J26" s="971">
        <f t="shared" si="0"/>
        <v>0</v>
      </c>
      <c r="K26" s="970">
        <v>263422</v>
      </c>
      <c r="L26" s="541">
        <f t="shared" si="1"/>
        <v>0</v>
      </c>
      <c r="M26" s="970">
        <v>263546</v>
      </c>
      <c r="N26" s="970"/>
      <c r="O26" s="541">
        <f t="shared" si="2"/>
        <v>124</v>
      </c>
      <c r="P26" s="541">
        <f t="shared" si="3"/>
        <v>124</v>
      </c>
      <c r="Q26" s="970">
        <v>263546</v>
      </c>
      <c r="R26" s="970"/>
      <c r="S26" s="971">
        <f t="shared" si="4"/>
        <v>0</v>
      </c>
      <c r="T26" s="542">
        <f t="shared" si="5"/>
        <v>124</v>
      </c>
      <c r="U26" s="542"/>
      <c r="V26" s="541">
        <f t="shared" si="6"/>
        <v>124</v>
      </c>
      <c r="W26" s="543">
        <f t="shared" si="7"/>
        <v>0</v>
      </c>
      <c r="X26" s="972" t="s">
        <v>491</v>
      </c>
      <c r="Y26" s="972" t="s">
        <v>492</v>
      </c>
      <c r="Z26" s="972" t="s">
        <v>29</v>
      </c>
      <c r="AA26" s="972">
        <v>2012</v>
      </c>
      <c r="AB26" s="968" t="s">
        <v>484</v>
      </c>
      <c r="AC26" s="973">
        <v>8</v>
      </c>
      <c r="AD26" s="974">
        <f t="shared" si="8"/>
        <v>15.5</v>
      </c>
      <c r="AE26" s="975">
        <v>23.45</v>
      </c>
      <c r="AF26" s="544">
        <f t="shared" si="9"/>
        <v>363.47499999999997</v>
      </c>
      <c r="AG26" s="1030" t="s">
        <v>279</v>
      </c>
      <c r="AH26" s="1007">
        <f t="shared" si="13"/>
        <v>363.47499999999997</v>
      </c>
      <c r="AI26" s="978">
        <f t="shared" si="11"/>
        <v>15.5</v>
      </c>
      <c r="AJ26" s="982">
        <f t="shared" si="12"/>
        <v>124</v>
      </c>
      <c r="AK26" s="1122" t="s">
        <v>439</v>
      </c>
      <c r="AL26" s="1123" t="s">
        <v>440</v>
      </c>
      <c r="AM26" s="1086" t="s">
        <v>2</v>
      </c>
    </row>
    <row r="27" spans="1:39">
      <c r="A27" s="966">
        <v>45556</v>
      </c>
      <c r="B27" s="967" t="s">
        <v>479</v>
      </c>
      <c r="C27" s="967" t="s">
        <v>484</v>
      </c>
      <c r="D27" s="968" t="s">
        <v>434</v>
      </c>
      <c r="E27" s="1029" t="s">
        <v>282</v>
      </c>
      <c r="F27" s="970">
        <v>263546</v>
      </c>
      <c r="G27" s="970"/>
      <c r="H27" s="970">
        <v>263546</v>
      </c>
      <c r="I27" s="970"/>
      <c r="J27" s="971">
        <f t="shared" si="0"/>
        <v>0</v>
      </c>
      <c r="K27" s="970">
        <v>263546</v>
      </c>
      <c r="L27" s="541">
        <f t="shared" si="1"/>
        <v>0</v>
      </c>
      <c r="M27" s="970">
        <v>263897</v>
      </c>
      <c r="N27" s="970"/>
      <c r="O27" s="541">
        <f t="shared" si="2"/>
        <v>351</v>
      </c>
      <c r="P27" s="541">
        <f t="shared" si="3"/>
        <v>351</v>
      </c>
      <c r="Q27" s="970">
        <v>263897</v>
      </c>
      <c r="R27" s="970"/>
      <c r="S27" s="971">
        <f t="shared" si="4"/>
        <v>0</v>
      </c>
      <c r="T27" s="542">
        <f t="shared" si="5"/>
        <v>351</v>
      </c>
      <c r="U27" s="542"/>
      <c r="V27" s="541">
        <f t="shared" si="6"/>
        <v>351</v>
      </c>
      <c r="W27" s="543">
        <f t="shared" si="7"/>
        <v>0</v>
      </c>
      <c r="X27" s="972" t="s">
        <v>491</v>
      </c>
      <c r="Y27" s="972" t="s">
        <v>492</v>
      </c>
      <c r="Z27" s="972" t="s">
        <v>29</v>
      </c>
      <c r="AA27" s="972">
        <v>2012</v>
      </c>
      <c r="AB27" s="968" t="s">
        <v>434</v>
      </c>
      <c r="AC27" s="973">
        <v>8</v>
      </c>
      <c r="AD27" s="974">
        <f t="shared" si="8"/>
        <v>43.875</v>
      </c>
      <c r="AE27" s="975">
        <v>23.45</v>
      </c>
      <c r="AF27" s="544">
        <f t="shared" si="9"/>
        <v>1028.8687499999999</v>
      </c>
      <c r="AG27" s="1030" t="s">
        <v>279</v>
      </c>
      <c r="AH27" s="1007">
        <f>AF27</f>
        <v>1028.8687499999999</v>
      </c>
      <c r="AI27" s="978">
        <f t="shared" si="11"/>
        <v>43.875</v>
      </c>
      <c r="AJ27" s="982">
        <f t="shared" si="12"/>
        <v>351</v>
      </c>
      <c r="AK27" s="1124">
        <v>1379</v>
      </c>
      <c r="AL27" s="1128">
        <v>400</v>
      </c>
      <c r="AM27" s="1073">
        <v>45573</v>
      </c>
    </row>
    <row r="28" spans="1:39">
      <c r="A28" s="966">
        <v>45577</v>
      </c>
      <c r="B28" s="967" t="s">
        <v>479</v>
      </c>
      <c r="C28" s="967" t="s">
        <v>208</v>
      </c>
      <c r="D28" s="968" t="s">
        <v>484</v>
      </c>
      <c r="E28" s="1029" t="s">
        <v>282</v>
      </c>
      <c r="F28" s="970">
        <v>263897</v>
      </c>
      <c r="G28" s="970"/>
      <c r="H28" s="970">
        <v>263897</v>
      </c>
      <c r="I28" s="970"/>
      <c r="J28" s="971">
        <f t="shared" si="0"/>
        <v>0</v>
      </c>
      <c r="K28" s="970">
        <v>263897</v>
      </c>
      <c r="L28" s="541">
        <f t="shared" si="1"/>
        <v>0</v>
      </c>
      <c r="M28" s="970">
        <v>263911</v>
      </c>
      <c r="N28" s="970"/>
      <c r="O28" s="541">
        <f t="shared" si="2"/>
        <v>14</v>
      </c>
      <c r="P28" s="541">
        <f t="shared" si="3"/>
        <v>14</v>
      </c>
      <c r="Q28" s="970">
        <v>263911</v>
      </c>
      <c r="R28" s="970"/>
      <c r="S28" s="971">
        <f t="shared" si="4"/>
        <v>0</v>
      </c>
      <c r="T28" s="542">
        <f t="shared" si="5"/>
        <v>14</v>
      </c>
      <c r="U28" s="542"/>
      <c r="V28" s="541">
        <f t="shared" si="6"/>
        <v>14</v>
      </c>
      <c r="W28" s="543">
        <f t="shared" si="7"/>
        <v>0</v>
      </c>
      <c r="X28" s="972" t="s">
        <v>491</v>
      </c>
      <c r="Y28" s="972" t="s">
        <v>492</v>
      </c>
      <c r="Z28" s="972" t="s">
        <v>29</v>
      </c>
      <c r="AA28" s="972">
        <v>2012</v>
      </c>
      <c r="AB28" s="968" t="s">
        <v>484</v>
      </c>
      <c r="AC28" s="973">
        <v>8</v>
      </c>
      <c r="AD28" s="974">
        <f t="shared" si="8"/>
        <v>1.75</v>
      </c>
      <c r="AE28" s="975">
        <v>23.45</v>
      </c>
      <c r="AF28" s="544">
        <f t="shared" si="9"/>
        <v>41.037500000000001</v>
      </c>
      <c r="AG28" s="1030" t="s">
        <v>279</v>
      </c>
      <c r="AH28" s="1007">
        <f t="shared" ref="AH28:AH29" si="14">AF28</f>
        <v>41.037500000000001</v>
      </c>
      <c r="AI28" s="978">
        <f t="shared" si="11"/>
        <v>1.75</v>
      </c>
      <c r="AJ28" s="982">
        <f t="shared" si="12"/>
        <v>14</v>
      </c>
      <c r="AK28" s="1126"/>
      <c r="AL28" s="1127"/>
      <c r="AM28" s="960"/>
    </row>
    <row r="29" spans="1:39">
      <c r="A29" s="966">
        <v>45577</v>
      </c>
      <c r="B29" s="967" t="s">
        <v>479</v>
      </c>
      <c r="C29" s="967" t="s">
        <v>208</v>
      </c>
      <c r="D29" s="968" t="s">
        <v>434</v>
      </c>
      <c r="E29" s="1029" t="s">
        <v>282</v>
      </c>
      <c r="F29" s="970">
        <v>263911</v>
      </c>
      <c r="G29" s="970"/>
      <c r="H29" s="970">
        <v>263911</v>
      </c>
      <c r="I29" s="970"/>
      <c r="J29" s="971">
        <f t="shared" si="0"/>
        <v>0</v>
      </c>
      <c r="K29" s="970">
        <v>263911</v>
      </c>
      <c r="L29" s="541">
        <f t="shared" si="1"/>
        <v>0</v>
      </c>
      <c r="M29" s="970">
        <v>263949</v>
      </c>
      <c r="N29" s="970"/>
      <c r="O29" s="541">
        <f t="shared" si="2"/>
        <v>38</v>
      </c>
      <c r="P29" s="541">
        <f t="shared" si="3"/>
        <v>38</v>
      </c>
      <c r="Q29" s="970">
        <v>263949</v>
      </c>
      <c r="R29" s="970"/>
      <c r="S29" s="971">
        <f t="shared" si="4"/>
        <v>0</v>
      </c>
      <c r="T29" s="542">
        <f t="shared" si="5"/>
        <v>38</v>
      </c>
      <c r="U29" s="542"/>
      <c r="V29" s="541">
        <f t="shared" si="6"/>
        <v>38</v>
      </c>
      <c r="W29" s="543">
        <f t="shared" si="7"/>
        <v>0</v>
      </c>
      <c r="X29" s="972" t="s">
        <v>491</v>
      </c>
      <c r="Y29" s="972" t="s">
        <v>492</v>
      </c>
      <c r="Z29" s="972" t="s">
        <v>29</v>
      </c>
      <c r="AA29" s="972">
        <v>2012</v>
      </c>
      <c r="AB29" s="968" t="s">
        <v>434</v>
      </c>
      <c r="AC29" s="973">
        <v>8</v>
      </c>
      <c r="AD29" s="974">
        <f t="shared" si="8"/>
        <v>4.75</v>
      </c>
      <c r="AE29" s="975">
        <v>23.45</v>
      </c>
      <c r="AF29" s="544">
        <f t="shared" si="9"/>
        <v>111.3875</v>
      </c>
      <c r="AG29" s="1030" t="s">
        <v>279</v>
      </c>
      <c r="AH29" s="1007">
        <f t="shared" si="14"/>
        <v>111.3875</v>
      </c>
      <c r="AI29" s="978">
        <f t="shared" si="11"/>
        <v>4.75</v>
      </c>
      <c r="AJ29" s="982">
        <f t="shared" si="12"/>
        <v>38</v>
      </c>
      <c r="AK29" s="1126"/>
      <c r="AL29" s="1127"/>
      <c r="AM29" s="960"/>
    </row>
    <row r="30" spans="1:39">
      <c r="A30" s="966">
        <v>45579</v>
      </c>
      <c r="B30" s="967" t="s">
        <v>481</v>
      </c>
      <c r="C30" s="967" t="s">
        <v>208</v>
      </c>
      <c r="D30" s="968" t="s">
        <v>485</v>
      </c>
      <c r="E30" s="1029" t="s">
        <v>282</v>
      </c>
      <c r="F30" s="970">
        <v>263949</v>
      </c>
      <c r="G30" s="970"/>
      <c r="H30" s="970">
        <v>263949</v>
      </c>
      <c r="I30" s="970"/>
      <c r="J30" s="971">
        <f t="shared" si="0"/>
        <v>0</v>
      </c>
      <c r="K30" s="970">
        <v>263949</v>
      </c>
      <c r="L30" s="541">
        <f t="shared" si="1"/>
        <v>0</v>
      </c>
      <c r="M30" s="970">
        <v>263993</v>
      </c>
      <c r="N30" s="970"/>
      <c r="O30" s="541">
        <f t="shared" ref="O30:O43" si="15">M30-K30</f>
        <v>44</v>
      </c>
      <c r="P30" s="541">
        <f t="shared" ref="P30:P43" si="16">M30-H30</f>
        <v>44</v>
      </c>
      <c r="Q30" s="970">
        <v>263993</v>
      </c>
      <c r="R30" s="970"/>
      <c r="S30" s="971">
        <f t="shared" si="4"/>
        <v>0</v>
      </c>
      <c r="T30" s="542">
        <f t="shared" ref="T30:T43" si="17">Q30-F30</f>
        <v>44</v>
      </c>
      <c r="U30" s="542"/>
      <c r="V30" s="541">
        <f t="shared" ref="V30:V43" si="18">P30</f>
        <v>44</v>
      </c>
      <c r="W30" s="543">
        <f t="shared" ref="W30:W43" si="19">T30-V30</f>
        <v>0</v>
      </c>
      <c r="X30" s="972" t="s">
        <v>491</v>
      </c>
      <c r="Y30" s="972" t="s">
        <v>492</v>
      </c>
      <c r="Z30" s="972" t="s">
        <v>29</v>
      </c>
      <c r="AA30" s="972">
        <v>2012</v>
      </c>
      <c r="AB30" s="968" t="s">
        <v>485</v>
      </c>
      <c r="AC30" s="973">
        <v>8</v>
      </c>
      <c r="AD30" s="974">
        <f t="shared" si="8"/>
        <v>5.5</v>
      </c>
      <c r="AE30" s="975">
        <v>23.45</v>
      </c>
      <c r="AF30" s="544">
        <f t="shared" si="9"/>
        <v>128.97499999999999</v>
      </c>
      <c r="AG30" s="1030" t="s">
        <v>279</v>
      </c>
      <c r="AH30" s="1007">
        <f t="shared" ref="AH30:AH41" si="20">AF30</f>
        <v>128.97499999999999</v>
      </c>
      <c r="AI30" s="978">
        <f t="shared" ref="AI30:AI41" si="21">AD30</f>
        <v>5.5</v>
      </c>
      <c r="AJ30" s="982">
        <f t="shared" ref="AJ30:AJ41" si="22">T30</f>
        <v>44</v>
      </c>
      <c r="AK30" s="1122" t="s">
        <v>439</v>
      </c>
      <c r="AL30" s="1123" t="s">
        <v>440</v>
      </c>
      <c r="AM30" s="1086" t="s">
        <v>2</v>
      </c>
    </row>
    <row r="31" spans="1:39">
      <c r="A31" s="966">
        <v>45579</v>
      </c>
      <c r="B31" s="992" t="s">
        <v>481</v>
      </c>
      <c r="C31" s="992" t="s">
        <v>208</v>
      </c>
      <c r="D31" s="993" t="s">
        <v>485</v>
      </c>
      <c r="E31" s="1029" t="s">
        <v>282</v>
      </c>
      <c r="F31" s="970">
        <v>263993</v>
      </c>
      <c r="G31" s="970"/>
      <c r="H31" s="970">
        <v>263993</v>
      </c>
      <c r="I31" s="970"/>
      <c r="J31" s="971">
        <f t="shared" si="0"/>
        <v>0</v>
      </c>
      <c r="K31" s="970">
        <v>263993</v>
      </c>
      <c r="L31" s="541">
        <f t="shared" si="1"/>
        <v>0</v>
      </c>
      <c r="M31" s="970">
        <v>264068</v>
      </c>
      <c r="N31" s="970"/>
      <c r="O31" s="541">
        <f t="shared" si="15"/>
        <v>75</v>
      </c>
      <c r="P31" s="541">
        <f t="shared" si="16"/>
        <v>75</v>
      </c>
      <c r="Q31" s="970">
        <v>264068</v>
      </c>
      <c r="R31" s="970"/>
      <c r="S31" s="971">
        <f t="shared" si="4"/>
        <v>0</v>
      </c>
      <c r="T31" s="542">
        <f t="shared" si="17"/>
        <v>75</v>
      </c>
      <c r="U31" s="542"/>
      <c r="V31" s="541">
        <f t="shared" si="18"/>
        <v>75</v>
      </c>
      <c r="W31" s="543">
        <f t="shared" si="19"/>
        <v>0</v>
      </c>
      <c r="X31" s="972" t="s">
        <v>491</v>
      </c>
      <c r="Y31" s="972" t="s">
        <v>492</v>
      </c>
      <c r="Z31" s="972" t="s">
        <v>29</v>
      </c>
      <c r="AA31" s="972">
        <v>2012</v>
      </c>
      <c r="AB31" s="993" t="s">
        <v>485</v>
      </c>
      <c r="AC31" s="973">
        <v>8</v>
      </c>
      <c r="AD31" s="974">
        <f t="shared" si="8"/>
        <v>9.375</v>
      </c>
      <c r="AE31" s="975">
        <v>23.45</v>
      </c>
      <c r="AF31" s="544">
        <f t="shared" si="9"/>
        <v>219.84375</v>
      </c>
      <c r="AG31" s="1030" t="s">
        <v>279</v>
      </c>
      <c r="AH31" s="1007">
        <f t="shared" si="20"/>
        <v>219.84375</v>
      </c>
      <c r="AI31" s="978">
        <f t="shared" si="21"/>
        <v>9.375</v>
      </c>
      <c r="AJ31" s="982">
        <f t="shared" si="22"/>
        <v>75</v>
      </c>
      <c r="AK31" s="1124">
        <v>496</v>
      </c>
      <c r="AL31" s="1128">
        <v>500</v>
      </c>
      <c r="AM31" s="1073">
        <v>45581</v>
      </c>
    </row>
    <row r="32" spans="1:39">
      <c r="A32" s="966">
        <v>45581</v>
      </c>
      <c r="B32" s="992" t="s">
        <v>483</v>
      </c>
      <c r="C32" s="992" t="s">
        <v>208</v>
      </c>
      <c r="D32" s="993" t="s">
        <v>485</v>
      </c>
      <c r="E32" s="1029" t="s">
        <v>282</v>
      </c>
      <c r="F32" s="970">
        <v>264068</v>
      </c>
      <c r="G32" s="970"/>
      <c r="H32" s="970">
        <v>264068</v>
      </c>
      <c r="I32" s="970"/>
      <c r="J32" s="971">
        <f t="shared" si="0"/>
        <v>0</v>
      </c>
      <c r="K32" s="970">
        <v>264068</v>
      </c>
      <c r="L32" s="541">
        <f t="shared" si="1"/>
        <v>0</v>
      </c>
      <c r="M32" s="970">
        <v>264108</v>
      </c>
      <c r="N32" s="970"/>
      <c r="O32" s="541">
        <f t="shared" si="15"/>
        <v>40</v>
      </c>
      <c r="P32" s="541">
        <f t="shared" si="16"/>
        <v>40</v>
      </c>
      <c r="Q32" s="970">
        <v>264108</v>
      </c>
      <c r="R32" s="970"/>
      <c r="S32" s="971">
        <f t="shared" si="4"/>
        <v>0</v>
      </c>
      <c r="T32" s="542">
        <f t="shared" si="17"/>
        <v>40</v>
      </c>
      <c r="U32" s="542"/>
      <c r="V32" s="541">
        <f t="shared" si="18"/>
        <v>40</v>
      </c>
      <c r="W32" s="543">
        <f t="shared" si="19"/>
        <v>0</v>
      </c>
      <c r="X32" s="972" t="s">
        <v>491</v>
      </c>
      <c r="Y32" s="972" t="s">
        <v>492</v>
      </c>
      <c r="Z32" s="972" t="s">
        <v>29</v>
      </c>
      <c r="AA32" s="972">
        <v>2012</v>
      </c>
      <c r="AB32" s="993" t="s">
        <v>485</v>
      </c>
      <c r="AC32" s="973">
        <v>8</v>
      </c>
      <c r="AD32" s="974">
        <f t="shared" si="8"/>
        <v>5</v>
      </c>
      <c r="AE32" s="975">
        <v>23.45</v>
      </c>
      <c r="AF32" s="544">
        <f t="shared" si="9"/>
        <v>117.25</v>
      </c>
      <c r="AG32" s="1030" t="s">
        <v>279</v>
      </c>
      <c r="AH32" s="1007">
        <f t="shared" si="20"/>
        <v>117.25</v>
      </c>
      <c r="AI32" s="978">
        <f t="shared" si="21"/>
        <v>5</v>
      </c>
      <c r="AJ32" s="982">
        <f t="shared" si="22"/>
        <v>40</v>
      </c>
      <c r="AK32" s="1122" t="s">
        <v>439</v>
      </c>
      <c r="AL32" s="1123" t="s">
        <v>440</v>
      </c>
      <c r="AM32" s="1086" t="s">
        <v>2</v>
      </c>
    </row>
    <row r="33" spans="1:39">
      <c r="A33" s="966">
        <v>45582</v>
      </c>
      <c r="B33" s="992" t="s">
        <v>481</v>
      </c>
      <c r="C33" s="992" t="s">
        <v>208</v>
      </c>
      <c r="D33" s="993" t="s">
        <v>485</v>
      </c>
      <c r="E33" s="1029" t="s">
        <v>282</v>
      </c>
      <c r="F33" s="970">
        <v>264108</v>
      </c>
      <c r="G33" s="970"/>
      <c r="H33" s="970">
        <v>264108</v>
      </c>
      <c r="I33" s="970"/>
      <c r="J33" s="971">
        <f t="shared" si="0"/>
        <v>0</v>
      </c>
      <c r="K33" s="970">
        <v>264108</v>
      </c>
      <c r="L33" s="541">
        <f t="shared" si="1"/>
        <v>0</v>
      </c>
      <c r="M33" s="970">
        <v>264164</v>
      </c>
      <c r="N33" s="970"/>
      <c r="O33" s="541">
        <f t="shared" si="15"/>
        <v>56</v>
      </c>
      <c r="P33" s="541">
        <f t="shared" si="16"/>
        <v>56</v>
      </c>
      <c r="Q33" s="970">
        <v>264164</v>
      </c>
      <c r="R33" s="970"/>
      <c r="S33" s="971">
        <f t="shared" si="4"/>
        <v>0</v>
      </c>
      <c r="T33" s="542">
        <f t="shared" si="17"/>
        <v>56</v>
      </c>
      <c r="U33" s="542"/>
      <c r="V33" s="541">
        <f t="shared" si="18"/>
        <v>56</v>
      </c>
      <c r="W33" s="543">
        <f t="shared" si="19"/>
        <v>0</v>
      </c>
      <c r="X33" s="972" t="s">
        <v>491</v>
      </c>
      <c r="Y33" s="972" t="s">
        <v>492</v>
      </c>
      <c r="Z33" s="972" t="s">
        <v>29</v>
      </c>
      <c r="AA33" s="972">
        <v>2012</v>
      </c>
      <c r="AB33" s="993" t="s">
        <v>485</v>
      </c>
      <c r="AC33" s="973">
        <v>8</v>
      </c>
      <c r="AD33" s="974">
        <f t="shared" si="8"/>
        <v>7</v>
      </c>
      <c r="AE33" s="975">
        <v>23.45</v>
      </c>
      <c r="AF33" s="544">
        <f t="shared" si="9"/>
        <v>164.15</v>
      </c>
      <c r="AG33" s="1030" t="s">
        <v>279</v>
      </c>
      <c r="AH33" s="1007">
        <f t="shared" si="20"/>
        <v>164.15</v>
      </c>
      <c r="AI33" s="978">
        <f t="shared" si="21"/>
        <v>7</v>
      </c>
      <c r="AJ33" s="982">
        <f t="shared" si="22"/>
        <v>56</v>
      </c>
      <c r="AK33" s="1124">
        <v>279</v>
      </c>
      <c r="AL33" s="1128">
        <v>300</v>
      </c>
      <c r="AM33" s="1073">
        <v>45583</v>
      </c>
    </row>
    <row r="34" spans="1:39">
      <c r="A34" s="966">
        <v>45583</v>
      </c>
      <c r="B34" s="992" t="s">
        <v>126</v>
      </c>
      <c r="C34" s="992" t="s">
        <v>208</v>
      </c>
      <c r="D34" s="993" t="s">
        <v>433</v>
      </c>
      <c r="E34" s="1029" t="s">
        <v>282</v>
      </c>
      <c r="F34" s="970">
        <v>264164</v>
      </c>
      <c r="G34" s="970"/>
      <c r="H34" s="970">
        <v>264164</v>
      </c>
      <c r="I34" s="970"/>
      <c r="J34" s="971">
        <f t="shared" si="0"/>
        <v>0</v>
      </c>
      <c r="K34" s="970">
        <v>264164</v>
      </c>
      <c r="L34" s="541">
        <f t="shared" si="1"/>
        <v>0</v>
      </c>
      <c r="M34" s="970">
        <v>264177</v>
      </c>
      <c r="N34" s="970"/>
      <c r="O34" s="541">
        <f t="shared" si="15"/>
        <v>13</v>
      </c>
      <c r="P34" s="541">
        <f t="shared" si="16"/>
        <v>13</v>
      </c>
      <c r="Q34" s="970">
        <v>264177</v>
      </c>
      <c r="R34" s="970"/>
      <c r="S34" s="971">
        <f t="shared" si="4"/>
        <v>0</v>
      </c>
      <c r="T34" s="542">
        <f t="shared" si="17"/>
        <v>13</v>
      </c>
      <c r="U34" s="542"/>
      <c r="V34" s="541">
        <f t="shared" si="18"/>
        <v>13</v>
      </c>
      <c r="W34" s="543">
        <f t="shared" si="19"/>
        <v>0</v>
      </c>
      <c r="X34" s="972" t="s">
        <v>491</v>
      </c>
      <c r="Y34" s="972" t="s">
        <v>492</v>
      </c>
      <c r="Z34" s="972" t="s">
        <v>29</v>
      </c>
      <c r="AA34" s="972">
        <v>2012</v>
      </c>
      <c r="AB34" s="993" t="s">
        <v>433</v>
      </c>
      <c r="AC34" s="973">
        <v>10</v>
      </c>
      <c r="AD34" s="974">
        <f t="shared" si="8"/>
        <v>1.3</v>
      </c>
      <c r="AE34" s="975">
        <v>23.45</v>
      </c>
      <c r="AF34" s="544">
        <f t="shared" si="9"/>
        <v>30.484999999999999</v>
      </c>
      <c r="AG34" s="1030" t="s">
        <v>279</v>
      </c>
      <c r="AH34" s="1007">
        <f t="shared" si="20"/>
        <v>30.484999999999999</v>
      </c>
      <c r="AI34" s="978">
        <f t="shared" si="21"/>
        <v>1.3</v>
      </c>
      <c r="AJ34" s="982">
        <f t="shared" si="22"/>
        <v>13</v>
      </c>
      <c r="AK34" s="1126"/>
      <c r="AL34" s="1127"/>
      <c r="AM34" s="960"/>
    </row>
    <row r="35" spans="1:39">
      <c r="A35" s="966">
        <v>45584</v>
      </c>
      <c r="B35" s="992" t="s">
        <v>479</v>
      </c>
      <c r="C35" s="992" t="s">
        <v>484</v>
      </c>
      <c r="D35" s="993" t="s">
        <v>434</v>
      </c>
      <c r="E35" s="1029" t="s">
        <v>282</v>
      </c>
      <c r="F35" s="970">
        <v>264177</v>
      </c>
      <c r="G35" s="970"/>
      <c r="H35" s="970">
        <v>264177</v>
      </c>
      <c r="I35" s="970"/>
      <c r="J35" s="971">
        <f t="shared" si="0"/>
        <v>0</v>
      </c>
      <c r="K35" s="970">
        <v>264177</v>
      </c>
      <c r="L35" s="541">
        <f t="shared" si="1"/>
        <v>0</v>
      </c>
      <c r="M35" s="970">
        <v>264191</v>
      </c>
      <c r="N35" s="970"/>
      <c r="O35" s="541">
        <f t="shared" si="15"/>
        <v>14</v>
      </c>
      <c r="P35" s="541">
        <f t="shared" si="16"/>
        <v>14</v>
      </c>
      <c r="Q35" s="970">
        <v>264191</v>
      </c>
      <c r="R35" s="970"/>
      <c r="S35" s="971">
        <f t="shared" si="4"/>
        <v>0</v>
      </c>
      <c r="T35" s="542">
        <f t="shared" si="17"/>
        <v>14</v>
      </c>
      <c r="U35" s="542"/>
      <c r="V35" s="541">
        <f t="shared" si="18"/>
        <v>14</v>
      </c>
      <c r="W35" s="543">
        <f t="shared" si="19"/>
        <v>0</v>
      </c>
      <c r="X35" s="972" t="s">
        <v>491</v>
      </c>
      <c r="Y35" s="972" t="s">
        <v>492</v>
      </c>
      <c r="Z35" s="972" t="s">
        <v>29</v>
      </c>
      <c r="AA35" s="972">
        <v>2012</v>
      </c>
      <c r="AB35" s="993" t="s">
        <v>434</v>
      </c>
      <c r="AC35" s="973">
        <v>10</v>
      </c>
      <c r="AD35" s="974">
        <f t="shared" si="8"/>
        <v>1.4</v>
      </c>
      <c r="AE35" s="975">
        <v>23.45</v>
      </c>
      <c r="AF35" s="544">
        <f t="shared" si="9"/>
        <v>32.83</v>
      </c>
      <c r="AG35" s="1030" t="s">
        <v>279</v>
      </c>
      <c r="AH35" s="1007">
        <f t="shared" si="20"/>
        <v>32.83</v>
      </c>
      <c r="AI35" s="978">
        <f t="shared" si="21"/>
        <v>1.4</v>
      </c>
      <c r="AJ35" s="982">
        <f t="shared" si="22"/>
        <v>14</v>
      </c>
      <c r="AK35" s="1126"/>
      <c r="AL35" s="1127"/>
      <c r="AM35" s="960"/>
    </row>
    <row r="36" spans="1:39">
      <c r="A36" s="966">
        <v>45584</v>
      </c>
      <c r="B36" s="992" t="s">
        <v>479</v>
      </c>
      <c r="C36" s="992" t="s">
        <v>484</v>
      </c>
      <c r="D36" s="993" t="s">
        <v>434</v>
      </c>
      <c r="E36" s="1029" t="s">
        <v>282</v>
      </c>
      <c r="F36" s="970">
        <v>264191</v>
      </c>
      <c r="G36" s="970"/>
      <c r="H36" s="970">
        <v>264191</v>
      </c>
      <c r="I36" s="970"/>
      <c r="J36" s="971">
        <f t="shared" si="0"/>
        <v>0</v>
      </c>
      <c r="K36" s="970">
        <v>264191</v>
      </c>
      <c r="L36" s="541">
        <f t="shared" si="1"/>
        <v>0</v>
      </c>
      <c r="M36" s="970">
        <v>264297</v>
      </c>
      <c r="N36" s="970"/>
      <c r="O36" s="541">
        <f t="shared" si="15"/>
        <v>106</v>
      </c>
      <c r="P36" s="541">
        <f t="shared" si="16"/>
        <v>106</v>
      </c>
      <c r="Q36" s="970">
        <v>264297</v>
      </c>
      <c r="R36" s="970"/>
      <c r="S36" s="971">
        <f t="shared" si="4"/>
        <v>0</v>
      </c>
      <c r="T36" s="542">
        <f t="shared" si="17"/>
        <v>106</v>
      </c>
      <c r="U36" s="542"/>
      <c r="V36" s="541">
        <f t="shared" si="18"/>
        <v>106</v>
      </c>
      <c r="W36" s="543">
        <f t="shared" si="19"/>
        <v>0</v>
      </c>
      <c r="X36" s="972" t="s">
        <v>491</v>
      </c>
      <c r="Y36" s="972" t="s">
        <v>492</v>
      </c>
      <c r="Z36" s="972" t="s">
        <v>29</v>
      </c>
      <c r="AA36" s="972">
        <v>2012</v>
      </c>
      <c r="AB36" s="993" t="s">
        <v>434</v>
      </c>
      <c r="AC36" s="973">
        <v>10</v>
      </c>
      <c r="AD36" s="974">
        <f t="shared" si="8"/>
        <v>10.6</v>
      </c>
      <c r="AE36" s="975">
        <v>23.45</v>
      </c>
      <c r="AF36" s="544">
        <f t="shared" si="9"/>
        <v>248.57</v>
      </c>
      <c r="AG36" s="1030" t="s">
        <v>279</v>
      </c>
      <c r="AH36" s="1007">
        <f t="shared" si="20"/>
        <v>248.57</v>
      </c>
      <c r="AI36" s="978">
        <f t="shared" si="21"/>
        <v>10.6</v>
      </c>
      <c r="AJ36" s="982">
        <f t="shared" si="22"/>
        <v>106</v>
      </c>
      <c r="AK36" s="1126"/>
      <c r="AL36" s="1127"/>
      <c r="AM36" s="960"/>
    </row>
    <row r="37" spans="1:39">
      <c r="A37" s="966">
        <v>45585</v>
      </c>
      <c r="B37" s="992" t="s">
        <v>478</v>
      </c>
      <c r="C37" s="992" t="s">
        <v>490</v>
      </c>
      <c r="D37" s="993" t="s">
        <v>484</v>
      </c>
      <c r="E37" s="1029" t="s">
        <v>282</v>
      </c>
      <c r="F37" s="970">
        <v>264297</v>
      </c>
      <c r="G37" s="970"/>
      <c r="H37" s="970">
        <v>264297</v>
      </c>
      <c r="I37" s="970"/>
      <c r="J37" s="971">
        <f t="shared" si="0"/>
        <v>0</v>
      </c>
      <c r="K37" s="970">
        <v>264297</v>
      </c>
      <c r="L37" s="541">
        <f t="shared" si="1"/>
        <v>0</v>
      </c>
      <c r="M37" s="970">
        <v>264366</v>
      </c>
      <c r="N37" s="970"/>
      <c r="O37" s="541">
        <f t="shared" si="15"/>
        <v>69</v>
      </c>
      <c r="P37" s="541">
        <f t="shared" si="16"/>
        <v>69</v>
      </c>
      <c r="Q37" s="970">
        <v>264366</v>
      </c>
      <c r="R37" s="970"/>
      <c r="S37" s="971">
        <f t="shared" si="4"/>
        <v>0</v>
      </c>
      <c r="T37" s="542">
        <f t="shared" si="17"/>
        <v>69</v>
      </c>
      <c r="U37" s="542"/>
      <c r="V37" s="541">
        <f t="shared" si="18"/>
        <v>69</v>
      </c>
      <c r="W37" s="543">
        <f t="shared" si="19"/>
        <v>0</v>
      </c>
      <c r="X37" s="972" t="s">
        <v>491</v>
      </c>
      <c r="Y37" s="972" t="s">
        <v>492</v>
      </c>
      <c r="Z37" s="972" t="s">
        <v>29</v>
      </c>
      <c r="AA37" s="972">
        <v>2012</v>
      </c>
      <c r="AB37" s="993" t="s">
        <v>484</v>
      </c>
      <c r="AC37" s="973">
        <v>10</v>
      </c>
      <c r="AD37" s="974">
        <f t="shared" si="8"/>
        <v>6.9</v>
      </c>
      <c r="AE37" s="975">
        <v>23.45</v>
      </c>
      <c r="AF37" s="544">
        <f t="shared" si="9"/>
        <v>161.80500000000001</v>
      </c>
      <c r="AG37" s="1030" t="s">
        <v>279</v>
      </c>
      <c r="AH37" s="1007">
        <f t="shared" si="20"/>
        <v>161.80500000000001</v>
      </c>
      <c r="AI37" s="978">
        <f t="shared" si="21"/>
        <v>6.9</v>
      </c>
      <c r="AJ37" s="982">
        <f t="shared" si="22"/>
        <v>69</v>
      </c>
      <c r="AK37" s="1122" t="s">
        <v>439</v>
      </c>
      <c r="AL37" s="1123" t="s">
        <v>440</v>
      </c>
      <c r="AM37" s="1086" t="s">
        <v>2</v>
      </c>
    </row>
    <row r="38" spans="1:39">
      <c r="A38" s="966">
        <v>45587</v>
      </c>
      <c r="B38" s="992" t="s">
        <v>481</v>
      </c>
      <c r="C38" s="992" t="s">
        <v>208</v>
      </c>
      <c r="D38" s="993" t="s">
        <v>485</v>
      </c>
      <c r="E38" s="1029" t="s">
        <v>282</v>
      </c>
      <c r="F38" s="970">
        <v>264366</v>
      </c>
      <c r="G38" s="970"/>
      <c r="H38" s="970">
        <v>264366</v>
      </c>
      <c r="I38" s="970"/>
      <c r="J38" s="971">
        <f t="shared" si="0"/>
        <v>0</v>
      </c>
      <c r="K38" s="970">
        <v>264366</v>
      </c>
      <c r="L38" s="541">
        <f t="shared" si="1"/>
        <v>0</v>
      </c>
      <c r="M38" s="970">
        <v>264438</v>
      </c>
      <c r="N38" s="970"/>
      <c r="O38" s="541">
        <f t="shared" si="15"/>
        <v>72</v>
      </c>
      <c r="P38" s="541">
        <f t="shared" si="16"/>
        <v>72</v>
      </c>
      <c r="Q38" s="970">
        <v>264438</v>
      </c>
      <c r="R38" s="970"/>
      <c r="S38" s="971">
        <f t="shared" si="4"/>
        <v>0</v>
      </c>
      <c r="T38" s="542">
        <f t="shared" si="17"/>
        <v>72</v>
      </c>
      <c r="U38" s="542"/>
      <c r="V38" s="541">
        <f t="shared" si="18"/>
        <v>72</v>
      </c>
      <c r="W38" s="543">
        <f t="shared" si="19"/>
        <v>0</v>
      </c>
      <c r="X38" s="972" t="s">
        <v>491</v>
      </c>
      <c r="Y38" s="972" t="s">
        <v>492</v>
      </c>
      <c r="Z38" s="972" t="s">
        <v>29</v>
      </c>
      <c r="AA38" s="972">
        <v>2012</v>
      </c>
      <c r="AB38" s="993" t="s">
        <v>485</v>
      </c>
      <c r="AC38" s="973">
        <v>10</v>
      </c>
      <c r="AD38" s="974">
        <f t="shared" si="8"/>
        <v>7.2</v>
      </c>
      <c r="AE38" s="975">
        <v>23.45</v>
      </c>
      <c r="AF38" s="544">
        <f t="shared" si="9"/>
        <v>168.84</v>
      </c>
      <c r="AG38" s="1030" t="s">
        <v>279</v>
      </c>
      <c r="AH38" s="1007">
        <f t="shared" si="20"/>
        <v>168.84</v>
      </c>
      <c r="AI38" s="978">
        <f t="shared" si="21"/>
        <v>7.2</v>
      </c>
      <c r="AJ38" s="982">
        <f t="shared" si="22"/>
        <v>72</v>
      </c>
      <c r="AK38" s="1124">
        <v>636</v>
      </c>
      <c r="AL38" s="1128">
        <v>600</v>
      </c>
      <c r="AM38" s="1073">
        <v>45586</v>
      </c>
    </row>
    <row r="39" spans="1:39">
      <c r="A39" s="966">
        <v>45588</v>
      </c>
      <c r="B39" s="992" t="s">
        <v>481</v>
      </c>
      <c r="C39" s="992" t="s">
        <v>208</v>
      </c>
      <c r="D39" s="993" t="s">
        <v>485</v>
      </c>
      <c r="E39" s="1029" t="s">
        <v>282</v>
      </c>
      <c r="F39" s="970">
        <v>264438</v>
      </c>
      <c r="G39" s="970"/>
      <c r="H39" s="970">
        <v>264438</v>
      </c>
      <c r="I39" s="970"/>
      <c r="J39" s="971">
        <f t="shared" si="0"/>
        <v>0</v>
      </c>
      <c r="K39" s="970">
        <v>264438</v>
      </c>
      <c r="L39" s="541">
        <f t="shared" si="1"/>
        <v>0</v>
      </c>
      <c r="M39" s="970">
        <v>264494</v>
      </c>
      <c r="N39" s="970"/>
      <c r="O39" s="541">
        <f t="shared" si="15"/>
        <v>56</v>
      </c>
      <c r="P39" s="541">
        <f t="shared" si="16"/>
        <v>56</v>
      </c>
      <c r="Q39" s="970">
        <v>264494</v>
      </c>
      <c r="R39" s="970"/>
      <c r="S39" s="971">
        <f t="shared" si="4"/>
        <v>0</v>
      </c>
      <c r="T39" s="542">
        <f t="shared" si="17"/>
        <v>56</v>
      </c>
      <c r="U39" s="542"/>
      <c r="V39" s="541">
        <f t="shared" si="18"/>
        <v>56</v>
      </c>
      <c r="W39" s="543">
        <f t="shared" si="19"/>
        <v>0</v>
      </c>
      <c r="X39" s="972" t="s">
        <v>491</v>
      </c>
      <c r="Y39" s="972" t="s">
        <v>492</v>
      </c>
      <c r="Z39" s="972" t="s">
        <v>29</v>
      </c>
      <c r="AA39" s="972">
        <v>2012</v>
      </c>
      <c r="AB39" s="993" t="s">
        <v>485</v>
      </c>
      <c r="AC39" s="973">
        <v>10</v>
      </c>
      <c r="AD39" s="974">
        <f t="shared" si="8"/>
        <v>5.6</v>
      </c>
      <c r="AE39" s="975">
        <v>23.45</v>
      </c>
      <c r="AF39" s="544">
        <f t="shared" si="9"/>
        <v>131.32</v>
      </c>
      <c r="AG39" s="1030" t="s">
        <v>279</v>
      </c>
      <c r="AH39" s="1007">
        <f t="shared" si="20"/>
        <v>131.32</v>
      </c>
      <c r="AI39" s="978">
        <f t="shared" si="21"/>
        <v>5.6</v>
      </c>
      <c r="AJ39" s="982">
        <f t="shared" si="22"/>
        <v>56</v>
      </c>
      <c r="AK39" s="1122" t="s">
        <v>439</v>
      </c>
      <c r="AL39" s="1123" t="s">
        <v>440</v>
      </c>
      <c r="AM39" s="1086" t="s">
        <v>2</v>
      </c>
    </row>
    <row r="40" spans="1:39">
      <c r="A40" s="966">
        <v>45592</v>
      </c>
      <c r="B40" s="992" t="s">
        <v>478</v>
      </c>
      <c r="C40" s="992" t="s">
        <v>490</v>
      </c>
      <c r="D40" s="993" t="s">
        <v>484</v>
      </c>
      <c r="E40" s="1029" t="s">
        <v>282</v>
      </c>
      <c r="F40" s="970">
        <v>264494</v>
      </c>
      <c r="G40" s="970"/>
      <c r="H40" s="970">
        <v>264494</v>
      </c>
      <c r="I40" s="970"/>
      <c r="J40" s="971">
        <f t="shared" si="0"/>
        <v>0</v>
      </c>
      <c r="K40" s="970">
        <v>264494</v>
      </c>
      <c r="L40" s="541">
        <f t="shared" si="1"/>
        <v>0</v>
      </c>
      <c r="M40" s="970">
        <v>264706</v>
      </c>
      <c r="N40" s="970"/>
      <c r="O40" s="541">
        <f t="shared" si="15"/>
        <v>212</v>
      </c>
      <c r="P40" s="541">
        <f t="shared" si="16"/>
        <v>212</v>
      </c>
      <c r="Q40" s="970">
        <v>264706</v>
      </c>
      <c r="R40" s="970"/>
      <c r="S40" s="971">
        <f t="shared" si="4"/>
        <v>0</v>
      </c>
      <c r="T40" s="542">
        <f t="shared" si="17"/>
        <v>212</v>
      </c>
      <c r="U40" s="542"/>
      <c r="V40" s="541">
        <f t="shared" si="18"/>
        <v>212</v>
      </c>
      <c r="W40" s="543">
        <f t="shared" si="19"/>
        <v>0</v>
      </c>
      <c r="X40" s="972" t="s">
        <v>491</v>
      </c>
      <c r="Y40" s="972" t="s">
        <v>492</v>
      </c>
      <c r="Z40" s="972" t="s">
        <v>29</v>
      </c>
      <c r="AA40" s="972">
        <v>2012</v>
      </c>
      <c r="AB40" s="993" t="s">
        <v>484</v>
      </c>
      <c r="AC40" s="973">
        <v>10</v>
      </c>
      <c r="AD40" s="974">
        <f t="shared" si="8"/>
        <v>21.2</v>
      </c>
      <c r="AE40" s="975">
        <v>23.45</v>
      </c>
      <c r="AF40" s="544">
        <f t="shared" si="9"/>
        <v>497.14</v>
      </c>
      <c r="AG40" s="1030" t="s">
        <v>279</v>
      </c>
      <c r="AH40" s="1007">
        <f t="shared" si="20"/>
        <v>497.14</v>
      </c>
      <c r="AI40" s="978">
        <f t="shared" si="21"/>
        <v>21.2</v>
      </c>
      <c r="AJ40" s="982">
        <f t="shared" si="22"/>
        <v>212</v>
      </c>
      <c r="AK40" s="1124">
        <v>622</v>
      </c>
      <c r="AL40" s="1128">
        <v>600</v>
      </c>
      <c r="AM40" s="1073">
        <v>45593</v>
      </c>
    </row>
    <row r="41" spans="1:39">
      <c r="A41" s="966">
        <v>45592</v>
      </c>
      <c r="B41" s="992" t="s">
        <v>478</v>
      </c>
      <c r="C41" s="992" t="s">
        <v>490</v>
      </c>
      <c r="D41" s="993" t="s">
        <v>434</v>
      </c>
      <c r="E41" s="1029" t="s">
        <v>282</v>
      </c>
      <c r="F41" s="970">
        <v>264706</v>
      </c>
      <c r="G41" s="970"/>
      <c r="H41" s="970">
        <v>264706</v>
      </c>
      <c r="I41" s="970"/>
      <c r="J41" s="971">
        <f t="shared" si="0"/>
        <v>0</v>
      </c>
      <c r="K41" s="970">
        <v>264706</v>
      </c>
      <c r="L41" s="541">
        <f t="shared" si="1"/>
        <v>0</v>
      </c>
      <c r="M41" s="970">
        <v>264751</v>
      </c>
      <c r="N41" s="970"/>
      <c r="O41" s="541">
        <f t="shared" si="15"/>
        <v>45</v>
      </c>
      <c r="P41" s="541">
        <f t="shared" si="16"/>
        <v>45</v>
      </c>
      <c r="Q41" s="970">
        <v>264791</v>
      </c>
      <c r="R41" s="970"/>
      <c r="S41" s="971">
        <f t="shared" si="4"/>
        <v>40</v>
      </c>
      <c r="T41" s="542">
        <f t="shared" si="17"/>
        <v>85</v>
      </c>
      <c r="U41" s="542"/>
      <c r="V41" s="541">
        <f t="shared" si="18"/>
        <v>45</v>
      </c>
      <c r="W41" s="543">
        <f t="shared" si="19"/>
        <v>40</v>
      </c>
      <c r="X41" s="972" t="s">
        <v>491</v>
      </c>
      <c r="Y41" s="972" t="s">
        <v>492</v>
      </c>
      <c r="Z41" s="972" t="s">
        <v>29</v>
      </c>
      <c r="AA41" s="972">
        <v>2012</v>
      </c>
      <c r="AB41" s="993" t="s">
        <v>434</v>
      </c>
      <c r="AC41" s="973">
        <v>10</v>
      </c>
      <c r="AD41" s="974">
        <f t="shared" si="8"/>
        <v>8.5</v>
      </c>
      <c r="AE41" s="975">
        <v>23.45</v>
      </c>
      <c r="AF41" s="544">
        <f t="shared" si="9"/>
        <v>199.32499999999999</v>
      </c>
      <c r="AG41" s="1030" t="s">
        <v>279</v>
      </c>
      <c r="AH41" s="1007">
        <f t="shared" si="20"/>
        <v>199.32499999999999</v>
      </c>
      <c r="AI41" s="978">
        <f t="shared" si="21"/>
        <v>8.5</v>
      </c>
      <c r="AJ41" s="982">
        <f t="shared" si="22"/>
        <v>85</v>
      </c>
      <c r="AK41" s="1126"/>
      <c r="AL41" s="1127"/>
      <c r="AM41" s="960"/>
    </row>
    <row r="42" spans="1:39">
      <c r="A42" s="966">
        <v>45596</v>
      </c>
      <c r="B42" s="992" t="s">
        <v>479</v>
      </c>
      <c r="C42" s="992" t="s">
        <v>484</v>
      </c>
      <c r="D42" s="993" t="s">
        <v>434</v>
      </c>
      <c r="E42" s="1029" t="s">
        <v>282</v>
      </c>
      <c r="F42" s="970">
        <v>264751</v>
      </c>
      <c r="G42" s="970"/>
      <c r="H42" s="970">
        <v>264751</v>
      </c>
      <c r="I42" s="970"/>
      <c r="J42" s="971">
        <f t="shared" si="0"/>
        <v>0</v>
      </c>
      <c r="K42" s="970">
        <v>264791</v>
      </c>
      <c r="L42" s="541">
        <f t="shared" si="1"/>
        <v>40</v>
      </c>
      <c r="M42" s="970">
        <v>264791</v>
      </c>
      <c r="N42" s="970"/>
      <c r="O42" s="541">
        <f t="shared" si="15"/>
        <v>0</v>
      </c>
      <c r="P42" s="541">
        <f t="shared" si="16"/>
        <v>40</v>
      </c>
      <c r="Q42" s="970">
        <v>264791</v>
      </c>
      <c r="R42" s="970"/>
      <c r="S42" s="971">
        <f t="shared" si="4"/>
        <v>0</v>
      </c>
      <c r="T42" s="542">
        <f t="shared" si="17"/>
        <v>40</v>
      </c>
      <c r="U42" s="542"/>
      <c r="V42" s="541">
        <f t="shared" si="18"/>
        <v>40</v>
      </c>
      <c r="W42" s="543">
        <f t="shared" si="19"/>
        <v>0</v>
      </c>
      <c r="X42" s="972" t="s">
        <v>491</v>
      </c>
      <c r="Y42" s="972" t="s">
        <v>492</v>
      </c>
      <c r="Z42" s="972" t="s">
        <v>29</v>
      </c>
      <c r="AA42" s="972">
        <v>2012</v>
      </c>
      <c r="AB42" s="993" t="s">
        <v>434</v>
      </c>
      <c r="AC42" s="973">
        <v>10</v>
      </c>
      <c r="AD42" s="974">
        <f t="shared" ref="AD42" si="23">T42/AC42</f>
        <v>4</v>
      </c>
      <c r="AE42" s="975">
        <v>23.45</v>
      </c>
      <c r="AF42" s="544">
        <f t="shared" ref="AF42" si="24">AD42*AE42</f>
        <v>93.8</v>
      </c>
      <c r="AG42" s="1030" t="s">
        <v>279</v>
      </c>
      <c r="AH42" s="1007">
        <f t="shared" ref="AH42" si="25">AF42</f>
        <v>93.8</v>
      </c>
      <c r="AI42" s="978">
        <f t="shared" ref="AI42" si="26">AD42</f>
        <v>4</v>
      </c>
      <c r="AJ42" s="982">
        <f t="shared" ref="AJ42" si="27">T42</f>
        <v>40</v>
      </c>
      <c r="AK42" s="1122" t="s">
        <v>439</v>
      </c>
      <c r="AL42" s="1123" t="s">
        <v>440</v>
      </c>
      <c r="AM42" s="1086" t="s">
        <v>2</v>
      </c>
    </row>
    <row r="43" spans="1:39">
      <c r="A43" s="966">
        <v>45605</v>
      </c>
      <c r="B43" s="992" t="s">
        <v>479</v>
      </c>
      <c r="C43" s="992" t="s">
        <v>484</v>
      </c>
      <c r="D43" s="993" t="s">
        <v>583</v>
      </c>
      <c r="E43" s="1029" t="s">
        <v>282</v>
      </c>
      <c r="F43" s="970">
        <v>264791</v>
      </c>
      <c r="G43" s="970"/>
      <c r="H43" s="970">
        <v>264791</v>
      </c>
      <c r="I43" s="970"/>
      <c r="J43" s="971">
        <f t="shared" si="0"/>
        <v>0</v>
      </c>
      <c r="K43" s="970">
        <v>264791</v>
      </c>
      <c r="L43" s="541">
        <f t="shared" si="1"/>
        <v>0</v>
      </c>
      <c r="M43" s="970">
        <v>264941</v>
      </c>
      <c r="N43" s="970"/>
      <c r="O43" s="541">
        <f t="shared" si="15"/>
        <v>150</v>
      </c>
      <c r="P43" s="541">
        <f t="shared" si="16"/>
        <v>150</v>
      </c>
      <c r="Q43" s="970">
        <v>264941</v>
      </c>
      <c r="R43" s="970"/>
      <c r="S43" s="971">
        <f t="shared" si="4"/>
        <v>0</v>
      </c>
      <c r="T43" s="542">
        <f t="shared" si="17"/>
        <v>150</v>
      </c>
      <c r="U43" s="542"/>
      <c r="V43" s="541">
        <f t="shared" si="18"/>
        <v>150</v>
      </c>
      <c r="W43" s="543">
        <f t="shared" si="19"/>
        <v>0</v>
      </c>
      <c r="X43" s="972" t="s">
        <v>491</v>
      </c>
      <c r="Y43" s="972" t="s">
        <v>492</v>
      </c>
      <c r="Z43" s="972" t="s">
        <v>29</v>
      </c>
      <c r="AA43" s="972">
        <v>2012</v>
      </c>
      <c r="AB43" s="993" t="s">
        <v>434</v>
      </c>
      <c r="AC43" s="973">
        <v>10</v>
      </c>
      <c r="AD43" s="974">
        <f t="shared" ref="AD43" si="28">T43/AC43</f>
        <v>15</v>
      </c>
      <c r="AE43" s="975">
        <v>23.45</v>
      </c>
      <c r="AF43" s="544">
        <f t="shared" ref="AF43" si="29">AD43*AE43</f>
        <v>351.75</v>
      </c>
      <c r="AG43" s="1030" t="s">
        <v>279</v>
      </c>
      <c r="AH43" s="1007">
        <f t="shared" ref="AH43" si="30">AF43</f>
        <v>351.75</v>
      </c>
      <c r="AI43" s="978">
        <f t="shared" ref="AI43" si="31">AD43</f>
        <v>15</v>
      </c>
      <c r="AJ43" s="982">
        <f t="shared" ref="AJ43" si="32">T43</f>
        <v>150</v>
      </c>
      <c r="AK43" s="1129">
        <f>SUM(AH41:AH43)</f>
        <v>644.875</v>
      </c>
      <c r="AL43" s="1128">
        <v>600</v>
      </c>
      <c r="AM43" s="1073">
        <v>45607</v>
      </c>
    </row>
    <row r="44" spans="1:39">
      <c r="A44" s="966">
        <v>45605</v>
      </c>
      <c r="B44" s="992" t="s">
        <v>479</v>
      </c>
      <c r="C44" s="992" t="s">
        <v>484</v>
      </c>
      <c r="D44" s="993" t="s">
        <v>583</v>
      </c>
      <c r="E44" s="1029" t="s">
        <v>282</v>
      </c>
      <c r="F44" s="970">
        <v>264791</v>
      </c>
      <c r="G44" s="970"/>
      <c r="H44" s="970">
        <v>264791</v>
      </c>
      <c r="I44" s="970"/>
      <c r="J44" s="971">
        <f t="shared" ref="J44" si="33">H44-F44</f>
        <v>0</v>
      </c>
      <c r="K44" s="970">
        <v>264791</v>
      </c>
      <c r="L44" s="541">
        <f t="shared" ref="L44" si="34">K44-H44</f>
        <v>0</v>
      </c>
      <c r="M44" s="970">
        <v>264941</v>
      </c>
      <c r="N44" s="970"/>
      <c r="O44" s="541">
        <f t="shared" ref="O44" si="35">M44-K44</f>
        <v>150</v>
      </c>
      <c r="P44" s="541">
        <f t="shared" ref="P44" si="36">M44-H44</f>
        <v>150</v>
      </c>
      <c r="Q44" s="970">
        <v>264941</v>
      </c>
      <c r="R44" s="970"/>
      <c r="S44" s="971">
        <f t="shared" ref="S44" si="37">Q44-M44</f>
        <v>0</v>
      </c>
      <c r="T44" s="542">
        <f t="shared" ref="T44" si="38">Q44-F44</f>
        <v>150</v>
      </c>
      <c r="U44" s="542"/>
      <c r="V44" s="541">
        <f t="shared" ref="V44" si="39">P44</f>
        <v>150</v>
      </c>
      <c r="W44" s="543">
        <f t="shared" ref="W44" si="40">T44-V44</f>
        <v>0</v>
      </c>
      <c r="X44" s="972" t="s">
        <v>491</v>
      </c>
      <c r="Y44" s="972" t="s">
        <v>492</v>
      </c>
      <c r="Z44" s="972" t="s">
        <v>29</v>
      </c>
      <c r="AA44" s="972">
        <v>2012</v>
      </c>
      <c r="AB44" s="993" t="s">
        <v>434</v>
      </c>
      <c r="AC44" s="973">
        <v>10</v>
      </c>
      <c r="AD44" s="974">
        <f t="shared" ref="AD44" si="41">T44/AC44</f>
        <v>15</v>
      </c>
      <c r="AE44" s="975">
        <v>23.45</v>
      </c>
      <c r="AF44" s="544">
        <f t="shared" ref="AF44" si="42">AD44*AE44</f>
        <v>351.75</v>
      </c>
      <c r="AG44" s="1030" t="s">
        <v>279</v>
      </c>
      <c r="AH44" s="1007">
        <f t="shared" ref="AH44" si="43">AF44</f>
        <v>351.75</v>
      </c>
      <c r="AI44" s="978">
        <f t="shared" ref="AI44" si="44">AD44</f>
        <v>15</v>
      </c>
      <c r="AJ44" s="982">
        <f t="shared" ref="AJ44" si="45">T44</f>
        <v>150</v>
      </c>
      <c r="AK44" s="1040"/>
      <c r="AL44" s="985"/>
      <c r="AM44" s="986"/>
    </row>
    <row r="45" spans="1:39">
      <c r="A45" s="966">
        <v>45608</v>
      </c>
      <c r="B45" s="992" t="s">
        <v>126</v>
      </c>
      <c r="C45" s="992" t="s">
        <v>580</v>
      </c>
      <c r="D45" s="993" t="s">
        <v>433</v>
      </c>
      <c r="E45" s="1029" t="s">
        <v>282</v>
      </c>
      <c r="F45" s="970">
        <v>264941</v>
      </c>
      <c r="G45" s="970"/>
      <c r="H45" s="970">
        <v>264941</v>
      </c>
      <c r="I45" s="970"/>
      <c r="J45" s="971">
        <f t="shared" ref="J45" si="46">H45-F45</f>
        <v>0</v>
      </c>
      <c r="K45" s="970">
        <v>264941</v>
      </c>
      <c r="L45" s="541">
        <f t="shared" ref="L45" si="47">K45-H45</f>
        <v>0</v>
      </c>
      <c r="M45" s="970">
        <v>264957</v>
      </c>
      <c r="N45" s="970"/>
      <c r="O45" s="541">
        <f t="shared" ref="O45" si="48">M45-K45</f>
        <v>16</v>
      </c>
      <c r="P45" s="541">
        <f t="shared" ref="P45" si="49">M45-H45</f>
        <v>16</v>
      </c>
      <c r="Q45" s="970">
        <v>264957</v>
      </c>
      <c r="R45" s="970"/>
      <c r="S45" s="971">
        <f t="shared" ref="S45" si="50">Q45-M45</f>
        <v>0</v>
      </c>
      <c r="T45" s="542">
        <f t="shared" ref="T45" si="51">Q45-F45</f>
        <v>16</v>
      </c>
      <c r="U45" s="542"/>
      <c r="V45" s="541">
        <f t="shared" ref="V45" si="52">P45</f>
        <v>16</v>
      </c>
      <c r="W45" s="543">
        <f t="shared" ref="W45" si="53">T45-V45</f>
        <v>0</v>
      </c>
      <c r="X45" s="972" t="s">
        <v>491</v>
      </c>
      <c r="Y45" s="972" t="s">
        <v>492</v>
      </c>
      <c r="Z45" s="972" t="s">
        <v>29</v>
      </c>
      <c r="AA45" s="972">
        <v>2012</v>
      </c>
      <c r="AB45" s="993" t="s">
        <v>434</v>
      </c>
      <c r="AC45" s="973">
        <v>10</v>
      </c>
      <c r="AD45" s="974">
        <f t="shared" ref="AD45" si="54">T45/AC45</f>
        <v>1.6</v>
      </c>
      <c r="AE45" s="975">
        <v>23.45</v>
      </c>
      <c r="AF45" s="544">
        <f t="shared" ref="AF45" si="55">AD45*AE45</f>
        <v>37.520000000000003</v>
      </c>
      <c r="AG45" s="1030" t="s">
        <v>279</v>
      </c>
      <c r="AH45" s="1007">
        <f t="shared" ref="AH45" si="56">AF45</f>
        <v>37.520000000000003</v>
      </c>
      <c r="AI45" s="978">
        <f t="shared" ref="AI45" si="57">AD45</f>
        <v>1.6</v>
      </c>
      <c r="AJ45" s="982">
        <f t="shared" ref="AJ45" si="58">T45</f>
        <v>16</v>
      </c>
      <c r="AK45" s="1040"/>
      <c r="AL45" s="985"/>
      <c r="AM45" s="991"/>
    </row>
    <row r="46" spans="1:39">
      <c r="A46" s="966">
        <v>45609</v>
      </c>
      <c r="B46" s="992" t="s">
        <v>126</v>
      </c>
      <c r="C46" s="992" t="s">
        <v>580</v>
      </c>
      <c r="D46" s="993" t="s">
        <v>433</v>
      </c>
      <c r="E46" s="1029" t="s">
        <v>282</v>
      </c>
      <c r="F46" s="970">
        <v>264957</v>
      </c>
      <c r="G46" s="970"/>
      <c r="H46" s="970">
        <v>264957</v>
      </c>
      <c r="I46" s="970"/>
      <c r="J46" s="971">
        <f t="shared" ref="J46" si="59">H46-F46</f>
        <v>0</v>
      </c>
      <c r="K46" s="970">
        <v>264957</v>
      </c>
      <c r="L46" s="541">
        <f t="shared" ref="L46" si="60">K46-H46</f>
        <v>0</v>
      </c>
      <c r="M46" s="970">
        <v>264993</v>
      </c>
      <c r="N46" s="970"/>
      <c r="O46" s="541">
        <f t="shared" ref="O46" si="61">M46-K46</f>
        <v>36</v>
      </c>
      <c r="P46" s="541">
        <f t="shared" ref="P46" si="62">M46-H46</f>
        <v>36</v>
      </c>
      <c r="Q46" s="970">
        <v>264993</v>
      </c>
      <c r="R46" s="970"/>
      <c r="S46" s="971">
        <f t="shared" ref="S46" si="63">Q46-M46</f>
        <v>0</v>
      </c>
      <c r="T46" s="542">
        <f t="shared" ref="T46" si="64">Q46-F46</f>
        <v>36</v>
      </c>
      <c r="U46" s="542"/>
      <c r="V46" s="541">
        <f t="shared" ref="V46" si="65">P46</f>
        <v>36</v>
      </c>
      <c r="W46" s="543">
        <f t="shared" ref="W46" si="66">T46-V46</f>
        <v>0</v>
      </c>
      <c r="X46" s="972" t="s">
        <v>491</v>
      </c>
      <c r="Y46" s="972" t="s">
        <v>492</v>
      </c>
      <c r="Z46" s="972" t="s">
        <v>29</v>
      </c>
      <c r="AA46" s="972">
        <v>2012</v>
      </c>
      <c r="AB46" s="993" t="s">
        <v>434</v>
      </c>
      <c r="AC46" s="973">
        <v>10</v>
      </c>
      <c r="AD46" s="974">
        <f t="shared" ref="AD46" si="67">T46/AC46</f>
        <v>3.6</v>
      </c>
      <c r="AE46" s="975">
        <v>23.45</v>
      </c>
      <c r="AF46" s="544">
        <f t="shared" ref="AF46" si="68">AD46*AE46</f>
        <v>84.42</v>
      </c>
      <c r="AG46" s="1030" t="s">
        <v>279</v>
      </c>
      <c r="AH46" s="1007">
        <f t="shared" ref="AH46" si="69">AF46</f>
        <v>84.42</v>
      </c>
      <c r="AI46" s="978">
        <f t="shared" ref="AI46" si="70">AD46</f>
        <v>3.6</v>
      </c>
      <c r="AJ46" s="982">
        <f t="shared" ref="AJ46" si="71">T46</f>
        <v>36</v>
      </c>
      <c r="AK46" s="1122" t="s">
        <v>439</v>
      </c>
      <c r="AL46" s="1123" t="s">
        <v>440</v>
      </c>
      <c r="AM46" s="1086" t="s">
        <v>2</v>
      </c>
    </row>
    <row r="47" spans="1:39">
      <c r="A47" s="966">
        <v>45610</v>
      </c>
      <c r="B47" s="992" t="s">
        <v>126</v>
      </c>
      <c r="C47" s="992" t="s">
        <v>580</v>
      </c>
      <c r="D47" s="993" t="s">
        <v>433</v>
      </c>
      <c r="E47" s="1029" t="s">
        <v>282</v>
      </c>
      <c r="F47" s="970">
        <v>264993</v>
      </c>
      <c r="G47" s="970"/>
      <c r="H47" s="970">
        <v>264993</v>
      </c>
      <c r="I47" s="970"/>
      <c r="J47" s="971">
        <f t="shared" ref="J47" si="72">H47-F47</f>
        <v>0</v>
      </c>
      <c r="K47" s="970">
        <v>264993</v>
      </c>
      <c r="L47" s="541">
        <f t="shared" ref="L47" si="73">K47-H47</f>
        <v>0</v>
      </c>
      <c r="M47" s="970">
        <v>265006</v>
      </c>
      <c r="N47" s="970"/>
      <c r="O47" s="541">
        <f t="shared" ref="O47" si="74">M47-K47</f>
        <v>13</v>
      </c>
      <c r="P47" s="541">
        <f t="shared" ref="P47" si="75">M47-H47</f>
        <v>13</v>
      </c>
      <c r="Q47" s="970">
        <v>265006</v>
      </c>
      <c r="R47" s="970"/>
      <c r="S47" s="971">
        <f t="shared" ref="S47" si="76">Q47-M47</f>
        <v>0</v>
      </c>
      <c r="T47" s="542">
        <f t="shared" ref="T47" si="77">Q47-F47</f>
        <v>13</v>
      </c>
      <c r="U47" s="542"/>
      <c r="V47" s="541">
        <f t="shared" ref="V47" si="78">P47</f>
        <v>13</v>
      </c>
      <c r="W47" s="543">
        <f t="shared" ref="W47" si="79">T47-V47</f>
        <v>0</v>
      </c>
      <c r="X47" s="972" t="s">
        <v>491</v>
      </c>
      <c r="Y47" s="972" t="s">
        <v>492</v>
      </c>
      <c r="Z47" s="972" t="s">
        <v>29</v>
      </c>
      <c r="AA47" s="972">
        <v>2012</v>
      </c>
      <c r="AB47" s="993" t="s">
        <v>434</v>
      </c>
      <c r="AC47" s="973">
        <v>10</v>
      </c>
      <c r="AD47" s="974">
        <f t="shared" ref="AD47" si="80">T47/AC47</f>
        <v>1.3</v>
      </c>
      <c r="AE47" s="975">
        <v>23.45</v>
      </c>
      <c r="AF47" s="544">
        <f t="shared" ref="AF47" si="81">AD47*AE47</f>
        <v>30.484999999999999</v>
      </c>
      <c r="AG47" s="1030" t="s">
        <v>279</v>
      </c>
      <c r="AH47" s="1007">
        <f t="shared" ref="AH47" si="82">AF47</f>
        <v>30.484999999999999</v>
      </c>
      <c r="AI47" s="978">
        <f t="shared" ref="AI47" si="83">AD47</f>
        <v>1.3</v>
      </c>
      <c r="AJ47" s="982">
        <f t="shared" ref="AJ47" si="84">T47</f>
        <v>13</v>
      </c>
      <c r="AK47" s="1129">
        <f>SUM(AH44:AH47)</f>
        <v>504.17500000000001</v>
      </c>
      <c r="AL47" s="1128">
        <v>500</v>
      </c>
      <c r="AM47" s="1073">
        <v>45611</v>
      </c>
    </row>
    <row r="48" spans="1:39">
      <c r="A48" s="966">
        <v>45611</v>
      </c>
      <c r="B48" s="992" t="s">
        <v>126</v>
      </c>
      <c r="C48" s="992" t="s">
        <v>580</v>
      </c>
      <c r="D48" s="993" t="s">
        <v>433</v>
      </c>
      <c r="E48" s="1029" t="s">
        <v>282</v>
      </c>
      <c r="F48" s="970">
        <v>265006</v>
      </c>
      <c r="G48" s="970"/>
      <c r="H48" s="970">
        <v>265006</v>
      </c>
      <c r="I48" s="970"/>
      <c r="J48" s="971">
        <f t="shared" ref="J48" si="85">H48-F48</f>
        <v>0</v>
      </c>
      <c r="K48" s="970">
        <v>265006</v>
      </c>
      <c r="L48" s="541">
        <f t="shared" ref="L48" si="86">K48-H48</f>
        <v>0</v>
      </c>
      <c r="M48" s="970">
        <v>265173</v>
      </c>
      <c r="N48" s="970"/>
      <c r="O48" s="541">
        <f t="shared" ref="O48" si="87">M48-K48</f>
        <v>167</v>
      </c>
      <c r="P48" s="541">
        <f t="shared" ref="P48" si="88">M48-H48</f>
        <v>167</v>
      </c>
      <c r="Q48" s="970">
        <v>265173</v>
      </c>
      <c r="R48" s="970"/>
      <c r="S48" s="971">
        <f t="shared" ref="S48" si="89">Q48-M48</f>
        <v>0</v>
      </c>
      <c r="T48" s="542">
        <f t="shared" ref="T48" si="90">Q48-F48</f>
        <v>167</v>
      </c>
      <c r="U48" s="542"/>
      <c r="V48" s="541">
        <f t="shared" ref="V48" si="91">P48</f>
        <v>167</v>
      </c>
      <c r="W48" s="543">
        <f t="shared" ref="W48" si="92">T48-V48</f>
        <v>0</v>
      </c>
      <c r="X48" s="972" t="s">
        <v>491</v>
      </c>
      <c r="Y48" s="972" t="s">
        <v>492</v>
      </c>
      <c r="Z48" s="972" t="s">
        <v>29</v>
      </c>
      <c r="AA48" s="972">
        <v>2012</v>
      </c>
      <c r="AB48" s="993" t="s">
        <v>434</v>
      </c>
      <c r="AC48" s="973">
        <v>12</v>
      </c>
      <c r="AD48" s="974">
        <f t="shared" ref="AD48" si="93">T48/AC48</f>
        <v>13.916666666666666</v>
      </c>
      <c r="AE48" s="975">
        <v>23.45</v>
      </c>
      <c r="AF48" s="544">
        <f t="shared" ref="AF48" si="94">AD48*AE48</f>
        <v>326.3458333333333</v>
      </c>
      <c r="AG48" s="1030" t="s">
        <v>279</v>
      </c>
      <c r="AH48" s="1007">
        <f t="shared" ref="AH48" si="95">AF48</f>
        <v>326.3458333333333</v>
      </c>
      <c r="AI48" s="978">
        <f t="shared" ref="AI48" si="96">AD48</f>
        <v>13.916666666666666</v>
      </c>
      <c r="AJ48" s="982">
        <f t="shared" ref="AJ48" si="97">T48</f>
        <v>167</v>
      </c>
      <c r="AK48" s="1039"/>
      <c r="AL48" s="988"/>
    </row>
    <row r="49" spans="1:39">
      <c r="A49" s="966">
        <v>45615</v>
      </c>
      <c r="B49" s="992" t="s">
        <v>126</v>
      </c>
      <c r="C49" s="992" t="s">
        <v>580</v>
      </c>
      <c r="D49" s="993" t="s">
        <v>433</v>
      </c>
      <c r="E49" s="1029" t="s">
        <v>282</v>
      </c>
      <c r="F49" s="970">
        <v>265173</v>
      </c>
      <c r="G49" s="970"/>
      <c r="H49" s="970">
        <v>265173</v>
      </c>
      <c r="I49" s="970"/>
      <c r="J49" s="971">
        <f t="shared" ref="J49" si="98">H49-F49</f>
        <v>0</v>
      </c>
      <c r="K49" s="970">
        <v>265173</v>
      </c>
      <c r="L49" s="541">
        <f t="shared" ref="L49" si="99">K49-H49</f>
        <v>0</v>
      </c>
      <c r="M49" s="970">
        <v>265200</v>
      </c>
      <c r="N49" s="970"/>
      <c r="O49" s="541">
        <f t="shared" ref="O49" si="100">M49-K49</f>
        <v>27</v>
      </c>
      <c r="P49" s="541">
        <f t="shared" ref="P49" si="101">M49-H49</f>
        <v>27</v>
      </c>
      <c r="Q49" s="970">
        <v>265200</v>
      </c>
      <c r="R49" s="970"/>
      <c r="S49" s="971">
        <f t="shared" ref="S49" si="102">Q49-M49</f>
        <v>0</v>
      </c>
      <c r="T49" s="542">
        <f t="shared" ref="T49" si="103">Q49-F49</f>
        <v>27</v>
      </c>
      <c r="U49" s="542"/>
      <c r="V49" s="541">
        <f t="shared" ref="V49" si="104">P49</f>
        <v>27</v>
      </c>
      <c r="W49" s="543">
        <f t="shared" ref="W49" si="105">T49-V49</f>
        <v>0</v>
      </c>
      <c r="X49" s="972" t="s">
        <v>491</v>
      </c>
      <c r="Y49" s="972" t="s">
        <v>492</v>
      </c>
      <c r="Z49" s="972" t="s">
        <v>29</v>
      </c>
      <c r="AA49" s="972">
        <v>2012</v>
      </c>
      <c r="AB49" s="993" t="s">
        <v>434</v>
      </c>
      <c r="AC49" s="973">
        <v>12</v>
      </c>
      <c r="AD49" s="974">
        <f t="shared" ref="AD49" si="106">T49/AC49</f>
        <v>2.25</v>
      </c>
      <c r="AE49" s="975">
        <v>23.45</v>
      </c>
      <c r="AF49" s="544">
        <f t="shared" ref="AF49" si="107">AD49*AE49</f>
        <v>52.762499999999996</v>
      </c>
      <c r="AG49" s="1030" t="s">
        <v>279</v>
      </c>
      <c r="AH49" s="1007">
        <f t="shared" ref="AH49" si="108">AF49</f>
        <v>52.762499999999996</v>
      </c>
      <c r="AI49" s="978">
        <f t="shared" ref="AI49" si="109">AD49</f>
        <v>2.25</v>
      </c>
      <c r="AJ49" s="982">
        <f t="shared" ref="AJ49" si="110">T49</f>
        <v>27</v>
      </c>
      <c r="AK49" s="1039"/>
      <c r="AL49" s="988"/>
    </row>
    <row r="50" spans="1:39">
      <c r="A50" s="966">
        <v>45621</v>
      </c>
      <c r="B50" s="992" t="s">
        <v>126</v>
      </c>
      <c r="C50" s="992" t="s">
        <v>580</v>
      </c>
      <c r="D50" s="993" t="s">
        <v>433</v>
      </c>
      <c r="E50" s="1029" t="s">
        <v>282</v>
      </c>
      <c r="F50" s="970">
        <v>265200</v>
      </c>
      <c r="G50" s="970"/>
      <c r="H50" s="970">
        <v>265200</v>
      </c>
      <c r="I50" s="970"/>
      <c r="J50" s="971">
        <f t="shared" ref="J50" si="111">H50-F50</f>
        <v>0</v>
      </c>
      <c r="K50" s="970">
        <v>265200</v>
      </c>
      <c r="L50" s="541">
        <f t="shared" ref="L50" si="112">K50-H50</f>
        <v>0</v>
      </c>
      <c r="M50" s="970">
        <v>265277</v>
      </c>
      <c r="N50" s="970"/>
      <c r="O50" s="541">
        <f t="shared" ref="O50" si="113">M50-K50</f>
        <v>77</v>
      </c>
      <c r="P50" s="541">
        <f t="shared" ref="P50" si="114">M50-H50</f>
        <v>77</v>
      </c>
      <c r="Q50" s="970">
        <v>265277</v>
      </c>
      <c r="R50" s="970"/>
      <c r="S50" s="971">
        <f t="shared" ref="S50" si="115">Q50-M50</f>
        <v>0</v>
      </c>
      <c r="T50" s="542">
        <f t="shared" ref="T50" si="116">Q50-F50</f>
        <v>77</v>
      </c>
      <c r="U50" s="542"/>
      <c r="V50" s="541">
        <f t="shared" ref="V50" si="117">P50</f>
        <v>77</v>
      </c>
      <c r="W50" s="543">
        <f t="shared" ref="W50" si="118">T50-V50</f>
        <v>0</v>
      </c>
      <c r="X50" s="972" t="s">
        <v>491</v>
      </c>
      <c r="Y50" s="972" t="s">
        <v>492</v>
      </c>
      <c r="Z50" s="972" t="s">
        <v>29</v>
      </c>
      <c r="AA50" s="972">
        <v>2012</v>
      </c>
      <c r="AB50" s="993" t="s">
        <v>434</v>
      </c>
      <c r="AC50" s="973">
        <v>12</v>
      </c>
      <c r="AD50" s="974">
        <f t="shared" ref="AD50" si="119">T50/AC50</f>
        <v>6.416666666666667</v>
      </c>
      <c r="AE50" s="975">
        <v>23.45</v>
      </c>
      <c r="AF50" s="544">
        <f t="shared" ref="AF50" si="120">AD50*AE50</f>
        <v>150.47083333333333</v>
      </c>
      <c r="AG50" s="1030" t="s">
        <v>279</v>
      </c>
      <c r="AH50" s="1007">
        <f t="shared" ref="AH50" si="121">AF50</f>
        <v>150.47083333333333</v>
      </c>
      <c r="AI50" s="978">
        <f t="shared" ref="AI50" si="122">AD50</f>
        <v>6.416666666666667</v>
      </c>
      <c r="AJ50" s="982">
        <f t="shared" ref="AJ50" si="123">T50</f>
        <v>77</v>
      </c>
      <c r="AK50" s="1039"/>
      <c r="AL50" s="988"/>
    </row>
    <row r="51" spans="1:39">
      <c r="A51" s="966">
        <v>45624</v>
      </c>
      <c r="B51" s="992" t="s">
        <v>479</v>
      </c>
      <c r="C51" s="992" t="s">
        <v>484</v>
      </c>
      <c r="D51" s="993" t="s">
        <v>583</v>
      </c>
      <c r="E51" s="1029" t="s">
        <v>282</v>
      </c>
      <c r="F51" s="970">
        <v>265277</v>
      </c>
      <c r="G51" s="970"/>
      <c r="H51" s="970">
        <v>265277</v>
      </c>
      <c r="I51" s="970"/>
      <c r="J51" s="971">
        <f t="shared" ref="J51" si="124">H51-F51</f>
        <v>0</v>
      </c>
      <c r="K51" s="970">
        <v>265295</v>
      </c>
      <c r="L51" s="541">
        <f t="shared" ref="L51" si="125">K51-H51</f>
        <v>18</v>
      </c>
      <c r="M51" s="970">
        <v>265295</v>
      </c>
      <c r="N51" s="970"/>
      <c r="O51" s="541">
        <f t="shared" ref="O51" si="126">M51-K51</f>
        <v>0</v>
      </c>
      <c r="P51" s="541">
        <f t="shared" ref="P51" si="127">M51-H51</f>
        <v>18</v>
      </c>
      <c r="Q51" s="970">
        <v>265319</v>
      </c>
      <c r="R51" s="970"/>
      <c r="S51" s="971">
        <f t="shared" ref="S51" si="128">Q51-M51</f>
        <v>24</v>
      </c>
      <c r="T51" s="542">
        <f t="shared" ref="T51" si="129">Q51-F51</f>
        <v>42</v>
      </c>
      <c r="U51" s="542"/>
      <c r="V51" s="541">
        <f t="shared" ref="V51" si="130">P51</f>
        <v>18</v>
      </c>
      <c r="W51" s="543">
        <f t="shared" ref="W51" si="131">T51-V51</f>
        <v>24</v>
      </c>
      <c r="X51" s="972" t="s">
        <v>491</v>
      </c>
      <c r="Y51" s="972" t="s">
        <v>492</v>
      </c>
      <c r="Z51" s="972" t="s">
        <v>29</v>
      </c>
      <c r="AA51" s="972">
        <v>2012</v>
      </c>
      <c r="AB51" s="993" t="s">
        <v>434</v>
      </c>
      <c r="AC51" s="973">
        <v>12</v>
      </c>
      <c r="AD51" s="974">
        <f t="shared" ref="AD51" si="132">T51/AC51</f>
        <v>3.5</v>
      </c>
      <c r="AE51" s="975">
        <v>23.45</v>
      </c>
      <c r="AF51" s="544">
        <f t="shared" ref="AF51" si="133">AD51*AE51</f>
        <v>82.075000000000003</v>
      </c>
      <c r="AG51" s="1030" t="s">
        <v>279</v>
      </c>
      <c r="AH51" s="1007">
        <f t="shared" ref="AH51" si="134">AF51</f>
        <v>82.075000000000003</v>
      </c>
      <c r="AI51" s="978">
        <f t="shared" ref="AI51" si="135">AD51</f>
        <v>3.5</v>
      </c>
      <c r="AJ51" s="982">
        <f t="shared" ref="AJ51" si="136">T51</f>
        <v>42</v>
      </c>
      <c r="AK51" s="1039"/>
      <c r="AL51" s="988"/>
    </row>
    <row r="52" spans="1:39">
      <c r="A52" s="966">
        <v>45633</v>
      </c>
      <c r="B52" s="992" t="s">
        <v>478</v>
      </c>
      <c r="C52" s="992" t="s">
        <v>484</v>
      </c>
      <c r="D52" s="993" t="s">
        <v>583</v>
      </c>
      <c r="E52" s="1029" t="s">
        <v>282</v>
      </c>
      <c r="F52" s="970">
        <v>265319</v>
      </c>
      <c r="G52" s="970"/>
      <c r="H52" s="970">
        <v>265339</v>
      </c>
      <c r="I52" s="970"/>
      <c r="J52" s="971">
        <f t="shared" ref="J52" si="137">H52-F52</f>
        <v>20</v>
      </c>
      <c r="K52" s="970">
        <v>265339</v>
      </c>
      <c r="L52" s="541">
        <f t="shared" ref="L52" si="138">K52-H52</f>
        <v>0</v>
      </c>
      <c r="M52" s="970">
        <v>265370</v>
      </c>
      <c r="N52" s="970"/>
      <c r="O52" s="541">
        <f t="shared" ref="O52" si="139">M52-K52</f>
        <v>31</v>
      </c>
      <c r="P52" s="541">
        <f t="shared" ref="P52" si="140">M52-H52</f>
        <v>31</v>
      </c>
      <c r="Q52" s="970">
        <v>265376</v>
      </c>
      <c r="R52" s="970"/>
      <c r="S52" s="971">
        <f t="shared" ref="S52" si="141">Q52-M52</f>
        <v>6</v>
      </c>
      <c r="T52" s="542">
        <f t="shared" ref="T52" si="142">Q52-F52</f>
        <v>57</v>
      </c>
      <c r="U52" s="542"/>
      <c r="V52" s="541">
        <f t="shared" ref="V52" si="143">P52</f>
        <v>31</v>
      </c>
      <c r="W52" s="543">
        <f t="shared" ref="W52" si="144">T52-V52</f>
        <v>26</v>
      </c>
      <c r="X52" s="972" t="s">
        <v>491</v>
      </c>
      <c r="Y52" s="972" t="s">
        <v>492</v>
      </c>
      <c r="Z52" s="972" t="s">
        <v>29</v>
      </c>
      <c r="AA52" s="972">
        <v>2012</v>
      </c>
      <c r="AB52" s="993" t="s">
        <v>434</v>
      </c>
      <c r="AC52" s="973">
        <v>12</v>
      </c>
      <c r="AD52" s="974">
        <f t="shared" ref="AD52" si="145">T52/AC52</f>
        <v>4.75</v>
      </c>
      <c r="AE52" s="975">
        <v>23.45</v>
      </c>
      <c r="AF52" s="544">
        <f t="shared" ref="AF52" si="146">AD52*AE52</f>
        <v>111.3875</v>
      </c>
      <c r="AG52" s="1030" t="s">
        <v>279</v>
      </c>
      <c r="AH52" s="1007">
        <f t="shared" ref="AH52" si="147">AF52</f>
        <v>111.3875</v>
      </c>
      <c r="AI52" s="978">
        <f t="shared" ref="AI52" si="148">AD52</f>
        <v>4.75</v>
      </c>
      <c r="AJ52" s="982">
        <f t="shared" ref="AJ52" si="149">T52</f>
        <v>57</v>
      </c>
      <c r="AK52" s="1122" t="s">
        <v>439</v>
      </c>
      <c r="AL52" s="1123" t="s">
        <v>440</v>
      </c>
      <c r="AM52" s="1086" t="s">
        <v>2</v>
      </c>
    </row>
    <row r="53" spans="1:39">
      <c r="A53" s="966">
        <v>45633</v>
      </c>
      <c r="B53" s="992" t="s">
        <v>590</v>
      </c>
      <c r="C53" s="992" t="s">
        <v>26</v>
      </c>
      <c r="D53" s="993" t="s">
        <v>604</v>
      </c>
      <c r="E53" s="1029" t="s">
        <v>282</v>
      </c>
      <c r="F53" s="970">
        <v>265376</v>
      </c>
      <c r="G53" s="970"/>
      <c r="H53" s="970">
        <v>265376</v>
      </c>
      <c r="I53" s="970"/>
      <c r="J53" s="971">
        <f t="shared" ref="J53" si="150">H53-F53</f>
        <v>0</v>
      </c>
      <c r="K53" s="970">
        <v>265376</v>
      </c>
      <c r="L53" s="541">
        <f t="shared" ref="L53" si="151">K53-H53</f>
        <v>0</v>
      </c>
      <c r="M53" s="970">
        <v>265433</v>
      </c>
      <c r="N53" s="970"/>
      <c r="O53" s="541">
        <f t="shared" ref="O53" si="152">M53-K53</f>
        <v>57</v>
      </c>
      <c r="P53" s="541">
        <f t="shared" ref="P53" si="153">M53-H53</f>
        <v>57</v>
      </c>
      <c r="Q53" s="970">
        <v>265433</v>
      </c>
      <c r="R53" s="970"/>
      <c r="S53" s="971">
        <f t="shared" ref="S53" si="154">Q53-M53</f>
        <v>0</v>
      </c>
      <c r="T53" s="542">
        <f t="shared" ref="T53" si="155">Q53-F53</f>
        <v>57</v>
      </c>
      <c r="U53" s="542"/>
      <c r="V53" s="541">
        <f t="shared" ref="V53" si="156">P53</f>
        <v>57</v>
      </c>
      <c r="W53" s="543">
        <f t="shared" ref="W53" si="157">T53-V53</f>
        <v>0</v>
      </c>
      <c r="X53" s="972" t="s">
        <v>491</v>
      </c>
      <c r="Y53" s="972" t="s">
        <v>492</v>
      </c>
      <c r="Z53" s="972" t="s">
        <v>29</v>
      </c>
      <c r="AA53" s="972">
        <v>2012</v>
      </c>
      <c r="AB53" s="993" t="s">
        <v>434</v>
      </c>
      <c r="AC53" s="973">
        <v>12</v>
      </c>
      <c r="AD53" s="974">
        <f t="shared" ref="AD53" si="158">T53/AC53</f>
        <v>4.75</v>
      </c>
      <c r="AE53" s="975">
        <v>23.45</v>
      </c>
      <c r="AF53" s="544">
        <f t="shared" ref="AF53" si="159">AD53*AE53</f>
        <v>111.3875</v>
      </c>
      <c r="AG53" s="1030" t="s">
        <v>279</v>
      </c>
      <c r="AH53" s="1007">
        <f t="shared" ref="AH53" si="160">AF53</f>
        <v>111.3875</v>
      </c>
      <c r="AI53" s="978">
        <f t="shared" ref="AI53" si="161">AD53</f>
        <v>4.75</v>
      </c>
      <c r="AJ53" s="982">
        <f t="shared" ref="AJ53" si="162">T53</f>
        <v>57</v>
      </c>
      <c r="AK53" s="1129">
        <f>SUM(AH48:AH53)</f>
        <v>834.42916666666679</v>
      </c>
      <c r="AL53" s="1128">
        <v>800</v>
      </c>
      <c r="AM53" s="1073">
        <v>45656</v>
      </c>
    </row>
    <row r="54" spans="1:39">
      <c r="A54" s="966">
        <v>45660</v>
      </c>
      <c r="B54" s="992" t="s">
        <v>478</v>
      </c>
      <c r="C54" s="992" t="s">
        <v>484</v>
      </c>
      <c r="D54" s="993" t="s">
        <v>583</v>
      </c>
      <c r="E54" s="1029" t="s">
        <v>282</v>
      </c>
      <c r="F54" s="970">
        <v>265433</v>
      </c>
      <c r="G54" s="970"/>
      <c r="H54" s="970">
        <v>265433</v>
      </c>
      <c r="I54" s="970"/>
      <c r="J54" s="971">
        <f t="shared" ref="J54" si="163">H54-F54</f>
        <v>0</v>
      </c>
      <c r="K54" s="970">
        <v>265433</v>
      </c>
      <c r="L54" s="541">
        <f t="shared" ref="L54" si="164">K54-H54</f>
        <v>0</v>
      </c>
      <c r="M54" s="970">
        <v>265512</v>
      </c>
      <c r="N54" s="970"/>
      <c r="O54" s="541">
        <f t="shared" ref="O54" si="165">M54-K54</f>
        <v>79</v>
      </c>
      <c r="P54" s="541">
        <f t="shared" ref="P54" si="166">M54-H54</f>
        <v>79</v>
      </c>
      <c r="Q54" s="970">
        <v>265512</v>
      </c>
      <c r="R54" s="970"/>
      <c r="S54" s="971">
        <f t="shared" ref="S54" si="167">Q54-M54</f>
        <v>0</v>
      </c>
      <c r="T54" s="542">
        <f t="shared" ref="T54" si="168">Q54-F54</f>
        <v>79</v>
      </c>
      <c r="U54" s="542"/>
      <c r="V54" s="541">
        <f t="shared" ref="V54" si="169">P54</f>
        <v>79</v>
      </c>
      <c r="W54" s="543">
        <f t="shared" ref="W54" si="170">T54-V54</f>
        <v>0</v>
      </c>
      <c r="X54" s="972" t="s">
        <v>491</v>
      </c>
      <c r="Y54" s="972" t="s">
        <v>492</v>
      </c>
      <c r="Z54" s="972" t="s">
        <v>29</v>
      </c>
      <c r="AA54" s="972">
        <v>2012</v>
      </c>
      <c r="AB54" s="993" t="s">
        <v>434</v>
      </c>
      <c r="AC54" s="973">
        <v>12</v>
      </c>
      <c r="AD54" s="974">
        <f t="shared" ref="AD54" si="171">T54/AC54</f>
        <v>6.583333333333333</v>
      </c>
      <c r="AE54" s="975">
        <v>23.45</v>
      </c>
      <c r="AF54" s="544">
        <f t="shared" ref="AF54" si="172">AD54*AE54</f>
        <v>154.37916666666666</v>
      </c>
      <c r="AG54" s="1030" t="s">
        <v>279</v>
      </c>
      <c r="AH54" s="1007">
        <f t="shared" ref="AH54" si="173">AF54</f>
        <v>154.37916666666666</v>
      </c>
      <c r="AI54" s="978">
        <f t="shared" ref="AI54" si="174">AD54</f>
        <v>6.583333333333333</v>
      </c>
      <c r="AJ54" s="982">
        <f t="shared" ref="AJ54" si="175">T54</f>
        <v>79</v>
      </c>
      <c r="AK54" s="1039"/>
      <c r="AL54" s="988"/>
    </row>
    <row r="55" spans="1:39">
      <c r="A55" s="966">
        <v>45663</v>
      </c>
      <c r="B55" s="992" t="s">
        <v>126</v>
      </c>
      <c r="C55" s="992" t="s">
        <v>580</v>
      </c>
      <c r="D55" s="993" t="s">
        <v>433</v>
      </c>
      <c r="E55" s="1029" t="s">
        <v>282</v>
      </c>
      <c r="F55" s="970">
        <v>265512</v>
      </c>
      <c r="G55" s="970"/>
      <c r="H55" s="970">
        <v>265512</v>
      </c>
      <c r="I55" s="970"/>
      <c r="J55" s="971">
        <f t="shared" ref="J55" si="176">H55-F55</f>
        <v>0</v>
      </c>
      <c r="K55" s="970">
        <v>265512</v>
      </c>
      <c r="L55" s="541">
        <f t="shared" ref="L55" si="177">K55-H55</f>
        <v>0</v>
      </c>
      <c r="M55" s="970">
        <v>265530</v>
      </c>
      <c r="N55" s="970"/>
      <c r="O55" s="541">
        <f t="shared" ref="O55" si="178">M55-K55</f>
        <v>18</v>
      </c>
      <c r="P55" s="541">
        <f t="shared" ref="P55" si="179">M55-H55</f>
        <v>18</v>
      </c>
      <c r="Q55" s="970">
        <v>265530</v>
      </c>
      <c r="R55" s="970"/>
      <c r="S55" s="971">
        <f t="shared" ref="S55" si="180">Q55-M55</f>
        <v>0</v>
      </c>
      <c r="T55" s="542">
        <f t="shared" ref="T55" si="181">Q55-F55</f>
        <v>18</v>
      </c>
      <c r="U55" s="542"/>
      <c r="V55" s="541">
        <f t="shared" ref="V55" si="182">P55</f>
        <v>18</v>
      </c>
      <c r="W55" s="543">
        <f t="shared" ref="W55" si="183">T55-V55</f>
        <v>0</v>
      </c>
      <c r="X55" s="972" t="s">
        <v>491</v>
      </c>
      <c r="Y55" s="972" t="s">
        <v>492</v>
      </c>
      <c r="Z55" s="972" t="s">
        <v>29</v>
      </c>
      <c r="AA55" s="972">
        <v>2012</v>
      </c>
      <c r="AB55" s="993" t="s">
        <v>434</v>
      </c>
      <c r="AC55" s="973">
        <v>12</v>
      </c>
      <c r="AD55" s="974">
        <f t="shared" ref="AD55" si="184">T55/AC55</f>
        <v>1.5</v>
      </c>
      <c r="AE55" s="975">
        <v>23.45</v>
      </c>
      <c r="AF55" s="544">
        <f t="shared" ref="AF55" si="185">AD55*AE55</f>
        <v>35.174999999999997</v>
      </c>
      <c r="AG55" s="1030" t="s">
        <v>279</v>
      </c>
      <c r="AH55" s="1007">
        <f t="shared" ref="AH55" si="186">AF55</f>
        <v>35.174999999999997</v>
      </c>
      <c r="AI55" s="978">
        <f t="shared" ref="AI55" si="187">AD55</f>
        <v>1.5</v>
      </c>
      <c r="AJ55" s="982">
        <f t="shared" ref="AJ55" si="188">T55</f>
        <v>18</v>
      </c>
      <c r="AK55" s="1039"/>
      <c r="AL55" s="988"/>
    </row>
    <row r="56" spans="1:39">
      <c r="A56" s="966">
        <v>45663</v>
      </c>
      <c r="B56" s="992" t="s">
        <v>126</v>
      </c>
      <c r="C56" s="992" t="s">
        <v>580</v>
      </c>
      <c r="D56" s="993" t="s">
        <v>433</v>
      </c>
      <c r="E56" s="1029" t="s">
        <v>282</v>
      </c>
      <c r="F56" s="970">
        <v>265530</v>
      </c>
      <c r="G56" s="970"/>
      <c r="H56" s="970">
        <v>265530</v>
      </c>
      <c r="I56" s="970"/>
      <c r="J56" s="971">
        <f t="shared" ref="J56" si="189">H56-F56</f>
        <v>0</v>
      </c>
      <c r="K56" s="970">
        <v>265530</v>
      </c>
      <c r="L56" s="541">
        <f t="shared" ref="L56" si="190">K56-H56</f>
        <v>0</v>
      </c>
      <c r="M56" s="970">
        <v>265564</v>
      </c>
      <c r="N56" s="970"/>
      <c r="O56" s="541">
        <f t="shared" ref="O56" si="191">M56-K56</f>
        <v>34</v>
      </c>
      <c r="P56" s="541">
        <f t="shared" ref="P56" si="192">M56-H56</f>
        <v>34</v>
      </c>
      <c r="Q56" s="970">
        <v>265564</v>
      </c>
      <c r="R56" s="970"/>
      <c r="S56" s="971">
        <f t="shared" ref="S56" si="193">Q56-M56</f>
        <v>0</v>
      </c>
      <c r="T56" s="542">
        <f t="shared" ref="T56" si="194">Q56-F56</f>
        <v>34</v>
      </c>
      <c r="U56" s="542"/>
      <c r="V56" s="541">
        <f t="shared" ref="V56" si="195">P56</f>
        <v>34</v>
      </c>
      <c r="W56" s="543">
        <f t="shared" ref="W56" si="196">T56-V56</f>
        <v>0</v>
      </c>
      <c r="X56" s="972" t="s">
        <v>491</v>
      </c>
      <c r="Y56" s="972" t="s">
        <v>492</v>
      </c>
      <c r="Z56" s="972" t="s">
        <v>29</v>
      </c>
      <c r="AA56" s="972">
        <v>2012</v>
      </c>
      <c r="AB56" s="993" t="s">
        <v>434</v>
      </c>
      <c r="AC56" s="973">
        <v>12</v>
      </c>
      <c r="AD56" s="974">
        <f t="shared" ref="AD56" si="197">T56/AC56</f>
        <v>2.8333333333333335</v>
      </c>
      <c r="AE56" s="975">
        <v>23.45</v>
      </c>
      <c r="AF56" s="544">
        <f t="shared" ref="AF56" si="198">AD56*AE56</f>
        <v>66.441666666666663</v>
      </c>
      <c r="AG56" s="1030" t="s">
        <v>279</v>
      </c>
      <c r="AH56" s="1007">
        <f t="shared" ref="AH56" si="199">AF56</f>
        <v>66.441666666666663</v>
      </c>
      <c r="AI56" s="978">
        <f t="shared" ref="AI56" si="200">AD56</f>
        <v>2.8333333333333335</v>
      </c>
      <c r="AJ56" s="982">
        <f t="shared" ref="AJ56" si="201">T56</f>
        <v>34</v>
      </c>
      <c r="AK56" s="1122" t="s">
        <v>439</v>
      </c>
      <c r="AL56" s="1123" t="s">
        <v>440</v>
      </c>
      <c r="AM56" s="1086" t="s">
        <v>2</v>
      </c>
    </row>
    <row r="57" spans="1:39">
      <c r="A57" s="966">
        <v>45668</v>
      </c>
      <c r="B57" s="992" t="s">
        <v>478</v>
      </c>
      <c r="C57" s="992" t="s">
        <v>484</v>
      </c>
      <c r="D57" s="993" t="s">
        <v>583</v>
      </c>
      <c r="E57" s="1029" t="s">
        <v>282</v>
      </c>
      <c r="F57" s="970">
        <v>265564</v>
      </c>
      <c r="G57" s="970"/>
      <c r="H57" s="970">
        <v>265564</v>
      </c>
      <c r="I57" s="970"/>
      <c r="J57" s="971">
        <f t="shared" ref="J57" si="202">H57-F57</f>
        <v>0</v>
      </c>
      <c r="K57" s="970">
        <v>265564</v>
      </c>
      <c r="L57" s="541">
        <f t="shared" ref="L57" si="203">K57-H57</f>
        <v>0</v>
      </c>
      <c r="M57" s="970">
        <v>265684</v>
      </c>
      <c r="N57" s="970"/>
      <c r="O57" s="541">
        <f t="shared" ref="O57" si="204">M57-K57</f>
        <v>120</v>
      </c>
      <c r="P57" s="541">
        <f t="shared" ref="P57" si="205">M57-H57</f>
        <v>120</v>
      </c>
      <c r="Q57" s="970">
        <v>265684</v>
      </c>
      <c r="R57" s="970"/>
      <c r="S57" s="971">
        <f t="shared" ref="S57" si="206">Q57-M57</f>
        <v>0</v>
      </c>
      <c r="T57" s="542">
        <f t="shared" ref="T57" si="207">Q57-F57</f>
        <v>120</v>
      </c>
      <c r="U57" s="542"/>
      <c r="V57" s="541">
        <f t="shared" ref="V57" si="208">P57</f>
        <v>120</v>
      </c>
      <c r="W57" s="543">
        <f t="shared" ref="W57" si="209">T57-V57</f>
        <v>0</v>
      </c>
      <c r="X57" s="972" t="s">
        <v>491</v>
      </c>
      <c r="Y57" s="972" t="s">
        <v>492</v>
      </c>
      <c r="Z57" s="972" t="s">
        <v>29</v>
      </c>
      <c r="AA57" s="972">
        <v>2012</v>
      </c>
      <c r="AB57" s="993" t="s">
        <v>434</v>
      </c>
      <c r="AC57" s="973">
        <v>12</v>
      </c>
      <c r="AD57" s="974">
        <f t="shared" ref="AD57" si="210">T57/AC57</f>
        <v>10</v>
      </c>
      <c r="AE57" s="975">
        <v>23.45</v>
      </c>
      <c r="AF57" s="544">
        <f t="shared" ref="AF57" si="211">AD57*AE57</f>
        <v>234.5</v>
      </c>
      <c r="AG57" s="1030" t="s">
        <v>279</v>
      </c>
      <c r="AH57" s="1007">
        <f t="shared" ref="AH57" si="212">AF57</f>
        <v>234.5</v>
      </c>
      <c r="AI57" s="978">
        <f t="shared" ref="AI57" si="213">AD57</f>
        <v>10</v>
      </c>
      <c r="AJ57" s="982">
        <f t="shared" ref="AJ57" si="214">T57</f>
        <v>120</v>
      </c>
      <c r="AK57" s="1129">
        <f>SUM(AH54:AH57)</f>
        <v>490.49583333333334</v>
      </c>
      <c r="AL57" s="1128">
        <v>600</v>
      </c>
      <c r="AM57" s="1073">
        <v>45674</v>
      </c>
    </row>
    <row r="58" spans="1:39">
      <c r="A58" s="966">
        <v>45678</v>
      </c>
      <c r="B58" s="992" t="s">
        <v>590</v>
      </c>
      <c r="C58" s="992" t="s">
        <v>26</v>
      </c>
      <c r="D58" s="993" t="s">
        <v>604</v>
      </c>
      <c r="E58" s="1029" t="s">
        <v>282</v>
      </c>
      <c r="F58" s="970">
        <v>265684</v>
      </c>
      <c r="G58" s="970"/>
      <c r="H58" s="970">
        <v>265684</v>
      </c>
      <c r="I58" s="970"/>
      <c r="J58" s="971">
        <f t="shared" ref="J58" si="215">H58-F58</f>
        <v>0</v>
      </c>
      <c r="K58" s="970">
        <v>265684</v>
      </c>
      <c r="L58" s="541">
        <f t="shared" ref="L58" si="216">K58-H58</f>
        <v>0</v>
      </c>
      <c r="M58" s="970">
        <v>265765</v>
      </c>
      <c r="N58" s="970"/>
      <c r="O58" s="541">
        <f t="shared" ref="O58" si="217">M58-K58</f>
        <v>81</v>
      </c>
      <c r="P58" s="541">
        <f t="shared" ref="P58" si="218">M58-H58</f>
        <v>81</v>
      </c>
      <c r="Q58" s="970">
        <v>265765</v>
      </c>
      <c r="R58" s="970"/>
      <c r="S58" s="971">
        <f t="shared" ref="S58" si="219">Q58-M58</f>
        <v>0</v>
      </c>
      <c r="T58" s="542">
        <f t="shared" ref="T58" si="220">Q58-F58</f>
        <v>81</v>
      </c>
      <c r="U58" s="542"/>
      <c r="V58" s="541">
        <f t="shared" ref="V58" si="221">P58</f>
        <v>81</v>
      </c>
      <c r="W58" s="543">
        <f t="shared" ref="W58" si="222">T58-V58</f>
        <v>0</v>
      </c>
      <c r="X58" s="972" t="s">
        <v>491</v>
      </c>
      <c r="Y58" s="972" t="s">
        <v>492</v>
      </c>
      <c r="Z58" s="972" t="s">
        <v>29</v>
      </c>
      <c r="AA58" s="972">
        <v>2012</v>
      </c>
      <c r="AB58" s="993" t="s">
        <v>434</v>
      </c>
      <c r="AC58" s="973">
        <v>12</v>
      </c>
      <c r="AD58" s="974">
        <f t="shared" ref="AD58" si="223">T58/AC58</f>
        <v>6.75</v>
      </c>
      <c r="AE58" s="975">
        <v>23.45</v>
      </c>
      <c r="AF58" s="544">
        <f t="shared" ref="AF58" si="224">AD58*AE58</f>
        <v>158.28749999999999</v>
      </c>
      <c r="AG58" s="1030" t="s">
        <v>279</v>
      </c>
      <c r="AH58" s="1007">
        <f t="shared" ref="AH58" si="225">AF58</f>
        <v>158.28749999999999</v>
      </c>
      <c r="AI58" s="978">
        <f t="shared" ref="AI58" si="226">AD58</f>
        <v>6.75</v>
      </c>
      <c r="AJ58" s="982">
        <f t="shared" ref="AJ58" si="227">T58</f>
        <v>81</v>
      </c>
      <c r="AK58" s="1039"/>
      <c r="AL58" s="988"/>
    </row>
    <row r="59" spans="1:39">
      <c r="A59" s="966">
        <v>45681</v>
      </c>
      <c r="B59" s="992" t="s">
        <v>478</v>
      </c>
      <c r="C59" s="992" t="s">
        <v>484</v>
      </c>
      <c r="D59" s="993" t="s">
        <v>583</v>
      </c>
      <c r="E59" s="1029" t="s">
        <v>282</v>
      </c>
      <c r="F59" s="970">
        <v>265865</v>
      </c>
      <c r="G59" s="970"/>
      <c r="H59" s="970">
        <v>265865</v>
      </c>
      <c r="I59" s="970"/>
      <c r="J59" s="971">
        <f t="shared" ref="J59" si="228">H59-F59</f>
        <v>0</v>
      </c>
      <c r="K59" s="970">
        <v>265865</v>
      </c>
      <c r="L59" s="541">
        <f t="shared" ref="L59" si="229">K59-H59</f>
        <v>0</v>
      </c>
      <c r="M59" s="970">
        <v>265965</v>
      </c>
      <c r="N59" s="970"/>
      <c r="O59" s="541">
        <f t="shared" ref="O59" si="230">M59-K59</f>
        <v>100</v>
      </c>
      <c r="P59" s="541">
        <f t="shared" ref="P59" si="231">M59-H59</f>
        <v>100</v>
      </c>
      <c r="Q59" s="970">
        <v>265965</v>
      </c>
      <c r="R59" s="970"/>
      <c r="S59" s="971">
        <f t="shared" ref="S59" si="232">Q59-M59</f>
        <v>0</v>
      </c>
      <c r="T59" s="542">
        <f t="shared" ref="T59" si="233">Q59-F59</f>
        <v>100</v>
      </c>
      <c r="U59" s="542"/>
      <c r="V59" s="541">
        <f t="shared" ref="V59" si="234">P59</f>
        <v>100</v>
      </c>
      <c r="W59" s="543">
        <f t="shared" ref="W59" si="235">T59-V59</f>
        <v>0</v>
      </c>
      <c r="X59" s="972" t="s">
        <v>491</v>
      </c>
      <c r="Y59" s="972" t="s">
        <v>492</v>
      </c>
      <c r="Z59" s="972" t="s">
        <v>29</v>
      </c>
      <c r="AA59" s="972">
        <v>2012</v>
      </c>
      <c r="AB59" s="993" t="s">
        <v>434</v>
      </c>
      <c r="AC59" s="973">
        <v>12</v>
      </c>
      <c r="AD59" s="974">
        <f t="shared" ref="AD59" si="236">T59/AC59</f>
        <v>8.3333333333333339</v>
      </c>
      <c r="AE59" s="975">
        <v>23.45</v>
      </c>
      <c r="AF59" s="544">
        <f t="shared" ref="AF59" si="237">AD59*AE59</f>
        <v>195.41666666666669</v>
      </c>
      <c r="AG59" s="1030" t="s">
        <v>279</v>
      </c>
      <c r="AH59" s="1007">
        <f t="shared" ref="AH59" si="238">AF59</f>
        <v>195.41666666666669</v>
      </c>
      <c r="AI59" s="978">
        <f t="shared" ref="AI59" si="239">AD59</f>
        <v>8.3333333333333339</v>
      </c>
      <c r="AJ59" s="982">
        <f t="shared" ref="AJ59" si="240">T59</f>
        <v>100</v>
      </c>
      <c r="AK59" s="1039"/>
      <c r="AL59" s="988"/>
    </row>
    <row r="60" spans="1:39">
      <c r="A60" s="966">
        <v>45684</v>
      </c>
      <c r="B60" s="992" t="s">
        <v>126</v>
      </c>
      <c r="C60" s="992" t="s">
        <v>580</v>
      </c>
      <c r="D60" s="993" t="s">
        <v>433</v>
      </c>
      <c r="E60" s="1029" t="s">
        <v>282</v>
      </c>
      <c r="F60" s="970">
        <v>265965</v>
      </c>
      <c r="G60" s="970"/>
      <c r="H60" s="970">
        <v>265965</v>
      </c>
      <c r="I60" s="970"/>
      <c r="J60" s="971">
        <f t="shared" ref="J60" si="241">H60-F60</f>
        <v>0</v>
      </c>
      <c r="K60" s="970">
        <v>265965</v>
      </c>
      <c r="L60" s="541">
        <f t="shared" ref="L60" si="242">K60-H60</f>
        <v>0</v>
      </c>
      <c r="M60" s="970">
        <v>265984</v>
      </c>
      <c r="N60" s="970"/>
      <c r="O60" s="541">
        <f t="shared" ref="O60" si="243">M60-K60</f>
        <v>19</v>
      </c>
      <c r="P60" s="541">
        <f t="shared" ref="P60" si="244">M60-H60</f>
        <v>19</v>
      </c>
      <c r="Q60" s="970">
        <v>265984</v>
      </c>
      <c r="R60" s="970"/>
      <c r="S60" s="971">
        <f t="shared" ref="S60" si="245">Q60-M60</f>
        <v>0</v>
      </c>
      <c r="T60" s="542">
        <f t="shared" ref="T60" si="246">Q60-F60</f>
        <v>19</v>
      </c>
      <c r="U60" s="542"/>
      <c r="V60" s="541">
        <f t="shared" ref="V60" si="247">P60</f>
        <v>19</v>
      </c>
      <c r="W60" s="543">
        <f t="shared" ref="W60" si="248">T60-V60</f>
        <v>0</v>
      </c>
      <c r="X60" s="972" t="s">
        <v>491</v>
      </c>
      <c r="Y60" s="972" t="s">
        <v>492</v>
      </c>
      <c r="Z60" s="972" t="s">
        <v>29</v>
      </c>
      <c r="AA60" s="972">
        <v>2012</v>
      </c>
      <c r="AB60" s="993" t="s">
        <v>434</v>
      </c>
      <c r="AC60" s="973">
        <v>12</v>
      </c>
      <c r="AD60" s="974">
        <f t="shared" ref="AD60" si="249">T60/AC60</f>
        <v>1.5833333333333333</v>
      </c>
      <c r="AE60" s="975">
        <v>23.45</v>
      </c>
      <c r="AF60" s="544">
        <f t="shared" ref="AF60" si="250">AD60*AE60</f>
        <v>37.129166666666663</v>
      </c>
      <c r="AG60" s="1030" t="s">
        <v>279</v>
      </c>
      <c r="AH60" s="1007">
        <f t="shared" ref="AH60" si="251">AF60</f>
        <v>37.129166666666663</v>
      </c>
      <c r="AI60" s="978">
        <f t="shared" ref="AI60" si="252">AD60</f>
        <v>1.5833333333333333</v>
      </c>
      <c r="AJ60" s="982">
        <f t="shared" ref="AJ60" si="253">T60</f>
        <v>19</v>
      </c>
      <c r="AK60" s="1040"/>
      <c r="AL60" s="985"/>
      <c r="AM60" s="986"/>
    </row>
    <row r="61" spans="1:39">
      <c r="A61" s="966">
        <v>45685</v>
      </c>
      <c r="B61" s="992" t="s">
        <v>126</v>
      </c>
      <c r="C61" s="992" t="s">
        <v>580</v>
      </c>
      <c r="D61" s="993" t="s">
        <v>433</v>
      </c>
      <c r="E61" s="1029" t="s">
        <v>282</v>
      </c>
      <c r="F61" s="970">
        <v>265984</v>
      </c>
      <c r="G61" s="970"/>
      <c r="H61" s="970">
        <v>265984</v>
      </c>
      <c r="I61" s="970"/>
      <c r="J61" s="971">
        <f t="shared" ref="J61" si="254">H61-F61</f>
        <v>0</v>
      </c>
      <c r="K61" s="970">
        <v>265984</v>
      </c>
      <c r="L61" s="541">
        <f t="shared" ref="L61" si="255">K61-H61</f>
        <v>0</v>
      </c>
      <c r="M61" s="970">
        <v>266040</v>
      </c>
      <c r="N61" s="970"/>
      <c r="O61" s="541">
        <f t="shared" ref="O61" si="256">M61-K61</f>
        <v>56</v>
      </c>
      <c r="P61" s="541">
        <f t="shared" ref="P61" si="257">M61-H61</f>
        <v>56</v>
      </c>
      <c r="Q61" s="970">
        <v>266040</v>
      </c>
      <c r="R61" s="970"/>
      <c r="S61" s="971">
        <f t="shared" ref="S61" si="258">Q61-M61</f>
        <v>0</v>
      </c>
      <c r="T61" s="542">
        <f t="shared" ref="T61" si="259">Q61-F61</f>
        <v>56</v>
      </c>
      <c r="U61" s="542"/>
      <c r="V61" s="541">
        <f t="shared" ref="V61" si="260">P61</f>
        <v>56</v>
      </c>
      <c r="W61" s="543">
        <f t="shared" ref="W61" si="261">T61-V61</f>
        <v>0</v>
      </c>
      <c r="X61" s="972" t="s">
        <v>491</v>
      </c>
      <c r="Y61" s="972" t="s">
        <v>492</v>
      </c>
      <c r="Z61" s="972" t="s">
        <v>29</v>
      </c>
      <c r="AA61" s="972">
        <v>2012</v>
      </c>
      <c r="AB61" s="993" t="s">
        <v>434</v>
      </c>
      <c r="AC61" s="973">
        <v>12</v>
      </c>
      <c r="AD61" s="974">
        <f t="shared" ref="AD61" si="262">T61/AC61</f>
        <v>4.666666666666667</v>
      </c>
      <c r="AE61" s="975">
        <v>23.45</v>
      </c>
      <c r="AF61" s="544">
        <f t="shared" ref="AF61" si="263">AD61*AE61</f>
        <v>109.43333333333334</v>
      </c>
      <c r="AG61" s="1030" t="s">
        <v>279</v>
      </c>
      <c r="AH61" s="1007">
        <f t="shared" ref="AH61" si="264">AF61</f>
        <v>109.43333333333334</v>
      </c>
      <c r="AI61" s="978">
        <f t="shared" ref="AI61" si="265">AD61</f>
        <v>4.666666666666667</v>
      </c>
      <c r="AJ61" s="982">
        <f t="shared" ref="AJ61" si="266">T61</f>
        <v>56</v>
      </c>
      <c r="AK61" s="1040"/>
      <c r="AL61" s="985"/>
      <c r="AM61" s="991"/>
    </row>
    <row r="62" spans="1:39">
      <c r="A62" s="966">
        <v>45685</v>
      </c>
      <c r="B62" s="992" t="s">
        <v>590</v>
      </c>
      <c r="C62" s="992" t="s">
        <v>26</v>
      </c>
      <c r="D62" s="993" t="s">
        <v>604</v>
      </c>
      <c r="E62" s="1029" t="s">
        <v>282</v>
      </c>
      <c r="F62" s="970">
        <v>266040</v>
      </c>
      <c r="G62" s="970"/>
      <c r="H62" s="970">
        <v>266040</v>
      </c>
      <c r="I62" s="970"/>
      <c r="J62" s="971">
        <f t="shared" ref="J62" si="267">H62-F62</f>
        <v>0</v>
      </c>
      <c r="K62" s="970">
        <v>266040</v>
      </c>
      <c r="L62" s="541">
        <f t="shared" ref="L62" si="268">K62-H62</f>
        <v>0</v>
      </c>
      <c r="M62" s="970">
        <v>266050</v>
      </c>
      <c r="N62" s="970"/>
      <c r="O62" s="541">
        <f t="shared" ref="O62" si="269">M62-K62</f>
        <v>10</v>
      </c>
      <c r="P62" s="541">
        <f t="shared" ref="P62" si="270">M62-H62</f>
        <v>10</v>
      </c>
      <c r="Q62" s="970">
        <v>266050</v>
      </c>
      <c r="R62" s="970"/>
      <c r="S62" s="971">
        <f t="shared" ref="S62" si="271">Q62-M62</f>
        <v>0</v>
      </c>
      <c r="T62" s="542">
        <f t="shared" ref="T62" si="272">Q62-F62</f>
        <v>10</v>
      </c>
      <c r="U62" s="542"/>
      <c r="V62" s="541">
        <f t="shared" ref="V62" si="273">P62</f>
        <v>10</v>
      </c>
      <c r="W62" s="543">
        <f t="shared" ref="W62" si="274">T62-V62</f>
        <v>0</v>
      </c>
      <c r="X62" s="972" t="s">
        <v>491</v>
      </c>
      <c r="Y62" s="972" t="s">
        <v>492</v>
      </c>
      <c r="Z62" s="972" t="s">
        <v>29</v>
      </c>
      <c r="AA62" s="972">
        <v>2012</v>
      </c>
      <c r="AB62" s="993" t="s">
        <v>434</v>
      </c>
      <c r="AC62" s="973">
        <v>12</v>
      </c>
      <c r="AD62" s="974">
        <f t="shared" ref="AD62" si="275">T62/AC62</f>
        <v>0.83333333333333337</v>
      </c>
      <c r="AE62" s="975">
        <v>23.45</v>
      </c>
      <c r="AF62" s="544">
        <f t="shared" ref="AF62" si="276">AD62*AE62</f>
        <v>19.541666666666668</v>
      </c>
      <c r="AG62" s="1030" t="s">
        <v>279</v>
      </c>
      <c r="AH62" s="1007">
        <f t="shared" ref="AH62" si="277">AF62</f>
        <v>19.541666666666668</v>
      </c>
      <c r="AI62" s="978">
        <f t="shared" ref="AI62" si="278">AD62</f>
        <v>0.83333333333333337</v>
      </c>
      <c r="AJ62" s="982">
        <f t="shared" ref="AJ62" si="279">T62</f>
        <v>10</v>
      </c>
      <c r="AK62" s="1122" t="s">
        <v>439</v>
      </c>
      <c r="AL62" s="1123" t="s">
        <v>440</v>
      </c>
      <c r="AM62" s="1086" t="s">
        <v>2</v>
      </c>
    </row>
    <row r="63" spans="1:39">
      <c r="A63" s="966">
        <v>45691</v>
      </c>
      <c r="B63" s="992" t="s">
        <v>478</v>
      </c>
      <c r="C63" s="992" t="s">
        <v>484</v>
      </c>
      <c r="D63" s="993" t="s">
        <v>583</v>
      </c>
      <c r="E63" s="1029" t="s">
        <v>282</v>
      </c>
      <c r="F63" s="970">
        <v>266050</v>
      </c>
      <c r="G63" s="970"/>
      <c r="H63" s="970">
        <v>266050</v>
      </c>
      <c r="I63" s="970"/>
      <c r="J63" s="971">
        <f t="shared" ref="J63" si="280">H63-F63</f>
        <v>0</v>
      </c>
      <c r="K63" s="970">
        <v>266141</v>
      </c>
      <c r="L63" s="541">
        <f t="shared" ref="L63" si="281">K63-H63</f>
        <v>91</v>
      </c>
      <c r="M63" s="970">
        <v>266147</v>
      </c>
      <c r="N63" s="970"/>
      <c r="O63" s="541">
        <f t="shared" ref="O63" si="282">M63-K63</f>
        <v>6</v>
      </c>
      <c r="P63" s="541">
        <f t="shared" ref="P63" si="283">M63-H63</f>
        <v>97</v>
      </c>
      <c r="Q63" s="970">
        <v>266147</v>
      </c>
      <c r="R63" s="970"/>
      <c r="S63" s="971">
        <f t="shared" ref="S63" si="284">Q63-M63</f>
        <v>0</v>
      </c>
      <c r="T63" s="542">
        <f t="shared" ref="T63" si="285">Q63-F63</f>
        <v>97</v>
      </c>
      <c r="U63" s="542"/>
      <c r="V63" s="541">
        <f t="shared" ref="V63" si="286">P63</f>
        <v>97</v>
      </c>
      <c r="W63" s="543">
        <f t="shared" ref="W63" si="287">T63-V63</f>
        <v>0</v>
      </c>
      <c r="X63" s="972" t="s">
        <v>491</v>
      </c>
      <c r="Y63" s="972" t="s">
        <v>492</v>
      </c>
      <c r="Z63" s="972" t="s">
        <v>29</v>
      </c>
      <c r="AA63" s="972">
        <v>2012</v>
      </c>
      <c r="AB63" s="993" t="s">
        <v>434</v>
      </c>
      <c r="AC63" s="973">
        <v>12</v>
      </c>
      <c r="AD63" s="974">
        <f t="shared" ref="AD63" si="288">T63/AC63</f>
        <v>8.0833333333333339</v>
      </c>
      <c r="AE63" s="975">
        <v>23.45</v>
      </c>
      <c r="AF63" s="544">
        <f t="shared" ref="AF63" si="289">AD63*AE63</f>
        <v>189.55416666666667</v>
      </c>
      <c r="AG63" s="1030" t="s">
        <v>279</v>
      </c>
      <c r="AH63" s="1007">
        <f t="shared" ref="AH63" si="290">AF63</f>
        <v>189.55416666666667</v>
      </c>
      <c r="AI63" s="978">
        <f t="shared" ref="AI63" si="291">AD63</f>
        <v>8.0833333333333339</v>
      </c>
      <c r="AJ63" s="982">
        <f t="shared" ref="AJ63" si="292">T63</f>
        <v>97</v>
      </c>
      <c r="AK63" s="1129">
        <f>SUM(AH58:AH63)</f>
        <v>709.36249999999995</v>
      </c>
      <c r="AL63" s="1128">
        <v>600</v>
      </c>
      <c r="AM63" s="1073">
        <v>45692</v>
      </c>
    </row>
    <row r="64" spans="1:39">
      <c r="A64" s="966">
        <v>45692</v>
      </c>
      <c r="B64" s="992" t="s">
        <v>590</v>
      </c>
      <c r="C64" s="992" t="s">
        <v>26</v>
      </c>
      <c r="D64" s="993" t="s">
        <v>604</v>
      </c>
      <c r="E64" s="1029" t="s">
        <v>282</v>
      </c>
      <c r="F64" s="970">
        <v>266147</v>
      </c>
      <c r="G64" s="970"/>
      <c r="H64" s="970">
        <v>266147</v>
      </c>
      <c r="I64" s="970"/>
      <c r="J64" s="971">
        <f t="shared" ref="J64" si="293">H64-F64</f>
        <v>0</v>
      </c>
      <c r="K64" s="970">
        <v>266147</v>
      </c>
      <c r="L64" s="541">
        <f t="shared" ref="L64" si="294">K64-H64</f>
        <v>0</v>
      </c>
      <c r="M64" s="970">
        <v>266230</v>
      </c>
      <c r="N64" s="970"/>
      <c r="O64" s="541">
        <f t="shared" ref="O64" si="295">M64-K64</f>
        <v>83</v>
      </c>
      <c r="P64" s="541">
        <f t="shared" ref="P64" si="296">M64-H64</f>
        <v>83</v>
      </c>
      <c r="Q64" s="970">
        <v>266230</v>
      </c>
      <c r="R64" s="970"/>
      <c r="S64" s="971">
        <f t="shared" ref="S64" si="297">Q64-M64</f>
        <v>0</v>
      </c>
      <c r="T64" s="542">
        <f t="shared" ref="T64" si="298">Q64-F64</f>
        <v>83</v>
      </c>
      <c r="U64" s="542"/>
      <c r="V64" s="541">
        <f t="shared" ref="V64" si="299">P64</f>
        <v>83</v>
      </c>
      <c r="W64" s="543">
        <f t="shared" ref="W64" si="300">T64-V64</f>
        <v>0</v>
      </c>
      <c r="X64" s="972" t="s">
        <v>491</v>
      </c>
      <c r="Y64" s="972" t="s">
        <v>492</v>
      </c>
      <c r="Z64" s="972" t="s">
        <v>29</v>
      </c>
      <c r="AA64" s="972">
        <v>2012</v>
      </c>
      <c r="AB64" s="993" t="s">
        <v>434</v>
      </c>
      <c r="AC64" s="973">
        <v>12</v>
      </c>
      <c r="AD64" s="974">
        <f t="shared" ref="AD64" si="301">T64/AC64</f>
        <v>6.916666666666667</v>
      </c>
      <c r="AE64" s="975">
        <v>23.45</v>
      </c>
      <c r="AF64" s="544">
        <f t="shared" ref="AF64" si="302">AD64*AE64</f>
        <v>162.19583333333333</v>
      </c>
      <c r="AG64" s="1030" t="s">
        <v>279</v>
      </c>
      <c r="AH64" s="1007">
        <f t="shared" ref="AH64" si="303">AF64</f>
        <v>162.19583333333333</v>
      </c>
      <c r="AI64" s="978">
        <f t="shared" ref="AI64" si="304">AD64</f>
        <v>6.916666666666667</v>
      </c>
      <c r="AJ64" s="982">
        <f t="shared" ref="AJ64" si="305">T64</f>
        <v>83</v>
      </c>
      <c r="AK64" s="1040"/>
      <c r="AL64" s="985"/>
      <c r="AM64" s="986"/>
    </row>
    <row r="65" spans="1:39">
      <c r="A65" s="966">
        <v>45695</v>
      </c>
      <c r="B65" s="992" t="s">
        <v>478</v>
      </c>
      <c r="C65" s="992" t="s">
        <v>484</v>
      </c>
      <c r="D65" s="993" t="s">
        <v>583</v>
      </c>
      <c r="E65" s="1029" t="s">
        <v>282</v>
      </c>
      <c r="F65" s="970">
        <v>266230</v>
      </c>
      <c r="G65" s="970"/>
      <c r="H65" s="970">
        <v>266230</v>
      </c>
      <c r="I65" s="970"/>
      <c r="J65" s="971">
        <f t="shared" ref="J65" si="306">H65-F65</f>
        <v>0</v>
      </c>
      <c r="K65" s="970">
        <v>266230</v>
      </c>
      <c r="L65" s="541">
        <f t="shared" ref="L65" si="307">K65-H65</f>
        <v>0</v>
      </c>
      <c r="M65" s="970">
        <v>266432</v>
      </c>
      <c r="N65" s="970"/>
      <c r="O65" s="541">
        <f t="shared" ref="O65" si="308">M65-K65</f>
        <v>202</v>
      </c>
      <c r="P65" s="541">
        <f t="shared" ref="P65" si="309">M65-H65</f>
        <v>202</v>
      </c>
      <c r="Q65" s="970">
        <v>266432</v>
      </c>
      <c r="R65" s="970"/>
      <c r="S65" s="971">
        <f t="shared" ref="S65" si="310">Q65-M65</f>
        <v>0</v>
      </c>
      <c r="T65" s="542">
        <f t="shared" ref="T65" si="311">Q65-F65</f>
        <v>202</v>
      </c>
      <c r="U65" s="542"/>
      <c r="V65" s="541">
        <f t="shared" ref="V65" si="312">P65</f>
        <v>202</v>
      </c>
      <c r="W65" s="543">
        <f t="shared" ref="W65" si="313">T65-V65</f>
        <v>0</v>
      </c>
      <c r="X65" s="972" t="s">
        <v>491</v>
      </c>
      <c r="Y65" s="972" t="s">
        <v>492</v>
      </c>
      <c r="Z65" s="972" t="s">
        <v>29</v>
      </c>
      <c r="AA65" s="972">
        <v>2012</v>
      </c>
      <c r="AB65" s="993" t="s">
        <v>434</v>
      </c>
      <c r="AC65" s="973">
        <v>12</v>
      </c>
      <c r="AD65" s="974">
        <f t="shared" ref="AD65" si="314">T65/AC65</f>
        <v>16.833333333333332</v>
      </c>
      <c r="AE65" s="975">
        <v>23.45</v>
      </c>
      <c r="AF65" s="544">
        <f t="shared" ref="AF65" si="315">AD65*AE65</f>
        <v>394.74166666666662</v>
      </c>
      <c r="AG65" s="1030" t="s">
        <v>279</v>
      </c>
      <c r="AH65" s="1007">
        <f t="shared" ref="AH65" si="316">AF65</f>
        <v>394.74166666666662</v>
      </c>
      <c r="AI65" s="978">
        <f t="shared" ref="AI65" si="317">AD65</f>
        <v>16.833333333333332</v>
      </c>
      <c r="AJ65" s="982">
        <f t="shared" ref="AJ65" si="318">T65</f>
        <v>202</v>
      </c>
      <c r="AK65" s="1122" t="s">
        <v>439</v>
      </c>
      <c r="AL65" s="1123" t="s">
        <v>440</v>
      </c>
      <c r="AM65" s="1086" t="s">
        <v>2</v>
      </c>
    </row>
    <row r="66" spans="1:39">
      <c r="A66" s="966">
        <v>45698</v>
      </c>
      <c r="B66" s="992" t="s">
        <v>590</v>
      </c>
      <c r="C66" s="992" t="s">
        <v>26</v>
      </c>
      <c r="D66" s="993" t="s">
        <v>604</v>
      </c>
      <c r="E66" s="1029" t="s">
        <v>282</v>
      </c>
      <c r="F66" s="970">
        <v>266432</v>
      </c>
      <c r="G66" s="970"/>
      <c r="H66" s="970">
        <v>266432</v>
      </c>
      <c r="I66" s="970"/>
      <c r="J66" s="971">
        <f t="shared" ref="J66" si="319">H66-F66</f>
        <v>0</v>
      </c>
      <c r="K66" s="970">
        <v>266432</v>
      </c>
      <c r="L66" s="541">
        <f t="shared" ref="L66" si="320">K66-H66</f>
        <v>0</v>
      </c>
      <c r="M66" s="970">
        <v>266449</v>
      </c>
      <c r="N66" s="970"/>
      <c r="O66" s="541">
        <f t="shared" ref="O66" si="321">M66-K66</f>
        <v>17</v>
      </c>
      <c r="P66" s="541">
        <f t="shared" ref="P66" si="322">M66-H66</f>
        <v>17</v>
      </c>
      <c r="Q66" s="970">
        <v>266451</v>
      </c>
      <c r="R66" s="970"/>
      <c r="S66" s="971">
        <f t="shared" ref="S66" si="323">Q66-M66</f>
        <v>2</v>
      </c>
      <c r="T66" s="542">
        <f t="shared" ref="T66" si="324">Q66-F66</f>
        <v>19</v>
      </c>
      <c r="U66" s="542"/>
      <c r="V66" s="541">
        <f t="shared" ref="V66" si="325">P66</f>
        <v>17</v>
      </c>
      <c r="W66" s="543">
        <f t="shared" ref="W66" si="326">T66-V66</f>
        <v>2</v>
      </c>
      <c r="X66" s="972" t="s">
        <v>491</v>
      </c>
      <c r="Y66" s="972" t="s">
        <v>492</v>
      </c>
      <c r="Z66" s="972" t="s">
        <v>29</v>
      </c>
      <c r="AA66" s="972">
        <v>2012</v>
      </c>
      <c r="AB66" s="993" t="s">
        <v>26</v>
      </c>
      <c r="AC66" s="973">
        <v>12</v>
      </c>
      <c r="AD66" s="974">
        <f t="shared" ref="AD66" si="327">T66/AC66</f>
        <v>1.5833333333333333</v>
      </c>
      <c r="AE66" s="975">
        <v>23.45</v>
      </c>
      <c r="AF66" s="544">
        <f t="shared" ref="AF66" si="328">AD66*AE66</f>
        <v>37.129166666666663</v>
      </c>
      <c r="AG66" s="1030" t="s">
        <v>279</v>
      </c>
      <c r="AH66" s="1007">
        <f t="shared" ref="AH66" si="329">AF66</f>
        <v>37.129166666666663</v>
      </c>
      <c r="AI66" s="978">
        <f t="shared" ref="AI66" si="330">AD66</f>
        <v>1.5833333333333333</v>
      </c>
      <c r="AJ66" s="982">
        <f t="shared" ref="AJ66" si="331">T66</f>
        <v>19</v>
      </c>
      <c r="AK66" s="1129">
        <f>SUM(AH64:AH66)</f>
        <v>594.06666666666661</v>
      </c>
      <c r="AL66" s="1128">
        <v>600</v>
      </c>
      <c r="AM66" s="1073">
        <v>45701</v>
      </c>
    </row>
    <row r="67" spans="1:39">
      <c r="A67" s="966">
        <v>45702</v>
      </c>
      <c r="B67" s="992" t="s">
        <v>478</v>
      </c>
      <c r="C67" s="992" t="s">
        <v>484</v>
      </c>
      <c r="D67" s="993" t="s">
        <v>583</v>
      </c>
      <c r="E67" s="1029" t="s">
        <v>282</v>
      </c>
      <c r="F67" s="970">
        <v>266451</v>
      </c>
      <c r="G67" s="970"/>
      <c r="H67" s="970">
        <v>266451</v>
      </c>
      <c r="I67" s="970"/>
      <c r="J67" s="971">
        <f t="shared" ref="J67:J68" si="332">H67-F67</f>
        <v>0</v>
      </c>
      <c r="K67" s="970">
        <v>266541</v>
      </c>
      <c r="L67" s="541">
        <f t="shared" ref="L67:L68" si="333">K67-H67</f>
        <v>90</v>
      </c>
      <c r="M67" s="970">
        <v>266533</v>
      </c>
      <c r="N67" s="970"/>
      <c r="O67" s="541">
        <f t="shared" ref="O67:O68" si="334">M67-K67</f>
        <v>-8</v>
      </c>
      <c r="P67" s="541">
        <f t="shared" ref="P67:P68" si="335">M67-H67</f>
        <v>82</v>
      </c>
      <c r="Q67" s="970">
        <v>266541</v>
      </c>
      <c r="R67" s="970"/>
      <c r="S67" s="971">
        <f t="shared" ref="S67:S68" si="336">Q67-M67</f>
        <v>8</v>
      </c>
      <c r="T67" s="542">
        <f t="shared" ref="T67:T68" si="337">Q67-F67</f>
        <v>90</v>
      </c>
      <c r="U67" s="542"/>
      <c r="V67" s="541">
        <f t="shared" ref="V67:V68" si="338">P67</f>
        <v>82</v>
      </c>
      <c r="W67" s="543">
        <f t="shared" ref="W67:W68" si="339">T67-V67</f>
        <v>8</v>
      </c>
      <c r="X67" s="972" t="s">
        <v>491</v>
      </c>
      <c r="Y67" s="972" t="s">
        <v>492</v>
      </c>
      <c r="Z67" s="972" t="s">
        <v>29</v>
      </c>
      <c r="AA67" s="972">
        <v>2012</v>
      </c>
      <c r="AB67" s="993" t="s">
        <v>26</v>
      </c>
      <c r="AC67" s="973">
        <v>12</v>
      </c>
      <c r="AD67" s="974">
        <f t="shared" ref="AD67" si="340">T67/AC67</f>
        <v>7.5</v>
      </c>
      <c r="AE67" s="975">
        <v>23.45</v>
      </c>
      <c r="AF67" s="544">
        <f t="shared" ref="AF67" si="341">AD67*AE67</f>
        <v>175.875</v>
      </c>
      <c r="AG67" s="1030" t="s">
        <v>279</v>
      </c>
      <c r="AH67" s="1007">
        <f t="shared" ref="AH67" si="342">AF67</f>
        <v>175.875</v>
      </c>
      <c r="AI67" s="978">
        <f t="shared" ref="AI67" si="343">AD67</f>
        <v>7.5</v>
      </c>
      <c r="AJ67" s="982">
        <f t="shared" ref="AJ67" si="344">T67</f>
        <v>90</v>
      </c>
      <c r="AK67" s="1039"/>
      <c r="AL67" s="988"/>
    </row>
    <row r="68" spans="1:39">
      <c r="A68" s="966">
        <v>45709</v>
      </c>
      <c r="B68" s="992" t="s">
        <v>630</v>
      </c>
      <c r="C68" s="992" t="s">
        <v>631</v>
      </c>
      <c r="D68" s="993" t="s">
        <v>632</v>
      </c>
      <c r="E68" s="1029" t="s">
        <v>282</v>
      </c>
      <c r="F68" s="970">
        <v>266541</v>
      </c>
      <c r="G68" s="970"/>
      <c r="H68" s="970">
        <v>266541</v>
      </c>
      <c r="I68" s="970"/>
      <c r="J68" s="971">
        <f t="shared" si="332"/>
        <v>0</v>
      </c>
      <c r="K68" s="970">
        <v>266541</v>
      </c>
      <c r="L68" s="541">
        <f t="shared" si="333"/>
        <v>0</v>
      </c>
      <c r="M68" s="970">
        <v>266587</v>
      </c>
      <c r="N68" s="970"/>
      <c r="O68" s="541">
        <f t="shared" si="334"/>
        <v>46</v>
      </c>
      <c r="P68" s="541">
        <f t="shared" si="335"/>
        <v>46</v>
      </c>
      <c r="Q68" s="970">
        <v>266587</v>
      </c>
      <c r="R68" s="970"/>
      <c r="S68" s="971">
        <f t="shared" si="336"/>
        <v>0</v>
      </c>
      <c r="T68" s="542">
        <f t="shared" si="337"/>
        <v>46</v>
      </c>
      <c r="U68" s="542"/>
      <c r="V68" s="541">
        <f t="shared" si="338"/>
        <v>46</v>
      </c>
      <c r="W68" s="543">
        <f t="shared" si="339"/>
        <v>0</v>
      </c>
      <c r="X68" s="972" t="s">
        <v>491</v>
      </c>
      <c r="Y68" s="972" t="s">
        <v>492</v>
      </c>
      <c r="Z68" s="972" t="s">
        <v>29</v>
      </c>
      <c r="AA68" s="972">
        <v>2012</v>
      </c>
      <c r="AB68" s="993" t="s">
        <v>631</v>
      </c>
      <c r="AC68" s="973">
        <v>12</v>
      </c>
      <c r="AD68" s="974">
        <f t="shared" ref="AD68" si="345">T68/AC68</f>
        <v>3.8333333333333335</v>
      </c>
      <c r="AE68" s="975">
        <v>23.45</v>
      </c>
      <c r="AF68" s="544">
        <f t="shared" ref="AF68" si="346">AD68*AE68</f>
        <v>89.891666666666666</v>
      </c>
      <c r="AG68" s="1030" t="s">
        <v>279</v>
      </c>
      <c r="AH68" s="1007">
        <f t="shared" ref="AH68" si="347">AF68</f>
        <v>89.891666666666666</v>
      </c>
      <c r="AI68" s="978">
        <f t="shared" ref="AI68" si="348">AD68</f>
        <v>3.8333333333333335</v>
      </c>
      <c r="AJ68" s="982">
        <f t="shared" ref="AJ68" si="349">T68</f>
        <v>46</v>
      </c>
      <c r="AK68" s="1122" t="s">
        <v>439</v>
      </c>
      <c r="AL68" s="1123" t="s">
        <v>440</v>
      </c>
      <c r="AM68" s="1086" t="s">
        <v>2</v>
      </c>
    </row>
    <row r="69" spans="1:39">
      <c r="A69" s="966">
        <v>45709</v>
      </c>
      <c r="B69" s="992" t="s">
        <v>478</v>
      </c>
      <c r="C69" s="992" t="s">
        <v>484</v>
      </c>
      <c r="D69" s="993" t="s">
        <v>583</v>
      </c>
      <c r="E69" s="1029" t="s">
        <v>282</v>
      </c>
      <c r="F69" s="970">
        <v>266587</v>
      </c>
      <c r="G69" s="970"/>
      <c r="H69" s="970">
        <v>266587</v>
      </c>
      <c r="I69" s="970"/>
      <c r="J69" s="971">
        <f t="shared" ref="J69" si="350">H69-F69</f>
        <v>0</v>
      </c>
      <c r="K69" s="970">
        <v>266587</v>
      </c>
      <c r="L69" s="541">
        <f t="shared" ref="L69" si="351">K69-H69</f>
        <v>0</v>
      </c>
      <c r="M69" s="970">
        <v>266669</v>
      </c>
      <c r="N69" s="970"/>
      <c r="O69" s="541">
        <f t="shared" ref="O69" si="352">M69-K69</f>
        <v>82</v>
      </c>
      <c r="P69" s="541">
        <f t="shared" ref="P69" si="353">M69-H69</f>
        <v>82</v>
      </c>
      <c r="Q69" s="970">
        <v>266669</v>
      </c>
      <c r="R69" s="970"/>
      <c r="S69" s="971">
        <f t="shared" ref="S69" si="354">Q69-M69</f>
        <v>0</v>
      </c>
      <c r="T69" s="542">
        <f t="shared" ref="T69" si="355">Q69-F69</f>
        <v>82</v>
      </c>
      <c r="U69" s="542"/>
      <c r="V69" s="541">
        <f t="shared" ref="V69" si="356">P69</f>
        <v>82</v>
      </c>
      <c r="W69" s="543">
        <f t="shared" ref="W69" si="357">T69-V69</f>
        <v>0</v>
      </c>
      <c r="X69" s="972" t="s">
        <v>491</v>
      </c>
      <c r="Y69" s="972" t="s">
        <v>492</v>
      </c>
      <c r="Z69" s="972" t="s">
        <v>29</v>
      </c>
      <c r="AA69" s="972">
        <v>2012</v>
      </c>
      <c r="AB69" s="993" t="s">
        <v>631</v>
      </c>
      <c r="AC69" s="973">
        <v>12</v>
      </c>
      <c r="AD69" s="974">
        <f t="shared" ref="AD69" si="358">T69/AC69</f>
        <v>6.833333333333333</v>
      </c>
      <c r="AE69" s="975">
        <v>23.45</v>
      </c>
      <c r="AF69" s="544">
        <f t="shared" ref="AF69" si="359">AD69*AE69</f>
        <v>160.24166666666665</v>
      </c>
      <c r="AG69" s="1030" t="s">
        <v>279</v>
      </c>
      <c r="AH69" s="1007">
        <f t="shared" ref="AH69" si="360">AF69</f>
        <v>160.24166666666665</v>
      </c>
      <c r="AI69" s="978">
        <f t="shared" ref="AI69" si="361">AD69</f>
        <v>6.833333333333333</v>
      </c>
      <c r="AJ69" s="982">
        <f t="shared" ref="AJ69" si="362">T69</f>
        <v>82</v>
      </c>
      <c r="AK69" s="1129">
        <f>SUM(AH67:AH69)</f>
        <v>426.00833333333333</v>
      </c>
      <c r="AL69" s="1128">
        <v>500</v>
      </c>
      <c r="AM69" s="1073">
        <v>45716</v>
      </c>
    </row>
    <row r="70" spans="1:39">
      <c r="A70" s="966">
        <v>45717</v>
      </c>
      <c r="B70" s="992" t="s">
        <v>478</v>
      </c>
      <c r="C70" s="992" t="s">
        <v>484</v>
      </c>
      <c r="D70" s="993" t="s">
        <v>583</v>
      </c>
      <c r="E70" s="1029" t="s">
        <v>282</v>
      </c>
      <c r="F70" s="970">
        <v>266669</v>
      </c>
      <c r="G70" s="970"/>
      <c r="H70" s="970">
        <v>266669</v>
      </c>
      <c r="I70" s="970"/>
      <c r="J70" s="971">
        <f t="shared" ref="J70" si="363">H70-F70</f>
        <v>0</v>
      </c>
      <c r="K70" s="970">
        <v>266669</v>
      </c>
      <c r="L70" s="541">
        <f t="shared" ref="L70" si="364">K70-H70</f>
        <v>0</v>
      </c>
      <c r="M70" s="970">
        <v>266676</v>
      </c>
      <c r="N70" s="970"/>
      <c r="O70" s="541">
        <f t="shared" ref="O70" si="365">M70-K70</f>
        <v>7</v>
      </c>
      <c r="P70" s="541">
        <f t="shared" ref="P70" si="366">M70-H70</f>
        <v>7</v>
      </c>
      <c r="Q70" s="970">
        <v>266676</v>
      </c>
      <c r="R70" s="970"/>
      <c r="S70" s="971">
        <f t="shared" ref="S70" si="367">Q70-M70</f>
        <v>0</v>
      </c>
      <c r="T70" s="542">
        <f t="shared" ref="T70" si="368">Q70-F70</f>
        <v>7</v>
      </c>
      <c r="U70" s="542"/>
      <c r="V70" s="541">
        <f t="shared" ref="V70" si="369">P70</f>
        <v>7</v>
      </c>
      <c r="W70" s="543">
        <f t="shared" ref="W70" si="370">T70-V70</f>
        <v>0</v>
      </c>
      <c r="X70" s="972" t="s">
        <v>491</v>
      </c>
      <c r="Y70" s="972" t="s">
        <v>492</v>
      </c>
      <c r="Z70" s="972" t="s">
        <v>29</v>
      </c>
      <c r="AA70" s="972">
        <v>2012</v>
      </c>
      <c r="AB70" s="993" t="s">
        <v>631</v>
      </c>
      <c r="AC70" s="973">
        <v>12</v>
      </c>
      <c r="AD70" s="974">
        <f t="shared" ref="AD70" si="371">T70/AC70</f>
        <v>0.58333333333333337</v>
      </c>
      <c r="AE70" s="975">
        <v>23.45</v>
      </c>
      <c r="AF70" s="544">
        <f t="shared" ref="AF70" si="372">AD70*AE70</f>
        <v>13.679166666666667</v>
      </c>
      <c r="AG70" s="1030" t="s">
        <v>279</v>
      </c>
      <c r="AH70" s="1007">
        <f t="shared" ref="AH70" si="373">AF70</f>
        <v>13.679166666666667</v>
      </c>
      <c r="AI70" s="978">
        <f t="shared" ref="AI70" si="374">AD70</f>
        <v>0.58333333333333337</v>
      </c>
      <c r="AJ70" s="982">
        <f t="shared" ref="AJ70" si="375">T70</f>
        <v>7</v>
      </c>
      <c r="AK70" s="1040"/>
      <c r="AL70" s="985"/>
      <c r="AM70" s="991"/>
    </row>
    <row r="71" spans="1:39">
      <c r="A71" s="966">
        <v>45718</v>
      </c>
      <c r="B71" s="992" t="s">
        <v>478</v>
      </c>
      <c r="C71" s="992" t="s">
        <v>484</v>
      </c>
      <c r="D71" s="993" t="s">
        <v>583</v>
      </c>
      <c r="E71" s="1029" t="s">
        <v>282</v>
      </c>
      <c r="F71" s="970">
        <v>266676</v>
      </c>
      <c r="G71" s="970"/>
      <c r="H71" s="970">
        <v>266676</v>
      </c>
      <c r="I71" s="970"/>
      <c r="J71" s="971">
        <f t="shared" ref="J71" si="376">H71-F71</f>
        <v>0</v>
      </c>
      <c r="K71" s="970">
        <v>266676</v>
      </c>
      <c r="L71" s="541">
        <f t="shared" ref="L71" si="377">K71-H71</f>
        <v>0</v>
      </c>
      <c r="M71" s="970">
        <v>266776</v>
      </c>
      <c r="N71" s="970"/>
      <c r="O71" s="541">
        <f t="shared" ref="O71" si="378">M71-K71</f>
        <v>100</v>
      </c>
      <c r="P71" s="541">
        <f t="shared" ref="P71" si="379">M71-H71</f>
        <v>100</v>
      </c>
      <c r="Q71" s="970">
        <v>266776</v>
      </c>
      <c r="R71" s="970"/>
      <c r="S71" s="971">
        <f t="shared" ref="S71" si="380">Q71-M71</f>
        <v>0</v>
      </c>
      <c r="T71" s="542">
        <f t="shared" ref="T71" si="381">Q71-F71</f>
        <v>100</v>
      </c>
      <c r="U71" s="542"/>
      <c r="V71" s="541">
        <f t="shared" ref="V71" si="382">P71</f>
        <v>100</v>
      </c>
      <c r="W71" s="543">
        <f t="shared" ref="W71" si="383">T71-V71</f>
        <v>0</v>
      </c>
      <c r="X71" s="972" t="s">
        <v>491</v>
      </c>
      <c r="Y71" s="972" t="s">
        <v>492</v>
      </c>
      <c r="Z71" s="972" t="s">
        <v>29</v>
      </c>
      <c r="AA71" s="972">
        <v>2012</v>
      </c>
      <c r="AB71" s="993" t="s">
        <v>631</v>
      </c>
      <c r="AC71" s="973">
        <v>12</v>
      </c>
      <c r="AD71" s="974">
        <f t="shared" ref="AD71" si="384">T71/AC71</f>
        <v>8.3333333333333339</v>
      </c>
      <c r="AE71" s="975">
        <v>23.45</v>
      </c>
      <c r="AF71" s="544">
        <f t="shared" ref="AF71" si="385">AD71*AE71</f>
        <v>195.41666666666669</v>
      </c>
      <c r="AG71" s="1030" t="s">
        <v>279</v>
      </c>
      <c r="AH71" s="1007">
        <f t="shared" ref="AH71" si="386">AF71</f>
        <v>195.41666666666669</v>
      </c>
      <c r="AI71" s="978">
        <f t="shared" ref="AI71" si="387">AD71</f>
        <v>8.3333333333333339</v>
      </c>
      <c r="AJ71" s="982">
        <f t="shared" ref="AJ71" si="388">T71</f>
        <v>100</v>
      </c>
      <c r="AK71" s="1039"/>
      <c r="AL71" s="988"/>
    </row>
    <row r="72" spans="1:39">
      <c r="A72" s="966">
        <v>45723</v>
      </c>
      <c r="B72" s="992" t="s">
        <v>478</v>
      </c>
      <c r="C72" s="992" t="s">
        <v>484</v>
      </c>
      <c r="D72" s="993" t="s">
        <v>583</v>
      </c>
      <c r="E72" s="1029" t="s">
        <v>282</v>
      </c>
      <c r="F72" s="970">
        <v>266776</v>
      </c>
      <c r="G72" s="970"/>
      <c r="H72" s="970">
        <v>266776</v>
      </c>
      <c r="I72" s="970"/>
      <c r="J72" s="971">
        <f t="shared" ref="J72" si="389">H72-F72</f>
        <v>0</v>
      </c>
      <c r="K72" s="970">
        <v>266776</v>
      </c>
      <c r="L72" s="541">
        <f t="shared" ref="L72" si="390">K72-H72</f>
        <v>0</v>
      </c>
      <c r="M72" s="970">
        <v>266872</v>
      </c>
      <c r="N72" s="970"/>
      <c r="O72" s="541">
        <f t="shared" ref="O72" si="391">M72-K72</f>
        <v>96</v>
      </c>
      <c r="P72" s="541">
        <f t="shared" ref="P72" si="392">M72-H72</f>
        <v>96</v>
      </c>
      <c r="Q72" s="970">
        <v>266872</v>
      </c>
      <c r="R72" s="970"/>
      <c r="S72" s="971">
        <f t="shared" ref="S72" si="393">Q72-M72</f>
        <v>0</v>
      </c>
      <c r="T72" s="542">
        <f t="shared" ref="T72" si="394">Q72-F72</f>
        <v>96</v>
      </c>
      <c r="U72" s="542"/>
      <c r="V72" s="541">
        <f t="shared" ref="V72" si="395">P72</f>
        <v>96</v>
      </c>
      <c r="W72" s="543">
        <f t="shared" ref="W72" si="396">T72-V72</f>
        <v>0</v>
      </c>
      <c r="X72" s="972" t="s">
        <v>491</v>
      </c>
      <c r="Y72" s="972" t="s">
        <v>492</v>
      </c>
      <c r="Z72" s="972" t="s">
        <v>29</v>
      </c>
      <c r="AA72" s="972">
        <v>2012</v>
      </c>
      <c r="AB72" s="993" t="s">
        <v>631</v>
      </c>
      <c r="AC72" s="973">
        <v>12</v>
      </c>
      <c r="AD72" s="974">
        <f t="shared" ref="AD72" si="397">T72/AC72</f>
        <v>8</v>
      </c>
      <c r="AE72" s="975">
        <v>23.45</v>
      </c>
      <c r="AF72" s="544">
        <f t="shared" ref="AF72" si="398">AD72*AE72</f>
        <v>187.6</v>
      </c>
      <c r="AG72" s="1030" t="s">
        <v>279</v>
      </c>
      <c r="AH72" s="1007">
        <f t="shared" ref="AH72" si="399">AF72</f>
        <v>187.6</v>
      </c>
      <c r="AI72" s="978">
        <f t="shared" ref="AI72" si="400">AD72</f>
        <v>8</v>
      </c>
      <c r="AJ72" s="982">
        <f t="shared" ref="AJ72" si="401">T72</f>
        <v>96</v>
      </c>
      <c r="AK72" s="1122" t="s">
        <v>439</v>
      </c>
      <c r="AL72" s="1123" t="s">
        <v>440</v>
      </c>
      <c r="AM72" s="1086" t="s">
        <v>2</v>
      </c>
    </row>
    <row r="73" spans="1:39">
      <c r="A73" s="966">
        <v>45727</v>
      </c>
      <c r="B73" s="992" t="s">
        <v>479</v>
      </c>
      <c r="C73" s="992" t="s">
        <v>484</v>
      </c>
      <c r="D73" s="993" t="s">
        <v>583</v>
      </c>
      <c r="E73" s="1029" t="s">
        <v>282</v>
      </c>
      <c r="F73" s="970">
        <v>266872</v>
      </c>
      <c r="G73" s="970"/>
      <c r="H73" s="970">
        <v>266872</v>
      </c>
      <c r="I73" s="970"/>
      <c r="J73" s="971">
        <f t="shared" ref="J73" si="402">H73-F73</f>
        <v>0</v>
      </c>
      <c r="K73" s="970">
        <v>266872</v>
      </c>
      <c r="L73" s="541">
        <f t="shared" ref="L73" si="403">K73-H73</f>
        <v>0</v>
      </c>
      <c r="M73" s="970">
        <v>267002</v>
      </c>
      <c r="N73" s="970"/>
      <c r="O73" s="541">
        <f t="shared" ref="O73" si="404">M73-K73</f>
        <v>130</v>
      </c>
      <c r="P73" s="541">
        <f t="shared" ref="P73" si="405">M73-H73</f>
        <v>130</v>
      </c>
      <c r="Q73" s="970">
        <v>267002</v>
      </c>
      <c r="R73" s="970"/>
      <c r="S73" s="971">
        <f t="shared" ref="S73" si="406">Q73-M73</f>
        <v>0</v>
      </c>
      <c r="T73" s="542">
        <f t="shared" ref="T73" si="407">Q73-F73</f>
        <v>130</v>
      </c>
      <c r="U73" s="542"/>
      <c r="V73" s="541">
        <f t="shared" ref="V73" si="408">P73</f>
        <v>130</v>
      </c>
      <c r="W73" s="543">
        <f t="shared" ref="W73" si="409">T73-V73</f>
        <v>0</v>
      </c>
      <c r="X73" s="972" t="s">
        <v>491</v>
      </c>
      <c r="Y73" s="972" t="s">
        <v>492</v>
      </c>
      <c r="Z73" s="972" t="s">
        <v>29</v>
      </c>
      <c r="AA73" s="972">
        <v>2012</v>
      </c>
      <c r="AB73" s="993" t="s">
        <v>631</v>
      </c>
      <c r="AC73" s="973">
        <v>12</v>
      </c>
      <c r="AD73" s="974">
        <f t="shared" ref="AD73" si="410">T73/AC73</f>
        <v>10.833333333333334</v>
      </c>
      <c r="AE73" s="975">
        <v>23.45</v>
      </c>
      <c r="AF73" s="544">
        <f t="shared" ref="AF73" si="411">AD73*AE73</f>
        <v>254.04166666666669</v>
      </c>
      <c r="AG73" s="1030" t="s">
        <v>279</v>
      </c>
      <c r="AH73" s="1007">
        <f t="shared" ref="AH73" si="412">AF73</f>
        <v>254.04166666666669</v>
      </c>
      <c r="AI73" s="978">
        <f t="shared" ref="AI73" si="413">AD73</f>
        <v>10.833333333333334</v>
      </c>
      <c r="AJ73" s="982">
        <f t="shared" ref="AJ73" si="414">T73</f>
        <v>130</v>
      </c>
      <c r="AK73" s="1129">
        <f>SUM(AH70:AH73)</f>
        <v>650.73749999999995</v>
      </c>
      <c r="AL73" s="1128">
        <v>600</v>
      </c>
      <c r="AM73" s="1073">
        <v>45734</v>
      </c>
    </row>
    <row r="74" spans="1:39">
      <c r="A74" s="966">
        <v>45735</v>
      </c>
      <c r="B74" s="992" t="s">
        <v>608</v>
      </c>
      <c r="C74" s="992" t="s">
        <v>208</v>
      </c>
      <c r="D74" s="993" t="s">
        <v>485</v>
      </c>
      <c r="E74" s="1029" t="s">
        <v>282</v>
      </c>
      <c r="F74" s="970">
        <v>267002</v>
      </c>
      <c r="G74" s="970"/>
      <c r="H74" s="970">
        <v>267002</v>
      </c>
      <c r="I74" s="970"/>
      <c r="J74" s="971">
        <f t="shared" ref="J74" si="415">H74-F74</f>
        <v>0</v>
      </c>
      <c r="K74" s="970">
        <v>267002</v>
      </c>
      <c r="L74" s="541">
        <f t="shared" ref="L74" si="416">K74-H74</f>
        <v>0</v>
      </c>
      <c r="M74" s="970">
        <v>267053</v>
      </c>
      <c r="N74" s="970"/>
      <c r="O74" s="541">
        <f t="shared" ref="O74" si="417">M74-K74</f>
        <v>51</v>
      </c>
      <c r="P74" s="541">
        <f t="shared" ref="P74" si="418">M74-H74</f>
        <v>51</v>
      </c>
      <c r="Q74" s="970">
        <v>267053</v>
      </c>
      <c r="R74" s="970"/>
      <c r="S74" s="971">
        <f t="shared" ref="S74" si="419">Q74-M74</f>
        <v>0</v>
      </c>
      <c r="T74" s="542">
        <f t="shared" ref="T74" si="420">Q74-F74</f>
        <v>51</v>
      </c>
      <c r="U74" s="542"/>
      <c r="V74" s="541">
        <f t="shared" ref="V74" si="421">P74</f>
        <v>51</v>
      </c>
      <c r="W74" s="543">
        <f t="shared" ref="W74" si="422">T74-V74</f>
        <v>0</v>
      </c>
      <c r="X74" s="972" t="s">
        <v>491</v>
      </c>
      <c r="Y74" s="972" t="s">
        <v>492</v>
      </c>
      <c r="Z74" s="972" t="s">
        <v>29</v>
      </c>
      <c r="AA74" s="972">
        <v>2012</v>
      </c>
      <c r="AB74" s="993" t="s">
        <v>631</v>
      </c>
      <c r="AC74" s="973">
        <v>12</v>
      </c>
      <c r="AD74" s="974">
        <f t="shared" ref="AD74" si="423">T74/AC74</f>
        <v>4.25</v>
      </c>
      <c r="AE74" s="975">
        <v>23.45</v>
      </c>
      <c r="AF74" s="544">
        <f t="shared" ref="AF74" si="424">AD74*AE74</f>
        <v>99.662499999999994</v>
      </c>
      <c r="AG74" s="1030" t="s">
        <v>279</v>
      </c>
      <c r="AH74" s="1007">
        <f t="shared" ref="AH74" si="425">AF74</f>
        <v>99.662499999999994</v>
      </c>
      <c r="AI74" s="978">
        <f t="shared" ref="AI74" si="426">AD74</f>
        <v>4.25</v>
      </c>
      <c r="AJ74" s="982">
        <f t="shared" ref="AJ74" si="427">T74</f>
        <v>51</v>
      </c>
      <c r="AK74" s="1039"/>
      <c r="AL74" s="988"/>
    </row>
    <row r="75" spans="1:39">
      <c r="A75" s="966">
        <v>45736</v>
      </c>
      <c r="B75" s="992" t="s">
        <v>608</v>
      </c>
      <c r="C75" s="992" t="s">
        <v>208</v>
      </c>
      <c r="D75" s="993" t="s">
        <v>485</v>
      </c>
      <c r="E75" s="1029" t="s">
        <v>282</v>
      </c>
      <c r="F75" s="970">
        <v>267053</v>
      </c>
      <c r="G75" s="970"/>
      <c r="H75" s="970">
        <v>267053</v>
      </c>
      <c r="I75" s="970"/>
      <c r="J75" s="971">
        <f t="shared" ref="J75" si="428">H75-F75</f>
        <v>0</v>
      </c>
      <c r="K75" s="970">
        <v>267053</v>
      </c>
      <c r="L75" s="541">
        <f t="shared" ref="L75" si="429">K75-H75</f>
        <v>0</v>
      </c>
      <c r="M75" s="970">
        <v>267101</v>
      </c>
      <c r="N75" s="970"/>
      <c r="O75" s="541">
        <f t="shared" ref="O75" si="430">M75-K75</f>
        <v>48</v>
      </c>
      <c r="P75" s="541">
        <f t="shared" ref="P75" si="431">M75-H75</f>
        <v>48</v>
      </c>
      <c r="Q75" s="970">
        <v>267101</v>
      </c>
      <c r="R75" s="970"/>
      <c r="S75" s="971">
        <f t="shared" ref="S75" si="432">Q75-M75</f>
        <v>0</v>
      </c>
      <c r="T75" s="542">
        <f t="shared" ref="T75" si="433">Q75-F75</f>
        <v>48</v>
      </c>
      <c r="U75" s="542"/>
      <c r="V75" s="541">
        <f t="shared" ref="V75" si="434">P75</f>
        <v>48</v>
      </c>
      <c r="W75" s="543">
        <f t="shared" ref="W75" si="435">T75-V75</f>
        <v>0</v>
      </c>
      <c r="X75" s="972" t="s">
        <v>491</v>
      </c>
      <c r="Y75" s="972" t="s">
        <v>492</v>
      </c>
      <c r="Z75" s="972" t="s">
        <v>29</v>
      </c>
      <c r="AA75" s="972">
        <v>2012</v>
      </c>
      <c r="AB75" s="993" t="s">
        <v>631</v>
      </c>
      <c r="AC75" s="973">
        <v>12</v>
      </c>
      <c r="AD75" s="974">
        <f t="shared" ref="AD75" si="436">T75/AC75</f>
        <v>4</v>
      </c>
      <c r="AE75" s="975">
        <v>23.45</v>
      </c>
      <c r="AF75" s="544">
        <f t="shared" ref="AF75" si="437">AD75*AE75</f>
        <v>93.8</v>
      </c>
      <c r="AG75" s="1030" t="s">
        <v>279</v>
      </c>
      <c r="AH75" s="1007">
        <f t="shared" ref="AH75" si="438">AF75</f>
        <v>93.8</v>
      </c>
      <c r="AI75" s="978">
        <f t="shared" ref="AI75" si="439">AD75</f>
        <v>4</v>
      </c>
      <c r="AJ75" s="982">
        <f t="shared" ref="AJ75" si="440">T75</f>
        <v>48</v>
      </c>
      <c r="AK75" s="1040"/>
      <c r="AL75" s="985"/>
      <c r="AM75" s="986"/>
    </row>
    <row r="76" spans="1:39">
      <c r="A76" s="966">
        <v>45737</v>
      </c>
      <c r="B76" s="992" t="s">
        <v>608</v>
      </c>
      <c r="C76" s="992" t="s">
        <v>208</v>
      </c>
      <c r="D76" s="993" t="s">
        <v>485</v>
      </c>
      <c r="E76" s="1029" t="s">
        <v>282</v>
      </c>
      <c r="F76" s="970">
        <v>267101</v>
      </c>
      <c r="G76" s="970"/>
      <c r="H76" s="970">
        <v>267101</v>
      </c>
      <c r="I76" s="970"/>
      <c r="J76" s="971">
        <f t="shared" ref="J76" si="441">H76-F76</f>
        <v>0</v>
      </c>
      <c r="K76" s="970">
        <v>267101</v>
      </c>
      <c r="L76" s="541">
        <f t="shared" ref="L76" si="442">K76-H76</f>
        <v>0</v>
      </c>
      <c r="M76" s="970">
        <v>267117</v>
      </c>
      <c r="N76" s="970"/>
      <c r="O76" s="541">
        <f t="shared" ref="O76" si="443">M76-K76</f>
        <v>16</v>
      </c>
      <c r="P76" s="541">
        <f t="shared" ref="P76" si="444">M76-H76</f>
        <v>16</v>
      </c>
      <c r="Q76" s="970">
        <v>267117</v>
      </c>
      <c r="R76" s="970"/>
      <c r="S76" s="971">
        <f t="shared" ref="S76" si="445">Q76-M76</f>
        <v>0</v>
      </c>
      <c r="T76" s="542">
        <f t="shared" ref="T76" si="446">Q76-F76</f>
        <v>16</v>
      </c>
      <c r="U76" s="542"/>
      <c r="V76" s="541">
        <f t="shared" ref="V76" si="447">P76</f>
        <v>16</v>
      </c>
      <c r="W76" s="543">
        <f t="shared" ref="W76" si="448">T76-V76</f>
        <v>0</v>
      </c>
      <c r="X76" s="972" t="s">
        <v>491</v>
      </c>
      <c r="Y76" s="972" t="s">
        <v>492</v>
      </c>
      <c r="Z76" s="972" t="s">
        <v>29</v>
      </c>
      <c r="AA76" s="972">
        <v>2012</v>
      </c>
      <c r="AB76" s="993" t="s">
        <v>631</v>
      </c>
      <c r="AC76" s="973">
        <v>12</v>
      </c>
      <c r="AD76" s="974">
        <f t="shared" ref="AD76" si="449">T76/AC76</f>
        <v>1.3333333333333333</v>
      </c>
      <c r="AE76" s="975">
        <v>23.45</v>
      </c>
      <c r="AF76" s="544">
        <f t="shared" ref="AF76" si="450">AD76*AE76</f>
        <v>31.266666666666666</v>
      </c>
      <c r="AG76" s="1030" t="s">
        <v>279</v>
      </c>
      <c r="AH76" s="1007">
        <f t="shared" ref="AH76" si="451">AF76</f>
        <v>31.266666666666666</v>
      </c>
      <c r="AI76" s="978">
        <f t="shared" ref="AI76" si="452">AD76</f>
        <v>1.3333333333333333</v>
      </c>
      <c r="AJ76" s="982">
        <f t="shared" ref="AJ76" si="453">T76</f>
        <v>16</v>
      </c>
      <c r="AK76" s="1040"/>
      <c r="AL76" s="985"/>
      <c r="AM76" s="991"/>
    </row>
    <row r="77" spans="1:39">
      <c r="A77" s="966">
        <v>45738</v>
      </c>
      <c r="B77" s="992" t="s">
        <v>608</v>
      </c>
      <c r="C77" s="992" t="s">
        <v>208</v>
      </c>
      <c r="D77" s="993" t="s">
        <v>434</v>
      </c>
      <c r="E77" s="1029" t="s">
        <v>282</v>
      </c>
      <c r="F77" s="970">
        <v>267117</v>
      </c>
      <c r="G77" s="970"/>
      <c r="H77" s="970">
        <v>267117</v>
      </c>
      <c r="I77" s="970"/>
      <c r="J77" s="971">
        <f t="shared" ref="J77" si="454">H77-F77</f>
        <v>0</v>
      </c>
      <c r="K77" s="970">
        <v>267117</v>
      </c>
      <c r="L77" s="541">
        <f t="shared" ref="L77" si="455">K77-H77</f>
        <v>0</v>
      </c>
      <c r="M77" s="970">
        <v>267212</v>
      </c>
      <c r="N77" s="970"/>
      <c r="O77" s="541">
        <f t="shared" ref="O77" si="456">M77-K77</f>
        <v>95</v>
      </c>
      <c r="P77" s="541">
        <f t="shared" ref="P77" si="457">M77-H77</f>
        <v>95</v>
      </c>
      <c r="Q77" s="970">
        <v>267212</v>
      </c>
      <c r="R77" s="970"/>
      <c r="S77" s="971">
        <f t="shared" ref="S77" si="458">Q77-M77</f>
        <v>0</v>
      </c>
      <c r="T77" s="542">
        <f t="shared" ref="T77" si="459">Q77-F77</f>
        <v>95</v>
      </c>
      <c r="U77" s="542"/>
      <c r="V77" s="541">
        <f t="shared" ref="V77" si="460">P77</f>
        <v>95</v>
      </c>
      <c r="W77" s="543">
        <f t="shared" ref="W77" si="461">T77-V77</f>
        <v>0</v>
      </c>
      <c r="X77" s="972" t="s">
        <v>491</v>
      </c>
      <c r="Y77" s="972" t="s">
        <v>492</v>
      </c>
      <c r="Z77" s="972" t="s">
        <v>29</v>
      </c>
      <c r="AA77" s="972">
        <v>2012</v>
      </c>
      <c r="AB77" s="993" t="s">
        <v>631</v>
      </c>
      <c r="AC77" s="973">
        <v>12</v>
      </c>
      <c r="AD77" s="974">
        <f t="shared" ref="AD77" si="462">T77/AC77</f>
        <v>7.916666666666667</v>
      </c>
      <c r="AE77" s="975">
        <v>23.45</v>
      </c>
      <c r="AF77" s="544">
        <f t="shared" ref="AF77" si="463">AD77*AE77</f>
        <v>185.64583333333334</v>
      </c>
      <c r="AG77" s="1030" t="s">
        <v>279</v>
      </c>
      <c r="AH77" s="1007">
        <f t="shared" ref="AH77" si="464">AF77</f>
        <v>185.64583333333334</v>
      </c>
      <c r="AI77" s="978">
        <f t="shared" ref="AI77" si="465">AD77</f>
        <v>7.916666666666667</v>
      </c>
      <c r="AJ77" s="982">
        <f t="shared" ref="AJ77" si="466">T77</f>
        <v>95</v>
      </c>
      <c r="AK77" s="1040"/>
      <c r="AL77" s="985"/>
      <c r="AM77" s="991"/>
    </row>
    <row r="78" spans="1:39">
      <c r="A78" s="966">
        <v>45740</v>
      </c>
      <c r="B78" s="992" t="s">
        <v>608</v>
      </c>
      <c r="C78" s="992" t="s">
        <v>208</v>
      </c>
      <c r="D78" s="993" t="s">
        <v>434</v>
      </c>
      <c r="E78" s="1029" t="s">
        <v>282</v>
      </c>
      <c r="F78" s="970">
        <v>267212</v>
      </c>
      <c r="G78" s="970"/>
      <c r="H78" s="970">
        <v>267212</v>
      </c>
      <c r="I78" s="970"/>
      <c r="J78" s="971">
        <f t="shared" ref="J78" si="467">H78-F78</f>
        <v>0</v>
      </c>
      <c r="K78" s="970">
        <v>267212</v>
      </c>
      <c r="L78" s="541">
        <f t="shared" ref="L78" si="468">K78-H78</f>
        <v>0</v>
      </c>
      <c r="M78" s="970">
        <v>267223</v>
      </c>
      <c r="N78" s="970"/>
      <c r="O78" s="541">
        <f t="shared" ref="O78" si="469">M78-K78</f>
        <v>11</v>
      </c>
      <c r="P78" s="541">
        <f t="shared" ref="P78" si="470">M78-H78</f>
        <v>11</v>
      </c>
      <c r="Q78" s="970">
        <v>267223</v>
      </c>
      <c r="R78" s="970"/>
      <c r="S78" s="971">
        <f t="shared" ref="S78" si="471">Q78-M78</f>
        <v>0</v>
      </c>
      <c r="T78" s="542">
        <f t="shared" ref="T78" si="472">Q78-F78</f>
        <v>11</v>
      </c>
      <c r="U78" s="542"/>
      <c r="V78" s="541">
        <f t="shared" ref="V78" si="473">P78</f>
        <v>11</v>
      </c>
      <c r="W78" s="543">
        <f t="shared" ref="W78" si="474">T78-V78</f>
        <v>0</v>
      </c>
      <c r="X78" s="972" t="s">
        <v>491</v>
      </c>
      <c r="Y78" s="972" t="s">
        <v>492</v>
      </c>
      <c r="Z78" s="972" t="s">
        <v>29</v>
      </c>
      <c r="AA78" s="972">
        <v>2012</v>
      </c>
      <c r="AB78" s="993" t="s">
        <v>631</v>
      </c>
      <c r="AC78" s="973">
        <v>12</v>
      </c>
      <c r="AD78" s="974">
        <f t="shared" ref="AD78" si="475">T78/AC78</f>
        <v>0.91666666666666663</v>
      </c>
      <c r="AE78" s="975">
        <v>23.45</v>
      </c>
      <c r="AF78" s="544">
        <f t="shared" ref="AF78" si="476">AD78*AE78</f>
        <v>21.495833333333334</v>
      </c>
      <c r="AG78" s="1030" t="s">
        <v>279</v>
      </c>
      <c r="AH78" s="1007">
        <f t="shared" ref="AH78" si="477">AF78</f>
        <v>21.495833333333334</v>
      </c>
      <c r="AI78" s="978">
        <f t="shared" ref="AI78" si="478">AD78</f>
        <v>0.91666666666666663</v>
      </c>
      <c r="AJ78" s="982">
        <f t="shared" ref="AJ78" si="479">T78</f>
        <v>11</v>
      </c>
      <c r="AK78" s="1122" t="s">
        <v>439</v>
      </c>
      <c r="AL78" s="1123" t="s">
        <v>440</v>
      </c>
      <c r="AM78" s="1086" t="s">
        <v>2</v>
      </c>
    </row>
    <row r="79" spans="1:39">
      <c r="A79" s="966">
        <v>45744</v>
      </c>
      <c r="B79" s="992" t="s">
        <v>479</v>
      </c>
      <c r="C79" s="992" t="s">
        <v>484</v>
      </c>
      <c r="D79" s="993" t="s">
        <v>583</v>
      </c>
      <c r="E79" s="1029" t="s">
        <v>282</v>
      </c>
      <c r="F79" s="970">
        <v>267223</v>
      </c>
      <c r="G79" s="970"/>
      <c r="H79" s="970">
        <v>267223</v>
      </c>
      <c r="I79" s="970"/>
      <c r="J79" s="971">
        <f t="shared" ref="J79" si="480">H79-F79</f>
        <v>0</v>
      </c>
      <c r="K79" s="970">
        <v>267223</v>
      </c>
      <c r="L79" s="541">
        <f t="shared" ref="L79" si="481">K79-H79</f>
        <v>0</v>
      </c>
      <c r="M79" s="970">
        <v>267354</v>
      </c>
      <c r="N79" s="970"/>
      <c r="O79" s="541">
        <f t="shared" ref="O79" si="482">M79-K79</f>
        <v>131</v>
      </c>
      <c r="P79" s="541">
        <f t="shared" ref="P79" si="483">M79-H79</f>
        <v>131</v>
      </c>
      <c r="Q79" s="970">
        <v>267354</v>
      </c>
      <c r="R79" s="970"/>
      <c r="S79" s="971">
        <f t="shared" ref="S79" si="484">Q79-M79</f>
        <v>0</v>
      </c>
      <c r="T79" s="542">
        <f t="shared" ref="T79" si="485">Q79-F79</f>
        <v>131</v>
      </c>
      <c r="U79" s="542"/>
      <c r="V79" s="541">
        <f t="shared" ref="V79" si="486">P79</f>
        <v>131</v>
      </c>
      <c r="W79" s="543">
        <f t="shared" ref="W79" si="487">T79-V79</f>
        <v>0</v>
      </c>
      <c r="X79" s="972" t="s">
        <v>491</v>
      </c>
      <c r="Y79" s="972" t="s">
        <v>492</v>
      </c>
      <c r="Z79" s="972" t="s">
        <v>29</v>
      </c>
      <c r="AA79" s="972">
        <v>2012</v>
      </c>
      <c r="AB79" s="993" t="s">
        <v>631</v>
      </c>
      <c r="AC79" s="973">
        <v>12</v>
      </c>
      <c r="AD79" s="974">
        <f t="shared" ref="AD79" si="488">T79/AC79</f>
        <v>10.916666666666666</v>
      </c>
      <c r="AE79" s="975">
        <v>23.45</v>
      </c>
      <c r="AF79" s="544">
        <f t="shared" ref="AF79" si="489">AD79*AE79</f>
        <v>255.99583333333331</v>
      </c>
      <c r="AG79" s="1030" t="s">
        <v>279</v>
      </c>
      <c r="AH79" s="1007">
        <f t="shared" ref="AH79" si="490">AF79</f>
        <v>255.99583333333331</v>
      </c>
      <c r="AI79" s="978">
        <f t="shared" ref="AI79" si="491">AD79</f>
        <v>10.916666666666666</v>
      </c>
      <c r="AJ79" s="982">
        <f t="shared" ref="AJ79" si="492">T79</f>
        <v>131</v>
      </c>
      <c r="AK79" s="1129">
        <f>SUM(AH74:AH79)</f>
        <v>687.86666666666667</v>
      </c>
      <c r="AL79" s="1128">
        <v>700</v>
      </c>
      <c r="AM79" s="1073">
        <v>45747</v>
      </c>
    </row>
    <row r="80" spans="1:39">
      <c r="A80" s="966">
        <v>45755</v>
      </c>
      <c r="B80" s="992" t="s">
        <v>479</v>
      </c>
      <c r="C80" s="992" t="s">
        <v>484</v>
      </c>
      <c r="D80" s="993" t="s">
        <v>583</v>
      </c>
      <c r="E80" s="1029" t="s">
        <v>282</v>
      </c>
      <c r="F80" s="970">
        <v>267354</v>
      </c>
      <c r="G80" s="970"/>
      <c r="H80" s="970">
        <v>267354</v>
      </c>
      <c r="I80" s="970"/>
      <c r="J80" s="971">
        <f t="shared" ref="J80" si="493">H80-F80</f>
        <v>0</v>
      </c>
      <c r="K80" s="970">
        <v>267354</v>
      </c>
      <c r="L80" s="541">
        <f t="shared" ref="L80" si="494">K80-H80</f>
        <v>0</v>
      </c>
      <c r="M80" s="970">
        <v>267518</v>
      </c>
      <c r="N80" s="970"/>
      <c r="O80" s="541">
        <f t="shared" ref="O80" si="495">M80-K80</f>
        <v>164</v>
      </c>
      <c r="P80" s="541">
        <f t="shared" ref="P80" si="496">M80-H80</f>
        <v>164</v>
      </c>
      <c r="Q80" s="970">
        <v>267518</v>
      </c>
      <c r="R80" s="970"/>
      <c r="S80" s="971">
        <f t="shared" ref="S80" si="497">Q80-M80</f>
        <v>0</v>
      </c>
      <c r="T80" s="542">
        <f t="shared" ref="T80" si="498">Q80-F80</f>
        <v>164</v>
      </c>
      <c r="U80" s="542"/>
      <c r="V80" s="541">
        <f t="shared" ref="V80" si="499">P80</f>
        <v>164</v>
      </c>
      <c r="W80" s="543">
        <f t="shared" ref="W80" si="500">T80-V80</f>
        <v>0</v>
      </c>
      <c r="X80" s="972" t="s">
        <v>491</v>
      </c>
      <c r="Y80" s="972" t="s">
        <v>492</v>
      </c>
      <c r="Z80" s="972" t="s">
        <v>29</v>
      </c>
      <c r="AA80" s="972">
        <v>2012</v>
      </c>
      <c r="AB80" s="993" t="s">
        <v>631</v>
      </c>
      <c r="AC80" s="973">
        <v>12</v>
      </c>
      <c r="AD80" s="974">
        <f t="shared" ref="AD80" si="501">T80/AC80</f>
        <v>13.666666666666666</v>
      </c>
      <c r="AE80" s="975">
        <v>23.45</v>
      </c>
      <c r="AF80" s="544">
        <f t="shared" ref="AF80" si="502">AD80*AE80</f>
        <v>320.48333333333329</v>
      </c>
      <c r="AG80" s="1030" t="s">
        <v>279</v>
      </c>
      <c r="AH80" s="1007">
        <f t="shared" ref="AH80" si="503">AF80</f>
        <v>320.48333333333329</v>
      </c>
      <c r="AI80" s="978">
        <f t="shared" ref="AI80" si="504">AD80</f>
        <v>13.666666666666666</v>
      </c>
      <c r="AJ80" s="982">
        <f t="shared" ref="AJ80" si="505">T80</f>
        <v>164</v>
      </c>
      <c r="AK80" s="1129">
        <f>SUM(AH80)</f>
        <v>320.48333333333329</v>
      </c>
      <c r="AL80" s="1128">
        <v>600</v>
      </c>
      <c r="AM80" s="1073">
        <v>45747</v>
      </c>
    </row>
    <row r="81" spans="1:39">
      <c r="A81" s="966">
        <v>45758</v>
      </c>
      <c r="B81" s="992" t="s">
        <v>479</v>
      </c>
      <c r="C81" s="992" t="s">
        <v>484</v>
      </c>
      <c r="D81" s="993" t="s">
        <v>583</v>
      </c>
      <c r="E81" s="1029" t="s">
        <v>282</v>
      </c>
      <c r="F81" s="970">
        <v>267518</v>
      </c>
      <c r="G81" s="970"/>
      <c r="H81" s="970">
        <v>267518</v>
      </c>
      <c r="I81" s="970"/>
      <c r="J81" s="971">
        <f t="shared" ref="J81" si="506">H81-F81</f>
        <v>0</v>
      </c>
      <c r="K81" s="970">
        <v>267518</v>
      </c>
      <c r="L81" s="541">
        <f t="shared" ref="L81" si="507">K81-H81</f>
        <v>0</v>
      </c>
      <c r="M81" s="970">
        <v>267578</v>
      </c>
      <c r="N81" s="970"/>
      <c r="O81" s="541">
        <f t="shared" ref="O81" si="508">M81-K81</f>
        <v>60</v>
      </c>
      <c r="P81" s="541">
        <f t="shared" ref="P81" si="509">M81-H81</f>
        <v>60</v>
      </c>
      <c r="Q81" s="970">
        <v>267578</v>
      </c>
      <c r="R81" s="970"/>
      <c r="S81" s="971">
        <f t="shared" ref="S81" si="510">Q81-M81</f>
        <v>0</v>
      </c>
      <c r="T81" s="542">
        <f t="shared" ref="T81" si="511">Q81-F81</f>
        <v>60</v>
      </c>
      <c r="U81" s="542"/>
      <c r="V81" s="541">
        <f t="shared" ref="V81" si="512">P81</f>
        <v>60</v>
      </c>
      <c r="W81" s="543">
        <f t="shared" ref="W81" si="513">T81-V81</f>
        <v>0</v>
      </c>
      <c r="X81" s="972" t="s">
        <v>491</v>
      </c>
      <c r="Y81" s="972" t="s">
        <v>492</v>
      </c>
      <c r="Z81" s="972" t="s">
        <v>29</v>
      </c>
      <c r="AA81" s="972">
        <v>2012</v>
      </c>
      <c r="AB81" s="993" t="s">
        <v>631</v>
      </c>
      <c r="AC81" s="973">
        <v>12</v>
      </c>
      <c r="AD81" s="974">
        <f t="shared" ref="AD81" si="514">T81/AC81</f>
        <v>5</v>
      </c>
      <c r="AE81" s="975">
        <v>23.45</v>
      </c>
      <c r="AF81" s="544">
        <f t="shared" ref="AF81" si="515">AD81*AE81</f>
        <v>117.25</v>
      </c>
      <c r="AG81" s="1030" t="s">
        <v>279</v>
      </c>
      <c r="AH81" s="1007">
        <f t="shared" ref="AH81" si="516">AF81</f>
        <v>117.25</v>
      </c>
      <c r="AI81" s="978">
        <f t="shared" ref="AI81" si="517">AD81</f>
        <v>5</v>
      </c>
      <c r="AJ81" s="982">
        <f t="shared" ref="AJ81" si="518">T81</f>
        <v>60</v>
      </c>
      <c r="AK81" s="1040"/>
      <c r="AL81" s="985"/>
      <c r="AM81" s="991"/>
    </row>
    <row r="82" spans="1:39">
      <c r="A82" s="966">
        <v>45758</v>
      </c>
      <c r="B82" s="992" t="s">
        <v>239</v>
      </c>
      <c r="C82" s="992" t="s">
        <v>208</v>
      </c>
      <c r="D82" s="993" t="s">
        <v>434</v>
      </c>
      <c r="E82" s="1029" t="s">
        <v>282</v>
      </c>
      <c r="F82" s="970">
        <v>267578</v>
      </c>
      <c r="G82" s="970"/>
      <c r="H82" s="970">
        <v>267578</v>
      </c>
      <c r="I82" s="970"/>
      <c r="J82" s="971">
        <f t="shared" ref="J82" si="519">H82-F82</f>
        <v>0</v>
      </c>
      <c r="K82" s="970">
        <v>267578</v>
      </c>
      <c r="L82" s="541">
        <f t="shared" ref="L82" si="520">K82-H82</f>
        <v>0</v>
      </c>
      <c r="M82" s="970">
        <v>267723</v>
      </c>
      <c r="N82" s="970"/>
      <c r="O82" s="541">
        <f t="shared" ref="O82" si="521">M82-K82</f>
        <v>145</v>
      </c>
      <c r="P82" s="541">
        <f t="shared" ref="P82" si="522">M82-H82</f>
        <v>145</v>
      </c>
      <c r="Q82" s="970">
        <v>267723</v>
      </c>
      <c r="R82" s="970"/>
      <c r="S82" s="971">
        <f t="shared" ref="S82" si="523">Q82-M82</f>
        <v>0</v>
      </c>
      <c r="T82" s="542">
        <f t="shared" ref="T82" si="524">Q82-F82</f>
        <v>145</v>
      </c>
      <c r="U82" s="542"/>
      <c r="V82" s="541">
        <f t="shared" ref="V82" si="525">P82</f>
        <v>145</v>
      </c>
      <c r="W82" s="543">
        <f t="shared" ref="W82" si="526">T82-V82</f>
        <v>0</v>
      </c>
      <c r="X82" s="972" t="s">
        <v>491</v>
      </c>
      <c r="Y82" s="972" t="s">
        <v>492</v>
      </c>
      <c r="Z82" s="972" t="s">
        <v>29</v>
      </c>
      <c r="AA82" s="972">
        <v>2012</v>
      </c>
      <c r="AB82" s="993" t="s">
        <v>631</v>
      </c>
      <c r="AC82" s="973">
        <v>12</v>
      </c>
      <c r="AD82" s="974">
        <f t="shared" ref="AD82" si="527">T82/AC82</f>
        <v>12.083333333333334</v>
      </c>
      <c r="AE82" s="975">
        <v>23.45</v>
      </c>
      <c r="AF82" s="544">
        <f t="shared" ref="AF82" si="528">AD82*AE82</f>
        <v>283.35416666666669</v>
      </c>
      <c r="AG82" s="1030" t="s">
        <v>279</v>
      </c>
      <c r="AH82" s="1007">
        <f t="shared" ref="AH82" si="529">AF82</f>
        <v>283.35416666666669</v>
      </c>
      <c r="AI82" s="978">
        <f t="shared" ref="AI82" si="530">AD82</f>
        <v>12.083333333333334</v>
      </c>
      <c r="AJ82" s="982">
        <f t="shared" ref="AJ82" si="531">T82</f>
        <v>145</v>
      </c>
      <c r="AK82" s="1122" t="s">
        <v>439</v>
      </c>
      <c r="AL82" s="1123" t="s">
        <v>440</v>
      </c>
      <c r="AM82" s="1086" t="s">
        <v>2</v>
      </c>
    </row>
    <row r="83" spans="1:39">
      <c r="A83" s="966">
        <v>45762</v>
      </c>
      <c r="B83" s="992" t="s">
        <v>239</v>
      </c>
      <c r="C83" s="992" t="s">
        <v>208</v>
      </c>
      <c r="D83" s="993" t="s">
        <v>434</v>
      </c>
      <c r="E83" s="1029" t="s">
        <v>282</v>
      </c>
      <c r="F83" s="970">
        <v>267723</v>
      </c>
      <c r="G83" s="970"/>
      <c r="H83" s="970">
        <v>267723</v>
      </c>
      <c r="I83" s="970"/>
      <c r="J83" s="971">
        <f t="shared" ref="J83" si="532">H83-F83</f>
        <v>0</v>
      </c>
      <c r="K83" s="970">
        <v>267723</v>
      </c>
      <c r="L83" s="541">
        <f t="shared" ref="L83" si="533">K83-H83</f>
        <v>0</v>
      </c>
      <c r="M83" s="970">
        <v>267856</v>
      </c>
      <c r="N83" s="970"/>
      <c r="O83" s="541">
        <f t="shared" ref="O83" si="534">M83-K83</f>
        <v>133</v>
      </c>
      <c r="P83" s="541">
        <f t="shared" ref="P83" si="535">M83-H83</f>
        <v>133</v>
      </c>
      <c r="Q83" s="970">
        <v>267856</v>
      </c>
      <c r="R83" s="970"/>
      <c r="S83" s="971">
        <f t="shared" ref="S83" si="536">Q83-M83</f>
        <v>0</v>
      </c>
      <c r="T83" s="542">
        <f t="shared" ref="T83" si="537">Q83-F83</f>
        <v>133</v>
      </c>
      <c r="U83" s="542"/>
      <c r="V83" s="541">
        <f t="shared" ref="V83" si="538">P83</f>
        <v>133</v>
      </c>
      <c r="W83" s="543">
        <f t="shared" ref="W83" si="539">T83-V83</f>
        <v>0</v>
      </c>
      <c r="X83" s="972" t="s">
        <v>491</v>
      </c>
      <c r="Y83" s="972" t="s">
        <v>492</v>
      </c>
      <c r="Z83" s="972" t="s">
        <v>29</v>
      </c>
      <c r="AA83" s="972">
        <v>2012</v>
      </c>
      <c r="AB83" s="993" t="s">
        <v>631</v>
      </c>
      <c r="AC83" s="973">
        <v>12</v>
      </c>
      <c r="AD83" s="974">
        <f t="shared" ref="AD83" si="540">T83/AC83</f>
        <v>11.083333333333334</v>
      </c>
      <c r="AE83" s="975">
        <v>23.45</v>
      </c>
      <c r="AF83" s="544">
        <f t="shared" ref="AF83" si="541">AD83*AE83</f>
        <v>259.9041666666667</v>
      </c>
      <c r="AG83" s="1030" t="s">
        <v>279</v>
      </c>
      <c r="AH83" s="1007">
        <f t="shared" ref="AH83" si="542">AF83</f>
        <v>259.9041666666667</v>
      </c>
      <c r="AI83" s="978">
        <f t="shared" ref="AI83" si="543">AD83</f>
        <v>11.083333333333334</v>
      </c>
      <c r="AJ83" s="982">
        <f t="shared" ref="AJ83" si="544">T83</f>
        <v>133</v>
      </c>
      <c r="AK83" s="1129">
        <f>SUM(AH81:AH83)</f>
        <v>660.50833333333344</v>
      </c>
      <c r="AL83" s="1128">
        <v>600</v>
      </c>
      <c r="AM83" s="1073">
        <v>45763</v>
      </c>
    </row>
    <row r="84" spans="1:39">
      <c r="A84" s="966">
        <v>45768</v>
      </c>
      <c r="B84" s="992" t="s">
        <v>239</v>
      </c>
      <c r="C84" s="992" t="s">
        <v>208</v>
      </c>
      <c r="D84" s="993" t="s">
        <v>485</v>
      </c>
      <c r="E84" s="1029" t="s">
        <v>282</v>
      </c>
      <c r="F84" s="970">
        <v>267856</v>
      </c>
      <c r="G84" s="970"/>
      <c r="H84" s="970">
        <v>267856</v>
      </c>
      <c r="I84" s="970"/>
      <c r="J84" s="971">
        <f t="shared" ref="J84" si="545">H84-F84</f>
        <v>0</v>
      </c>
      <c r="K84" s="970">
        <v>267856</v>
      </c>
      <c r="L84" s="541">
        <f t="shared" ref="L84" si="546">K84-H84</f>
        <v>0</v>
      </c>
      <c r="M84" s="970">
        <v>267905</v>
      </c>
      <c r="N84" s="970"/>
      <c r="O84" s="541">
        <f t="shared" ref="O84" si="547">M84-K84</f>
        <v>49</v>
      </c>
      <c r="P84" s="541">
        <f t="shared" ref="P84" si="548">M84-H84</f>
        <v>49</v>
      </c>
      <c r="Q84" s="970">
        <v>267905</v>
      </c>
      <c r="R84" s="970"/>
      <c r="S84" s="971">
        <f t="shared" ref="S84" si="549">Q84-M84</f>
        <v>0</v>
      </c>
      <c r="T84" s="542">
        <f t="shared" ref="T84" si="550">Q84-F84</f>
        <v>49</v>
      </c>
      <c r="U84" s="542"/>
      <c r="V84" s="541">
        <f t="shared" ref="V84" si="551">P84</f>
        <v>49</v>
      </c>
      <c r="W84" s="543">
        <f t="shared" ref="W84" si="552">T84-V84</f>
        <v>0</v>
      </c>
      <c r="X84" s="972" t="s">
        <v>491</v>
      </c>
      <c r="Y84" s="972" t="s">
        <v>492</v>
      </c>
      <c r="Z84" s="972" t="s">
        <v>29</v>
      </c>
      <c r="AA84" s="972">
        <v>2012</v>
      </c>
      <c r="AB84" s="993" t="s">
        <v>631</v>
      </c>
      <c r="AC84" s="973">
        <v>12</v>
      </c>
      <c r="AD84" s="974">
        <f t="shared" ref="AD84" si="553">T84/AC84</f>
        <v>4.083333333333333</v>
      </c>
      <c r="AE84" s="975">
        <v>23.45</v>
      </c>
      <c r="AF84" s="544">
        <f t="shared" ref="AF84" si="554">AD84*AE84</f>
        <v>95.754166666666663</v>
      </c>
      <c r="AG84" s="1030" t="s">
        <v>279</v>
      </c>
      <c r="AH84" s="1007">
        <f t="shared" ref="AH84" si="555">AF84</f>
        <v>95.754166666666663</v>
      </c>
      <c r="AI84" s="978">
        <f t="shared" ref="AI84" si="556">AD84</f>
        <v>4.083333333333333</v>
      </c>
      <c r="AJ84" s="982">
        <f t="shared" ref="AJ84" si="557">T84</f>
        <v>49</v>
      </c>
      <c r="AK84" s="1040"/>
      <c r="AL84" s="985"/>
      <c r="AM84" s="986"/>
    </row>
    <row r="85" spans="1:39">
      <c r="A85" s="966">
        <v>45769</v>
      </c>
      <c r="B85" s="992" t="s">
        <v>239</v>
      </c>
      <c r="C85" s="992" t="s">
        <v>208</v>
      </c>
      <c r="D85" s="993" t="s">
        <v>485</v>
      </c>
      <c r="E85" s="1029" t="s">
        <v>282</v>
      </c>
      <c r="F85" s="970">
        <v>267905</v>
      </c>
      <c r="G85" s="970"/>
      <c r="H85" s="970">
        <v>267905</v>
      </c>
      <c r="I85" s="970"/>
      <c r="J85" s="971">
        <f t="shared" ref="J85" si="558">H85-F85</f>
        <v>0</v>
      </c>
      <c r="K85" s="970">
        <v>267905</v>
      </c>
      <c r="L85" s="541">
        <f t="shared" ref="L85" si="559">K85-H85</f>
        <v>0</v>
      </c>
      <c r="M85" s="970">
        <v>267927</v>
      </c>
      <c r="N85" s="970"/>
      <c r="O85" s="541">
        <f t="shared" ref="O85" si="560">M85-K85</f>
        <v>22</v>
      </c>
      <c r="P85" s="541">
        <f t="shared" ref="P85" si="561">M85-H85</f>
        <v>22</v>
      </c>
      <c r="Q85" s="970">
        <v>267927</v>
      </c>
      <c r="R85" s="970"/>
      <c r="S85" s="971">
        <f t="shared" ref="S85" si="562">Q85-M85</f>
        <v>0</v>
      </c>
      <c r="T85" s="542">
        <f t="shared" ref="T85" si="563">Q85-F85</f>
        <v>22</v>
      </c>
      <c r="U85" s="542"/>
      <c r="V85" s="541">
        <f t="shared" ref="V85" si="564">P85</f>
        <v>22</v>
      </c>
      <c r="W85" s="543">
        <f t="shared" ref="W85" si="565">T85-V85</f>
        <v>0</v>
      </c>
      <c r="X85" s="972" t="s">
        <v>491</v>
      </c>
      <c r="Y85" s="972" t="s">
        <v>492</v>
      </c>
      <c r="Z85" s="972" t="s">
        <v>29</v>
      </c>
      <c r="AA85" s="972">
        <v>2012</v>
      </c>
      <c r="AB85" s="993" t="s">
        <v>631</v>
      </c>
      <c r="AC85" s="973">
        <v>12</v>
      </c>
      <c r="AD85" s="974">
        <f t="shared" ref="AD85" si="566">T85/AC85</f>
        <v>1.8333333333333333</v>
      </c>
      <c r="AE85" s="975">
        <v>23.45</v>
      </c>
      <c r="AF85" s="544">
        <f t="shared" ref="AF85" si="567">AD85*AE85</f>
        <v>42.991666666666667</v>
      </c>
      <c r="AG85" s="1030" t="s">
        <v>279</v>
      </c>
      <c r="AH85" s="1007">
        <f t="shared" ref="AH85" si="568">AF85</f>
        <v>42.991666666666667</v>
      </c>
      <c r="AI85" s="978">
        <f t="shared" ref="AI85" si="569">AD85</f>
        <v>1.8333333333333333</v>
      </c>
      <c r="AJ85" s="982">
        <f t="shared" ref="AJ85" si="570">T85</f>
        <v>22</v>
      </c>
      <c r="AK85" s="1040"/>
      <c r="AL85" s="985"/>
      <c r="AM85" s="991"/>
    </row>
    <row r="86" spans="1:39">
      <c r="A86" s="966">
        <v>45770</v>
      </c>
      <c r="B86" s="992" t="s">
        <v>239</v>
      </c>
      <c r="C86" s="992" t="s">
        <v>208</v>
      </c>
      <c r="D86" s="993" t="s">
        <v>485</v>
      </c>
      <c r="E86" s="1029" t="s">
        <v>282</v>
      </c>
      <c r="F86" s="970">
        <v>267927</v>
      </c>
      <c r="G86" s="970"/>
      <c r="H86" s="970">
        <v>267927</v>
      </c>
      <c r="I86" s="970"/>
      <c r="J86" s="971">
        <f t="shared" ref="J86" si="571">H86-F86</f>
        <v>0</v>
      </c>
      <c r="K86" s="970">
        <v>267927</v>
      </c>
      <c r="L86" s="541">
        <f t="shared" ref="L86" si="572">K86-H86</f>
        <v>0</v>
      </c>
      <c r="M86" s="970">
        <v>267956</v>
      </c>
      <c r="N86" s="970"/>
      <c r="O86" s="541">
        <f t="shared" ref="O86" si="573">M86-K86</f>
        <v>29</v>
      </c>
      <c r="P86" s="541">
        <f t="shared" ref="P86" si="574">M86-H86</f>
        <v>29</v>
      </c>
      <c r="Q86" s="970">
        <v>267956</v>
      </c>
      <c r="R86" s="970"/>
      <c r="S86" s="971">
        <f t="shared" ref="S86" si="575">Q86-M86</f>
        <v>0</v>
      </c>
      <c r="T86" s="542">
        <f t="shared" ref="T86" si="576">Q86-F86</f>
        <v>29</v>
      </c>
      <c r="U86" s="542"/>
      <c r="V86" s="541">
        <f t="shared" ref="V86" si="577">P86</f>
        <v>29</v>
      </c>
      <c r="W86" s="543">
        <f t="shared" ref="W86" si="578">T86-V86</f>
        <v>0</v>
      </c>
      <c r="X86" s="972" t="s">
        <v>491</v>
      </c>
      <c r="Y86" s="972" t="s">
        <v>492</v>
      </c>
      <c r="Z86" s="972" t="s">
        <v>29</v>
      </c>
      <c r="AA86" s="972">
        <v>2012</v>
      </c>
      <c r="AB86" s="993" t="s">
        <v>631</v>
      </c>
      <c r="AC86" s="973">
        <v>12</v>
      </c>
      <c r="AD86" s="974">
        <f t="shared" ref="AD86" si="579">T86/AC86</f>
        <v>2.4166666666666665</v>
      </c>
      <c r="AE86" s="975">
        <v>23.45</v>
      </c>
      <c r="AF86" s="544">
        <f t="shared" ref="AF86" si="580">AD86*AE86</f>
        <v>56.670833333333327</v>
      </c>
      <c r="AG86" s="1030" t="s">
        <v>279</v>
      </c>
      <c r="AH86" s="1007">
        <f t="shared" ref="AH86" si="581">AF86</f>
        <v>56.670833333333327</v>
      </c>
      <c r="AI86" s="978">
        <f t="shared" ref="AI86" si="582">AD86</f>
        <v>2.4166666666666665</v>
      </c>
      <c r="AJ86" s="982">
        <f t="shared" ref="AJ86" si="583">T86</f>
        <v>29</v>
      </c>
      <c r="AK86" s="1039"/>
      <c r="AL86" s="988"/>
    </row>
    <row r="87" spans="1:39">
      <c r="A87" s="966">
        <v>45775</v>
      </c>
      <c r="B87" s="992" t="s">
        <v>239</v>
      </c>
      <c r="C87" s="992" t="s">
        <v>208</v>
      </c>
      <c r="D87" s="993" t="s">
        <v>485</v>
      </c>
      <c r="E87" s="1029" t="s">
        <v>282</v>
      </c>
      <c r="F87" s="970">
        <v>267956</v>
      </c>
      <c r="G87" s="970"/>
      <c r="H87" s="970">
        <v>267956</v>
      </c>
      <c r="I87" s="970"/>
      <c r="J87" s="971">
        <f t="shared" ref="J87" si="584">H87-F87</f>
        <v>0</v>
      </c>
      <c r="K87" s="970">
        <v>267956</v>
      </c>
      <c r="L87" s="541">
        <f t="shared" ref="L87" si="585">K87-H87</f>
        <v>0</v>
      </c>
      <c r="M87" s="970">
        <v>268054</v>
      </c>
      <c r="N87" s="970"/>
      <c r="O87" s="541">
        <f t="shared" ref="O87" si="586">M87-K87</f>
        <v>98</v>
      </c>
      <c r="P87" s="541">
        <f t="shared" ref="P87" si="587">M87-H87</f>
        <v>98</v>
      </c>
      <c r="Q87" s="970">
        <v>268054</v>
      </c>
      <c r="R87" s="970"/>
      <c r="S87" s="971">
        <f t="shared" ref="S87" si="588">Q87-M87</f>
        <v>0</v>
      </c>
      <c r="T87" s="542">
        <f t="shared" ref="T87" si="589">Q87-F87</f>
        <v>98</v>
      </c>
      <c r="U87" s="542"/>
      <c r="V87" s="541">
        <f t="shared" ref="V87" si="590">P87</f>
        <v>98</v>
      </c>
      <c r="W87" s="543">
        <f t="shared" ref="W87" si="591">T87-V87</f>
        <v>0</v>
      </c>
      <c r="X87" s="972" t="s">
        <v>491</v>
      </c>
      <c r="Y87" s="972" t="s">
        <v>492</v>
      </c>
      <c r="Z87" s="972" t="s">
        <v>29</v>
      </c>
      <c r="AA87" s="972">
        <v>2012</v>
      </c>
      <c r="AB87" s="993" t="s">
        <v>631</v>
      </c>
      <c r="AC87" s="973">
        <v>12</v>
      </c>
      <c r="AD87" s="974">
        <f t="shared" ref="AD87" si="592">T87/AC87</f>
        <v>8.1666666666666661</v>
      </c>
      <c r="AE87" s="975">
        <v>23.45</v>
      </c>
      <c r="AF87" s="544">
        <f t="shared" ref="AF87" si="593">AD87*AE87</f>
        <v>191.50833333333333</v>
      </c>
      <c r="AG87" s="1030" t="s">
        <v>279</v>
      </c>
      <c r="AH87" s="1007">
        <f t="shared" ref="AH87" si="594">AF87</f>
        <v>191.50833333333333</v>
      </c>
      <c r="AI87" s="978">
        <f t="shared" ref="AI87" si="595">AD87</f>
        <v>8.1666666666666661</v>
      </c>
      <c r="AJ87" s="982">
        <f t="shared" ref="AJ87" si="596">T87</f>
        <v>98</v>
      </c>
      <c r="AK87" s="1122" t="s">
        <v>439</v>
      </c>
      <c r="AL87" s="1123" t="s">
        <v>440</v>
      </c>
      <c r="AM87" s="1086" t="s">
        <v>2</v>
      </c>
    </row>
    <row r="88" spans="1:39">
      <c r="A88" s="966">
        <v>45776</v>
      </c>
      <c r="B88" s="992" t="s">
        <v>239</v>
      </c>
      <c r="C88" s="992" t="s">
        <v>208</v>
      </c>
      <c r="D88" s="993" t="s">
        <v>485</v>
      </c>
      <c r="E88" s="1029" t="s">
        <v>282</v>
      </c>
      <c r="F88" s="970">
        <v>268054</v>
      </c>
      <c r="G88" s="970"/>
      <c r="H88" s="970">
        <v>268054</v>
      </c>
      <c r="I88" s="970"/>
      <c r="J88" s="971">
        <f t="shared" ref="J88" si="597">H88-F88</f>
        <v>0</v>
      </c>
      <c r="K88" s="970">
        <v>268054</v>
      </c>
      <c r="L88" s="541">
        <f t="shared" ref="L88" si="598">K88-H88</f>
        <v>0</v>
      </c>
      <c r="M88" s="970">
        <v>268080</v>
      </c>
      <c r="N88" s="970"/>
      <c r="O88" s="541">
        <f t="shared" ref="O88" si="599">M88-K88</f>
        <v>26</v>
      </c>
      <c r="P88" s="541">
        <f t="shared" ref="P88" si="600">M88-H88</f>
        <v>26</v>
      </c>
      <c r="Q88" s="970">
        <v>268080</v>
      </c>
      <c r="R88" s="970"/>
      <c r="S88" s="971">
        <f t="shared" ref="S88" si="601">Q88-M88</f>
        <v>0</v>
      </c>
      <c r="T88" s="542">
        <f t="shared" ref="T88" si="602">Q88-F88</f>
        <v>26</v>
      </c>
      <c r="U88" s="542"/>
      <c r="V88" s="541">
        <f t="shared" ref="V88" si="603">P88</f>
        <v>26</v>
      </c>
      <c r="W88" s="543">
        <f t="shared" ref="W88" si="604">T88-V88</f>
        <v>0</v>
      </c>
      <c r="X88" s="972" t="s">
        <v>491</v>
      </c>
      <c r="Y88" s="972" t="s">
        <v>492</v>
      </c>
      <c r="Z88" s="972" t="s">
        <v>29</v>
      </c>
      <c r="AA88" s="972">
        <v>2012</v>
      </c>
      <c r="AB88" s="993" t="s">
        <v>631</v>
      </c>
      <c r="AC88" s="973">
        <v>12</v>
      </c>
      <c r="AD88" s="974">
        <f t="shared" ref="AD88" si="605">T88/AC88</f>
        <v>2.1666666666666665</v>
      </c>
      <c r="AE88" s="975">
        <v>23.45</v>
      </c>
      <c r="AF88" s="544">
        <f t="shared" ref="AF88" si="606">AD88*AE88</f>
        <v>50.80833333333333</v>
      </c>
      <c r="AG88" s="1030" t="s">
        <v>279</v>
      </c>
      <c r="AH88" s="1007">
        <f t="shared" ref="AH88" si="607">AF88</f>
        <v>50.80833333333333</v>
      </c>
      <c r="AI88" s="978">
        <f t="shared" ref="AI88" si="608">AD88</f>
        <v>2.1666666666666665</v>
      </c>
      <c r="AJ88" s="982">
        <f t="shared" ref="AJ88" si="609">T88</f>
        <v>26</v>
      </c>
      <c r="AK88" s="1129">
        <f>SUM(AH84:AH88)</f>
        <v>437.73333333333329</v>
      </c>
      <c r="AL88" s="1128">
        <v>500</v>
      </c>
      <c r="AM88" s="1073">
        <v>45779</v>
      </c>
    </row>
    <row r="89" spans="1:39">
      <c r="A89" s="966">
        <v>45784</v>
      </c>
      <c r="B89" s="992" t="s">
        <v>608</v>
      </c>
      <c r="C89" s="992" t="s">
        <v>208</v>
      </c>
      <c r="D89" s="993" t="s">
        <v>485</v>
      </c>
      <c r="E89" s="1029" t="s">
        <v>282</v>
      </c>
      <c r="F89" s="970">
        <v>268080</v>
      </c>
      <c r="G89" s="970"/>
      <c r="H89" s="970">
        <v>268080</v>
      </c>
      <c r="I89" s="970"/>
      <c r="J89" s="971">
        <f t="shared" ref="J89" si="610">H89-F89</f>
        <v>0</v>
      </c>
      <c r="K89" s="970">
        <v>268080</v>
      </c>
      <c r="L89" s="541">
        <f t="shared" ref="L89" si="611">K89-H89</f>
        <v>0</v>
      </c>
      <c r="M89" s="970">
        <v>268170</v>
      </c>
      <c r="N89" s="970"/>
      <c r="O89" s="541">
        <f t="shared" ref="O89" si="612">M89-K89</f>
        <v>90</v>
      </c>
      <c r="P89" s="541">
        <f t="shared" ref="P89" si="613">M89-H89</f>
        <v>90</v>
      </c>
      <c r="Q89" s="970">
        <v>268170</v>
      </c>
      <c r="R89" s="970"/>
      <c r="S89" s="971">
        <f t="shared" ref="S89" si="614">Q89-M89</f>
        <v>0</v>
      </c>
      <c r="T89" s="542">
        <f t="shared" ref="T89" si="615">Q89-F89</f>
        <v>90</v>
      </c>
      <c r="U89" s="542"/>
      <c r="V89" s="541">
        <f t="shared" ref="V89" si="616">P89</f>
        <v>90</v>
      </c>
      <c r="W89" s="543">
        <f t="shared" ref="W89" si="617">T89-V89</f>
        <v>0</v>
      </c>
      <c r="X89" s="972" t="s">
        <v>491</v>
      </c>
      <c r="Y89" s="972" t="s">
        <v>492</v>
      </c>
      <c r="Z89" s="972" t="s">
        <v>29</v>
      </c>
      <c r="AA89" s="972">
        <v>2012</v>
      </c>
      <c r="AB89" s="993" t="s">
        <v>631</v>
      </c>
      <c r="AC89" s="973">
        <v>12</v>
      </c>
      <c r="AD89" s="974">
        <f t="shared" ref="AD89" si="618">T89/AC89</f>
        <v>7.5</v>
      </c>
      <c r="AE89" s="975">
        <v>23.45</v>
      </c>
      <c r="AF89" s="544">
        <f t="shared" ref="AF89" si="619">AD89*AE89</f>
        <v>175.875</v>
      </c>
      <c r="AG89" s="1030" t="s">
        <v>279</v>
      </c>
      <c r="AH89" s="1007">
        <f t="shared" ref="AH89" si="620">AF89</f>
        <v>175.875</v>
      </c>
      <c r="AI89" s="978">
        <f t="shared" ref="AI89" si="621">AD89</f>
        <v>7.5</v>
      </c>
      <c r="AJ89" s="982">
        <f t="shared" ref="AJ89" si="622">T89</f>
        <v>90</v>
      </c>
      <c r="AK89" s="1040"/>
      <c r="AL89" s="985"/>
      <c r="AM89" s="991"/>
    </row>
    <row r="90" spans="1:39">
      <c r="A90" s="966">
        <v>45785</v>
      </c>
      <c r="B90" s="992" t="s">
        <v>608</v>
      </c>
      <c r="C90" s="992" t="s">
        <v>208</v>
      </c>
      <c r="D90" s="993" t="s">
        <v>485</v>
      </c>
      <c r="E90" s="1029" t="s">
        <v>282</v>
      </c>
      <c r="F90" s="970">
        <v>268170</v>
      </c>
      <c r="G90" s="970"/>
      <c r="H90" s="970">
        <v>268170</v>
      </c>
      <c r="I90" s="970"/>
      <c r="J90" s="971">
        <f t="shared" ref="J90" si="623">H90-F90</f>
        <v>0</v>
      </c>
      <c r="K90" s="970">
        <v>268170</v>
      </c>
      <c r="L90" s="541">
        <f t="shared" ref="L90" si="624">K90-H90</f>
        <v>0</v>
      </c>
      <c r="M90" s="970">
        <v>268209</v>
      </c>
      <c r="N90" s="970"/>
      <c r="O90" s="541">
        <f t="shared" ref="O90" si="625">M90-K90</f>
        <v>39</v>
      </c>
      <c r="P90" s="541">
        <f t="shared" ref="P90" si="626">M90-H90</f>
        <v>39</v>
      </c>
      <c r="Q90" s="970">
        <v>268209</v>
      </c>
      <c r="R90" s="970"/>
      <c r="S90" s="971">
        <f t="shared" ref="S90" si="627">Q90-M90</f>
        <v>0</v>
      </c>
      <c r="T90" s="542">
        <f t="shared" ref="T90" si="628">Q90-F90</f>
        <v>39</v>
      </c>
      <c r="U90" s="542"/>
      <c r="V90" s="541">
        <f t="shared" ref="V90" si="629">P90</f>
        <v>39</v>
      </c>
      <c r="W90" s="543">
        <f t="shared" ref="W90" si="630">T90-V90</f>
        <v>0</v>
      </c>
      <c r="X90" s="972" t="s">
        <v>491</v>
      </c>
      <c r="Y90" s="972" t="s">
        <v>492</v>
      </c>
      <c r="Z90" s="972" t="s">
        <v>29</v>
      </c>
      <c r="AA90" s="972">
        <v>2012</v>
      </c>
      <c r="AB90" s="993" t="s">
        <v>631</v>
      </c>
      <c r="AC90" s="973">
        <v>12</v>
      </c>
      <c r="AD90" s="974">
        <f t="shared" ref="AD90" si="631">T90/AC90</f>
        <v>3.25</v>
      </c>
      <c r="AE90" s="975">
        <v>23.45</v>
      </c>
      <c r="AF90" s="544">
        <f t="shared" ref="AF90" si="632">AD90*AE90</f>
        <v>76.212499999999991</v>
      </c>
      <c r="AG90" s="1030" t="s">
        <v>279</v>
      </c>
      <c r="AH90" s="1007">
        <f t="shared" ref="AH90" si="633">AF90</f>
        <v>76.212499999999991</v>
      </c>
      <c r="AI90" s="978">
        <f t="shared" ref="AI90" si="634">AD90</f>
        <v>3.25</v>
      </c>
      <c r="AJ90" s="982">
        <f t="shared" ref="AJ90" si="635">T90</f>
        <v>39</v>
      </c>
      <c r="AK90" s="1122" t="s">
        <v>439</v>
      </c>
      <c r="AL90" s="1123" t="s">
        <v>440</v>
      </c>
      <c r="AM90" s="1086" t="s">
        <v>2</v>
      </c>
    </row>
    <row r="91" spans="1:39">
      <c r="A91" s="966">
        <v>45787</v>
      </c>
      <c r="B91" s="992" t="s">
        <v>608</v>
      </c>
      <c r="C91" s="992" t="s">
        <v>208</v>
      </c>
      <c r="D91" s="993" t="s">
        <v>485</v>
      </c>
      <c r="E91" s="1029" t="s">
        <v>282</v>
      </c>
      <c r="F91" s="970">
        <v>268209</v>
      </c>
      <c r="G91" s="970"/>
      <c r="H91" s="970">
        <v>268209</v>
      </c>
      <c r="I91" s="970"/>
      <c r="J91" s="971">
        <f t="shared" ref="J91" si="636">H91-F91</f>
        <v>0</v>
      </c>
      <c r="K91" s="970">
        <v>268209</v>
      </c>
      <c r="L91" s="541">
        <f t="shared" ref="L91" si="637">K91-H91</f>
        <v>0</v>
      </c>
      <c r="M91" s="970">
        <v>268284</v>
      </c>
      <c r="N91" s="970"/>
      <c r="O91" s="541">
        <f t="shared" ref="O91" si="638">M91-K91</f>
        <v>75</v>
      </c>
      <c r="P91" s="541">
        <f t="shared" ref="P91" si="639">M91-H91</f>
        <v>75</v>
      </c>
      <c r="Q91" s="970">
        <v>268320</v>
      </c>
      <c r="R91" s="970"/>
      <c r="S91" s="971">
        <f t="shared" ref="S91" si="640">Q91-M91</f>
        <v>36</v>
      </c>
      <c r="T91" s="542">
        <f t="shared" ref="T91" si="641">Q91-F91</f>
        <v>111</v>
      </c>
      <c r="U91" s="542"/>
      <c r="V91" s="541">
        <f t="shared" ref="V91" si="642">P91</f>
        <v>75</v>
      </c>
      <c r="W91" s="543">
        <f t="shared" ref="W91" si="643">T91-V91</f>
        <v>36</v>
      </c>
      <c r="X91" s="972" t="s">
        <v>491</v>
      </c>
      <c r="Y91" s="972" t="s">
        <v>492</v>
      </c>
      <c r="Z91" s="972" t="s">
        <v>29</v>
      </c>
      <c r="AA91" s="972">
        <v>2012</v>
      </c>
      <c r="AB91" s="993" t="s">
        <v>631</v>
      </c>
      <c r="AC91" s="973">
        <v>12</v>
      </c>
      <c r="AD91" s="974">
        <f t="shared" ref="AD91" si="644">T91/AC91</f>
        <v>9.25</v>
      </c>
      <c r="AE91" s="975">
        <v>23.45</v>
      </c>
      <c r="AF91" s="544">
        <f t="shared" ref="AF91" si="645">AD91*AE91</f>
        <v>216.91249999999999</v>
      </c>
      <c r="AG91" s="1030" t="s">
        <v>279</v>
      </c>
      <c r="AH91" s="1007">
        <f t="shared" ref="AH91" si="646">AF91</f>
        <v>216.91249999999999</v>
      </c>
      <c r="AI91" s="978">
        <f t="shared" ref="AI91" si="647">AD91</f>
        <v>9.25</v>
      </c>
      <c r="AJ91" s="982">
        <f t="shared" ref="AJ91" si="648">T91</f>
        <v>111</v>
      </c>
      <c r="AK91" s="1129">
        <f>SUM(AH89:AH91)</f>
        <v>469</v>
      </c>
      <c r="AL91" s="1128">
        <v>700</v>
      </c>
      <c r="AM91" s="1073">
        <v>45789</v>
      </c>
    </row>
    <row r="92" spans="1:39">
      <c r="A92" s="966">
        <v>45789</v>
      </c>
      <c r="B92" s="992" t="s">
        <v>608</v>
      </c>
      <c r="C92" s="992" t="s">
        <v>208</v>
      </c>
      <c r="D92" s="993" t="s">
        <v>485</v>
      </c>
      <c r="E92" s="1029" t="s">
        <v>282</v>
      </c>
      <c r="F92" s="970">
        <v>268320</v>
      </c>
      <c r="G92" s="970"/>
      <c r="H92" s="970">
        <v>268320</v>
      </c>
      <c r="I92" s="970"/>
      <c r="J92" s="971">
        <f t="shared" ref="J92" si="649">H92-F92</f>
        <v>0</v>
      </c>
      <c r="K92" s="970">
        <v>268320</v>
      </c>
      <c r="L92" s="541">
        <f t="shared" ref="L92" si="650">K92-H92</f>
        <v>0</v>
      </c>
      <c r="M92" s="970">
        <v>268365</v>
      </c>
      <c r="N92" s="970"/>
      <c r="O92" s="541">
        <f t="shared" ref="O92" si="651">M92-K92</f>
        <v>45</v>
      </c>
      <c r="P92" s="541">
        <f t="shared" ref="P92" si="652">M92-H92</f>
        <v>45</v>
      </c>
      <c r="Q92" s="970">
        <v>268365</v>
      </c>
      <c r="R92" s="970"/>
      <c r="S92" s="971">
        <f t="shared" ref="S92" si="653">Q92-M92</f>
        <v>0</v>
      </c>
      <c r="T92" s="542">
        <f t="shared" ref="T92" si="654">Q92-F92</f>
        <v>45</v>
      </c>
      <c r="U92" s="542"/>
      <c r="V92" s="541">
        <f t="shared" ref="V92" si="655">P92</f>
        <v>45</v>
      </c>
      <c r="W92" s="543">
        <f t="shared" ref="W92" si="656">T92-V92</f>
        <v>0</v>
      </c>
      <c r="X92" s="972" t="s">
        <v>491</v>
      </c>
      <c r="Y92" s="972" t="s">
        <v>492</v>
      </c>
      <c r="Z92" s="972" t="s">
        <v>29</v>
      </c>
      <c r="AA92" s="972">
        <v>2012</v>
      </c>
      <c r="AB92" s="993" t="s">
        <v>631</v>
      </c>
      <c r="AC92" s="973">
        <v>12</v>
      </c>
      <c r="AD92" s="974">
        <f t="shared" ref="AD92" si="657">T92/AC92</f>
        <v>3.75</v>
      </c>
      <c r="AE92" s="975">
        <v>23.45</v>
      </c>
      <c r="AF92" s="544">
        <f t="shared" ref="AF92" si="658">AD92*AE92</f>
        <v>87.9375</v>
      </c>
      <c r="AG92" s="1030" t="s">
        <v>279</v>
      </c>
      <c r="AH92" s="1007">
        <f t="shared" ref="AH92" si="659">AF92</f>
        <v>87.9375</v>
      </c>
      <c r="AI92" s="978">
        <f t="shared" ref="AI92" si="660">AD92</f>
        <v>3.75</v>
      </c>
      <c r="AJ92" s="982">
        <f t="shared" ref="AJ92" si="661">T92</f>
        <v>45</v>
      </c>
      <c r="AK92" s="1040"/>
      <c r="AL92" s="985"/>
      <c r="AM92" s="986"/>
    </row>
    <row r="93" spans="1:39">
      <c r="A93" s="966">
        <v>45790</v>
      </c>
      <c r="B93" s="992" t="s">
        <v>608</v>
      </c>
      <c r="C93" s="992" t="s">
        <v>208</v>
      </c>
      <c r="D93" s="993" t="s">
        <v>485</v>
      </c>
      <c r="E93" s="1029" t="s">
        <v>282</v>
      </c>
      <c r="F93" s="970">
        <v>268365</v>
      </c>
      <c r="G93" s="970"/>
      <c r="H93" s="970">
        <v>268365</v>
      </c>
      <c r="I93" s="970"/>
      <c r="J93" s="971">
        <f t="shared" ref="J93" si="662">H93-F93</f>
        <v>0</v>
      </c>
      <c r="K93" s="970">
        <v>268365</v>
      </c>
      <c r="L93" s="541">
        <f t="shared" ref="L93" si="663">K93-H93</f>
        <v>0</v>
      </c>
      <c r="M93" s="970">
        <v>268391</v>
      </c>
      <c r="N93" s="970"/>
      <c r="O93" s="541">
        <f t="shared" ref="O93" si="664">M93-K93</f>
        <v>26</v>
      </c>
      <c r="P93" s="541">
        <f t="shared" ref="P93" si="665">M93-H93</f>
        <v>26</v>
      </c>
      <c r="Q93" s="970">
        <v>268391</v>
      </c>
      <c r="R93" s="970"/>
      <c r="S93" s="971">
        <f t="shared" ref="S93" si="666">Q93-M93</f>
        <v>0</v>
      </c>
      <c r="T93" s="542">
        <f t="shared" ref="T93" si="667">Q93-F93</f>
        <v>26</v>
      </c>
      <c r="U93" s="542"/>
      <c r="V93" s="541">
        <f t="shared" ref="V93" si="668">P93</f>
        <v>26</v>
      </c>
      <c r="W93" s="543">
        <f t="shared" ref="W93" si="669">T93-V93</f>
        <v>0</v>
      </c>
      <c r="X93" s="972" t="s">
        <v>491</v>
      </c>
      <c r="Y93" s="972" t="s">
        <v>492</v>
      </c>
      <c r="Z93" s="972" t="s">
        <v>29</v>
      </c>
      <c r="AA93" s="972">
        <v>2012</v>
      </c>
      <c r="AB93" s="993" t="s">
        <v>631</v>
      </c>
      <c r="AC93" s="973">
        <v>12</v>
      </c>
      <c r="AD93" s="974">
        <f t="shared" ref="AD93" si="670">T93/AC93</f>
        <v>2.1666666666666665</v>
      </c>
      <c r="AE93" s="975">
        <v>23.45</v>
      </c>
      <c r="AF93" s="544">
        <f t="shared" ref="AF93" si="671">AD93*AE93</f>
        <v>50.80833333333333</v>
      </c>
      <c r="AG93" s="1030" t="s">
        <v>279</v>
      </c>
      <c r="AH93" s="1007">
        <f t="shared" ref="AH93" si="672">AF93</f>
        <v>50.80833333333333</v>
      </c>
      <c r="AI93" s="978">
        <f t="shared" ref="AI93" si="673">AD93</f>
        <v>2.1666666666666665</v>
      </c>
      <c r="AJ93" s="982">
        <f t="shared" ref="AJ93" si="674">T93</f>
        <v>26</v>
      </c>
      <c r="AK93" s="1040"/>
      <c r="AL93" s="985"/>
      <c r="AM93" s="991"/>
    </row>
    <row r="94" spans="1:39">
      <c r="A94" s="966">
        <v>45792</v>
      </c>
      <c r="B94" s="992" t="s">
        <v>608</v>
      </c>
      <c r="C94" s="992" t="s">
        <v>208</v>
      </c>
      <c r="D94" s="993" t="s">
        <v>485</v>
      </c>
      <c r="E94" s="1029" t="s">
        <v>282</v>
      </c>
      <c r="F94" s="970">
        <v>268391</v>
      </c>
      <c r="G94" s="970"/>
      <c r="H94" s="970">
        <v>268391</v>
      </c>
      <c r="I94" s="970"/>
      <c r="J94" s="971">
        <f t="shared" ref="J94" si="675">H94-F94</f>
        <v>0</v>
      </c>
      <c r="K94" s="970">
        <v>268391</v>
      </c>
      <c r="L94" s="541">
        <f t="shared" ref="L94" si="676">K94-H94</f>
        <v>0</v>
      </c>
      <c r="M94" s="970">
        <v>268439</v>
      </c>
      <c r="N94" s="970"/>
      <c r="O94" s="541">
        <f t="shared" ref="O94" si="677">M94-K94</f>
        <v>48</v>
      </c>
      <c r="P94" s="541">
        <f t="shared" ref="P94" si="678">M94-H94</f>
        <v>48</v>
      </c>
      <c r="Q94" s="970">
        <v>268439</v>
      </c>
      <c r="R94" s="970"/>
      <c r="S94" s="971">
        <f t="shared" ref="S94" si="679">Q94-M94</f>
        <v>0</v>
      </c>
      <c r="T94" s="542">
        <f t="shared" ref="T94" si="680">Q94-F94</f>
        <v>48</v>
      </c>
      <c r="U94" s="542"/>
      <c r="V94" s="541">
        <f t="shared" ref="V94" si="681">P94</f>
        <v>48</v>
      </c>
      <c r="W94" s="543">
        <f t="shared" ref="W94" si="682">T94-V94</f>
        <v>0</v>
      </c>
      <c r="X94" s="972" t="s">
        <v>491</v>
      </c>
      <c r="Y94" s="972" t="s">
        <v>492</v>
      </c>
      <c r="Z94" s="972" t="s">
        <v>29</v>
      </c>
      <c r="AA94" s="972">
        <v>2012</v>
      </c>
      <c r="AB94" s="993" t="s">
        <v>631</v>
      </c>
      <c r="AC94" s="973">
        <v>12</v>
      </c>
      <c r="AD94" s="974">
        <f t="shared" ref="AD94" si="683">T94/AC94</f>
        <v>4</v>
      </c>
      <c r="AE94" s="975">
        <v>23.45</v>
      </c>
      <c r="AF94" s="544">
        <f t="shared" ref="AF94" si="684">AD94*AE94</f>
        <v>93.8</v>
      </c>
      <c r="AG94" s="1030" t="s">
        <v>279</v>
      </c>
      <c r="AH94" s="1007">
        <f t="shared" ref="AH94" si="685">AF94</f>
        <v>93.8</v>
      </c>
      <c r="AI94" s="978">
        <f t="shared" ref="AI94" si="686">AD94</f>
        <v>4</v>
      </c>
      <c r="AJ94" s="982">
        <f t="shared" ref="AJ94" si="687">T94</f>
        <v>48</v>
      </c>
      <c r="AK94" s="1039"/>
      <c r="AL94" s="988"/>
    </row>
    <row r="95" spans="1:39">
      <c r="A95" s="966">
        <v>45793</v>
      </c>
      <c r="B95" s="992" t="s">
        <v>608</v>
      </c>
      <c r="C95" s="992" t="s">
        <v>208</v>
      </c>
      <c r="D95" s="993" t="s">
        <v>434</v>
      </c>
      <c r="E95" s="1029" t="s">
        <v>282</v>
      </c>
      <c r="F95" s="970">
        <v>268439</v>
      </c>
      <c r="G95" s="970"/>
      <c r="H95" s="970">
        <v>268439</v>
      </c>
      <c r="I95" s="970"/>
      <c r="J95" s="971">
        <f t="shared" ref="J95" si="688">H95-F95</f>
        <v>0</v>
      </c>
      <c r="K95" s="970">
        <v>268439</v>
      </c>
      <c r="L95" s="541">
        <f t="shared" ref="L95" si="689">K95-H95</f>
        <v>0</v>
      </c>
      <c r="M95" s="970">
        <v>268520</v>
      </c>
      <c r="N95" s="970"/>
      <c r="O95" s="541">
        <f t="shared" ref="O95" si="690">M95-K95</f>
        <v>81</v>
      </c>
      <c r="P95" s="541">
        <f t="shared" ref="P95" si="691">M95-H95</f>
        <v>81</v>
      </c>
      <c r="Q95" s="970">
        <v>268520</v>
      </c>
      <c r="R95" s="970"/>
      <c r="S95" s="971">
        <f t="shared" ref="S95" si="692">Q95-M95</f>
        <v>0</v>
      </c>
      <c r="T95" s="542">
        <f t="shared" ref="T95" si="693">Q95-F95</f>
        <v>81</v>
      </c>
      <c r="U95" s="542"/>
      <c r="V95" s="541">
        <f t="shared" ref="V95" si="694">P95</f>
        <v>81</v>
      </c>
      <c r="W95" s="543">
        <f t="shared" ref="W95" si="695">T95-V95</f>
        <v>0</v>
      </c>
      <c r="X95" s="972" t="s">
        <v>491</v>
      </c>
      <c r="Y95" s="972" t="s">
        <v>492</v>
      </c>
      <c r="Z95" s="972" t="s">
        <v>29</v>
      </c>
      <c r="AA95" s="972">
        <v>2012</v>
      </c>
      <c r="AB95" s="993" t="s">
        <v>631</v>
      </c>
      <c r="AC95" s="973">
        <v>12</v>
      </c>
      <c r="AD95" s="974">
        <f t="shared" ref="AD95" si="696">T95/AC95</f>
        <v>6.75</v>
      </c>
      <c r="AE95" s="975">
        <v>23.45</v>
      </c>
      <c r="AF95" s="544">
        <f t="shared" ref="AF95" si="697">AD95*AE95</f>
        <v>158.28749999999999</v>
      </c>
      <c r="AG95" s="1030" t="s">
        <v>279</v>
      </c>
      <c r="AH95" s="1007">
        <f t="shared" ref="AH95" si="698">AF95</f>
        <v>158.28749999999999</v>
      </c>
      <c r="AI95" s="978">
        <f t="shared" ref="AI95" si="699">AD95</f>
        <v>6.75</v>
      </c>
      <c r="AJ95" s="982">
        <f t="shared" ref="AJ95" si="700">T95</f>
        <v>81</v>
      </c>
      <c r="AK95" s="1039"/>
      <c r="AL95" s="988"/>
    </row>
    <row r="96" spans="1:39">
      <c r="A96" s="966">
        <v>45796</v>
      </c>
      <c r="B96" s="992" t="s">
        <v>608</v>
      </c>
      <c r="C96" s="992" t="s">
        <v>208</v>
      </c>
      <c r="D96" s="993" t="s">
        <v>485</v>
      </c>
      <c r="E96" s="1029" t="s">
        <v>282</v>
      </c>
      <c r="F96" s="970">
        <v>268520</v>
      </c>
      <c r="G96" s="970"/>
      <c r="H96" s="970">
        <v>268520</v>
      </c>
      <c r="I96" s="970"/>
      <c r="J96" s="971">
        <f t="shared" ref="J96" si="701">H96-F96</f>
        <v>0</v>
      </c>
      <c r="K96" s="970">
        <v>268520</v>
      </c>
      <c r="L96" s="541">
        <f t="shared" ref="L96" si="702">K96-H96</f>
        <v>0</v>
      </c>
      <c r="M96" s="970">
        <v>268541</v>
      </c>
      <c r="N96" s="970"/>
      <c r="O96" s="541">
        <f t="shared" ref="O96" si="703">M96-K96</f>
        <v>21</v>
      </c>
      <c r="P96" s="541">
        <f t="shared" ref="P96" si="704">M96-H96</f>
        <v>21</v>
      </c>
      <c r="Q96" s="970">
        <v>268541</v>
      </c>
      <c r="R96" s="970"/>
      <c r="S96" s="971">
        <f t="shared" ref="S96" si="705">Q96-M96</f>
        <v>0</v>
      </c>
      <c r="T96" s="542">
        <f t="shared" ref="T96" si="706">Q96-F96</f>
        <v>21</v>
      </c>
      <c r="U96" s="542"/>
      <c r="V96" s="541">
        <f t="shared" ref="V96" si="707">P96</f>
        <v>21</v>
      </c>
      <c r="W96" s="543">
        <f t="shared" ref="W96" si="708">T96-V96</f>
        <v>0</v>
      </c>
      <c r="X96" s="972" t="s">
        <v>491</v>
      </c>
      <c r="Y96" s="972" t="s">
        <v>492</v>
      </c>
      <c r="Z96" s="972" t="s">
        <v>29</v>
      </c>
      <c r="AA96" s="972">
        <v>2012</v>
      </c>
      <c r="AB96" s="993" t="s">
        <v>631</v>
      </c>
      <c r="AC96" s="973">
        <v>12</v>
      </c>
      <c r="AD96" s="974">
        <f t="shared" ref="AD96" si="709">T96/AC96</f>
        <v>1.75</v>
      </c>
      <c r="AE96" s="975">
        <v>23.45</v>
      </c>
      <c r="AF96" s="544">
        <f t="shared" ref="AF96" si="710">AD96*AE96</f>
        <v>41.037500000000001</v>
      </c>
      <c r="AG96" s="1030" t="s">
        <v>279</v>
      </c>
      <c r="AH96" s="1007">
        <f t="shared" ref="AH96" si="711">AF96</f>
        <v>41.037500000000001</v>
      </c>
      <c r="AI96" s="978">
        <f t="shared" ref="AI96" si="712">AD96</f>
        <v>1.75</v>
      </c>
      <c r="AJ96" s="982">
        <f t="shared" ref="AJ96" si="713">T96</f>
        <v>21</v>
      </c>
      <c r="AK96" s="1122" t="s">
        <v>439</v>
      </c>
      <c r="AL96" s="1123" t="s">
        <v>440</v>
      </c>
      <c r="AM96" s="1086" t="s">
        <v>2</v>
      </c>
    </row>
    <row r="97" spans="1:39">
      <c r="A97" s="966">
        <v>45797</v>
      </c>
      <c r="B97" s="992" t="s">
        <v>608</v>
      </c>
      <c r="C97" s="992" t="s">
        <v>208</v>
      </c>
      <c r="D97" s="993" t="s">
        <v>485</v>
      </c>
      <c r="E97" s="1029" t="s">
        <v>282</v>
      </c>
      <c r="F97" s="970">
        <v>268541</v>
      </c>
      <c r="G97" s="970"/>
      <c r="H97" s="970">
        <v>268541</v>
      </c>
      <c r="I97" s="970"/>
      <c r="J97" s="971">
        <f t="shared" ref="J97" si="714">H97-F97</f>
        <v>0</v>
      </c>
      <c r="K97" s="970">
        <v>268541</v>
      </c>
      <c r="L97" s="541">
        <f t="shared" ref="L97" si="715">K97-H97</f>
        <v>0</v>
      </c>
      <c r="M97" s="970">
        <v>268563</v>
      </c>
      <c r="N97" s="970"/>
      <c r="O97" s="541">
        <f t="shared" ref="O97" si="716">M97-K97</f>
        <v>22</v>
      </c>
      <c r="P97" s="541">
        <f t="shared" ref="P97" si="717">M97-H97</f>
        <v>22</v>
      </c>
      <c r="Q97" s="970">
        <v>268563</v>
      </c>
      <c r="R97" s="970"/>
      <c r="S97" s="971">
        <f t="shared" ref="S97" si="718">Q97-M97</f>
        <v>0</v>
      </c>
      <c r="T97" s="542">
        <f t="shared" ref="T97" si="719">Q97-F97</f>
        <v>22</v>
      </c>
      <c r="U97" s="542"/>
      <c r="V97" s="541">
        <f t="shared" ref="V97" si="720">P97</f>
        <v>22</v>
      </c>
      <c r="W97" s="543">
        <f t="shared" ref="W97" si="721">T97-V97</f>
        <v>0</v>
      </c>
      <c r="X97" s="972" t="s">
        <v>491</v>
      </c>
      <c r="Y97" s="972" t="s">
        <v>492</v>
      </c>
      <c r="Z97" s="972" t="s">
        <v>29</v>
      </c>
      <c r="AA97" s="972">
        <v>2012</v>
      </c>
      <c r="AB97" s="993" t="s">
        <v>631</v>
      </c>
      <c r="AC97" s="973">
        <v>12</v>
      </c>
      <c r="AD97" s="974">
        <f t="shared" ref="AD97" si="722">T97/AC97</f>
        <v>1.8333333333333333</v>
      </c>
      <c r="AE97" s="975">
        <v>23.45</v>
      </c>
      <c r="AF97" s="544">
        <f t="shared" ref="AF97" si="723">AD97*AE97</f>
        <v>42.991666666666667</v>
      </c>
      <c r="AG97" s="1030" t="s">
        <v>279</v>
      </c>
      <c r="AH97" s="1007">
        <f t="shared" ref="AH97" si="724">AF97</f>
        <v>42.991666666666667</v>
      </c>
      <c r="AI97" s="978">
        <f t="shared" ref="AI97" si="725">AD97</f>
        <v>1.8333333333333333</v>
      </c>
      <c r="AJ97" s="982">
        <f t="shared" ref="AJ97" si="726">T97</f>
        <v>22</v>
      </c>
      <c r="AK97" s="1129">
        <f>SUM(AH92:AH97)</f>
        <v>474.86250000000007</v>
      </c>
      <c r="AL97" s="1128">
        <v>500</v>
      </c>
      <c r="AM97" s="1073">
        <v>45798</v>
      </c>
    </row>
    <row r="98" spans="1:39">
      <c r="A98" s="966">
        <v>45798</v>
      </c>
      <c r="B98" s="992" t="s">
        <v>608</v>
      </c>
      <c r="C98" s="992" t="s">
        <v>208</v>
      </c>
      <c r="D98" s="993" t="s">
        <v>485</v>
      </c>
      <c r="E98" s="1029" t="s">
        <v>282</v>
      </c>
      <c r="F98" s="970">
        <v>268563</v>
      </c>
      <c r="G98" s="970"/>
      <c r="H98" s="970">
        <v>268563</v>
      </c>
      <c r="I98" s="970"/>
      <c r="J98" s="971">
        <f t="shared" ref="J98" si="727">H98-F98</f>
        <v>0</v>
      </c>
      <c r="K98" s="970">
        <v>268563</v>
      </c>
      <c r="L98" s="541">
        <f t="shared" ref="L98" si="728">K98-H98</f>
        <v>0</v>
      </c>
      <c r="M98" s="970">
        <v>268587</v>
      </c>
      <c r="N98" s="970"/>
      <c r="O98" s="541">
        <f t="shared" ref="O98" si="729">M98-K98</f>
        <v>24</v>
      </c>
      <c r="P98" s="541">
        <f t="shared" ref="P98" si="730">M98-H98</f>
        <v>24</v>
      </c>
      <c r="Q98" s="970">
        <v>268587</v>
      </c>
      <c r="R98" s="970"/>
      <c r="S98" s="971">
        <f t="shared" ref="S98" si="731">Q98-M98</f>
        <v>0</v>
      </c>
      <c r="T98" s="542">
        <f t="shared" ref="T98" si="732">Q98-F98</f>
        <v>24</v>
      </c>
      <c r="U98" s="542"/>
      <c r="V98" s="541">
        <f t="shared" ref="V98" si="733">P98</f>
        <v>24</v>
      </c>
      <c r="W98" s="543">
        <f t="shared" ref="W98" si="734">T98-V98</f>
        <v>0</v>
      </c>
      <c r="X98" s="972" t="s">
        <v>491</v>
      </c>
      <c r="Y98" s="972" t="s">
        <v>492</v>
      </c>
      <c r="Z98" s="972" t="s">
        <v>29</v>
      </c>
      <c r="AA98" s="972">
        <v>2012</v>
      </c>
      <c r="AB98" s="993" t="s">
        <v>631</v>
      </c>
      <c r="AC98" s="973">
        <v>12</v>
      </c>
      <c r="AD98" s="974">
        <f t="shared" ref="AD98" si="735">T98/AC98</f>
        <v>2</v>
      </c>
      <c r="AE98" s="975">
        <v>23.45</v>
      </c>
      <c r="AF98" s="544">
        <f t="shared" ref="AF98" si="736">AD98*AE98</f>
        <v>46.9</v>
      </c>
      <c r="AG98" s="1030" t="s">
        <v>279</v>
      </c>
      <c r="AH98" s="1007">
        <f t="shared" ref="AH98" si="737">AF98</f>
        <v>46.9</v>
      </c>
      <c r="AI98" s="978">
        <f t="shared" ref="AI98" si="738">AD98</f>
        <v>2</v>
      </c>
      <c r="AJ98" s="982">
        <f t="shared" ref="AJ98" si="739">T98</f>
        <v>24</v>
      </c>
      <c r="AK98" s="1040"/>
      <c r="AL98" s="985"/>
      <c r="AM98" s="991"/>
    </row>
    <row r="99" spans="1:39">
      <c r="A99" s="966">
        <v>45799</v>
      </c>
      <c r="B99" s="992" t="s">
        <v>608</v>
      </c>
      <c r="C99" s="992" t="s">
        <v>208</v>
      </c>
      <c r="D99" s="993" t="s">
        <v>485</v>
      </c>
      <c r="E99" s="1029" t="s">
        <v>282</v>
      </c>
      <c r="F99" s="970">
        <v>268587</v>
      </c>
      <c r="G99" s="970"/>
      <c r="H99" s="970">
        <v>268587</v>
      </c>
      <c r="I99" s="970"/>
      <c r="J99" s="971">
        <f t="shared" ref="J99" si="740">H99-F99</f>
        <v>0</v>
      </c>
      <c r="K99" s="970">
        <v>268587</v>
      </c>
      <c r="L99" s="541">
        <f t="shared" ref="L99" si="741">K99-H99</f>
        <v>0</v>
      </c>
      <c r="M99" s="970">
        <v>268632</v>
      </c>
      <c r="N99" s="970"/>
      <c r="O99" s="541">
        <f t="shared" ref="O99" si="742">M99-K99</f>
        <v>45</v>
      </c>
      <c r="P99" s="541">
        <f t="shared" ref="P99" si="743">M99-H99</f>
        <v>45</v>
      </c>
      <c r="Q99" s="970">
        <v>268632</v>
      </c>
      <c r="R99" s="970"/>
      <c r="S99" s="971">
        <f t="shared" ref="S99" si="744">Q99-M99</f>
        <v>0</v>
      </c>
      <c r="T99" s="542">
        <f t="shared" ref="T99" si="745">Q99-F99</f>
        <v>45</v>
      </c>
      <c r="U99" s="542"/>
      <c r="V99" s="541">
        <f t="shared" ref="V99" si="746">P99</f>
        <v>45</v>
      </c>
      <c r="W99" s="543">
        <f t="shared" ref="W99" si="747">T99-V99</f>
        <v>0</v>
      </c>
      <c r="X99" s="972" t="s">
        <v>491</v>
      </c>
      <c r="Y99" s="972" t="s">
        <v>492</v>
      </c>
      <c r="Z99" s="972" t="s">
        <v>29</v>
      </c>
      <c r="AA99" s="972">
        <v>2012</v>
      </c>
      <c r="AB99" s="993" t="s">
        <v>631</v>
      </c>
      <c r="AC99" s="973">
        <v>12</v>
      </c>
      <c r="AD99" s="974">
        <f t="shared" ref="AD99" si="748">T99/AC99</f>
        <v>3.75</v>
      </c>
      <c r="AE99" s="975">
        <v>23.45</v>
      </c>
      <c r="AF99" s="544">
        <f t="shared" ref="AF99" si="749">AD99*AE99</f>
        <v>87.9375</v>
      </c>
      <c r="AG99" s="1030" t="s">
        <v>279</v>
      </c>
      <c r="AH99" s="1007">
        <f t="shared" ref="AH99" si="750">AF99</f>
        <v>87.9375</v>
      </c>
      <c r="AI99" s="978">
        <f t="shared" ref="AI99" si="751">AD99</f>
        <v>3.75</v>
      </c>
      <c r="AJ99" s="982">
        <f t="shared" ref="AJ99" si="752">T99</f>
        <v>45</v>
      </c>
      <c r="AK99" s="1039"/>
      <c r="AL99" s="988"/>
    </row>
    <row r="100" spans="1:39">
      <c r="A100" s="966">
        <v>45800</v>
      </c>
      <c r="B100" s="992" t="s">
        <v>608</v>
      </c>
      <c r="C100" s="992" t="s">
        <v>208</v>
      </c>
      <c r="D100" s="993" t="s">
        <v>485</v>
      </c>
      <c r="E100" s="1029" t="s">
        <v>282</v>
      </c>
      <c r="F100" s="970">
        <v>268632</v>
      </c>
      <c r="G100" s="970"/>
      <c r="H100" s="970">
        <v>268632</v>
      </c>
      <c r="I100" s="970"/>
      <c r="J100" s="971">
        <f t="shared" ref="J100" si="753">H100-F100</f>
        <v>0</v>
      </c>
      <c r="K100" s="970">
        <v>268632</v>
      </c>
      <c r="L100" s="541">
        <f t="shared" ref="L100" si="754">K100-H100</f>
        <v>0</v>
      </c>
      <c r="M100" s="970">
        <v>268657</v>
      </c>
      <c r="N100" s="970"/>
      <c r="O100" s="541">
        <f t="shared" ref="O100" si="755">M100-K100</f>
        <v>25</v>
      </c>
      <c r="P100" s="541">
        <f t="shared" ref="P100" si="756">M100-H100</f>
        <v>25</v>
      </c>
      <c r="Q100" s="970">
        <v>268657</v>
      </c>
      <c r="R100" s="970"/>
      <c r="S100" s="971">
        <f t="shared" ref="S100" si="757">Q100-M100</f>
        <v>0</v>
      </c>
      <c r="T100" s="542">
        <f t="shared" ref="T100" si="758">Q100-F100</f>
        <v>25</v>
      </c>
      <c r="U100" s="542"/>
      <c r="V100" s="541">
        <f t="shared" ref="V100" si="759">P100</f>
        <v>25</v>
      </c>
      <c r="W100" s="543">
        <f t="shared" ref="W100" si="760">T100-V100</f>
        <v>0</v>
      </c>
      <c r="X100" s="972" t="s">
        <v>491</v>
      </c>
      <c r="Y100" s="972" t="s">
        <v>492</v>
      </c>
      <c r="Z100" s="972" t="s">
        <v>29</v>
      </c>
      <c r="AA100" s="972">
        <v>2012</v>
      </c>
      <c r="AB100" s="993" t="s">
        <v>631</v>
      </c>
      <c r="AC100" s="973">
        <v>12</v>
      </c>
      <c r="AD100" s="974">
        <f t="shared" ref="AD100" si="761">T100/AC100</f>
        <v>2.0833333333333335</v>
      </c>
      <c r="AE100" s="975">
        <v>23.45</v>
      </c>
      <c r="AF100" s="544">
        <f t="shared" ref="AF100" si="762">AD100*AE100</f>
        <v>48.854166666666671</v>
      </c>
      <c r="AG100" s="1030" t="s">
        <v>279</v>
      </c>
      <c r="AH100" s="1007">
        <f t="shared" ref="AH100" si="763">AF100</f>
        <v>48.854166666666671</v>
      </c>
      <c r="AI100" s="978">
        <f t="shared" ref="AI100" si="764">AD100</f>
        <v>2.0833333333333335</v>
      </c>
      <c r="AJ100" s="982">
        <f t="shared" ref="AJ100" si="765">T100</f>
        <v>25</v>
      </c>
      <c r="AK100" s="1122" t="s">
        <v>439</v>
      </c>
      <c r="AL100" s="1123" t="s">
        <v>440</v>
      </c>
      <c r="AM100" s="1086" t="s">
        <v>2</v>
      </c>
    </row>
    <row r="101" spans="1:39">
      <c r="A101" s="966">
        <v>45801</v>
      </c>
      <c r="B101" s="992" t="s">
        <v>608</v>
      </c>
      <c r="C101" s="992" t="s">
        <v>208</v>
      </c>
      <c r="D101" s="993" t="s">
        <v>434</v>
      </c>
      <c r="E101" s="1029" t="s">
        <v>282</v>
      </c>
      <c r="F101" s="970">
        <v>268657</v>
      </c>
      <c r="G101" s="970"/>
      <c r="H101" s="970">
        <v>268657</v>
      </c>
      <c r="I101" s="970"/>
      <c r="J101" s="971">
        <f t="shared" ref="J101" si="766">H101-F101</f>
        <v>0</v>
      </c>
      <c r="K101" s="970">
        <v>268657</v>
      </c>
      <c r="L101" s="541">
        <f t="shared" ref="L101" si="767">K101-H101</f>
        <v>0</v>
      </c>
      <c r="M101" s="970">
        <v>268755</v>
      </c>
      <c r="N101" s="970"/>
      <c r="O101" s="541">
        <f t="shared" ref="O101" si="768">M101-K101</f>
        <v>98</v>
      </c>
      <c r="P101" s="541">
        <f t="shared" ref="P101" si="769">M101-H101</f>
        <v>98</v>
      </c>
      <c r="Q101" s="970">
        <v>268755</v>
      </c>
      <c r="R101" s="970"/>
      <c r="S101" s="971">
        <f t="shared" ref="S101" si="770">Q101-M101</f>
        <v>0</v>
      </c>
      <c r="T101" s="542">
        <f t="shared" ref="T101" si="771">Q101-F101</f>
        <v>98</v>
      </c>
      <c r="U101" s="542"/>
      <c r="V101" s="541">
        <f t="shared" ref="V101" si="772">P101</f>
        <v>98</v>
      </c>
      <c r="W101" s="543">
        <f t="shared" ref="W101" si="773">T101-V101</f>
        <v>0</v>
      </c>
      <c r="X101" s="972" t="s">
        <v>491</v>
      </c>
      <c r="Y101" s="972" t="s">
        <v>492</v>
      </c>
      <c r="Z101" s="972" t="s">
        <v>29</v>
      </c>
      <c r="AA101" s="972">
        <v>2012</v>
      </c>
      <c r="AB101" s="993" t="s">
        <v>631</v>
      </c>
      <c r="AC101" s="973">
        <v>12</v>
      </c>
      <c r="AD101" s="974">
        <f t="shared" ref="AD101" si="774">T101/AC101</f>
        <v>8.1666666666666661</v>
      </c>
      <c r="AE101" s="975">
        <v>23.45</v>
      </c>
      <c r="AF101" s="544">
        <f t="shared" ref="AF101" si="775">AD101*AE101</f>
        <v>191.50833333333333</v>
      </c>
      <c r="AG101" s="1030" t="s">
        <v>279</v>
      </c>
      <c r="AH101" s="1007">
        <f t="shared" ref="AH101" si="776">AF101</f>
        <v>191.50833333333333</v>
      </c>
      <c r="AI101" s="978">
        <f t="shared" ref="AI101" si="777">AD101</f>
        <v>8.1666666666666661</v>
      </c>
      <c r="AJ101" s="982">
        <f t="shared" ref="AJ101" si="778">T101</f>
        <v>98</v>
      </c>
      <c r="AK101" s="1129">
        <f>SUM(AH98:AH101)</f>
        <v>375.2</v>
      </c>
      <c r="AL101" s="1128">
        <v>500</v>
      </c>
      <c r="AM101" s="1073">
        <v>45803</v>
      </c>
    </row>
    <row r="102" spans="1:39">
      <c r="A102" s="966">
        <v>45803</v>
      </c>
      <c r="B102" s="992" t="s">
        <v>608</v>
      </c>
      <c r="C102" s="992" t="s">
        <v>208</v>
      </c>
      <c r="D102" s="993" t="s">
        <v>485</v>
      </c>
      <c r="E102" s="1029" t="s">
        <v>282</v>
      </c>
      <c r="F102" s="970">
        <v>268755</v>
      </c>
      <c r="G102" s="970"/>
      <c r="H102" s="970">
        <v>268755</v>
      </c>
      <c r="I102" s="970"/>
      <c r="J102" s="971">
        <f t="shared" ref="J102" si="779">H102-F102</f>
        <v>0</v>
      </c>
      <c r="K102" s="970">
        <v>268755</v>
      </c>
      <c r="L102" s="541">
        <f t="shared" ref="L102" si="780">K102-H102</f>
        <v>0</v>
      </c>
      <c r="M102" s="970">
        <v>268778</v>
      </c>
      <c r="N102" s="970"/>
      <c r="O102" s="541">
        <f t="shared" ref="O102" si="781">M102-K102</f>
        <v>23</v>
      </c>
      <c r="P102" s="541">
        <f t="shared" ref="P102" si="782">M102-H102</f>
        <v>23</v>
      </c>
      <c r="Q102" s="970">
        <v>268778</v>
      </c>
      <c r="R102" s="970"/>
      <c r="S102" s="971">
        <f t="shared" ref="S102" si="783">Q102-M102</f>
        <v>0</v>
      </c>
      <c r="T102" s="542">
        <f t="shared" ref="T102" si="784">Q102-F102</f>
        <v>23</v>
      </c>
      <c r="U102" s="542"/>
      <c r="V102" s="541">
        <f t="shared" ref="V102" si="785">P102</f>
        <v>23</v>
      </c>
      <c r="W102" s="543">
        <f t="shared" ref="W102" si="786">T102-V102</f>
        <v>0</v>
      </c>
      <c r="X102" s="972" t="s">
        <v>491</v>
      </c>
      <c r="Y102" s="972" t="s">
        <v>492</v>
      </c>
      <c r="Z102" s="972" t="s">
        <v>29</v>
      </c>
      <c r="AA102" s="972">
        <v>2012</v>
      </c>
      <c r="AB102" s="993" t="s">
        <v>631</v>
      </c>
      <c r="AC102" s="973">
        <v>12</v>
      </c>
      <c r="AD102" s="974">
        <f t="shared" ref="AD102" si="787">T102/AC102</f>
        <v>1.9166666666666667</v>
      </c>
      <c r="AE102" s="975">
        <v>23.45</v>
      </c>
      <c r="AF102" s="544">
        <f t="shared" ref="AF102" si="788">AD102*AE102</f>
        <v>44.945833333333333</v>
      </c>
      <c r="AG102" s="1030" t="s">
        <v>279</v>
      </c>
      <c r="AH102" s="1007">
        <f t="shared" ref="AH102" si="789">AF102</f>
        <v>44.945833333333333</v>
      </c>
      <c r="AI102" s="978">
        <f t="shared" ref="AI102" si="790">AD102</f>
        <v>1.9166666666666667</v>
      </c>
      <c r="AJ102" s="982">
        <f t="shared" ref="AJ102" si="791">T102</f>
        <v>23</v>
      </c>
      <c r="AK102" s="1039"/>
      <c r="AL102" s="988"/>
    </row>
    <row r="103" spans="1:39">
      <c r="A103" s="966">
        <v>45804</v>
      </c>
      <c r="B103" s="992" t="s">
        <v>608</v>
      </c>
      <c r="C103" s="992" t="s">
        <v>208</v>
      </c>
      <c r="D103" s="993" t="s">
        <v>485</v>
      </c>
      <c r="E103" s="1029" t="s">
        <v>282</v>
      </c>
      <c r="F103" s="970">
        <v>268778</v>
      </c>
      <c r="G103" s="970"/>
      <c r="H103" s="970">
        <v>268778</v>
      </c>
      <c r="I103" s="970"/>
      <c r="J103" s="971">
        <f t="shared" ref="J103" si="792">H103-F103</f>
        <v>0</v>
      </c>
      <c r="K103" s="970">
        <v>268778</v>
      </c>
      <c r="L103" s="541">
        <f t="shared" ref="L103" si="793">K103-H103</f>
        <v>0</v>
      </c>
      <c r="M103" s="970">
        <v>268803</v>
      </c>
      <c r="N103" s="970"/>
      <c r="O103" s="541">
        <f t="shared" ref="O103" si="794">M103-K103</f>
        <v>25</v>
      </c>
      <c r="P103" s="541">
        <f t="shared" ref="P103" si="795">M103-H103</f>
        <v>25</v>
      </c>
      <c r="Q103" s="970">
        <v>268803</v>
      </c>
      <c r="R103" s="970"/>
      <c r="S103" s="971">
        <f t="shared" ref="S103" si="796">Q103-M103</f>
        <v>0</v>
      </c>
      <c r="T103" s="542">
        <f t="shared" ref="T103" si="797">Q103-F103</f>
        <v>25</v>
      </c>
      <c r="U103" s="542"/>
      <c r="V103" s="541">
        <f t="shared" ref="V103" si="798">P103</f>
        <v>25</v>
      </c>
      <c r="W103" s="543">
        <f t="shared" ref="W103" si="799">T103-V103</f>
        <v>0</v>
      </c>
      <c r="X103" s="972" t="s">
        <v>491</v>
      </c>
      <c r="Y103" s="972" t="s">
        <v>492</v>
      </c>
      <c r="Z103" s="972" t="s">
        <v>29</v>
      </c>
      <c r="AA103" s="972">
        <v>2012</v>
      </c>
      <c r="AB103" s="993" t="s">
        <v>631</v>
      </c>
      <c r="AC103" s="973">
        <v>12</v>
      </c>
      <c r="AD103" s="974">
        <f t="shared" ref="AD103" si="800">T103/AC103</f>
        <v>2.0833333333333335</v>
      </c>
      <c r="AE103" s="975">
        <v>23.45</v>
      </c>
      <c r="AF103" s="544">
        <f t="shared" ref="AF103" si="801">AD103*AE103</f>
        <v>48.854166666666671</v>
      </c>
      <c r="AG103" s="1030" t="s">
        <v>279</v>
      </c>
      <c r="AH103" s="1007">
        <f t="shared" ref="AH103" si="802">AF103</f>
        <v>48.854166666666671</v>
      </c>
      <c r="AI103" s="978">
        <f t="shared" ref="AI103" si="803">AD103</f>
        <v>2.0833333333333335</v>
      </c>
      <c r="AJ103" s="982">
        <f t="shared" ref="AJ103" si="804">T103</f>
        <v>25</v>
      </c>
      <c r="AK103" s="1039"/>
      <c r="AL103" s="988"/>
    </row>
    <row r="104" spans="1:39">
      <c r="A104" s="966">
        <v>45805</v>
      </c>
      <c r="B104" s="992" t="s">
        <v>608</v>
      </c>
      <c r="C104" s="992" t="s">
        <v>208</v>
      </c>
      <c r="D104" s="993" t="s">
        <v>485</v>
      </c>
      <c r="E104" s="1029" t="s">
        <v>282</v>
      </c>
      <c r="F104" s="970">
        <v>268803</v>
      </c>
      <c r="G104" s="970"/>
      <c r="H104" s="970">
        <v>268803</v>
      </c>
      <c r="I104" s="970"/>
      <c r="J104" s="971">
        <f t="shared" ref="J104" si="805">H104-F104</f>
        <v>0</v>
      </c>
      <c r="K104" s="970">
        <v>268803</v>
      </c>
      <c r="L104" s="541">
        <f t="shared" ref="L104" si="806">K104-H104</f>
        <v>0</v>
      </c>
      <c r="M104" s="970">
        <v>268834</v>
      </c>
      <c r="N104" s="970"/>
      <c r="O104" s="541">
        <f t="shared" ref="O104" si="807">M104-K104</f>
        <v>31</v>
      </c>
      <c r="P104" s="541">
        <f t="shared" ref="P104" si="808">M104-H104</f>
        <v>31</v>
      </c>
      <c r="Q104" s="970">
        <v>268834</v>
      </c>
      <c r="R104" s="970"/>
      <c r="S104" s="971">
        <f t="shared" ref="S104" si="809">Q104-M104</f>
        <v>0</v>
      </c>
      <c r="T104" s="542">
        <f t="shared" ref="T104" si="810">Q104-F104</f>
        <v>31</v>
      </c>
      <c r="U104" s="542"/>
      <c r="V104" s="541">
        <f t="shared" ref="V104" si="811">P104</f>
        <v>31</v>
      </c>
      <c r="W104" s="543">
        <f t="shared" ref="W104" si="812">T104-V104</f>
        <v>0</v>
      </c>
      <c r="X104" s="972" t="s">
        <v>491</v>
      </c>
      <c r="Y104" s="972" t="s">
        <v>492</v>
      </c>
      <c r="Z104" s="972" t="s">
        <v>29</v>
      </c>
      <c r="AA104" s="972">
        <v>2012</v>
      </c>
      <c r="AB104" s="993" t="s">
        <v>631</v>
      </c>
      <c r="AC104" s="973">
        <v>12</v>
      </c>
      <c r="AD104" s="974">
        <f t="shared" ref="AD104" si="813">T104/AC104</f>
        <v>2.5833333333333335</v>
      </c>
      <c r="AE104" s="975">
        <v>23.45</v>
      </c>
      <c r="AF104" s="544">
        <f t="shared" ref="AF104" si="814">AD104*AE104</f>
        <v>60.579166666666666</v>
      </c>
      <c r="AG104" s="1030" t="s">
        <v>279</v>
      </c>
      <c r="AH104" s="1007">
        <f t="shared" ref="AH104" si="815">AF104</f>
        <v>60.579166666666666</v>
      </c>
      <c r="AI104" s="978">
        <f t="shared" ref="AI104" si="816">AD104</f>
        <v>2.5833333333333335</v>
      </c>
      <c r="AJ104" s="982">
        <f t="shared" ref="AJ104" si="817">T104</f>
        <v>31</v>
      </c>
      <c r="AK104" s="1039"/>
      <c r="AL104" s="988"/>
    </row>
    <row r="105" spans="1:39">
      <c r="A105" s="966">
        <v>45806</v>
      </c>
      <c r="B105" s="992" t="s">
        <v>608</v>
      </c>
      <c r="C105" s="992" t="s">
        <v>208</v>
      </c>
      <c r="D105" s="993" t="s">
        <v>485</v>
      </c>
      <c r="E105" s="1029" t="s">
        <v>282</v>
      </c>
      <c r="F105" s="970">
        <v>268834</v>
      </c>
      <c r="G105" s="970"/>
      <c r="H105" s="970">
        <v>268834</v>
      </c>
      <c r="I105" s="970"/>
      <c r="J105" s="971">
        <f t="shared" ref="J105" si="818">H105-F105</f>
        <v>0</v>
      </c>
      <c r="K105" s="970">
        <v>268834</v>
      </c>
      <c r="L105" s="541">
        <f t="shared" ref="L105" si="819">K105-H105</f>
        <v>0</v>
      </c>
      <c r="M105" s="970">
        <v>268858</v>
      </c>
      <c r="N105" s="970"/>
      <c r="O105" s="541">
        <f t="shared" ref="O105" si="820">M105-K105</f>
        <v>24</v>
      </c>
      <c r="P105" s="541">
        <f t="shared" ref="P105" si="821">M105-H105</f>
        <v>24</v>
      </c>
      <c r="Q105" s="970">
        <v>268858</v>
      </c>
      <c r="R105" s="970"/>
      <c r="S105" s="971">
        <f t="shared" ref="S105" si="822">Q105-M105</f>
        <v>0</v>
      </c>
      <c r="T105" s="542">
        <f t="shared" ref="T105" si="823">Q105-F105</f>
        <v>24</v>
      </c>
      <c r="U105" s="542"/>
      <c r="V105" s="541">
        <f t="shared" ref="V105" si="824">P105</f>
        <v>24</v>
      </c>
      <c r="W105" s="543">
        <f t="shared" ref="W105" si="825">T105-V105</f>
        <v>0</v>
      </c>
      <c r="X105" s="972" t="s">
        <v>491</v>
      </c>
      <c r="Y105" s="972" t="s">
        <v>492</v>
      </c>
      <c r="Z105" s="972" t="s">
        <v>29</v>
      </c>
      <c r="AA105" s="972">
        <v>2012</v>
      </c>
      <c r="AB105" s="993" t="s">
        <v>631</v>
      </c>
      <c r="AC105" s="973">
        <v>12</v>
      </c>
      <c r="AD105" s="974">
        <f t="shared" ref="AD105" si="826">T105/AC105</f>
        <v>2</v>
      </c>
      <c r="AE105" s="975">
        <v>23.45</v>
      </c>
      <c r="AF105" s="544">
        <f t="shared" ref="AF105" si="827">AD105*AE105</f>
        <v>46.9</v>
      </c>
      <c r="AG105" s="1030" t="s">
        <v>279</v>
      </c>
      <c r="AH105" s="1007">
        <f t="shared" ref="AH105" si="828">AF105</f>
        <v>46.9</v>
      </c>
      <c r="AI105" s="978">
        <f t="shared" ref="AI105" si="829">AD105</f>
        <v>2</v>
      </c>
      <c r="AJ105" s="982">
        <f t="shared" ref="AJ105" si="830">T105</f>
        <v>24</v>
      </c>
      <c r="AK105" s="1039"/>
      <c r="AL105" s="988"/>
    </row>
    <row r="106" spans="1:39">
      <c r="A106" s="966">
        <v>45807</v>
      </c>
      <c r="B106" s="992" t="s">
        <v>608</v>
      </c>
      <c r="C106" s="992" t="s">
        <v>208</v>
      </c>
      <c r="D106" s="993" t="s">
        <v>485</v>
      </c>
      <c r="E106" s="1029" t="s">
        <v>282</v>
      </c>
      <c r="F106" s="970">
        <v>268858</v>
      </c>
      <c r="G106" s="970"/>
      <c r="H106" s="970">
        <v>268858</v>
      </c>
      <c r="I106" s="970"/>
      <c r="J106" s="971">
        <f t="shared" ref="J106" si="831">H106-F106</f>
        <v>0</v>
      </c>
      <c r="K106" s="970">
        <v>268858</v>
      </c>
      <c r="L106" s="541">
        <f t="shared" ref="L106" si="832">K106-H106</f>
        <v>0</v>
      </c>
      <c r="M106" s="970">
        <v>268887</v>
      </c>
      <c r="N106" s="970"/>
      <c r="O106" s="541">
        <f t="shared" ref="O106" si="833">M106-K106</f>
        <v>29</v>
      </c>
      <c r="P106" s="541">
        <f t="shared" ref="P106" si="834">M106-H106</f>
        <v>29</v>
      </c>
      <c r="Q106" s="970">
        <v>268887</v>
      </c>
      <c r="R106" s="970"/>
      <c r="S106" s="971">
        <f t="shared" ref="S106" si="835">Q106-M106</f>
        <v>0</v>
      </c>
      <c r="T106" s="542">
        <f t="shared" ref="T106" si="836">Q106-F106</f>
        <v>29</v>
      </c>
      <c r="U106" s="542"/>
      <c r="V106" s="541">
        <f t="shared" ref="V106" si="837">P106</f>
        <v>29</v>
      </c>
      <c r="W106" s="543">
        <f t="shared" ref="W106" si="838">T106-V106</f>
        <v>0</v>
      </c>
      <c r="X106" s="972" t="s">
        <v>491</v>
      </c>
      <c r="Y106" s="972" t="s">
        <v>492</v>
      </c>
      <c r="Z106" s="972" t="s">
        <v>29</v>
      </c>
      <c r="AA106" s="972">
        <v>2012</v>
      </c>
      <c r="AB106" s="993" t="s">
        <v>631</v>
      </c>
      <c r="AC106" s="973">
        <v>12</v>
      </c>
      <c r="AD106" s="974">
        <f t="shared" ref="AD106" si="839">T106/AC106</f>
        <v>2.4166666666666665</v>
      </c>
      <c r="AE106" s="975">
        <v>23.45</v>
      </c>
      <c r="AF106" s="544">
        <f t="shared" ref="AF106" si="840">AD106*AE106</f>
        <v>56.670833333333327</v>
      </c>
      <c r="AG106" s="1030" t="s">
        <v>279</v>
      </c>
      <c r="AH106" s="1007">
        <f t="shared" ref="AH106" si="841">AF106</f>
        <v>56.670833333333327</v>
      </c>
      <c r="AI106" s="978">
        <f t="shared" ref="AI106" si="842">AD106</f>
        <v>2.4166666666666665</v>
      </c>
      <c r="AJ106" s="982">
        <f t="shared" ref="AJ106" si="843">T106</f>
        <v>29</v>
      </c>
      <c r="AK106" s="1122" t="s">
        <v>439</v>
      </c>
      <c r="AL106" s="1123" t="s">
        <v>440</v>
      </c>
      <c r="AM106" s="1086" t="s">
        <v>2</v>
      </c>
    </row>
    <row r="107" spans="1:39">
      <c r="A107" s="966">
        <v>45810</v>
      </c>
      <c r="B107" s="992" t="s">
        <v>608</v>
      </c>
      <c r="C107" s="992" t="s">
        <v>208</v>
      </c>
      <c r="D107" s="993" t="s">
        <v>485</v>
      </c>
      <c r="E107" s="1029" t="s">
        <v>282</v>
      </c>
      <c r="F107" s="970">
        <v>268887</v>
      </c>
      <c r="G107" s="970"/>
      <c r="H107" s="970">
        <v>268887</v>
      </c>
      <c r="I107" s="970"/>
      <c r="J107" s="971">
        <f t="shared" ref="J107" si="844">H107-F107</f>
        <v>0</v>
      </c>
      <c r="K107" s="970">
        <v>268887</v>
      </c>
      <c r="L107" s="541">
        <f t="shared" ref="L107" si="845">K107-H107</f>
        <v>0</v>
      </c>
      <c r="M107" s="970">
        <v>268922</v>
      </c>
      <c r="N107" s="970"/>
      <c r="O107" s="541">
        <f t="shared" ref="O107" si="846">M107-K107</f>
        <v>35</v>
      </c>
      <c r="P107" s="541">
        <f t="shared" ref="P107" si="847">M107-H107</f>
        <v>35</v>
      </c>
      <c r="Q107" s="970">
        <v>268922</v>
      </c>
      <c r="R107" s="970"/>
      <c r="S107" s="971">
        <f t="shared" ref="S107" si="848">Q107-M107</f>
        <v>0</v>
      </c>
      <c r="T107" s="542">
        <f t="shared" ref="T107" si="849">Q107-F107</f>
        <v>35</v>
      </c>
      <c r="U107" s="542"/>
      <c r="V107" s="541">
        <f t="shared" ref="V107" si="850">P107</f>
        <v>35</v>
      </c>
      <c r="W107" s="543">
        <f t="shared" ref="W107" si="851">T107-V107</f>
        <v>0</v>
      </c>
      <c r="X107" s="972" t="s">
        <v>491</v>
      </c>
      <c r="Y107" s="972" t="s">
        <v>492</v>
      </c>
      <c r="Z107" s="972" t="s">
        <v>29</v>
      </c>
      <c r="AA107" s="972">
        <v>2012</v>
      </c>
      <c r="AB107" s="993" t="s">
        <v>631</v>
      </c>
      <c r="AC107" s="973">
        <v>12</v>
      </c>
      <c r="AD107" s="974">
        <f t="shared" ref="AD107" si="852">T107/AC107</f>
        <v>2.9166666666666665</v>
      </c>
      <c r="AE107" s="975">
        <v>23.45</v>
      </c>
      <c r="AF107" s="544">
        <f t="shared" ref="AF107" si="853">AD107*AE107</f>
        <v>68.395833333333329</v>
      </c>
      <c r="AG107" s="1030" t="s">
        <v>279</v>
      </c>
      <c r="AH107" s="1007">
        <f t="shared" ref="AH107" si="854">AF107</f>
        <v>68.395833333333329</v>
      </c>
      <c r="AI107" s="978">
        <f t="shared" ref="AI107" si="855">AD107</f>
        <v>2.9166666666666665</v>
      </c>
      <c r="AJ107" s="982">
        <f t="shared" ref="AJ107" si="856">T107</f>
        <v>35</v>
      </c>
      <c r="AK107" s="1129">
        <f>SUM(AH102:AH107)</f>
        <v>326.3458333333333</v>
      </c>
      <c r="AL107" s="1128">
        <v>400</v>
      </c>
      <c r="AM107" s="1073">
        <v>45811</v>
      </c>
    </row>
    <row r="108" spans="1:39">
      <c r="A108" s="966">
        <v>45811</v>
      </c>
      <c r="B108" s="992" t="s">
        <v>608</v>
      </c>
      <c r="C108" s="992" t="s">
        <v>208</v>
      </c>
      <c r="D108" s="993" t="s">
        <v>485</v>
      </c>
      <c r="E108" s="1029" t="s">
        <v>282</v>
      </c>
      <c r="F108" s="970">
        <v>268922</v>
      </c>
      <c r="G108" s="970"/>
      <c r="H108" s="970">
        <v>268922</v>
      </c>
      <c r="I108" s="970"/>
      <c r="J108" s="971">
        <f t="shared" ref="J108" si="857">H108-F108</f>
        <v>0</v>
      </c>
      <c r="K108" s="970">
        <v>268922</v>
      </c>
      <c r="L108" s="541">
        <f t="shared" ref="L108" si="858">K108-H108</f>
        <v>0</v>
      </c>
      <c r="M108" s="970">
        <v>268953</v>
      </c>
      <c r="N108" s="970"/>
      <c r="O108" s="541">
        <f t="shared" ref="O108" si="859">M108-K108</f>
        <v>31</v>
      </c>
      <c r="P108" s="541">
        <f t="shared" ref="P108" si="860">M108-H108</f>
        <v>31</v>
      </c>
      <c r="Q108" s="970">
        <v>268953</v>
      </c>
      <c r="R108" s="970"/>
      <c r="S108" s="971">
        <f t="shared" ref="S108" si="861">Q108-M108</f>
        <v>0</v>
      </c>
      <c r="T108" s="542">
        <f t="shared" ref="T108" si="862">Q108-F108</f>
        <v>31</v>
      </c>
      <c r="U108" s="542"/>
      <c r="V108" s="541">
        <f t="shared" ref="V108" si="863">P108</f>
        <v>31</v>
      </c>
      <c r="W108" s="543">
        <f t="shared" ref="W108" si="864">T108-V108</f>
        <v>0</v>
      </c>
      <c r="X108" s="972" t="s">
        <v>491</v>
      </c>
      <c r="Y108" s="972" t="s">
        <v>492</v>
      </c>
      <c r="Z108" s="972" t="s">
        <v>29</v>
      </c>
      <c r="AA108" s="972">
        <v>2012</v>
      </c>
      <c r="AB108" s="993" t="s">
        <v>631</v>
      </c>
      <c r="AC108" s="973">
        <v>12</v>
      </c>
      <c r="AD108" s="974">
        <f t="shared" ref="AD108" si="865">T108/AC108</f>
        <v>2.5833333333333335</v>
      </c>
      <c r="AE108" s="975">
        <v>23.45</v>
      </c>
      <c r="AF108" s="544">
        <f t="shared" ref="AF108" si="866">AD108*AE108</f>
        <v>60.579166666666666</v>
      </c>
      <c r="AG108" s="1030" t="s">
        <v>279</v>
      </c>
      <c r="AH108" s="1007">
        <f t="shared" ref="AH108" si="867">AF108</f>
        <v>60.579166666666666</v>
      </c>
      <c r="AI108" s="978">
        <f t="shared" ref="AI108" si="868">AD108</f>
        <v>2.5833333333333335</v>
      </c>
      <c r="AJ108" s="982">
        <f t="shared" ref="AJ108" si="869">T108</f>
        <v>31</v>
      </c>
      <c r="AK108" s="1039"/>
      <c r="AL108" s="988"/>
    </row>
    <row r="109" spans="1:39">
      <c r="A109" s="966">
        <v>45812</v>
      </c>
      <c r="B109" s="992" t="s">
        <v>608</v>
      </c>
      <c r="C109" s="992" t="s">
        <v>208</v>
      </c>
      <c r="D109" s="993" t="s">
        <v>485</v>
      </c>
      <c r="E109" s="1029" t="s">
        <v>282</v>
      </c>
      <c r="F109" s="970">
        <v>268953</v>
      </c>
      <c r="G109" s="970"/>
      <c r="H109" s="970">
        <v>268953</v>
      </c>
      <c r="I109" s="970"/>
      <c r="J109" s="971">
        <f t="shared" ref="J109" si="870">H109-F109</f>
        <v>0</v>
      </c>
      <c r="K109" s="970">
        <v>268953</v>
      </c>
      <c r="L109" s="541">
        <f t="shared" ref="L109" si="871">K109-H109</f>
        <v>0</v>
      </c>
      <c r="M109" s="970">
        <v>268987</v>
      </c>
      <c r="N109" s="970"/>
      <c r="O109" s="541">
        <f t="shared" ref="O109" si="872">M109-K109</f>
        <v>34</v>
      </c>
      <c r="P109" s="541">
        <f t="shared" ref="P109" si="873">M109-H109</f>
        <v>34</v>
      </c>
      <c r="Q109" s="970">
        <v>268987</v>
      </c>
      <c r="R109" s="970"/>
      <c r="S109" s="971">
        <f t="shared" ref="S109" si="874">Q109-M109</f>
        <v>0</v>
      </c>
      <c r="T109" s="542">
        <f t="shared" ref="T109" si="875">Q109-F109</f>
        <v>34</v>
      </c>
      <c r="U109" s="542"/>
      <c r="V109" s="541">
        <f t="shared" ref="V109" si="876">P109</f>
        <v>34</v>
      </c>
      <c r="W109" s="543">
        <f t="shared" ref="W109" si="877">T109-V109</f>
        <v>0</v>
      </c>
      <c r="X109" s="972" t="s">
        <v>491</v>
      </c>
      <c r="Y109" s="972" t="s">
        <v>492</v>
      </c>
      <c r="Z109" s="972" t="s">
        <v>29</v>
      </c>
      <c r="AA109" s="972">
        <v>2012</v>
      </c>
      <c r="AB109" s="993" t="s">
        <v>631</v>
      </c>
      <c r="AC109" s="973">
        <v>12</v>
      </c>
      <c r="AD109" s="974">
        <f t="shared" ref="AD109" si="878">T109/AC109</f>
        <v>2.8333333333333335</v>
      </c>
      <c r="AE109" s="975">
        <v>23.45</v>
      </c>
      <c r="AF109" s="544">
        <f t="shared" ref="AF109" si="879">AD109*AE109</f>
        <v>66.441666666666663</v>
      </c>
      <c r="AG109" s="1030" t="s">
        <v>279</v>
      </c>
      <c r="AH109" s="1007">
        <f t="shared" ref="AH109" si="880">AF109</f>
        <v>66.441666666666663</v>
      </c>
      <c r="AI109" s="978">
        <f t="shared" ref="AI109" si="881">AD109</f>
        <v>2.8333333333333335</v>
      </c>
      <c r="AJ109" s="982">
        <f t="shared" ref="AJ109" si="882">T109</f>
        <v>34</v>
      </c>
      <c r="AK109" s="1040"/>
      <c r="AL109" s="985"/>
      <c r="AM109" s="986"/>
    </row>
    <row r="110" spans="1:39">
      <c r="A110" s="966">
        <v>45813</v>
      </c>
      <c r="B110" s="992" t="s">
        <v>608</v>
      </c>
      <c r="C110" s="992" t="s">
        <v>208</v>
      </c>
      <c r="D110" s="993" t="s">
        <v>485</v>
      </c>
      <c r="E110" s="1029" t="s">
        <v>282</v>
      </c>
      <c r="F110" s="970">
        <v>268987</v>
      </c>
      <c r="G110" s="970"/>
      <c r="H110" s="970">
        <v>268987</v>
      </c>
      <c r="I110" s="970"/>
      <c r="J110" s="971">
        <f t="shared" ref="J110" si="883">H110-F110</f>
        <v>0</v>
      </c>
      <c r="K110" s="970">
        <v>268987</v>
      </c>
      <c r="L110" s="541">
        <f t="shared" ref="L110" si="884">K110-H110</f>
        <v>0</v>
      </c>
      <c r="M110" s="970">
        <v>269009</v>
      </c>
      <c r="N110" s="970"/>
      <c r="O110" s="541">
        <f t="shared" ref="O110" si="885">M110-K110</f>
        <v>22</v>
      </c>
      <c r="P110" s="541">
        <f t="shared" ref="P110" si="886">M110-H110</f>
        <v>22</v>
      </c>
      <c r="Q110" s="970">
        <v>269009</v>
      </c>
      <c r="R110" s="970"/>
      <c r="S110" s="971">
        <f t="shared" ref="S110" si="887">Q110-M110</f>
        <v>0</v>
      </c>
      <c r="T110" s="542">
        <f t="shared" ref="T110" si="888">Q110-F110</f>
        <v>22</v>
      </c>
      <c r="U110" s="542"/>
      <c r="V110" s="541">
        <f t="shared" ref="V110" si="889">P110</f>
        <v>22</v>
      </c>
      <c r="W110" s="543">
        <f t="shared" ref="W110" si="890">T110-V110</f>
        <v>0</v>
      </c>
      <c r="X110" s="972" t="s">
        <v>491</v>
      </c>
      <c r="Y110" s="972" t="s">
        <v>492</v>
      </c>
      <c r="Z110" s="972" t="s">
        <v>29</v>
      </c>
      <c r="AA110" s="972">
        <v>2012</v>
      </c>
      <c r="AB110" s="993" t="s">
        <v>631</v>
      </c>
      <c r="AC110" s="973">
        <v>12</v>
      </c>
      <c r="AD110" s="974">
        <f t="shared" ref="AD110" si="891">T110/AC110</f>
        <v>1.8333333333333333</v>
      </c>
      <c r="AE110" s="975">
        <v>23.45</v>
      </c>
      <c r="AF110" s="544">
        <f t="shared" ref="AF110" si="892">AD110*AE110</f>
        <v>42.991666666666667</v>
      </c>
      <c r="AG110" s="1030" t="s">
        <v>279</v>
      </c>
      <c r="AH110" s="1007">
        <f t="shared" ref="AH110" si="893">AF110</f>
        <v>42.991666666666667</v>
      </c>
      <c r="AI110" s="978">
        <f t="shared" ref="AI110" si="894">AD110</f>
        <v>1.8333333333333333</v>
      </c>
      <c r="AJ110" s="982">
        <f t="shared" ref="AJ110" si="895">T110</f>
        <v>22</v>
      </c>
      <c r="AK110" s="1040"/>
      <c r="AL110" s="985"/>
      <c r="AM110" s="991"/>
    </row>
    <row r="111" spans="1:39">
      <c r="A111" s="966">
        <v>45814</v>
      </c>
      <c r="B111" s="992" t="s">
        <v>608</v>
      </c>
      <c r="C111" s="992" t="s">
        <v>208</v>
      </c>
      <c r="D111" s="993" t="s">
        <v>485</v>
      </c>
      <c r="E111" s="1029" t="s">
        <v>282</v>
      </c>
      <c r="F111" s="970">
        <v>269009</v>
      </c>
      <c r="G111" s="970"/>
      <c r="H111" s="970">
        <v>269009</v>
      </c>
      <c r="I111" s="970"/>
      <c r="J111" s="971">
        <f t="shared" ref="J111" si="896">H111-F111</f>
        <v>0</v>
      </c>
      <c r="K111" s="970">
        <v>269009</v>
      </c>
      <c r="L111" s="541">
        <f t="shared" ref="L111" si="897">K111-H111</f>
        <v>0</v>
      </c>
      <c r="M111" s="970">
        <v>269048</v>
      </c>
      <c r="N111" s="970"/>
      <c r="O111" s="541">
        <f t="shared" ref="O111" si="898">M111-K111</f>
        <v>39</v>
      </c>
      <c r="P111" s="541">
        <f t="shared" ref="P111" si="899">M111-H111</f>
        <v>39</v>
      </c>
      <c r="Q111" s="970">
        <v>269048</v>
      </c>
      <c r="R111" s="970"/>
      <c r="S111" s="971">
        <f t="shared" ref="S111" si="900">Q111-M111</f>
        <v>0</v>
      </c>
      <c r="T111" s="542">
        <f t="shared" ref="T111" si="901">Q111-F111</f>
        <v>39</v>
      </c>
      <c r="U111" s="542"/>
      <c r="V111" s="541">
        <f t="shared" ref="V111" si="902">P111</f>
        <v>39</v>
      </c>
      <c r="W111" s="543">
        <f t="shared" ref="W111" si="903">T111-V111</f>
        <v>0</v>
      </c>
      <c r="X111" s="972" t="s">
        <v>491</v>
      </c>
      <c r="Y111" s="972" t="s">
        <v>492</v>
      </c>
      <c r="Z111" s="972" t="s">
        <v>29</v>
      </c>
      <c r="AA111" s="972">
        <v>2012</v>
      </c>
      <c r="AB111" s="993" t="s">
        <v>631</v>
      </c>
      <c r="AC111" s="973">
        <v>12</v>
      </c>
      <c r="AD111" s="974">
        <f t="shared" ref="AD111" si="904">T111/AC111</f>
        <v>3.25</v>
      </c>
      <c r="AE111" s="975">
        <v>23.45</v>
      </c>
      <c r="AF111" s="544">
        <f t="shared" ref="AF111" si="905">AD111*AE111</f>
        <v>76.212499999999991</v>
      </c>
      <c r="AG111" s="1030" t="s">
        <v>279</v>
      </c>
      <c r="AH111" s="1007">
        <f t="shared" ref="AH111" si="906">AF111</f>
        <v>76.212499999999991</v>
      </c>
      <c r="AI111" s="978">
        <f t="shared" ref="AI111" si="907">AD111</f>
        <v>3.25</v>
      </c>
      <c r="AJ111" s="982">
        <f t="shared" ref="AJ111" si="908">T111</f>
        <v>39</v>
      </c>
      <c r="AK111" s="1122" t="s">
        <v>439</v>
      </c>
      <c r="AL111" s="1123" t="s">
        <v>440</v>
      </c>
      <c r="AM111" s="1086" t="s">
        <v>2</v>
      </c>
    </row>
    <row r="112" spans="1:39">
      <c r="A112" s="966">
        <v>45815</v>
      </c>
      <c r="B112" s="992" t="s">
        <v>608</v>
      </c>
      <c r="C112" s="992" t="s">
        <v>208</v>
      </c>
      <c r="D112" s="993" t="s">
        <v>485</v>
      </c>
      <c r="E112" s="1029" t="s">
        <v>282</v>
      </c>
      <c r="F112" s="970">
        <v>269048</v>
      </c>
      <c r="G112" s="970"/>
      <c r="H112" s="970">
        <v>269048</v>
      </c>
      <c r="I112" s="970"/>
      <c r="J112" s="971">
        <f t="shared" ref="J112" si="909">H112-F112</f>
        <v>0</v>
      </c>
      <c r="K112" s="970">
        <v>269048</v>
      </c>
      <c r="L112" s="541">
        <f t="shared" ref="L112" si="910">K112-H112</f>
        <v>0</v>
      </c>
      <c r="M112" s="970">
        <v>269147</v>
      </c>
      <c r="N112" s="970"/>
      <c r="O112" s="541">
        <f t="shared" ref="O112" si="911">M112-K112</f>
        <v>99</v>
      </c>
      <c r="P112" s="541">
        <f t="shared" ref="P112" si="912">M112-H112</f>
        <v>99</v>
      </c>
      <c r="Q112" s="970">
        <v>269147</v>
      </c>
      <c r="R112" s="970"/>
      <c r="S112" s="971">
        <f t="shared" ref="S112" si="913">Q112-M112</f>
        <v>0</v>
      </c>
      <c r="T112" s="542">
        <f t="shared" ref="T112" si="914">Q112-F112</f>
        <v>99</v>
      </c>
      <c r="U112" s="542"/>
      <c r="V112" s="541">
        <f t="shared" ref="V112" si="915">P112</f>
        <v>99</v>
      </c>
      <c r="W112" s="543">
        <f t="shared" ref="W112" si="916">T112-V112</f>
        <v>0</v>
      </c>
      <c r="X112" s="972" t="s">
        <v>491</v>
      </c>
      <c r="Y112" s="972" t="s">
        <v>492</v>
      </c>
      <c r="Z112" s="972" t="s">
        <v>29</v>
      </c>
      <c r="AA112" s="972">
        <v>2012</v>
      </c>
      <c r="AB112" s="993" t="s">
        <v>631</v>
      </c>
      <c r="AC112" s="973">
        <v>12</v>
      </c>
      <c r="AD112" s="974">
        <f t="shared" ref="AD112" si="917">T112/AC112</f>
        <v>8.25</v>
      </c>
      <c r="AE112" s="975">
        <v>23.45</v>
      </c>
      <c r="AF112" s="544">
        <f t="shared" ref="AF112" si="918">AD112*AE112</f>
        <v>193.46250000000001</v>
      </c>
      <c r="AG112" s="1030" t="s">
        <v>279</v>
      </c>
      <c r="AH112" s="1007">
        <f t="shared" ref="AH112" si="919">AF112</f>
        <v>193.46250000000001</v>
      </c>
      <c r="AI112" s="978">
        <f t="shared" ref="AI112" si="920">AD112</f>
        <v>8.25</v>
      </c>
      <c r="AJ112" s="982">
        <f t="shared" ref="AJ112" si="921">T112</f>
        <v>99</v>
      </c>
      <c r="AK112" s="1129">
        <f>SUM(AH108:AH112)</f>
        <v>439.6875</v>
      </c>
      <c r="AL112" s="1128">
        <v>500</v>
      </c>
      <c r="AM112" s="1073">
        <v>45817</v>
      </c>
    </row>
    <row r="113" spans="1:39">
      <c r="A113" s="966">
        <v>45817</v>
      </c>
      <c r="B113" s="992" t="s">
        <v>608</v>
      </c>
      <c r="C113" s="992" t="s">
        <v>208</v>
      </c>
      <c r="D113" s="993" t="s">
        <v>485</v>
      </c>
      <c r="E113" s="1029" t="s">
        <v>282</v>
      </c>
      <c r="F113" s="970">
        <v>269147</v>
      </c>
      <c r="G113" s="970"/>
      <c r="H113" s="970">
        <v>269147</v>
      </c>
      <c r="I113" s="970"/>
      <c r="J113" s="971">
        <f t="shared" ref="J113" si="922">H113-F113</f>
        <v>0</v>
      </c>
      <c r="K113" s="970">
        <v>269147</v>
      </c>
      <c r="L113" s="541">
        <f t="shared" ref="L113" si="923">K113-H113</f>
        <v>0</v>
      </c>
      <c r="M113" s="970">
        <v>269171</v>
      </c>
      <c r="N113" s="970"/>
      <c r="O113" s="541">
        <f t="shared" ref="O113" si="924">M113-K113</f>
        <v>24</v>
      </c>
      <c r="P113" s="541">
        <f t="shared" ref="P113" si="925">M113-H113</f>
        <v>24</v>
      </c>
      <c r="Q113" s="970">
        <v>269171</v>
      </c>
      <c r="R113" s="970"/>
      <c r="S113" s="971">
        <f t="shared" ref="S113" si="926">Q113-M113</f>
        <v>0</v>
      </c>
      <c r="T113" s="542">
        <f t="shared" ref="T113" si="927">Q113-F113</f>
        <v>24</v>
      </c>
      <c r="U113" s="542"/>
      <c r="V113" s="541">
        <f t="shared" ref="V113" si="928">P113</f>
        <v>24</v>
      </c>
      <c r="W113" s="543">
        <f t="shared" ref="W113" si="929">T113-V113</f>
        <v>0</v>
      </c>
      <c r="X113" s="972" t="s">
        <v>491</v>
      </c>
      <c r="Y113" s="972" t="s">
        <v>492</v>
      </c>
      <c r="Z113" s="972" t="s">
        <v>29</v>
      </c>
      <c r="AA113" s="972">
        <v>2012</v>
      </c>
      <c r="AB113" s="993" t="s">
        <v>631</v>
      </c>
      <c r="AC113" s="973">
        <v>12</v>
      </c>
      <c r="AD113" s="974">
        <f t="shared" ref="AD113" si="930">T113/AC113</f>
        <v>2</v>
      </c>
      <c r="AE113" s="975">
        <v>23.45</v>
      </c>
      <c r="AF113" s="544">
        <f t="shared" ref="AF113" si="931">AD113*AE113</f>
        <v>46.9</v>
      </c>
      <c r="AG113" s="1030" t="s">
        <v>279</v>
      </c>
      <c r="AH113" s="1007">
        <f t="shared" ref="AH113" si="932">AF113</f>
        <v>46.9</v>
      </c>
      <c r="AI113" s="978">
        <f t="shared" ref="AI113" si="933">AD113</f>
        <v>2</v>
      </c>
      <c r="AJ113" s="982">
        <f t="shared" ref="AJ113" si="934">T113</f>
        <v>24</v>
      </c>
      <c r="AK113" s="1040"/>
      <c r="AL113" s="985"/>
      <c r="AM113" s="991"/>
    </row>
    <row r="114" spans="1:39">
      <c r="A114" s="966">
        <v>45818</v>
      </c>
      <c r="B114" s="992" t="s">
        <v>608</v>
      </c>
      <c r="C114" s="992" t="s">
        <v>208</v>
      </c>
      <c r="D114" s="993" t="s">
        <v>485</v>
      </c>
      <c r="E114" s="1029" t="s">
        <v>282</v>
      </c>
      <c r="F114" s="970">
        <v>269171</v>
      </c>
      <c r="G114" s="970"/>
      <c r="H114" s="970">
        <v>269171</v>
      </c>
      <c r="I114" s="970"/>
      <c r="J114" s="971">
        <f t="shared" ref="J114" si="935">H114-F114</f>
        <v>0</v>
      </c>
      <c r="K114" s="970">
        <v>269171</v>
      </c>
      <c r="L114" s="541">
        <f t="shared" ref="L114" si="936">K114-H114</f>
        <v>0</v>
      </c>
      <c r="M114" s="970">
        <v>269194</v>
      </c>
      <c r="N114" s="970"/>
      <c r="O114" s="541">
        <f t="shared" ref="O114" si="937">M114-K114</f>
        <v>23</v>
      </c>
      <c r="P114" s="541">
        <f t="shared" ref="P114" si="938">M114-H114</f>
        <v>23</v>
      </c>
      <c r="Q114" s="970">
        <v>269194</v>
      </c>
      <c r="R114" s="970"/>
      <c r="S114" s="971">
        <f t="shared" ref="S114" si="939">Q114-M114</f>
        <v>0</v>
      </c>
      <c r="T114" s="542">
        <f t="shared" ref="T114" si="940">Q114-F114</f>
        <v>23</v>
      </c>
      <c r="U114" s="542"/>
      <c r="V114" s="541">
        <f t="shared" ref="V114" si="941">P114</f>
        <v>23</v>
      </c>
      <c r="W114" s="543">
        <f t="shared" ref="W114" si="942">T114-V114</f>
        <v>0</v>
      </c>
      <c r="X114" s="972" t="s">
        <v>491</v>
      </c>
      <c r="Y114" s="972" t="s">
        <v>492</v>
      </c>
      <c r="Z114" s="972" t="s">
        <v>29</v>
      </c>
      <c r="AA114" s="972">
        <v>2012</v>
      </c>
      <c r="AB114" s="993" t="s">
        <v>631</v>
      </c>
      <c r="AC114" s="973">
        <v>12</v>
      </c>
      <c r="AD114" s="974">
        <f t="shared" ref="AD114" si="943">T114/AC114</f>
        <v>1.9166666666666667</v>
      </c>
      <c r="AE114" s="975">
        <v>23.45</v>
      </c>
      <c r="AF114" s="544">
        <f t="shared" ref="AF114" si="944">AD114*AE114</f>
        <v>44.945833333333333</v>
      </c>
      <c r="AG114" s="1030" t="s">
        <v>279</v>
      </c>
      <c r="AH114" s="1007">
        <f t="shared" ref="AH114" si="945">AF114</f>
        <v>44.945833333333333</v>
      </c>
      <c r="AI114" s="978">
        <f t="shared" ref="AI114" si="946">AD114</f>
        <v>1.9166666666666667</v>
      </c>
      <c r="AJ114" s="982">
        <f t="shared" ref="AJ114" si="947">T114</f>
        <v>23</v>
      </c>
      <c r="AK114" s="1039"/>
      <c r="AL114" s="988"/>
    </row>
    <row r="115" spans="1:39">
      <c r="A115" s="966">
        <v>45819</v>
      </c>
      <c r="B115" s="992" t="s">
        <v>608</v>
      </c>
      <c r="C115" s="992" t="s">
        <v>208</v>
      </c>
      <c r="D115" s="993" t="s">
        <v>485</v>
      </c>
      <c r="E115" s="1029" t="s">
        <v>282</v>
      </c>
      <c r="F115" s="970">
        <v>269194</v>
      </c>
      <c r="G115" s="970"/>
      <c r="H115" s="970">
        <v>269194</v>
      </c>
      <c r="I115" s="970"/>
      <c r="J115" s="971">
        <f t="shared" ref="J115" si="948">H115-F115</f>
        <v>0</v>
      </c>
      <c r="K115" s="970">
        <v>269194</v>
      </c>
      <c r="L115" s="541">
        <f t="shared" ref="L115" si="949">K115-H115</f>
        <v>0</v>
      </c>
      <c r="M115" s="970">
        <v>269215</v>
      </c>
      <c r="N115" s="970"/>
      <c r="O115" s="541">
        <f t="shared" ref="O115" si="950">M115-K115</f>
        <v>21</v>
      </c>
      <c r="P115" s="541">
        <f t="shared" ref="P115" si="951">M115-H115</f>
        <v>21</v>
      </c>
      <c r="Q115" s="970">
        <v>269215</v>
      </c>
      <c r="R115" s="970"/>
      <c r="S115" s="971">
        <f t="shared" ref="S115" si="952">Q115-M115</f>
        <v>0</v>
      </c>
      <c r="T115" s="542">
        <f t="shared" ref="T115" si="953">Q115-F115</f>
        <v>21</v>
      </c>
      <c r="U115" s="542"/>
      <c r="V115" s="541">
        <f t="shared" ref="V115" si="954">P115</f>
        <v>21</v>
      </c>
      <c r="W115" s="543">
        <f t="shared" ref="W115" si="955">T115-V115</f>
        <v>0</v>
      </c>
      <c r="X115" s="972" t="s">
        <v>491</v>
      </c>
      <c r="Y115" s="972" t="s">
        <v>492</v>
      </c>
      <c r="Z115" s="972" t="s">
        <v>29</v>
      </c>
      <c r="AA115" s="972">
        <v>2012</v>
      </c>
      <c r="AB115" s="993" t="s">
        <v>631</v>
      </c>
      <c r="AC115" s="973">
        <v>12</v>
      </c>
      <c r="AD115" s="974">
        <f t="shared" ref="AD115" si="956">T115/AC115</f>
        <v>1.75</v>
      </c>
      <c r="AE115" s="975">
        <v>23.45</v>
      </c>
      <c r="AF115" s="544">
        <f t="shared" ref="AF115" si="957">AD115*AE115</f>
        <v>41.037500000000001</v>
      </c>
      <c r="AG115" s="1030" t="s">
        <v>279</v>
      </c>
      <c r="AH115" s="1007">
        <f t="shared" ref="AH115" si="958">AF115</f>
        <v>41.037500000000001</v>
      </c>
      <c r="AI115" s="978">
        <f t="shared" ref="AI115" si="959">AD115</f>
        <v>1.75</v>
      </c>
      <c r="AJ115" s="982">
        <f t="shared" ref="AJ115" si="960">T115</f>
        <v>21</v>
      </c>
      <c r="AK115" s="1039"/>
      <c r="AL115" s="988"/>
    </row>
    <row r="116" spans="1:39">
      <c r="A116" s="966">
        <v>45820</v>
      </c>
      <c r="B116" s="992" t="s">
        <v>608</v>
      </c>
      <c r="C116" s="992" t="s">
        <v>208</v>
      </c>
      <c r="D116" s="993" t="s">
        <v>485</v>
      </c>
      <c r="E116" s="1029" t="s">
        <v>282</v>
      </c>
      <c r="F116" s="970">
        <v>269215</v>
      </c>
      <c r="G116" s="970"/>
      <c r="H116" s="970">
        <v>269215</v>
      </c>
      <c r="I116" s="970"/>
      <c r="J116" s="971">
        <f t="shared" ref="J116" si="961">H116-F116</f>
        <v>0</v>
      </c>
      <c r="K116" s="970">
        <v>269215</v>
      </c>
      <c r="L116" s="541">
        <f t="shared" ref="L116" si="962">K116-H116</f>
        <v>0</v>
      </c>
      <c r="M116" s="970">
        <v>269246</v>
      </c>
      <c r="N116" s="970"/>
      <c r="O116" s="541">
        <f t="shared" ref="O116" si="963">M116-K116</f>
        <v>31</v>
      </c>
      <c r="P116" s="541">
        <f t="shared" ref="P116" si="964">M116-H116</f>
        <v>31</v>
      </c>
      <c r="Q116" s="970">
        <v>269246</v>
      </c>
      <c r="R116" s="970"/>
      <c r="S116" s="971">
        <f t="shared" ref="S116" si="965">Q116-M116</f>
        <v>0</v>
      </c>
      <c r="T116" s="542">
        <f t="shared" ref="T116" si="966">Q116-F116</f>
        <v>31</v>
      </c>
      <c r="U116" s="542"/>
      <c r="V116" s="541">
        <f t="shared" ref="V116" si="967">P116</f>
        <v>31</v>
      </c>
      <c r="W116" s="543">
        <f t="shared" ref="W116" si="968">T116-V116</f>
        <v>0</v>
      </c>
      <c r="X116" s="972" t="s">
        <v>491</v>
      </c>
      <c r="Y116" s="972" t="s">
        <v>492</v>
      </c>
      <c r="Z116" s="972" t="s">
        <v>29</v>
      </c>
      <c r="AA116" s="972">
        <v>2012</v>
      </c>
      <c r="AB116" s="993" t="s">
        <v>631</v>
      </c>
      <c r="AC116" s="973">
        <v>12</v>
      </c>
      <c r="AD116" s="974">
        <f t="shared" ref="AD116" si="969">T116/AC116</f>
        <v>2.5833333333333335</v>
      </c>
      <c r="AE116" s="975">
        <v>23.45</v>
      </c>
      <c r="AF116" s="544">
        <f t="shared" ref="AF116" si="970">AD116*AE116</f>
        <v>60.579166666666666</v>
      </c>
      <c r="AG116" s="1030" t="s">
        <v>279</v>
      </c>
      <c r="AH116" s="1007">
        <f t="shared" ref="AH116" si="971">AF116</f>
        <v>60.579166666666666</v>
      </c>
      <c r="AI116" s="978">
        <f t="shared" ref="AI116" si="972">AD116</f>
        <v>2.5833333333333335</v>
      </c>
      <c r="AJ116" s="982">
        <f t="shared" ref="AJ116" si="973">T116</f>
        <v>31</v>
      </c>
      <c r="AK116" s="1040"/>
      <c r="AL116" s="985"/>
      <c r="AM116" s="986"/>
    </row>
    <row r="117" spans="1:39">
      <c r="A117" s="966">
        <v>45821</v>
      </c>
      <c r="B117" s="992" t="s">
        <v>608</v>
      </c>
      <c r="C117" s="992" t="s">
        <v>208</v>
      </c>
      <c r="D117" s="993" t="s">
        <v>485</v>
      </c>
      <c r="E117" s="1029" t="s">
        <v>282</v>
      </c>
      <c r="F117" s="970">
        <v>269246</v>
      </c>
      <c r="G117" s="970"/>
      <c r="H117" s="970">
        <v>269246</v>
      </c>
      <c r="I117" s="970"/>
      <c r="J117" s="971">
        <f t="shared" ref="J117" si="974">H117-F117</f>
        <v>0</v>
      </c>
      <c r="K117" s="970">
        <v>269246</v>
      </c>
      <c r="L117" s="541">
        <f t="shared" ref="L117" si="975">K117-H117</f>
        <v>0</v>
      </c>
      <c r="M117" s="970">
        <v>269275</v>
      </c>
      <c r="N117" s="970"/>
      <c r="O117" s="541">
        <f t="shared" ref="O117" si="976">M117-K117</f>
        <v>29</v>
      </c>
      <c r="P117" s="541">
        <f t="shared" ref="P117" si="977">M117-H117</f>
        <v>29</v>
      </c>
      <c r="Q117" s="970">
        <v>269275</v>
      </c>
      <c r="R117" s="970"/>
      <c r="S117" s="971">
        <f t="shared" ref="S117" si="978">Q117-M117</f>
        <v>0</v>
      </c>
      <c r="T117" s="542">
        <f t="shared" ref="T117" si="979">Q117-F117</f>
        <v>29</v>
      </c>
      <c r="U117" s="542"/>
      <c r="V117" s="541">
        <f t="shared" ref="V117" si="980">P117</f>
        <v>29</v>
      </c>
      <c r="W117" s="543">
        <f t="shared" ref="W117" si="981">T117-V117</f>
        <v>0</v>
      </c>
      <c r="X117" s="972" t="s">
        <v>491</v>
      </c>
      <c r="Y117" s="972" t="s">
        <v>492</v>
      </c>
      <c r="Z117" s="972" t="s">
        <v>29</v>
      </c>
      <c r="AA117" s="972">
        <v>2012</v>
      </c>
      <c r="AB117" s="993" t="s">
        <v>631</v>
      </c>
      <c r="AC117" s="973">
        <v>12</v>
      </c>
      <c r="AD117" s="974">
        <f t="shared" ref="AD117" si="982">T117/AC117</f>
        <v>2.4166666666666665</v>
      </c>
      <c r="AE117" s="975">
        <v>23.45</v>
      </c>
      <c r="AF117" s="544">
        <f t="shared" ref="AF117" si="983">AD117*AE117</f>
        <v>56.670833333333327</v>
      </c>
      <c r="AG117" s="1030" t="s">
        <v>279</v>
      </c>
      <c r="AH117" s="1007">
        <f t="shared" ref="AH117" si="984">AF117</f>
        <v>56.670833333333327</v>
      </c>
      <c r="AI117" s="978">
        <f t="shared" ref="AI117" si="985">AD117</f>
        <v>2.4166666666666665</v>
      </c>
      <c r="AJ117" s="982">
        <f t="shared" ref="AJ117" si="986">T117</f>
        <v>29</v>
      </c>
      <c r="AK117" s="1122" t="s">
        <v>439</v>
      </c>
      <c r="AL117" s="1123" t="s">
        <v>440</v>
      </c>
      <c r="AM117" s="1086" t="s">
        <v>2</v>
      </c>
    </row>
    <row r="118" spans="1:39">
      <c r="A118" s="966">
        <v>45822</v>
      </c>
      <c r="B118" s="992" t="s">
        <v>608</v>
      </c>
      <c r="C118" s="992" t="s">
        <v>208</v>
      </c>
      <c r="D118" s="993" t="s">
        <v>485</v>
      </c>
      <c r="E118" s="1029" t="s">
        <v>282</v>
      </c>
      <c r="F118" s="970">
        <v>269275</v>
      </c>
      <c r="G118" s="970"/>
      <c r="H118" s="970">
        <v>269275</v>
      </c>
      <c r="I118" s="970"/>
      <c r="J118" s="971">
        <f t="shared" ref="J118" si="987">H118-F118</f>
        <v>0</v>
      </c>
      <c r="K118" s="970">
        <v>269275</v>
      </c>
      <c r="L118" s="541">
        <f t="shared" ref="L118" si="988">K118-H118</f>
        <v>0</v>
      </c>
      <c r="M118" s="970">
        <v>269353</v>
      </c>
      <c r="N118" s="970"/>
      <c r="O118" s="541">
        <f t="shared" ref="O118" si="989">M118-K118</f>
        <v>78</v>
      </c>
      <c r="P118" s="541">
        <f t="shared" ref="P118" si="990">M118-H118</f>
        <v>78</v>
      </c>
      <c r="Q118" s="970">
        <v>269353</v>
      </c>
      <c r="R118" s="970"/>
      <c r="S118" s="971">
        <f t="shared" ref="S118" si="991">Q118-M118</f>
        <v>0</v>
      </c>
      <c r="T118" s="542">
        <f t="shared" ref="T118" si="992">Q118-F118</f>
        <v>78</v>
      </c>
      <c r="U118" s="542"/>
      <c r="V118" s="541">
        <f t="shared" ref="V118" si="993">P118</f>
        <v>78</v>
      </c>
      <c r="W118" s="543">
        <f t="shared" ref="W118" si="994">T118-V118</f>
        <v>0</v>
      </c>
      <c r="X118" s="972" t="s">
        <v>491</v>
      </c>
      <c r="Y118" s="972" t="s">
        <v>492</v>
      </c>
      <c r="Z118" s="972" t="s">
        <v>29</v>
      </c>
      <c r="AA118" s="972">
        <v>2012</v>
      </c>
      <c r="AB118" s="993" t="s">
        <v>631</v>
      </c>
      <c r="AC118" s="973">
        <v>12</v>
      </c>
      <c r="AD118" s="974">
        <f t="shared" ref="AD118" si="995">T118/AC118</f>
        <v>6.5</v>
      </c>
      <c r="AE118" s="975">
        <v>23.45</v>
      </c>
      <c r="AF118" s="544">
        <f t="shared" ref="AF118" si="996">AD118*AE118</f>
        <v>152.42499999999998</v>
      </c>
      <c r="AG118" s="1030" t="s">
        <v>279</v>
      </c>
      <c r="AH118" s="1007">
        <f t="shared" ref="AH118" si="997">AF118</f>
        <v>152.42499999999998</v>
      </c>
      <c r="AI118" s="978">
        <f t="shared" ref="AI118" si="998">AD118</f>
        <v>6.5</v>
      </c>
      <c r="AJ118" s="982">
        <f t="shared" ref="AJ118" si="999">T118</f>
        <v>78</v>
      </c>
      <c r="AK118" s="1129">
        <f>SUM(AH113:AH118)</f>
        <v>402.55833333333328</v>
      </c>
      <c r="AL118" s="1128">
        <v>500</v>
      </c>
      <c r="AM118" s="1073">
        <v>45824</v>
      </c>
    </row>
    <row r="119" spans="1:39">
      <c r="A119" s="966">
        <v>45824</v>
      </c>
      <c r="B119" s="992" t="s">
        <v>608</v>
      </c>
      <c r="C119" s="992" t="s">
        <v>208</v>
      </c>
      <c r="D119" s="993" t="s">
        <v>485</v>
      </c>
      <c r="E119" s="1029" t="s">
        <v>282</v>
      </c>
      <c r="F119" s="970">
        <v>269353</v>
      </c>
      <c r="G119" s="970"/>
      <c r="H119" s="970">
        <v>269353</v>
      </c>
      <c r="I119" s="970"/>
      <c r="J119" s="971">
        <f t="shared" ref="J119" si="1000">H119-F119</f>
        <v>0</v>
      </c>
      <c r="K119" s="970">
        <v>269353</v>
      </c>
      <c r="L119" s="541">
        <f t="shared" ref="L119" si="1001">K119-H119</f>
        <v>0</v>
      </c>
      <c r="M119" s="970">
        <v>269384</v>
      </c>
      <c r="N119" s="970"/>
      <c r="O119" s="541">
        <f t="shared" ref="O119" si="1002">M119-K119</f>
        <v>31</v>
      </c>
      <c r="P119" s="541">
        <f t="shared" ref="P119" si="1003">M119-H119</f>
        <v>31</v>
      </c>
      <c r="Q119" s="970">
        <v>269384</v>
      </c>
      <c r="R119" s="970"/>
      <c r="S119" s="971">
        <f t="shared" ref="S119" si="1004">Q119-M119</f>
        <v>0</v>
      </c>
      <c r="T119" s="542">
        <f t="shared" ref="T119" si="1005">Q119-F119</f>
        <v>31</v>
      </c>
      <c r="U119" s="542"/>
      <c r="V119" s="541">
        <f t="shared" ref="V119" si="1006">P119</f>
        <v>31</v>
      </c>
      <c r="W119" s="543">
        <f t="shared" ref="W119" si="1007">T119-V119</f>
        <v>0</v>
      </c>
      <c r="X119" s="972" t="s">
        <v>491</v>
      </c>
      <c r="Y119" s="972" t="s">
        <v>492</v>
      </c>
      <c r="Z119" s="972" t="s">
        <v>29</v>
      </c>
      <c r="AA119" s="972">
        <v>2012</v>
      </c>
      <c r="AB119" s="993" t="s">
        <v>631</v>
      </c>
      <c r="AC119" s="973">
        <v>12</v>
      </c>
      <c r="AD119" s="974">
        <f t="shared" ref="AD119" si="1008">T119/AC119</f>
        <v>2.5833333333333335</v>
      </c>
      <c r="AE119" s="975">
        <v>23.45</v>
      </c>
      <c r="AF119" s="544">
        <f t="shared" ref="AF119" si="1009">AD119*AE119</f>
        <v>60.579166666666666</v>
      </c>
      <c r="AG119" s="1030" t="s">
        <v>279</v>
      </c>
      <c r="AH119" s="1007">
        <f t="shared" ref="AH119" si="1010">AF119</f>
        <v>60.579166666666666</v>
      </c>
      <c r="AI119" s="978">
        <f t="shared" ref="AI119" si="1011">AD119</f>
        <v>2.5833333333333335</v>
      </c>
      <c r="AJ119" s="982">
        <f t="shared" ref="AJ119" si="1012">T119</f>
        <v>31</v>
      </c>
      <c r="AK119" s="1039"/>
      <c r="AL119" s="988"/>
    </row>
    <row r="120" spans="1:39">
      <c r="A120" s="999"/>
      <c r="B120" s="164"/>
      <c r="C120" s="164"/>
      <c r="D120" s="162"/>
      <c r="E120" s="969"/>
      <c r="F120" s="1000"/>
      <c r="G120" s="1000"/>
      <c r="H120" s="1000"/>
      <c r="I120" s="1000"/>
      <c r="J120" s="971"/>
      <c r="K120" s="1000"/>
      <c r="L120" s="541"/>
      <c r="M120" s="1000"/>
      <c r="N120" s="1000"/>
      <c r="O120" s="541"/>
      <c r="P120" s="541"/>
      <c r="Q120" s="1000"/>
      <c r="R120" s="1000"/>
      <c r="S120" s="971"/>
      <c r="T120" s="542"/>
      <c r="U120" s="542"/>
      <c r="V120" s="541"/>
      <c r="W120" s="543"/>
      <c r="X120" s="972"/>
      <c r="Y120" s="162"/>
      <c r="Z120" s="162"/>
      <c r="AA120" s="162"/>
      <c r="AB120" s="164"/>
      <c r="AC120" s="1001"/>
      <c r="AD120" s="974"/>
      <c r="AE120" s="975"/>
      <c r="AF120" s="544"/>
      <c r="AG120" s="1030"/>
      <c r="AH120" s="1007"/>
      <c r="AI120" s="978"/>
      <c r="AJ120" s="982"/>
      <c r="AK120" s="1040"/>
      <c r="AL120" s="985"/>
      <c r="AM120" s="986"/>
    </row>
    <row r="121" spans="1:39">
      <c r="A121" s="999"/>
      <c r="B121" s="164"/>
      <c r="C121" s="164"/>
      <c r="D121" s="162"/>
      <c r="E121" s="969"/>
      <c r="F121" s="1000"/>
      <c r="G121" s="1000"/>
      <c r="H121" s="1000"/>
      <c r="I121" s="1000"/>
      <c r="J121" s="971"/>
      <c r="K121" s="1000"/>
      <c r="L121" s="541"/>
      <c r="M121" s="1000"/>
      <c r="N121" s="1000"/>
      <c r="O121" s="541"/>
      <c r="P121" s="541"/>
      <c r="Q121" s="1000"/>
      <c r="R121" s="1000"/>
      <c r="S121" s="971"/>
      <c r="T121" s="542"/>
      <c r="U121" s="542"/>
      <c r="V121" s="541"/>
      <c r="W121" s="543"/>
      <c r="X121" s="972"/>
      <c r="Y121" s="162"/>
      <c r="Z121" s="162"/>
      <c r="AA121" s="162"/>
      <c r="AB121" s="164"/>
      <c r="AC121" s="1001"/>
      <c r="AD121" s="974"/>
      <c r="AE121" s="975"/>
      <c r="AF121" s="544"/>
      <c r="AG121" s="1030"/>
      <c r="AH121" s="1007"/>
      <c r="AI121" s="978"/>
      <c r="AJ121" s="982"/>
      <c r="AK121" s="1040"/>
      <c r="AL121" s="985"/>
      <c r="AM121" s="991"/>
    </row>
    <row r="122" spans="1:39">
      <c r="A122" s="999"/>
      <c r="B122" s="164"/>
      <c r="C122" s="164"/>
      <c r="D122" s="162"/>
      <c r="E122" s="969"/>
      <c r="F122" s="1000"/>
      <c r="G122" s="1000"/>
      <c r="H122" s="1000"/>
      <c r="I122" s="1000"/>
      <c r="J122" s="971"/>
      <c r="K122" s="1000"/>
      <c r="L122" s="541"/>
      <c r="M122" s="1000"/>
      <c r="N122" s="1000"/>
      <c r="O122" s="541"/>
      <c r="P122" s="541"/>
      <c r="Q122" s="1000"/>
      <c r="R122" s="1000"/>
      <c r="S122" s="971"/>
      <c r="T122" s="542"/>
      <c r="U122" s="542"/>
      <c r="V122" s="541"/>
      <c r="W122" s="543"/>
      <c r="X122" s="972"/>
      <c r="Y122" s="162"/>
      <c r="Z122" s="162"/>
      <c r="AA122" s="162"/>
      <c r="AB122" s="164"/>
      <c r="AC122" s="1001"/>
      <c r="AD122" s="974"/>
      <c r="AE122" s="975"/>
      <c r="AF122" s="544"/>
      <c r="AG122" s="1030"/>
      <c r="AH122" s="1007"/>
      <c r="AI122" s="978"/>
      <c r="AJ122" s="982"/>
      <c r="AK122" s="1039"/>
      <c r="AL122" s="988"/>
    </row>
    <row r="123" spans="1:39">
      <c r="A123" s="999"/>
      <c r="B123" s="164"/>
      <c r="C123" s="164"/>
      <c r="D123" s="162"/>
      <c r="E123" s="969"/>
      <c r="F123" s="1000"/>
      <c r="G123" s="1000"/>
      <c r="H123" s="1000"/>
      <c r="I123" s="1000"/>
      <c r="J123" s="971"/>
      <c r="K123" s="1000"/>
      <c r="L123" s="541"/>
      <c r="M123" s="1000"/>
      <c r="N123" s="1000"/>
      <c r="O123" s="541"/>
      <c r="P123" s="541"/>
      <c r="Q123" s="1000"/>
      <c r="R123" s="1000"/>
      <c r="S123" s="971"/>
      <c r="T123" s="542"/>
      <c r="U123" s="542"/>
      <c r="V123" s="541"/>
      <c r="W123" s="543"/>
      <c r="X123" s="972"/>
      <c r="Y123" s="162"/>
      <c r="Z123" s="162"/>
      <c r="AA123" s="162"/>
      <c r="AB123" s="164"/>
      <c r="AC123" s="1001"/>
      <c r="AD123" s="974"/>
      <c r="AE123" s="975"/>
      <c r="AF123" s="544"/>
      <c r="AG123" s="1030"/>
      <c r="AH123" s="1007"/>
      <c r="AI123" s="978"/>
      <c r="AJ123" s="982"/>
      <c r="AK123" s="1039"/>
      <c r="AL123" s="988"/>
    </row>
    <row r="124" spans="1:39">
      <c r="A124" s="999"/>
      <c r="B124" s="164"/>
      <c r="C124" s="164"/>
      <c r="D124" s="162"/>
      <c r="E124" s="969"/>
      <c r="F124" s="1000"/>
      <c r="G124" s="1000"/>
      <c r="H124" s="1000"/>
      <c r="I124" s="1000"/>
      <c r="J124" s="971"/>
      <c r="K124" s="1000"/>
      <c r="L124" s="541"/>
      <c r="M124" s="1000"/>
      <c r="N124" s="1000"/>
      <c r="O124" s="541"/>
      <c r="P124" s="541"/>
      <c r="Q124" s="1000"/>
      <c r="R124" s="1000"/>
      <c r="S124" s="971"/>
      <c r="T124" s="542"/>
      <c r="U124" s="542"/>
      <c r="V124" s="541"/>
      <c r="W124" s="543"/>
      <c r="X124" s="972"/>
      <c r="Y124" s="162"/>
      <c r="Z124" s="162"/>
      <c r="AA124" s="162"/>
      <c r="AB124" s="164"/>
      <c r="AC124" s="1001"/>
      <c r="AD124" s="974"/>
      <c r="AE124" s="975"/>
      <c r="AF124" s="544"/>
      <c r="AG124" s="1030"/>
      <c r="AH124" s="1007"/>
      <c r="AI124" s="978"/>
      <c r="AJ124" s="982"/>
      <c r="AK124" s="1040"/>
      <c r="AL124" s="985"/>
      <c r="AM124" s="986"/>
    </row>
    <row r="125" spans="1:39">
      <c r="A125" s="999"/>
      <c r="B125" s="164"/>
      <c r="C125" s="164"/>
      <c r="D125" s="162"/>
      <c r="E125" s="969"/>
      <c r="F125" s="1000"/>
      <c r="G125" s="1000"/>
      <c r="H125" s="1000"/>
      <c r="I125" s="1000"/>
      <c r="J125" s="971"/>
      <c r="K125" s="1000"/>
      <c r="L125" s="541"/>
      <c r="M125" s="1000"/>
      <c r="N125" s="1000"/>
      <c r="O125" s="541"/>
      <c r="P125" s="541"/>
      <c r="Q125" s="1000"/>
      <c r="R125" s="1000"/>
      <c r="S125" s="971"/>
      <c r="T125" s="542"/>
      <c r="U125" s="542"/>
      <c r="V125" s="541"/>
      <c r="W125" s="543"/>
      <c r="X125" s="972"/>
      <c r="Y125" s="162"/>
      <c r="Z125" s="162"/>
      <c r="AA125" s="162"/>
      <c r="AB125" s="164"/>
      <c r="AC125" s="1001"/>
      <c r="AD125" s="974"/>
      <c r="AE125" s="975"/>
      <c r="AF125" s="544"/>
      <c r="AG125" s="1030"/>
      <c r="AH125" s="1007"/>
      <c r="AI125" s="978"/>
      <c r="AJ125" s="982"/>
      <c r="AK125" s="1040"/>
      <c r="AL125" s="985"/>
      <c r="AM125" s="991"/>
    </row>
    <row r="126" spans="1:39">
      <c r="A126" s="999"/>
      <c r="B126" s="164"/>
      <c r="C126" s="164"/>
      <c r="D126" s="162"/>
      <c r="E126" s="969"/>
      <c r="F126" s="1000"/>
      <c r="G126" s="1000"/>
      <c r="H126" s="1000"/>
      <c r="I126" s="1000"/>
      <c r="J126" s="971"/>
      <c r="K126" s="1000"/>
      <c r="L126" s="541"/>
      <c r="M126" s="1000"/>
      <c r="N126" s="1000"/>
      <c r="O126" s="541"/>
      <c r="P126" s="541"/>
      <c r="Q126" s="1000"/>
      <c r="R126" s="1000"/>
      <c r="S126" s="971"/>
      <c r="T126" s="542"/>
      <c r="U126" s="542"/>
      <c r="V126" s="541"/>
      <c r="W126" s="543"/>
      <c r="X126" s="972"/>
      <c r="Y126" s="162"/>
      <c r="Z126" s="162"/>
      <c r="AA126" s="162"/>
      <c r="AB126" s="164"/>
      <c r="AC126" s="1001"/>
      <c r="AD126" s="974"/>
      <c r="AE126" s="975"/>
      <c r="AF126" s="544"/>
      <c r="AG126" s="1030"/>
      <c r="AH126" s="1007"/>
      <c r="AI126" s="978"/>
      <c r="AJ126" s="982"/>
      <c r="AK126" s="1039"/>
      <c r="AL126" s="988"/>
    </row>
    <row r="127" spans="1:39">
      <c r="A127" s="999"/>
      <c r="B127" s="164"/>
      <c r="C127" s="164"/>
      <c r="D127" s="162"/>
      <c r="E127" s="969"/>
      <c r="F127" s="1000"/>
      <c r="G127" s="1000"/>
      <c r="H127" s="1000"/>
      <c r="I127" s="1000"/>
      <c r="J127" s="971"/>
      <c r="K127" s="1000"/>
      <c r="L127" s="541"/>
      <c r="M127" s="1000"/>
      <c r="N127" s="1000"/>
      <c r="O127" s="541"/>
      <c r="P127" s="541"/>
      <c r="Q127" s="1000"/>
      <c r="R127" s="1000"/>
      <c r="S127" s="971"/>
      <c r="T127" s="542"/>
      <c r="U127" s="542"/>
      <c r="V127" s="541"/>
      <c r="W127" s="543"/>
      <c r="X127" s="972"/>
      <c r="Y127" s="162"/>
      <c r="Z127" s="162"/>
      <c r="AA127" s="162"/>
      <c r="AB127" s="164"/>
      <c r="AC127" s="1001"/>
      <c r="AD127" s="974"/>
      <c r="AE127" s="975"/>
      <c r="AF127" s="544"/>
      <c r="AG127" s="1030"/>
      <c r="AH127" s="1007"/>
      <c r="AI127" s="978"/>
      <c r="AJ127" s="982"/>
      <c r="AK127" s="1039"/>
      <c r="AL127" s="988"/>
    </row>
    <row r="128" spans="1:39">
      <c r="A128" s="999"/>
      <c r="B128" s="164"/>
      <c r="C128" s="164"/>
      <c r="D128" s="162"/>
      <c r="E128" s="969"/>
      <c r="F128" s="1000"/>
      <c r="G128" s="1000"/>
      <c r="H128" s="1000"/>
      <c r="I128" s="1000"/>
      <c r="J128" s="971"/>
      <c r="K128" s="1000"/>
      <c r="L128" s="541"/>
      <c r="M128" s="1000"/>
      <c r="N128" s="1000"/>
      <c r="O128" s="541"/>
      <c r="P128" s="541"/>
      <c r="Q128" s="1000"/>
      <c r="R128" s="1000"/>
      <c r="S128" s="971"/>
      <c r="T128" s="542"/>
      <c r="U128" s="542"/>
      <c r="V128" s="541"/>
      <c r="W128" s="543"/>
      <c r="X128" s="972"/>
      <c r="Y128" s="162"/>
      <c r="Z128" s="162"/>
      <c r="AA128" s="162"/>
      <c r="AB128" s="164"/>
      <c r="AC128" s="1001"/>
      <c r="AD128" s="974"/>
      <c r="AE128" s="975"/>
      <c r="AF128" s="544"/>
      <c r="AG128" s="1030"/>
      <c r="AH128" s="1007"/>
      <c r="AI128" s="978"/>
      <c r="AJ128" s="982"/>
      <c r="AK128" s="1040"/>
      <c r="AL128" s="985"/>
      <c r="AM128" s="986"/>
    </row>
    <row r="129" spans="1:39">
      <c r="A129" s="999"/>
      <c r="B129" s="164"/>
      <c r="C129" s="164"/>
      <c r="D129" s="162"/>
      <c r="E129" s="969"/>
      <c r="F129" s="1000"/>
      <c r="G129" s="1000"/>
      <c r="H129" s="1000"/>
      <c r="I129" s="1000"/>
      <c r="J129" s="971"/>
      <c r="K129" s="1000"/>
      <c r="L129" s="541"/>
      <c r="M129" s="1000"/>
      <c r="N129" s="1000"/>
      <c r="O129" s="541"/>
      <c r="P129" s="541"/>
      <c r="Q129" s="1000"/>
      <c r="R129" s="1000"/>
      <c r="S129" s="971"/>
      <c r="T129" s="542"/>
      <c r="U129" s="542"/>
      <c r="V129" s="541"/>
      <c r="W129" s="543"/>
      <c r="X129" s="972"/>
      <c r="Y129" s="162"/>
      <c r="Z129" s="162"/>
      <c r="AA129" s="162"/>
      <c r="AB129" s="164"/>
      <c r="AC129" s="1001"/>
      <c r="AD129" s="974"/>
      <c r="AE129" s="975"/>
      <c r="AF129" s="544"/>
      <c r="AG129" s="1030"/>
      <c r="AH129" s="1007"/>
      <c r="AI129" s="978"/>
      <c r="AJ129" s="982"/>
      <c r="AK129" s="1040"/>
      <c r="AL129" s="985"/>
      <c r="AM129" s="991"/>
    </row>
    <row r="130" spans="1:39">
      <c r="A130" s="999"/>
      <c r="B130" s="164"/>
      <c r="C130" s="164"/>
      <c r="D130" s="162"/>
      <c r="E130" s="969"/>
      <c r="F130" s="1000"/>
      <c r="G130" s="1000"/>
      <c r="H130" s="1000"/>
      <c r="I130" s="1000"/>
      <c r="J130" s="971"/>
      <c r="K130" s="1000"/>
      <c r="L130" s="541"/>
      <c r="M130" s="1000"/>
      <c r="N130" s="1000"/>
      <c r="O130" s="541"/>
      <c r="P130" s="541"/>
      <c r="Q130" s="1000"/>
      <c r="R130" s="1000"/>
      <c r="S130" s="971"/>
      <c r="T130" s="542"/>
      <c r="U130" s="542"/>
      <c r="V130" s="541"/>
      <c r="W130" s="543"/>
      <c r="X130" s="972"/>
      <c r="Y130" s="162"/>
      <c r="Z130" s="162"/>
      <c r="AA130" s="162"/>
      <c r="AB130" s="164"/>
      <c r="AC130" s="1001"/>
      <c r="AD130" s="974"/>
      <c r="AE130" s="975"/>
      <c r="AF130" s="544"/>
      <c r="AG130" s="1030"/>
      <c r="AH130" s="1007"/>
      <c r="AI130" s="978"/>
      <c r="AJ130" s="982"/>
      <c r="AK130" s="1039"/>
      <c r="AL130" s="988"/>
    </row>
    <row r="131" spans="1:39">
      <c r="A131" s="999"/>
      <c r="B131" s="164"/>
      <c r="C131" s="164"/>
      <c r="D131" s="162"/>
      <c r="E131" s="969"/>
      <c r="F131" s="1000"/>
      <c r="G131" s="1000"/>
      <c r="H131" s="1000"/>
      <c r="I131" s="1000"/>
      <c r="J131" s="971"/>
      <c r="K131" s="1000"/>
      <c r="L131" s="541"/>
      <c r="M131" s="1000"/>
      <c r="N131" s="1000"/>
      <c r="O131" s="541"/>
      <c r="P131" s="541"/>
      <c r="Q131" s="1000"/>
      <c r="R131" s="1000"/>
      <c r="S131" s="971"/>
      <c r="T131" s="542"/>
      <c r="U131" s="542"/>
      <c r="V131" s="541"/>
      <c r="W131" s="543"/>
      <c r="X131" s="972"/>
      <c r="Y131" s="162"/>
      <c r="Z131" s="162"/>
      <c r="AA131" s="162"/>
      <c r="AB131" s="164"/>
      <c r="AC131" s="1001"/>
      <c r="AD131" s="974"/>
      <c r="AE131" s="975"/>
      <c r="AF131" s="544"/>
      <c r="AG131" s="1030"/>
      <c r="AH131" s="1007"/>
      <c r="AI131" s="978"/>
      <c r="AJ131" s="982"/>
      <c r="AK131" s="1039"/>
      <c r="AL131" s="988"/>
    </row>
    <row r="132" spans="1:39">
      <c r="A132" s="999"/>
      <c r="B132" s="164"/>
      <c r="C132" s="164"/>
      <c r="D132" s="162"/>
      <c r="E132" s="969"/>
      <c r="F132" s="1000"/>
      <c r="G132" s="1000"/>
      <c r="H132" s="1000"/>
      <c r="I132" s="1000"/>
      <c r="J132" s="971"/>
      <c r="K132" s="1000"/>
      <c r="L132" s="541"/>
      <c r="M132" s="1000"/>
      <c r="N132" s="1000"/>
      <c r="O132" s="541"/>
      <c r="P132" s="541"/>
      <c r="Q132" s="1000"/>
      <c r="R132" s="1000"/>
      <c r="S132" s="971"/>
      <c r="T132" s="542"/>
      <c r="U132" s="542"/>
      <c r="V132" s="541"/>
      <c r="W132" s="543"/>
      <c r="X132" s="972"/>
      <c r="Y132" s="162"/>
      <c r="Z132" s="162"/>
      <c r="AA132" s="162"/>
      <c r="AB132" s="164"/>
      <c r="AC132" s="1001"/>
      <c r="AD132" s="974"/>
      <c r="AE132" s="975"/>
      <c r="AF132" s="544"/>
      <c r="AG132" s="1030"/>
      <c r="AH132" s="1007"/>
      <c r="AI132" s="978"/>
      <c r="AJ132" s="982"/>
      <c r="AK132" s="1040"/>
      <c r="AL132" s="985"/>
      <c r="AM132" s="986"/>
    </row>
    <row r="133" spans="1:39">
      <c r="A133" s="999"/>
      <c r="B133" s="164"/>
      <c r="C133" s="164"/>
      <c r="D133" s="162"/>
      <c r="E133" s="969"/>
      <c r="F133" s="1000"/>
      <c r="G133" s="1000"/>
      <c r="H133" s="1000"/>
      <c r="I133" s="1000"/>
      <c r="J133" s="971"/>
      <c r="K133" s="1000"/>
      <c r="L133" s="541"/>
      <c r="M133" s="1000"/>
      <c r="N133" s="1000"/>
      <c r="O133" s="541"/>
      <c r="P133" s="541"/>
      <c r="Q133" s="1000"/>
      <c r="R133" s="1000"/>
      <c r="S133" s="971"/>
      <c r="T133" s="542"/>
      <c r="U133" s="542"/>
      <c r="V133" s="541"/>
      <c r="W133" s="543"/>
      <c r="X133" s="972"/>
      <c r="Y133" s="162"/>
      <c r="Z133" s="162"/>
      <c r="AA133" s="162"/>
      <c r="AB133" s="164"/>
      <c r="AC133" s="1001"/>
      <c r="AD133" s="974"/>
      <c r="AE133" s="975"/>
      <c r="AF133" s="544"/>
      <c r="AG133" s="1030"/>
      <c r="AH133" s="1007"/>
      <c r="AI133" s="978"/>
      <c r="AJ133" s="982"/>
      <c r="AK133" s="1040"/>
      <c r="AL133" s="985"/>
      <c r="AM133" s="991"/>
    </row>
    <row r="134" spans="1:39">
      <c r="A134" s="999"/>
      <c r="B134" s="164"/>
      <c r="C134" s="164"/>
      <c r="D134" s="162"/>
      <c r="E134" s="969"/>
      <c r="F134" s="1000"/>
      <c r="G134" s="1000"/>
      <c r="H134" s="1000"/>
      <c r="I134" s="1000"/>
      <c r="J134" s="971"/>
      <c r="K134" s="1000"/>
      <c r="L134" s="541"/>
      <c r="M134" s="1000"/>
      <c r="N134" s="1000"/>
      <c r="O134" s="541"/>
      <c r="P134" s="541"/>
      <c r="Q134" s="1000"/>
      <c r="R134" s="1000"/>
      <c r="S134" s="971"/>
      <c r="T134" s="542"/>
      <c r="U134" s="542"/>
      <c r="V134" s="541"/>
      <c r="W134" s="543"/>
      <c r="X134" s="972"/>
      <c r="Y134" s="162"/>
      <c r="Z134" s="162"/>
      <c r="AA134" s="162"/>
      <c r="AB134" s="164"/>
      <c r="AC134" s="1001"/>
      <c r="AD134" s="974"/>
      <c r="AE134" s="975"/>
      <c r="AF134" s="544"/>
      <c r="AG134" s="1030"/>
      <c r="AH134" s="1007"/>
      <c r="AI134" s="978"/>
      <c r="AJ134" s="982"/>
      <c r="AK134" s="1039"/>
      <c r="AL134" s="988"/>
    </row>
    <row r="135" spans="1:39">
      <c r="A135" s="999"/>
      <c r="B135" s="164"/>
      <c r="C135" s="164"/>
      <c r="D135" s="162"/>
      <c r="E135" s="969"/>
      <c r="F135" s="1000"/>
      <c r="G135" s="1000"/>
      <c r="H135" s="1000"/>
      <c r="I135" s="1000"/>
      <c r="J135" s="971"/>
      <c r="K135" s="1000"/>
      <c r="L135" s="541"/>
      <c r="M135" s="1000"/>
      <c r="N135" s="1000"/>
      <c r="O135" s="541"/>
      <c r="P135" s="541"/>
      <c r="Q135" s="1000"/>
      <c r="R135" s="1000"/>
      <c r="S135" s="971"/>
      <c r="T135" s="542"/>
      <c r="U135" s="542"/>
      <c r="V135" s="541"/>
      <c r="W135" s="543"/>
      <c r="X135" s="972"/>
      <c r="Y135" s="162"/>
      <c r="Z135" s="162"/>
      <c r="AA135" s="162"/>
      <c r="AB135" s="164"/>
      <c r="AC135" s="1001"/>
      <c r="AD135" s="974"/>
      <c r="AE135" s="975"/>
      <c r="AF135" s="544"/>
      <c r="AG135" s="1030"/>
      <c r="AH135" s="1007"/>
      <c r="AI135" s="978"/>
      <c r="AJ135" s="982"/>
      <c r="AK135" s="1040"/>
      <c r="AL135" s="985"/>
      <c r="AM135" s="986"/>
    </row>
    <row r="136" spans="1:39">
      <c r="A136" s="999"/>
      <c r="B136" s="164"/>
      <c r="C136" s="164"/>
      <c r="D136" s="162"/>
      <c r="E136" s="969"/>
      <c r="F136" s="1000"/>
      <c r="G136" s="1000"/>
      <c r="H136" s="1000"/>
      <c r="I136" s="1000"/>
      <c r="J136" s="971"/>
      <c r="K136" s="1000"/>
      <c r="L136" s="541"/>
      <c r="M136" s="1000"/>
      <c r="N136" s="1000"/>
      <c r="O136" s="541"/>
      <c r="P136" s="541"/>
      <c r="Q136" s="1000"/>
      <c r="R136" s="1000"/>
      <c r="S136" s="971"/>
      <c r="T136" s="542"/>
      <c r="U136" s="542"/>
      <c r="V136" s="541"/>
      <c r="W136" s="543"/>
      <c r="X136" s="972"/>
      <c r="Y136" s="162"/>
      <c r="Z136" s="162"/>
      <c r="AA136" s="162"/>
      <c r="AB136" s="164"/>
      <c r="AC136" s="1001"/>
      <c r="AD136" s="974"/>
      <c r="AE136" s="975"/>
      <c r="AF136" s="544"/>
      <c r="AG136" s="1030"/>
      <c r="AH136" s="1007"/>
      <c r="AI136" s="978"/>
      <c r="AJ136" s="982"/>
      <c r="AK136" s="1040"/>
      <c r="AL136" s="985"/>
      <c r="AM136" s="991"/>
    </row>
    <row r="137" spans="1:39">
      <c r="A137" s="999"/>
      <c r="B137" s="164"/>
      <c r="C137" s="164"/>
      <c r="D137" s="162"/>
      <c r="E137" s="969"/>
      <c r="F137" s="1000"/>
      <c r="G137" s="1000"/>
      <c r="H137" s="1000"/>
      <c r="I137" s="1000"/>
      <c r="J137" s="971"/>
      <c r="K137" s="1000"/>
      <c r="L137" s="541"/>
      <c r="M137" s="1000"/>
      <c r="N137" s="1000"/>
      <c r="O137" s="541"/>
      <c r="P137" s="541"/>
      <c r="Q137" s="1000"/>
      <c r="R137" s="1000"/>
      <c r="S137" s="971"/>
      <c r="T137" s="542"/>
      <c r="U137" s="542"/>
      <c r="V137" s="541"/>
      <c r="W137" s="543"/>
      <c r="X137" s="972"/>
      <c r="Y137" s="162"/>
      <c r="Z137" s="162"/>
      <c r="AA137" s="162"/>
      <c r="AB137" s="164"/>
      <c r="AC137" s="1001"/>
      <c r="AD137" s="974"/>
      <c r="AE137" s="975"/>
      <c r="AF137" s="544"/>
      <c r="AG137" s="1030"/>
      <c r="AH137" s="1007"/>
      <c r="AI137" s="978"/>
      <c r="AJ137" s="982"/>
      <c r="AK137" s="1039"/>
      <c r="AL137" s="988"/>
    </row>
    <row r="138" spans="1:39">
      <c r="A138" s="999"/>
      <c r="B138" s="164"/>
      <c r="C138" s="164"/>
      <c r="D138" s="162"/>
      <c r="E138" s="969"/>
      <c r="F138" s="1000"/>
      <c r="G138" s="1000"/>
      <c r="H138" s="1000"/>
      <c r="I138" s="1000"/>
      <c r="J138" s="971"/>
      <c r="K138" s="1000"/>
      <c r="L138" s="541"/>
      <c r="M138" s="1000"/>
      <c r="N138" s="1000"/>
      <c r="O138" s="541"/>
      <c r="P138" s="541"/>
      <c r="Q138" s="1000"/>
      <c r="R138" s="1000"/>
      <c r="S138" s="971"/>
      <c r="T138" s="542"/>
      <c r="U138" s="542"/>
      <c r="V138" s="541"/>
      <c r="W138" s="543"/>
      <c r="X138" s="972"/>
      <c r="Y138" s="162"/>
      <c r="Z138" s="162"/>
      <c r="AA138" s="162"/>
      <c r="AB138" s="164"/>
      <c r="AC138" s="1001"/>
      <c r="AD138" s="974"/>
      <c r="AE138" s="975"/>
      <c r="AF138" s="544"/>
      <c r="AG138" s="1030"/>
      <c r="AH138" s="1007"/>
      <c r="AI138" s="978"/>
      <c r="AJ138" s="982"/>
      <c r="AK138" s="1039"/>
      <c r="AL138" s="988"/>
    </row>
    <row r="139" spans="1:39">
      <c r="A139" s="999"/>
      <c r="B139" s="164"/>
      <c r="C139" s="164"/>
      <c r="D139" s="162"/>
      <c r="E139" s="969"/>
      <c r="F139" s="1000"/>
      <c r="G139" s="1000"/>
      <c r="H139" s="1000"/>
      <c r="I139" s="1000"/>
      <c r="J139" s="971"/>
      <c r="K139" s="1000"/>
      <c r="L139" s="541"/>
      <c r="M139" s="1000"/>
      <c r="N139" s="1000"/>
      <c r="O139" s="541"/>
      <c r="P139" s="541"/>
      <c r="Q139" s="1000"/>
      <c r="R139" s="1000"/>
      <c r="S139" s="971"/>
      <c r="T139" s="542"/>
      <c r="U139" s="542"/>
      <c r="V139" s="541"/>
      <c r="W139" s="543"/>
      <c r="X139" s="972"/>
      <c r="Y139" s="162"/>
      <c r="Z139" s="162"/>
      <c r="AA139" s="162"/>
      <c r="AB139" s="164"/>
      <c r="AC139" s="1001"/>
      <c r="AD139" s="974"/>
      <c r="AE139" s="975"/>
      <c r="AF139" s="544"/>
      <c r="AG139" s="1030"/>
      <c r="AH139" s="1007"/>
      <c r="AI139" s="978"/>
      <c r="AJ139" s="982"/>
      <c r="AK139" s="1040"/>
      <c r="AL139" s="985"/>
      <c r="AM139" s="986"/>
    </row>
    <row r="140" spans="1:39">
      <c r="A140" s="999"/>
      <c r="B140" s="164"/>
      <c r="C140" s="164"/>
      <c r="D140" s="162"/>
      <c r="E140" s="969"/>
      <c r="F140" s="1000"/>
      <c r="G140" s="1000"/>
      <c r="H140" s="1000"/>
      <c r="I140" s="1000"/>
      <c r="J140" s="971"/>
      <c r="K140" s="1000"/>
      <c r="L140" s="541"/>
      <c r="M140" s="1000"/>
      <c r="N140" s="1000"/>
      <c r="O140" s="541"/>
      <c r="P140" s="541"/>
      <c r="Q140" s="1000"/>
      <c r="R140" s="1000"/>
      <c r="S140" s="971"/>
      <c r="T140" s="542"/>
      <c r="U140" s="542"/>
      <c r="V140" s="541"/>
      <c r="W140" s="543"/>
      <c r="X140" s="972"/>
      <c r="Y140" s="162"/>
      <c r="Z140" s="162"/>
      <c r="AA140" s="162"/>
      <c r="AB140" s="164"/>
      <c r="AC140" s="1001"/>
      <c r="AD140" s="974"/>
      <c r="AE140" s="975"/>
      <c r="AF140" s="544"/>
      <c r="AG140" s="1030"/>
      <c r="AH140" s="1007"/>
      <c r="AI140" s="978"/>
      <c r="AJ140" s="982"/>
      <c r="AK140" s="1040"/>
      <c r="AL140" s="985"/>
      <c r="AM140" s="991"/>
    </row>
    <row r="141" spans="1:39">
      <c r="A141" s="999"/>
      <c r="B141" s="164"/>
      <c r="C141" s="164"/>
      <c r="D141" s="162"/>
      <c r="E141" s="969"/>
      <c r="F141" s="1000"/>
      <c r="G141" s="1000"/>
      <c r="H141" s="1000"/>
      <c r="I141" s="1000"/>
      <c r="J141" s="971"/>
      <c r="K141" s="1000"/>
      <c r="L141" s="541"/>
      <c r="M141" s="1000"/>
      <c r="N141" s="1000"/>
      <c r="O141" s="541"/>
      <c r="P141" s="541"/>
      <c r="Q141" s="1000"/>
      <c r="R141" s="1000"/>
      <c r="S141" s="971"/>
      <c r="T141" s="542"/>
      <c r="U141" s="542"/>
      <c r="V141" s="541"/>
      <c r="W141" s="543"/>
      <c r="X141" s="972"/>
      <c r="Y141" s="162"/>
      <c r="Z141" s="162"/>
      <c r="AA141" s="162"/>
      <c r="AB141" s="164"/>
      <c r="AC141" s="1001"/>
      <c r="AD141" s="974"/>
      <c r="AE141" s="975"/>
      <c r="AF141" s="544"/>
      <c r="AG141" s="1030"/>
      <c r="AH141" s="1007"/>
      <c r="AI141" s="978"/>
      <c r="AJ141" s="982"/>
      <c r="AK141" s="1039"/>
      <c r="AL141" s="988"/>
    </row>
    <row r="142" spans="1:39">
      <c r="A142" s="999"/>
      <c r="B142" s="164"/>
      <c r="C142" s="164"/>
      <c r="D142" s="162"/>
      <c r="E142" s="969"/>
      <c r="F142" s="1000"/>
      <c r="G142" s="1000"/>
      <c r="H142" s="1000"/>
      <c r="I142" s="1000"/>
      <c r="J142" s="971"/>
      <c r="K142" s="1000"/>
      <c r="L142" s="541"/>
      <c r="M142" s="1000"/>
      <c r="N142" s="1000"/>
      <c r="O142" s="541"/>
      <c r="P142" s="541"/>
      <c r="Q142" s="1000"/>
      <c r="R142" s="1000"/>
      <c r="S142" s="971"/>
      <c r="T142" s="542"/>
      <c r="U142" s="542"/>
      <c r="V142" s="541"/>
      <c r="W142" s="543"/>
      <c r="X142" s="972"/>
      <c r="Y142" s="162"/>
      <c r="Z142" s="162"/>
      <c r="AA142" s="162"/>
      <c r="AB142" s="164"/>
      <c r="AC142" s="1001"/>
      <c r="AD142" s="974"/>
      <c r="AE142" s="975"/>
      <c r="AF142" s="544"/>
      <c r="AG142" s="1030"/>
      <c r="AH142" s="1007"/>
      <c r="AI142" s="978"/>
      <c r="AJ142" s="982"/>
      <c r="AK142" s="1039"/>
      <c r="AL142" s="988"/>
    </row>
    <row r="143" spans="1:39">
      <c r="A143" s="999"/>
      <c r="B143" s="164"/>
      <c r="C143" s="164"/>
      <c r="D143" s="162"/>
      <c r="E143" s="969"/>
      <c r="F143" s="1000"/>
      <c r="G143" s="1000"/>
      <c r="H143" s="1000"/>
      <c r="I143" s="1000"/>
      <c r="J143" s="971"/>
      <c r="K143" s="1000"/>
      <c r="L143" s="541"/>
      <c r="M143" s="1000"/>
      <c r="N143" s="1000"/>
      <c r="O143" s="541"/>
      <c r="P143" s="541"/>
      <c r="Q143" s="1000"/>
      <c r="R143" s="1000"/>
      <c r="S143" s="971"/>
      <c r="T143" s="542"/>
      <c r="U143" s="542"/>
      <c r="V143" s="541"/>
      <c r="W143" s="543"/>
      <c r="X143" s="972"/>
      <c r="Y143" s="162"/>
      <c r="Z143" s="162"/>
      <c r="AA143" s="162"/>
      <c r="AB143" s="164"/>
      <c r="AC143" s="1001"/>
      <c r="AD143" s="974"/>
      <c r="AE143" s="975"/>
      <c r="AF143" s="544"/>
      <c r="AG143" s="1030"/>
      <c r="AH143" s="1007"/>
      <c r="AI143" s="978"/>
      <c r="AJ143" s="982"/>
      <c r="AK143" s="1040"/>
      <c r="AL143" s="985"/>
      <c r="AM143" s="986"/>
    </row>
    <row r="144" spans="1:39">
      <c r="A144" s="999"/>
      <c r="B144" s="164"/>
      <c r="C144" s="164"/>
      <c r="D144" s="162"/>
      <c r="E144" s="969"/>
      <c r="F144" s="1000"/>
      <c r="G144" s="1000"/>
      <c r="H144" s="1000"/>
      <c r="I144" s="1000"/>
      <c r="J144" s="971"/>
      <c r="K144" s="1000"/>
      <c r="L144" s="541"/>
      <c r="M144" s="1000"/>
      <c r="N144" s="1000"/>
      <c r="O144" s="541"/>
      <c r="P144" s="541"/>
      <c r="Q144" s="1000"/>
      <c r="R144" s="1000"/>
      <c r="S144" s="971"/>
      <c r="T144" s="542"/>
      <c r="U144" s="542"/>
      <c r="V144" s="541"/>
      <c r="W144" s="543"/>
      <c r="X144" s="972"/>
      <c r="Y144" s="162"/>
      <c r="Z144" s="162"/>
      <c r="AA144" s="162"/>
      <c r="AB144" s="164"/>
      <c r="AC144" s="1001"/>
      <c r="AD144" s="974"/>
      <c r="AE144" s="975"/>
      <c r="AF144" s="544"/>
      <c r="AG144" s="1030"/>
      <c r="AH144" s="1007"/>
      <c r="AI144" s="978"/>
      <c r="AJ144" s="982"/>
      <c r="AK144" s="1040"/>
      <c r="AL144" s="985"/>
      <c r="AM144" s="991"/>
    </row>
    <row r="145" spans="1:39">
      <c r="A145" s="999"/>
      <c r="B145" s="164"/>
      <c r="C145" s="164"/>
      <c r="D145" s="162"/>
      <c r="E145" s="969"/>
      <c r="F145" s="1000"/>
      <c r="G145" s="1000"/>
      <c r="H145" s="1000"/>
      <c r="I145" s="1000"/>
      <c r="J145" s="971"/>
      <c r="K145" s="1000"/>
      <c r="L145" s="541"/>
      <c r="M145" s="1000"/>
      <c r="N145" s="1000"/>
      <c r="O145" s="541"/>
      <c r="P145" s="541"/>
      <c r="Q145" s="1000"/>
      <c r="R145" s="1000"/>
      <c r="S145" s="971"/>
      <c r="T145" s="542"/>
      <c r="U145" s="542"/>
      <c r="V145" s="541"/>
      <c r="W145" s="543"/>
      <c r="X145" s="972"/>
      <c r="Y145" s="162"/>
      <c r="Z145" s="162"/>
      <c r="AA145" s="162"/>
      <c r="AB145" s="164"/>
      <c r="AC145" s="1001"/>
      <c r="AD145" s="974"/>
      <c r="AE145" s="975"/>
      <c r="AF145" s="544"/>
      <c r="AG145" s="1030"/>
      <c r="AH145" s="1007"/>
      <c r="AI145" s="978"/>
      <c r="AJ145" s="982"/>
      <c r="AK145" s="1039"/>
      <c r="AL145" s="988"/>
    </row>
    <row r="146" spans="1:39">
      <c r="A146" s="999"/>
      <c r="B146" s="164"/>
      <c r="C146" s="164"/>
      <c r="D146" s="162"/>
      <c r="E146" s="969"/>
      <c r="F146" s="1000"/>
      <c r="G146" s="1000"/>
      <c r="H146" s="1000"/>
      <c r="I146" s="1000"/>
      <c r="J146" s="971"/>
      <c r="K146" s="1000"/>
      <c r="L146" s="541"/>
      <c r="M146" s="1000"/>
      <c r="N146" s="1000"/>
      <c r="O146" s="541"/>
      <c r="P146" s="541"/>
      <c r="Q146" s="1000"/>
      <c r="R146" s="1000"/>
      <c r="S146" s="971"/>
      <c r="T146" s="542"/>
      <c r="U146" s="542"/>
      <c r="V146" s="541"/>
      <c r="W146" s="543"/>
      <c r="X146" s="972"/>
      <c r="Y146" s="162"/>
      <c r="Z146" s="162"/>
      <c r="AA146" s="162"/>
      <c r="AB146" s="164"/>
      <c r="AC146" s="1001"/>
      <c r="AD146" s="974"/>
      <c r="AE146" s="975"/>
      <c r="AF146" s="544"/>
      <c r="AG146" s="1030"/>
      <c r="AH146" s="1007"/>
      <c r="AI146" s="978"/>
      <c r="AJ146" s="982"/>
      <c r="AK146" s="1039"/>
      <c r="AL146" s="988"/>
    </row>
    <row r="147" spans="1:39">
      <c r="A147" s="999"/>
      <c r="B147" s="164"/>
      <c r="C147" s="164"/>
      <c r="D147" s="162"/>
      <c r="E147" s="969"/>
      <c r="F147" s="1000"/>
      <c r="G147" s="1000"/>
      <c r="H147" s="1000"/>
      <c r="I147" s="1000"/>
      <c r="J147" s="971"/>
      <c r="K147" s="1000"/>
      <c r="L147" s="541"/>
      <c r="M147" s="1000"/>
      <c r="N147" s="1000"/>
      <c r="O147" s="541"/>
      <c r="P147" s="541"/>
      <c r="Q147" s="1000"/>
      <c r="R147" s="1000"/>
      <c r="S147" s="971"/>
      <c r="T147" s="542"/>
      <c r="U147" s="542"/>
      <c r="V147" s="541"/>
      <c r="W147" s="543"/>
      <c r="X147" s="972"/>
      <c r="Y147" s="162"/>
      <c r="Z147" s="162"/>
      <c r="AA147" s="162"/>
      <c r="AB147" s="164"/>
      <c r="AC147" s="1001"/>
      <c r="AD147" s="974"/>
      <c r="AE147" s="975"/>
      <c r="AF147" s="544"/>
      <c r="AG147" s="1030"/>
      <c r="AH147" s="1007"/>
      <c r="AI147" s="978"/>
      <c r="AJ147" s="982"/>
      <c r="AK147" s="1040"/>
      <c r="AL147" s="985"/>
      <c r="AM147" s="986"/>
    </row>
    <row r="148" spans="1:39">
      <c r="A148" s="999"/>
      <c r="B148" s="164"/>
      <c r="C148" s="164"/>
      <c r="D148" s="162"/>
      <c r="E148" s="969"/>
      <c r="F148" s="1000"/>
      <c r="G148" s="1000"/>
      <c r="H148" s="1000"/>
      <c r="I148" s="1000"/>
      <c r="J148" s="971"/>
      <c r="K148" s="1000"/>
      <c r="L148" s="541"/>
      <c r="M148" s="1000"/>
      <c r="N148" s="1000"/>
      <c r="O148" s="541"/>
      <c r="P148" s="541"/>
      <c r="Q148" s="1000"/>
      <c r="R148" s="1000"/>
      <c r="S148" s="971"/>
      <c r="T148" s="542"/>
      <c r="U148" s="542"/>
      <c r="V148" s="541"/>
      <c r="W148" s="543"/>
      <c r="X148" s="972"/>
      <c r="Y148" s="162"/>
      <c r="Z148" s="162"/>
      <c r="AA148" s="162"/>
      <c r="AB148" s="164"/>
      <c r="AC148" s="1001"/>
      <c r="AD148" s="974"/>
      <c r="AE148" s="975"/>
      <c r="AF148" s="544"/>
      <c r="AG148" s="1030"/>
      <c r="AH148" s="1007"/>
      <c r="AI148" s="978"/>
      <c r="AJ148" s="982"/>
      <c r="AK148" s="1040"/>
      <c r="AL148" s="985"/>
      <c r="AM148" s="991"/>
    </row>
    <row r="149" spans="1:39">
      <c r="A149" s="999"/>
      <c r="B149" s="164"/>
      <c r="C149" s="164"/>
      <c r="D149" s="162"/>
      <c r="E149" s="969"/>
      <c r="F149" s="1000"/>
      <c r="G149" s="1000"/>
      <c r="H149" s="1000"/>
      <c r="I149" s="1000"/>
      <c r="J149" s="971"/>
      <c r="K149" s="1000"/>
      <c r="L149" s="541"/>
      <c r="M149" s="1000"/>
      <c r="N149" s="1000"/>
      <c r="O149" s="541"/>
      <c r="P149" s="541"/>
      <c r="Q149" s="1000"/>
      <c r="R149" s="1000"/>
      <c r="S149" s="971"/>
      <c r="T149" s="542"/>
      <c r="U149" s="542"/>
      <c r="V149" s="541"/>
      <c r="W149" s="543"/>
      <c r="X149" s="972"/>
      <c r="Y149" s="162"/>
      <c r="Z149" s="162"/>
      <c r="AA149" s="162"/>
      <c r="AB149" s="164"/>
      <c r="AC149" s="1001"/>
      <c r="AD149" s="974"/>
      <c r="AE149" s="975"/>
      <c r="AF149" s="544"/>
      <c r="AG149" s="1030"/>
      <c r="AH149" s="1007"/>
      <c r="AI149" s="978"/>
      <c r="AJ149" s="982"/>
      <c r="AK149" s="1039"/>
      <c r="AL149" s="988"/>
    </row>
    <row r="150" spans="1:39">
      <c r="A150" s="999"/>
      <c r="B150" s="164"/>
      <c r="C150" s="164"/>
      <c r="D150" s="162"/>
      <c r="E150" s="969"/>
      <c r="F150" s="1000"/>
      <c r="G150" s="1000"/>
      <c r="H150" s="1000"/>
      <c r="I150" s="1000"/>
      <c r="J150" s="971"/>
      <c r="K150" s="1000"/>
      <c r="L150" s="541"/>
      <c r="M150" s="1000"/>
      <c r="N150" s="1000"/>
      <c r="O150" s="541"/>
      <c r="P150" s="541"/>
      <c r="Q150" s="1000"/>
      <c r="R150" s="1000"/>
      <c r="S150" s="971"/>
      <c r="T150" s="542"/>
      <c r="U150" s="542"/>
      <c r="V150" s="541"/>
      <c r="W150" s="543"/>
      <c r="X150" s="972"/>
      <c r="Y150" s="162"/>
      <c r="Z150" s="162"/>
      <c r="AA150" s="162"/>
      <c r="AB150" s="164"/>
      <c r="AC150" s="1001"/>
      <c r="AD150" s="974"/>
      <c r="AE150" s="975"/>
      <c r="AF150" s="544"/>
      <c r="AG150" s="1030"/>
      <c r="AH150" s="1007"/>
      <c r="AI150" s="978"/>
      <c r="AJ150" s="982"/>
      <c r="AK150" s="1039"/>
      <c r="AL150" s="988"/>
    </row>
    <row r="151" spans="1:39">
      <c r="A151" s="999"/>
      <c r="B151" s="164"/>
      <c r="C151" s="164"/>
      <c r="D151" s="162"/>
      <c r="E151" s="969"/>
      <c r="F151" s="1000"/>
      <c r="G151" s="1000"/>
      <c r="H151" s="1000"/>
      <c r="I151" s="1000"/>
      <c r="J151" s="971"/>
      <c r="K151" s="1000"/>
      <c r="L151" s="541"/>
      <c r="M151" s="1000"/>
      <c r="N151" s="1000"/>
      <c r="O151" s="541"/>
      <c r="P151" s="541"/>
      <c r="Q151" s="1000"/>
      <c r="R151" s="1000"/>
      <c r="S151" s="971"/>
      <c r="T151" s="542"/>
      <c r="U151" s="542"/>
      <c r="V151" s="541"/>
      <c r="W151" s="543"/>
      <c r="X151" s="972"/>
      <c r="Y151" s="162"/>
      <c r="Z151" s="162"/>
      <c r="AA151" s="162"/>
      <c r="AB151" s="164"/>
      <c r="AC151" s="1001"/>
      <c r="AD151" s="974"/>
      <c r="AE151" s="975"/>
      <c r="AF151" s="544"/>
      <c r="AG151" s="1030"/>
      <c r="AH151" s="1007"/>
      <c r="AI151" s="978"/>
      <c r="AJ151" s="982"/>
      <c r="AK151" s="1040"/>
      <c r="AL151" s="985"/>
      <c r="AM151" s="986"/>
    </row>
    <row r="152" spans="1:39">
      <c r="A152" s="999"/>
      <c r="B152" s="164"/>
      <c r="C152" s="164"/>
      <c r="D152" s="162"/>
      <c r="E152" s="969"/>
      <c r="F152" s="1000"/>
      <c r="G152" s="1000"/>
      <c r="H152" s="1000"/>
      <c r="I152" s="1000"/>
      <c r="J152" s="971"/>
      <c r="K152" s="1000"/>
      <c r="L152" s="541"/>
      <c r="M152" s="1000"/>
      <c r="N152" s="1000"/>
      <c r="O152" s="541"/>
      <c r="P152" s="541"/>
      <c r="Q152" s="1000"/>
      <c r="R152" s="1000"/>
      <c r="S152" s="971"/>
      <c r="T152" s="542"/>
      <c r="U152" s="542"/>
      <c r="V152" s="541"/>
      <c r="W152" s="543"/>
      <c r="X152" s="972"/>
      <c r="Y152" s="162"/>
      <c r="Z152" s="162"/>
      <c r="AA152" s="162"/>
      <c r="AB152" s="164"/>
      <c r="AC152" s="1001"/>
      <c r="AD152" s="974"/>
      <c r="AE152" s="975"/>
      <c r="AF152" s="544"/>
      <c r="AG152" s="1030"/>
      <c r="AH152" s="1007"/>
      <c r="AI152" s="978"/>
      <c r="AJ152" s="982"/>
      <c r="AK152" s="1040"/>
      <c r="AL152" s="985"/>
      <c r="AM152" s="991"/>
    </row>
    <row r="153" spans="1:39">
      <c r="A153" s="999"/>
      <c r="B153" s="164"/>
      <c r="C153" s="164"/>
      <c r="D153" s="162"/>
      <c r="E153" s="969"/>
      <c r="F153" s="1000"/>
      <c r="G153" s="1000"/>
      <c r="H153" s="1000"/>
      <c r="I153" s="1000"/>
      <c r="J153" s="971"/>
      <c r="K153" s="1000"/>
      <c r="L153" s="541"/>
      <c r="M153" s="1000"/>
      <c r="N153" s="1000"/>
      <c r="O153" s="541"/>
      <c r="P153" s="541"/>
      <c r="Q153" s="1000"/>
      <c r="R153" s="1000"/>
      <c r="S153" s="971"/>
      <c r="T153" s="542"/>
      <c r="U153" s="542"/>
      <c r="V153" s="541"/>
      <c r="W153" s="543"/>
      <c r="X153" s="972"/>
      <c r="Y153" s="162"/>
      <c r="Z153" s="162"/>
      <c r="AA153" s="162"/>
      <c r="AB153" s="164"/>
      <c r="AC153" s="1001"/>
      <c r="AD153" s="974"/>
      <c r="AE153" s="975"/>
      <c r="AF153" s="544"/>
      <c r="AG153" s="1030"/>
      <c r="AH153" s="1007"/>
      <c r="AI153" s="978"/>
      <c r="AJ153" s="982"/>
      <c r="AK153" s="1039"/>
      <c r="AL153" s="988"/>
    </row>
    <row r="154" spans="1:39">
      <c r="A154" s="999"/>
      <c r="B154" s="164"/>
      <c r="C154" s="164"/>
      <c r="D154" s="162"/>
      <c r="E154" s="969"/>
      <c r="F154" s="1000"/>
      <c r="G154" s="1000"/>
      <c r="H154" s="1000"/>
      <c r="I154" s="1000"/>
      <c r="J154" s="971"/>
      <c r="K154" s="1000"/>
      <c r="L154" s="541"/>
      <c r="M154" s="1000"/>
      <c r="N154" s="1000"/>
      <c r="O154" s="541"/>
      <c r="P154" s="541"/>
      <c r="Q154" s="1000"/>
      <c r="R154" s="1000"/>
      <c r="S154" s="971"/>
      <c r="T154" s="542"/>
      <c r="U154" s="542"/>
      <c r="V154" s="541"/>
      <c r="W154" s="543"/>
      <c r="X154" s="972"/>
      <c r="Y154" s="162"/>
      <c r="Z154" s="162"/>
      <c r="AA154" s="162"/>
      <c r="AB154" s="164"/>
      <c r="AC154" s="1001"/>
      <c r="AD154" s="974"/>
      <c r="AE154" s="975"/>
      <c r="AF154" s="544"/>
      <c r="AG154" s="1030"/>
      <c r="AH154" s="1007"/>
      <c r="AI154" s="978"/>
      <c r="AJ154" s="982"/>
      <c r="AK154" s="1039"/>
      <c r="AL154" s="988"/>
    </row>
    <row r="155" spans="1:39">
      <c r="A155" s="999"/>
      <c r="B155" s="164"/>
      <c r="C155" s="164"/>
      <c r="D155" s="162"/>
      <c r="E155" s="969"/>
      <c r="F155" s="1000"/>
      <c r="G155" s="1000"/>
      <c r="H155" s="1000"/>
      <c r="I155" s="1000"/>
      <c r="J155" s="971"/>
      <c r="K155" s="1000"/>
      <c r="L155" s="541"/>
      <c r="M155" s="1000"/>
      <c r="N155" s="1000"/>
      <c r="O155" s="541"/>
      <c r="P155" s="541"/>
      <c r="Q155" s="1000"/>
      <c r="R155" s="1000"/>
      <c r="S155" s="971"/>
      <c r="T155" s="542"/>
      <c r="U155" s="542"/>
      <c r="V155" s="541"/>
      <c r="W155" s="543"/>
      <c r="X155" s="972"/>
      <c r="Y155" s="162"/>
      <c r="Z155" s="162"/>
      <c r="AA155" s="162"/>
      <c r="AB155" s="164"/>
      <c r="AC155" s="1001"/>
      <c r="AD155" s="974"/>
      <c r="AE155" s="975"/>
      <c r="AF155" s="544"/>
      <c r="AG155" s="1030"/>
      <c r="AH155" s="1007"/>
      <c r="AI155" s="978"/>
      <c r="AJ155" s="982"/>
      <c r="AK155" s="1040"/>
      <c r="AL155" s="985"/>
      <c r="AM155" s="986"/>
    </row>
    <row r="156" spans="1:39">
      <c r="A156" s="999"/>
      <c r="B156" s="164"/>
      <c r="C156" s="164"/>
      <c r="D156" s="162"/>
      <c r="E156" s="969"/>
      <c r="F156" s="1000"/>
      <c r="G156" s="1000"/>
      <c r="H156" s="1000"/>
      <c r="I156" s="1000"/>
      <c r="J156" s="971"/>
      <c r="K156" s="1000"/>
      <c r="L156" s="541"/>
      <c r="M156" s="1000"/>
      <c r="N156" s="1000"/>
      <c r="O156" s="541"/>
      <c r="P156" s="541"/>
      <c r="Q156" s="1000"/>
      <c r="R156" s="1000"/>
      <c r="S156" s="971"/>
      <c r="T156" s="542"/>
      <c r="U156" s="542"/>
      <c r="V156" s="541"/>
      <c r="W156" s="543"/>
      <c r="X156" s="972"/>
      <c r="Y156" s="162"/>
      <c r="Z156" s="162"/>
      <c r="AA156" s="162"/>
      <c r="AB156" s="164"/>
      <c r="AC156" s="1001"/>
      <c r="AD156" s="974"/>
      <c r="AE156" s="975"/>
      <c r="AF156" s="544"/>
      <c r="AG156" s="1030"/>
      <c r="AH156" s="1007"/>
      <c r="AI156" s="978"/>
      <c r="AJ156" s="982"/>
      <c r="AK156" s="1040"/>
      <c r="AL156" s="985"/>
      <c r="AM156" s="991"/>
    </row>
    <row r="157" spans="1:39">
      <c r="A157" s="999"/>
      <c r="B157" s="164"/>
      <c r="C157" s="164"/>
      <c r="D157" s="162"/>
      <c r="E157" s="969"/>
      <c r="F157" s="1000"/>
      <c r="G157" s="1000"/>
      <c r="H157" s="1000"/>
      <c r="I157" s="1000"/>
      <c r="J157" s="971"/>
      <c r="K157" s="1000"/>
      <c r="L157" s="541"/>
      <c r="M157" s="1000"/>
      <c r="N157" s="1000"/>
      <c r="O157" s="541"/>
      <c r="P157" s="541"/>
      <c r="Q157" s="1000"/>
      <c r="R157" s="1000"/>
      <c r="S157" s="971"/>
      <c r="T157" s="542"/>
      <c r="U157" s="542"/>
      <c r="V157" s="541"/>
      <c r="W157" s="543"/>
      <c r="X157" s="972"/>
      <c r="Y157" s="162"/>
      <c r="Z157" s="162"/>
      <c r="AA157" s="162"/>
      <c r="AB157" s="164"/>
      <c r="AC157" s="1001"/>
      <c r="AD157" s="974"/>
      <c r="AE157" s="975"/>
      <c r="AF157" s="544"/>
      <c r="AG157" s="1030"/>
      <c r="AH157" s="1007"/>
      <c r="AI157" s="978"/>
      <c r="AJ157" s="982"/>
      <c r="AK157" s="1039"/>
      <c r="AL157" s="988"/>
    </row>
    <row r="158" spans="1:39">
      <c r="A158" s="999"/>
      <c r="B158" s="164"/>
      <c r="C158" s="164"/>
      <c r="D158" s="162"/>
      <c r="E158" s="969"/>
      <c r="F158" s="1000"/>
      <c r="G158" s="1000"/>
      <c r="H158" s="1000"/>
      <c r="I158" s="1000"/>
      <c r="J158" s="971"/>
      <c r="K158" s="1000"/>
      <c r="L158" s="541"/>
      <c r="M158" s="1000"/>
      <c r="N158" s="1000"/>
      <c r="O158" s="541"/>
      <c r="P158" s="541"/>
      <c r="Q158" s="1000"/>
      <c r="R158" s="1000"/>
      <c r="S158" s="971"/>
      <c r="T158" s="542"/>
      <c r="U158" s="542"/>
      <c r="V158" s="541"/>
      <c r="W158" s="543"/>
      <c r="X158" s="972"/>
      <c r="Y158" s="162"/>
      <c r="Z158" s="162"/>
      <c r="AA158" s="162"/>
      <c r="AB158" s="164"/>
      <c r="AC158" s="1001"/>
      <c r="AD158" s="974"/>
      <c r="AE158" s="975"/>
      <c r="AF158" s="544"/>
      <c r="AG158" s="1030"/>
      <c r="AH158" s="1007"/>
      <c r="AI158" s="978"/>
      <c r="AJ158" s="982"/>
      <c r="AK158" s="1039"/>
      <c r="AL158" s="988"/>
    </row>
    <row r="159" spans="1:39">
      <c r="A159" s="999"/>
      <c r="B159" s="164"/>
      <c r="C159" s="164"/>
      <c r="D159" s="162"/>
      <c r="E159" s="969"/>
      <c r="F159" s="1000"/>
      <c r="G159" s="1000"/>
      <c r="H159" s="1000"/>
      <c r="I159" s="1000"/>
      <c r="J159" s="971"/>
      <c r="K159" s="1000"/>
      <c r="L159" s="541"/>
      <c r="M159" s="1000"/>
      <c r="N159" s="1000"/>
      <c r="O159" s="541"/>
      <c r="P159" s="541"/>
      <c r="Q159" s="1000"/>
      <c r="R159" s="1000"/>
      <c r="S159" s="971"/>
      <c r="T159" s="542"/>
      <c r="U159" s="542"/>
      <c r="V159" s="541"/>
      <c r="W159" s="543"/>
      <c r="X159" s="972"/>
      <c r="Y159" s="162"/>
      <c r="Z159" s="162"/>
      <c r="AA159" s="162"/>
      <c r="AB159" s="164"/>
      <c r="AC159" s="1001"/>
      <c r="AD159" s="974"/>
      <c r="AE159" s="975"/>
      <c r="AF159" s="544"/>
      <c r="AG159" s="1030"/>
      <c r="AH159" s="1007"/>
      <c r="AI159" s="978"/>
      <c r="AJ159" s="982"/>
      <c r="AK159" s="1040"/>
      <c r="AL159" s="985"/>
      <c r="AM159" s="986"/>
    </row>
    <row r="160" spans="1:39">
      <c r="A160" s="999"/>
      <c r="B160" s="164"/>
      <c r="C160" s="164"/>
      <c r="D160" s="162"/>
      <c r="E160" s="969"/>
      <c r="F160" s="1000"/>
      <c r="G160" s="1000"/>
      <c r="H160" s="1000"/>
      <c r="I160" s="1000"/>
      <c r="J160" s="971"/>
      <c r="K160" s="1000"/>
      <c r="L160" s="541"/>
      <c r="M160" s="1000"/>
      <c r="N160" s="1000"/>
      <c r="O160" s="541"/>
      <c r="P160" s="541"/>
      <c r="Q160" s="1000"/>
      <c r="R160" s="1000"/>
      <c r="S160" s="971"/>
      <c r="T160" s="542"/>
      <c r="U160" s="542"/>
      <c r="V160" s="541"/>
      <c r="W160" s="543"/>
      <c r="X160" s="972"/>
      <c r="Y160" s="162"/>
      <c r="Z160" s="162"/>
      <c r="AA160" s="162"/>
      <c r="AB160" s="164"/>
      <c r="AC160" s="1001"/>
      <c r="AD160" s="974"/>
      <c r="AE160" s="975"/>
      <c r="AF160" s="544"/>
      <c r="AG160" s="1030"/>
      <c r="AH160" s="1007"/>
      <c r="AI160" s="978"/>
      <c r="AJ160" s="982"/>
      <c r="AK160" s="1040"/>
      <c r="AL160" s="985"/>
      <c r="AM160" s="991"/>
    </row>
    <row r="161" spans="1:39">
      <c r="A161" s="999"/>
      <c r="B161" s="164"/>
      <c r="C161" s="164"/>
      <c r="D161" s="162"/>
      <c r="E161" s="969"/>
      <c r="F161" s="1000"/>
      <c r="G161" s="1000"/>
      <c r="H161" s="1000"/>
      <c r="I161" s="1000"/>
      <c r="J161" s="971"/>
      <c r="K161" s="1000"/>
      <c r="L161" s="541"/>
      <c r="M161" s="1000"/>
      <c r="N161" s="1000"/>
      <c r="O161" s="541"/>
      <c r="P161" s="541"/>
      <c r="Q161" s="1000"/>
      <c r="R161" s="1000"/>
      <c r="S161" s="971"/>
      <c r="T161" s="542"/>
      <c r="U161" s="542"/>
      <c r="V161" s="541"/>
      <c r="W161" s="543"/>
      <c r="X161" s="972"/>
      <c r="Y161" s="162"/>
      <c r="Z161" s="162"/>
      <c r="AA161" s="162"/>
      <c r="AB161" s="164"/>
      <c r="AC161" s="1001"/>
      <c r="AD161" s="974"/>
      <c r="AE161" s="975"/>
      <c r="AF161" s="544"/>
      <c r="AG161" s="1030"/>
      <c r="AH161" s="1007"/>
      <c r="AI161" s="978"/>
      <c r="AJ161" s="982"/>
      <c r="AK161" s="1039"/>
      <c r="AL161" s="988"/>
    </row>
    <row r="162" spans="1:39">
      <c r="A162" s="999"/>
      <c r="B162" s="164"/>
      <c r="C162" s="164"/>
      <c r="D162" s="162"/>
      <c r="E162" s="969"/>
      <c r="F162" s="1000"/>
      <c r="G162" s="1000"/>
      <c r="H162" s="1000"/>
      <c r="I162" s="1000"/>
      <c r="J162" s="971"/>
      <c r="K162" s="1000"/>
      <c r="L162" s="541"/>
      <c r="M162" s="1000"/>
      <c r="N162" s="1000"/>
      <c r="O162" s="541"/>
      <c r="P162" s="541"/>
      <c r="Q162" s="1000"/>
      <c r="R162" s="1000"/>
      <c r="S162" s="971"/>
      <c r="T162" s="542"/>
      <c r="U162" s="542"/>
      <c r="V162" s="541"/>
      <c r="W162" s="543"/>
      <c r="X162" s="972"/>
      <c r="Y162" s="162"/>
      <c r="Z162" s="162"/>
      <c r="AA162" s="162"/>
      <c r="AB162" s="164"/>
      <c r="AC162" s="1001"/>
      <c r="AD162" s="974"/>
      <c r="AE162" s="975"/>
      <c r="AF162" s="544"/>
      <c r="AG162" s="1030"/>
      <c r="AH162" s="1007"/>
      <c r="AI162" s="978"/>
      <c r="AJ162" s="982"/>
      <c r="AK162" s="1039"/>
      <c r="AL162" s="988"/>
    </row>
    <row r="163" spans="1:39">
      <c r="A163" s="999"/>
      <c r="B163" s="164"/>
      <c r="C163" s="164"/>
      <c r="D163" s="162"/>
      <c r="E163" s="969"/>
      <c r="F163" s="1000"/>
      <c r="G163" s="1000"/>
      <c r="H163" s="1000"/>
      <c r="I163" s="1000"/>
      <c r="J163" s="971"/>
      <c r="K163" s="1000"/>
      <c r="L163" s="541"/>
      <c r="M163" s="1000"/>
      <c r="N163" s="1000"/>
      <c r="O163" s="541"/>
      <c r="P163" s="541"/>
      <c r="Q163" s="1000"/>
      <c r="R163" s="1000"/>
      <c r="S163" s="971"/>
      <c r="T163" s="542"/>
      <c r="U163" s="542"/>
      <c r="V163" s="541"/>
      <c r="W163" s="543"/>
      <c r="X163" s="972"/>
      <c r="Y163" s="162"/>
      <c r="Z163" s="162"/>
      <c r="AA163" s="162"/>
      <c r="AB163" s="164"/>
      <c r="AC163" s="1001"/>
      <c r="AD163" s="974"/>
      <c r="AE163" s="975"/>
      <c r="AF163" s="544"/>
      <c r="AG163" s="1030"/>
      <c r="AH163" s="1007"/>
      <c r="AI163" s="978"/>
      <c r="AJ163" s="982"/>
      <c r="AK163" s="1040"/>
      <c r="AL163" s="985"/>
      <c r="AM163" s="986"/>
    </row>
    <row r="164" spans="1:39">
      <c r="A164" s="999"/>
      <c r="B164" s="164"/>
      <c r="C164" s="164"/>
      <c r="D164" s="162"/>
      <c r="E164" s="969"/>
      <c r="F164" s="1000"/>
      <c r="G164" s="1000"/>
      <c r="H164" s="1000"/>
      <c r="I164" s="1000"/>
      <c r="J164" s="971"/>
      <c r="K164" s="1000"/>
      <c r="L164" s="541"/>
      <c r="M164" s="1000"/>
      <c r="N164" s="1000"/>
      <c r="O164" s="541"/>
      <c r="P164" s="541"/>
      <c r="Q164" s="1000"/>
      <c r="R164" s="1000"/>
      <c r="S164" s="971"/>
      <c r="T164" s="542"/>
      <c r="U164" s="542"/>
      <c r="V164" s="541"/>
      <c r="W164" s="543"/>
      <c r="X164" s="972"/>
      <c r="Y164" s="162"/>
      <c r="Z164" s="162"/>
      <c r="AA164" s="162"/>
      <c r="AB164" s="164"/>
      <c r="AC164" s="1001"/>
      <c r="AD164" s="974"/>
      <c r="AE164" s="975"/>
      <c r="AF164" s="544"/>
      <c r="AG164" s="1030"/>
      <c r="AH164" s="1007"/>
      <c r="AI164" s="978"/>
      <c r="AJ164" s="982"/>
      <c r="AK164" s="1040"/>
      <c r="AL164" s="985"/>
      <c r="AM164" s="991"/>
    </row>
    <row r="165" spans="1:39">
      <c r="A165" s="999"/>
      <c r="B165" s="164"/>
      <c r="C165" s="164"/>
      <c r="D165" s="162"/>
      <c r="E165" s="969"/>
      <c r="F165" s="1000"/>
      <c r="G165" s="1000"/>
      <c r="H165" s="1000"/>
      <c r="I165" s="1000"/>
      <c r="J165" s="971"/>
      <c r="K165" s="1000"/>
      <c r="L165" s="541"/>
      <c r="M165" s="1000"/>
      <c r="N165" s="1000"/>
      <c r="O165" s="541"/>
      <c r="P165" s="541"/>
      <c r="Q165" s="1000"/>
      <c r="R165" s="1000"/>
      <c r="S165" s="971"/>
      <c r="T165" s="542"/>
      <c r="U165" s="542"/>
      <c r="V165" s="541"/>
      <c r="W165" s="543"/>
      <c r="X165" s="972"/>
      <c r="Y165" s="162"/>
      <c r="Z165" s="162"/>
      <c r="AA165" s="162"/>
      <c r="AB165" s="164"/>
      <c r="AC165" s="1001"/>
      <c r="AD165" s="974"/>
      <c r="AE165" s="975"/>
      <c r="AF165" s="544"/>
      <c r="AG165" s="1030"/>
      <c r="AH165" s="1007"/>
      <c r="AI165" s="978"/>
      <c r="AJ165" s="982"/>
      <c r="AK165" s="1040"/>
      <c r="AL165" s="985"/>
      <c r="AM165" s="986"/>
    </row>
    <row r="166" spans="1:39">
      <c r="A166" s="999"/>
      <c r="B166" s="164"/>
      <c r="C166" s="164"/>
      <c r="D166" s="162"/>
      <c r="E166" s="969"/>
      <c r="F166" s="1000"/>
      <c r="G166" s="1000"/>
      <c r="H166" s="1000"/>
      <c r="I166" s="1000"/>
      <c r="J166" s="971"/>
      <c r="K166" s="1000"/>
      <c r="L166" s="541"/>
      <c r="M166" s="1000"/>
      <c r="N166" s="1000"/>
      <c r="O166" s="541"/>
      <c r="P166" s="541"/>
      <c r="Q166" s="1000"/>
      <c r="R166" s="1000"/>
      <c r="S166" s="971"/>
      <c r="T166" s="542"/>
      <c r="U166" s="542"/>
      <c r="V166" s="541"/>
      <c r="W166" s="543"/>
      <c r="X166" s="972"/>
      <c r="Y166" s="162"/>
      <c r="Z166" s="162"/>
      <c r="AA166" s="162"/>
      <c r="AB166" s="164"/>
      <c r="AC166" s="1001"/>
      <c r="AD166" s="974"/>
      <c r="AE166" s="975"/>
      <c r="AF166" s="544"/>
      <c r="AG166" s="1030"/>
      <c r="AH166" s="1007"/>
      <c r="AI166" s="978"/>
      <c r="AJ166" s="982"/>
      <c r="AK166" s="1040"/>
      <c r="AL166" s="985"/>
      <c r="AM166" s="991"/>
    </row>
    <row r="167" spans="1:39">
      <c r="A167" s="999"/>
      <c r="B167" s="164"/>
      <c r="C167" s="164"/>
      <c r="D167" s="162"/>
      <c r="E167" s="969"/>
      <c r="F167" s="1000"/>
      <c r="G167" s="1000"/>
      <c r="H167" s="1000"/>
      <c r="I167" s="1000"/>
      <c r="J167" s="971"/>
      <c r="K167" s="1000"/>
      <c r="L167" s="541"/>
      <c r="M167" s="1000"/>
      <c r="N167" s="1000"/>
      <c r="O167" s="541"/>
      <c r="P167" s="541"/>
      <c r="Q167" s="1000"/>
      <c r="R167" s="1000"/>
      <c r="S167" s="971"/>
      <c r="T167" s="542"/>
      <c r="U167" s="542"/>
      <c r="V167" s="541"/>
      <c r="W167" s="543"/>
      <c r="X167" s="972"/>
      <c r="Y167" s="162"/>
      <c r="Z167" s="162"/>
      <c r="AA167" s="162"/>
      <c r="AB167" s="164"/>
      <c r="AC167" s="1001"/>
      <c r="AD167" s="974"/>
      <c r="AE167" s="975"/>
      <c r="AF167" s="544"/>
      <c r="AG167" s="1030"/>
      <c r="AH167" s="1007"/>
      <c r="AI167" s="978"/>
      <c r="AJ167" s="982"/>
      <c r="AK167" s="1040"/>
      <c r="AL167" s="985"/>
      <c r="AM167" s="986"/>
    </row>
    <row r="168" spans="1:39">
      <c r="A168" s="999"/>
      <c r="B168" s="164"/>
      <c r="C168" s="164"/>
      <c r="D168" s="162"/>
      <c r="E168" s="969"/>
      <c r="F168" s="1000"/>
      <c r="G168" s="1000"/>
      <c r="H168" s="1000"/>
      <c r="I168" s="1000"/>
      <c r="J168" s="971"/>
      <c r="K168" s="1000"/>
      <c r="L168" s="541"/>
      <c r="M168" s="1000"/>
      <c r="N168" s="1000"/>
      <c r="O168" s="541"/>
      <c r="P168" s="541"/>
      <c r="Q168" s="1000"/>
      <c r="R168" s="1000"/>
      <c r="S168" s="971"/>
      <c r="T168" s="542"/>
      <c r="U168" s="542"/>
      <c r="V168" s="541"/>
      <c r="W168" s="543"/>
      <c r="X168" s="972"/>
      <c r="Y168" s="162"/>
      <c r="Z168" s="162"/>
      <c r="AA168" s="162"/>
      <c r="AB168" s="164"/>
      <c r="AC168" s="1001"/>
      <c r="AD168" s="974"/>
      <c r="AE168" s="975"/>
      <c r="AF168" s="544"/>
      <c r="AG168" s="1030"/>
      <c r="AH168" s="1007"/>
      <c r="AI168" s="978"/>
      <c r="AJ168" s="982"/>
      <c r="AK168" s="1040"/>
      <c r="AL168" s="985"/>
      <c r="AM168" s="991"/>
    </row>
    <row r="169" spans="1:39">
      <c r="A169" s="999"/>
      <c r="B169" s="164"/>
      <c r="C169" s="164"/>
      <c r="D169" s="162"/>
      <c r="E169" s="969"/>
      <c r="F169" s="1000"/>
      <c r="G169" s="1000"/>
      <c r="H169" s="1000"/>
      <c r="I169" s="1000"/>
      <c r="J169" s="971"/>
      <c r="K169" s="1000"/>
      <c r="L169" s="541"/>
      <c r="M169" s="1000"/>
      <c r="N169" s="1000"/>
      <c r="O169" s="541"/>
      <c r="P169" s="541"/>
      <c r="Q169" s="1000"/>
      <c r="R169" s="1000"/>
      <c r="S169" s="971"/>
      <c r="T169" s="542"/>
      <c r="U169" s="542"/>
      <c r="V169" s="541"/>
      <c r="W169" s="543"/>
      <c r="X169" s="972"/>
      <c r="Y169" s="162"/>
      <c r="Z169" s="162"/>
      <c r="AA169" s="162"/>
      <c r="AB169" s="164"/>
      <c r="AC169" s="1001"/>
      <c r="AD169" s="974"/>
      <c r="AE169" s="975"/>
      <c r="AF169" s="544"/>
      <c r="AG169" s="1030"/>
      <c r="AH169" s="1007"/>
      <c r="AI169" s="978"/>
      <c r="AJ169" s="982"/>
      <c r="AK169" s="1039"/>
      <c r="AL169" s="988"/>
    </row>
    <row r="170" spans="1:39">
      <c r="A170" s="999"/>
      <c r="B170" s="164"/>
      <c r="C170" s="164"/>
      <c r="D170" s="162"/>
      <c r="E170" s="969"/>
      <c r="F170" s="1000"/>
      <c r="G170" s="1000"/>
      <c r="H170" s="1000"/>
      <c r="I170" s="1000"/>
      <c r="J170" s="971"/>
      <c r="K170" s="1000"/>
      <c r="L170" s="541"/>
      <c r="M170" s="1000"/>
      <c r="N170" s="1000"/>
      <c r="O170" s="541"/>
      <c r="P170" s="541"/>
      <c r="Q170" s="1000"/>
      <c r="R170" s="1000"/>
      <c r="S170" s="971"/>
      <c r="T170" s="542"/>
      <c r="U170" s="542"/>
      <c r="V170" s="541"/>
      <c r="W170" s="543"/>
      <c r="X170" s="972"/>
      <c r="Y170" s="162"/>
      <c r="Z170" s="162"/>
      <c r="AA170" s="162"/>
      <c r="AB170" s="164"/>
      <c r="AC170" s="1001"/>
      <c r="AD170" s="974"/>
      <c r="AE170" s="975"/>
      <c r="AF170" s="544"/>
      <c r="AG170" s="1030"/>
      <c r="AH170" s="1007"/>
      <c r="AI170" s="978"/>
      <c r="AJ170" s="982"/>
      <c r="AK170" s="1039"/>
      <c r="AL170" s="988"/>
    </row>
    <row r="171" spans="1:39">
      <c r="A171" s="999"/>
      <c r="B171" s="164"/>
      <c r="C171" s="164"/>
      <c r="D171" s="162"/>
      <c r="E171" s="969"/>
      <c r="F171" s="1000"/>
      <c r="G171" s="1000"/>
      <c r="H171" s="1000"/>
      <c r="I171" s="1000"/>
      <c r="J171" s="971"/>
      <c r="K171" s="1000"/>
      <c r="L171" s="541"/>
      <c r="M171" s="1000"/>
      <c r="N171" s="1000"/>
      <c r="O171" s="541"/>
      <c r="P171" s="541"/>
      <c r="Q171" s="1000"/>
      <c r="R171" s="1000"/>
      <c r="S171" s="971"/>
      <c r="T171" s="542"/>
      <c r="U171" s="542"/>
      <c r="V171" s="541"/>
      <c r="W171" s="543"/>
      <c r="X171" s="972"/>
      <c r="Y171" s="162"/>
      <c r="Z171" s="162"/>
      <c r="AA171" s="162"/>
      <c r="AB171" s="164"/>
      <c r="AC171" s="1001"/>
      <c r="AD171" s="974"/>
      <c r="AE171" s="975"/>
      <c r="AF171" s="544"/>
      <c r="AG171" s="1030"/>
      <c r="AH171" s="1007"/>
      <c r="AI171" s="978"/>
      <c r="AJ171" s="982"/>
      <c r="AK171" s="1040"/>
      <c r="AL171" s="985"/>
      <c r="AM171" s="986"/>
    </row>
    <row r="172" spans="1:39">
      <c r="A172" s="999"/>
      <c r="B172" s="164"/>
      <c r="C172" s="164"/>
      <c r="D172" s="162"/>
      <c r="E172" s="969"/>
      <c r="F172" s="1000"/>
      <c r="G172" s="1000"/>
      <c r="H172" s="1000"/>
      <c r="I172" s="1000"/>
      <c r="J172" s="971"/>
      <c r="K172" s="1000"/>
      <c r="L172" s="541"/>
      <c r="M172" s="1000"/>
      <c r="N172" s="1000"/>
      <c r="O172" s="541"/>
      <c r="P172" s="541"/>
      <c r="Q172" s="1000"/>
      <c r="R172" s="1000"/>
      <c r="S172" s="971"/>
      <c r="T172" s="542"/>
      <c r="U172" s="542"/>
      <c r="V172" s="541"/>
      <c r="W172" s="543"/>
      <c r="X172" s="972"/>
      <c r="Y172" s="162"/>
      <c r="Z172" s="162"/>
      <c r="AA172" s="162"/>
      <c r="AB172" s="164"/>
      <c r="AC172" s="1001"/>
      <c r="AD172" s="974"/>
      <c r="AE172" s="975"/>
      <c r="AF172" s="544"/>
      <c r="AG172" s="1030"/>
      <c r="AH172" s="1007"/>
      <c r="AI172" s="978"/>
      <c r="AJ172" s="982"/>
      <c r="AK172" s="1040"/>
      <c r="AL172" s="985"/>
      <c r="AM172" s="991"/>
    </row>
    <row r="173" spans="1:39">
      <c r="A173" s="999"/>
      <c r="B173" s="164"/>
      <c r="C173" s="164"/>
      <c r="D173" s="162"/>
      <c r="E173" s="969"/>
      <c r="F173" s="1000"/>
      <c r="G173" s="1000"/>
      <c r="H173" s="1000"/>
      <c r="I173" s="1000"/>
      <c r="J173" s="971"/>
      <c r="K173" s="1000"/>
      <c r="L173" s="541"/>
      <c r="M173" s="1000"/>
      <c r="N173" s="1000"/>
      <c r="O173" s="541"/>
      <c r="P173" s="541"/>
      <c r="Q173" s="1000"/>
      <c r="R173" s="1000"/>
      <c r="S173" s="971"/>
      <c r="T173" s="542"/>
      <c r="U173" s="542"/>
      <c r="V173" s="541"/>
      <c r="W173" s="543"/>
      <c r="X173" s="972"/>
      <c r="Y173" s="162"/>
      <c r="Z173" s="162"/>
      <c r="AA173" s="162"/>
      <c r="AB173" s="164"/>
      <c r="AC173" s="1001"/>
      <c r="AD173" s="974"/>
      <c r="AE173" s="975"/>
      <c r="AF173" s="544"/>
      <c r="AG173" s="1030"/>
      <c r="AH173" s="1007"/>
      <c r="AI173" s="978"/>
      <c r="AJ173" s="982"/>
      <c r="AK173" s="1040"/>
      <c r="AL173" s="985"/>
      <c r="AM173" s="986"/>
    </row>
    <row r="174" spans="1:39">
      <c r="A174" s="999"/>
      <c r="B174" s="164"/>
      <c r="C174" s="164"/>
      <c r="D174" s="162"/>
      <c r="E174" s="969"/>
      <c r="F174" s="1000"/>
      <c r="G174" s="1000"/>
      <c r="H174" s="1000"/>
      <c r="I174" s="1000"/>
      <c r="J174" s="971"/>
      <c r="K174" s="1000"/>
      <c r="L174" s="541"/>
      <c r="M174" s="1000"/>
      <c r="N174" s="1000"/>
      <c r="O174" s="541"/>
      <c r="P174" s="541"/>
      <c r="Q174" s="1000"/>
      <c r="R174" s="1000"/>
      <c r="S174" s="971"/>
      <c r="T174" s="542"/>
      <c r="U174" s="542"/>
      <c r="V174" s="541"/>
      <c r="W174" s="543"/>
      <c r="X174" s="972"/>
      <c r="Y174" s="162"/>
      <c r="Z174" s="162"/>
      <c r="AA174" s="162"/>
      <c r="AB174" s="164"/>
      <c r="AC174" s="1001"/>
      <c r="AD174" s="974"/>
      <c r="AE174" s="975"/>
      <c r="AF174" s="544"/>
      <c r="AG174" s="1030"/>
      <c r="AH174" s="1007"/>
      <c r="AI174" s="978"/>
      <c r="AJ174" s="982"/>
      <c r="AK174" s="1040"/>
      <c r="AL174" s="985"/>
      <c r="AM174" s="991"/>
    </row>
    <row r="175" spans="1:39">
      <c r="A175" s="999"/>
      <c r="B175" s="164"/>
      <c r="C175" s="164"/>
      <c r="D175" s="162"/>
      <c r="E175" s="969"/>
      <c r="F175" s="1000"/>
      <c r="G175" s="1000"/>
      <c r="H175" s="1000"/>
      <c r="I175" s="1000"/>
      <c r="J175" s="971"/>
      <c r="K175" s="1000"/>
      <c r="L175" s="541"/>
      <c r="M175" s="1000"/>
      <c r="N175" s="1000"/>
      <c r="O175" s="541"/>
      <c r="P175" s="541"/>
      <c r="Q175" s="1000"/>
      <c r="R175" s="1000"/>
      <c r="S175" s="971"/>
      <c r="T175" s="542"/>
      <c r="U175" s="542"/>
      <c r="V175" s="541"/>
      <c r="W175" s="543"/>
      <c r="X175" s="972"/>
      <c r="Y175" s="162"/>
      <c r="Z175" s="162"/>
      <c r="AA175" s="162"/>
      <c r="AB175" s="164"/>
      <c r="AC175" s="1001"/>
      <c r="AD175" s="974"/>
      <c r="AE175" s="975"/>
      <c r="AF175" s="544"/>
      <c r="AG175" s="1030"/>
      <c r="AH175" s="1007"/>
      <c r="AI175" s="978"/>
      <c r="AJ175" s="982"/>
      <c r="AK175" s="1039"/>
      <c r="AL175" s="988"/>
    </row>
    <row r="176" spans="1:39">
      <c r="A176" s="999"/>
      <c r="B176" s="164"/>
      <c r="C176" s="164"/>
      <c r="D176" s="162"/>
      <c r="E176" s="969"/>
      <c r="F176" s="1000"/>
      <c r="G176" s="1000"/>
      <c r="H176" s="1000"/>
      <c r="I176" s="1000"/>
      <c r="J176" s="971"/>
      <c r="K176" s="1000"/>
      <c r="L176" s="541"/>
      <c r="M176" s="1000"/>
      <c r="N176" s="1000"/>
      <c r="O176" s="541"/>
      <c r="P176" s="541"/>
      <c r="Q176" s="1000"/>
      <c r="R176" s="1000"/>
      <c r="S176" s="971"/>
      <c r="T176" s="542"/>
      <c r="U176" s="542"/>
      <c r="V176" s="541"/>
      <c r="W176" s="543"/>
      <c r="X176" s="972"/>
      <c r="Y176" s="162"/>
      <c r="Z176" s="162"/>
      <c r="AA176" s="162"/>
      <c r="AB176" s="164"/>
      <c r="AC176" s="1001"/>
      <c r="AD176" s="974"/>
      <c r="AE176" s="975"/>
      <c r="AF176" s="544"/>
      <c r="AG176" s="1030"/>
      <c r="AH176" s="1007"/>
      <c r="AI176" s="978"/>
      <c r="AJ176" s="982"/>
      <c r="AK176" s="1039"/>
      <c r="AL176" s="988"/>
    </row>
    <row r="177" spans="1:39">
      <c r="A177" s="999"/>
      <c r="B177" s="164"/>
      <c r="C177" s="164"/>
      <c r="D177" s="162"/>
      <c r="E177" s="969"/>
      <c r="F177" s="1000"/>
      <c r="G177" s="1000"/>
      <c r="H177" s="1000"/>
      <c r="I177" s="1000"/>
      <c r="J177" s="971"/>
      <c r="K177" s="1000"/>
      <c r="L177" s="541"/>
      <c r="M177" s="1000"/>
      <c r="N177" s="1000"/>
      <c r="O177" s="541"/>
      <c r="P177" s="541"/>
      <c r="Q177" s="1000"/>
      <c r="R177" s="1000"/>
      <c r="S177" s="971"/>
      <c r="T177" s="542"/>
      <c r="U177" s="542"/>
      <c r="V177" s="541"/>
      <c r="W177" s="543"/>
      <c r="X177" s="972"/>
      <c r="Y177" s="162"/>
      <c r="Z177" s="162"/>
      <c r="AA177" s="162"/>
      <c r="AB177" s="164"/>
      <c r="AC177" s="1001"/>
      <c r="AD177" s="974"/>
      <c r="AE177" s="975"/>
      <c r="AF177" s="544"/>
      <c r="AG177" s="1030"/>
      <c r="AH177" s="1007"/>
      <c r="AI177" s="978"/>
      <c r="AJ177" s="982"/>
      <c r="AK177" s="1040"/>
      <c r="AL177" s="985"/>
      <c r="AM177" s="986"/>
    </row>
    <row r="178" spans="1:39">
      <c r="A178" s="999"/>
      <c r="B178" s="164"/>
      <c r="C178" s="164"/>
      <c r="D178" s="162"/>
      <c r="E178" s="969"/>
      <c r="F178" s="1000"/>
      <c r="G178" s="1000"/>
      <c r="H178" s="1000"/>
      <c r="I178" s="1000"/>
      <c r="J178" s="971"/>
      <c r="K178" s="1000"/>
      <c r="L178" s="541"/>
      <c r="M178" s="1000"/>
      <c r="N178" s="1000"/>
      <c r="O178" s="541"/>
      <c r="P178" s="541"/>
      <c r="Q178" s="1000"/>
      <c r="R178" s="1000"/>
      <c r="S178" s="971"/>
      <c r="T178" s="542"/>
      <c r="U178" s="542"/>
      <c r="V178" s="541"/>
      <c r="W178" s="543"/>
      <c r="X178" s="972"/>
      <c r="Y178" s="162"/>
      <c r="Z178" s="162"/>
      <c r="AA178" s="162"/>
      <c r="AB178" s="164"/>
      <c r="AC178" s="1001"/>
      <c r="AD178" s="974"/>
      <c r="AE178" s="975"/>
      <c r="AF178" s="544"/>
      <c r="AG178" s="1030"/>
      <c r="AH178" s="1007"/>
      <c r="AI178" s="978"/>
      <c r="AJ178" s="982"/>
      <c r="AK178" s="1040"/>
      <c r="AL178" s="985"/>
      <c r="AM178" s="991"/>
    </row>
    <row r="179" spans="1:39">
      <c r="A179" s="999"/>
      <c r="B179" s="164"/>
      <c r="C179" s="164"/>
      <c r="D179" s="162"/>
      <c r="E179" s="969"/>
      <c r="F179" s="1000"/>
      <c r="G179" s="1000"/>
      <c r="H179" s="1000"/>
      <c r="I179" s="1000"/>
      <c r="J179" s="971"/>
      <c r="K179" s="1000"/>
      <c r="L179" s="541"/>
      <c r="M179" s="1000"/>
      <c r="N179" s="1000"/>
      <c r="O179" s="541"/>
      <c r="P179" s="541"/>
      <c r="Q179" s="1000"/>
      <c r="R179" s="1000"/>
      <c r="S179" s="971"/>
      <c r="T179" s="542"/>
      <c r="U179" s="542"/>
      <c r="V179" s="541"/>
      <c r="W179" s="543"/>
      <c r="X179" s="972"/>
      <c r="Y179" s="162"/>
      <c r="Z179" s="162"/>
      <c r="AA179" s="162"/>
      <c r="AB179" s="164"/>
      <c r="AC179" s="1001"/>
      <c r="AD179" s="974"/>
      <c r="AE179" s="975"/>
      <c r="AF179" s="544"/>
      <c r="AG179" s="1030"/>
      <c r="AH179" s="1007"/>
      <c r="AI179" s="978"/>
      <c r="AJ179" s="982"/>
      <c r="AK179" s="1039"/>
      <c r="AL179" s="988"/>
    </row>
    <row r="180" spans="1:39">
      <c r="A180" s="999"/>
      <c r="B180" s="164"/>
      <c r="C180" s="164"/>
      <c r="D180" s="162"/>
      <c r="E180" s="969"/>
      <c r="F180" s="1000"/>
      <c r="G180" s="1000"/>
      <c r="H180" s="1000"/>
      <c r="I180" s="1000"/>
      <c r="J180" s="971"/>
      <c r="K180" s="1000"/>
      <c r="L180" s="541"/>
      <c r="M180" s="1000"/>
      <c r="N180" s="1000"/>
      <c r="O180" s="541"/>
      <c r="P180" s="541"/>
      <c r="Q180" s="1000"/>
      <c r="R180" s="1000"/>
      <c r="S180" s="971"/>
      <c r="T180" s="542"/>
      <c r="U180" s="542"/>
      <c r="V180" s="541"/>
      <c r="W180" s="543"/>
      <c r="X180" s="972"/>
      <c r="Y180" s="162"/>
      <c r="Z180" s="162"/>
      <c r="AA180" s="162"/>
      <c r="AB180" s="164"/>
      <c r="AC180" s="1001"/>
      <c r="AD180" s="974"/>
      <c r="AE180" s="975"/>
      <c r="AF180" s="544"/>
      <c r="AG180" s="1030"/>
      <c r="AH180" s="1007"/>
      <c r="AI180" s="978"/>
      <c r="AJ180" s="982"/>
      <c r="AK180" s="1039"/>
      <c r="AL180" s="988"/>
    </row>
    <row r="181" spans="1:39">
      <c r="A181" s="999"/>
      <c r="B181" s="164"/>
      <c r="C181" s="164"/>
      <c r="D181" s="162"/>
      <c r="E181" s="969"/>
      <c r="F181" s="1000"/>
      <c r="G181" s="1000"/>
      <c r="H181" s="1000"/>
      <c r="I181" s="1000"/>
      <c r="J181" s="971"/>
      <c r="K181" s="1000"/>
      <c r="L181" s="541"/>
      <c r="M181" s="1000"/>
      <c r="N181" s="1000"/>
      <c r="O181" s="541"/>
      <c r="P181" s="541"/>
      <c r="Q181" s="1000"/>
      <c r="R181" s="1000"/>
      <c r="S181" s="971"/>
      <c r="T181" s="542"/>
      <c r="U181" s="542"/>
      <c r="V181" s="541"/>
      <c r="W181" s="543"/>
      <c r="X181" s="972"/>
      <c r="Y181" s="162"/>
      <c r="Z181" s="162"/>
      <c r="AA181" s="162"/>
      <c r="AB181" s="164"/>
      <c r="AC181" s="1001"/>
      <c r="AD181" s="974"/>
      <c r="AE181" s="975"/>
      <c r="AF181" s="544"/>
      <c r="AG181" s="1030"/>
      <c r="AH181" s="1007"/>
      <c r="AI181" s="978"/>
      <c r="AJ181" s="982"/>
      <c r="AK181" s="1040"/>
      <c r="AL181" s="985"/>
      <c r="AM181" s="986"/>
    </row>
    <row r="182" spans="1:39">
      <c r="A182" s="999"/>
      <c r="B182" s="164"/>
      <c r="C182" s="164"/>
      <c r="D182" s="162"/>
      <c r="E182" s="969"/>
      <c r="F182" s="1000"/>
      <c r="G182" s="1000"/>
      <c r="H182" s="1000"/>
      <c r="I182" s="1000"/>
      <c r="J182" s="971"/>
      <c r="K182" s="1000"/>
      <c r="L182" s="541"/>
      <c r="M182" s="1000"/>
      <c r="N182" s="1000"/>
      <c r="O182" s="541"/>
      <c r="P182" s="541"/>
      <c r="Q182" s="1000"/>
      <c r="R182" s="1000"/>
      <c r="S182" s="971"/>
      <c r="T182" s="542"/>
      <c r="U182" s="542"/>
      <c r="V182" s="541"/>
      <c r="W182" s="543"/>
      <c r="X182" s="972"/>
      <c r="Y182" s="162"/>
      <c r="Z182" s="162"/>
      <c r="AA182" s="162"/>
      <c r="AB182" s="164"/>
      <c r="AC182" s="1001"/>
      <c r="AD182" s="974"/>
      <c r="AE182" s="975"/>
      <c r="AF182" s="544"/>
      <c r="AG182" s="1030"/>
      <c r="AH182" s="1007"/>
      <c r="AI182" s="978"/>
      <c r="AJ182" s="982"/>
      <c r="AK182" s="1040"/>
      <c r="AL182" s="985"/>
      <c r="AM182" s="991"/>
    </row>
    <row r="183" spans="1:39">
      <c r="A183" s="999"/>
      <c r="B183" s="164"/>
      <c r="C183" s="164"/>
      <c r="D183" s="162"/>
      <c r="E183" s="969"/>
      <c r="F183" s="1000"/>
      <c r="G183" s="1000"/>
      <c r="H183" s="1000"/>
      <c r="I183" s="1000"/>
      <c r="J183" s="971"/>
      <c r="K183" s="1000"/>
      <c r="L183" s="541"/>
      <c r="M183" s="1000"/>
      <c r="N183" s="1000"/>
      <c r="O183" s="541"/>
      <c r="P183" s="541"/>
      <c r="Q183" s="1000"/>
      <c r="R183" s="1000"/>
      <c r="S183" s="971"/>
      <c r="T183" s="542"/>
      <c r="U183" s="542"/>
      <c r="V183" s="541"/>
      <c r="W183" s="543"/>
      <c r="X183" s="972"/>
      <c r="Y183" s="162"/>
      <c r="Z183" s="162"/>
      <c r="AA183" s="162"/>
      <c r="AB183" s="164"/>
      <c r="AC183" s="1001"/>
      <c r="AD183" s="974"/>
      <c r="AE183" s="975"/>
      <c r="AF183" s="544"/>
      <c r="AG183" s="1030"/>
      <c r="AH183" s="1007"/>
      <c r="AI183" s="978"/>
      <c r="AJ183" s="982"/>
      <c r="AK183" s="1039"/>
      <c r="AL183" s="988"/>
    </row>
    <row r="184" spans="1:39">
      <c r="A184" s="999"/>
      <c r="B184" s="164"/>
      <c r="C184" s="164"/>
      <c r="D184" s="162"/>
      <c r="E184" s="164"/>
      <c r="F184" s="1000"/>
      <c r="G184" s="1000"/>
      <c r="H184" s="1000"/>
      <c r="I184" s="1000"/>
      <c r="J184" s="971"/>
      <c r="K184" s="1000"/>
      <c r="L184" s="541"/>
      <c r="M184" s="1000"/>
      <c r="N184" s="1000"/>
      <c r="O184" s="541"/>
      <c r="P184" s="541"/>
      <c r="Q184" s="1000"/>
      <c r="R184" s="1000"/>
      <c r="S184" s="971"/>
      <c r="T184" s="542"/>
      <c r="U184" s="542"/>
      <c r="V184" s="541"/>
      <c r="W184" s="543"/>
      <c r="X184" s="972"/>
      <c r="Y184" s="162"/>
      <c r="Z184" s="162"/>
      <c r="AA184" s="162"/>
      <c r="AB184" s="164"/>
      <c r="AC184" s="1001"/>
      <c r="AD184" s="974"/>
      <c r="AE184" s="975"/>
      <c r="AF184" s="544"/>
      <c r="AG184" s="1030"/>
      <c r="AH184" s="1007"/>
      <c r="AI184" s="978"/>
      <c r="AJ184" s="982"/>
      <c r="AK184" s="1039"/>
      <c r="AL184" s="988"/>
    </row>
    <row r="185" spans="1:39">
      <c r="A185" s="999"/>
      <c r="B185" s="164"/>
      <c r="C185" s="164"/>
      <c r="D185" s="162"/>
      <c r="E185" s="164"/>
      <c r="F185" s="1000"/>
      <c r="G185" s="1000"/>
      <c r="H185" s="1000"/>
      <c r="I185" s="1000"/>
      <c r="J185" s="971"/>
      <c r="K185" s="1000"/>
      <c r="L185" s="541"/>
      <c r="M185" s="1000"/>
      <c r="N185" s="1000"/>
      <c r="O185" s="541"/>
      <c r="P185" s="541"/>
      <c r="Q185" s="1000"/>
      <c r="R185" s="1000"/>
      <c r="S185" s="971"/>
      <c r="T185" s="542"/>
      <c r="U185" s="542"/>
      <c r="V185" s="541"/>
      <c r="W185" s="543"/>
      <c r="X185" s="972"/>
      <c r="Y185" s="162"/>
      <c r="Z185" s="162"/>
      <c r="AA185" s="162"/>
      <c r="AB185" s="164"/>
      <c r="AC185" s="1001"/>
      <c r="AD185" s="974"/>
      <c r="AE185" s="975"/>
      <c r="AF185" s="544"/>
      <c r="AG185" s="1030"/>
      <c r="AH185" s="1007"/>
      <c r="AI185" s="978"/>
      <c r="AJ185" s="982"/>
      <c r="AK185" s="1040"/>
      <c r="AL185" s="985"/>
      <c r="AM185" s="986"/>
    </row>
    <row r="186" spans="1:39">
      <c r="A186" s="999"/>
      <c r="B186" s="164"/>
      <c r="C186" s="164"/>
      <c r="D186" s="162"/>
      <c r="E186" s="164"/>
      <c r="F186" s="1000"/>
      <c r="G186" s="1000"/>
      <c r="H186" s="1000"/>
      <c r="I186" s="1000"/>
      <c r="J186" s="971"/>
      <c r="K186" s="1000"/>
      <c r="L186" s="541"/>
      <c r="M186" s="1000"/>
      <c r="N186" s="1000"/>
      <c r="O186" s="541"/>
      <c r="P186" s="541"/>
      <c r="Q186" s="1000"/>
      <c r="R186" s="1000"/>
      <c r="S186" s="971"/>
      <c r="T186" s="542"/>
      <c r="U186" s="542"/>
      <c r="V186" s="541"/>
      <c r="W186" s="543"/>
      <c r="X186" s="972"/>
      <c r="Y186" s="162"/>
      <c r="Z186" s="162"/>
      <c r="AA186" s="162"/>
      <c r="AB186" s="164"/>
      <c r="AC186" s="1001"/>
      <c r="AD186" s="974"/>
      <c r="AE186" s="975"/>
      <c r="AF186" s="544"/>
      <c r="AG186" s="1030"/>
      <c r="AH186" s="1007"/>
      <c r="AI186" s="978"/>
      <c r="AJ186" s="982"/>
      <c r="AK186" s="1040"/>
      <c r="AL186" s="985"/>
      <c r="AM186" s="991"/>
    </row>
    <row r="187" spans="1:39">
      <c r="A187" s="999"/>
      <c r="B187" s="164"/>
      <c r="C187" s="164"/>
      <c r="D187" s="162"/>
      <c r="E187" s="164"/>
      <c r="F187" s="1000"/>
      <c r="G187" s="1000"/>
      <c r="H187" s="1000"/>
      <c r="I187" s="1000"/>
      <c r="J187" s="971"/>
      <c r="K187" s="1000"/>
      <c r="L187" s="541"/>
      <c r="M187" s="1000"/>
      <c r="N187" s="1000"/>
      <c r="O187" s="541"/>
      <c r="P187" s="541"/>
      <c r="Q187" s="1000"/>
      <c r="R187" s="1000"/>
      <c r="S187" s="971"/>
      <c r="T187" s="542"/>
      <c r="U187" s="542"/>
      <c r="V187" s="541"/>
      <c r="W187" s="543"/>
      <c r="X187" s="972"/>
      <c r="Y187" s="162"/>
      <c r="Z187" s="162"/>
      <c r="AA187" s="162"/>
      <c r="AB187" s="164"/>
      <c r="AC187" s="1001"/>
      <c r="AD187" s="974"/>
      <c r="AE187" s="975"/>
      <c r="AF187" s="544"/>
      <c r="AG187" s="1030"/>
      <c r="AH187" s="1007"/>
      <c r="AI187" s="978"/>
      <c r="AJ187" s="982"/>
      <c r="AK187" s="1039"/>
      <c r="AL187" s="988"/>
    </row>
    <row r="188" spans="1:39">
      <c r="A188" s="999"/>
      <c r="B188" s="164"/>
      <c r="C188" s="164"/>
      <c r="D188" s="162"/>
      <c r="E188" s="164"/>
      <c r="F188" s="1000"/>
      <c r="G188" s="1000"/>
      <c r="H188" s="1000"/>
      <c r="I188" s="1000"/>
      <c r="J188" s="971"/>
      <c r="K188" s="1000"/>
      <c r="L188" s="541"/>
      <c r="M188" s="1000"/>
      <c r="N188" s="1000"/>
      <c r="O188" s="541"/>
      <c r="P188" s="541"/>
      <c r="Q188" s="1000"/>
      <c r="R188" s="1000"/>
      <c r="S188" s="971"/>
      <c r="T188" s="542"/>
      <c r="U188" s="542"/>
      <c r="V188" s="541"/>
      <c r="W188" s="543"/>
      <c r="X188" s="972"/>
      <c r="Y188" s="162"/>
      <c r="Z188" s="162"/>
      <c r="AA188" s="162"/>
      <c r="AB188" s="164"/>
      <c r="AC188" s="1001"/>
      <c r="AD188" s="974"/>
      <c r="AE188" s="975"/>
      <c r="AF188" s="544"/>
      <c r="AG188" s="1030"/>
      <c r="AH188" s="1007"/>
      <c r="AI188" s="978"/>
      <c r="AJ188" s="982"/>
      <c r="AK188" s="1039"/>
      <c r="AL188" s="988"/>
    </row>
    <row r="189" spans="1:39">
      <c r="A189" s="999"/>
      <c r="B189" s="164"/>
      <c r="C189" s="164"/>
      <c r="D189" s="162"/>
      <c r="E189" s="164"/>
      <c r="F189" s="1000"/>
      <c r="G189" s="1000"/>
      <c r="H189" s="1000"/>
      <c r="I189" s="1000"/>
      <c r="J189" s="971"/>
      <c r="K189" s="1000"/>
      <c r="L189" s="541"/>
      <c r="M189" s="1000"/>
      <c r="N189" s="1000"/>
      <c r="O189" s="541"/>
      <c r="P189" s="541"/>
      <c r="Q189" s="1000"/>
      <c r="R189" s="1000"/>
      <c r="S189" s="971"/>
      <c r="T189" s="542"/>
      <c r="U189" s="542"/>
      <c r="V189" s="541"/>
      <c r="W189" s="543"/>
      <c r="X189" s="972"/>
      <c r="Y189" s="162"/>
      <c r="Z189" s="162"/>
      <c r="AA189" s="162"/>
      <c r="AB189" s="164"/>
      <c r="AC189" s="1001"/>
      <c r="AD189" s="974"/>
      <c r="AE189" s="975"/>
      <c r="AF189" s="544"/>
      <c r="AG189" s="1030"/>
      <c r="AH189" s="1007"/>
      <c r="AI189" s="978"/>
      <c r="AJ189" s="982"/>
      <c r="AK189" s="1040"/>
      <c r="AL189" s="985"/>
      <c r="AM189" s="986"/>
    </row>
    <row r="190" spans="1:39">
      <c r="A190" s="999"/>
      <c r="B190" s="164"/>
      <c r="C190" s="164"/>
      <c r="D190" s="162"/>
      <c r="E190" s="164"/>
      <c r="F190" s="1000"/>
      <c r="G190" s="1000"/>
      <c r="H190" s="1000"/>
      <c r="I190" s="1000"/>
      <c r="J190" s="971"/>
      <c r="K190" s="1000"/>
      <c r="L190" s="541"/>
      <c r="M190" s="1000"/>
      <c r="N190" s="1000"/>
      <c r="O190" s="541"/>
      <c r="P190" s="541"/>
      <c r="Q190" s="1000"/>
      <c r="R190" s="1000"/>
      <c r="S190" s="971"/>
      <c r="T190" s="542"/>
      <c r="U190" s="542"/>
      <c r="V190" s="541"/>
      <c r="W190" s="543"/>
      <c r="X190" s="972"/>
      <c r="Y190" s="162"/>
      <c r="Z190" s="162"/>
      <c r="AA190" s="162"/>
      <c r="AB190" s="164"/>
      <c r="AC190" s="1001"/>
      <c r="AD190" s="974"/>
      <c r="AE190" s="975"/>
      <c r="AF190" s="544"/>
      <c r="AG190" s="1030"/>
      <c r="AH190" s="1007"/>
      <c r="AI190" s="978"/>
      <c r="AJ190" s="982"/>
      <c r="AK190" s="1040"/>
      <c r="AL190" s="985"/>
      <c r="AM190" s="991"/>
    </row>
    <row r="191" spans="1:39">
      <c r="A191" s="999"/>
      <c r="B191" s="164"/>
      <c r="C191" s="164"/>
      <c r="D191" s="162"/>
      <c r="E191" s="164"/>
      <c r="F191" s="1000"/>
      <c r="G191" s="1000"/>
      <c r="H191" s="1000"/>
      <c r="I191" s="1000"/>
      <c r="J191" s="971"/>
      <c r="K191" s="1000"/>
      <c r="L191" s="541"/>
      <c r="M191" s="1000"/>
      <c r="N191" s="1000"/>
      <c r="O191" s="541"/>
      <c r="P191" s="541"/>
      <c r="Q191" s="1000"/>
      <c r="R191" s="1000"/>
      <c r="S191" s="971"/>
      <c r="T191" s="542"/>
      <c r="U191" s="542"/>
      <c r="V191" s="541"/>
      <c r="W191" s="543"/>
      <c r="X191" s="972"/>
      <c r="Y191" s="162"/>
      <c r="Z191" s="162"/>
      <c r="AA191" s="162"/>
      <c r="AB191" s="164"/>
      <c r="AC191" s="1001"/>
      <c r="AD191" s="974"/>
      <c r="AE191" s="975"/>
      <c r="AF191" s="544"/>
      <c r="AG191" s="1030"/>
      <c r="AH191" s="1007"/>
      <c r="AI191" s="978"/>
      <c r="AJ191" s="982"/>
      <c r="AK191" s="1039"/>
      <c r="AL191" s="988"/>
    </row>
    <row r="192" spans="1:39">
      <c r="A192" s="999"/>
      <c r="B192" s="164"/>
      <c r="C192" s="164"/>
      <c r="D192" s="162"/>
      <c r="E192" s="164"/>
      <c r="F192" s="1000"/>
      <c r="G192" s="1000"/>
      <c r="H192" s="1000"/>
      <c r="I192" s="1000"/>
      <c r="J192" s="971"/>
      <c r="K192" s="1000"/>
      <c r="L192" s="541"/>
      <c r="M192" s="1000"/>
      <c r="N192" s="1000"/>
      <c r="O192" s="541"/>
      <c r="P192" s="541"/>
      <c r="Q192" s="1000"/>
      <c r="R192" s="1000"/>
      <c r="S192" s="971"/>
      <c r="T192" s="542"/>
      <c r="U192" s="542"/>
      <c r="V192" s="541"/>
      <c r="W192" s="543"/>
      <c r="X192" s="972"/>
      <c r="Y192" s="162"/>
      <c r="Z192" s="162"/>
      <c r="AA192" s="162"/>
      <c r="AB192" s="164"/>
      <c r="AC192" s="1001"/>
      <c r="AD192" s="974"/>
      <c r="AE192" s="975"/>
      <c r="AF192" s="544"/>
      <c r="AG192" s="1030"/>
      <c r="AH192" s="1007"/>
      <c r="AI192" s="978"/>
      <c r="AJ192" s="982"/>
      <c r="AK192" s="1039"/>
      <c r="AL192" s="988"/>
    </row>
    <row r="193" spans="1:39">
      <c r="A193" s="999"/>
      <c r="B193" s="164"/>
      <c r="C193" s="164"/>
      <c r="D193" s="162"/>
      <c r="E193" s="164"/>
      <c r="F193" s="1000"/>
      <c r="G193" s="1000"/>
      <c r="H193" s="1000"/>
      <c r="I193" s="1000"/>
      <c r="J193" s="971"/>
      <c r="K193" s="1000"/>
      <c r="L193" s="541"/>
      <c r="M193" s="1000"/>
      <c r="N193" s="1000"/>
      <c r="O193" s="541"/>
      <c r="P193" s="541"/>
      <c r="Q193" s="1000"/>
      <c r="R193" s="1000"/>
      <c r="S193" s="971"/>
      <c r="T193" s="542"/>
      <c r="U193" s="542"/>
      <c r="V193" s="541"/>
      <c r="W193" s="543"/>
      <c r="X193" s="972"/>
      <c r="Y193" s="162"/>
      <c r="Z193" s="162"/>
      <c r="AA193" s="162"/>
      <c r="AB193" s="164"/>
      <c r="AC193" s="1001"/>
      <c r="AD193" s="974"/>
      <c r="AE193" s="975"/>
      <c r="AF193" s="544"/>
      <c r="AG193" s="1030"/>
      <c r="AH193" s="1007"/>
      <c r="AI193" s="978"/>
      <c r="AJ193" s="982"/>
      <c r="AK193" s="1039"/>
      <c r="AL193" s="988"/>
    </row>
    <row r="194" spans="1:39">
      <c r="A194" s="999"/>
      <c r="B194" s="164"/>
      <c r="C194" s="164"/>
      <c r="D194" s="162"/>
      <c r="E194" s="164"/>
      <c r="F194" s="1000"/>
      <c r="G194" s="1000"/>
      <c r="H194" s="1000"/>
      <c r="I194" s="1000"/>
      <c r="J194" s="971"/>
      <c r="K194" s="1000"/>
      <c r="L194" s="541"/>
      <c r="M194" s="1000"/>
      <c r="N194" s="1000"/>
      <c r="O194" s="541"/>
      <c r="P194" s="541"/>
      <c r="Q194" s="1000"/>
      <c r="R194" s="1000"/>
      <c r="S194" s="971"/>
      <c r="T194" s="542"/>
      <c r="U194" s="542"/>
      <c r="V194" s="541"/>
      <c r="W194" s="543"/>
      <c r="X194" s="972"/>
      <c r="Y194" s="162"/>
      <c r="Z194" s="162"/>
      <c r="AA194" s="162"/>
      <c r="AB194" s="164"/>
      <c r="AC194" s="1001"/>
      <c r="AD194" s="974"/>
      <c r="AE194" s="975"/>
      <c r="AF194" s="544"/>
      <c r="AG194" s="1030"/>
      <c r="AH194" s="1007"/>
      <c r="AI194" s="978"/>
      <c r="AJ194" s="982"/>
      <c r="AK194" s="1040"/>
      <c r="AL194" s="985"/>
      <c r="AM194" s="986"/>
    </row>
    <row r="195" spans="1:39">
      <c r="A195" s="999"/>
      <c r="B195" s="164"/>
      <c r="C195" s="164"/>
      <c r="D195" s="162"/>
      <c r="E195" s="164"/>
      <c r="F195" s="1000"/>
      <c r="G195" s="1000"/>
      <c r="H195" s="1000"/>
      <c r="I195" s="1000"/>
      <c r="J195" s="971"/>
      <c r="K195" s="1000"/>
      <c r="L195" s="541"/>
      <c r="M195" s="1000"/>
      <c r="N195" s="1000"/>
      <c r="O195" s="541"/>
      <c r="P195" s="541"/>
      <c r="Q195" s="1000"/>
      <c r="R195" s="1000"/>
      <c r="S195" s="971"/>
      <c r="T195" s="542"/>
      <c r="U195" s="542"/>
      <c r="V195" s="541"/>
      <c r="W195" s="543"/>
      <c r="X195" s="972"/>
      <c r="Y195" s="162"/>
      <c r="Z195" s="162"/>
      <c r="AA195" s="162"/>
      <c r="AB195" s="164"/>
      <c r="AC195" s="1001"/>
      <c r="AD195" s="974"/>
      <c r="AE195" s="975"/>
      <c r="AF195" s="544"/>
      <c r="AG195" s="1030"/>
      <c r="AH195" s="1007"/>
      <c r="AI195" s="978"/>
      <c r="AJ195" s="982"/>
      <c r="AK195" s="1040"/>
      <c r="AL195" s="985"/>
      <c r="AM195" s="991"/>
    </row>
    <row r="196" spans="1:39">
      <c r="A196" s="999"/>
      <c r="B196" s="164"/>
      <c r="C196" s="164"/>
      <c r="D196" s="162"/>
      <c r="E196" s="164"/>
      <c r="F196" s="1000"/>
      <c r="G196" s="1000"/>
      <c r="H196" s="1000"/>
      <c r="I196" s="1000"/>
      <c r="J196" s="971"/>
      <c r="K196" s="1000"/>
      <c r="L196" s="541"/>
      <c r="M196" s="1000"/>
      <c r="N196" s="1000"/>
      <c r="O196" s="541"/>
      <c r="P196" s="541"/>
      <c r="Q196" s="1000"/>
      <c r="R196" s="1000"/>
      <c r="S196" s="971"/>
      <c r="T196" s="542"/>
      <c r="U196" s="542"/>
      <c r="V196" s="541"/>
      <c r="W196" s="543"/>
      <c r="X196" s="972"/>
      <c r="Y196" s="162"/>
      <c r="Z196" s="162"/>
      <c r="AA196" s="162"/>
      <c r="AB196" s="164"/>
      <c r="AC196" s="1001"/>
      <c r="AD196" s="974"/>
      <c r="AE196" s="975"/>
      <c r="AF196" s="544"/>
      <c r="AG196" s="1030"/>
      <c r="AH196" s="1007"/>
      <c r="AI196" s="978"/>
      <c r="AJ196" s="982"/>
      <c r="AK196" s="1039"/>
      <c r="AL196" s="988"/>
    </row>
    <row r="197" spans="1:39">
      <c r="A197" s="999"/>
      <c r="B197" s="164"/>
      <c r="C197" s="164"/>
      <c r="D197" s="162"/>
      <c r="E197" s="164"/>
      <c r="F197" s="1000"/>
      <c r="G197" s="1000"/>
      <c r="H197" s="1000"/>
      <c r="I197" s="1000"/>
      <c r="J197" s="971"/>
      <c r="K197" s="1000"/>
      <c r="L197" s="541"/>
      <c r="M197" s="1000"/>
      <c r="N197" s="1000"/>
      <c r="O197" s="541"/>
      <c r="P197" s="541"/>
      <c r="Q197" s="1000"/>
      <c r="R197" s="1000"/>
      <c r="S197" s="971"/>
      <c r="T197" s="542"/>
      <c r="U197" s="542"/>
      <c r="V197" s="541"/>
      <c r="W197" s="543"/>
      <c r="X197" s="972"/>
      <c r="Y197" s="162"/>
      <c r="Z197" s="162"/>
      <c r="AA197" s="162"/>
      <c r="AB197" s="164"/>
      <c r="AC197" s="1001"/>
      <c r="AD197" s="974"/>
      <c r="AE197" s="975"/>
      <c r="AF197" s="544"/>
      <c r="AG197" s="1030"/>
      <c r="AH197" s="1007"/>
      <c r="AI197" s="978"/>
      <c r="AJ197" s="982"/>
      <c r="AK197" s="1039"/>
      <c r="AL197" s="988"/>
    </row>
    <row r="198" spans="1:39">
      <c r="A198" s="999"/>
      <c r="B198" s="164"/>
      <c r="C198" s="164"/>
      <c r="D198" s="162"/>
      <c r="E198" s="164"/>
      <c r="F198" s="1000"/>
      <c r="G198" s="1000"/>
      <c r="H198" s="164"/>
      <c r="I198" s="164"/>
      <c r="J198" s="971"/>
      <c r="K198" s="164"/>
      <c r="L198" s="541"/>
      <c r="M198" s="164"/>
      <c r="N198" s="164"/>
      <c r="O198" s="541"/>
      <c r="P198" s="541"/>
      <c r="Q198" s="1000"/>
      <c r="R198" s="1000"/>
      <c r="S198" s="971"/>
      <c r="T198" s="542"/>
      <c r="U198" s="542"/>
      <c r="V198" s="541"/>
      <c r="W198" s="543"/>
      <c r="X198" s="972"/>
      <c r="Y198" s="162"/>
      <c r="Z198" s="162"/>
      <c r="AA198" s="162"/>
      <c r="AB198" s="164"/>
      <c r="AC198" s="1001"/>
      <c r="AD198" s="974"/>
      <c r="AE198" s="975"/>
      <c r="AF198" s="544"/>
      <c r="AG198" s="1030"/>
      <c r="AH198" s="1007"/>
      <c r="AI198" s="978"/>
      <c r="AJ198" s="982"/>
      <c r="AK198" s="1039"/>
      <c r="AL198" s="988"/>
    </row>
    <row r="199" spans="1:39">
      <c r="A199" s="999"/>
      <c r="B199" s="164"/>
      <c r="C199" s="164"/>
      <c r="D199" s="162"/>
      <c r="E199" s="164"/>
      <c r="F199" s="1000"/>
      <c r="G199" s="1000"/>
      <c r="H199" s="1000"/>
      <c r="I199" s="1000"/>
      <c r="J199" s="971"/>
      <c r="K199" s="1000"/>
      <c r="L199" s="541"/>
      <c r="M199" s="1000"/>
      <c r="N199" s="1000"/>
      <c r="O199" s="541"/>
      <c r="P199" s="541"/>
      <c r="Q199" s="1000"/>
      <c r="R199" s="1000"/>
      <c r="S199" s="971"/>
      <c r="T199" s="542"/>
      <c r="U199" s="542"/>
      <c r="V199" s="541"/>
      <c r="W199" s="543"/>
      <c r="X199" s="972"/>
      <c r="Y199" s="162"/>
      <c r="Z199" s="162"/>
      <c r="AA199" s="162"/>
      <c r="AB199" s="164"/>
      <c r="AC199" s="1001"/>
      <c r="AD199" s="974"/>
      <c r="AE199" s="975"/>
      <c r="AF199" s="544"/>
      <c r="AG199" s="1030"/>
      <c r="AH199" s="1007"/>
      <c r="AI199" s="978"/>
      <c r="AJ199" s="982"/>
      <c r="AK199" s="1040"/>
      <c r="AL199" s="985"/>
      <c r="AM199" s="986"/>
    </row>
    <row r="200" spans="1:39">
      <c r="A200" s="999"/>
      <c r="B200" s="164"/>
      <c r="C200" s="164"/>
      <c r="D200" s="162"/>
      <c r="E200" s="164"/>
      <c r="F200" s="1000"/>
      <c r="G200" s="1000"/>
      <c r="H200" s="1000"/>
      <c r="I200" s="1000"/>
      <c r="J200" s="971"/>
      <c r="K200" s="1000"/>
      <c r="L200" s="541"/>
      <c r="M200" s="1000"/>
      <c r="N200" s="1000"/>
      <c r="O200" s="541"/>
      <c r="P200" s="541"/>
      <c r="Q200" s="1000"/>
      <c r="R200" s="1000"/>
      <c r="S200" s="971"/>
      <c r="T200" s="542"/>
      <c r="U200" s="542"/>
      <c r="V200" s="541"/>
      <c r="W200" s="543"/>
      <c r="X200" s="972"/>
      <c r="Y200" s="162"/>
      <c r="Z200" s="162"/>
      <c r="AA200" s="162"/>
      <c r="AB200" s="164"/>
      <c r="AC200" s="1001"/>
      <c r="AD200" s="974"/>
      <c r="AE200" s="975"/>
      <c r="AF200" s="544"/>
      <c r="AG200" s="1030"/>
      <c r="AH200" s="1007"/>
      <c r="AI200" s="978"/>
      <c r="AJ200" s="982"/>
      <c r="AK200" s="1040"/>
      <c r="AL200" s="985"/>
      <c r="AM200" s="991"/>
    </row>
    <row r="201" spans="1:39">
      <c r="A201" s="999"/>
      <c r="B201" s="164"/>
      <c r="C201" s="164"/>
      <c r="D201" s="162"/>
      <c r="E201" s="164"/>
      <c r="F201" s="1000"/>
      <c r="G201" s="1000"/>
      <c r="H201" s="1000"/>
      <c r="I201" s="1000"/>
      <c r="J201" s="971"/>
      <c r="K201" s="1000"/>
      <c r="L201" s="541"/>
      <c r="M201" s="1000"/>
      <c r="N201" s="1000"/>
      <c r="O201" s="541"/>
      <c r="P201" s="541"/>
      <c r="Q201" s="1000"/>
      <c r="R201" s="1000"/>
      <c r="S201" s="971"/>
      <c r="T201" s="542"/>
      <c r="U201" s="542"/>
      <c r="V201" s="541"/>
      <c r="W201" s="543"/>
      <c r="X201" s="972"/>
      <c r="Y201" s="162"/>
      <c r="Z201" s="162"/>
      <c r="AA201" s="162"/>
      <c r="AB201" s="164"/>
      <c r="AC201" s="1001"/>
      <c r="AD201" s="974"/>
      <c r="AE201" s="975"/>
      <c r="AF201" s="544"/>
      <c r="AG201" s="1030"/>
      <c r="AH201" s="1007"/>
      <c r="AI201" s="978"/>
      <c r="AJ201" s="982"/>
      <c r="AK201" s="1039"/>
      <c r="AL201" s="988"/>
    </row>
    <row r="202" spans="1:39">
      <c r="A202" s="999"/>
      <c r="B202" s="164"/>
      <c r="C202" s="164"/>
      <c r="D202" s="162"/>
      <c r="E202" s="164"/>
      <c r="F202" s="1000"/>
      <c r="G202" s="1000"/>
      <c r="H202" s="1000"/>
      <c r="I202" s="1000"/>
      <c r="J202" s="971"/>
      <c r="K202" s="1000"/>
      <c r="L202" s="541"/>
      <c r="M202" s="1000"/>
      <c r="N202" s="1000"/>
      <c r="O202" s="541"/>
      <c r="P202" s="541"/>
      <c r="Q202" s="1000"/>
      <c r="R202" s="1000"/>
      <c r="S202" s="971"/>
      <c r="T202" s="542"/>
      <c r="U202" s="542"/>
      <c r="V202" s="541"/>
      <c r="W202" s="543"/>
      <c r="X202" s="972"/>
      <c r="Y202" s="162"/>
      <c r="Z202" s="162"/>
      <c r="AA202" s="162"/>
      <c r="AB202" s="164"/>
      <c r="AC202" s="1001"/>
      <c r="AD202" s="974"/>
      <c r="AE202" s="975"/>
      <c r="AF202" s="544"/>
      <c r="AG202" s="1030"/>
      <c r="AH202" s="1007"/>
      <c r="AI202" s="978"/>
      <c r="AJ202" s="982"/>
      <c r="AK202" s="1040"/>
      <c r="AL202" s="985"/>
      <c r="AM202" s="986"/>
    </row>
    <row r="203" spans="1:39">
      <c r="A203" s="999"/>
      <c r="B203" s="164"/>
      <c r="C203" s="164"/>
      <c r="D203" s="162"/>
      <c r="E203" s="164"/>
      <c r="F203" s="1000"/>
      <c r="G203" s="1000"/>
      <c r="H203" s="1000"/>
      <c r="I203" s="1000"/>
      <c r="J203" s="971"/>
      <c r="K203" s="1000"/>
      <c r="L203" s="541"/>
      <c r="M203" s="1000"/>
      <c r="N203" s="1000"/>
      <c r="O203" s="541"/>
      <c r="P203" s="541"/>
      <c r="Q203" s="1000"/>
      <c r="R203" s="1000"/>
      <c r="S203" s="971"/>
      <c r="T203" s="542"/>
      <c r="U203" s="542"/>
      <c r="V203" s="541"/>
      <c r="W203" s="543"/>
      <c r="X203" s="972"/>
      <c r="Y203" s="162"/>
      <c r="Z203" s="162"/>
      <c r="AA203" s="162"/>
      <c r="AB203" s="164"/>
      <c r="AC203" s="1001"/>
      <c r="AD203" s="974"/>
      <c r="AE203" s="975"/>
      <c r="AF203" s="544"/>
      <c r="AG203" s="1030"/>
      <c r="AH203" s="1007"/>
      <c r="AI203" s="978"/>
      <c r="AJ203" s="982"/>
      <c r="AK203" s="1040"/>
      <c r="AL203" s="985"/>
      <c r="AM203" s="991"/>
    </row>
    <row r="204" spans="1:39">
      <c r="A204" s="999"/>
      <c r="B204" s="164"/>
      <c r="C204" s="164"/>
      <c r="D204" s="162"/>
      <c r="E204" s="164"/>
      <c r="F204" s="1000"/>
      <c r="G204" s="1000"/>
      <c r="H204" s="1000"/>
      <c r="I204" s="1000"/>
      <c r="J204" s="971"/>
      <c r="K204" s="1000"/>
      <c r="L204" s="541"/>
      <c r="M204" s="1000"/>
      <c r="N204" s="1000"/>
      <c r="O204" s="541"/>
      <c r="P204" s="541"/>
      <c r="Q204" s="1000"/>
      <c r="R204" s="1000"/>
      <c r="S204" s="971"/>
      <c r="T204" s="542"/>
      <c r="U204" s="542"/>
      <c r="V204" s="541"/>
      <c r="W204" s="543"/>
      <c r="X204" s="972"/>
      <c r="Y204" s="162"/>
      <c r="Z204" s="162"/>
      <c r="AA204" s="162"/>
      <c r="AB204" s="164"/>
      <c r="AC204" s="1001"/>
      <c r="AD204" s="974"/>
      <c r="AE204" s="975"/>
      <c r="AF204" s="544"/>
      <c r="AG204" s="1030"/>
      <c r="AH204" s="1007"/>
      <c r="AI204" s="978"/>
      <c r="AJ204" s="982"/>
      <c r="AK204" s="1039"/>
      <c r="AL204" s="988"/>
    </row>
    <row r="205" spans="1:39">
      <c r="A205" s="999"/>
      <c r="B205" s="164"/>
      <c r="C205" s="164"/>
      <c r="D205" s="162"/>
      <c r="E205" s="164"/>
      <c r="F205" s="1000"/>
      <c r="G205" s="1000"/>
      <c r="H205" s="1000"/>
      <c r="I205" s="1000"/>
      <c r="J205" s="971"/>
      <c r="K205" s="1000"/>
      <c r="L205" s="541"/>
      <c r="M205" s="1000"/>
      <c r="N205" s="1000"/>
      <c r="O205" s="541"/>
      <c r="P205" s="541"/>
      <c r="Q205" s="1000"/>
      <c r="R205" s="1000"/>
      <c r="S205" s="971"/>
      <c r="T205" s="542"/>
      <c r="U205" s="542"/>
      <c r="V205" s="541"/>
      <c r="W205" s="543"/>
      <c r="X205" s="972"/>
      <c r="Y205" s="162"/>
      <c r="Z205" s="162"/>
      <c r="AA205" s="162"/>
      <c r="AB205" s="164"/>
      <c r="AC205" s="1001"/>
      <c r="AD205" s="974"/>
      <c r="AE205" s="975"/>
      <c r="AF205" s="544"/>
      <c r="AG205" s="1030"/>
      <c r="AH205" s="1007"/>
      <c r="AI205" s="978"/>
      <c r="AJ205" s="982"/>
      <c r="AK205" s="1040"/>
      <c r="AL205" s="985"/>
      <c r="AM205" s="986"/>
    </row>
    <row r="206" spans="1:39">
      <c r="A206" s="999"/>
      <c r="B206" s="164"/>
      <c r="C206" s="164"/>
      <c r="D206" s="162"/>
      <c r="E206" s="164"/>
      <c r="F206" s="1000"/>
      <c r="G206" s="1000"/>
      <c r="H206" s="1000"/>
      <c r="I206" s="1000"/>
      <c r="J206" s="971"/>
      <c r="K206" s="1000"/>
      <c r="L206" s="541"/>
      <c r="M206" s="1000"/>
      <c r="N206" s="1000"/>
      <c r="O206" s="541"/>
      <c r="P206" s="541"/>
      <c r="Q206" s="1000"/>
      <c r="R206" s="1000"/>
      <c r="S206" s="971"/>
      <c r="T206" s="542"/>
      <c r="U206" s="542"/>
      <c r="V206" s="541"/>
      <c r="W206" s="543"/>
      <c r="X206" s="972"/>
      <c r="Y206" s="162"/>
      <c r="Z206" s="162"/>
      <c r="AA206" s="162"/>
      <c r="AB206" s="164"/>
      <c r="AC206" s="1001"/>
      <c r="AD206" s="974"/>
      <c r="AE206" s="975"/>
      <c r="AF206" s="544"/>
      <c r="AG206" s="1030"/>
      <c r="AH206" s="1007"/>
      <c r="AI206" s="978"/>
      <c r="AJ206" s="982"/>
      <c r="AK206" s="1040"/>
      <c r="AL206" s="985"/>
      <c r="AM206" s="991"/>
    </row>
    <row r="207" spans="1:39">
      <c r="A207" s="999"/>
      <c r="B207" s="164"/>
      <c r="C207" s="164"/>
      <c r="D207" s="162"/>
      <c r="E207" s="164"/>
      <c r="F207" s="1000"/>
      <c r="G207" s="1000"/>
      <c r="H207" s="1000"/>
      <c r="I207" s="1000"/>
      <c r="J207" s="971"/>
      <c r="K207" s="1000"/>
      <c r="L207" s="541"/>
      <c r="M207" s="1000"/>
      <c r="N207" s="1000"/>
      <c r="O207" s="541"/>
      <c r="P207" s="541"/>
      <c r="Q207" s="1000"/>
      <c r="R207" s="1000"/>
      <c r="S207" s="971"/>
      <c r="T207" s="542"/>
      <c r="U207" s="542"/>
      <c r="V207" s="541"/>
      <c r="W207" s="543"/>
      <c r="X207" s="972"/>
      <c r="Y207" s="162"/>
      <c r="Z207" s="162"/>
      <c r="AA207" s="162"/>
      <c r="AB207" s="164"/>
      <c r="AC207" s="1001"/>
      <c r="AD207" s="974"/>
      <c r="AE207" s="975"/>
      <c r="AF207" s="544"/>
      <c r="AG207" s="1030"/>
      <c r="AH207" s="1007"/>
      <c r="AI207" s="978"/>
      <c r="AJ207" s="982"/>
      <c r="AK207" s="1039"/>
      <c r="AL207" s="988"/>
    </row>
    <row r="208" spans="1:39">
      <c r="A208" s="999"/>
      <c r="B208" s="164"/>
      <c r="C208" s="164"/>
      <c r="D208" s="162"/>
      <c r="E208" s="164"/>
      <c r="F208" s="1000"/>
      <c r="G208" s="1000"/>
      <c r="H208" s="1000"/>
      <c r="I208" s="1000"/>
      <c r="J208" s="971"/>
      <c r="K208" s="1000"/>
      <c r="L208" s="541"/>
      <c r="M208" s="1000"/>
      <c r="N208" s="1000"/>
      <c r="O208" s="541"/>
      <c r="P208" s="541"/>
      <c r="Q208" s="1000"/>
      <c r="R208" s="1000"/>
      <c r="S208" s="971"/>
      <c r="T208" s="542"/>
      <c r="U208" s="542"/>
      <c r="V208" s="541"/>
      <c r="W208" s="543"/>
      <c r="X208" s="972"/>
      <c r="Y208" s="162"/>
      <c r="Z208" s="162"/>
      <c r="AA208" s="162"/>
      <c r="AB208" s="164"/>
      <c r="AC208" s="1001"/>
      <c r="AD208" s="974"/>
      <c r="AE208" s="975"/>
      <c r="AF208" s="544"/>
      <c r="AG208" s="1030"/>
      <c r="AH208" s="1007"/>
      <c r="AI208" s="978"/>
      <c r="AJ208" s="982"/>
      <c r="AK208" s="1039"/>
      <c r="AL208" s="988"/>
    </row>
    <row r="209" spans="1:39">
      <c r="A209" s="999"/>
      <c r="B209" s="164"/>
      <c r="C209" s="164"/>
      <c r="D209" s="162"/>
      <c r="E209" s="164"/>
      <c r="F209" s="1000"/>
      <c r="G209" s="1000"/>
      <c r="H209" s="1000"/>
      <c r="I209" s="1000"/>
      <c r="J209" s="971"/>
      <c r="K209" s="1000"/>
      <c r="L209" s="541"/>
      <c r="M209" s="1000"/>
      <c r="N209" s="1000"/>
      <c r="O209" s="541"/>
      <c r="P209" s="541"/>
      <c r="Q209" s="1000"/>
      <c r="R209" s="1000"/>
      <c r="S209" s="971"/>
      <c r="T209" s="542"/>
      <c r="U209" s="542"/>
      <c r="V209" s="541"/>
      <c r="W209" s="543"/>
      <c r="X209" s="972"/>
      <c r="Y209" s="162"/>
      <c r="Z209" s="162"/>
      <c r="AA209" s="162"/>
      <c r="AB209" s="164"/>
      <c r="AC209" s="1001"/>
      <c r="AD209" s="974"/>
      <c r="AE209" s="975"/>
      <c r="AF209" s="544"/>
      <c r="AG209" s="1030"/>
      <c r="AH209" s="1007"/>
      <c r="AI209" s="978"/>
      <c r="AJ209" s="982"/>
      <c r="AK209" s="1040"/>
      <c r="AL209" s="985"/>
      <c r="AM209" s="986"/>
    </row>
    <row r="210" spans="1:39">
      <c r="A210" s="999"/>
      <c r="B210" s="164"/>
      <c r="C210" s="164"/>
      <c r="D210" s="162"/>
      <c r="E210" s="164"/>
      <c r="F210" s="1000"/>
      <c r="G210" s="1000"/>
      <c r="H210" s="1000"/>
      <c r="I210" s="1000"/>
      <c r="J210" s="971"/>
      <c r="K210" s="1000"/>
      <c r="L210" s="541"/>
      <c r="M210" s="1000"/>
      <c r="N210" s="1000"/>
      <c r="O210" s="541"/>
      <c r="P210" s="541"/>
      <c r="Q210" s="1000"/>
      <c r="R210" s="1000"/>
      <c r="S210" s="971"/>
      <c r="T210" s="542"/>
      <c r="U210" s="542"/>
      <c r="V210" s="541"/>
      <c r="W210" s="543"/>
      <c r="X210" s="972"/>
      <c r="Y210" s="162"/>
      <c r="Z210" s="162"/>
      <c r="AA210" s="162"/>
      <c r="AB210" s="164"/>
      <c r="AC210" s="1001"/>
      <c r="AD210" s="974"/>
      <c r="AE210" s="975"/>
      <c r="AF210" s="544"/>
      <c r="AG210" s="1030"/>
      <c r="AH210" s="1007"/>
      <c r="AI210" s="978"/>
      <c r="AJ210" s="978"/>
      <c r="AK210" s="1040"/>
      <c r="AL210" s="985"/>
      <c r="AM210" s="991"/>
    </row>
    <row r="211" spans="1:39">
      <c r="AL211" s="1003"/>
    </row>
    <row r="212" spans="1:39">
      <c r="AL212" s="1003"/>
    </row>
    <row r="213" spans="1:39">
      <c r="AL213" s="1003"/>
    </row>
    <row r="214" spans="1:39">
      <c r="AL214" s="1003"/>
    </row>
    <row r="215" spans="1:39">
      <c r="AL215" s="1003"/>
    </row>
    <row r="216" spans="1:39">
      <c r="AL216" s="1003"/>
    </row>
    <row r="217" spans="1:39">
      <c r="AL217" s="1003"/>
    </row>
    <row r="218" spans="1:39">
      <c r="AL218" s="1003"/>
    </row>
  </sheetData>
  <mergeCells count="10">
    <mergeCell ref="A1:B1"/>
    <mergeCell ref="C1:AG1"/>
    <mergeCell ref="AH1:AM1"/>
    <mergeCell ref="B6:C6"/>
    <mergeCell ref="A2:B5"/>
    <mergeCell ref="C2:AI5"/>
    <mergeCell ref="AJ2:AK3"/>
    <mergeCell ref="AL2:AM3"/>
    <mergeCell ref="AJ4:AM4"/>
    <mergeCell ref="AJ5:AM5"/>
  </mergeCells>
  <phoneticPr fontId="34" type="noConversion"/>
  <conditionalFormatting sqref="A6 X9:AA119 X120:X210">
    <cfRule type="cellIs" dxfId="134" priority="6" operator="equal">
      <formula>"NCD-2001"</formula>
    </cfRule>
    <cfRule type="cellIs" dxfId="133" priority="7" operator="equal">
      <formula>"NBS-6259"</formula>
    </cfRule>
  </conditionalFormatting>
  <conditionalFormatting sqref="D6">
    <cfRule type="cellIs" dxfId="132" priority="11" operator="equal">
      <formula>"NCD-2001"</formula>
    </cfRule>
    <cfRule type="cellIs" dxfId="131" priority="12" operator="equal">
      <formula>"NBS-6259"</formula>
    </cfRule>
  </conditionalFormatting>
  <conditionalFormatting sqref="E1 E6:E1048576">
    <cfRule type="cellIs" dxfId="130" priority="2" operator="equal">
      <formula>"ENTRADA"</formula>
    </cfRule>
    <cfRule type="cellIs" dxfId="129" priority="3" operator="equal">
      <formula>"SALIDA"</formula>
    </cfRule>
  </conditionalFormatting>
  <conditionalFormatting sqref="C2">
    <cfRule type="duplicateValues" dxfId="128" priority="1"/>
  </conditionalFormatting>
  <conditionalFormatting sqref="C1">
    <cfRule type="duplicateValues" dxfId="127" priority="6013"/>
  </conditionalFormatting>
  <pageMargins left="0.7" right="0.7" top="0.75" bottom="0.75" header="0.3" footer="0.3"/>
  <pageSetup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2F06CD-0BBA-4E12-998A-3489DE08D2A6}">
  <sheetPr>
    <tabColor rgb="FFFF3300"/>
  </sheetPr>
  <dimension ref="A1:AM221"/>
  <sheetViews>
    <sheetView showGridLines="0" zoomScaleNormal="100" workbookViewId="0">
      <pane ySplit="8" topLeftCell="A9" activePane="bottomLeft" state="frozen"/>
      <selection pane="bottomLeft" activeCell="AN1" sqref="A1:XFD4"/>
    </sheetView>
  </sheetViews>
  <sheetFormatPr baseColWidth="10" defaultColWidth="7.375" defaultRowHeight="10.9"/>
  <cols>
    <col min="1" max="1" width="11.25" style="957" bestFit="1" customWidth="1"/>
    <col min="2" max="2" width="19.875" style="957" customWidth="1"/>
    <col min="3" max="3" width="15.125" style="957" customWidth="1"/>
    <col min="4" max="4" width="46.875" style="158" customWidth="1"/>
    <col min="5" max="5" width="16.75" style="957" bestFit="1" customWidth="1"/>
    <col min="6" max="7" width="10.875" style="957" customWidth="1"/>
    <col min="8" max="9" width="12.25" style="957" customWidth="1"/>
    <col min="10" max="10" width="11.25" style="158" customWidth="1"/>
    <col min="11" max="11" width="10.25" style="957" customWidth="1"/>
    <col min="12" max="12" width="14.375" style="158" customWidth="1"/>
    <col min="13" max="14" width="12.625" style="957" customWidth="1"/>
    <col min="15" max="15" width="10" style="158" customWidth="1"/>
    <col min="16" max="16" width="11.25" style="158" customWidth="1"/>
    <col min="17" max="18" width="11.875" style="957" customWidth="1"/>
    <col min="19" max="19" width="13.375" style="158" bestFit="1" customWidth="1"/>
    <col min="20" max="21" width="10.125" style="158" customWidth="1"/>
    <col min="22" max="22" width="9.75" style="158" customWidth="1"/>
    <col min="23" max="23" width="11.25" style="158" customWidth="1"/>
    <col min="24" max="24" width="9.75" style="158" bestFit="1" customWidth="1"/>
    <col min="25" max="25" width="18.25" style="158" bestFit="1" customWidth="1"/>
    <col min="26" max="26" width="15.125" style="158" customWidth="1"/>
    <col min="27" max="27" width="8.625" style="158" customWidth="1"/>
    <col min="28" max="28" width="28" style="957" customWidth="1"/>
    <col min="29" max="29" width="13.125" style="958" bestFit="1" customWidth="1"/>
    <col min="30" max="30" width="9.875" style="957" bestFit="1" customWidth="1"/>
    <col min="31" max="31" width="8.25" style="959" bestFit="1" customWidth="1"/>
    <col min="32" max="32" width="9.125" style="158" bestFit="1" customWidth="1"/>
    <col min="33" max="33" width="48.125" style="960" customWidth="1"/>
    <col min="34" max="34" width="9" style="961" bestFit="1" customWidth="1"/>
    <col min="35" max="35" width="8.125" style="957" bestFit="1" customWidth="1"/>
    <col min="36" max="36" width="13.25" style="957" customWidth="1"/>
    <col min="37" max="37" width="16.25" style="961" bestFit="1" customWidth="1"/>
    <col min="38" max="38" width="12.625" style="959" bestFit="1" customWidth="1"/>
    <col min="39" max="39" width="11.625" style="158" bestFit="1" customWidth="1"/>
    <col min="40" max="40" width="9.375" style="158" customWidth="1"/>
    <col min="41" max="41" width="10.375" style="158" customWidth="1"/>
    <col min="42" max="42" width="9.75" style="158" customWidth="1"/>
    <col min="43" max="16384" width="7.375" style="158"/>
  </cols>
  <sheetData>
    <row r="1" spans="1:39" ht="25.5" customHeight="1">
      <c r="A1" s="1170" t="e" vm="1">
        <v>#VALUE!</v>
      </c>
      <c r="B1" s="1170"/>
      <c r="C1" s="1186" t="s">
        <v>425</v>
      </c>
      <c r="D1" s="1187"/>
      <c r="E1" s="1187"/>
      <c r="F1" s="1187"/>
      <c r="G1" s="1187"/>
      <c r="H1" s="1187"/>
      <c r="I1" s="1187"/>
      <c r="J1" s="1187"/>
      <c r="K1" s="1187"/>
      <c r="L1" s="1187"/>
      <c r="M1" s="1187"/>
      <c r="N1" s="1187"/>
      <c r="O1" s="1187"/>
      <c r="P1" s="1187"/>
      <c r="Q1" s="1187"/>
      <c r="R1" s="1187"/>
      <c r="S1" s="1187"/>
      <c r="T1" s="1187"/>
      <c r="U1" s="1187"/>
      <c r="V1" s="1187"/>
      <c r="W1" s="1187"/>
      <c r="X1" s="1187"/>
      <c r="Y1" s="1187"/>
      <c r="Z1" s="1187"/>
      <c r="AA1" s="1187"/>
      <c r="AB1" s="1187"/>
      <c r="AC1" s="1187"/>
      <c r="AD1" s="1187"/>
      <c r="AE1" s="1187"/>
      <c r="AF1" s="1187"/>
      <c r="AG1" s="1187"/>
      <c r="AH1" s="1187"/>
      <c r="AI1" s="1188"/>
      <c r="AJ1" s="1178" t="e" vm="2">
        <v>#VALUE!</v>
      </c>
      <c r="AK1" s="1179"/>
      <c r="AL1" s="1178" t="e" vm="3">
        <v>#VALUE!</v>
      </c>
      <c r="AM1" s="1179"/>
    </row>
    <row r="2" spans="1:39" ht="12.9" customHeight="1">
      <c r="A2" s="1170"/>
      <c r="B2" s="1170"/>
      <c r="C2" s="1189"/>
      <c r="D2" s="1190"/>
      <c r="E2" s="1190"/>
      <c r="F2" s="1190"/>
      <c r="G2" s="1190"/>
      <c r="H2" s="1190"/>
      <c r="I2" s="1190"/>
      <c r="J2" s="1190"/>
      <c r="K2" s="1190"/>
      <c r="L2" s="1190"/>
      <c r="M2" s="1190"/>
      <c r="N2" s="1190"/>
      <c r="O2" s="1190"/>
      <c r="P2" s="1190"/>
      <c r="Q2" s="1190"/>
      <c r="R2" s="1190"/>
      <c r="S2" s="1190"/>
      <c r="T2" s="1190"/>
      <c r="U2" s="1190"/>
      <c r="V2" s="1190"/>
      <c r="W2" s="1190"/>
      <c r="X2" s="1190"/>
      <c r="Y2" s="1190"/>
      <c r="Z2" s="1190"/>
      <c r="AA2" s="1190"/>
      <c r="AB2" s="1190"/>
      <c r="AC2" s="1190"/>
      <c r="AD2" s="1190"/>
      <c r="AE2" s="1190"/>
      <c r="AF2" s="1190"/>
      <c r="AG2" s="1190"/>
      <c r="AH2" s="1190"/>
      <c r="AI2" s="1191"/>
      <c r="AJ2" s="1180"/>
      <c r="AK2" s="1181"/>
      <c r="AL2" s="1180"/>
      <c r="AM2" s="1181"/>
    </row>
    <row r="3" spans="1:39">
      <c r="A3" s="1170"/>
      <c r="B3" s="1170"/>
      <c r="C3" s="1189"/>
      <c r="D3" s="1190"/>
      <c r="E3" s="1190"/>
      <c r="F3" s="1190"/>
      <c r="G3" s="1190"/>
      <c r="H3" s="1190"/>
      <c r="I3" s="1190"/>
      <c r="J3" s="1190"/>
      <c r="K3" s="1190"/>
      <c r="L3" s="1190"/>
      <c r="M3" s="1190"/>
      <c r="N3" s="1190"/>
      <c r="O3" s="1190"/>
      <c r="P3" s="1190"/>
      <c r="Q3" s="1190"/>
      <c r="R3" s="1190"/>
      <c r="S3" s="1190"/>
      <c r="T3" s="1190"/>
      <c r="U3" s="1190"/>
      <c r="V3" s="1190"/>
      <c r="W3" s="1190"/>
      <c r="X3" s="1190"/>
      <c r="Y3" s="1190"/>
      <c r="Z3" s="1190"/>
      <c r="AA3" s="1190"/>
      <c r="AB3" s="1190"/>
      <c r="AC3" s="1190"/>
      <c r="AD3" s="1190"/>
      <c r="AE3" s="1190"/>
      <c r="AF3" s="1190"/>
      <c r="AG3" s="1190"/>
      <c r="AH3" s="1190"/>
      <c r="AI3" s="1191"/>
      <c r="AJ3" s="1182" t="s">
        <v>696</v>
      </c>
      <c r="AK3" s="1183"/>
      <c r="AL3" s="1183"/>
      <c r="AM3" s="1184"/>
    </row>
    <row r="4" spans="1:39">
      <c r="A4" s="1170"/>
      <c r="B4" s="1170"/>
      <c r="C4" s="1192"/>
      <c r="D4" s="1193"/>
      <c r="E4" s="1193"/>
      <c r="F4" s="1193"/>
      <c r="G4" s="1193"/>
      <c r="H4" s="1193"/>
      <c r="I4" s="1193"/>
      <c r="J4" s="1193"/>
      <c r="K4" s="1193"/>
      <c r="L4" s="1193"/>
      <c r="M4" s="1193"/>
      <c r="N4" s="1193"/>
      <c r="O4" s="1193"/>
      <c r="P4" s="1193"/>
      <c r="Q4" s="1193"/>
      <c r="R4" s="1193"/>
      <c r="S4" s="1193"/>
      <c r="T4" s="1193"/>
      <c r="U4" s="1193"/>
      <c r="V4" s="1193"/>
      <c r="W4" s="1193"/>
      <c r="X4" s="1193"/>
      <c r="Y4" s="1193"/>
      <c r="Z4" s="1193"/>
      <c r="AA4" s="1193"/>
      <c r="AB4" s="1193"/>
      <c r="AC4" s="1193"/>
      <c r="AD4" s="1193"/>
      <c r="AE4" s="1193"/>
      <c r="AF4" s="1193"/>
      <c r="AG4" s="1193"/>
      <c r="AH4" s="1193"/>
      <c r="AI4" s="1194"/>
      <c r="AJ4" s="1182" t="s">
        <v>695</v>
      </c>
      <c r="AK4" s="1183"/>
      <c r="AL4" s="1183"/>
      <c r="AM4" s="1184"/>
    </row>
    <row r="6" spans="1:39">
      <c r="A6" s="1025" t="s">
        <v>426</v>
      </c>
      <c r="B6" s="1169"/>
      <c r="C6" s="1169"/>
      <c r="D6" s="1026"/>
    </row>
    <row r="8" spans="1:39" ht="41.95" customHeight="1">
      <c r="A8" s="159" t="s">
        <v>2</v>
      </c>
      <c r="B8" s="159" t="s">
        <v>3</v>
      </c>
      <c r="C8" s="160" t="s">
        <v>169</v>
      </c>
      <c r="D8" s="160" t="s">
        <v>171</v>
      </c>
      <c r="E8" s="160" t="s">
        <v>5</v>
      </c>
      <c r="F8" s="160" t="s">
        <v>6</v>
      </c>
      <c r="G8" s="1017" t="s">
        <v>690</v>
      </c>
      <c r="H8" s="160" t="s">
        <v>7</v>
      </c>
      <c r="I8" s="1017" t="s">
        <v>691</v>
      </c>
      <c r="J8" s="161" t="s">
        <v>160</v>
      </c>
      <c r="K8" s="160" t="s">
        <v>8</v>
      </c>
      <c r="L8" s="161" t="s">
        <v>161</v>
      </c>
      <c r="M8" s="160" t="s">
        <v>9</v>
      </c>
      <c r="N8" s="1017" t="s">
        <v>692</v>
      </c>
      <c r="O8" s="161" t="s">
        <v>162</v>
      </c>
      <c r="P8" s="161" t="s">
        <v>163</v>
      </c>
      <c r="Q8" s="159" t="s">
        <v>10</v>
      </c>
      <c r="R8" s="1020" t="s">
        <v>694</v>
      </c>
      <c r="S8" s="161" t="s">
        <v>164</v>
      </c>
      <c r="T8" s="159" t="s">
        <v>11</v>
      </c>
      <c r="U8" s="1022" t="s">
        <v>693</v>
      </c>
      <c r="V8" s="161" t="s">
        <v>12</v>
      </c>
      <c r="W8" s="161" t="s">
        <v>13</v>
      </c>
      <c r="X8" s="159" t="s">
        <v>165</v>
      </c>
      <c r="Y8" s="159" t="s">
        <v>166</v>
      </c>
      <c r="Z8" s="159" t="s">
        <v>15</v>
      </c>
      <c r="AA8" s="159" t="s">
        <v>16</v>
      </c>
      <c r="AB8" s="159" t="s">
        <v>17</v>
      </c>
      <c r="AC8" s="962" t="s">
        <v>289</v>
      </c>
      <c r="AD8" s="159" t="s">
        <v>290</v>
      </c>
      <c r="AE8" s="963" t="s">
        <v>295</v>
      </c>
      <c r="AF8" s="159" t="s">
        <v>83</v>
      </c>
      <c r="AG8" s="159" t="s">
        <v>167</v>
      </c>
      <c r="AH8" s="964" t="s">
        <v>291</v>
      </c>
      <c r="AI8" s="159" t="s">
        <v>292</v>
      </c>
      <c r="AJ8" s="159" t="s">
        <v>293</v>
      </c>
      <c r="AK8" s="965" t="s">
        <v>422</v>
      </c>
    </row>
    <row r="9" spans="1:39" ht="13.6" customHeight="1">
      <c r="A9" s="966">
        <v>45468</v>
      </c>
      <c r="B9" s="967" t="s">
        <v>493</v>
      </c>
      <c r="C9" s="967" t="s">
        <v>427</v>
      </c>
      <c r="D9" s="968"/>
      <c r="E9" s="1029" t="s">
        <v>282</v>
      </c>
      <c r="F9" s="970">
        <v>173362</v>
      </c>
      <c r="G9" s="970"/>
      <c r="H9" s="970">
        <v>173362</v>
      </c>
      <c r="I9" s="970"/>
      <c r="J9" s="971">
        <f t="shared" ref="J9:J72" si="0">H9-F9</f>
        <v>0</v>
      </c>
      <c r="K9" s="970">
        <v>173362</v>
      </c>
      <c r="L9" s="541">
        <f t="shared" ref="L9:L72" si="1">K9-H9</f>
        <v>0</v>
      </c>
      <c r="M9" s="970">
        <v>173497</v>
      </c>
      <c r="N9" s="970"/>
      <c r="O9" s="541">
        <f t="shared" ref="O9:O29" si="2">M9-K9</f>
        <v>135</v>
      </c>
      <c r="P9" s="541">
        <f t="shared" ref="P9:P29" si="3">M9-H9</f>
        <v>135</v>
      </c>
      <c r="Q9" s="970">
        <v>173497</v>
      </c>
      <c r="R9" s="970"/>
      <c r="S9" s="971">
        <f t="shared" ref="S9:S72" si="4">Q9-M9</f>
        <v>0</v>
      </c>
      <c r="T9" s="542">
        <f t="shared" ref="T9:T29" si="5">Q9-F9</f>
        <v>135</v>
      </c>
      <c r="U9" s="542"/>
      <c r="V9" s="541">
        <f t="shared" ref="V9:V29" si="6">P9</f>
        <v>135</v>
      </c>
      <c r="W9" s="543">
        <f t="shared" ref="W9:W29" si="7">T9-V9</f>
        <v>0</v>
      </c>
      <c r="X9" s="972" t="s">
        <v>520</v>
      </c>
      <c r="Y9" s="972" t="s">
        <v>492</v>
      </c>
      <c r="Z9" s="972" t="s">
        <v>29</v>
      </c>
      <c r="AA9" s="972">
        <v>2015</v>
      </c>
      <c r="AB9" s="968"/>
      <c r="AC9" s="973">
        <v>8</v>
      </c>
      <c r="AD9" s="974">
        <f t="shared" ref="AD9:AD29" si="8">T9/AC9</f>
        <v>16.875</v>
      </c>
      <c r="AE9" s="975">
        <v>23.45</v>
      </c>
      <c r="AF9" s="544">
        <f t="shared" ref="AF9:AF29" si="9">AD9*AE9</f>
        <v>395.71875</v>
      </c>
      <c r="AG9" s="1030" t="s">
        <v>279</v>
      </c>
      <c r="AH9" s="1007">
        <f t="shared" ref="AH9:AH23" si="10">AF9</f>
        <v>395.71875</v>
      </c>
      <c r="AI9" s="978">
        <f t="shared" ref="AI9:AI29" si="11">AD9</f>
        <v>16.875</v>
      </c>
      <c r="AJ9" s="982">
        <f t="shared" ref="AJ9:AJ29" si="12">T9</f>
        <v>135</v>
      </c>
      <c r="AK9" s="1173" t="s">
        <v>521</v>
      </c>
      <c r="AL9" s="1174"/>
      <c r="AM9" s="1174"/>
    </row>
    <row r="10" spans="1:39" ht="13.6" customHeight="1">
      <c r="A10" s="966">
        <v>45469</v>
      </c>
      <c r="B10" s="967" t="s">
        <v>493</v>
      </c>
      <c r="C10" s="967" t="s">
        <v>427</v>
      </c>
      <c r="D10" s="968"/>
      <c r="E10" s="1029" t="s">
        <v>282</v>
      </c>
      <c r="F10" s="970">
        <v>173497</v>
      </c>
      <c r="G10" s="970"/>
      <c r="H10" s="970">
        <v>173497</v>
      </c>
      <c r="I10" s="970"/>
      <c r="J10" s="971">
        <f t="shared" si="0"/>
        <v>0</v>
      </c>
      <c r="K10" s="970">
        <v>173497</v>
      </c>
      <c r="L10" s="541">
        <f t="shared" si="1"/>
        <v>0</v>
      </c>
      <c r="M10" s="970">
        <v>173563</v>
      </c>
      <c r="N10" s="970"/>
      <c r="O10" s="541">
        <f t="shared" si="2"/>
        <v>66</v>
      </c>
      <c r="P10" s="541">
        <f t="shared" si="3"/>
        <v>66</v>
      </c>
      <c r="Q10" s="970">
        <v>173563</v>
      </c>
      <c r="R10" s="970"/>
      <c r="S10" s="971">
        <f t="shared" si="4"/>
        <v>0</v>
      </c>
      <c r="T10" s="542">
        <f t="shared" si="5"/>
        <v>66</v>
      </c>
      <c r="U10" s="542"/>
      <c r="V10" s="541">
        <f t="shared" si="6"/>
        <v>66</v>
      </c>
      <c r="W10" s="543">
        <f t="shared" si="7"/>
        <v>0</v>
      </c>
      <c r="X10" s="972" t="s">
        <v>520</v>
      </c>
      <c r="Y10" s="972" t="s">
        <v>492</v>
      </c>
      <c r="Z10" s="972" t="s">
        <v>29</v>
      </c>
      <c r="AA10" s="972">
        <v>2015</v>
      </c>
      <c r="AB10" s="968"/>
      <c r="AC10" s="973">
        <v>8</v>
      </c>
      <c r="AD10" s="974">
        <f t="shared" si="8"/>
        <v>8.25</v>
      </c>
      <c r="AE10" s="975">
        <v>23.45</v>
      </c>
      <c r="AF10" s="544">
        <f t="shared" si="9"/>
        <v>193.46250000000001</v>
      </c>
      <c r="AG10" s="1030" t="s">
        <v>279</v>
      </c>
      <c r="AH10" s="1007">
        <f t="shared" si="10"/>
        <v>193.46250000000001</v>
      </c>
      <c r="AI10" s="978">
        <f t="shared" si="11"/>
        <v>8.25</v>
      </c>
      <c r="AJ10" s="982">
        <f t="shared" si="12"/>
        <v>66</v>
      </c>
      <c r="AK10" s="1132" t="s">
        <v>439</v>
      </c>
      <c r="AL10" s="1088" t="s">
        <v>440</v>
      </c>
      <c r="AM10" s="1086" t="s">
        <v>2</v>
      </c>
    </row>
    <row r="11" spans="1:39" ht="13.6" customHeight="1">
      <c r="A11" s="966">
        <v>45470</v>
      </c>
      <c r="B11" s="967" t="s">
        <v>493</v>
      </c>
      <c r="C11" s="967" t="s">
        <v>427</v>
      </c>
      <c r="D11" s="968"/>
      <c r="E11" s="1029" t="s">
        <v>282</v>
      </c>
      <c r="F11" s="970">
        <v>173563</v>
      </c>
      <c r="G11" s="970"/>
      <c r="H11" s="970">
        <v>173563</v>
      </c>
      <c r="I11" s="970"/>
      <c r="J11" s="971">
        <f t="shared" si="0"/>
        <v>0</v>
      </c>
      <c r="K11" s="970">
        <v>173563</v>
      </c>
      <c r="L11" s="541">
        <f t="shared" si="1"/>
        <v>0</v>
      </c>
      <c r="M11" s="970">
        <v>173611</v>
      </c>
      <c r="N11" s="970"/>
      <c r="O11" s="541">
        <f t="shared" si="2"/>
        <v>48</v>
      </c>
      <c r="P11" s="541">
        <f t="shared" si="3"/>
        <v>48</v>
      </c>
      <c r="Q11" s="970">
        <v>173611</v>
      </c>
      <c r="R11" s="970"/>
      <c r="S11" s="971">
        <f t="shared" si="4"/>
        <v>0</v>
      </c>
      <c r="T11" s="542">
        <f t="shared" si="5"/>
        <v>48</v>
      </c>
      <c r="U11" s="542"/>
      <c r="V11" s="541">
        <f t="shared" si="6"/>
        <v>48</v>
      </c>
      <c r="W11" s="543">
        <f t="shared" si="7"/>
        <v>0</v>
      </c>
      <c r="X11" s="972" t="s">
        <v>520</v>
      </c>
      <c r="Y11" s="972" t="s">
        <v>492</v>
      </c>
      <c r="Z11" s="972" t="s">
        <v>29</v>
      </c>
      <c r="AA11" s="972">
        <v>2015</v>
      </c>
      <c r="AB11" s="968"/>
      <c r="AC11" s="973">
        <v>8</v>
      </c>
      <c r="AD11" s="974">
        <f t="shared" si="8"/>
        <v>6</v>
      </c>
      <c r="AE11" s="975">
        <v>23.45</v>
      </c>
      <c r="AF11" s="544">
        <f t="shared" si="9"/>
        <v>140.69999999999999</v>
      </c>
      <c r="AG11" s="1030" t="s">
        <v>279</v>
      </c>
      <c r="AH11" s="1007">
        <f t="shared" si="10"/>
        <v>140.69999999999999</v>
      </c>
      <c r="AI11" s="978">
        <f t="shared" si="11"/>
        <v>6</v>
      </c>
      <c r="AJ11" s="982">
        <f t="shared" si="12"/>
        <v>48</v>
      </c>
      <c r="AK11" s="1107">
        <v>722.72</v>
      </c>
      <c r="AL11" s="1067">
        <v>300</v>
      </c>
      <c r="AM11" s="1073">
        <v>45470</v>
      </c>
    </row>
    <row r="12" spans="1:39" ht="13.6" customHeight="1">
      <c r="A12" s="966">
        <v>45471</v>
      </c>
      <c r="B12" s="967" t="s">
        <v>494</v>
      </c>
      <c r="C12" s="967" t="s">
        <v>427</v>
      </c>
      <c r="D12" s="968" t="s">
        <v>484</v>
      </c>
      <c r="E12" s="1029" t="s">
        <v>282</v>
      </c>
      <c r="F12" s="970">
        <v>173611</v>
      </c>
      <c r="G12" s="970"/>
      <c r="H12" s="970">
        <v>173611</v>
      </c>
      <c r="I12" s="970"/>
      <c r="J12" s="971">
        <f t="shared" si="0"/>
        <v>0</v>
      </c>
      <c r="K12" s="970">
        <v>173611</v>
      </c>
      <c r="L12" s="541">
        <f t="shared" si="1"/>
        <v>0</v>
      </c>
      <c r="M12" s="970">
        <v>173677</v>
      </c>
      <c r="N12" s="970"/>
      <c r="O12" s="541">
        <f t="shared" si="2"/>
        <v>66</v>
      </c>
      <c r="P12" s="541">
        <f t="shared" si="3"/>
        <v>66</v>
      </c>
      <c r="Q12" s="970">
        <v>173677</v>
      </c>
      <c r="R12" s="970"/>
      <c r="S12" s="971">
        <f t="shared" si="4"/>
        <v>0</v>
      </c>
      <c r="T12" s="542">
        <f t="shared" si="5"/>
        <v>66</v>
      </c>
      <c r="U12" s="542"/>
      <c r="V12" s="541">
        <f t="shared" si="6"/>
        <v>66</v>
      </c>
      <c r="W12" s="543">
        <f t="shared" si="7"/>
        <v>0</v>
      </c>
      <c r="X12" s="972" t="s">
        <v>520</v>
      </c>
      <c r="Y12" s="972" t="s">
        <v>492</v>
      </c>
      <c r="Z12" s="972" t="s">
        <v>29</v>
      </c>
      <c r="AA12" s="972">
        <v>2015</v>
      </c>
      <c r="AB12" s="968" t="s">
        <v>484</v>
      </c>
      <c r="AC12" s="973">
        <v>8</v>
      </c>
      <c r="AD12" s="974">
        <f t="shared" si="8"/>
        <v>8.25</v>
      </c>
      <c r="AE12" s="975">
        <v>23.45</v>
      </c>
      <c r="AF12" s="544">
        <f t="shared" si="9"/>
        <v>193.46250000000001</v>
      </c>
      <c r="AG12" s="1030" t="s">
        <v>279</v>
      </c>
      <c r="AH12" s="1007">
        <f t="shared" si="10"/>
        <v>193.46250000000001</v>
      </c>
      <c r="AI12" s="978">
        <f t="shared" si="11"/>
        <v>8.25</v>
      </c>
      <c r="AJ12" s="982">
        <f t="shared" si="12"/>
        <v>66</v>
      </c>
      <c r="AK12" s="1133"/>
      <c r="AL12" s="1087"/>
      <c r="AM12" s="960"/>
    </row>
    <row r="13" spans="1:39" ht="13.6" customHeight="1">
      <c r="A13" s="966">
        <v>45474</v>
      </c>
      <c r="B13" s="967" t="s">
        <v>239</v>
      </c>
      <c r="C13" s="967" t="s">
        <v>427</v>
      </c>
      <c r="D13" s="968" t="s">
        <v>502</v>
      </c>
      <c r="E13" s="1029" t="s">
        <v>282</v>
      </c>
      <c r="F13" s="970">
        <v>173677</v>
      </c>
      <c r="G13" s="970"/>
      <c r="H13" s="970">
        <v>173677</v>
      </c>
      <c r="I13" s="970"/>
      <c r="J13" s="971">
        <f t="shared" si="0"/>
        <v>0</v>
      </c>
      <c r="K13" s="970">
        <v>173677</v>
      </c>
      <c r="L13" s="541">
        <f t="shared" si="1"/>
        <v>0</v>
      </c>
      <c r="M13" s="970">
        <v>173789</v>
      </c>
      <c r="N13" s="970"/>
      <c r="O13" s="541">
        <f t="shared" si="2"/>
        <v>112</v>
      </c>
      <c r="P13" s="541">
        <f t="shared" si="3"/>
        <v>112</v>
      </c>
      <c r="Q13" s="970">
        <v>173789</v>
      </c>
      <c r="R13" s="970"/>
      <c r="S13" s="971">
        <f t="shared" si="4"/>
        <v>0</v>
      </c>
      <c r="T13" s="542">
        <f t="shared" si="5"/>
        <v>112</v>
      </c>
      <c r="U13" s="542"/>
      <c r="V13" s="541">
        <f t="shared" si="6"/>
        <v>112</v>
      </c>
      <c r="W13" s="543">
        <f t="shared" si="7"/>
        <v>0</v>
      </c>
      <c r="X13" s="972" t="s">
        <v>520</v>
      </c>
      <c r="Y13" s="972" t="s">
        <v>492</v>
      </c>
      <c r="Z13" s="972" t="s">
        <v>29</v>
      </c>
      <c r="AA13" s="972">
        <v>2015</v>
      </c>
      <c r="AB13" s="968" t="s">
        <v>502</v>
      </c>
      <c r="AC13" s="973">
        <v>8</v>
      </c>
      <c r="AD13" s="974">
        <f t="shared" si="8"/>
        <v>14</v>
      </c>
      <c r="AE13" s="975">
        <v>23.45</v>
      </c>
      <c r="AF13" s="544">
        <f t="shared" si="9"/>
        <v>328.3</v>
      </c>
      <c r="AG13" s="1030" t="s">
        <v>279</v>
      </c>
      <c r="AH13" s="1007">
        <f t="shared" si="10"/>
        <v>328.3</v>
      </c>
      <c r="AI13" s="978">
        <f t="shared" si="11"/>
        <v>14</v>
      </c>
      <c r="AJ13" s="982">
        <f t="shared" si="12"/>
        <v>112</v>
      </c>
      <c r="AK13" s="1132" t="s">
        <v>439</v>
      </c>
      <c r="AL13" s="1088" t="s">
        <v>440</v>
      </c>
      <c r="AM13" s="1086" t="s">
        <v>2</v>
      </c>
    </row>
    <row r="14" spans="1:39" ht="13.6" customHeight="1">
      <c r="A14" s="966">
        <v>45475</v>
      </c>
      <c r="B14" s="967" t="s">
        <v>495</v>
      </c>
      <c r="C14" s="967" t="s">
        <v>427</v>
      </c>
      <c r="D14" s="968" t="s">
        <v>485</v>
      </c>
      <c r="E14" s="1029" t="s">
        <v>282</v>
      </c>
      <c r="F14" s="970">
        <v>173789</v>
      </c>
      <c r="G14" s="970"/>
      <c r="H14" s="970">
        <v>173789</v>
      </c>
      <c r="I14" s="970"/>
      <c r="J14" s="971">
        <f t="shared" si="0"/>
        <v>0</v>
      </c>
      <c r="K14" s="970">
        <v>173789</v>
      </c>
      <c r="L14" s="541">
        <f t="shared" si="1"/>
        <v>0</v>
      </c>
      <c r="M14" s="970">
        <v>173809</v>
      </c>
      <c r="N14" s="970"/>
      <c r="O14" s="541">
        <f t="shared" si="2"/>
        <v>20</v>
      </c>
      <c r="P14" s="541">
        <f t="shared" si="3"/>
        <v>20</v>
      </c>
      <c r="Q14" s="970">
        <v>173809</v>
      </c>
      <c r="R14" s="970"/>
      <c r="S14" s="971">
        <f t="shared" si="4"/>
        <v>0</v>
      </c>
      <c r="T14" s="542">
        <f t="shared" si="5"/>
        <v>20</v>
      </c>
      <c r="U14" s="542"/>
      <c r="V14" s="541">
        <f t="shared" si="6"/>
        <v>20</v>
      </c>
      <c r="W14" s="543">
        <f t="shared" si="7"/>
        <v>0</v>
      </c>
      <c r="X14" s="972" t="s">
        <v>520</v>
      </c>
      <c r="Y14" s="972" t="s">
        <v>492</v>
      </c>
      <c r="Z14" s="972" t="s">
        <v>29</v>
      </c>
      <c r="AA14" s="972">
        <v>2015</v>
      </c>
      <c r="AB14" s="968" t="s">
        <v>485</v>
      </c>
      <c r="AC14" s="973">
        <v>8</v>
      </c>
      <c r="AD14" s="974">
        <f t="shared" si="8"/>
        <v>2.5</v>
      </c>
      <c r="AE14" s="975">
        <v>23.45</v>
      </c>
      <c r="AF14" s="544">
        <f t="shared" si="9"/>
        <v>58.625</v>
      </c>
      <c r="AG14" s="1030" t="s">
        <v>279</v>
      </c>
      <c r="AH14" s="1007">
        <f t="shared" si="10"/>
        <v>58.625</v>
      </c>
      <c r="AI14" s="978">
        <f t="shared" si="11"/>
        <v>2.5</v>
      </c>
      <c r="AJ14" s="982">
        <f t="shared" si="12"/>
        <v>20</v>
      </c>
      <c r="AK14" s="1107">
        <v>574.70000000000005</v>
      </c>
      <c r="AL14" s="1067">
        <v>400</v>
      </c>
      <c r="AM14" s="1134" t="s">
        <v>522</v>
      </c>
    </row>
    <row r="15" spans="1:39">
      <c r="A15" s="966">
        <v>45477</v>
      </c>
      <c r="B15" s="967" t="s">
        <v>496</v>
      </c>
      <c r="C15" s="967" t="s">
        <v>427</v>
      </c>
      <c r="D15" s="968" t="s">
        <v>503</v>
      </c>
      <c r="E15" s="1029" t="s">
        <v>282</v>
      </c>
      <c r="F15" s="970">
        <v>173809</v>
      </c>
      <c r="G15" s="970"/>
      <c r="H15" s="970">
        <v>173809</v>
      </c>
      <c r="I15" s="970"/>
      <c r="J15" s="971">
        <f t="shared" si="0"/>
        <v>0</v>
      </c>
      <c r="K15" s="970">
        <v>173809</v>
      </c>
      <c r="L15" s="541">
        <f t="shared" si="1"/>
        <v>0</v>
      </c>
      <c r="M15" s="970">
        <v>173846</v>
      </c>
      <c r="N15" s="970"/>
      <c r="O15" s="541">
        <f t="shared" si="2"/>
        <v>37</v>
      </c>
      <c r="P15" s="541">
        <f t="shared" si="3"/>
        <v>37</v>
      </c>
      <c r="Q15" s="970">
        <v>173846</v>
      </c>
      <c r="R15" s="970"/>
      <c r="S15" s="971">
        <f t="shared" si="4"/>
        <v>0</v>
      </c>
      <c r="T15" s="542">
        <f t="shared" si="5"/>
        <v>37</v>
      </c>
      <c r="U15" s="542"/>
      <c r="V15" s="541">
        <f t="shared" si="6"/>
        <v>37</v>
      </c>
      <c r="W15" s="543">
        <f t="shared" si="7"/>
        <v>0</v>
      </c>
      <c r="X15" s="972" t="s">
        <v>520</v>
      </c>
      <c r="Y15" s="972" t="s">
        <v>492</v>
      </c>
      <c r="Z15" s="972" t="s">
        <v>29</v>
      </c>
      <c r="AA15" s="972">
        <v>2015</v>
      </c>
      <c r="AB15" s="968" t="s">
        <v>503</v>
      </c>
      <c r="AC15" s="973">
        <v>8</v>
      </c>
      <c r="AD15" s="974">
        <f t="shared" si="8"/>
        <v>4.625</v>
      </c>
      <c r="AE15" s="975">
        <v>23.45</v>
      </c>
      <c r="AF15" s="544">
        <f t="shared" si="9"/>
        <v>108.45625</v>
      </c>
      <c r="AG15" s="1030" t="s">
        <v>279</v>
      </c>
      <c r="AH15" s="1007">
        <f t="shared" si="10"/>
        <v>108.45625</v>
      </c>
      <c r="AI15" s="978">
        <f t="shared" si="11"/>
        <v>4.625</v>
      </c>
      <c r="AJ15" s="982">
        <f t="shared" si="12"/>
        <v>37</v>
      </c>
      <c r="AK15" s="1133"/>
      <c r="AL15" s="1087"/>
      <c r="AM15" s="960"/>
    </row>
    <row r="16" spans="1:39">
      <c r="A16" s="966">
        <v>45477</v>
      </c>
      <c r="B16" s="967" t="s">
        <v>483</v>
      </c>
      <c r="C16" s="967" t="s">
        <v>208</v>
      </c>
      <c r="D16" s="968" t="s">
        <v>504</v>
      </c>
      <c r="E16" s="1029" t="s">
        <v>282</v>
      </c>
      <c r="F16" s="970">
        <v>173846</v>
      </c>
      <c r="G16" s="970"/>
      <c r="H16" s="970">
        <v>173846</v>
      </c>
      <c r="I16" s="970"/>
      <c r="J16" s="971">
        <f t="shared" si="0"/>
        <v>0</v>
      </c>
      <c r="K16" s="970">
        <v>173846</v>
      </c>
      <c r="L16" s="541">
        <f t="shared" si="1"/>
        <v>0</v>
      </c>
      <c r="M16" s="970">
        <v>173903</v>
      </c>
      <c r="N16" s="970"/>
      <c r="O16" s="541">
        <f t="shared" si="2"/>
        <v>57</v>
      </c>
      <c r="P16" s="541">
        <f t="shared" si="3"/>
        <v>57</v>
      </c>
      <c r="Q16" s="970">
        <v>173903</v>
      </c>
      <c r="R16" s="970"/>
      <c r="S16" s="971">
        <f t="shared" si="4"/>
        <v>0</v>
      </c>
      <c r="T16" s="542">
        <f t="shared" si="5"/>
        <v>57</v>
      </c>
      <c r="U16" s="542"/>
      <c r="V16" s="541">
        <f t="shared" si="6"/>
        <v>57</v>
      </c>
      <c r="W16" s="543">
        <f t="shared" si="7"/>
        <v>0</v>
      </c>
      <c r="X16" s="972" t="s">
        <v>520</v>
      </c>
      <c r="Y16" s="972" t="s">
        <v>492</v>
      </c>
      <c r="Z16" s="972" t="s">
        <v>29</v>
      </c>
      <c r="AA16" s="972">
        <v>2015</v>
      </c>
      <c r="AB16" s="968" t="s">
        <v>504</v>
      </c>
      <c r="AC16" s="973">
        <v>8</v>
      </c>
      <c r="AD16" s="974">
        <f t="shared" si="8"/>
        <v>7.125</v>
      </c>
      <c r="AE16" s="975">
        <v>23.45</v>
      </c>
      <c r="AF16" s="544">
        <f t="shared" si="9"/>
        <v>167.08124999999998</v>
      </c>
      <c r="AG16" s="1030" t="s">
        <v>279</v>
      </c>
      <c r="AH16" s="1007">
        <f t="shared" si="10"/>
        <v>167.08124999999998</v>
      </c>
      <c r="AI16" s="978">
        <f t="shared" si="11"/>
        <v>7.125</v>
      </c>
      <c r="AJ16" s="982">
        <f t="shared" si="12"/>
        <v>57</v>
      </c>
      <c r="AK16" s="1133"/>
      <c r="AL16" s="1087"/>
      <c r="AM16" s="960"/>
    </row>
    <row r="17" spans="1:39">
      <c r="A17" s="966">
        <v>45478</v>
      </c>
      <c r="B17" s="967" t="s">
        <v>496</v>
      </c>
      <c r="C17" s="967" t="s">
        <v>427</v>
      </c>
      <c r="D17" s="968" t="s">
        <v>505</v>
      </c>
      <c r="E17" s="1029" t="s">
        <v>282</v>
      </c>
      <c r="F17" s="970">
        <v>173903</v>
      </c>
      <c r="G17" s="970"/>
      <c r="H17" s="970">
        <v>173903</v>
      </c>
      <c r="I17" s="970"/>
      <c r="J17" s="971">
        <f t="shared" si="0"/>
        <v>0</v>
      </c>
      <c r="K17" s="970">
        <v>173903</v>
      </c>
      <c r="L17" s="541">
        <f t="shared" si="1"/>
        <v>0</v>
      </c>
      <c r="M17" s="970">
        <v>173934</v>
      </c>
      <c r="N17" s="970"/>
      <c r="O17" s="541">
        <f t="shared" si="2"/>
        <v>31</v>
      </c>
      <c r="P17" s="541">
        <f t="shared" si="3"/>
        <v>31</v>
      </c>
      <c r="Q17" s="970">
        <v>173934</v>
      </c>
      <c r="R17" s="970"/>
      <c r="S17" s="971">
        <f t="shared" si="4"/>
        <v>0</v>
      </c>
      <c r="T17" s="542">
        <f t="shared" si="5"/>
        <v>31</v>
      </c>
      <c r="U17" s="542"/>
      <c r="V17" s="541">
        <f t="shared" si="6"/>
        <v>31</v>
      </c>
      <c r="W17" s="543">
        <f t="shared" si="7"/>
        <v>0</v>
      </c>
      <c r="X17" s="972" t="s">
        <v>520</v>
      </c>
      <c r="Y17" s="972" t="s">
        <v>492</v>
      </c>
      <c r="Z17" s="972" t="s">
        <v>29</v>
      </c>
      <c r="AA17" s="972">
        <v>2015</v>
      </c>
      <c r="AB17" s="968" t="s">
        <v>505</v>
      </c>
      <c r="AC17" s="973">
        <v>8</v>
      </c>
      <c r="AD17" s="974">
        <f t="shared" si="8"/>
        <v>3.875</v>
      </c>
      <c r="AE17" s="975">
        <v>23.45</v>
      </c>
      <c r="AF17" s="544">
        <f t="shared" si="9"/>
        <v>90.868749999999991</v>
      </c>
      <c r="AG17" s="1030" t="s">
        <v>279</v>
      </c>
      <c r="AH17" s="1007">
        <f t="shared" si="10"/>
        <v>90.868749999999991</v>
      </c>
      <c r="AI17" s="978">
        <f t="shared" si="11"/>
        <v>3.875</v>
      </c>
      <c r="AJ17" s="982">
        <f t="shared" si="12"/>
        <v>31</v>
      </c>
      <c r="AK17" s="1133"/>
      <c r="AL17" s="1087"/>
      <c r="AM17" s="960"/>
    </row>
    <row r="18" spans="1:39" ht="12.1" customHeight="1">
      <c r="A18" s="966">
        <v>45479</v>
      </c>
      <c r="B18" s="967" t="s">
        <v>495</v>
      </c>
      <c r="C18" s="967" t="s">
        <v>208</v>
      </c>
      <c r="D18" s="968" t="s">
        <v>434</v>
      </c>
      <c r="E18" s="1029" t="s">
        <v>282</v>
      </c>
      <c r="F18" s="970">
        <v>173934</v>
      </c>
      <c r="G18" s="970"/>
      <c r="H18" s="970">
        <v>173934</v>
      </c>
      <c r="I18" s="970"/>
      <c r="J18" s="971">
        <f t="shared" si="0"/>
        <v>0</v>
      </c>
      <c r="K18" s="970">
        <v>173934</v>
      </c>
      <c r="L18" s="541">
        <f t="shared" si="1"/>
        <v>0</v>
      </c>
      <c r="M18" s="970">
        <v>173997</v>
      </c>
      <c r="N18" s="970"/>
      <c r="O18" s="541">
        <f t="shared" si="2"/>
        <v>63</v>
      </c>
      <c r="P18" s="541">
        <f t="shared" si="3"/>
        <v>63</v>
      </c>
      <c r="Q18" s="970">
        <v>173997</v>
      </c>
      <c r="R18" s="970"/>
      <c r="S18" s="971">
        <f t="shared" si="4"/>
        <v>0</v>
      </c>
      <c r="T18" s="542">
        <f t="shared" si="5"/>
        <v>63</v>
      </c>
      <c r="U18" s="542"/>
      <c r="V18" s="541">
        <f t="shared" si="6"/>
        <v>63</v>
      </c>
      <c r="W18" s="543">
        <f t="shared" si="7"/>
        <v>0</v>
      </c>
      <c r="X18" s="972" t="s">
        <v>520</v>
      </c>
      <c r="Y18" s="972" t="s">
        <v>492</v>
      </c>
      <c r="Z18" s="972" t="s">
        <v>29</v>
      </c>
      <c r="AA18" s="972">
        <v>2015</v>
      </c>
      <c r="AB18" s="968" t="s">
        <v>434</v>
      </c>
      <c r="AC18" s="973">
        <v>8</v>
      </c>
      <c r="AD18" s="974">
        <f t="shared" si="8"/>
        <v>7.875</v>
      </c>
      <c r="AE18" s="975">
        <v>23.45</v>
      </c>
      <c r="AF18" s="544">
        <f t="shared" si="9"/>
        <v>184.66874999999999</v>
      </c>
      <c r="AG18" s="1030" t="s">
        <v>279</v>
      </c>
      <c r="AH18" s="1007">
        <f t="shared" si="10"/>
        <v>184.66874999999999</v>
      </c>
      <c r="AI18" s="978">
        <f t="shared" si="11"/>
        <v>7.875</v>
      </c>
      <c r="AJ18" s="982">
        <f t="shared" si="12"/>
        <v>63</v>
      </c>
      <c r="AK18" s="1133"/>
      <c r="AL18" s="1087"/>
      <c r="AM18" s="960"/>
    </row>
    <row r="19" spans="1:39" ht="12.1" customHeight="1">
      <c r="A19" s="966">
        <v>45479</v>
      </c>
      <c r="B19" s="967" t="s">
        <v>497</v>
      </c>
      <c r="C19" s="967" t="s">
        <v>484</v>
      </c>
      <c r="D19" s="968" t="s">
        <v>484</v>
      </c>
      <c r="E19" s="1029" t="s">
        <v>282</v>
      </c>
      <c r="F19" s="970">
        <v>173997</v>
      </c>
      <c r="G19" s="970"/>
      <c r="H19" s="970">
        <v>173997</v>
      </c>
      <c r="I19" s="970"/>
      <c r="J19" s="971">
        <f t="shared" si="0"/>
        <v>0</v>
      </c>
      <c r="K19" s="970">
        <v>173997</v>
      </c>
      <c r="L19" s="541">
        <f t="shared" si="1"/>
        <v>0</v>
      </c>
      <c r="M19" s="970">
        <v>174058</v>
      </c>
      <c r="N19" s="970"/>
      <c r="O19" s="541">
        <f t="shared" si="2"/>
        <v>61</v>
      </c>
      <c r="P19" s="541">
        <f t="shared" si="3"/>
        <v>61</v>
      </c>
      <c r="Q19" s="970">
        <v>174058</v>
      </c>
      <c r="R19" s="970"/>
      <c r="S19" s="971">
        <f t="shared" si="4"/>
        <v>0</v>
      </c>
      <c r="T19" s="542">
        <f t="shared" si="5"/>
        <v>61</v>
      </c>
      <c r="U19" s="542"/>
      <c r="V19" s="541">
        <f t="shared" si="6"/>
        <v>61</v>
      </c>
      <c r="W19" s="543">
        <f t="shared" si="7"/>
        <v>0</v>
      </c>
      <c r="X19" s="972" t="s">
        <v>520</v>
      </c>
      <c r="Y19" s="972" t="s">
        <v>492</v>
      </c>
      <c r="Z19" s="972" t="s">
        <v>29</v>
      </c>
      <c r="AA19" s="972">
        <v>2015</v>
      </c>
      <c r="AB19" s="968" t="s">
        <v>484</v>
      </c>
      <c r="AC19" s="973">
        <v>8</v>
      </c>
      <c r="AD19" s="974">
        <f t="shared" si="8"/>
        <v>7.625</v>
      </c>
      <c r="AE19" s="975">
        <v>23.45</v>
      </c>
      <c r="AF19" s="544">
        <f t="shared" si="9"/>
        <v>178.80625000000001</v>
      </c>
      <c r="AG19" s="1030" t="s">
        <v>279</v>
      </c>
      <c r="AH19" s="1007">
        <f t="shared" si="10"/>
        <v>178.80625000000001</v>
      </c>
      <c r="AI19" s="978">
        <f t="shared" si="11"/>
        <v>7.625</v>
      </c>
      <c r="AJ19" s="982">
        <f t="shared" si="12"/>
        <v>61</v>
      </c>
      <c r="AK19" s="1132" t="s">
        <v>439</v>
      </c>
      <c r="AL19" s="1088" t="s">
        <v>440</v>
      </c>
      <c r="AM19" s="1086" t="s">
        <v>2</v>
      </c>
    </row>
    <row r="20" spans="1:39">
      <c r="A20" s="966">
        <v>45481</v>
      </c>
      <c r="B20" s="967" t="s">
        <v>126</v>
      </c>
      <c r="C20" s="967" t="s">
        <v>427</v>
      </c>
      <c r="D20" s="968" t="s">
        <v>506</v>
      </c>
      <c r="E20" s="1029" t="s">
        <v>282</v>
      </c>
      <c r="F20" s="970">
        <v>174058</v>
      </c>
      <c r="G20" s="970"/>
      <c r="H20" s="970">
        <v>174058</v>
      </c>
      <c r="I20" s="970"/>
      <c r="J20" s="971">
        <f t="shared" si="0"/>
        <v>0</v>
      </c>
      <c r="K20" s="970">
        <v>174058</v>
      </c>
      <c r="L20" s="541">
        <f t="shared" si="1"/>
        <v>0</v>
      </c>
      <c r="M20" s="970">
        <v>174091</v>
      </c>
      <c r="N20" s="970"/>
      <c r="O20" s="541">
        <f t="shared" si="2"/>
        <v>33</v>
      </c>
      <c r="P20" s="541">
        <f t="shared" si="3"/>
        <v>33</v>
      </c>
      <c r="Q20" s="970">
        <v>174091</v>
      </c>
      <c r="R20" s="970"/>
      <c r="S20" s="971">
        <f t="shared" si="4"/>
        <v>0</v>
      </c>
      <c r="T20" s="542">
        <f t="shared" si="5"/>
        <v>33</v>
      </c>
      <c r="U20" s="542"/>
      <c r="V20" s="541">
        <f t="shared" si="6"/>
        <v>33</v>
      </c>
      <c r="W20" s="543">
        <f t="shared" si="7"/>
        <v>0</v>
      </c>
      <c r="X20" s="972" t="s">
        <v>520</v>
      </c>
      <c r="Y20" s="972" t="s">
        <v>492</v>
      </c>
      <c r="Z20" s="972" t="s">
        <v>29</v>
      </c>
      <c r="AA20" s="972">
        <v>2015</v>
      </c>
      <c r="AB20" s="968" t="s">
        <v>506</v>
      </c>
      <c r="AC20" s="973">
        <v>8</v>
      </c>
      <c r="AD20" s="974">
        <f t="shared" si="8"/>
        <v>4.125</v>
      </c>
      <c r="AE20" s="975">
        <v>23.45</v>
      </c>
      <c r="AF20" s="544">
        <f t="shared" si="9"/>
        <v>96.731250000000003</v>
      </c>
      <c r="AG20" s="1030" t="s">
        <v>279</v>
      </c>
      <c r="AH20" s="1007">
        <f t="shared" si="10"/>
        <v>96.731250000000003</v>
      </c>
      <c r="AI20" s="978">
        <f t="shared" si="11"/>
        <v>4.125</v>
      </c>
      <c r="AJ20" s="982">
        <f t="shared" si="12"/>
        <v>33</v>
      </c>
      <c r="AK20" s="1107">
        <v>818.51</v>
      </c>
      <c r="AL20" s="1067">
        <v>400</v>
      </c>
      <c r="AM20" s="1073">
        <v>45481</v>
      </c>
    </row>
    <row r="21" spans="1:39" ht="12.1" customHeight="1">
      <c r="A21" s="966">
        <v>45482</v>
      </c>
      <c r="B21" s="967" t="s">
        <v>481</v>
      </c>
      <c r="C21" s="967" t="s">
        <v>208</v>
      </c>
      <c r="D21" s="968" t="s">
        <v>507</v>
      </c>
      <c r="E21" s="1029" t="s">
        <v>282</v>
      </c>
      <c r="F21" s="970">
        <v>174091</v>
      </c>
      <c r="G21" s="970"/>
      <c r="H21" s="970">
        <v>174091</v>
      </c>
      <c r="I21" s="970"/>
      <c r="J21" s="971">
        <f t="shared" si="0"/>
        <v>0</v>
      </c>
      <c r="K21" s="970">
        <v>174091</v>
      </c>
      <c r="L21" s="541">
        <f t="shared" si="1"/>
        <v>0</v>
      </c>
      <c r="M21" s="970">
        <v>174378</v>
      </c>
      <c r="N21" s="970"/>
      <c r="O21" s="541">
        <f t="shared" si="2"/>
        <v>287</v>
      </c>
      <c r="P21" s="541">
        <f t="shared" si="3"/>
        <v>287</v>
      </c>
      <c r="Q21" s="970">
        <v>174378</v>
      </c>
      <c r="R21" s="970"/>
      <c r="S21" s="971">
        <f t="shared" si="4"/>
        <v>0</v>
      </c>
      <c r="T21" s="542">
        <f t="shared" si="5"/>
        <v>287</v>
      </c>
      <c r="U21" s="542"/>
      <c r="V21" s="541">
        <f t="shared" si="6"/>
        <v>287</v>
      </c>
      <c r="W21" s="543">
        <f t="shared" si="7"/>
        <v>0</v>
      </c>
      <c r="X21" s="972" t="s">
        <v>520</v>
      </c>
      <c r="Y21" s="972" t="s">
        <v>492</v>
      </c>
      <c r="Z21" s="972" t="s">
        <v>29</v>
      </c>
      <c r="AA21" s="972">
        <v>2015</v>
      </c>
      <c r="AB21" s="968" t="s">
        <v>507</v>
      </c>
      <c r="AC21" s="973">
        <v>8</v>
      </c>
      <c r="AD21" s="974">
        <f t="shared" si="8"/>
        <v>35.875</v>
      </c>
      <c r="AE21" s="975">
        <v>23.45</v>
      </c>
      <c r="AF21" s="544">
        <f t="shared" si="9"/>
        <v>841.26874999999995</v>
      </c>
      <c r="AG21" s="1030" t="s">
        <v>279</v>
      </c>
      <c r="AH21" s="1007">
        <f t="shared" si="10"/>
        <v>841.26874999999995</v>
      </c>
      <c r="AI21" s="978">
        <f t="shared" si="11"/>
        <v>35.875</v>
      </c>
      <c r="AJ21" s="982">
        <f t="shared" si="12"/>
        <v>287</v>
      </c>
      <c r="AK21" s="1132" t="s">
        <v>439</v>
      </c>
      <c r="AL21" s="1088" t="s">
        <v>440</v>
      </c>
      <c r="AM21" s="1086" t="s">
        <v>2</v>
      </c>
    </row>
    <row r="22" spans="1:39">
      <c r="A22" s="966">
        <v>45483</v>
      </c>
      <c r="B22" s="967" t="s">
        <v>498</v>
      </c>
      <c r="C22" s="967" t="s">
        <v>499</v>
      </c>
      <c r="D22" s="968" t="s">
        <v>508</v>
      </c>
      <c r="E22" s="1029" t="s">
        <v>282</v>
      </c>
      <c r="F22" s="970">
        <v>174378</v>
      </c>
      <c r="G22" s="970"/>
      <c r="H22" s="970">
        <v>174378</v>
      </c>
      <c r="I22" s="970"/>
      <c r="J22" s="971">
        <f t="shared" si="0"/>
        <v>0</v>
      </c>
      <c r="K22" s="970">
        <v>174378</v>
      </c>
      <c r="L22" s="541">
        <f t="shared" si="1"/>
        <v>0</v>
      </c>
      <c r="M22" s="970">
        <v>174411</v>
      </c>
      <c r="N22" s="970"/>
      <c r="O22" s="541">
        <f t="shared" si="2"/>
        <v>33</v>
      </c>
      <c r="P22" s="541">
        <f t="shared" si="3"/>
        <v>33</v>
      </c>
      <c r="Q22" s="970">
        <v>174411</v>
      </c>
      <c r="R22" s="970"/>
      <c r="S22" s="971">
        <f t="shared" si="4"/>
        <v>0</v>
      </c>
      <c r="T22" s="542">
        <f t="shared" si="5"/>
        <v>33</v>
      </c>
      <c r="U22" s="542"/>
      <c r="V22" s="541">
        <f t="shared" si="6"/>
        <v>33</v>
      </c>
      <c r="W22" s="543">
        <f t="shared" si="7"/>
        <v>0</v>
      </c>
      <c r="X22" s="972" t="s">
        <v>520</v>
      </c>
      <c r="Y22" s="972" t="s">
        <v>492</v>
      </c>
      <c r="Z22" s="972" t="s">
        <v>29</v>
      </c>
      <c r="AA22" s="972">
        <v>2015</v>
      </c>
      <c r="AB22" s="968" t="s">
        <v>508</v>
      </c>
      <c r="AC22" s="973">
        <v>8</v>
      </c>
      <c r="AD22" s="974">
        <f t="shared" si="8"/>
        <v>4.125</v>
      </c>
      <c r="AE22" s="975">
        <v>23.45</v>
      </c>
      <c r="AF22" s="544">
        <f t="shared" si="9"/>
        <v>96.731250000000003</v>
      </c>
      <c r="AG22" s="1030" t="s">
        <v>279</v>
      </c>
      <c r="AH22" s="1007">
        <f t="shared" si="10"/>
        <v>96.731250000000003</v>
      </c>
      <c r="AI22" s="978">
        <f t="shared" si="11"/>
        <v>4.125</v>
      </c>
      <c r="AJ22" s="982">
        <f t="shared" si="12"/>
        <v>33</v>
      </c>
      <c r="AK22" s="1107">
        <v>833.02</v>
      </c>
      <c r="AL22" s="1067">
        <v>400</v>
      </c>
      <c r="AM22" s="1073">
        <v>45483</v>
      </c>
    </row>
    <row r="23" spans="1:39" ht="12.75" customHeight="1">
      <c r="A23" s="966">
        <v>45484</v>
      </c>
      <c r="B23" s="967" t="s">
        <v>498</v>
      </c>
      <c r="C23" s="967" t="s">
        <v>499</v>
      </c>
      <c r="D23" s="968" t="s">
        <v>509</v>
      </c>
      <c r="E23" s="1029" t="s">
        <v>282</v>
      </c>
      <c r="F23" s="970">
        <v>174411</v>
      </c>
      <c r="G23" s="970"/>
      <c r="H23" s="970">
        <v>174411</v>
      </c>
      <c r="I23" s="970"/>
      <c r="J23" s="971">
        <f t="shared" si="0"/>
        <v>0</v>
      </c>
      <c r="K23" s="970">
        <v>174411</v>
      </c>
      <c r="L23" s="541">
        <f t="shared" si="1"/>
        <v>0</v>
      </c>
      <c r="M23" s="970">
        <v>174430</v>
      </c>
      <c r="N23" s="970"/>
      <c r="O23" s="541">
        <f t="shared" si="2"/>
        <v>19</v>
      </c>
      <c r="P23" s="541">
        <f t="shared" si="3"/>
        <v>19</v>
      </c>
      <c r="Q23" s="970">
        <v>174430</v>
      </c>
      <c r="R23" s="970"/>
      <c r="S23" s="971">
        <f t="shared" si="4"/>
        <v>0</v>
      </c>
      <c r="T23" s="542">
        <f t="shared" si="5"/>
        <v>19</v>
      </c>
      <c r="U23" s="542"/>
      <c r="V23" s="541">
        <f t="shared" si="6"/>
        <v>19</v>
      </c>
      <c r="W23" s="543">
        <f t="shared" si="7"/>
        <v>0</v>
      </c>
      <c r="X23" s="972" t="s">
        <v>520</v>
      </c>
      <c r="Y23" s="972" t="s">
        <v>492</v>
      </c>
      <c r="Z23" s="972" t="s">
        <v>29</v>
      </c>
      <c r="AA23" s="972">
        <v>2015</v>
      </c>
      <c r="AB23" s="968" t="s">
        <v>509</v>
      </c>
      <c r="AC23" s="973">
        <v>8</v>
      </c>
      <c r="AD23" s="974">
        <f t="shared" si="8"/>
        <v>2.375</v>
      </c>
      <c r="AE23" s="975">
        <v>23.45</v>
      </c>
      <c r="AF23" s="544">
        <f t="shared" si="9"/>
        <v>55.693750000000001</v>
      </c>
      <c r="AG23" s="1030" t="s">
        <v>279</v>
      </c>
      <c r="AH23" s="1007">
        <f t="shared" si="10"/>
        <v>55.693750000000001</v>
      </c>
      <c r="AI23" s="978">
        <f t="shared" si="11"/>
        <v>2.375</v>
      </c>
      <c r="AJ23" s="982">
        <f t="shared" si="12"/>
        <v>19</v>
      </c>
      <c r="AK23" s="1133"/>
      <c r="AL23" s="1087"/>
      <c r="AM23" s="960"/>
    </row>
    <row r="24" spans="1:39">
      <c r="A24" s="966">
        <v>45484</v>
      </c>
      <c r="B24" s="967" t="s">
        <v>496</v>
      </c>
      <c r="C24" s="967" t="s">
        <v>26</v>
      </c>
      <c r="D24" s="968" t="s">
        <v>510</v>
      </c>
      <c r="E24" s="1029" t="s">
        <v>282</v>
      </c>
      <c r="F24" s="970">
        <v>174430</v>
      </c>
      <c r="G24" s="970"/>
      <c r="H24" s="970">
        <v>174430</v>
      </c>
      <c r="I24" s="970"/>
      <c r="J24" s="971">
        <f t="shared" si="0"/>
        <v>0</v>
      </c>
      <c r="K24" s="970">
        <v>174430</v>
      </c>
      <c r="L24" s="541">
        <f t="shared" si="1"/>
        <v>0</v>
      </c>
      <c r="M24" s="970">
        <v>174459</v>
      </c>
      <c r="N24" s="970"/>
      <c r="O24" s="541">
        <f t="shared" si="2"/>
        <v>29</v>
      </c>
      <c r="P24" s="541">
        <f t="shared" si="3"/>
        <v>29</v>
      </c>
      <c r="Q24" s="970">
        <v>174459</v>
      </c>
      <c r="R24" s="970"/>
      <c r="S24" s="971">
        <f t="shared" si="4"/>
        <v>0</v>
      </c>
      <c r="T24" s="542">
        <f t="shared" si="5"/>
        <v>29</v>
      </c>
      <c r="U24" s="542"/>
      <c r="V24" s="541">
        <f t="shared" si="6"/>
        <v>29</v>
      </c>
      <c r="W24" s="543">
        <f t="shared" si="7"/>
        <v>0</v>
      </c>
      <c r="X24" s="972" t="s">
        <v>520</v>
      </c>
      <c r="Y24" s="972" t="s">
        <v>492</v>
      </c>
      <c r="Z24" s="972" t="s">
        <v>29</v>
      </c>
      <c r="AA24" s="972">
        <v>2015</v>
      </c>
      <c r="AB24" s="968" t="s">
        <v>510</v>
      </c>
      <c r="AC24" s="973">
        <v>8</v>
      </c>
      <c r="AD24" s="974">
        <f t="shared" si="8"/>
        <v>3.625</v>
      </c>
      <c r="AE24" s="975">
        <v>23.45</v>
      </c>
      <c r="AF24" s="544">
        <f t="shared" si="9"/>
        <v>85.006249999999994</v>
      </c>
      <c r="AG24" s="1030" t="s">
        <v>279</v>
      </c>
      <c r="AH24" s="1007">
        <f>AF24</f>
        <v>85.006249999999994</v>
      </c>
      <c r="AI24" s="978">
        <f t="shared" si="11"/>
        <v>3.625</v>
      </c>
      <c r="AJ24" s="982">
        <f t="shared" si="12"/>
        <v>29</v>
      </c>
      <c r="AK24" s="1133"/>
      <c r="AL24" s="1087"/>
      <c r="AM24" s="960"/>
    </row>
    <row r="25" spans="1:39">
      <c r="A25" s="966">
        <v>45485</v>
      </c>
      <c r="B25" s="967" t="s">
        <v>479</v>
      </c>
      <c r="C25" s="967" t="s">
        <v>208</v>
      </c>
      <c r="D25" s="968" t="s">
        <v>511</v>
      </c>
      <c r="E25" s="1029" t="s">
        <v>282</v>
      </c>
      <c r="F25" s="970">
        <v>174459</v>
      </c>
      <c r="G25" s="970"/>
      <c r="H25" s="970">
        <v>174459</v>
      </c>
      <c r="I25" s="970"/>
      <c r="J25" s="971">
        <f t="shared" si="0"/>
        <v>0</v>
      </c>
      <c r="K25" s="970">
        <v>174459</v>
      </c>
      <c r="L25" s="541">
        <f t="shared" si="1"/>
        <v>0</v>
      </c>
      <c r="M25" s="970">
        <v>174488</v>
      </c>
      <c r="N25" s="970"/>
      <c r="O25" s="541">
        <f t="shared" si="2"/>
        <v>29</v>
      </c>
      <c r="P25" s="541">
        <f t="shared" si="3"/>
        <v>29</v>
      </c>
      <c r="Q25" s="970">
        <v>174488</v>
      </c>
      <c r="R25" s="970"/>
      <c r="S25" s="971">
        <f t="shared" si="4"/>
        <v>0</v>
      </c>
      <c r="T25" s="542">
        <f t="shared" si="5"/>
        <v>29</v>
      </c>
      <c r="U25" s="542"/>
      <c r="V25" s="541">
        <f t="shared" si="6"/>
        <v>29</v>
      </c>
      <c r="W25" s="543">
        <f t="shared" si="7"/>
        <v>0</v>
      </c>
      <c r="X25" s="972" t="s">
        <v>520</v>
      </c>
      <c r="Y25" s="972" t="s">
        <v>492</v>
      </c>
      <c r="Z25" s="972" t="s">
        <v>29</v>
      </c>
      <c r="AA25" s="972">
        <v>2015</v>
      </c>
      <c r="AB25" s="968" t="s">
        <v>511</v>
      </c>
      <c r="AC25" s="973">
        <v>8</v>
      </c>
      <c r="AD25" s="974">
        <f t="shared" si="8"/>
        <v>3.625</v>
      </c>
      <c r="AE25" s="975">
        <v>23.45</v>
      </c>
      <c r="AF25" s="544">
        <f t="shared" si="9"/>
        <v>85.006249999999994</v>
      </c>
      <c r="AG25" s="1030" t="s">
        <v>279</v>
      </c>
      <c r="AH25" s="1007">
        <f t="shared" ref="AH25:AH26" si="13">AF25</f>
        <v>85.006249999999994</v>
      </c>
      <c r="AI25" s="978">
        <f t="shared" si="11"/>
        <v>3.625</v>
      </c>
      <c r="AJ25" s="982">
        <f t="shared" si="12"/>
        <v>29</v>
      </c>
      <c r="AK25" s="1133"/>
      <c r="AL25" s="1087"/>
      <c r="AM25" s="960"/>
    </row>
    <row r="26" spans="1:39">
      <c r="A26" s="966">
        <v>45486</v>
      </c>
      <c r="B26" s="967" t="s">
        <v>497</v>
      </c>
      <c r="C26" s="967" t="s">
        <v>484</v>
      </c>
      <c r="D26" s="968" t="s">
        <v>484</v>
      </c>
      <c r="E26" s="1029" t="s">
        <v>282</v>
      </c>
      <c r="F26" s="970">
        <v>174488</v>
      </c>
      <c r="G26" s="970"/>
      <c r="H26" s="970">
        <v>174488</v>
      </c>
      <c r="I26" s="970"/>
      <c r="J26" s="971">
        <f t="shared" si="0"/>
        <v>0</v>
      </c>
      <c r="K26" s="970">
        <v>174488</v>
      </c>
      <c r="L26" s="541">
        <f t="shared" si="1"/>
        <v>0</v>
      </c>
      <c r="M26" s="970">
        <v>174573</v>
      </c>
      <c r="N26" s="970"/>
      <c r="O26" s="541">
        <f t="shared" si="2"/>
        <v>85</v>
      </c>
      <c r="P26" s="541">
        <f t="shared" si="3"/>
        <v>85</v>
      </c>
      <c r="Q26" s="970">
        <v>174573</v>
      </c>
      <c r="R26" s="970"/>
      <c r="S26" s="971">
        <f t="shared" si="4"/>
        <v>0</v>
      </c>
      <c r="T26" s="542">
        <f t="shared" si="5"/>
        <v>85</v>
      </c>
      <c r="U26" s="542"/>
      <c r="V26" s="541">
        <f t="shared" si="6"/>
        <v>85</v>
      </c>
      <c r="W26" s="543">
        <f t="shared" si="7"/>
        <v>0</v>
      </c>
      <c r="X26" s="972" t="s">
        <v>520</v>
      </c>
      <c r="Y26" s="972" t="s">
        <v>492</v>
      </c>
      <c r="Z26" s="972" t="s">
        <v>29</v>
      </c>
      <c r="AA26" s="972">
        <v>2015</v>
      </c>
      <c r="AB26" s="968" t="s">
        <v>484</v>
      </c>
      <c r="AC26" s="973">
        <v>8</v>
      </c>
      <c r="AD26" s="974">
        <f t="shared" si="8"/>
        <v>10.625</v>
      </c>
      <c r="AE26" s="975">
        <v>23.45</v>
      </c>
      <c r="AF26" s="544">
        <f t="shared" si="9"/>
        <v>249.15625</v>
      </c>
      <c r="AG26" s="1030" t="s">
        <v>279</v>
      </c>
      <c r="AH26" s="1007">
        <f t="shared" si="13"/>
        <v>249.15625</v>
      </c>
      <c r="AI26" s="978">
        <f t="shared" si="11"/>
        <v>10.625</v>
      </c>
      <c r="AJ26" s="982">
        <f t="shared" si="12"/>
        <v>85</v>
      </c>
      <c r="AK26" s="1132" t="s">
        <v>439</v>
      </c>
      <c r="AL26" s="1088" t="s">
        <v>440</v>
      </c>
      <c r="AM26" s="1086" t="s">
        <v>2</v>
      </c>
    </row>
    <row r="27" spans="1:39">
      <c r="A27" s="966">
        <v>45488</v>
      </c>
      <c r="B27" s="967" t="s">
        <v>479</v>
      </c>
      <c r="C27" s="967" t="s">
        <v>208</v>
      </c>
      <c r="D27" s="968" t="s">
        <v>485</v>
      </c>
      <c r="E27" s="1029" t="s">
        <v>282</v>
      </c>
      <c r="F27" s="970">
        <v>174573</v>
      </c>
      <c r="G27" s="970"/>
      <c r="H27" s="970">
        <v>174573</v>
      </c>
      <c r="I27" s="970"/>
      <c r="J27" s="971">
        <f t="shared" si="0"/>
        <v>0</v>
      </c>
      <c r="K27" s="970">
        <v>174573</v>
      </c>
      <c r="L27" s="541">
        <f t="shared" si="1"/>
        <v>0</v>
      </c>
      <c r="M27" s="970">
        <v>174594</v>
      </c>
      <c r="N27" s="970"/>
      <c r="O27" s="541">
        <f t="shared" si="2"/>
        <v>21</v>
      </c>
      <c r="P27" s="541">
        <f t="shared" si="3"/>
        <v>21</v>
      </c>
      <c r="Q27" s="970">
        <v>174594</v>
      </c>
      <c r="R27" s="970"/>
      <c r="S27" s="971">
        <f t="shared" si="4"/>
        <v>0</v>
      </c>
      <c r="T27" s="542">
        <f t="shared" si="5"/>
        <v>21</v>
      </c>
      <c r="U27" s="542"/>
      <c r="V27" s="541">
        <f t="shared" si="6"/>
        <v>21</v>
      </c>
      <c r="W27" s="543">
        <f t="shared" si="7"/>
        <v>0</v>
      </c>
      <c r="X27" s="972" t="s">
        <v>520</v>
      </c>
      <c r="Y27" s="972" t="s">
        <v>492</v>
      </c>
      <c r="Z27" s="972" t="s">
        <v>29</v>
      </c>
      <c r="AA27" s="972">
        <v>2015</v>
      </c>
      <c r="AB27" s="968" t="s">
        <v>485</v>
      </c>
      <c r="AC27" s="973">
        <v>8</v>
      </c>
      <c r="AD27" s="974">
        <f t="shared" si="8"/>
        <v>2.625</v>
      </c>
      <c r="AE27" s="975">
        <v>23.45</v>
      </c>
      <c r="AF27" s="544">
        <f t="shared" si="9"/>
        <v>61.556249999999999</v>
      </c>
      <c r="AG27" s="1030" t="s">
        <v>279</v>
      </c>
      <c r="AH27" s="1007">
        <f>AF27</f>
        <v>61.556249999999999</v>
      </c>
      <c r="AI27" s="978">
        <f t="shared" si="11"/>
        <v>2.625</v>
      </c>
      <c r="AJ27" s="982">
        <f t="shared" si="12"/>
        <v>21</v>
      </c>
      <c r="AK27" s="1107">
        <v>531.16</v>
      </c>
      <c r="AL27" s="1067">
        <v>600</v>
      </c>
      <c r="AM27" s="1073">
        <v>45490</v>
      </c>
    </row>
    <row r="28" spans="1:39">
      <c r="A28" s="966">
        <v>45492</v>
      </c>
      <c r="B28" s="967" t="s">
        <v>479</v>
      </c>
      <c r="C28" s="967" t="s">
        <v>208</v>
      </c>
      <c r="D28" s="968" t="s">
        <v>434</v>
      </c>
      <c r="E28" s="1029" t="s">
        <v>282</v>
      </c>
      <c r="F28" s="970">
        <v>174594</v>
      </c>
      <c r="G28" s="970"/>
      <c r="H28" s="970">
        <v>174594</v>
      </c>
      <c r="I28" s="970"/>
      <c r="J28" s="971">
        <f t="shared" si="0"/>
        <v>0</v>
      </c>
      <c r="K28" s="970">
        <v>174594</v>
      </c>
      <c r="L28" s="541">
        <f t="shared" si="1"/>
        <v>0</v>
      </c>
      <c r="M28" s="970">
        <v>174651</v>
      </c>
      <c r="N28" s="970"/>
      <c r="O28" s="541">
        <f t="shared" si="2"/>
        <v>57</v>
      </c>
      <c r="P28" s="541">
        <f t="shared" si="3"/>
        <v>57</v>
      </c>
      <c r="Q28" s="970">
        <v>174651</v>
      </c>
      <c r="R28" s="970"/>
      <c r="S28" s="971">
        <f t="shared" si="4"/>
        <v>0</v>
      </c>
      <c r="T28" s="542">
        <f t="shared" si="5"/>
        <v>57</v>
      </c>
      <c r="U28" s="542"/>
      <c r="V28" s="541">
        <f t="shared" si="6"/>
        <v>57</v>
      </c>
      <c r="W28" s="543">
        <f t="shared" si="7"/>
        <v>0</v>
      </c>
      <c r="X28" s="972" t="s">
        <v>520</v>
      </c>
      <c r="Y28" s="972" t="s">
        <v>492</v>
      </c>
      <c r="Z28" s="972" t="s">
        <v>29</v>
      </c>
      <c r="AA28" s="972">
        <v>2015</v>
      </c>
      <c r="AB28" s="968" t="s">
        <v>434</v>
      </c>
      <c r="AC28" s="973">
        <v>8</v>
      </c>
      <c r="AD28" s="974">
        <f t="shared" si="8"/>
        <v>7.125</v>
      </c>
      <c r="AE28" s="975">
        <v>23.45</v>
      </c>
      <c r="AF28" s="544">
        <f t="shared" si="9"/>
        <v>167.08124999999998</v>
      </c>
      <c r="AG28" s="1030" t="s">
        <v>279</v>
      </c>
      <c r="AH28" s="1007">
        <f t="shared" ref="AH28:AH29" si="14">AF28</f>
        <v>167.08124999999998</v>
      </c>
      <c r="AI28" s="978">
        <f t="shared" si="11"/>
        <v>7.125</v>
      </c>
      <c r="AJ28" s="982">
        <f t="shared" si="12"/>
        <v>57</v>
      </c>
      <c r="AK28" s="1133"/>
      <c r="AL28" s="1087"/>
      <c r="AM28" s="960"/>
    </row>
    <row r="29" spans="1:39">
      <c r="A29" s="966">
        <v>45496</v>
      </c>
      <c r="B29" s="967" t="s">
        <v>239</v>
      </c>
      <c r="C29" s="967" t="s">
        <v>208</v>
      </c>
      <c r="D29" s="968" t="s">
        <v>485</v>
      </c>
      <c r="E29" s="1029" t="s">
        <v>282</v>
      </c>
      <c r="F29" s="970">
        <v>174651</v>
      </c>
      <c r="G29" s="970"/>
      <c r="H29" s="970">
        <v>174651</v>
      </c>
      <c r="I29" s="970"/>
      <c r="J29" s="971">
        <f t="shared" si="0"/>
        <v>0</v>
      </c>
      <c r="K29" s="970">
        <v>174651</v>
      </c>
      <c r="L29" s="541">
        <f t="shared" si="1"/>
        <v>0</v>
      </c>
      <c r="M29" s="970">
        <v>174696</v>
      </c>
      <c r="N29" s="970"/>
      <c r="O29" s="541">
        <f t="shared" si="2"/>
        <v>45</v>
      </c>
      <c r="P29" s="541">
        <f t="shared" si="3"/>
        <v>45</v>
      </c>
      <c r="Q29" s="970">
        <v>174696</v>
      </c>
      <c r="R29" s="970"/>
      <c r="S29" s="971">
        <f t="shared" si="4"/>
        <v>0</v>
      </c>
      <c r="T29" s="542">
        <f t="shared" si="5"/>
        <v>45</v>
      </c>
      <c r="U29" s="542"/>
      <c r="V29" s="541">
        <f t="shared" si="6"/>
        <v>45</v>
      </c>
      <c r="W29" s="543">
        <f t="shared" si="7"/>
        <v>0</v>
      </c>
      <c r="X29" s="972" t="s">
        <v>520</v>
      </c>
      <c r="Y29" s="972" t="s">
        <v>492</v>
      </c>
      <c r="Z29" s="972" t="s">
        <v>29</v>
      </c>
      <c r="AA29" s="972">
        <v>2015</v>
      </c>
      <c r="AB29" s="968" t="s">
        <v>485</v>
      </c>
      <c r="AC29" s="973">
        <v>8</v>
      </c>
      <c r="AD29" s="974">
        <f t="shared" si="8"/>
        <v>5.625</v>
      </c>
      <c r="AE29" s="975">
        <v>23.45</v>
      </c>
      <c r="AF29" s="544">
        <f t="shared" si="9"/>
        <v>131.90625</v>
      </c>
      <c r="AG29" s="1030" t="s">
        <v>279</v>
      </c>
      <c r="AH29" s="1007">
        <f t="shared" si="14"/>
        <v>131.90625</v>
      </c>
      <c r="AI29" s="978">
        <f t="shared" si="11"/>
        <v>5.625</v>
      </c>
      <c r="AJ29" s="982">
        <f t="shared" si="12"/>
        <v>45</v>
      </c>
      <c r="AK29" s="1133"/>
      <c r="AL29" s="1087"/>
      <c r="AM29" s="960"/>
    </row>
    <row r="30" spans="1:39">
      <c r="A30" s="966">
        <v>45497</v>
      </c>
      <c r="B30" s="967" t="s">
        <v>494</v>
      </c>
      <c r="C30" s="967" t="s">
        <v>427</v>
      </c>
      <c r="D30" s="968" t="s">
        <v>484</v>
      </c>
      <c r="E30" s="1029" t="s">
        <v>282</v>
      </c>
      <c r="F30" s="970">
        <v>174696</v>
      </c>
      <c r="G30" s="970"/>
      <c r="H30" s="970">
        <v>174696</v>
      </c>
      <c r="I30" s="970"/>
      <c r="J30" s="971">
        <f t="shared" si="0"/>
        <v>0</v>
      </c>
      <c r="K30" s="970">
        <v>174696</v>
      </c>
      <c r="L30" s="541">
        <f t="shared" si="1"/>
        <v>0</v>
      </c>
      <c r="M30" s="970">
        <v>174716</v>
      </c>
      <c r="N30" s="970"/>
      <c r="O30" s="541">
        <f t="shared" ref="O30:O78" si="15">M30-K30</f>
        <v>20</v>
      </c>
      <c r="P30" s="541">
        <f t="shared" ref="P30:P78" si="16">M30-H30</f>
        <v>20</v>
      </c>
      <c r="Q30" s="970">
        <v>174716</v>
      </c>
      <c r="R30" s="970"/>
      <c r="S30" s="971">
        <f t="shared" si="4"/>
        <v>0</v>
      </c>
      <c r="T30" s="542">
        <f t="shared" ref="T30:T81" si="17">Q30-F30</f>
        <v>20</v>
      </c>
      <c r="U30" s="542"/>
      <c r="V30" s="541">
        <f t="shared" ref="V30:V78" si="18">P30</f>
        <v>20</v>
      </c>
      <c r="W30" s="543">
        <f t="shared" ref="W30:W78" si="19">T30-V30</f>
        <v>0</v>
      </c>
      <c r="X30" s="972" t="s">
        <v>520</v>
      </c>
      <c r="Y30" s="972" t="s">
        <v>492</v>
      </c>
      <c r="Z30" s="972" t="s">
        <v>29</v>
      </c>
      <c r="AA30" s="972">
        <v>2015</v>
      </c>
      <c r="AB30" s="968" t="s">
        <v>484</v>
      </c>
      <c r="AC30" s="973">
        <v>8</v>
      </c>
      <c r="AD30" s="974">
        <f t="shared" ref="AD30:AD78" si="20">T30/AC30</f>
        <v>2.5</v>
      </c>
      <c r="AE30" s="975">
        <v>23.45</v>
      </c>
      <c r="AF30" s="544">
        <f t="shared" ref="AF30:AF78" si="21">AD30*AE30</f>
        <v>58.625</v>
      </c>
      <c r="AG30" s="1030" t="s">
        <v>279</v>
      </c>
      <c r="AH30" s="1007">
        <f t="shared" ref="AH30:AH78" si="22">AF30</f>
        <v>58.625</v>
      </c>
      <c r="AI30" s="978">
        <f t="shared" ref="AI30:AI78" si="23">AD30</f>
        <v>2.5</v>
      </c>
      <c r="AJ30" s="982">
        <f t="shared" ref="AJ30:AJ78" si="24">T30</f>
        <v>20</v>
      </c>
      <c r="AK30" s="1133"/>
      <c r="AL30" s="1087"/>
      <c r="AM30" s="960"/>
    </row>
    <row r="31" spans="1:39">
      <c r="A31" s="966">
        <v>45498</v>
      </c>
      <c r="B31" s="992" t="s">
        <v>497</v>
      </c>
      <c r="C31" s="992" t="s">
        <v>484</v>
      </c>
      <c r="D31" s="993" t="s">
        <v>484</v>
      </c>
      <c r="E31" s="1029" t="s">
        <v>282</v>
      </c>
      <c r="F31" s="970">
        <v>174716</v>
      </c>
      <c r="G31" s="970"/>
      <c r="H31" s="970">
        <v>174716</v>
      </c>
      <c r="I31" s="970"/>
      <c r="J31" s="971">
        <f t="shared" si="0"/>
        <v>0</v>
      </c>
      <c r="K31" s="970">
        <v>174716</v>
      </c>
      <c r="L31" s="541">
        <f t="shared" si="1"/>
        <v>0</v>
      </c>
      <c r="M31" s="970">
        <v>174747</v>
      </c>
      <c r="N31" s="970"/>
      <c r="O31" s="541">
        <f t="shared" si="15"/>
        <v>31</v>
      </c>
      <c r="P31" s="541">
        <f t="shared" si="16"/>
        <v>31</v>
      </c>
      <c r="Q31" s="970">
        <v>174747</v>
      </c>
      <c r="R31" s="970"/>
      <c r="S31" s="971">
        <f t="shared" si="4"/>
        <v>0</v>
      </c>
      <c r="T31" s="542">
        <f t="shared" si="17"/>
        <v>31</v>
      </c>
      <c r="U31" s="542"/>
      <c r="V31" s="541">
        <f t="shared" si="18"/>
        <v>31</v>
      </c>
      <c r="W31" s="543">
        <f t="shared" si="19"/>
        <v>0</v>
      </c>
      <c r="X31" s="972" t="s">
        <v>520</v>
      </c>
      <c r="Y31" s="972" t="s">
        <v>492</v>
      </c>
      <c r="Z31" s="972" t="s">
        <v>29</v>
      </c>
      <c r="AA31" s="972">
        <v>2015</v>
      </c>
      <c r="AB31" s="993" t="s">
        <v>484</v>
      </c>
      <c r="AC31" s="973">
        <v>8</v>
      </c>
      <c r="AD31" s="974">
        <f t="shared" si="20"/>
        <v>3.875</v>
      </c>
      <c r="AE31" s="975">
        <v>23.45</v>
      </c>
      <c r="AF31" s="544">
        <f t="shared" si="21"/>
        <v>90.868749999999991</v>
      </c>
      <c r="AG31" s="1030" t="s">
        <v>279</v>
      </c>
      <c r="AH31" s="1007">
        <f t="shared" si="22"/>
        <v>90.868749999999991</v>
      </c>
      <c r="AI31" s="978">
        <f t="shared" si="23"/>
        <v>3.875</v>
      </c>
      <c r="AJ31" s="982">
        <f t="shared" si="24"/>
        <v>31</v>
      </c>
      <c r="AK31" s="1132" t="s">
        <v>439</v>
      </c>
      <c r="AL31" s="1088" t="s">
        <v>440</v>
      </c>
      <c r="AM31" s="1086" t="s">
        <v>2</v>
      </c>
    </row>
    <row r="32" spans="1:39">
      <c r="A32" s="966">
        <v>45499</v>
      </c>
      <c r="B32" s="992" t="s">
        <v>479</v>
      </c>
      <c r="C32" s="992" t="s">
        <v>208</v>
      </c>
      <c r="D32" s="993" t="s">
        <v>512</v>
      </c>
      <c r="E32" s="1029" t="s">
        <v>282</v>
      </c>
      <c r="F32" s="970">
        <v>174747</v>
      </c>
      <c r="G32" s="970"/>
      <c r="H32" s="970">
        <v>174747</v>
      </c>
      <c r="I32" s="970"/>
      <c r="J32" s="971">
        <f t="shared" si="0"/>
        <v>0</v>
      </c>
      <c r="K32" s="970">
        <v>174747</v>
      </c>
      <c r="L32" s="541">
        <f t="shared" si="1"/>
        <v>0</v>
      </c>
      <c r="M32" s="970">
        <v>174773</v>
      </c>
      <c r="N32" s="970"/>
      <c r="O32" s="541">
        <f t="shared" si="15"/>
        <v>26</v>
      </c>
      <c r="P32" s="541">
        <f t="shared" si="16"/>
        <v>26</v>
      </c>
      <c r="Q32" s="970">
        <v>174773</v>
      </c>
      <c r="R32" s="970"/>
      <c r="S32" s="971">
        <f t="shared" si="4"/>
        <v>0</v>
      </c>
      <c r="T32" s="542">
        <f t="shared" si="17"/>
        <v>26</v>
      </c>
      <c r="U32" s="542"/>
      <c r="V32" s="541">
        <f t="shared" si="18"/>
        <v>26</v>
      </c>
      <c r="W32" s="543">
        <f t="shared" si="19"/>
        <v>0</v>
      </c>
      <c r="X32" s="972" t="s">
        <v>520</v>
      </c>
      <c r="Y32" s="972" t="s">
        <v>492</v>
      </c>
      <c r="Z32" s="972" t="s">
        <v>29</v>
      </c>
      <c r="AA32" s="972">
        <v>2015</v>
      </c>
      <c r="AB32" s="993" t="s">
        <v>512</v>
      </c>
      <c r="AC32" s="973">
        <v>8</v>
      </c>
      <c r="AD32" s="974">
        <f t="shared" si="20"/>
        <v>3.25</v>
      </c>
      <c r="AE32" s="975">
        <v>23.45</v>
      </c>
      <c r="AF32" s="544">
        <f t="shared" si="21"/>
        <v>76.212499999999991</v>
      </c>
      <c r="AG32" s="1030" t="s">
        <v>279</v>
      </c>
      <c r="AH32" s="1007">
        <f t="shared" si="22"/>
        <v>76.212499999999991</v>
      </c>
      <c r="AI32" s="978">
        <f t="shared" si="23"/>
        <v>3.25</v>
      </c>
      <c r="AJ32" s="982">
        <f t="shared" si="24"/>
        <v>26</v>
      </c>
      <c r="AK32" s="1107">
        <v>519.54999999999995</v>
      </c>
      <c r="AL32" s="1067">
        <v>500</v>
      </c>
      <c r="AM32" s="1073">
        <v>45499</v>
      </c>
    </row>
    <row r="33" spans="1:39">
      <c r="A33" s="966">
        <v>45500</v>
      </c>
      <c r="B33" s="992" t="s">
        <v>126</v>
      </c>
      <c r="C33" s="992" t="s">
        <v>427</v>
      </c>
      <c r="D33" s="993" t="s">
        <v>434</v>
      </c>
      <c r="E33" s="1029" t="s">
        <v>282</v>
      </c>
      <c r="F33" s="970">
        <v>174773</v>
      </c>
      <c r="G33" s="970"/>
      <c r="H33" s="970">
        <v>174773</v>
      </c>
      <c r="I33" s="970"/>
      <c r="J33" s="971">
        <f t="shared" si="0"/>
        <v>0</v>
      </c>
      <c r="K33" s="970">
        <v>174773</v>
      </c>
      <c r="L33" s="541">
        <f t="shared" si="1"/>
        <v>0</v>
      </c>
      <c r="M33" s="970">
        <v>174970</v>
      </c>
      <c r="N33" s="970"/>
      <c r="O33" s="541">
        <f t="shared" si="15"/>
        <v>197</v>
      </c>
      <c r="P33" s="541">
        <f t="shared" si="16"/>
        <v>197</v>
      </c>
      <c r="Q33" s="970">
        <v>174970</v>
      </c>
      <c r="R33" s="970"/>
      <c r="S33" s="971">
        <f t="shared" si="4"/>
        <v>0</v>
      </c>
      <c r="T33" s="542">
        <f t="shared" si="17"/>
        <v>197</v>
      </c>
      <c r="U33" s="542"/>
      <c r="V33" s="541">
        <f t="shared" si="18"/>
        <v>197</v>
      </c>
      <c r="W33" s="543">
        <f t="shared" si="19"/>
        <v>0</v>
      </c>
      <c r="X33" s="972" t="s">
        <v>520</v>
      </c>
      <c r="Y33" s="972" t="s">
        <v>492</v>
      </c>
      <c r="Z33" s="972" t="s">
        <v>29</v>
      </c>
      <c r="AA33" s="972">
        <v>2015</v>
      </c>
      <c r="AB33" s="993" t="s">
        <v>434</v>
      </c>
      <c r="AC33" s="973">
        <v>8</v>
      </c>
      <c r="AD33" s="974">
        <f t="shared" si="20"/>
        <v>24.625</v>
      </c>
      <c r="AE33" s="975">
        <v>23.45</v>
      </c>
      <c r="AF33" s="544">
        <f t="shared" si="21"/>
        <v>577.45624999999995</v>
      </c>
      <c r="AG33" s="1030" t="s">
        <v>279</v>
      </c>
      <c r="AH33" s="1007">
        <f t="shared" si="22"/>
        <v>577.45624999999995</v>
      </c>
      <c r="AI33" s="978">
        <f t="shared" si="23"/>
        <v>24.625</v>
      </c>
      <c r="AJ33" s="982">
        <f t="shared" si="24"/>
        <v>197</v>
      </c>
      <c r="AK33" s="1132" t="s">
        <v>439</v>
      </c>
      <c r="AL33" s="1088" t="s">
        <v>440</v>
      </c>
      <c r="AM33" s="1086" t="s">
        <v>2</v>
      </c>
    </row>
    <row r="34" spans="1:39">
      <c r="A34" s="966">
        <v>45502</v>
      </c>
      <c r="B34" s="992" t="s">
        <v>126</v>
      </c>
      <c r="C34" s="992" t="s">
        <v>427</v>
      </c>
      <c r="D34" s="993" t="s">
        <v>506</v>
      </c>
      <c r="E34" s="1029" t="s">
        <v>282</v>
      </c>
      <c r="F34" s="970">
        <v>174970</v>
      </c>
      <c r="G34" s="970"/>
      <c r="H34" s="970">
        <v>174970</v>
      </c>
      <c r="I34" s="970"/>
      <c r="J34" s="971">
        <f t="shared" si="0"/>
        <v>0</v>
      </c>
      <c r="K34" s="970">
        <v>174970</v>
      </c>
      <c r="L34" s="541">
        <f t="shared" si="1"/>
        <v>0</v>
      </c>
      <c r="M34" s="970">
        <v>174990</v>
      </c>
      <c r="N34" s="970"/>
      <c r="O34" s="541">
        <f t="shared" si="15"/>
        <v>20</v>
      </c>
      <c r="P34" s="541">
        <f t="shared" si="16"/>
        <v>20</v>
      </c>
      <c r="Q34" s="970">
        <v>174990</v>
      </c>
      <c r="R34" s="970"/>
      <c r="S34" s="971">
        <f t="shared" si="4"/>
        <v>0</v>
      </c>
      <c r="T34" s="542">
        <f t="shared" si="17"/>
        <v>20</v>
      </c>
      <c r="U34" s="542"/>
      <c r="V34" s="541">
        <f t="shared" si="18"/>
        <v>20</v>
      </c>
      <c r="W34" s="543">
        <f t="shared" si="19"/>
        <v>0</v>
      </c>
      <c r="X34" s="972" t="s">
        <v>520</v>
      </c>
      <c r="Y34" s="972" t="s">
        <v>492</v>
      </c>
      <c r="Z34" s="972" t="s">
        <v>29</v>
      </c>
      <c r="AA34" s="972">
        <v>2015</v>
      </c>
      <c r="AB34" s="993" t="s">
        <v>506</v>
      </c>
      <c r="AC34" s="973">
        <v>8</v>
      </c>
      <c r="AD34" s="974">
        <f t="shared" si="20"/>
        <v>2.5</v>
      </c>
      <c r="AE34" s="975">
        <v>23.45</v>
      </c>
      <c r="AF34" s="544">
        <f t="shared" si="21"/>
        <v>58.625</v>
      </c>
      <c r="AG34" s="1030" t="s">
        <v>279</v>
      </c>
      <c r="AH34" s="1007">
        <f t="shared" si="22"/>
        <v>58.625</v>
      </c>
      <c r="AI34" s="978">
        <f t="shared" si="23"/>
        <v>2.5</v>
      </c>
      <c r="AJ34" s="982">
        <f t="shared" si="24"/>
        <v>20</v>
      </c>
      <c r="AK34" s="1107">
        <v>629.84</v>
      </c>
      <c r="AL34" s="1067">
        <v>500</v>
      </c>
      <c r="AM34" s="1073">
        <v>45513</v>
      </c>
    </row>
    <row r="35" spans="1:39">
      <c r="A35" s="966">
        <v>45504</v>
      </c>
      <c r="B35" s="992" t="s">
        <v>483</v>
      </c>
      <c r="C35" s="992" t="s">
        <v>208</v>
      </c>
      <c r="D35" s="993" t="s">
        <v>513</v>
      </c>
      <c r="E35" s="1029" t="s">
        <v>282</v>
      </c>
      <c r="F35" s="970">
        <v>174990</v>
      </c>
      <c r="G35" s="970"/>
      <c r="H35" s="970">
        <v>174990</v>
      </c>
      <c r="I35" s="970"/>
      <c r="J35" s="971">
        <f t="shared" si="0"/>
        <v>0</v>
      </c>
      <c r="K35" s="970">
        <v>174990</v>
      </c>
      <c r="L35" s="541">
        <f t="shared" si="1"/>
        <v>0</v>
      </c>
      <c r="M35" s="970">
        <v>175187</v>
      </c>
      <c r="N35" s="970"/>
      <c r="O35" s="541">
        <f t="shared" si="15"/>
        <v>197</v>
      </c>
      <c r="P35" s="541">
        <f t="shared" si="16"/>
        <v>197</v>
      </c>
      <c r="Q35" s="970">
        <v>175187</v>
      </c>
      <c r="R35" s="970"/>
      <c r="S35" s="971">
        <f t="shared" si="4"/>
        <v>0</v>
      </c>
      <c r="T35" s="542">
        <f t="shared" si="17"/>
        <v>197</v>
      </c>
      <c r="U35" s="542"/>
      <c r="V35" s="541">
        <f t="shared" si="18"/>
        <v>197</v>
      </c>
      <c r="W35" s="543">
        <f t="shared" si="19"/>
        <v>0</v>
      </c>
      <c r="X35" s="972" t="s">
        <v>520</v>
      </c>
      <c r="Y35" s="972" t="s">
        <v>492</v>
      </c>
      <c r="Z35" s="972" t="s">
        <v>29</v>
      </c>
      <c r="AA35" s="972">
        <v>2015</v>
      </c>
      <c r="AB35" s="993" t="s">
        <v>513</v>
      </c>
      <c r="AC35" s="973">
        <v>8</v>
      </c>
      <c r="AD35" s="974">
        <f t="shared" si="20"/>
        <v>24.625</v>
      </c>
      <c r="AE35" s="975">
        <v>23.45</v>
      </c>
      <c r="AF35" s="544">
        <f t="shared" si="21"/>
        <v>577.45624999999995</v>
      </c>
      <c r="AG35" s="1030" t="s">
        <v>279</v>
      </c>
      <c r="AH35" s="1007">
        <f t="shared" si="22"/>
        <v>577.45624999999995</v>
      </c>
      <c r="AI35" s="978">
        <f t="shared" si="23"/>
        <v>24.625</v>
      </c>
      <c r="AJ35" s="982">
        <f t="shared" si="24"/>
        <v>197</v>
      </c>
      <c r="AK35" s="1133"/>
      <c r="AL35" s="1087"/>
      <c r="AM35" s="960"/>
    </row>
    <row r="36" spans="1:39">
      <c r="A36" s="966">
        <v>45505</v>
      </c>
      <c r="B36" s="992" t="s">
        <v>497</v>
      </c>
      <c r="C36" s="992" t="s">
        <v>484</v>
      </c>
      <c r="D36" s="993" t="s">
        <v>484</v>
      </c>
      <c r="E36" s="1029" t="s">
        <v>282</v>
      </c>
      <c r="F36" s="970">
        <v>175187</v>
      </c>
      <c r="G36" s="970"/>
      <c r="H36" s="970">
        <v>175187</v>
      </c>
      <c r="I36" s="970"/>
      <c r="J36" s="971">
        <f t="shared" si="0"/>
        <v>0</v>
      </c>
      <c r="K36" s="970">
        <v>175187</v>
      </c>
      <c r="L36" s="541">
        <f t="shared" si="1"/>
        <v>0</v>
      </c>
      <c r="M36" s="970">
        <v>175218</v>
      </c>
      <c r="N36" s="970"/>
      <c r="O36" s="541">
        <f t="shared" si="15"/>
        <v>31</v>
      </c>
      <c r="P36" s="541">
        <f t="shared" si="16"/>
        <v>31</v>
      </c>
      <c r="Q36" s="970">
        <v>175218</v>
      </c>
      <c r="R36" s="970"/>
      <c r="S36" s="971">
        <f t="shared" si="4"/>
        <v>0</v>
      </c>
      <c r="T36" s="542">
        <f t="shared" si="17"/>
        <v>31</v>
      </c>
      <c r="U36" s="542"/>
      <c r="V36" s="541">
        <f t="shared" si="18"/>
        <v>31</v>
      </c>
      <c r="W36" s="543">
        <f t="shared" si="19"/>
        <v>0</v>
      </c>
      <c r="X36" s="972" t="s">
        <v>520</v>
      </c>
      <c r="Y36" s="972" t="s">
        <v>492</v>
      </c>
      <c r="Z36" s="972" t="s">
        <v>29</v>
      </c>
      <c r="AA36" s="972">
        <v>2015</v>
      </c>
      <c r="AB36" s="993" t="s">
        <v>484</v>
      </c>
      <c r="AC36" s="973">
        <v>8</v>
      </c>
      <c r="AD36" s="974">
        <f t="shared" si="20"/>
        <v>3.875</v>
      </c>
      <c r="AE36" s="975">
        <v>23.45</v>
      </c>
      <c r="AF36" s="544">
        <f t="shared" si="21"/>
        <v>90.868749999999991</v>
      </c>
      <c r="AG36" s="1030" t="s">
        <v>279</v>
      </c>
      <c r="AH36" s="1007">
        <f t="shared" si="22"/>
        <v>90.868749999999991</v>
      </c>
      <c r="AI36" s="978">
        <f t="shared" si="23"/>
        <v>3.875</v>
      </c>
      <c r="AJ36" s="982">
        <f t="shared" si="24"/>
        <v>31</v>
      </c>
      <c r="AK36" s="1133"/>
      <c r="AL36" s="1087"/>
      <c r="AM36" s="960"/>
    </row>
    <row r="37" spans="1:39">
      <c r="A37" s="966">
        <v>45506</v>
      </c>
      <c r="B37" s="992" t="s">
        <v>497</v>
      </c>
      <c r="C37" s="992" t="s">
        <v>484</v>
      </c>
      <c r="D37" s="993" t="s">
        <v>484</v>
      </c>
      <c r="E37" s="1029" t="s">
        <v>282</v>
      </c>
      <c r="F37" s="970">
        <v>175218</v>
      </c>
      <c r="G37" s="970"/>
      <c r="H37" s="970">
        <v>175218</v>
      </c>
      <c r="I37" s="970"/>
      <c r="J37" s="971">
        <f t="shared" si="0"/>
        <v>0</v>
      </c>
      <c r="K37" s="970">
        <v>175218</v>
      </c>
      <c r="L37" s="541">
        <f t="shared" si="1"/>
        <v>0</v>
      </c>
      <c r="M37" s="970">
        <v>175262</v>
      </c>
      <c r="N37" s="970"/>
      <c r="O37" s="541">
        <f t="shared" si="15"/>
        <v>44</v>
      </c>
      <c r="P37" s="541">
        <f t="shared" si="16"/>
        <v>44</v>
      </c>
      <c r="Q37" s="970">
        <v>175262</v>
      </c>
      <c r="R37" s="970"/>
      <c r="S37" s="971">
        <f t="shared" si="4"/>
        <v>0</v>
      </c>
      <c r="T37" s="542">
        <f t="shared" si="17"/>
        <v>44</v>
      </c>
      <c r="U37" s="542"/>
      <c r="V37" s="541">
        <f t="shared" si="18"/>
        <v>44</v>
      </c>
      <c r="W37" s="543">
        <f t="shared" si="19"/>
        <v>0</v>
      </c>
      <c r="X37" s="972" t="s">
        <v>520</v>
      </c>
      <c r="Y37" s="972" t="s">
        <v>492</v>
      </c>
      <c r="Z37" s="972" t="s">
        <v>29</v>
      </c>
      <c r="AA37" s="972">
        <v>2015</v>
      </c>
      <c r="AB37" s="993" t="s">
        <v>484</v>
      </c>
      <c r="AC37" s="973">
        <v>8</v>
      </c>
      <c r="AD37" s="974">
        <f t="shared" si="20"/>
        <v>5.5</v>
      </c>
      <c r="AE37" s="975">
        <v>23.45</v>
      </c>
      <c r="AF37" s="544">
        <f t="shared" si="21"/>
        <v>128.97499999999999</v>
      </c>
      <c r="AG37" s="1030" t="s">
        <v>279</v>
      </c>
      <c r="AH37" s="1007">
        <f t="shared" si="22"/>
        <v>128.97499999999999</v>
      </c>
      <c r="AI37" s="978">
        <f t="shared" si="23"/>
        <v>5.5</v>
      </c>
      <c r="AJ37" s="982">
        <f t="shared" si="24"/>
        <v>44</v>
      </c>
      <c r="AK37" s="1133"/>
      <c r="AL37" s="1087"/>
      <c r="AM37" s="960"/>
    </row>
    <row r="38" spans="1:39">
      <c r="A38" s="966">
        <v>45506</v>
      </c>
      <c r="B38" s="992" t="s">
        <v>481</v>
      </c>
      <c r="C38" s="992" t="s">
        <v>208</v>
      </c>
      <c r="D38" s="993" t="s">
        <v>434</v>
      </c>
      <c r="E38" s="1029" t="s">
        <v>282</v>
      </c>
      <c r="F38" s="970">
        <v>175262</v>
      </c>
      <c r="G38" s="970"/>
      <c r="H38" s="970">
        <v>175262</v>
      </c>
      <c r="I38" s="970"/>
      <c r="J38" s="971">
        <f t="shared" si="0"/>
        <v>0</v>
      </c>
      <c r="K38" s="970">
        <v>175262</v>
      </c>
      <c r="L38" s="541">
        <f t="shared" si="1"/>
        <v>0</v>
      </c>
      <c r="M38" s="970">
        <v>175383</v>
      </c>
      <c r="N38" s="970"/>
      <c r="O38" s="541">
        <f t="shared" si="15"/>
        <v>121</v>
      </c>
      <c r="P38" s="541">
        <f t="shared" si="16"/>
        <v>121</v>
      </c>
      <c r="Q38" s="970">
        <v>175383</v>
      </c>
      <c r="R38" s="970"/>
      <c r="S38" s="971">
        <f t="shared" si="4"/>
        <v>0</v>
      </c>
      <c r="T38" s="542">
        <f t="shared" si="17"/>
        <v>121</v>
      </c>
      <c r="U38" s="542"/>
      <c r="V38" s="541">
        <f t="shared" si="18"/>
        <v>121</v>
      </c>
      <c r="W38" s="543">
        <f t="shared" si="19"/>
        <v>0</v>
      </c>
      <c r="X38" s="972" t="s">
        <v>520</v>
      </c>
      <c r="Y38" s="972" t="s">
        <v>492</v>
      </c>
      <c r="Z38" s="972" t="s">
        <v>29</v>
      </c>
      <c r="AA38" s="972">
        <v>2015</v>
      </c>
      <c r="AB38" s="993" t="s">
        <v>434</v>
      </c>
      <c r="AC38" s="973">
        <v>8</v>
      </c>
      <c r="AD38" s="974">
        <f t="shared" si="20"/>
        <v>15.125</v>
      </c>
      <c r="AE38" s="975">
        <v>23.45</v>
      </c>
      <c r="AF38" s="544">
        <f t="shared" si="21"/>
        <v>354.68124999999998</v>
      </c>
      <c r="AG38" s="1030" t="s">
        <v>279</v>
      </c>
      <c r="AH38" s="1007">
        <f t="shared" si="22"/>
        <v>354.68124999999998</v>
      </c>
      <c r="AI38" s="978">
        <f t="shared" si="23"/>
        <v>15.125</v>
      </c>
      <c r="AJ38" s="982">
        <f t="shared" si="24"/>
        <v>121</v>
      </c>
      <c r="AK38" s="1133"/>
      <c r="AL38" s="1087"/>
      <c r="AM38" s="960"/>
    </row>
    <row r="39" spans="1:39">
      <c r="A39" s="966">
        <v>45512</v>
      </c>
      <c r="B39" s="992" t="s">
        <v>126</v>
      </c>
      <c r="C39" s="992" t="s">
        <v>427</v>
      </c>
      <c r="D39" s="993" t="s">
        <v>514</v>
      </c>
      <c r="E39" s="1029" t="s">
        <v>282</v>
      </c>
      <c r="F39" s="970">
        <v>175383</v>
      </c>
      <c r="G39" s="970"/>
      <c r="H39" s="970">
        <v>175383</v>
      </c>
      <c r="I39" s="970"/>
      <c r="J39" s="971">
        <f t="shared" si="0"/>
        <v>0</v>
      </c>
      <c r="K39" s="970">
        <v>175383</v>
      </c>
      <c r="L39" s="541">
        <f t="shared" si="1"/>
        <v>0</v>
      </c>
      <c r="M39" s="970">
        <v>175411</v>
      </c>
      <c r="N39" s="970"/>
      <c r="O39" s="541">
        <f t="shared" si="15"/>
        <v>28</v>
      </c>
      <c r="P39" s="541">
        <f t="shared" si="16"/>
        <v>28</v>
      </c>
      <c r="Q39" s="970">
        <v>175411</v>
      </c>
      <c r="R39" s="970"/>
      <c r="S39" s="971">
        <f t="shared" si="4"/>
        <v>0</v>
      </c>
      <c r="T39" s="542">
        <f t="shared" si="17"/>
        <v>28</v>
      </c>
      <c r="U39" s="542"/>
      <c r="V39" s="541">
        <f t="shared" si="18"/>
        <v>28</v>
      </c>
      <c r="W39" s="543">
        <f t="shared" si="19"/>
        <v>0</v>
      </c>
      <c r="X39" s="972" t="s">
        <v>520</v>
      </c>
      <c r="Y39" s="972" t="s">
        <v>492</v>
      </c>
      <c r="Z39" s="972" t="s">
        <v>29</v>
      </c>
      <c r="AA39" s="972">
        <v>2015</v>
      </c>
      <c r="AB39" s="993" t="s">
        <v>514</v>
      </c>
      <c r="AC39" s="973">
        <v>8</v>
      </c>
      <c r="AD39" s="974">
        <f t="shared" si="20"/>
        <v>3.5</v>
      </c>
      <c r="AE39" s="975">
        <v>23.45</v>
      </c>
      <c r="AF39" s="544">
        <f t="shared" si="21"/>
        <v>82.075000000000003</v>
      </c>
      <c r="AG39" s="1030" t="s">
        <v>279</v>
      </c>
      <c r="AH39" s="1007">
        <f t="shared" si="22"/>
        <v>82.075000000000003</v>
      </c>
      <c r="AI39" s="978">
        <f t="shared" si="23"/>
        <v>3.5</v>
      </c>
      <c r="AJ39" s="982">
        <f t="shared" si="24"/>
        <v>28</v>
      </c>
      <c r="AK39" s="1133"/>
      <c r="AL39" s="1087"/>
      <c r="AM39" s="960"/>
    </row>
    <row r="40" spans="1:39">
      <c r="A40" s="966">
        <v>45514</v>
      </c>
      <c r="B40" s="992" t="s">
        <v>126</v>
      </c>
      <c r="C40" s="992" t="s">
        <v>427</v>
      </c>
      <c r="D40" s="993" t="s">
        <v>515</v>
      </c>
      <c r="E40" s="1029" t="s">
        <v>282</v>
      </c>
      <c r="F40" s="970">
        <v>175411</v>
      </c>
      <c r="G40" s="970"/>
      <c r="H40" s="970">
        <v>175411</v>
      </c>
      <c r="I40" s="970"/>
      <c r="J40" s="971">
        <f t="shared" si="0"/>
        <v>0</v>
      </c>
      <c r="K40" s="970">
        <v>175411</v>
      </c>
      <c r="L40" s="541">
        <f t="shared" si="1"/>
        <v>0</v>
      </c>
      <c r="M40" s="970">
        <v>175585</v>
      </c>
      <c r="N40" s="970"/>
      <c r="O40" s="541">
        <f t="shared" si="15"/>
        <v>174</v>
      </c>
      <c r="P40" s="541">
        <f t="shared" si="16"/>
        <v>174</v>
      </c>
      <c r="Q40" s="970">
        <v>175585</v>
      </c>
      <c r="R40" s="970"/>
      <c r="S40" s="971">
        <f t="shared" si="4"/>
        <v>0</v>
      </c>
      <c r="T40" s="542">
        <f t="shared" si="17"/>
        <v>174</v>
      </c>
      <c r="U40" s="542"/>
      <c r="V40" s="541">
        <f t="shared" si="18"/>
        <v>174</v>
      </c>
      <c r="W40" s="543">
        <f t="shared" si="19"/>
        <v>0</v>
      </c>
      <c r="X40" s="972" t="s">
        <v>520</v>
      </c>
      <c r="Y40" s="972" t="s">
        <v>492</v>
      </c>
      <c r="Z40" s="972" t="s">
        <v>29</v>
      </c>
      <c r="AA40" s="972">
        <v>2015</v>
      </c>
      <c r="AB40" s="993" t="s">
        <v>515</v>
      </c>
      <c r="AC40" s="973">
        <v>8</v>
      </c>
      <c r="AD40" s="974">
        <f t="shared" si="20"/>
        <v>21.75</v>
      </c>
      <c r="AE40" s="975">
        <v>23.45</v>
      </c>
      <c r="AF40" s="544">
        <f t="shared" si="21"/>
        <v>510.03749999999997</v>
      </c>
      <c r="AG40" s="1030" t="s">
        <v>279</v>
      </c>
      <c r="AH40" s="1007">
        <f t="shared" si="22"/>
        <v>510.03749999999997</v>
      </c>
      <c r="AI40" s="978">
        <f t="shared" si="23"/>
        <v>21.75</v>
      </c>
      <c r="AJ40" s="982">
        <f t="shared" si="24"/>
        <v>174</v>
      </c>
      <c r="AK40" s="1132" t="s">
        <v>439</v>
      </c>
      <c r="AL40" s="1088" t="s">
        <v>440</v>
      </c>
      <c r="AM40" s="1086" t="s">
        <v>2</v>
      </c>
    </row>
    <row r="41" spans="1:39">
      <c r="A41" s="966">
        <v>45514</v>
      </c>
      <c r="B41" s="992" t="s">
        <v>497</v>
      </c>
      <c r="C41" s="992" t="s">
        <v>484</v>
      </c>
      <c r="D41" s="993" t="s">
        <v>484</v>
      </c>
      <c r="E41" s="1029" t="s">
        <v>282</v>
      </c>
      <c r="F41" s="970">
        <v>175585</v>
      </c>
      <c r="G41" s="970"/>
      <c r="H41" s="970">
        <v>175585</v>
      </c>
      <c r="I41" s="970"/>
      <c r="J41" s="971">
        <f t="shared" si="0"/>
        <v>0</v>
      </c>
      <c r="K41" s="970">
        <v>175585</v>
      </c>
      <c r="L41" s="541">
        <f t="shared" si="1"/>
        <v>0</v>
      </c>
      <c r="M41" s="970">
        <v>175602</v>
      </c>
      <c r="N41" s="970"/>
      <c r="O41" s="541">
        <f t="shared" si="15"/>
        <v>17</v>
      </c>
      <c r="P41" s="541">
        <f t="shared" si="16"/>
        <v>17</v>
      </c>
      <c r="Q41" s="970">
        <v>175602</v>
      </c>
      <c r="R41" s="970"/>
      <c r="S41" s="971">
        <f t="shared" si="4"/>
        <v>0</v>
      </c>
      <c r="T41" s="542">
        <f t="shared" si="17"/>
        <v>17</v>
      </c>
      <c r="U41" s="542"/>
      <c r="V41" s="541">
        <f t="shared" si="18"/>
        <v>17</v>
      </c>
      <c r="W41" s="543">
        <f t="shared" si="19"/>
        <v>0</v>
      </c>
      <c r="X41" s="972" t="s">
        <v>520</v>
      </c>
      <c r="Y41" s="972" t="s">
        <v>492</v>
      </c>
      <c r="Z41" s="972" t="s">
        <v>29</v>
      </c>
      <c r="AA41" s="972">
        <v>2015</v>
      </c>
      <c r="AB41" s="993" t="s">
        <v>484</v>
      </c>
      <c r="AC41" s="973">
        <v>8</v>
      </c>
      <c r="AD41" s="974">
        <f t="shared" si="20"/>
        <v>2.125</v>
      </c>
      <c r="AE41" s="975">
        <v>23.45</v>
      </c>
      <c r="AF41" s="544">
        <f t="shared" si="21"/>
        <v>49.831249999999997</v>
      </c>
      <c r="AG41" s="1030" t="s">
        <v>279</v>
      </c>
      <c r="AH41" s="1007">
        <f t="shared" si="22"/>
        <v>49.831249999999997</v>
      </c>
      <c r="AI41" s="978">
        <f t="shared" si="23"/>
        <v>2.125</v>
      </c>
      <c r="AJ41" s="982">
        <f t="shared" si="24"/>
        <v>17</v>
      </c>
      <c r="AK41" s="1107">
        <v>1776.33</v>
      </c>
      <c r="AL41" s="1067">
        <v>600</v>
      </c>
      <c r="AM41" s="1073">
        <v>45519</v>
      </c>
    </row>
    <row r="42" spans="1:39">
      <c r="A42" s="966">
        <v>45517</v>
      </c>
      <c r="B42" s="992" t="s">
        <v>126</v>
      </c>
      <c r="C42" s="992" t="s">
        <v>427</v>
      </c>
      <c r="D42" s="993" t="s">
        <v>514</v>
      </c>
      <c r="E42" s="1029" t="s">
        <v>282</v>
      </c>
      <c r="F42" s="970">
        <v>175602</v>
      </c>
      <c r="G42" s="970"/>
      <c r="H42" s="970">
        <v>175602</v>
      </c>
      <c r="I42" s="970"/>
      <c r="J42" s="971">
        <f t="shared" si="0"/>
        <v>0</v>
      </c>
      <c r="K42" s="970">
        <v>175602</v>
      </c>
      <c r="L42" s="541">
        <f t="shared" si="1"/>
        <v>0</v>
      </c>
      <c r="M42" s="970">
        <v>175621</v>
      </c>
      <c r="N42" s="970"/>
      <c r="O42" s="541">
        <f t="shared" si="15"/>
        <v>19</v>
      </c>
      <c r="P42" s="541">
        <f t="shared" si="16"/>
        <v>19</v>
      </c>
      <c r="Q42" s="970">
        <v>175621</v>
      </c>
      <c r="R42" s="970"/>
      <c r="S42" s="971">
        <f t="shared" si="4"/>
        <v>0</v>
      </c>
      <c r="T42" s="542">
        <f t="shared" si="17"/>
        <v>19</v>
      </c>
      <c r="U42" s="542"/>
      <c r="V42" s="541">
        <f t="shared" si="18"/>
        <v>19</v>
      </c>
      <c r="W42" s="543">
        <f t="shared" si="19"/>
        <v>0</v>
      </c>
      <c r="X42" s="972" t="s">
        <v>520</v>
      </c>
      <c r="Y42" s="972" t="s">
        <v>492</v>
      </c>
      <c r="Z42" s="972" t="s">
        <v>29</v>
      </c>
      <c r="AA42" s="972">
        <v>2015</v>
      </c>
      <c r="AB42" s="993" t="s">
        <v>514</v>
      </c>
      <c r="AC42" s="973">
        <v>8</v>
      </c>
      <c r="AD42" s="974">
        <f t="shared" si="20"/>
        <v>2.375</v>
      </c>
      <c r="AE42" s="975">
        <v>23.45</v>
      </c>
      <c r="AF42" s="544">
        <f t="shared" si="21"/>
        <v>55.693750000000001</v>
      </c>
      <c r="AG42" s="1030" t="s">
        <v>279</v>
      </c>
      <c r="AH42" s="1007">
        <f t="shared" si="22"/>
        <v>55.693750000000001</v>
      </c>
      <c r="AI42" s="978">
        <f t="shared" si="23"/>
        <v>2.375</v>
      </c>
      <c r="AJ42" s="982">
        <f t="shared" si="24"/>
        <v>19</v>
      </c>
      <c r="AK42" s="1133"/>
      <c r="AL42" s="1087"/>
      <c r="AM42" s="960"/>
    </row>
    <row r="43" spans="1:39">
      <c r="A43" s="966">
        <v>45518</v>
      </c>
      <c r="B43" s="992" t="s">
        <v>479</v>
      </c>
      <c r="C43" s="992" t="s">
        <v>208</v>
      </c>
      <c r="D43" s="993" t="s">
        <v>516</v>
      </c>
      <c r="E43" s="1029" t="s">
        <v>282</v>
      </c>
      <c r="F43" s="970">
        <v>175621</v>
      </c>
      <c r="G43" s="970"/>
      <c r="H43" s="970">
        <v>175621</v>
      </c>
      <c r="I43" s="970"/>
      <c r="J43" s="971">
        <f t="shared" si="0"/>
        <v>0</v>
      </c>
      <c r="K43" s="970">
        <v>175621</v>
      </c>
      <c r="L43" s="541">
        <f t="shared" si="1"/>
        <v>0</v>
      </c>
      <c r="M43" s="970">
        <v>175675</v>
      </c>
      <c r="N43" s="970"/>
      <c r="O43" s="541">
        <f t="shared" si="15"/>
        <v>54</v>
      </c>
      <c r="P43" s="541">
        <f t="shared" si="16"/>
        <v>54</v>
      </c>
      <c r="Q43" s="970">
        <v>175675</v>
      </c>
      <c r="R43" s="970"/>
      <c r="S43" s="971">
        <f t="shared" si="4"/>
        <v>0</v>
      </c>
      <c r="T43" s="542">
        <f t="shared" si="17"/>
        <v>54</v>
      </c>
      <c r="U43" s="542"/>
      <c r="V43" s="541">
        <f t="shared" si="18"/>
        <v>54</v>
      </c>
      <c r="W43" s="543">
        <f t="shared" si="19"/>
        <v>0</v>
      </c>
      <c r="X43" s="972" t="s">
        <v>520</v>
      </c>
      <c r="Y43" s="972" t="s">
        <v>492</v>
      </c>
      <c r="Z43" s="972" t="s">
        <v>29</v>
      </c>
      <c r="AA43" s="972">
        <v>2015</v>
      </c>
      <c r="AB43" s="993" t="s">
        <v>516</v>
      </c>
      <c r="AC43" s="973">
        <v>8</v>
      </c>
      <c r="AD43" s="974">
        <f t="shared" si="20"/>
        <v>6.75</v>
      </c>
      <c r="AE43" s="975">
        <v>23.45</v>
      </c>
      <c r="AF43" s="544">
        <f t="shared" si="21"/>
        <v>158.28749999999999</v>
      </c>
      <c r="AG43" s="1030" t="s">
        <v>279</v>
      </c>
      <c r="AH43" s="1007">
        <f t="shared" si="22"/>
        <v>158.28749999999999</v>
      </c>
      <c r="AI43" s="978">
        <f t="shared" si="23"/>
        <v>6.75</v>
      </c>
      <c r="AJ43" s="982">
        <f t="shared" si="24"/>
        <v>54</v>
      </c>
      <c r="AK43" s="1133"/>
      <c r="AL43" s="1087"/>
      <c r="AM43" s="960"/>
    </row>
    <row r="44" spans="1:39">
      <c r="A44" s="966">
        <v>45520</v>
      </c>
      <c r="B44" s="992" t="s">
        <v>479</v>
      </c>
      <c r="C44" s="992" t="s">
        <v>208</v>
      </c>
      <c r="D44" s="993" t="s">
        <v>434</v>
      </c>
      <c r="E44" s="1029" t="s">
        <v>282</v>
      </c>
      <c r="F44" s="970">
        <v>175675</v>
      </c>
      <c r="G44" s="970"/>
      <c r="H44" s="970">
        <v>175675</v>
      </c>
      <c r="I44" s="970"/>
      <c r="J44" s="971">
        <f t="shared" si="0"/>
        <v>0</v>
      </c>
      <c r="K44" s="970">
        <v>175675</v>
      </c>
      <c r="L44" s="541">
        <f t="shared" si="1"/>
        <v>0</v>
      </c>
      <c r="M44" s="970">
        <v>175774</v>
      </c>
      <c r="N44" s="970"/>
      <c r="O44" s="541">
        <f t="shared" si="15"/>
        <v>99</v>
      </c>
      <c r="P44" s="541">
        <f t="shared" si="16"/>
        <v>99</v>
      </c>
      <c r="Q44" s="970">
        <v>175774</v>
      </c>
      <c r="R44" s="970"/>
      <c r="S44" s="971">
        <f t="shared" si="4"/>
        <v>0</v>
      </c>
      <c r="T44" s="542">
        <f t="shared" si="17"/>
        <v>99</v>
      </c>
      <c r="U44" s="542"/>
      <c r="V44" s="541">
        <f t="shared" si="18"/>
        <v>99</v>
      </c>
      <c r="W44" s="543">
        <f t="shared" si="19"/>
        <v>0</v>
      </c>
      <c r="X44" s="972" t="s">
        <v>520</v>
      </c>
      <c r="Y44" s="972" t="s">
        <v>492</v>
      </c>
      <c r="Z44" s="972" t="s">
        <v>29</v>
      </c>
      <c r="AA44" s="972">
        <v>2015</v>
      </c>
      <c r="AB44" s="993" t="s">
        <v>434</v>
      </c>
      <c r="AC44" s="973">
        <v>8</v>
      </c>
      <c r="AD44" s="974">
        <f t="shared" si="20"/>
        <v>12.375</v>
      </c>
      <c r="AE44" s="975">
        <v>23.45</v>
      </c>
      <c r="AF44" s="544">
        <f t="shared" si="21"/>
        <v>290.19374999999997</v>
      </c>
      <c r="AG44" s="1030" t="s">
        <v>279</v>
      </c>
      <c r="AH44" s="1007">
        <f t="shared" si="22"/>
        <v>290.19374999999997</v>
      </c>
      <c r="AI44" s="978">
        <f t="shared" si="23"/>
        <v>12.375</v>
      </c>
      <c r="AJ44" s="982">
        <f t="shared" si="24"/>
        <v>99</v>
      </c>
      <c r="AK44" s="1133"/>
      <c r="AL44" s="1087"/>
      <c r="AM44" s="960"/>
    </row>
    <row r="45" spans="1:39">
      <c r="A45" s="966">
        <v>45524</v>
      </c>
      <c r="B45" s="992" t="s">
        <v>483</v>
      </c>
      <c r="C45" s="992" t="s">
        <v>208</v>
      </c>
      <c r="D45" s="993" t="s">
        <v>517</v>
      </c>
      <c r="E45" s="1029" t="s">
        <v>282</v>
      </c>
      <c r="F45" s="970">
        <v>175774</v>
      </c>
      <c r="G45" s="970"/>
      <c r="H45" s="970">
        <v>175774</v>
      </c>
      <c r="I45" s="970"/>
      <c r="J45" s="971">
        <f t="shared" si="0"/>
        <v>0</v>
      </c>
      <c r="K45" s="970">
        <v>175774</v>
      </c>
      <c r="L45" s="541">
        <f t="shared" si="1"/>
        <v>0</v>
      </c>
      <c r="M45" s="970">
        <v>175900</v>
      </c>
      <c r="N45" s="970"/>
      <c r="O45" s="541">
        <f t="shared" si="15"/>
        <v>126</v>
      </c>
      <c r="P45" s="541">
        <f t="shared" si="16"/>
        <v>126</v>
      </c>
      <c r="Q45" s="970">
        <v>175900</v>
      </c>
      <c r="R45" s="970"/>
      <c r="S45" s="971">
        <f t="shared" si="4"/>
        <v>0</v>
      </c>
      <c r="T45" s="542">
        <f t="shared" si="17"/>
        <v>126</v>
      </c>
      <c r="U45" s="542"/>
      <c r="V45" s="541">
        <f t="shared" si="18"/>
        <v>126</v>
      </c>
      <c r="W45" s="543">
        <f t="shared" si="19"/>
        <v>0</v>
      </c>
      <c r="X45" s="972" t="s">
        <v>520</v>
      </c>
      <c r="Y45" s="972" t="s">
        <v>492</v>
      </c>
      <c r="Z45" s="972" t="s">
        <v>29</v>
      </c>
      <c r="AA45" s="972">
        <v>2015</v>
      </c>
      <c r="AB45" s="993" t="s">
        <v>517</v>
      </c>
      <c r="AC45" s="973">
        <v>8</v>
      </c>
      <c r="AD45" s="974">
        <f t="shared" si="20"/>
        <v>15.75</v>
      </c>
      <c r="AE45" s="975">
        <v>23.45</v>
      </c>
      <c r="AF45" s="544">
        <f t="shared" si="21"/>
        <v>369.33749999999998</v>
      </c>
      <c r="AG45" s="1030" t="s">
        <v>279</v>
      </c>
      <c r="AH45" s="1007">
        <f t="shared" si="22"/>
        <v>369.33749999999998</v>
      </c>
      <c r="AI45" s="978">
        <f t="shared" si="23"/>
        <v>15.75</v>
      </c>
      <c r="AJ45" s="982">
        <f t="shared" si="24"/>
        <v>126</v>
      </c>
      <c r="AK45" s="1132" t="s">
        <v>439</v>
      </c>
      <c r="AL45" s="1088" t="s">
        <v>440</v>
      </c>
      <c r="AM45" s="1086" t="s">
        <v>2</v>
      </c>
    </row>
    <row r="46" spans="1:39">
      <c r="A46" s="966">
        <v>45525</v>
      </c>
      <c r="B46" s="992" t="s">
        <v>483</v>
      </c>
      <c r="C46" s="992" t="s">
        <v>208</v>
      </c>
      <c r="D46" s="993" t="s">
        <v>517</v>
      </c>
      <c r="E46" s="1029" t="s">
        <v>282</v>
      </c>
      <c r="F46" s="970">
        <v>175900</v>
      </c>
      <c r="G46" s="970"/>
      <c r="H46" s="970">
        <v>175900</v>
      </c>
      <c r="I46" s="970"/>
      <c r="J46" s="971">
        <f t="shared" si="0"/>
        <v>0</v>
      </c>
      <c r="K46" s="970">
        <v>175900</v>
      </c>
      <c r="L46" s="541">
        <f t="shared" si="1"/>
        <v>0</v>
      </c>
      <c r="M46" s="970">
        <v>176024</v>
      </c>
      <c r="N46" s="970"/>
      <c r="O46" s="541">
        <f t="shared" si="15"/>
        <v>124</v>
      </c>
      <c r="P46" s="541">
        <f t="shared" si="16"/>
        <v>124</v>
      </c>
      <c r="Q46" s="970">
        <v>176024</v>
      </c>
      <c r="R46" s="970"/>
      <c r="S46" s="971">
        <f t="shared" si="4"/>
        <v>0</v>
      </c>
      <c r="T46" s="542">
        <f t="shared" si="17"/>
        <v>124</v>
      </c>
      <c r="U46" s="542"/>
      <c r="V46" s="541">
        <f t="shared" si="18"/>
        <v>124</v>
      </c>
      <c r="W46" s="543">
        <f t="shared" si="19"/>
        <v>0</v>
      </c>
      <c r="X46" s="972" t="s">
        <v>520</v>
      </c>
      <c r="Y46" s="972" t="s">
        <v>492</v>
      </c>
      <c r="Z46" s="972" t="s">
        <v>29</v>
      </c>
      <c r="AA46" s="972">
        <v>2015</v>
      </c>
      <c r="AB46" s="993" t="s">
        <v>517</v>
      </c>
      <c r="AC46" s="973">
        <v>8</v>
      </c>
      <c r="AD46" s="974">
        <f t="shared" si="20"/>
        <v>15.5</v>
      </c>
      <c r="AE46" s="975">
        <v>23.45</v>
      </c>
      <c r="AF46" s="544">
        <f t="shared" si="21"/>
        <v>363.47499999999997</v>
      </c>
      <c r="AG46" s="1030" t="s">
        <v>279</v>
      </c>
      <c r="AH46" s="1007">
        <f t="shared" si="22"/>
        <v>363.47499999999997</v>
      </c>
      <c r="AI46" s="978">
        <f t="shared" si="23"/>
        <v>15.5</v>
      </c>
      <c r="AJ46" s="982">
        <f t="shared" si="24"/>
        <v>124</v>
      </c>
      <c r="AK46" s="1107">
        <v>1224.8599999999999</v>
      </c>
      <c r="AL46" s="1067">
        <v>600</v>
      </c>
      <c r="AM46" s="1073">
        <v>45526</v>
      </c>
    </row>
    <row r="47" spans="1:39">
      <c r="A47" s="966">
        <v>45527</v>
      </c>
      <c r="B47" s="992" t="s">
        <v>479</v>
      </c>
      <c r="C47" s="992" t="s">
        <v>208</v>
      </c>
      <c r="D47" s="993" t="s">
        <v>434</v>
      </c>
      <c r="E47" s="1029" t="s">
        <v>282</v>
      </c>
      <c r="F47" s="970">
        <v>176024</v>
      </c>
      <c r="G47" s="970"/>
      <c r="H47" s="970">
        <v>176024</v>
      </c>
      <c r="I47" s="970"/>
      <c r="J47" s="971">
        <f t="shared" si="0"/>
        <v>0</v>
      </c>
      <c r="K47" s="970">
        <v>176024</v>
      </c>
      <c r="L47" s="541">
        <f t="shared" si="1"/>
        <v>0</v>
      </c>
      <c r="M47" s="970">
        <v>176090</v>
      </c>
      <c r="N47" s="970"/>
      <c r="O47" s="541">
        <f t="shared" si="15"/>
        <v>66</v>
      </c>
      <c r="P47" s="541">
        <f t="shared" si="16"/>
        <v>66</v>
      </c>
      <c r="Q47" s="970">
        <v>176090</v>
      </c>
      <c r="R47" s="970"/>
      <c r="S47" s="971">
        <f t="shared" si="4"/>
        <v>0</v>
      </c>
      <c r="T47" s="542">
        <f t="shared" si="17"/>
        <v>66</v>
      </c>
      <c r="U47" s="542"/>
      <c r="V47" s="541">
        <f t="shared" si="18"/>
        <v>66</v>
      </c>
      <c r="W47" s="543">
        <f t="shared" si="19"/>
        <v>0</v>
      </c>
      <c r="X47" s="972" t="s">
        <v>520</v>
      </c>
      <c r="Y47" s="972" t="s">
        <v>492</v>
      </c>
      <c r="Z47" s="972" t="s">
        <v>29</v>
      </c>
      <c r="AA47" s="972">
        <v>2015</v>
      </c>
      <c r="AB47" s="993" t="s">
        <v>434</v>
      </c>
      <c r="AC47" s="973">
        <v>8</v>
      </c>
      <c r="AD47" s="974">
        <f t="shared" si="20"/>
        <v>8.25</v>
      </c>
      <c r="AE47" s="975">
        <v>23.45</v>
      </c>
      <c r="AF47" s="544">
        <f t="shared" si="21"/>
        <v>193.46250000000001</v>
      </c>
      <c r="AG47" s="1030" t="s">
        <v>279</v>
      </c>
      <c r="AH47" s="1007">
        <f t="shared" si="22"/>
        <v>193.46250000000001</v>
      </c>
      <c r="AI47" s="978">
        <f t="shared" si="23"/>
        <v>8.25</v>
      </c>
      <c r="AJ47" s="982">
        <f t="shared" si="24"/>
        <v>66</v>
      </c>
      <c r="AK47" s="1133"/>
      <c r="AL47" s="1087"/>
      <c r="AM47" s="960"/>
    </row>
    <row r="48" spans="1:39">
      <c r="A48" s="966">
        <v>45528</v>
      </c>
      <c r="B48" s="992" t="s">
        <v>479</v>
      </c>
      <c r="C48" s="992" t="s">
        <v>208</v>
      </c>
      <c r="D48" s="993" t="s">
        <v>434</v>
      </c>
      <c r="E48" s="1029" t="s">
        <v>282</v>
      </c>
      <c r="F48" s="970">
        <v>176090</v>
      </c>
      <c r="G48" s="970"/>
      <c r="H48" s="970">
        <v>176090</v>
      </c>
      <c r="I48" s="970"/>
      <c r="J48" s="971">
        <f t="shared" si="0"/>
        <v>0</v>
      </c>
      <c r="K48" s="970">
        <v>176090</v>
      </c>
      <c r="L48" s="541">
        <f t="shared" si="1"/>
        <v>0</v>
      </c>
      <c r="M48" s="970">
        <v>176147</v>
      </c>
      <c r="N48" s="970"/>
      <c r="O48" s="541">
        <f t="shared" si="15"/>
        <v>57</v>
      </c>
      <c r="P48" s="541">
        <f t="shared" si="16"/>
        <v>57</v>
      </c>
      <c r="Q48" s="970">
        <v>176147</v>
      </c>
      <c r="R48" s="970"/>
      <c r="S48" s="971">
        <f t="shared" si="4"/>
        <v>0</v>
      </c>
      <c r="T48" s="542">
        <f t="shared" si="17"/>
        <v>57</v>
      </c>
      <c r="U48" s="542"/>
      <c r="V48" s="541">
        <f t="shared" si="18"/>
        <v>57</v>
      </c>
      <c r="W48" s="543">
        <f t="shared" si="19"/>
        <v>0</v>
      </c>
      <c r="X48" s="972" t="s">
        <v>520</v>
      </c>
      <c r="Y48" s="972" t="s">
        <v>492</v>
      </c>
      <c r="Z48" s="972" t="s">
        <v>29</v>
      </c>
      <c r="AA48" s="972">
        <v>2015</v>
      </c>
      <c r="AB48" s="993" t="s">
        <v>434</v>
      </c>
      <c r="AC48" s="973">
        <v>8</v>
      </c>
      <c r="AD48" s="974">
        <f t="shared" si="20"/>
        <v>7.125</v>
      </c>
      <c r="AE48" s="975">
        <v>23.45</v>
      </c>
      <c r="AF48" s="544">
        <f t="shared" si="21"/>
        <v>167.08124999999998</v>
      </c>
      <c r="AG48" s="1030" t="s">
        <v>279</v>
      </c>
      <c r="AH48" s="1007">
        <f t="shared" si="22"/>
        <v>167.08124999999998</v>
      </c>
      <c r="AI48" s="978">
        <f t="shared" si="23"/>
        <v>7.125</v>
      </c>
      <c r="AJ48" s="982">
        <f t="shared" si="24"/>
        <v>57</v>
      </c>
      <c r="AK48" s="1133"/>
      <c r="AL48" s="1087"/>
      <c r="AM48" s="960"/>
    </row>
    <row r="49" spans="1:39">
      <c r="A49" s="966">
        <v>45534</v>
      </c>
      <c r="B49" s="992" t="s">
        <v>481</v>
      </c>
      <c r="C49" s="992" t="s">
        <v>208</v>
      </c>
      <c r="D49" s="993" t="s">
        <v>434</v>
      </c>
      <c r="E49" s="1029" t="s">
        <v>282</v>
      </c>
      <c r="F49" s="970">
        <v>176147</v>
      </c>
      <c r="G49" s="970"/>
      <c r="H49" s="970">
        <v>176147</v>
      </c>
      <c r="I49" s="970"/>
      <c r="J49" s="971">
        <f t="shared" si="0"/>
        <v>0</v>
      </c>
      <c r="K49" s="970">
        <v>176147</v>
      </c>
      <c r="L49" s="541">
        <f t="shared" si="1"/>
        <v>0</v>
      </c>
      <c r="M49" s="970">
        <v>176254</v>
      </c>
      <c r="N49" s="970"/>
      <c r="O49" s="541">
        <f t="shared" si="15"/>
        <v>107</v>
      </c>
      <c r="P49" s="541">
        <f t="shared" si="16"/>
        <v>107</v>
      </c>
      <c r="Q49" s="970">
        <v>176254</v>
      </c>
      <c r="R49" s="970"/>
      <c r="S49" s="971">
        <f t="shared" si="4"/>
        <v>0</v>
      </c>
      <c r="T49" s="542">
        <f t="shared" si="17"/>
        <v>107</v>
      </c>
      <c r="U49" s="542"/>
      <c r="V49" s="541">
        <f t="shared" si="18"/>
        <v>107</v>
      </c>
      <c r="W49" s="543">
        <f t="shared" si="19"/>
        <v>0</v>
      </c>
      <c r="X49" s="972" t="s">
        <v>520</v>
      </c>
      <c r="Y49" s="972" t="s">
        <v>492</v>
      </c>
      <c r="Z49" s="972" t="s">
        <v>29</v>
      </c>
      <c r="AA49" s="972">
        <v>2015</v>
      </c>
      <c r="AB49" s="993" t="s">
        <v>434</v>
      </c>
      <c r="AC49" s="973">
        <v>8</v>
      </c>
      <c r="AD49" s="974">
        <f t="shared" si="20"/>
        <v>13.375</v>
      </c>
      <c r="AE49" s="975">
        <v>23.45</v>
      </c>
      <c r="AF49" s="544">
        <f t="shared" si="21"/>
        <v>313.64375000000001</v>
      </c>
      <c r="AG49" s="1030" t="s">
        <v>279</v>
      </c>
      <c r="AH49" s="1007">
        <f t="shared" si="22"/>
        <v>313.64375000000001</v>
      </c>
      <c r="AI49" s="978">
        <f t="shared" si="23"/>
        <v>13.375</v>
      </c>
      <c r="AJ49" s="982">
        <f t="shared" si="24"/>
        <v>107</v>
      </c>
      <c r="AK49" s="1133"/>
      <c r="AL49" s="1087"/>
      <c r="AM49" s="960"/>
    </row>
    <row r="50" spans="1:39">
      <c r="A50" s="966">
        <v>45534</v>
      </c>
      <c r="B50" s="992" t="s">
        <v>479</v>
      </c>
      <c r="C50" s="992" t="s">
        <v>208</v>
      </c>
      <c r="D50" s="993" t="s">
        <v>434</v>
      </c>
      <c r="E50" s="1029" t="s">
        <v>282</v>
      </c>
      <c r="F50" s="970">
        <v>176254</v>
      </c>
      <c r="G50" s="970"/>
      <c r="H50" s="970">
        <v>176254</v>
      </c>
      <c r="I50" s="970"/>
      <c r="J50" s="971">
        <f t="shared" si="0"/>
        <v>0</v>
      </c>
      <c r="K50" s="970">
        <v>176254</v>
      </c>
      <c r="L50" s="541">
        <f t="shared" si="1"/>
        <v>0</v>
      </c>
      <c r="M50" s="970">
        <v>176374</v>
      </c>
      <c r="N50" s="970"/>
      <c r="O50" s="541">
        <f t="shared" si="15"/>
        <v>120</v>
      </c>
      <c r="P50" s="541">
        <f t="shared" si="16"/>
        <v>120</v>
      </c>
      <c r="Q50" s="970">
        <v>176374</v>
      </c>
      <c r="R50" s="970"/>
      <c r="S50" s="971">
        <f t="shared" si="4"/>
        <v>0</v>
      </c>
      <c r="T50" s="542">
        <f t="shared" si="17"/>
        <v>120</v>
      </c>
      <c r="U50" s="542"/>
      <c r="V50" s="541">
        <f t="shared" si="18"/>
        <v>120</v>
      </c>
      <c r="W50" s="543">
        <f t="shared" si="19"/>
        <v>0</v>
      </c>
      <c r="X50" s="972" t="s">
        <v>520</v>
      </c>
      <c r="Y50" s="972" t="s">
        <v>492</v>
      </c>
      <c r="Z50" s="972" t="s">
        <v>29</v>
      </c>
      <c r="AA50" s="972">
        <v>2015</v>
      </c>
      <c r="AB50" s="993" t="s">
        <v>434</v>
      </c>
      <c r="AC50" s="973">
        <v>8</v>
      </c>
      <c r="AD50" s="974">
        <f t="shared" si="20"/>
        <v>15</v>
      </c>
      <c r="AE50" s="975">
        <v>23.45</v>
      </c>
      <c r="AF50" s="544">
        <f t="shared" si="21"/>
        <v>351.75</v>
      </c>
      <c r="AG50" s="1030" t="s">
        <v>279</v>
      </c>
      <c r="AH50" s="1007">
        <f t="shared" si="22"/>
        <v>351.75</v>
      </c>
      <c r="AI50" s="978">
        <f t="shared" si="23"/>
        <v>15</v>
      </c>
      <c r="AJ50" s="982">
        <f t="shared" si="24"/>
        <v>120</v>
      </c>
      <c r="AK50" s="1132" t="s">
        <v>439</v>
      </c>
      <c r="AL50" s="1088" t="s">
        <v>440</v>
      </c>
      <c r="AM50" s="1086" t="s">
        <v>2</v>
      </c>
    </row>
    <row r="51" spans="1:39">
      <c r="A51" s="966">
        <v>45537</v>
      </c>
      <c r="B51" s="992" t="s">
        <v>483</v>
      </c>
      <c r="C51" s="992" t="s">
        <v>208</v>
      </c>
      <c r="D51" s="993" t="s">
        <v>485</v>
      </c>
      <c r="E51" s="1029" t="s">
        <v>282</v>
      </c>
      <c r="F51" s="970">
        <v>176374</v>
      </c>
      <c r="G51" s="970"/>
      <c r="H51" s="970">
        <v>176374</v>
      </c>
      <c r="I51" s="970"/>
      <c r="J51" s="971">
        <f t="shared" si="0"/>
        <v>0</v>
      </c>
      <c r="K51" s="970">
        <v>176374</v>
      </c>
      <c r="L51" s="541">
        <f t="shared" si="1"/>
        <v>0</v>
      </c>
      <c r="M51" s="970">
        <v>176432</v>
      </c>
      <c r="N51" s="970"/>
      <c r="O51" s="541">
        <f t="shared" si="15"/>
        <v>58</v>
      </c>
      <c r="P51" s="541">
        <f t="shared" si="16"/>
        <v>58</v>
      </c>
      <c r="Q51" s="970">
        <v>176432</v>
      </c>
      <c r="R51" s="970"/>
      <c r="S51" s="971">
        <f t="shared" si="4"/>
        <v>0</v>
      </c>
      <c r="T51" s="542">
        <f t="shared" si="17"/>
        <v>58</v>
      </c>
      <c r="U51" s="542"/>
      <c r="V51" s="541">
        <f t="shared" si="18"/>
        <v>58</v>
      </c>
      <c r="W51" s="543">
        <f t="shared" si="19"/>
        <v>0</v>
      </c>
      <c r="X51" s="972" t="s">
        <v>520</v>
      </c>
      <c r="Y51" s="972" t="s">
        <v>492</v>
      </c>
      <c r="Z51" s="972" t="s">
        <v>29</v>
      </c>
      <c r="AA51" s="972">
        <v>2015</v>
      </c>
      <c r="AB51" s="993" t="s">
        <v>485</v>
      </c>
      <c r="AC51" s="973">
        <v>8</v>
      </c>
      <c r="AD51" s="974">
        <f t="shared" si="20"/>
        <v>7.25</v>
      </c>
      <c r="AE51" s="975">
        <v>23.45</v>
      </c>
      <c r="AF51" s="544">
        <f t="shared" si="21"/>
        <v>170.01249999999999</v>
      </c>
      <c r="AG51" s="1030" t="s">
        <v>279</v>
      </c>
      <c r="AH51" s="1007">
        <f t="shared" si="22"/>
        <v>170.01249999999999</v>
      </c>
      <c r="AI51" s="978">
        <f t="shared" si="23"/>
        <v>7.25</v>
      </c>
      <c r="AJ51" s="982">
        <f t="shared" si="24"/>
        <v>58</v>
      </c>
      <c r="AK51" s="1107">
        <v>1184.22</v>
      </c>
      <c r="AL51" s="1067">
        <v>600</v>
      </c>
      <c r="AM51" s="1073">
        <v>45526</v>
      </c>
    </row>
    <row r="52" spans="1:39">
      <c r="A52" s="966">
        <v>45538</v>
      </c>
      <c r="B52" s="992" t="s">
        <v>483</v>
      </c>
      <c r="C52" s="992" t="s">
        <v>208</v>
      </c>
      <c r="D52" s="993" t="s">
        <v>485</v>
      </c>
      <c r="E52" s="1029" t="s">
        <v>282</v>
      </c>
      <c r="F52" s="970">
        <v>176432</v>
      </c>
      <c r="G52" s="970"/>
      <c r="H52" s="970">
        <v>176432</v>
      </c>
      <c r="I52" s="970"/>
      <c r="J52" s="971">
        <f t="shared" si="0"/>
        <v>0</v>
      </c>
      <c r="K52" s="970">
        <v>176432</v>
      </c>
      <c r="L52" s="541">
        <f t="shared" si="1"/>
        <v>0</v>
      </c>
      <c r="M52" s="970">
        <v>176486</v>
      </c>
      <c r="N52" s="970"/>
      <c r="O52" s="541">
        <f t="shared" si="15"/>
        <v>54</v>
      </c>
      <c r="P52" s="541">
        <f t="shared" si="16"/>
        <v>54</v>
      </c>
      <c r="Q52" s="970">
        <v>176486</v>
      </c>
      <c r="R52" s="970"/>
      <c r="S52" s="971">
        <f t="shared" si="4"/>
        <v>0</v>
      </c>
      <c r="T52" s="542">
        <f t="shared" si="17"/>
        <v>54</v>
      </c>
      <c r="U52" s="542"/>
      <c r="V52" s="541">
        <f t="shared" si="18"/>
        <v>54</v>
      </c>
      <c r="W52" s="543">
        <f t="shared" si="19"/>
        <v>0</v>
      </c>
      <c r="X52" s="972" t="s">
        <v>520</v>
      </c>
      <c r="Y52" s="972" t="s">
        <v>492</v>
      </c>
      <c r="Z52" s="972" t="s">
        <v>29</v>
      </c>
      <c r="AA52" s="972">
        <v>2015</v>
      </c>
      <c r="AB52" s="993" t="s">
        <v>485</v>
      </c>
      <c r="AC52" s="973">
        <v>8</v>
      </c>
      <c r="AD52" s="974">
        <f t="shared" si="20"/>
        <v>6.75</v>
      </c>
      <c r="AE52" s="975">
        <v>23.45</v>
      </c>
      <c r="AF52" s="544">
        <f t="shared" si="21"/>
        <v>158.28749999999999</v>
      </c>
      <c r="AG52" s="1030" t="s">
        <v>279</v>
      </c>
      <c r="AH52" s="1007">
        <f t="shared" si="22"/>
        <v>158.28749999999999</v>
      </c>
      <c r="AI52" s="978">
        <f t="shared" si="23"/>
        <v>6.75</v>
      </c>
      <c r="AJ52" s="982">
        <f t="shared" si="24"/>
        <v>54</v>
      </c>
      <c r="AK52" s="1133"/>
      <c r="AL52" s="1087"/>
      <c r="AM52" s="960"/>
    </row>
    <row r="53" spans="1:39">
      <c r="A53" s="966">
        <v>45539</v>
      </c>
      <c r="B53" s="992" t="s">
        <v>483</v>
      </c>
      <c r="C53" s="992" t="s">
        <v>208</v>
      </c>
      <c r="D53" s="993" t="s">
        <v>485</v>
      </c>
      <c r="E53" s="1029" t="s">
        <v>282</v>
      </c>
      <c r="F53" s="970">
        <v>176486</v>
      </c>
      <c r="G53" s="970"/>
      <c r="H53" s="970">
        <v>176486</v>
      </c>
      <c r="I53" s="970"/>
      <c r="J53" s="971">
        <f t="shared" si="0"/>
        <v>0</v>
      </c>
      <c r="K53" s="970">
        <v>176486</v>
      </c>
      <c r="L53" s="541">
        <f t="shared" si="1"/>
        <v>0</v>
      </c>
      <c r="M53" s="970">
        <v>176547</v>
      </c>
      <c r="N53" s="970"/>
      <c r="O53" s="541">
        <f t="shared" si="15"/>
        <v>61</v>
      </c>
      <c r="P53" s="541">
        <f t="shared" si="16"/>
        <v>61</v>
      </c>
      <c r="Q53" s="970">
        <v>176547</v>
      </c>
      <c r="R53" s="970"/>
      <c r="S53" s="971">
        <f t="shared" si="4"/>
        <v>0</v>
      </c>
      <c r="T53" s="542">
        <f t="shared" si="17"/>
        <v>61</v>
      </c>
      <c r="U53" s="542"/>
      <c r="V53" s="541">
        <f t="shared" si="18"/>
        <v>61</v>
      </c>
      <c r="W53" s="543">
        <f t="shared" si="19"/>
        <v>0</v>
      </c>
      <c r="X53" s="972" t="s">
        <v>520</v>
      </c>
      <c r="Y53" s="972" t="s">
        <v>492</v>
      </c>
      <c r="Z53" s="972" t="s">
        <v>29</v>
      </c>
      <c r="AA53" s="972">
        <v>2015</v>
      </c>
      <c r="AB53" s="993" t="s">
        <v>485</v>
      </c>
      <c r="AC53" s="973">
        <v>8</v>
      </c>
      <c r="AD53" s="974">
        <f t="shared" si="20"/>
        <v>7.625</v>
      </c>
      <c r="AE53" s="975">
        <v>23.45</v>
      </c>
      <c r="AF53" s="544">
        <f t="shared" si="21"/>
        <v>178.80625000000001</v>
      </c>
      <c r="AG53" s="1030" t="s">
        <v>279</v>
      </c>
      <c r="AH53" s="1007">
        <f t="shared" si="22"/>
        <v>178.80625000000001</v>
      </c>
      <c r="AI53" s="978">
        <f t="shared" si="23"/>
        <v>7.625</v>
      </c>
      <c r="AJ53" s="982">
        <f t="shared" si="24"/>
        <v>61</v>
      </c>
      <c r="AK53" s="1133"/>
      <c r="AL53" s="1087"/>
      <c r="AM53" s="960"/>
    </row>
    <row r="54" spans="1:39">
      <c r="A54" s="966">
        <v>45540</v>
      </c>
      <c r="B54" s="992" t="s">
        <v>483</v>
      </c>
      <c r="C54" s="992" t="s">
        <v>208</v>
      </c>
      <c r="D54" s="993" t="s">
        <v>485</v>
      </c>
      <c r="E54" s="1029" t="s">
        <v>282</v>
      </c>
      <c r="F54" s="970">
        <v>176547</v>
      </c>
      <c r="G54" s="970"/>
      <c r="H54" s="970">
        <v>176547</v>
      </c>
      <c r="I54" s="970"/>
      <c r="J54" s="971">
        <f t="shared" si="0"/>
        <v>0</v>
      </c>
      <c r="K54" s="970">
        <v>176547</v>
      </c>
      <c r="L54" s="541">
        <f t="shared" si="1"/>
        <v>0</v>
      </c>
      <c r="M54" s="970">
        <v>176606</v>
      </c>
      <c r="N54" s="970"/>
      <c r="O54" s="541">
        <f t="shared" si="15"/>
        <v>59</v>
      </c>
      <c r="P54" s="541">
        <f t="shared" si="16"/>
        <v>59</v>
      </c>
      <c r="Q54" s="970">
        <v>176606</v>
      </c>
      <c r="R54" s="970"/>
      <c r="S54" s="971">
        <f t="shared" si="4"/>
        <v>0</v>
      </c>
      <c r="T54" s="542">
        <f t="shared" si="17"/>
        <v>59</v>
      </c>
      <c r="U54" s="542"/>
      <c r="V54" s="541">
        <f t="shared" si="18"/>
        <v>59</v>
      </c>
      <c r="W54" s="543">
        <f t="shared" si="19"/>
        <v>0</v>
      </c>
      <c r="X54" s="972" t="s">
        <v>520</v>
      </c>
      <c r="Y54" s="972" t="s">
        <v>492</v>
      </c>
      <c r="Z54" s="972" t="s">
        <v>29</v>
      </c>
      <c r="AA54" s="972">
        <v>2015</v>
      </c>
      <c r="AB54" s="993" t="s">
        <v>485</v>
      </c>
      <c r="AC54" s="973">
        <v>8</v>
      </c>
      <c r="AD54" s="974">
        <f t="shared" si="20"/>
        <v>7.375</v>
      </c>
      <c r="AE54" s="975">
        <v>23.45</v>
      </c>
      <c r="AF54" s="544">
        <f t="shared" si="21"/>
        <v>172.94374999999999</v>
      </c>
      <c r="AG54" s="1030" t="s">
        <v>279</v>
      </c>
      <c r="AH54" s="1007">
        <f t="shared" si="22"/>
        <v>172.94374999999999</v>
      </c>
      <c r="AI54" s="978">
        <f t="shared" si="23"/>
        <v>7.375</v>
      </c>
      <c r="AJ54" s="982">
        <f t="shared" si="24"/>
        <v>59</v>
      </c>
      <c r="AK54" s="1132" t="s">
        <v>439</v>
      </c>
      <c r="AL54" s="1088" t="s">
        <v>440</v>
      </c>
      <c r="AM54" s="1086" t="s">
        <v>2</v>
      </c>
    </row>
    <row r="55" spans="1:39">
      <c r="A55" s="966">
        <v>45541</v>
      </c>
      <c r="B55" s="992" t="s">
        <v>483</v>
      </c>
      <c r="C55" s="992" t="s">
        <v>208</v>
      </c>
      <c r="D55" s="993" t="s">
        <v>485</v>
      </c>
      <c r="E55" s="1029" t="s">
        <v>282</v>
      </c>
      <c r="F55" s="970">
        <v>176606</v>
      </c>
      <c r="G55" s="970"/>
      <c r="H55" s="970">
        <v>176606</v>
      </c>
      <c r="I55" s="970"/>
      <c r="J55" s="971">
        <f t="shared" si="0"/>
        <v>0</v>
      </c>
      <c r="K55" s="970">
        <v>176606</v>
      </c>
      <c r="L55" s="541">
        <f t="shared" si="1"/>
        <v>0</v>
      </c>
      <c r="M55" s="970">
        <v>176656</v>
      </c>
      <c r="N55" s="970"/>
      <c r="O55" s="541">
        <f t="shared" si="15"/>
        <v>50</v>
      </c>
      <c r="P55" s="541">
        <f t="shared" si="16"/>
        <v>50</v>
      </c>
      <c r="Q55" s="970">
        <v>176656</v>
      </c>
      <c r="R55" s="970"/>
      <c r="S55" s="971">
        <f t="shared" si="4"/>
        <v>0</v>
      </c>
      <c r="T55" s="542">
        <f t="shared" si="17"/>
        <v>50</v>
      </c>
      <c r="U55" s="542"/>
      <c r="V55" s="541">
        <f t="shared" si="18"/>
        <v>50</v>
      </c>
      <c r="W55" s="543">
        <f t="shared" si="19"/>
        <v>0</v>
      </c>
      <c r="X55" s="972" t="s">
        <v>520</v>
      </c>
      <c r="Y55" s="972" t="s">
        <v>492</v>
      </c>
      <c r="Z55" s="972" t="s">
        <v>29</v>
      </c>
      <c r="AA55" s="972">
        <v>2015</v>
      </c>
      <c r="AB55" s="993" t="s">
        <v>485</v>
      </c>
      <c r="AC55" s="973">
        <v>8</v>
      </c>
      <c r="AD55" s="974">
        <f t="shared" si="20"/>
        <v>6.25</v>
      </c>
      <c r="AE55" s="975">
        <v>23.45</v>
      </c>
      <c r="AF55" s="544">
        <f t="shared" si="21"/>
        <v>146.5625</v>
      </c>
      <c r="AG55" s="1030" t="s">
        <v>279</v>
      </c>
      <c r="AH55" s="1007">
        <f t="shared" si="22"/>
        <v>146.5625</v>
      </c>
      <c r="AI55" s="978">
        <f t="shared" si="23"/>
        <v>6.25</v>
      </c>
      <c r="AJ55" s="982">
        <f t="shared" si="24"/>
        <v>50</v>
      </c>
      <c r="AK55" s="1107">
        <v>650.16</v>
      </c>
      <c r="AL55" s="1067">
        <v>600</v>
      </c>
      <c r="AM55" s="1073">
        <v>45526</v>
      </c>
    </row>
    <row r="56" spans="1:39">
      <c r="A56" s="966">
        <v>45544</v>
      </c>
      <c r="B56" s="992" t="s">
        <v>481</v>
      </c>
      <c r="C56" s="992" t="s">
        <v>208</v>
      </c>
      <c r="D56" s="993" t="s">
        <v>502</v>
      </c>
      <c r="E56" s="1029" t="s">
        <v>282</v>
      </c>
      <c r="F56" s="970">
        <v>176656</v>
      </c>
      <c r="G56" s="970"/>
      <c r="H56" s="970">
        <v>176656</v>
      </c>
      <c r="I56" s="970"/>
      <c r="J56" s="971">
        <f t="shared" si="0"/>
        <v>0</v>
      </c>
      <c r="K56" s="970">
        <v>176656</v>
      </c>
      <c r="L56" s="541">
        <f t="shared" si="1"/>
        <v>0</v>
      </c>
      <c r="M56" s="970">
        <v>176686</v>
      </c>
      <c r="N56" s="970"/>
      <c r="O56" s="541">
        <f t="shared" si="15"/>
        <v>30</v>
      </c>
      <c r="P56" s="541">
        <f t="shared" si="16"/>
        <v>30</v>
      </c>
      <c r="Q56" s="970">
        <v>176686</v>
      </c>
      <c r="R56" s="970"/>
      <c r="S56" s="971">
        <f t="shared" si="4"/>
        <v>0</v>
      </c>
      <c r="T56" s="542">
        <f t="shared" si="17"/>
        <v>30</v>
      </c>
      <c r="U56" s="542"/>
      <c r="V56" s="541">
        <f t="shared" si="18"/>
        <v>30</v>
      </c>
      <c r="W56" s="543">
        <f t="shared" si="19"/>
        <v>0</v>
      </c>
      <c r="X56" s="972" t="s">
        <v>520</v>
      </c>
      <c r="Y56" s="972" t="s">
        <v>492</v>
      </c>
      <c r="Z56" s="972" t="s">
        <v>29</v>
      </c>
      <c r="AA56" s="972">
        <v>2015</v>
      </c>
      <c r="AB56" s="993" t="s">
        <v>502</v>
      </c>
      <c r="AC56" s="973">
        <v>8</v>
      </c>
      <c r="AD56" s="974">
        <f t="shared" si="20"/>
        <v>3.75</v>
      </c>
      <c r="AE56" s="975">
        <v>23.45</v>
      </c>
      <c r="AF56" s="544">
        <f t="shared" si="21"/>
        <v>87.9375</v>
      </c>
      <c r="AG56" s="1030" t="s">
        <v>279</v>
      </c>
      <c r="AH56" s="1007">
        <f t="shared" si="22"/>
        <v>87.9375</v>
      </c>
      <c r="AI56" s="978">
        <f t="shared" si="23"/>
        <v>3.75</v>
      </c>
      <c r="AJ56" s="982">
        <f t="shared" si="24"/>
        <v>30</v>
      </c>
      <c r="AK56" s="1133"/>
      <c r="AL56" s="1087"/>
      <c r="AM56" s="960"/>
    </row>
    <row r="57" spans="1:39">
      <c r="A57" s="966">
        <v>45546</v>
      </c>
      <c r="B57" s="992" t="s">
        <v>479</v>
      </c>
      <c r="C57" s="992" t="s">
        <v>208</v>
      </c>
      <c r="D57" s="993" t="s">
        <v>484</v>
      </c>
      <c r="E57" s="1029" t="s">
        <v>282</v>
      </c>
      <c r="F57" s="970">
        <v>176686</v>
      </c>
      <c r="G57" s="970"/>
      <c r="H57" s="970">
        <v>176686</v>
      </c>
      <c r="I57" s="970"/>
      <c r="J57" s="971">
        <f t="shared" si="0"/>
        <v>0</v>
      </c>
      <c r="K57" s="970">
        <v>176686</v>
      </c>
      <c r="L57" s="541">
        <f t="shared" si="1"/>
        <v>0</v>
      </c>
      <c r="M57" s="970">
        <v>176698</v>
      </c>
      <c r="N57" s="970"/>
      <c r="O57" s="541">
        <f t="shared" si="15"/>
        <v>12</v>
      </c>
      <c r="P57" s="541">
        <f t="shared" si="16"/>
        <v>12</v>
      </c>
      <c r="Q57" s="970">
        <v>176698</v>
      </c>
      <c r="R57" s="970"/>
      <c r="S57" s="971">
        <f t="shared" si="4"/>
        <v>0</v>
      </c>
      <c r="T57" s="542">
        <f t="shared" si="17"/>
        <v>12</v>
      </c>
      <c r="U57" s="542"/>
      <c r="V57" s="541">
        <f t="shared" si="18"/>
        <v>12</v>
      </c>
      <c r="W57" s="543">
        <f t="shared" si="19"/>
        <v>0</v>
      </c>
      <c r="X57" s="972" t="s">
        <v>520</v>
      </c>
      <c r="Y57" s="972" t="s">
        <v>492</v>
      </c>
      <c r="Z57" s="972" t="s">
        <v>29</v>
      </c>
      <c r="AA57" s="972">
        <v>2015</v>
      </c>
      <c r="AB57" s="993" t="s">
        <v>484</v>
      </c>
      <c r="AC57" s="973">
        <v>8</v>
      </c>
      <c r="AD57" s="974">
        <f t="shared" si="20"/>
        <v>1.5</v>
      </c>
      <c r="AE57" s="975">
        <v>23.45</v>
      </c>
      <c r="AF57" s="544">
        <f t="shared" si="21"/>
        <v>35.174999999999997</v>
      </c>
      <c r="AG57" s="1030" t="s">
        <v>279</v>
      </c>
      <c r="AH57" s="1007">
        <f t="shared" si="22"/>
        <v>35.174999999999997</v>
      </c>
      <c r="AI57" s="978">
        <f t="shared" si="23"/>
        <v>1.5</v>
      </c>
      <c r="AJ57" s="982">
        <f t="shared" si="24"/>
        <v>12</v>
      </c>
      <c r="AK57" s="1133"/>
      <c r="AL57" s="1087"/>
      <c r="AM57" s="960"/>
    </row>
    <row r="58" spans="1:39">
      <c r="A58" s="966">
        <v>45548</v>
      </c>
      <c r="B58" s="992" t="s">
        <v>497</v>
      </c>
      <c r="C58" s="992" t="s">
        <v>500</v>
      </c>
      <c r="D58" s="993" t="s">
        <v>484</v>
      </c>
      <c r="E58" s="1029" t="s">
        <v>282</v>
      </c>
      <c r="F58" s="970">
        <v>176698</v>
      </c>
      <c r="G58" s="970"/>
      <c r="H58" s="970">
        <v>176698</v>
      </c>
      <c r="I58" s="970"/>
      <c r="J58" s="971">
        <f t="shared" si="0"/>
        <v>0</v>
      </c>
      <c r="K58" s="970">
        <v>176698</v>
      </c>
      <c r="L58" s="541">
        <f t="shared" si="1"/>
        <v>0</v>
      </c>
      <c r="M58" s="970">
        <v>176752</v>
      </c>
      <c r="N58" s="970"/>
      <c r="O58" s="541">
        <f t="shared" si="15"/>
        <v>54</v>
      </c>
      <c r="P58" s="541">
        <f t="shared" si="16"/>
        <v>54</v>
      </c>
      <c r="Q58" s="970">
        <v>176752</v>
      </c>
      <c r="R58" s="970"/>
      <c r="S58" s="971">
        <f t="shared" si="4"/>
        <v>0</v>
      </c>
      <c r="T58" s="542">
        <f t="shared" si="17"/>
        <v>54</v>
      </c>
      <c r="U58" s="542"/>
      <c r="V58" s="541">
        <f t="shared" si="18"/>
        <v>54</v>
      </c>
      <c r="W58" s="543">
        <f t="shared" si="19"/>
        <v>0</v>
      </c>
      <c r="X58" s="972" t="s">
        <v>520</v>
      </c>
      <c r="Y58" s="972" t="s">
        <v>492</v>
      </c>
      <c r="Z58" s="972" t="s">
        <v>29</v>
      </c>
      <c r="AA58" s="972">
        <v>2015</v>
      </c>
      <c r="AB58" s="993" t="s">
        <v>484</v>
      </c>
      <c r="AC58" s="973">
        <v>8</v>
      </c>
      <c r="AD58" s="974">
        <f t="shared" si="20"/>
        <v>6.75</v>
      </c>
      <c r="AE58" s="975">
        <v>23.45</v>
      </c>
      <c r="AF58" s="544">
        <f t="shared" si="21"/>
        <v>158.28749999999999</v>
      </c>
      <c r="AG58" s="1030" t="s">
        <v>279</v>
      </c>
      <c r="AH58" s="1007">
        <f t="shared" si="22"/>
        <v>158.28749999999999</v>
      </c>
      <c r="AI58" s="978">
        <f t="shared" si="23"/>
        <v>6.75</v>
      </c>
      <c r="AJ58" s="982">
        <f t="shared" si="24"/>
        <v>54</v>
      </c>
      <c r="AK58" s="1132" t="s">
        <v>439</v>
      </c>
      <c r="AL58" s="1088" t="s">
        <v>440</v>
      </c>
      <c r="AM58" s="1086" t="s">
        <v>2</v>
      </c>
    </row>
    <row r="59" spans="1:39">
      <c r="A59" s="966">
        <v>45554</v>
      </c>
      <c r="B59" s="992" t="s">
        <v>481</v>
      </c>
      <c r="C59" s="992" t="s">
        <v>208</v>
      </c>
      <c r="D59" s="993" t="s">
        <v>485</v>
      </c>
      <c r="E59" s="1029" t="s">
        <v>282</v>
      </c>
      <c r="F59" s="970">
        <v>176752</v>
      </c>
      <c r="G59" s="970"/>
      <c r="H59" s="970">
        <v>176752</v>
      </c>
      <c r="I59" s="970"/>
      <c r="J59" s="971">
        <f t="shared" si="0"/>
        <v>0</v>
      </c>
      <c r="K59" s="970">
        <v>176752</v>
      </c>
      <c r="L59" s="541">
        <f t="shared" si="1"/>
        <v>0</v>
      </c>
      <c r="M59" s="970">
        <v>176812</v>
      </c>
      <c r="N59" s="970"/>
      <c r="O59" s="541">
        <f t="shared" si="15"/>
        <v>60</v>
      </c>
      <c r="P59" s="541">
        <f t="shared" si="16"/>
        <v>60</v>
      </c>
      <c r="Q59" s="970">
        <v>176812</v>
      </c>
      <c r="R59" s="970"/>
      <c r="S59" s="971">
        <f t="shared" si="4"/>
        <v>0</v>
      </c>
      <c r="T59" s="542">
        <f t="shared" si="17"/>
        <v>60</v>
      </c>
      <c r="U59" s="542"/>
      <c r="V59" s="541">
        <f t="shared" si="18"/>
        <v>60</v>
      </c>
      <c r="W59" s="543">
        <f t="shared" si="19"/>
        <v>0</v>
      </c>
      <c r="X59" s="972" t="s">
        <v>520</v>
      </c>
      <c r="Y59" s="972" t="s">
        <v>492</v>
      </c>
      <c r="Z59" s="972" t="s">
        <v>29</v>
      </c>
      <c r="AA59" s="972">
        <v>2015</v>
      </c>
      <c r="AB59" s="993" t="s">
        <v>485</v>
      </c>
      <c r="AC59" s="973">
        <v>8</v>
      </c>
      <c r="AD59" s="974">
        <f t="shared" si="20"/>
        <v>7.5</v>
      </c>
      <c r="AE59" s="975">
        <v>23.45</v>
      </c>
      <c r="AF59" s="544">
        <f t="shared" si="21"/>
        <v>175.875</v>
      </c>
      <c r="AG59" s="1030" t="s">
        <v>279</v>
      </c>
      <c r="AH59" s="1007">
        <f t="shared" si="22"/>
        <v>175.875</v>
      </c>
      <c r="AI59" s="978">
        <f t="shared" si="23"/>
        <v>7.5</v>
      </c>
      <c r="AJ59" s="982">
        <f t="shared" si="24"/>
        <v>60</v>
      </c>
      <c r="AK59" s="1107">
        <v>452.79</v>
      </c>
      <c r="AL59" s="1067">
        <v>500</v>
      </c>
      <c r="AM59" s="1073">
        <v>45526</v>
      </c>
    </row>
    <row r="60" spans="1:39">
      <c r="A60" s="966">
        <v>45556</v>
      </c>
      <c r="B60" s="992" t="s">
        <v>497</v>
      </c>
      <c r="C60" s="992" t="s">
        <v>500</v>
      </c>
      <c r="D60" s="993" t="s">
        <v>484</v>
      </c>
      <c r="E60" s="1029" t="s">
        <v>282</v>
      </c>
      <c r="F60" s="970">
        <v>176812</v>
      </c>
      <c r="G60" s="970"/>
      <c r="H60" s="970">
        <v>176812</v>
      </c>
      <c r="I60" s="970"/>
      <c r="J60" s="971">
        <f t="shared" si="0"/>
        <v>0</v>
      </c>
      <c r="K60" s="970">
        <v>176812</v>
      </c>
      <c r="L60" s="541">
        <f t="shared" si="1"/>
        <v>0</v>
      </c>
      <c r="M60" s="970">
        <v>176939</v>
      </c>
      <c r="N60" s="970"/>
      <c r="O60" s="541">
        <f t="shared" si="15"/>
        <v>127</v>
      </c>
      <c r="P60" s="541">
        <f t="shared" si="16"/>
        <v>127</v>
      </c>
      <c r="Q60" s="970">
        <v>176939</v>
      </c>
      <c r="R60" s="970"/>
      <c r="S60" s="971">
        <f t="shared" si="4"/>
        <v>0</v>
      </c>
      <c r="T60" s="542">
        <f t="shared" si="17"/>
        <v>127</v>
      </c>
      <c r="U60" s="542"/>
      <c r="V60" s="541">
        <f t="shared" si="18"/>
        <v>127</v>
      </c>
      <c r="W60" s="543">
        <f t="shared" si="19"/>
        <v>0</v>
      </c>
      <c r="X60" s="972" t="s">
        <v>520</v>
      </c>
      <c r="Y60" s="972" t="s">
        <v>492</v>
      </c>
      <c r="Z60" s="972" t="s">
        <v>29</v>
      </c>
      <c r="AA60" s="972">
        <v>2015</v>
      </c>
      <c r="AB60" s="993" t="s">
        <v>484</v>
      </c>
      <c r="AC60" s="973">
        <v>10</v>
      </c>
      <c r="AD60" s="974">
        <f t="shared" si="20"/>
        <v>12.7</v>
      </c>
      <c r="AE60" s="975">
        <v>23.45</v>
      </c>
      <c r="AF60" s="544">
        <f t="shared" si="21"/>
        <v>297.815</v>
      </c>
      <c r="AG60" s="1030" t="s">
        <v>279</v>
      </c>
      <c r="AH60" s="1007">
        <f t="shared" si="22"/>
        <v>297.815</v>
      </c>
      <c r="AI60" s="978">
        <f t="shared" si="23"/>
        <v>12.7</v>
      </c>
      <c r="AJ60" s="982">
        <f t="shared" si="24"/>
        <v>127</v>
      </c>
      <c r="AK60" s="1133"/>
      <c r="AL60" s="1087"/>
      <c r="AM60" s="960"/>
    </row>
    <row r="61" spans="1:39">
      <c r="A61" s="966">
        <v>45565</v>
      </c>
      <c r="B61" s="992" t="s">
        <v>483</v>
      </c>
      <c r="C61" s="992" t="s">
        <v>208</v>
      </c>
      <c r="D61" s="993" t="s">
        <v>485</v>
      </c>
      <c r="E61" s="1029" t="s">
        <v>282</v>
      </c>
      <c r="F61" s="970">
        <v>176939</v>
      </c>
      <c r="G61" s="970"/>
      <c r="H61" s="970">
        <v>176939</v>
      </c>
      <c r="I61" s="970"/>
      <c r="J61" s="971">
        <f t="shared" si="0"/>
        <v>0</v>
      </c>
      <c r="K61" s="970">
        <v>176939</v>
      </c>
      <c r="L61" s="541">
        <f t="shared" si="1"/>
        <v>0</v>
      </c>
      <c r="M61" s="970">
        <v>177027</v>
      </c>
      <c r="N61" s="970"/>
      <c r="O61" s="541">
        <f t="shared" si="15"/>
        <v>88</v>
      </c>
      <c r="P61" s="541">
        <f t="shared" si="16"/>
        <v>88</v>
      </c>
      <c r="Q61" s="970">
        <v>177027</v>
      </c>
      <c r="R61" s="970"/>
      <c r="S61" s="971">
        <f t="shared" si="4"/>
        <v>0</v>
      </c>
      <c r="T61" s="542">
        <f t="shared" si="17"/>
        <v>88</v>
      </c>
      <c r="U61" s="542"/>
      <c r="V61" s="541">
        <f t="shared" si="18"/>
        <v>88</v>
      </c>
      <c r="W61" s="543">
        <f t="shared" si="19"/>
        <v>0</v>
      </c>
      <c r="X61" s="972" t="s">
        <v>520</v>
      </c>
      <c r="Y61" s="972" t="s">
        <v>492</v>
      </c>
      <c r="Z61" s="972" t="s">
        <v>29</v>
      </c>
      <c r="AA61" s="972">
        <v>2015</v>
      </c>
      <c r="AB61" s="993" t="s">
        <v>485</v>
      </c>
      <c r="AC61" s="973">
        <v>10</v>
      </c>
      <c r="AD61" s="974">
        <f t="shared" si="20"/>
        <v>8.8000000000000007</v>
      </c>
      <c r="AE61" s="975">
        <v>23.45</v>
      </c>
      <c r="AF61" s="544">
        <f t="shared" si="21"/>
        <v>206.36</v>
      </c>
      <c r="AG61" s="1030" t="s">
        <v>279</v>
      </c>
      <c r="AH61" s="1007">
        <f t="shared" si="22"/>
        <v>206.36</v>
      </c>
      <c r="AI61" s="978">
        <f t="shared" si="23"/>
        <v>8.8000000000000007</v>
      </c>
      <c r="AJ61" s="982">
        <f t="shared" si="24"/>
        <v>88</v>
      </c>
      <c r="AK61" s="1133"/>
      <c r="AL61" s="1087"/>
      <c r="AM61" s="960"/>
    </row>
    <row r="62" spans="1:39">
      <c r="A62" s="966">
        <v>45568</v>
      </c>
      <c r="B62" s="992" t="s">
        <v>481</v>
      </c>
      <c r="C62" s="992" t="s">
        <v>208</v>
      </c>
      <c r="D62" s="993" t="s">
        <v>518</v>
      </c>
      <c r="E62" s="1029" t="s">
        <v>282</v>
      </c>
      <c r="F62" s="970">
        <v>177027</v>
      </c>
      <c r="G62" s="970"/>
      <c r="H62" s="970">
        <v>177027</v>
      </c>
      <c r="I62" s="970"/>
      <c r="J62" s="971">
        <f t="shared" si="0"/>
        <v>0</v>
      </c>
      <c r="K62" s="970">
        <v>177027</v>
      </c>
      <c r="L62" s="541">
        <f t="shared" si="1"/>
        <v>0</v>
      </c>
      <c r="M62" s="970">
        <v>177080</v>
      </c>
      <c r="N62" s="970"/>
      <c r="O62" s="541">
        <f t="shared" si="15"/>
        <v>53</v>
      </c>
      <c r="P62" s="541">
        <f t="shared" si="16"/>
        <v>53</v>
      </c>
      <c r="Q62" s="970">
        <v>177080</v>
      </c>
      <c r="R62" s="970"/>
      <c r="S62" s="971">
        <f t="shared" si="4"/>
        <v>0</v>
      </c>
      <c r="T62" s="542">
        <f t="shared" si="17"/>
        <v>53</v>
      </c>
      <c r="U62" s="542"/>
      <c r="V62" s="541">
        <f t="shared" si="18"/>
        <v>53</v>
      </c>
      <c r="W62" s="543">
        <f t="shared" si="19"/>
        <v>0</v>
      </c>
      <c r="X62" s="972" t="s">
        <v>520</v>
      </c>
      <c r="Y62" s="972" t="s">
        <v>492</v>
      </c>
      <c r="Z62" s="972" t="s">
        <v>29</v>
      </c>
      <c r="AA62" s="972">
        <v>2015</v>
      </c>
      <c r="AB62" s="993" t="s">
        <v>518</v>
      </c>
      <c r="AC62" s="973">
        <v>10</v>
      </c>
      <c r="AD62" s="974">
        <f t="shared" si="20"/>
        <v>5.3</v>
      </c>
      <c r="AE62" s="975">
        <v>23.45</v>
      </c>
      <c r="AF62" s="544">
        <f t="shared" si="21"/>
        <v>124.285</v>
      </c>
      <c r="AG62" s="1030" t="s">
        <v>279</v>
      </c>
      <c r="AH62" s="1007">
        <f t="shared" si="22"/>
        <v>124.285</v>
      </c>
      <c r="AI62" s="978">
        <f t="shared" si="23"/>
        <v>5.3</v>
      </c>
      <c r="AJ62" s="982">
        <f t="shared" si="24"/>
        <v>53</v>
      </c>
      <c r="AK62" s="1133"/>
      <c r="AL62" s="1087"/>
      <c r="AM62" s="960"/>
    </row>
    <row r="63" spans="1:39">
      <c r="A63" s="966">
        <v>45569</v>
      </c>
      <c r="B63" s="992" t="s">
        <v>498</v>
      </c>
      <c r="C63" s="992" t="s">
        <v>499</v>
      </c>
      <c r="D63" s="993" t="s">
        <v>519</v>
      </c>
      <c r="E63" s="1029" t="s">
        <v>282</v>
      </c>
      <c r="F63" s="970">
        <v>177080</v>
      </c>
      <c r="G63" s="970"/>
      <c r="H63" s="970">
        <v>177080</v>
      </c>
      <c r="I63" s="970"/>
      <c r="J63" s="971">
        <f t="shared" si="0"/>
        <v>0</v>
      </c>
      <c r="K63" s="970">
        <v>177080</v>
      </c>
      <c r="L63" s="541">
        <f t="shared" si="1"/>
        <v>0</v>
      </c>
      <c r="M63" s="970">
        <v>177110</v>
      </c>
      <c r="N63" s="970"/>
      <c r="O63" s="541">
        <f t="shared" si="15"/>
        <v>30</v>
      </c>
      <c r="P63" s="541">
        <f t="shared" si="16"/>
        <v>30</v>
      </c>
      <c r="Q63" s="970">
        <v>177110</v>
      </c>
      <c r="R63" s="970"/>
      <c r="S63" s="971">
        <f t="shared" si="4"/>
        <v>0</v>
      </c>
      <c r="T63" s="542">
        <f t="shared" si="17"/>
        <v>30</v>
      </c>
      <c r="U63" s="542"/>
      <c r="V63" s="541">
        <f t="shared" si="18"/>
        <v>30</v>
      </c>
      <c r="W63" s="543">
        <f t="shared" si="19"/>
        <v>0</v>
      </c>
      <c r="X63" s="972" t="s">
        <v>520</v>
      </c>
      <c r="Y63" s="972" t="s">
        <v>492</v>
      </c>
      <c r="Z63" s="972" t="s">
        <v>29</v>
      </c>
      <c r="AA63" s="972">
        <v>2015</v>
      </c>
      <c r="AB63" s="993" t="s">
        <v>519</v>
      </c>
      <c r="AC63" s="973">
        <v>10</v>
      </c>
      <c r="AD63" s="974">
        <f t="shared" si="20"/>
        <v>3</v>
      </c>
      <c r="AE63" s="975">
        <v>23.45</v>
      </c>
      <c r="AF63" s="544">
        <f t="shared" si="21"/>
        <v>70.349999999999994</v>
      </c>
      <c r="AG63" s="1030" t="s">
        <v>279</v>
      </c>
      <c r="AH63" s="1007">
        <f t="shared" si="22"/>
        <v>70.349999999999994</v>
      </c>
      <c r="AI63" s="978">
        <f t="shared" si="23"/>
        <v>3</v>
      </c>
      <c r="AJ63" s="982">
        <f t="shared" si="24"/>
        <v>30</v>
      </c>
      <c r="AK63" s="1132" t="s">
        <v>439</v>
      </c>
      <c r="AL63" s="1088" t="s">
        <v>440</v>
      </c>
      <c r="AM63" s="1086" t="s">
        <v>2</v>
      </c>
    </row>
    <row r="64" spans="1:39">
      <c r="A64" s="966">
        <v>45569</v>
      </c>
      <c r="B64" s="992" t="s">
        <v>481</v>
      </c>
      <c r="C64" s="992" t="s">
        <v>208</v>
      </c>
      <c r="D64" s="993" t="s">
        <v>434</v>
      </c>
      <c r="E64" s="1029" t="s">
        <v>282</v>
      </c>
      <c r="F64" s="970">
        <v>177110</v>
      </c>
      <c r="G64" s="970"/>
      <c r="H64" s="970">
        <v>177110</v>
      </c>
      <c r="I64" s="970"/>
      <c r="J64" s="971">
        <f t="shared" si="0"/>
        <v>0</v>
      </c>
      <c r="K64" s="970">
        <v>177110</v>
      </c>
      <c r="L64" s="541">
        <f t="shared" si="1"/>
        <v>0</v>
      </c>
      <c r="M64" s="970">
        <v>177189</v>
      </c>
      <c r="N64" s="970"/>
      <c r="O64" s="541">
        <f t="shared" si="15"/>
        <v>79</v>
      </c>
      <c r="P64" s="541">
        <f t="shared" si="16"/>
        <v>79</v>
      </c>
      <c r="Q64" s="970">
        <v>177189</v>
      </c>
      <c r="R64" s="970"/>
      <c r="S64" s="971">
        <f t="shared" si="4"/>
        <v>0</v>
      </c>
      <c r="T64" s="542">
        <f t="shared" si="17"/>
        <v>79</v>
      </c>
      <c r="U64" s="542"/>
      <c r="V64" s="541">
        <f t="shared" si="18"/>
        <v>79</v>
      </c>
      <c r="W64" s="543">
        <f t="shared" si="19"/>
        <v>0</v>
      </c>
      <c r="X64" s="972" t="s">
        <v>520</v>
      </c>
      <c r="Y64" s="972" t="s">
        <v>492</v>
      </c>
      <c r="Z64" s="972" t="s">
        <v>29</v>
      </c>
      <c r="AA64" s="972">
        <v>2015</v>
      </c>
      <c r="AB64" s="993" t="s">
        <v>434</v>
      </c>
      <c r="AC64" s="973">
        <v>10</v>
      </c>
      <c r="AD64" s="974">
        <f t="shared" si="20"/>
        <v>7.9</v>
      </c>
      <c r="AE64" s="975">
        <v>23.45</v>
      </c>
      <c r="AF64" s="544">
        <f t="shared" si="21"/>
        <v>185.255</v>
      </c>
      <c r="AG64" s="1030" t="s">
        <v>279</v>
      </c>
      <c r="AH64" s="1007">
        <f t="shared" si="22"/>
        <v>185.255</v>
      </c>
      <c r="AI64" s="978">
        <f t="shared" si="23"/>
        <v>7.9</v>
      </c>
      <c r="AJ64" s="982">
        <f t="shared" si="24"/>
        <v>79</v>
      </c>
      <c r="AK64" s="1107">
        <v>875.39</v>
      </c>
      <c r="AL64" s="1067">
        <v>600</v>
      </c>
      <c r="AM64" s="1073">
        <v>45573</v>
      </c>
    </row>
    <row r="65" spans="1:39">
      <c r="A65" s="966">
        <v>45574</v>
      </c>
      <c r="B65" s="992" t="s">
        <v>498</v>
      </c>
      <c r="C65" s="992" t="s">
        <v>501</v>
      </c>
      <c r="D65" s="993" t="s">
        <v>485</v>
      </c>
      <c r="E65" s="1029" t="s">
        <v>282</v>
      </c>
      <c r="F65" s="970">
        <v>177189</v>
      </c>
      <c r="G65" s="970"/>
      <c r="H65" s="970">
        <v>177189</v>
      </c>
      <c r="I65" s="970"/>
      <c r="J65" s="971">
        <f t="shared" si="0"/>
        <v>0</v>
      </c>
      <c r="K65" s="970">
        <v>177189</v>
      </c>
      <c r="L65" s="541">
        <f t="shared" si="1"/>
        <v>0</v>
      </c>
      <c r="M65" s="970">
        <v>177194</v>
      </c>
      <c r="N65" s="970"/>
      <c r="O65" s="541">
        <f t="shared" si="15"/>
        <v>5</v>
      </c>
      <c r="P65" s="541">
        <f t="shared" si="16"/>
        <v>5</v>
      </c>
      <c r="Q65" s="970">
        <v>177194</v>
      </c>
      <c r="R65" s="970"/>
      <c r="S65" s="971">
        <f t="shared" si="4"/>
        <v>0</v>
      </c>
      <c r="T65" s="542">
        <f t="shared" si="17"/>
        <v>5</v>
      </c>
      <c r="U65" s="542"/>
      <c r="V65" s="541">
        <f t="shared" si="18"/>
        <v>5</v>
      </c>
      <c r="W65" s="543">
        <f t="shared" si="19"/>
        <v>0</v>
      </c>
      <c r="X65" s="972" t="s">
        <v>520</v>
      </c>
      <c r="Y65" s="972" t="s">
        <v>492</v>
      </c>
      <c r="Z65" s="972" t="s">
        <v>29</v>
      </c>
      <c r="AA65" s="972">
        <v>2015</v>
      </c>
      <c r="AB65" s="993" t="s">
        <v>485</v>
      </c>
      <c r="AC65" s="973">
        <v>10</v>
      </c>
      <c r="AD65" s="974">
        <f t="shared" si="20"/>
        <v>0.5</v>
      </c>
      <c r="AE65" s="975">
        <v>23.45</v>
      </c>
      <c r="AF65" s="544">
        <f t="shared" si="21"/>
        <v>11.725</v>
      </c>
      <c r="AG65" s="1030" t="s">
        <v>279</v>
      </c>
      <c r="AH65" s="1007">
        <f t="shared" si="22"/>
        <v>11.725</v>
      </c>
      <c r="AI65" s="978">
        <f t="shared" si="23"/>
        <v>0.5</v>
      </c>
      <c r="AJ65" s="982">
        <f t="shared" si="24"/>
        <v>5</v>
      </c>
      <c r="AK65" s="1133"/>
      <c r="AL65" s="1087"/>
      <c r="AM65" s="960"/>
    </row>
    <row r="66" spans="1:39">
      <c r="A66" s="966">
        <v>45575</v>
      </c>
      <c r="B66" s="992" t="s">
        <v>483</v>
      </c>
      <c r="C66" s="992" t="s">
        <v>208</v>
      </c>
      <c r="D66" s="993" t="s">
        <v>485</v>
      </c>
      <c r="E66" s="1029" t="s">
        <v>282</v>
      </c>
      <c r="F66" s="970">
        <v>177194</v>
      </c>
      <c r="G66" s="970"/>
      <c r="H66" s="970">
        <v>177194</v>
      </c>
      <c r="I66" s="970"/>
      <c r="J66" s="971">
        <f t="shared" si="0"/>
        <v>0</v>
      </c>
      <c r="K66" s="970">
        <v>177194</v>
      </c>
      <c r="L66" s="541">
        <f t="shared" si="1"/>
        <v>0</v>
      </c>
      <c r="M66" s="970">
        <v>177267</v>
      </c>
      <c r="N66" s="970"/>
      <c r="O66" s="541">
        <f t="shared" si="15"/>
        <v>73</v>
      </c>
      <c r="P66" s="541">
        <f t="shared" si="16"/>
        <v>73</v>
      </c>
      <c r="Q66" s="970">
        <v>177267</v>
      </c>
      <c r="R66" s="970"/>
      <c r="S66" s="971">
        <f t="shared" si="4"/>
        <v>0</v>
      </c>
      <c r="T66" s="542">
        <f t="shared" si="17"/>
        <v>73</v>
      </c>
      <c r="U66" s="542"/>
      <c r="V66" s="541">
        <f t="shared" si="18"/>
        <v>73</v>
      </c>
      <c r="W66" s="543">
        <f t="shared" si="19"/>
        <v>0</v>
      </c>
      <c r="X66" s="972" t="s">
        <v>520</v>
      </c>
      <c r="Y66" s="972" t="s">
        <v>492</v>
      </c>
      <c r="Z66" s="972" t="s">
        <v>29</v>
      </c>
      <c r="AA66" s="972">
        <v>2015</v>
      </c>
      <c r="AB66" s="993" t="s">
        <v>485</v>
      </c>
      <c r="AC66" s="973">
        <v>10</v>
      </c>
      <c r="AD66" s="974">
        <f t="shared" si="20"/>
        <v>7.3</v>
      </c>
      <c r="AE66" s="975">
        <v>23.45</v>
      </c>
      <c r="AF66" s="544">
        <f t="shared" si="21"/>
        <v>171.185</v>
      </c>
      <c r="AG66" s="1030" t="s">
        <v>279</v>
      </c>
      <c r="AH66" s="1007">
        <f t="shared" si="22"/>
        <v>171.185</v>
      </c>
      <c r="AI66" s="978">
        <f t="shared" si="23"/>
        <v>7.3</v>
      </c>
      <c r="AJ66" s="982">
        <f t="shared" si="24"/>
        <v>73</v>
      </c>
      <c r="AK66" s="1133"/>
      <c r="AL66" s="1087"/>
      <c r="AM66" s="960"/>
    </row>
    <row r="67" spans="1:39">
      <c r="A67" s="966">
        <v>45576</v>
      </c>
      <c r="B67" s="992" t="s">
        <v>483</v>
      </c>
      <c r="C67" s="992" t="s">
        <v>208</v>
      </c>
      <c r="D67" s="993" t="s">
        <v>485</v>
      </c>
      <c r="E67" s="1029" t="s">
        <v>282</v>
      </c>
      <c r="F67" s="970">
        <v>177267</v>
      </c>
      <c r="G67" s="970"/>
      <c r="H67" s="970">
        <v>177267</v>
      </c>
      <c r="I67" s="970"/>
      <c r="J67" s="971">
        <f t="shared" si="0"/>
        <v>0</v>
      </c>
      <c r="K67" s="970">
        <v>177267</v>
      </c>
      <c r="L67" s="541">
        <f t="shared" si="1"/>
        <v>0</v>
      </c>
      <c r="M67" s="970">
        <v>177308</v>
      </c>
      <c r="N67" s="970"/>
      <c r="O67" s="541">
        <f t="shared" si="15"/>
        <v>41</v>
      </c>
      <c r="P67" s="541">
        <f t="shared" si="16"/>
        <v>41</v>
      </c>
      <c r="Q67" s="970">
        <v>177308</v>
      </c>
      <c r="R67" s="970"/>
      <c r="S67" s="971">
        <f t="shared" si="4"/>
        <v>0</v>
      </c>
      <c r="T67" s="542">
        <f t="shared" si="17"/>
        <v>41</v>
      </c>
      <c r="U67" s="542"/>
      <c r="V67" s="541">
        <f t="shared" si="18"/>
        <v>41</v>
      </c>
      <c r="W67" s="543">
        <f t="shared" si="19"/>
        <v>0</v>
      </c>
      <c r="X67" s="972" t="s">
        <v>520</v>
      </c>
      <c r="Y67" s="972" t="s">
        <v>492</v>
      </c>
      <c r="Z67" s="972" t="s">
        <v>29</v>
      </c>
      <c r="AA67" s="972">
        <v>2015</v>
      </c>
      <c r="AB67" s="993" t="s">
        <v>485</v>
      </c>
      <c r="AC67" s="973">
        <v>10</v>
      </c>
      <c r="AD67" s="974">
        <f t="shared" si="20"/>
        <v>4.0999999999999996</v>
      </c>
      <c r="AE67" s="975">
        <v>23.45</v>
      </c>
      <c r="AF67" s="544">
        <f t="shared" si="21"/>
        <v>96.144999999999982</v>
      </c>
      <c r="AG67" s="1030" t="s">
        <v>279</v>
      </c>
      <c r="AH67" s="1007">
        <f t="shared" si="22"/>
        <v>96.144999999999982</v>
      </c>
      <c r="AI67" s="978">
        <f t="shared" si="23"/>
        <v>4.0999999999999996</v>
      </c>
      <c r="AJ67" s="982">
        <f t="shared" si="24"/>
        <v>41</v>
      </c>
      <c r="AK67" s="1133"/>
      <c r="AL67" s="1087"/>
      <c r="AM67" s="960"/>
    </row>
    <row r="68" spans="1:39">
      <c r="A68" s="966">
        <v>45579</v>
      </c>
      <c r="B68" s="992" t="s">
        <v>483</v>
      </c>
      <c r="C68" s="992" t="s">
        <v>208</v>
      </c>
      <c r="D68" s="993" t="s">
        <v>485</v>
      </c>
      <c r="E68" s="1029" t="s">
        <v>282</v>
      </c>
      <c r="F68" s="970">
        <v>177308</v>
      </c>
      <c r="G68" s="970"/>
      <c r="H68" s="970">
        <v>177308</v>
      </c>
      <c r="I68" s="970"/>
      <c r="J68" s="971">
        <f t="shared" si="0"/>
        <v>0</v>
      </c>
      <c r="K68" s="970">
        <v>177308</v>
      </c>
      <c r="L68" s="541">
        <f t="shared" si="1"/>
        <v>0</v>
      </c>
      <c r="M68" s="970">
        <v>177350</v>
      </c>
      <c r="N68" s="970"/>
      <c r="O68" s="541">
        <f t="shared" si="15"/>
        <v>42</v>
      </c>
      <c r="P68" s="541">
        <f t="shared" si="16"/>
        <v>42</v>
      </c>
      <c r="Q68" s="970">
        <v>177350</v>
      </c>
      <c r="R68" s="970"/>
      <c r="S68" s="971">
        <f t="shared" si="4"/>
        <v>0</v>
      </c>
      <c r="T68" s="542">
        <f t="shared" si="17"/>
        <v>42</v>
      </c>
      <c r="U68" s="542"/>
      <c r="V68" s="541">
        <f t="shared" si="18"/>
        <v>42</v>
      </c>
      <c r="W68" s="543">
        <f t="shared" si="19"/>
        <v>0</v>
      </c>
      <c r="X68" s="972" t="s">
        <v>520</v>
      </c>
      <c r="Y68" s="972" t="s">
        <v>492</v>
      </c>
      <c r="Z68" s="972" t="s">
        <v>29</v>
      </c>
      <c r="AA68" s="972">
        <v>2015</v>
      </c>
      <c r="AB68" s="993" t="s">
        <v>485</v>
      </c>
      <c r="AC68" s="973">
        <v>10</v>
      </c>
      <c r="AD68" s="974">
        <f t="shared" si="20"/>
        <v>4.2</v>
      </c>
      <c r="AE68" s="975">
        <v>23.45</v>
      </c>
      <c r="AF68" s="544">
        <f t="shared" si="21"/>
        <v>98.49</v>
      </c>
      <c r="AG68" s="1030" t="s">
        <v>279</v>
      </c>
      <c r="AH68" s="1007">
        <f t="shared" si="22"/>
        <v>98.49</v>
      </c>
      <c r="AI68" s="978">
        <f t="shared" si="23"/>
        <v>4.2</v>
      </c>
      <c r="AJ68" s="982">
        <f t="shared" si="24"/>
        <v>42</v>
      </c>
      <c r="AK68" s="1132" t="s">
        <v>439</v>
      </c>
      <c r="AL68" s="1088" t="s">
        <v>440</v>
      </c>
      <c r="AM68" s="1086" t="s">
        <v>2</v>
      </c>
    </row>
    <row r="69" spans="1:39">
      <c r="A69" s="966">
        <v>45580</v>
      </c>
      <c r="B69" s="992" t="s">
        <v>481</v>
      </c>
      <c r="C69" s="992" t="s">
        <v>208</v>
      </c>
      <c r="D69" s="993" t="s">
        <v>485</v>
      </c>
      <c r="E69" s="1029" t="s">
        <v>282</v>
      </c>
      <c r="F69" s="970">
        <v>177350</v>
      </c>
      <c r="G69" s="970"/>
      <c r="H69" s="970">
        <v>177350</v>
      </c>
      <c r="I69" s="970"/>
      <c r="J69" s="971">
        <f t="shared" si="0"/>
        <v>0</v>
      </c>
      <c r="K69" s="970">
        <v>177350</v>
      </c>
      <c r="L69" s="541">
        <f t="shared" si="1"/>
        <v>0</v>
      </c>
      <c r="M69" s="970">
        <v>177517</v>
      </c>
      <c r="N69" s="970"/>
      <c r="O69" s="541">
        <f t="shared" si="15"/>
        <v>167</v>
      </c>
      <c r="P69" s="541">
        <f t="shared" si="16"/>
        <v>167</v>
      </c>
      <c r="Q69" s="970">
        <v>177517</v>
      </c>
      <c r="R69" s="970"/>
      <c r="S69" s="971">
        <f t="shared" si="4"/>
        <v>0</v>
      </c>
      <c r="T69" s="542">
        <f t="shared" si="17"/>
        <v>167</v>
      </c>
      <c r="U69" s="542"/>
      <c r="V69" s="541">
        <f t="shared" si="18"/>
        <v>167</v>
      </c>
      <c r="W69" s="543">
        <f t="shared" si="19"/>
        <v>0</v>
      </c>
      <c r="X69" s="972" t="s">
        <v>520</v>
      </c>
      <c r="Y69" s="972" t="s">
        <v>492</v>
      </c>
      <c r="Z69" s="972" t="s">
        <v>29</v>
      </c>
      <c r="AA69" s="972">
        <v>2015</v>
      </c>
      <c r="AB69" s="993" t="s">
        <v>485</v>
      </c>
      <c r="AC69" s="973">
        <v>10</v>
      </c>
      <c r="AD69" s="974">
        <f t="shared" si="20"/>
        <v>16.7</v>
      </c>
      <c r="AE69" s="975">
        <v>23.45</v>
      </c>
      <c r="AF69" s="544">
        <f t="shared" si="21"/>
        <v>391.61499999999995</v>
      </c>
      <c r="AG69" s="1030" t="s">
        <v>279</v>
      </c>
      <c r="AH69" s="1007">
        <f t="shared" si="22"/>
        <v>391.61499999999995</v>
      </c>
      <c r="AI69" s="978">
        <f t="shared" si="23"/>
        <v>16.7</v>
      </c>
      <c r="AJ69" s="982">
        <f t="shared" si="24"/>
        <v>167</v>
      </c>
      <c r="AK69" s="1107">
        <v>761.62</v>
      </c>
      <c r="AL69" s="1067">
        <v>600</v>
      </c>
      <c r="AM69" s="1073">
        <v>45581</v>
      </c>
    </row>
    <row r="70" spans="1:39">
      <c r="A70" s="966">
        <v>45581</v>
      </c>
      <c r="B70" s="992" t="s">
        <v>483</v>
      </c>
      <c r="C70" s="992" t="s">
        <v>208</v>
      </c>
      <c r="D70" s="993" t="s">
        <v>485</v>
      </c>
      <c r="E70" s="1029" t="s">
        <v>282</v>
      </c>
      <c r="F70" s="970">
        <v>177517</v>
      </c>
      <c r="G70" s="970"/>
      <c r="H70" s="970">
        <v>177517</v>
      </c>
      <c r="I70" s="970"/>
      <c r="J70" s="971">
        <f t="shared" si="0"/>
        <v>0</v>
      </c>
      <c r="K70" s="970">
        <v>177517</v>
      </c>
      <c r="L70" s="541">
        <f t="shared" si="1"/>
        <v>0</v>
      </c>
      <c r="M70" s="970">
        <v>177573</v>
      </c>
      <c r="N70" s="970"/>
      <c r="O70" s="541">
        <f t="shared" si="15"/>
        <v>56</v>
      </c>
      <c r="P70" s="541">
        <f t="shared" si="16"/>
        <v>56</v>
      </c>
      <c r="Q70" s="970">
        <v>177573</v>
      </c>
      <c r="R70" s="970"/>
      <c r="S70" s="971">
        <f t="shared" si="4"/>
        <v>0</v>
      </c>
      <c r="T70" s="542">
        <f t="shared" si="17"/>
        <v>56</v>
      </c>
      <c r="U70" s="542"/>
      <c r="V70" s="541">
        <f t="shared" si="18"/>
        <v>56</v>
      </c>
      <c r="W70" s="543">
        <f t="shared" si="19"/>
        <v>0</v>
      </c>
      <c r="X70" s="972" t="s">
        <v>520</v>
      </c>
      <c r="Y70" s="972" t="s">
        <v>492</v>
      </c>
      <c r="Z70" s="972" t="s">
        <v>29</v>
      </c>
      <c r="AA70" s="972">
        <v>2015</v>
      </c>
      <c r="AB70" s="993" t="s">
        <v>485</v>
      </c>
      <c r="AC70" s="973">
        <v>10</v>
      </c>
      <c r="AD70" s="974">
        <f t="shared" si="20"/>
        <v>5.6</v>
      </c>
      <c r="AE70" s="975">
        <v>23.45</v>
      </c>
      <c r="AF70" s="544">
        <f t="shared" si="21"/>
        <v>131.32</v>
      </c>
      <c r="AG70" s="1030" t="s">
        <v>279</v>
      </c>
      <c r="AH70" s="1007">
        <f t="shared" si="22"/>
        <v>131.32</v>
      </c>
      <c r="AI70" s="978">
        <f t="shared" si="23"/>
        <v>5.6</v>
      </c>
      <c r="AJ70" s="982">
        <f t="shared" si="24"/>
        <v>56</v>
      </c>
      <c r="AK70" s="1133"/>
      <c r="AL70" s="1087"/>
      <c r="AM70" s="960"/>
    </row>
    <row r="71" spans="1:39">
      <c r="A71" s="966">
        <v>45583</v>
      </c>
      <c r="B71" s="992" t="s">
        <v>483</v>
      </c>
      <c r="C71" s="992" t="s">
        <v>208</v>
      </c>
      <c r="D71" s="993" t="s">
        <v>485</v>
      </c>
      <c r="E71" s="1029" t="s">
        <v>282</v>
      </c>
      <c r="F71" s="970">
        <v>177573</v>
      </c>
      <c r="G71" s="970"/>
      <c r="H71" s="970">
        <v>177573</v>
      </c>
      <c r="I71" s="970"/>
      <c r="J71" s="971">
        <f t="shared" si="0"/>
        <v>0</v>
      </c>
      <c r="K71" s="970">
        <v>177573</v>
      </c>
      <c r="L71" s="541">
        <f t="shared" si="1"/>
        <v>0</v>
      </c>
      <c r="M71" s="970">
        <v>177615</v>
      </c>
      <c r="N71" s="970"/>
      <c r="O71" s="541">
        <f t="shared" si="15"/>
        <v>42</v>
      </c>
      <c r="P71" s="541">
        <f t="shared" si="16"/>
        <v>42</v>
      </c>
      <c r="Q71" s="970">
        <v>177615</v>
      </c>
      <c r="R71" s="970"/>
      <c r="S71" s="971">
        <f t="shared" si="4"/>
        <v>0</v>
      </c>
      <c r="T71" s="542">
        <f t="shared" si="17"/>
        <v>42</v>
      </c>
      <c r="U71" s="542"/>
      <c r="V71" s="541">
        <f t="shared" si="18"/>
        <v>42</v>
      </c>
      <c r="W71" s="543">
        <f t="shared" si="19"/>
        <v>0</v>
      </c>
      <c r="X71" s="972" t="s">
        <v>520</v>
      </c>
      <c r="Y71" s="972" t="s">
        <v>492</v>
      </c>
      <c r="Z71" s="972" t="s">
        <v>29</v>
      </c>
      <c r="AA71" s="972">
        <v>2015</v>
      </c>
      <c r="AB71" s="993" t="s">
        <v>485</v>
      </c>
      <c r="AC71" s="973">
        <v>10</v>
      </c>
      <c r="AD71" s="974">
        <f t="shared" si="20"/>
        <v>4.2</v>
      </c>
      <c r="AE71" s="975">
        <v>23.45</v>
      </c>
      <c r="AF71" s="544">
        <f t="shared" si="21"/>
        <v>98.49</v>
      </c>
      <c r="AG71" s="1030" t="s">
        <v>279</v>
      </c>
      <c r="AH71" s="1007">
        <f t="shared" si="22"/>
        <v>98.49</v>
      </c>
      <c r="AI71" s="978">
        <f t="shared" si="23"/>
        <v>4.2</v>
      </c>
      <c r="AJ71" s="982">
        <f t="shared" si="24"/>
        <v>42</v>
      </c>
      <c r="AK71" s="1133"/>
      <c r="AL71" s="1087"/>
      <c r="AM71" s="960"/>
    </row>
    <row r="72" spans="1:39">
      <c r="A72" s="966">
        <v>45586</v>
      </c>
      <c r="B72" s="992" t="s">
        <v>483</v>
      </c>
      <c r="C72" s="992" t="s">
        <v>208</v>
      </c>
      <c r="D72" s="993" t="s">
        <v>485</v>
      </c>
      <c r="E72" s="1029" t="s">
        <v>282</v>
      </c>
      <c r="F72" s="970">
        <v>177615</v>
      </c>
      <c r="G72" s="970"/>
      <c r="H72" s="970">
        <v>177615</v>
      </c>
      <c r="I72" s="970"/>
      <c r="J72" s="971">
        <f t="shared" si="0"/>
        <v>0</v>
      </c>
      <c r="K72" s="970">
        <v>177615</v>
      </c>
      <c r="L72" s="541">
        <f t="shared" si="1"/>
        <v>0</v>
      </c>
      <c r="M72" s="970">
        <v>177658</v>
      </c>
      <c r="N72" s="970"/>
      <c r="O72" s="541">
        <f t="shared" si="15"/>
        <v>43</v>
      </c>
      <c r="P72" s="541">
        <f t="shared" si="16"/>
        <v>43</v>
      </c>
      <c r="Q72" s="970">
        <v>177658</v>
      </c>
      <c r="R72" s="970"/>
      <c r="S72" s="971">
        <f t="shared" si="4"/>
        <v>0</v>
      </c>
      <c r="T72" s="542">
        <f t="shared" si="17"/>
        <v>43</v>
      </c>
      <c r="U72" s="542"/>
      <c r="V72" s="541">
        <f t="shared" si="18"/>
        <v>43</v>
      </c>
      <c r="W72" s="543">
        <f t="shared" si="19"/>
        <v>0</v>
      </c>
      <c r="X72" s="972" t="s">
        <v>520</v>
      </c>
      <c r="Y72" s="972" t="s">
        <v>492</v>
      </c>
      <c r="Z72" s="972" t="s">
        <v>29</v>
      </c>
      <c r="AA72" s="972">
        <v>2015</v>
      </c>
      <c r="AB72" s="993" t="s">
        <v>485</v>
      </c>
      <c r="AC72" s="973">
        <v>10</v>
      </c>
      <c r="AD72" s="974">
        <f t="shared" si="20"/>
        <v>4.3</v>
      </c>
      <c r="AE72" s="975">
        <v>23.45</v>
      </c>
      <c r="AF72" s="544">
        <f t="shared" si="21"/>
        <v>100.83499999999999</v>
      </c>
      <c r="AG72" s="1030" t="s">
        <v>279</v>
      </c>
      <c r="AH72" s="1007">
        <f t="shared" si="22"/>
        <v>100.83499999999999</v>
      </c>
      <c r="AI72" s="978">
        <f t="shared" si="23"/>
        <v>4.3</v>
      </c>
      <c r="AJ72" s="982">
        <f t="shared" si="24"/>
        <v>43</v>
      </c>
      <c r="AK72" s="1132" t="s">
        <v>439</v>
      </c>
      <c r="AL72" s="1088" t="s">
        <v>440</v>
      </c>
      <c r="AM72" s="1086" t="s">
        <v>2</v>
      </c>
    </row>
    <row r="73" spans="1:39">
      <c r="A73" s="966">
        <v>45587</v>
      </c>
      <c r="B73" s="992" t="s">
        <v>483</v>
      </c>
      <c r="C73" s="992" t="s">
        <v>208</v>
      </c>
      <c r="D73" s="993" t="s">
        <v>485</v>
      </c>
      <c r="E73" s="1029" t="s">
        <v>282</v>
      </c>
      <c r="F73" s="970">
        <v>177658</v>
      </c>
      <c r="G73" s="970"/>
      <c r="H73" s="970">
        <v>177658</v>
      </c>
      <c r="I73" s="970"/>
      <c r="J73" s="971">
        <f t="shared" ref="J73:J81" si="25">H73-F73</f>
        <v>0</v>
      </c>
      <c r="K73" s="970">
        <v>177658</v>
      </c>
      <c r="L73" s="541">
        <f t="shared" ref="L73:L81" si="26">K73-H73</f>
        <v>0</v>
      </c>
      <c r="M73" s="970">
        <v>177701</v>
      </c>
      <c r="N73" s="970"/>
      <c r="O73" s="541">
        <f t="shared" si="15"/>
        <v>43</v>
      </c>
      <c r="P73" s="541">
        <f t="shared" si="16"/>
        <v>43</v>
      </c>
      <c r="Q73" s="970">
        <v>177701</v>
      </c>
      <c r="R73" s="970"/>
      <c r="S73" s="971">
        <f t="shared" ref="S73:S81" si="27">Q73-M73</f>
        <v>0</v>
      </c>
      <c r="T73" s="542">
        <f t="shared" si="17"/>
        <v>43</v>
      </c>
      <c r="U73" s="542"/>
      <c r="V73" s="541">
        <f t="shared" si="18"/>
        <v>43</v>
      </c>
      <c r="W73" s="543">
        <f t="shared" si="19"/>
        <v>0</v>
      </c>
      <c r="X73" s="972" t="s">
        <v>520</v>
      </c>
      <c r="Y73" s="972" t="s">
        <v>492</v>
      </c>
      <c r="Z73" s="972" t="s">
        <v>29</v>
      </c>
      <c r="AA73" s="972">
        <v>2015</v>
      </c>
      <c r="AB73" s="993" t="s">
        <v>485</v>
      </c>
      <c r="AC73" s="973">
        <v>10</v>
      </c>
      <c r="AD73" s="974">
        <f t="shared" si="20"/>
        <v>4.3</v>
      </c>
      <c r="AE73" s="975">
        <v>23.45</v>
      </c>
      <c r="AF73" s="544">
        <f t="shared" si="21"/>
        <v>100.83499999999999</v>
      </c>
      <c r="AG73" s="1030" t="s">
        <v>279</v>
      </c>
      <c r="AH73" s="1007">
        <f t="shared" si="22"/>
        <v>100.83499999999999</v>
      </c>
      <c r="AI73" s="978">
        <f t="shared" si="23"/>
        <v>4.3</v>
      </c>
      <c r="AJ73" s="982">
        <f t="shared" si="24"/>
        <v>43</v>
      </c>
      <c r="AK73" s="1107">
        <v>427.25</v>
      </c>
      <c r="AL73" s="1067">
        <v>400</v>
      </c>
      <c r="AM73" s="1073">
        <v>45587</v>
      </c>
    </row>
    <row r="74" spans="1:39">
      <c r="A74" s="966">
        <v>45588</v>
      </c>
      <c r="B74" s="992" t="s">
        <v>483</v>
      </c>
      <c r="C74" s="992" t="s">
        <v>208</v>
      </c>
      <c r="D74" s="993" t="s">
        <v>485</v>
      </c>
      <c r="E74" s="1029" t="s">
        <v>282</v>
      </c>
      <c r="F74" s="970">
        <v>177701</v>
      </c>
      <c r="G74" s="970"/>
      <c r="H74" s="970">
        <v>177701</v>
      </c>
      <c r="I74" s="970"/>
      <c r="J74" s="971">
        <f t="shared" si="25"/>
        <v>0</v>
      </c>
      <c r="K74" s="970">
        <v>177701</v>
      </c>
      <c r="L74" s="541">
        <f t="shared" si="26"/>
        <v>0</v>
      </c>
      <c r="M74" s="970">
        <v>177750</v>
      </c>
      <c r="N74" s="970"/>
      <c r="O74" s="541">
        <f t="shared" si="15"/>
        <v>49</v>
      </c>
      <c r="P74" s="541">
        <f t="shared" si="16"/>
        <v>49</v>
      </c>
      <c r="Q74" s="970">
        <v>177750</v>
      </c>
      <c r="R74" s="970"/>
      <c r="S74" s="971">
        <f t="shared" si="27"/>
        <v>0</v>
      </c>
      <c r="T74" s="542">
        <f t="shared" si="17"/>
        <v>49</v>
      </c>
      <c r="U74" s="542"/>
      <c r="V74" s="541">
        <f t="shared" si="18"/>
        <v>49</v>
      </c>
      <c r="W74" s="543">
        <f t="shared" si="19"/>
        <v>0</v>
      </c>
      <c r="X74" s="972" t="s">
        <v>520</v>
      </c>
      <c r="Y74" s="972" t="s">
        <v>492</v>
      </c>
      <c r="Z74" s="972" t="s">
        <v>29</v>
      </c>
      <c r="AA74" s="972">
        <v>2015</v>
      </c>
      <c r="AB74" s="993" t="s">
        <v>485</v>
      </c>
      <c r="AC74" s="973">
        <v>10</v>
      </c>
      <c r="AD74" s="974">
        <f t="shared" si="20"/>
        <v>4.9000000000000004</v>
      </c>
      <c r="AE74" s="975">
        <v>23.45</v>
      </c>
      <c r="AF74" s="544">
        <f t="shared" si="21"/>
        <v>114.905</v>
      </c>
      <c r="AG74" s="1030" t="s">
        <v>279</v>
      </c>
      <c r="AH74" s="1007">
        <f t="shared" si="22"/>
        <v>114.905</v>
      </c>
      <c r="AI74" s="978">
        <f t="shared" si="23"/>
        <v>4.9000000000000004</v>
      </c>
      <c r="AJ74" s="982">
        <f t="shared" si="24"/>
        <v>49</v>
      </c>
      <c r="AK74" s="1133"/>
      <c r="AL74" s="1087"/>
      <c r="AM74" s="960"/>
    </row>
    <row r="75" spans="1:39">
      <c r="A75" s="966">
        <v>45589</v>
      </c>
      <c r="B75" s="992" t="s">
        <v>483</v>
      </c>
      <c r="C75" s="992" t="s">
        <v>208</v>
      </c>
      <c r="D75" s="993" t="s">
        <v>485</v>
      </c>
      <c r="E75" s="1029" t="s">
        <v>282</v>
      </c>
      <c r="F75" s="970">
        <v>177750</v>
      </c>
      <c r="G75" s="970"/>
      <c r="H75" s="970">
        <v>177750</v>
      </c>
      <c r="I75" s="970"/>
      <c r="J75" s="971">
        <f t="shared" si="25"/>
        <v>0</v>
      </c>
      <c r="K75" s="970">
        <v>177750</v>
      </c>
      <c r="L75" s="541">
        <f t="shared" si="26"/>
        <v>0</v>
      </c>
      <c r="M75" s="970">
        <v>177789</v>
      </c>
      <c r="N75" s="970"/>
      <c r="O75" s="541">
        <f t="shared" si="15"/>
        <v>39</v>
      </c>
      <c r="P75" s="541">
        <f t="shared" si="16"/>
        <v>39</v>
      </c>
      <c r="Q75" s="970">
        <v>177789</v>
      </c>
      <c r="R75" s="970"/>
      <c r="S75" s="971">
        <f t="shared" si="27"/>
        <v>0</v>
      </c>
      <c r="T75" s="542">
        <f t="shared" si="17"/>
        <v>39</v>
      </c>
      <c r="U75" s="542"/>
      <c r="V75" s="541">
        <f t="shared" si="18"/>
        <v>39</v>
      </c>
      <c r="W75" s="543">
        <f t="shared" si="19"/>
        <v>0</v>
      </c>
      <c r="X75" s="972" t="s">
        <v>520</v>
      </c>
      <c r="Y75" s="972" t="s">
        <v>492</v>
      </c>
      <c r="Z75" s="972" t="s">
        <v>29</v>
      </c>
      <c r="AA75" s="972">
        <v>2015</v>
      </c>
      <c r="AB75" s="993" t="s">
        <v>485</v>
      </c>
      <c r="AC75" s="973">
        <v>10</v>
      </c>
      <c r="AD75" s="974">
        <f t="shared" si="20"/>
        <v>3.9</v>
      </c>
      <c r="AE75" s="975">
        <v>23.45</v>
      </c>
      <c r="AF75" s="544">
        <f t="shared" si="21"/>
        <v>91.454999999999998</v>
      </c>
      <c r="AG75" s="1030" t="s">
        <v>279</v>
      </c>
      <c r="AH75" s="1007">
        <f t="shared" si="22"/>
        <v>91.454999999999998</v>
      </c>
      <c r="AI75" s="978">
        <f t="shared" si="23"/>
        <v>3.9</v>
      </c>
      <c r="AJ75" s="982">
        <f t="shared" si="24"/>
        <v>39</v>
      </c>
      <c r="AK75" s="1132" t="s">
        <v>439</v>
      </c>
      <c r="AL75" s="1088" t="s">
        <v>440</v>
      </c>
      <c r="AM75" s="1086" t="s">
        <v>2</v>
      </c>
    </row>
    <row r="76" spans="1:39">
      <c r="A76" s="966">
        <v>45590</v>
      </c>
      <c r="B76" s="992" t="s">
        <v>481</v>
      </c>
      <c r="C76" s="992" t="s">
        <v>208</v>
      </c>
      <c r="D76" s="993" t="s">
        <v>485</v>
      </c>
      <c r="E76" s="1029" t="s">
        <v>282</v>
      </c>
      <c r="F76" s="970">
        <v>177789</v>
      </c>
      <c r="G76" s="970"/>
      <c r="H76" s="970">
        <v>177789</v>
      </c>
      <c r="I76" s="970"/>
      <c r="J76" s="971">
        <f t="shared" si="25"/>
        <v>0</v>
      </c>
      <c r="K76" s="970">
        <v>177789</v>
      </c>
      <c r="L76" s="541">
        <f t="shared" si="26"/>
        <v>0</v>
      </c>
      <c r="M76" s="970">
        <v>177864</v>
      </c>
      <c r="N76" s="970"/>
      <c r="O76" s="541">
        <f t="shared" si="15"/>
        <v>75</v>
      </c>
      <c r="P76" s="541">
        <f t="shared" si="16"/>
        <v>75</v>
      </c>
      <c r="Q76" s="970">
        <v>177864</v>
      </c>
      <c r="R76" s="970"/>
      <c r="S76" s="971">
        <f t="shared" si="27"/>
        <v>0</v>
      </c>
      <c r="T76" s="542">
        <f t="shared" si="17"/>
        <v>75</v>
      </c>
      <c r="U76" s="542"/>
      <c r="V76" s="541">
        <f t="shared" si="18"/>
        <v>75</v>
      </c>
      <c r="W76" s="543">
        <f t="shared" si="19"/>
        <v>0</v>
      </c>
      <c r="X76" s="972" t="s">
        <v>520</v>
      </c>
      <c r="Y76" s="972" t="s">
        <v>492</v>
      </c>
      <c r="Z76" s="972" t="s">
        <v>29</v>
      </c>
      <c r="AA76" s="972">
        <v>2015</v>
      </c>
      <c r="AB76" s="993" t="s">
        <v>485</v>
      </c>
      <c r="AC76" s="973">
        <v>10</v>
      </c>
      <c r="AD76" s="974">
        <f t="shared" si="20"/>
        <v>7.5</v>
      </c>
      <c r="AE76" s="975">
        <v>23.45</v>
      </c>
      <c r="AF76" s="544">
        <f t="shared" si="21"/>
        <v>175.875</v>
      </c>
      <c r="AG76" s="1030" t="s">
        <v>279</v>
      </c>
      <c r="AH76" s="1007">
        <f t="shared" si="22"/>
        <v>175.875</v>
      </c>
      <c r="AI76" s="978">
        <f t="shared" si="23"/>
        <v>7.5</v>
      </c>
      <c r="AJ76" s="982">
        <f t="shared" si="24"/>
        <v>75</v>
      </c>
      <c r="AK76" s="1107">
        <v>378.49</v>
      </c>
      <c r="AL76" s="1067">
        <v>400</v>
      </c>
      <c r="AM76" s="1073">
        <v>45590</v>
      </c>
    </row>
    <row r="77" spans="1:39">
      <c r="A77" s="966">
        <v>45593</v>
      </c>
      <c r="B77" s="992" t="s">
        <v>483</v>
      </c>
      <c r="C77" s="992" t="s">
        <v>208</v>
      </c>
      <c r="D77" s="993" t="s">
        <v>485</v>
      </c>
      <c r="E77" s="1029" t="s">
        <v>282</v>
      </c>
      <c r="F77" s="970">
        <v>177864</v>
      </c>
      <c r="G77" s="970"/>
      <c r="H77" s="970">
        <v>177864</v>
      </c>
      <c r="I77" s="970"/>
      <c r="J77" s="971">
        <f t="shared" si="25"/>
        <v>0</v>
      </c>
      <c r="K77" s="970">
        <v>177864</v>
      </c>
      <c r="L77" s="541">
        <f t="shared" si="26"/>
        <v>0</v>
      </c>
      <c r="M77" s="970">
        <v>177901</v>
      </c>
      <c r="N77" s="970"/>
      <c r="O77" s="541">
        <f t="shared" si="15"/>
        <v>37</v>
      </c>
      <c r="P77" s="541">
        <f t="shared" si="16"/>
        <v>37</v>
      </c>
      <c r="Q77" s="970">
        <v>177901</v>
      </c>
      <c r="R77" s="970"/>
      <c r="S77" s="971">
        <f t="shared" si="27"/>
        <v>0</v>
      </c>
      <c r="T77" s="542">
        <f t="shared" si="17"/>
        <v>37</v>
      </c>
      <c r="U77" s="542"/>
      <c r="V77" s="541">
        <f t="shared" si="18"/>
        <v>37</v>
      </c>
      <c r="W77" s="543">
        <f t="shared" si="19"/>
        <v>0</v>
      </c>
      <c r="X77" s="972" t="s">
        <v>520</v>
      </c>
      <c r="Y77" s="972" t="s">
        <v>492</v>
      </c>
      <c r="Z77" s="972" t="s">
        <v>29</v>
      </c>
      <c r="AA77" s="972">
        <v>2015</v>
      </c>
      <c r="AB77" s="993" t="s">
        <v>485</v>
      </c>
      <c r="AC77" s="973">
        <v>10</v>
      </c>
      <c r="AD77" s="974">
        <f t="shared" si="20"/>
        <v>3.7</v>
      </c>
      <c r="AE77" s="975">
        <v>23.45</v>
      </c>
      <c r="AF77" s="544">
        <f t="shared" si="21"/>
        <v>86.765000000000001</v>
      </c>
      <c r="AG77" s="1030" t="s">
        <v>279</v>
      </c>
      <c r="AH77" s="1007">
        <f t="shared" si="22"/>
        <v>86.765000000000001</v>
      </c>
      <c r="AI77" s="978">
        <f t="shared" si="23"/>
        <v>3.7</v>
      </c>
      <c r="AJ77" s="982">
        <f t="shared" si="24"/>
        <v>37</v>
      </c>
      <c r="AK77" s="1132" t="s">
        <v>439</v>
      </c>
      <c r="AL77" s="1088" t="s">
        <v>440</v>
      </c>
      <c r="AM77" s="1086" t="s">
        <v>2</v>
      </c>
    </row>
    <row r="78" spans="1:39">
      <c r="A78" s="966">
        <v>45593</v>
      </c>
      <c r="B78" s="992" t="s">
        <v>483</v>
      </c>
      <c r="C78" s="992" t="s">
        <v>208</v>
      </c>
      <c r="D78" s="993" t="s">
        <v>485</v>
      </c>
      <c r="E78" s="1029" t="s">
        <v>282</v>
      </c>
      <c r="F78" s="970">
        <v>177901</v>
      </c>
      <c r="G78" s="970"/>
      <c r="H78" s="970">
        <v>177901</v>
      </c>
      <c r="I78" s="970"/>
      <c r="J78" s="971">
        <f t="shared" si="25"/>
        <v>0</v>
      </c>
      <c r="K78" s="970">
        <v>177901</v>
      </c>
      <c r="L78" s="541">
        <f t="shared" si="26"/>
        <v>0</v>
      </c>
      <c r="M78" s="970">
        <v>178134</v>
      </c>
      <c r="N78" s="970"/>
      <c r="O78" s="541">
        <f t="shared" si="15"/>
        <v>233</v>
      </c>
      <c r="P78" s="541">
        <f t="shared" si="16"/>
        <v>233</v>
      </c>
      <c r="Q78" s="970">
        <v>178291</v>
      </c>
      <c r="R78" s="970"/>
      <c r="S78" s="971">
        <f t="shared" si="27"/>
        <v>157</v>
      </c>
      <c r="T78" s="542">
        <f t="shared" si="17"/>
        <v>390</v>
      </c>
      <c r="U78" s="542"/>
      <c r="V78" s="541">
        <f t="shared" si="18"/>
        <v>233</v>
      </c>
      <c r="W78" s="543">
        <f t="shared" si="19"/>
        <v>157</v>
      </c>
      <c r="X78" s="972" t="s">
        <v>520</v>
      </c>
      <c r="Y78" s="972" t="s">
        <v>492</v>
      </c>
      <c r="Z78" s="972" t="s">
        <v>29</v>
      </c>
      <c r="AA78" s="972">
        <v>2015</v>
      </c>
      <c r="AB78" s="993" t="s">
        <v>485</v>
      </c>
      <c r="AC78" s="973">
        <v>10</v>
      </c>
      <c r="AD78" s="974">
        <f t="shared" si="20"/>
        <v>39</v>
      </c>
      <c r="AE78" s="975">
        <v>23.45</v>
      </c>
      <c r="AF78" s="544">
        <f t="shared" si="21"/>
        <v>914.55</v>
      </c>
      <c r="AG78" s="1030" t="s">
        <v>279</v>
      </c>
      <c r="AH78" s="1007">
        <f t="shared" si="22"/>
        <v>914.55</v>
      </c>
      <c r="AI78" s="978">
        <f t="shared" si="23"/>
        <v>39</v>
      </c>
      <c r="AJ78" s="982">
        <f t="shared" si="24"/>
        <v>390</v>
      </c>
      <c r="AK78" s="1107">
        <v>626.94000000000005</v>
      </c>
      <c r="AL78" s="1067">
        <v>600</v>
      </c>
      <c r="AM78" s="1073">
        <v>45597</v>
      </c>
    </row>
    <row r="79" spans="1:39">
      <c r="A79" s="966">
        <v>45597</v>
      </c>
      <c r="B79" s="992" t="s">
        <v>483</v>
      </c>
      <c r="C79" s="992" t="s">
        <v>208</v>
      </c>
      <c r="D79" s="993" t="s">
        <v>485</v>
      </c>
      <c r="E79" s="1029" t="s">
        <v>282</v>
      </c>
      <c r="F79" s="970">
        <v>178291</v>
      </c>
      <c r="G79" s="970"/>
      <c r="H79" s="970">
        <v>178291</v>
      </c>
      <c r="I79" s="970"/>
      <c r="J79" s="971">
        <f t="shared" si="25"/>
        <v>0</v>
      </c>
      <c r="K79" s="970">
        <v>178291</v>
      </c>
      <c r="L79" s="541">
        <f t="shared" si="26"/>
        <v>0</v>
      </c>
      <c r="M79" s="970">
        <v>178584</v>
      </c>
      <c r="N79" s="970"/>
      <c r="O79" s="541">
        <f t="shared" ref="O79:O81" si="28">M79-K79</f>
        <v>293</v>
      </c>
      <c r="P79" s="541">
        <f t="shared" ref="P79:P81" si="29">M79-H79</f>
        <v>293</v>
      </c>
      <c r="Q79" s="970">
        <v>178584</v>
      </c>
      <c r="R79" s="970"/>
      <c r="S79" s="971">
        <f t="shared" si="27"/>
        <v>0</v>
      </c>
      <c r="T79" s="542">
        <f t="shared" si="17"/>
        <v>293</v>
      </c>
      <c r="U79" s="542"/>
      <c r="V79" s="541">
        <f t="shared" ref="V79:V81" si="30">P79</f>
        <v>293</v>
      </c>
      <c r="W79" s="543">
        <f t="shared" ref="W79:W81" si="31">T79-V79</f>
        <v>0</v>
      </c>
      <c r="X79" s="972" t="s">
        <v>520</v>
      </c>
      <c r="Y79" s="972" t="s">
        <v>492</v>
      </c>
      <c r="Z79" s="972" t="s">
        <v>29</v>
      </c>
      <c r="AA79" s="972">
        <v>2015</v>
      </c>
      <c r="AB79" s="993" t="s">
        <v>485</v>
      </c>
      <c r="AC79" s="973">
        <v>10</v>
      </c>
      <c r="AD79" s="974">
        <f t="shared" ref="AD79" si="32">T79/AC79</f>
        <v>29.3</v>
      </c>
      <c r="AE79" s="975">
        <v>23.45</v>
      </c>
      <c r="AF79" s="544">
        <f t="shared" ref="AF79" si="33">AD79*AE79</f>
        <v>687.08500000000004</v>
      </c>
      <c r="AG79" s="1030" t="s">
        <v>279</v>
      </c>
      <c r="AH79" s="1007">
        <f t="shared" ref="AH79" si="34">AF79</f>
        <v>687.08500000000004</v>
      </c>
      <c r="AI79" s="978">
        <f t="shared" ref="AI79" si="35">AD79</f>
        <v>29.3</v>
      </c>
      <c r="AJ79" s="982">
        <f t="shared" ref="AJ79" si="36">T79</f>
        <v>293</v>
      </c>
      <c r="AK79" s="1107">
        <v>687.08500000000004</v>
      </c>
      <c r="AL79" s="1067">
        <v>700</v>
      </c>
      <c r="AM79" s="1073">
        <v>45603</v>
      </c>
    </row>
    <row r="80" spans="1:39">
      <c r="A80" s="966">
        <v>45603</v>
      </c>
      <c r="B80" s="992" t="s">
        <v>483</v>
      </c>
      <c r="C80" s="992" t="s">
        <v>208</v>
      </c>
      <c r="D80" s="993" t="s">
        <v>485</v>
      </c>
      <c r="E80" s="1029" t="s">
        <v>282</v>
      </c>
      <c r="F80" s="970">
        <v>178584</v>
      </c>
      <c r="G80" s="970"/>
      <c r="H80" s="970">
        <v>178584</v>
      </c>
      <c r="I80" s="970"/>
      <c r="J80" s="971">
        <f t="shared" si="25"/>
        <v>0</v>
      </c>
      <c r="K80" s="970">
        <v>178584</v>
      </c>
      <c r="L80" s="541">
        <f t="shared" si="26"/>
        <v>0</v>
      </c>
      <c r="M80" s="970">
        <v>178656</v>
      </c>
      <c r="N80" s="970"/>
      <c r="O80" s="541">
        <f t="shared" si="28"/>
        <v>72</v>
      </c>
      <c r="P80" s="541">
        <f t="shared" si="29"/>
        <v>72</v>
      </c>
      <c r="Q80" s="970">
        <v>178656</v>
      </c>
      <c r="R80" s="970"/>
      <c r="S80" s="971">
        <f t="shared" si="27"/>
        <v>0</v>
      </c>
      <c r="T80" s="542">
        <f t="shared" si="17"/>
        <v>72</v>
      </c>
      <c r="U80" s="542"/>
      <c r="V80" s="541">
        <f t="shared" si="30"/>
        <v>72</v>
      </c>
      <c r="W80" s="543">
        <f t="shared" si="31"/>
        <v>0</v>
      </c>
      <c r="X80" s="972" t="s">
        <v>520</v>
      </c>
      <c r="Y80" s="972" t="s">
        <v>492</v>
      </c>
      <c r="Z80" s="972" t="s">
        <v>29</v>
      </c>
      <c r="AA80" s="972">
        <v>2015</v>
      </c>
      <c r="AB80" s="993" t="s">
        <v>485</v>
      </c>
      <c r="AC80" s="973">
        <v>10</v>
      </c>
      <c r="AD80" s="974">
        <f t="shared" ref="AD80" si="37">T80/AC80</f>
        <v>7.2</v>
      </c>
      <c r="AE80" s="975">
        <v>23.45</v>
      </c>
      <c r="AF80" s="544">
        <f t="shared" ref="AF80" si="38">AD80*AE80</f>
        <v>168.84</v>
      </c>
      <c r="AG80" s="1030" t="s">
        <v>279</v>
      </c>
      <c r="AH80" s="1007">
        <f t="shared" ref="AH80" si="39">AF80</f>
        <v>168.84</v>
      </c>
      <c r="AI80" s="978">
        <f t="shared" ref="AI80" si="40">AD80</f>
        <v>7.2</v>
      </c>
      <c r="AJ80" s="982">
        <f t="shared" ref="AJ80" si="41">T80</f>
        <v>72</v>
      </c>
      <c r="AK80" s="1132" t="s">
        <v>439</v>
      </c>
      <c r="AL80" s="1088" t="s">
        <v>440</v>
      </c>
      <c r="AM80" s="1086" t="s">
        <v>2</v>
      </c>
    </row>
    <row r="81" spans="1:39">
      <c r="A81" s="966">
        <v>45605</v>
      </c>
      <c r="B81" s="992" t="s">
        <v>481</v>
      </c>
      <c r="C81" s="992" t="s">
        <v>208</v>
      </c>
      <c r="D81" s="993" t="s">
        <v>485</v>
      </c>
      <c r="E81" s="1029" t="s">
        <v>282</v>
      </c>
      <c r="F81" s="970">
        <v>178656</v>
      </c>
      <c r="G81" s="970"/>
      <c r="H81" s="970">
        <v>178656</v>
      </c>
      <c r="I81" s="970"/>
      <c r="J81" s="971">
        <f t="shared" si="25"/>
        <v>0</v>
      </c>
      <c r="K81" s="970">
        <v>178656</v>
      </c>
      <c r="L81" s="541">
        <f t="shared" si="26"/>
        <v>0</v>
      </c>
      <c r="M81" s="970">
        <v>178758</v>
      </c>
      <c r="N81" s="970"/>
      <c r="O81" s="541">
        <f t="shared" si="28"/>
        <v>102</v>
      </c>
      <c r="P81" s="541">
        <f t="shared" si="29"/>
        <v>102</v>
      </c>
      <c r="Q81" s="970">
        <v>178758</v>
      </c>
      <c r="R81" s="970"/>
      <c r="S81" s="971">
        <f t="shared" si="27"/>
        <v>0</v>
      </c>
      <c r="T81" s="542">
        <f t="shared" si="17"/>
        <v>102</v>
      </c>
      <c r="U81" s="542"/>
      <c r="V81" s="541">
        <f t="shared" si="30"/>
        <v>102</v>
      </c>
      <c r="W81" s="543">
        <f t="shared" si="31"/>
        <v>0</v>
      </c>
      <c r="X81" s="972" t="s">
        <v>520</v>
      </c>
      <c r="Y81" s="972" t="s">
        <v>492</v>
      </c>
      <c r="Z81" s="972" t="s">
        <v>29</v>
      </c>
      <c r="AA81" s="972">
        <v>2015</v>
      </c>
      <c r="AB81" s="993" t="s">
        <v>485</v>
      </c>
      <c r="AC81" s="973">
        <v>10</v>
      </c>
      <c r="AD81" s="974">
        <f t="shared" ref="AD81:AD82" si="42">T81/AC81</f>
        <v>10.199999999999999</v>
      </c>
      <c r="AE81" s="975">
        <v>23.45</v>
      </c>
      <c r="AF81" s="544">
        <f t="shared" ref="AF81:AF82" si="43">AD81*AE81</f>
        <v>239.18999999999997</v>
      </c>
      <c r="AG81" s="1030" t="s">
        <v>279</v>
      </c>
      <c r="AH81" s="1007">
        <f t="shared" ref="AH81:AH82" si="44">AF81</f>
        <v>239.18999999999997</v>
      </c>
      <c r="AI81" s="978">
        <f t="shared" ref="AI81:AI82" si="45">AD81</f>
        <v>10.199999999999999</v>
      </c>
      <c r="AJ81" s="982">
        <f t="shared" ref="AJ81:AJ82" si="46">T81</f>
        <v>102</v>
      </c>
      <c r="AK81" s="1107">
        <f>SUM(AH80:AH81)</f>
        <v>408.03</v>
      </c>
      <c r="AL81" s="1067">
        <v>400</v>
      </c>
      <c r="AM81" s="1073">
        <v>45607</v>
      </c>
    </row>
    <row r="82" spans="1:39">
      <c r="A82" s="966">
        <v>45607</v>
      </c>
      <c r="B82" s="992" t="s">
        <v>483</v>
      </c>
      <c r="C82" s="992" t="s">
        <v>208</v>
      </c>
      <c r="D82" s="993" t="s">
        <v>485</v>
      </c>
      <c r="E82" s="1029" t="s">
        <v>282</v>
      </c>
      <c r="F82" s="970">
        <v>178758</v>
      </c>
      <c r="G82" s="970"/>
      <c r="H82" s="970">
        <v>178758</v>
      </c>
      <c r="I82" s="970"/>
      <c r="J82" s="971">
        <f t="shared" ref="J82:J84" si="47">H82-F82</f>
        <v>0</v>
      </c>
      <c r="K82" s="970">
        <v>178758</v>
      </c>
      <c r="L82" s="541">
        <f t="shared" ref="L82:L84" si="48">K82-H82</f>
        <v>0</v>
      </c>
      <c r="M82" s="970">
        <v>179068</v>
      </c>
      <c r="N82" s="970"/>
      <c r="O82" s="541">
        <f t="shared" ref="O82:O84" si="49">M82-K82</f>
        <v>310</v>
      </c>
      <c r="P82" s="541">
        <f t="shared" ref="P82:P84" si="50">M82-H82</f>
        <v>310</v>
      </c>
      <c r="Q82" s="970">
        <v>179068</v>
      </c>
      <c r="R82" s="970"/>
      <c r="S82" s="971">
        <f t="shared" ref="S82:S84" si="51">Q82-M82</f>
        <v>0</v>
      </c>
      <c r="T82" s="542">
        <f t="shared" ref="T82:T84" si="52">Q82-F82</f>
        <v>310</v>
      </c>
      <c r="U82" s="542"/>
      <c r="V82" s="541">
        <f t="shared" ref="V82:V84" si="53">P82</f>
        <v>310</v>
      </c>
      <c r="W82" s="543">
        <f t="shared" ref="W82:W84" si="54">T82-V82</f>
        <v>0</v>
      </c>
      <c r="X82" s="972" t="s">
        <v>520</v>
      </c>
      <c r="Y82" s="972" t="s">
        <v>492</v>
      </c>
      <c r="Z82" s="972" t="s">
        <v>29</v>
      </c>
      <c r="AA82" s="972">
        <v>2015</v>
      </c>
      <c r="AB82" s="993" t="s">
        <v>485</v>
      </c>
      <c r="AC82" s="973">
        <v>10</v>
      </c>
      <c r="AD82" s="974">
        <f t="shared" si="42"/>
        <v>31</v>
      </c>
      <c r="AE82" s="975">
        <v>23.45</v>
      </c>
      <c r="AF82" s="544">
        <f t="shared" si="43"/>
        <v>726.94999999999993</v>
      </c>
      <c r="AG82" s="1030" t="s">
        <v>279</v>
      </c>
      <c r="AH82" s="1007">
        <f t="shared" si="44"/>
        <v>726.94999999999993</v>
      </c>
      <c r="AI82" s="978">
        <f t="shared" si="45"/>
        <v>31</v>
      </c>
      <c r="AJ82" s="982">
        <f t="shared" si="46"/>
        <v>310</v>
      </c>
      <c r="AK82" s="1107">
        <f>SUM(AH82)</f>
        <v>726.94999999999993</v>
      </c>
      <c r="AL82" s="1067">
        <v>700</v>
      </c>
      <c r="AM82" s="1073">
        <v>45611</v>
      </c>
    </row>
    <row r="83" spans="1:39">
      <c r="A83" s="966">
        <v>45610</v>
      </c>
      <c r="B83" s="992" t="s">
        <v>483</v>
      </c>
      <c r="C83" s="992" t="s">
        <v>208</v>
      </c>
      <c r="D83" s="993" t="s">
        <v>485</v>
      </c>
      <c r="E83" s="1029" t="s">
        <v>282</v>
      </c>
      <c r="F83" s="970">
        <v>179068</v>
      </c>
      <c r="G83" s="970"/>
      <c r="H83" s="970">
        <v>179068</v>
      </c>
      <c r="I83" s="970"/>
      <c r="J83" s="971">
        <f t="shared" si="47"/>
        <v>0</v>
      </c>
      <c r="K83" s="970">
        <v>179068</v>
      </c>
      <c r="L83" s="541">
        <f t="shared" si="48"/>
        <v>0</v>
      </c>
      <c r="M83" s="970">
        <v>179151</v>
      </c>
      <c r="N83" s="970"/>
      <c r="O83" s="541">
        <f t="shared" si="49"/>
        <v>83</v>
      </c>
      <c r="P83" s="541">
        <f t="shared" si="50"/>
        <v>83</v>
      </c>
      <c r="Q83" s="970">
        <v>179151</v>
      </c>
      <c r="R83" s="970"/>
      <c r="S83" s="971">
        <f t="shared" si="51"/>
        <v>0</v>
      </c>
      <c r="T83" s="542">
        <f t="shared" si="52"/>
        <v>83</v>
      </c>
      <c r="U83" s="542"/>
      <c r="V83" s="541">
        <f t="shared" si="53"/>
        <v>83</v>
      </c>
      <c r="W83" s="543">
        <f t="shared" si="54"/>
        <v>0</v>
      </c>
      <c r="X83" s="972" t="s">
        <v>520</v>
      </c>
      <c r="Y83" s="972" t="s">
        <v>492</v>
      </c>
      <c r="Z83" s="972" t="s">
        <v>29</v>
      </c>
      <c r="AA83" s="972">
        <v>2015</v>
      </c>
      <c r="AB83" s="993" t="s">
        <v>485</v>
      </c>
      <c r="AC83" s="973">
        <v>10</v>
      </c>
      <c r="AD83" s="974">
        <f t="shared" ref="AD83" si="55">T83/AC83</f>
        <v>8.3000000000000007</v>
      </c>
      <c r="AE83" s="975">
        <v>23.45</v>
      </c>
      <c r="AF83" s="544">
        <f t="shared" ref="AF83" si="56">AD83*AE83</f>
        <v>194.63500000000002</v>
      </c>
      <c r="AG83" s="1030" t="s">
        <v>279</v>
      </c>
      <c r="AH83" s="1007">
        <f t="shared" ref="AH83" si="57">AF83</f>
        <v>194.63500000000002</v>
      </c>
      <c r="AI83" s="978">
        <f t="shared" ref="AI83" si="58">AD83</f>
        <v>8.3000000000000007</v>
      </c>
      <c r="AJ83" s="982">
        <f t="shared" ref="AJ83" si="59">T83</f>
        <v>83</v>
      </c>
      <c r="AK83" s="1130"/>
      <c r="AL83" s="980"/>
      <c r="AM83" s="1032"/>
    </row>
    <row r="84" spans="1:39">
      <c r="A84" s="966">
        <v>45611</v>
      </c>
      <c r="B84" s="992" t="s">
        <v>483</v>
      </c>
      <c r="C84" s="992" t="s">
        <v>208</v>
      </c>
      <c r="D84" s="993" t="s">
        <v>485</v>
      </c>
      <c r="E84" s="1029" t="s">
        <v>282</v>
      </c>
      <c r="F84" s="970">
        <v>179151</v>
      </c>
      <c r="G84" s="970"/>
      <c r="H84" s="970">
        <v>179151</v>
      </c>
      <c r="I84" s="970"/>
      <c r="J84" s="971">
        <f t="shared" si="47"/>
        <v>0</v>
      </c>
      <c r="K84" s="970">
        <v>179256</v>
      </c>
      <c r="L84" s="541">
        <f t="shared" si="48"/>
        <v>105</v>
      </c>
      <c r="M84" s="970">
        <v>179256</v>
      </c>
      <c r="N84" s="970"/>
      <c r="O84" s="541">
        <f t="shared" si="49"/>
        <v>0</v>
      </c>
      <c r="P84" s="541">
        <f t="shared" si="50"/>
        <v>105</v>
      </c>
      <c r="Q84" s="970">
        <v>179256</v>
      </c>
      <c r="R84" s="970"/>
      <c r="S84" s="971">
        <f t="shared" si="51"/>
        <v>0</v>
      </c>
      <c r="T84" s="542">
        <f t="shared" si="52"/>
        <v>105</v>
      </c>
      <c r="U84" s="542"/>
      <c r="V84" s="541">
        <f t="shared" si="53"/>
        <v>105</v>
      </c>
      <c r="W84" s="543">
        <f t="shared" si="54"/>
        <v>0</v>
      </c>
      <c r="X84" s="972" t="s">
        <v>520</v>
      </c>
      <c r="Y84" s="972" t="s">
        <v>492</v>
      </c>
      <c r="Z84" s="972" t="s">
        <v>29</v>
      </c>
      <c r="AA84" s="972">
        <v>2015</v>
      </c>
      <c r="AB84" s="993" t="s">
        <v>485</v>
      </c>
      <c r="AC84" s="973">
        <v>10</v>
      </c>
      <c r="AD84" s="974">
        <f t="shared" ref="AD84" si="60">T84/AC84</f>
        <v>10.5</v>
      </c>
      <c r="AE84" s="975">
        <v>23.45</v>
      </c>
      <c r="AF84" s="544">
        <f t="shared" ref="AF84" si="61">AD84*AE84</f>
        <v>246.22499999999999</v>
      </c>
      <c r="AG84" s="1030" t="s">
        <v>279</v>
      </c>
      <c r="AH84" s="1007">
        <f t="shared" ref="AH84" si="62">AF84</f>
        <v>246.22499999999999</v>
      </c>
      <c r="AI84" s="978">
        <f t="shared" ref="AI84" si="63">AD84</f>
        <v>10.5</v>
      </c>
      <c r="AJ84" s="982">
        <f t="shared" ref="AJ84" si="64">T84</f>
        <v>105</v>
      </c>
      <c r="AK84" s="1130"/>
      <c r="AL84" s="980"/>
      <c r="AM84" s="981"/>
    </row>
    <row r="85" spans="1:39">
      <c r="A85" s="966">
        <v>45615</v>
      </c>
      <c r="B85" s="992" t="s">
        <v>483</v>
      </c>
      <c r="C85" s="992" t="s">
        <v>208</v>
      </c>
      <c r="D85" s="993" t="s">
        <v>485</v>
      </c>
      <c r="E85" s="1029" t="s">
        <v>282</v>
      </c>
      <c r="F85" s="970">
        <v>179256</v>
      </c>
      <c r="G85" s="970"/>
      <c r="H85" s="970">
        <v>179256</v>
      </c>
      <c r="I85" s="970"/>
      <c r="J85" s="971">
        <f t="shared" ref="J85" si="65">H85-F85</f>
        <v>0</v>
      </c>
      <c r="K85" s="970">
        <v>179256</v>
      </c>
      <c r="L85" s="541">
        <f t="shared" ref="L85" si="66">K85-H85</f>
        <v>0</v>
      </c>
      <c r="M85" s="970">
        <v>179345</v>
      </c>
      <c r="N85" s="970"/>
      <c r="O85" s="541">
        <f t="shared" ref="O85" si="67">M85-K85</f>
        <v>89</v>
      </c>
      <c r="P85" s="541">
        <f t="shared" ref="P85" si="68">M85-H85</f>
        <v>89</v>
      </c>
      <c r="Q85" s="970">
        <v>179345</v>
      </c>
      <c r="R85" s="970"/>
      <c r="S85" s="971">
        <f t="shared" ref="S85" si="69">Q85-M85</f>
        <v>0</v>
      </c>
      <c r="T85" s="542">
        <f t="shared" ref="T85" si="70">Q85-F85</f>
        <v>89</v>
      </c>
      <c r="U85" s="542"/>
      <c r="V85" s="541">
        <f t="shared" ref="V85" si="71">P85</f>
        <v>89</v>
      </c>
      <c r="W85" s="543">
        <f t="shared" ref="W85" si="72">T85-V85</f>
        <v>0</v>
      </c>
      <c r="X85" s="972" t="s">
        <v>520</v>
      </c>
      <c r="Y85" s="972" t="s">
        <v>492</v>
      </c>
      <c r="Z85" s="972" t="s">
        <v>29</v>
      </c>
      <c r="AA85" s="972">
        <v>2015</v>
      </c>
      <c r="AB85" s="993" t="s">
        <v>485</v>
      </c>
      <c r="AC85" s="973">
        <v>10</v>
      </c>
      <c r="AD85" s="974">
        <f t="shared" ref="AD85" si="73">T85/AC85</f>
        <v>8.9</v>
      </c>
      <c r="AE85" s="975">
        <v>23.45</v>
      </c>
      <c r="AF85" s="544">
        <f t="shared" ref="AF85" si="74">AD85*AE85</f>
        <v>208.70500000000001</v>
      </c>
      <c r="AG85" s="1030" t="s">
        <v>279</v>
      </c>
      <c r="AH85" s="1007">
        <f t="shared" ref="AH85" si="75">AF85</f>
        <v>208.70500000000001</v>
      </c>
      <c r="AI85" s="978">
        <f t="shared" ref="AI85" si="76">AD85</f>
        <v>8.9</v>
      </c>
      <c r="AJ85" s="982">
        <f t="shared" ref="AJ85" si="77">T85</f>
        <v>89</v>
      </c>
      <c r="AK85" s="1132" t="s">
        <v>439</v>
      </c>
      <c r="AL85" s="1088" t="s">
        <v>440</v>
      </c>
      <c r="AM85" s="1086" t="s">
        <v>2</v>
      </c>
    </row>
    <row r="86" spans="1:39">
      <c r="A86" s="966">
        <v>45616</v>
      </c>
      <c r="B86" s="992" t="s">
        <v>483</v>
      </c>
      <c r="C86" s="992" t="s">
        <v>208</v>
      </c>
      <c r="D86" s="993" t="s">
        <v>485</v>
      </c>
      <c r="E86" s="1029" t="s">
        <v>282</v>
      </c>
      <c r="F86" s="970">
        <v>179345</v>
      </c>
      <c r="G86" s="970"/>
      <c r="H86" s="970">
        <v>179345</v>
      </c>
      <c r="I86" s="970"/>
      <c r="J86" s="971">
        <f t="shared" ref="J86" si="78">H86-F86</f>
        <v>0</v>
      </c>
      <c r="K86" s="970">
        <v>179345</v>
      </c>
      <c r="L86" s="541">
        <f t="shared" ref="L86" si="79">K86-H86</f>
        <v>0</v>
      </c>
      <c r="M86" s="970">
        <v>179424</v>
      </c>
      <c r="N86" s="970"/>
      <c r="O86" s="541">
        <f t="shared" ref="O86" si="80">M86-K86</f>
        <v>79</v>
      </c>
      <c r="P86" s="541">
        <f t="shared" ref="P86" si="81">M86-H86</f>
        <v>79</v>
      </c>
      <c r="Q86" s="970">
        <v>179424</v>
      </c>
      <c r="R86" s="970"/>
      <c r="S86" s="971">
        <f t="shared" ref="S86" si="82">Q86-M86</f>
        <v>0</v>
      </c>
      <c r="T86" s="542">
        <f t="shared" ref="T86" si="83">Q86-F86</f>
        <v>79</v>
      </c>
      <c r="U86" s="542"/>
      <c r="V86" s="541">
        <f t="shared" ref="V86" si="84">P86</f>
        <v>79</v>
      </c>
      <c r="W86" s="543">
        <f t="shared" ref="W86" si="85">T86-V86</f>
        <v>0</v>
      </c>
      <c r="X86" s="972" t="s">
        <v>520</v>
      </c>
      <c r="Y86" s="972" t="s">
        <v>492</v>
      </c>
      <c r="Z86" s="972" t="s">
        <v>29</v>
      </c>
      <c r="AA86" s="972">
        <v>2015</v>
      </c>
      <c r="AB86" s="993" t="s">
        <v>485</v>
      </c>
      <c r="AC86" s="973">
        <v>10</v>
      </c>
      <c r="AD86" s="974">
        <f t="shared" ref="AD86" si="86">T86/AC86</f>
        <v>7.9</v>
      </c>
      <c r="AE86" s="975">
        <v>23.45</v>
      </c>
      <c r="AF86" s="544">
        <f t="shared" ref="AF86" si="87">AD86*AE86</f>
        <v>185.255</v>
      </c>
      <c r="AG86" s="1030" t="s">
        <v>279</v>
      </c>
      <c r="AH86" s="1007">
        <f t="shared" ref="AH86" si="88">AF86</f>
        <v>185.255</v>
      </c>
      <c r="AI86" s="978">
        <f t="shared" ref="AI86" si="89">AD86</f>
        <v>7.9</v>
      </c>
      <c r="AJ86" s="982">
        <f t="shared" ref="AJ86" si="90">T86</f>
        <v>79</v>
      </c>
      <c r="AK86" s="1107">
        <f>SUM(AH83:AH86)</f>
        <v>834.82</v>
      </c>
      <c r="AL86" s="1067">
        <v>700</v>
      </c>
      <c r="AM86" s="1073">
        <v>45617</v>
      </c>
    </row>
    <row r="87" spans="1:39">
      <c r="A87" s="966">
        <v>45617</v>
      </c>
      <c r="B87" s="992" t="s">
        <v>483</v>
      </c>
      <c r="C87" s="992" t="s">
        <v>208</v>
      </c>
      <c r="D87" s="993" t="s">
        <v>485</v>
      </c>
      <c r="E87" s="1029" t="s">
        <v>282</v>
      </c>
      <c r="F87" s="970">
        <v>179424</v>
      </c>
      <c r="G87" s="970"/>
      <c r="H87" s="970">
        <v>179424</v>
      </c>
      <c r="I87" s="970"/>
      <c r="J87" s="971">
        <f t="shared" ref="J87" si="91">H87-F87</f>
        <v>0</v>
      </c>
      <c r="K87" s="970">
        <v>179424</v>
      </c>
      <c r="L87" s="541">
        <f t="shared" ref="L87" si="92">K87-H87</f>
        <v>0</v>
      </c>
      <c r="M87" s="970">
        <v>179514</v>
      </c>
      <c r="N87" s="970"/>
      <c r="O87" s="541">
        <f t="shared" ref="O87" si="93">M87-K87</f>
        <v>90</v>
      </c>
      <c r="P87" s="541">
        <f t="shared" ref="P87" si="94">M87-H87</f>
        <v>90</v>
      </c>
      <c r="Q87" s="970">
        <v>179514</v>
      </c>
      <c r="R87" s="970"/>
      <c r="S87" s="971">
        <f t="shared" ref="S87" si="95">Q87-M87</f>
        <v>0</v>
      </c>
      <c r="T87" s="542">
        <f t="shared" ref="T87" si="96">Q87-F87</f>
        <v>90</v>
      </c>
      <c r="U87" s="542"/>
      <c r="V87" s="541">
        <f t="shared" ref="V87" si="97">P87</f>
        <v>90</v>
      </c>
      <c r="W87" s="543">
        <f t="shared" ref="W87" si="98">T87-V87</f>
        <v>0</v>
      </c>
      <c r="X87" s="972" t="s">
        <v>520</v>
      </c>
      <c r="Y87" s="972" t="s">
        <v>492</v>
      </c>
      <c r="Z87" s="972" t="s">
        <v>29</v>
      </c>
      <c r="AA87" s="972">
        <v>2015</v>
      </c>
      <c r="AB87" s="993" t="s">
        <v>485</v>
      </c>
      <c r="AC87" s="973">
        <v>10</v>
      </c>
      <c r="AD87" s="974">
        <f t="shared" ref="AD87" si="99">T87/AC87</f>
        <v>9</v>
      </c>
      <c r="AE87" s="975">
        <v>23.45</v>
      </c>
      <c r="AF87" s="544">
        <f t="shared" ref="AF87" si="100">AD87*AE87</f>
        <v>211.04999999999998</v>
      </c>
      <c r="AG87" s="1030" t="s">
        <v>279</v>
      </c>
      <c r="AH87" s="1007">
        <f t="shared" ref="AH87" si="101">AF87</f>
        <v>211.04999999999998</v>
      </c>
      <c r="AI87" s="978">
        <f t="shared" ref="AI87" si="102">AD87</f>
        <v>9</v>
      </c>
      <c r="AJ87" s="982">
        <f t="shared" ref="AJ87" si="103">T87</f>
        <v>90</v>
      </c>
      <c r="AK87" s="1130"/>
      <c r="AL87" s="980"/>
      <c r="AM87" s="1032"/>
    </row>
    <row r="88" spans="1:39">
      <c r="A88" s="966">
        <v>45618</v>
      </c>
      <c r="B88" s="992" t="s">
        <v>483</v>
      </c>
      <c r="C88" s="992" t="s">
        <v>208</v>
      </c>
      <c r="D88" s="993" t="s">
        <v>485</v>
      </c>
      <c r="E88" s="1029" t="s">
        <v>282</v>
      </c>
      <c r="F88" s="970">
        <v>179514</v>
      </c>
      <c r="G88" s="970"/>
      <c r="H88" s="970">
        <v>179514</v>
      </c>
      <c r="I88" s="970"/>
      <c r="J88" s="971">
        <f t="shared" ref="J88" si="104">H88-F88</f>
        <v>0</v>
      </c>
      <c r="K88" s="970">
        <v>179514</v>
      </c>
      <c r="L88" s="541">
        <f t="shared" ref="L88" si="105">K88-H88</f>
        <v>0</v>
      </c>
      <c r="M88" s="970">
        <v>179594</v>
      </c>
      <c r="N88" s="970"/>
      <c r="O88" s="541">
        <f t="shared" ref="O88" si="106">M88-K88</f>
        <v>80</v>
      </c>
      <c r="P88" s="541">
        <f t="shared" ref="P88" si="107">M88-H88</f>
        <v>80</v>
      </c>
      <c r="Q88" s="970">
        <v>179594</v>
      </c>
      <c r="R88" s="970"/>
      <c r="S88" s="971">
        <f t="shared" ref="S88" si="108">Q88-M88</f>
        <v>0</v>
      </c>
      <c r="T88" s="542">
        <f t="shared" ref="T88" si="109">Q88-F88</f>
        <v>80</v>
      </c>
      <c r="U88" s="542"/>
      <c r="V88" s="541">
        <f t="shared" ref="V88" si="110">P88</f>
        <v>80</v>
      </c>
      <c r="W88" s="543">
        <f t="shared" ref="W88" si="111">T88-V88</f>
        <v>0</v>
      </c>
      <c r="X88" s="972" t="s">
        <v>520</v>
      </c>
      <c r="Y88" s="972" t="s">
        <v>492</v>
      </c>
      <c r="Z88" s="972" t="s">
        <v>29</v>
      </c>
      <c r="AA88" s="972">
        <v>2015</v>
      </c>
      <c r="AB88" s="993" t="s">
        <v>485</v>
      </c>
      <c r="AC88" s="973">
        <v>10</v>
      </c>
      <c r="AD88" s="974">
        <f t="shared" ref="AD88" si="112">T88/AC88</f>
        <v>8</v>
      </c>
      <c r="AE88" s="975">
        <v>23.45</v>
      </c>
      <c r="AF88" s="544">
        <f t="shared" ref="AF88" si="113">AD88*AE88</f>
        <v>187.6</v>
      </c>
      <c r="AG88" s="1030" t="s">
        <v>279</v>
      </c>
      <c r="AH88" s="1007">
        <f t="shared" ref="AH88" si="114">AF88</f>
        <v>187.6</v>
      </c>
      <c r="AI88" s="978">
        <f t="shared" ref="AI88" si="115">AD88</f>
        <v>8</v>
      </c>
      <c r="AJ88" s="982">
        <f t="shared" ref="AJ88" si="116">T88</f>
        <v>80</v>
      </c>
      <c r="AK88" s="1131"/>
      <c r="AL88" s="1111"/>
      <c r="AM88" s="1112"/>
    </row>
    <row r="89" spans="1:39">
      <c r="A89" s="966">
        <v>45619</v>
      </c>
      <c r="B89" s="992" t="s">
        <v>483</v>
      </c>
      <c r="C89" s="992" t="s">
        <v>208</v>
      </c>
      <c r="D89" s="993" t="s">
        <v>485</v>
      </c>
      <c r="E89" s="1029" t="s">
        <v>282</v>
      </c>
      <c r="F89" s="970">
        <v>179594</v>
      </c>
      <c r="G89" s="970"/>
      <c r="H89" s="970">
        <v>179594</v>
      </c>
      <c r="I89" s="970"/>
      <c r="J89" s="971">
        <f t="shared" ref="J89" si="117">H89-F89</f>
        <v>0</v>
      </c>
      <c r="K89" s="970">
        <v>179594</v>
      </c>
      <c r="L89" s="541">
        <f t="shared" ref="L89" si="118">K89-H89</f>
        <v>0</v>
      </c>
      <c r="M89" s="970">
        <v>179708</v>
      </c>
      <c r="N89" s="970"/>
      <c r="O89" s="541">
        <f t="shared" ref="O89" si="119">M89-K89</f>
        <v>114</v>
      </c>
      <c r="P89" s="541">
        <f t="shared" ref="P89" si="120">M89-H89</f>
        <v>114</v>
      </c>
      <c r="Q89" s="970">
        <v>179708</v>
      </c>
      <c r="R89" s="970"/>
      <c r="S89" s="971">
        <f t="shared" ref="S89" si="121">Q89-M89</f>
        <v>0</v>
      </c>
      <c r="T89" s="542">
        <f t="shared" ref="T89" si="122">Q89-F89</f>
        <v>114</v>
      </c>
      <c r="U89" s="542"/>
      <c r="V89" s="541">
        <f t="shared" ref="V89" si="123">P89</f>
        <v>114</v>
      </c>
      <c r="W89" s="543">
        <f t="shared" ref="W89" si="124">T89-V89</f>
        <v>0</v>
      </c>
      <c r="X89" s="972" t="s">
        <v>520</v>
      </c>
      <c r="Y89" s="972" t="s">
        <v>492</v>
      </c>
      <c r="Z89" s="972" t="s">
        <v>29</v>
      </c>
      <c r="AA89" s="972">
        <v>2015</v>
      </c>
      <c r="AB89" s="993" t="s">
        <v>485</v>
      </c>
      <c r="AC89" s="973">
        <v>10</v>
      </c>
      <c r="AD89" s="974">
        <f t="shared" ref="AD89" si="125">T89/AC89</f>
        <v>11.4</v>
      </c>
      <c r="AE89" s="975">
        <v>23.45</v>
      </c>
      <c r="AF89" s="544">
        <f t="shared" ref="AF89" si="126">AD89*AE89</f>
        <v>267.33</v>
      </c>
      <c r="AG89" s="1030" t="s">
        <v>279</v>
      </c>
      <c r="AH89" s="1007">
        <f t="shared" ref="AH89" si="127">AF89</f>
        <v>267.33</v>
      </c>
      <c r="AI89" s="978">
        <f t="shared" ref="AI89" si="128">AD89</f>
        <v>11.4</v>
      </c>
      <c r="AJ89" s="982">
        <f t="shared" ref="AJ89" si="129">T89</f>
        <v>114</v>
      </c>
      <c r="AK89" s="1132" t="s">
        <v>439</v>
      </c>
      <c r="AL89" s="1088" t="s">
        <v>440</v>
      </c>
      <c r="AM89" s="1086" t="s">
        <v>2</v>
      </c>
    </row>
    <row r="90" spans="1:39">
      <c r="A90" s="966">
        <v>45621</v>
      </c>
      <c r="B90" s="992" t="s">
        <v>483</v>
      </c>
      <c r="C90" s="992" t="s">
        <v>208</v>
      </c>
      <c r="D90" s="993" t="s">
        <v>485</v>
      </c>
      <c r="E90" s="1029" t="s">
        <v>282</v>
      </c>
      <c r="F90" s="970">
        <v>179708</v>
      </c>
      <c r="G90" s="970"/>
      <c r="H90" s="970">
        <v>179708</v>
      </c>
      <c r="I90" s="970"/>
      <c r="J90" s="971">
        <f t="shared" ref="J90" si="130">H90-F90</f>
        <v>0</v>
      </c>
      <c r="K90" s="970">
        <v>179708</v>
      </c>
      <c r="L90" s="541">
        <f t="shared" ref="L90" si="131">K90-H90</f>
        <v>0</v>
      </c>
      <c r="M90" s="970">
        <v>179803</v>
      </c>
      <c r="N90" s="970"/>
      <c r="O90" s="541">
        <f t="shared" ref="O90" si="132">M90-K90</f>
        <v>95</v>
      </c>
      <c r="P90" s="541">
        <f t="shared" ref="P90" si="133">M90-H90</f>
        <v>95</v>
      </c>
      <c r="Q90" s="970">
        <v>179803</v>
      </c>
      <c r="R90" s="970"/>
      <c r="S90" s="971">
        <f t="shared" ref="S90" si="134">Q90-M90</f>
        <v>0</v>
      </c>
      <c r="T90" s="542">
        <f t="shared" ref="T90" si="135">Q90-F90</f>
        <v>95</v>
      </c>
      <c r="U90" s="542"/>
      <c r="V90" s="541">
        <f t="shared" ref="V90" si="136">P90</f>
        <v>95</v>
      </c>
      <c r="W90" s="543">
        <f t="shared" ref="W90" si="137">T90-V90</f>
        <v>0</v>
      </c>
      <c r="X90" s="972" t="s">
        <v>520</v>
      </c>
      <c r="Y90" s="972" t="s">
        <v>492</v>
      </c>
      <c r="Z90" s="972" t="s">
        <v>29</v>
      </c>
      <c r="AA90" s="972">
        <v>2015</v>
      </c>
      <c r="AB90" s="993" t="s">
        <v>485</v>
      </c>
      <c r="AC90" s="973">
        <v>10</v>
      </c>
      <c r="AD90" s="974">
        <f t="shared" ref="AD90" si="138">T90/AC90</f>
        <v>9.5</v>
      </c>
      <c r="AE90" s="975">
        <v>23.45</v>
      </c>
      <c r="AF90" s="544">
        <f t="shared" ref="AF90" si="139">AD90*AE90</f>
        <v>222.77500000000001</v>
      </c>
      <c r="AG90" s="1030" t="s">
        <v>279</v>
      </c>
      <c r="AH90" s="1007">
        <f t="shared" ref="AH90" si="140">AF90</f>
        <v>222.77500000000001</v>
      </c>
      <c r="AI90" s="978">
        <f t="shared" ref="AI90" si="141">AD90</f>
        <v>9.5</v>
      </c>
      <c r="AJ90" s="982">
        <f t="shared" ref="AJ90" si="142">T90</f>
        <v>95</v>
      </c>
      <c r="AK90" s="1107">
        <f>SUM(AH87:AH90)</f>
        <v>888.755</v>
      </c>
      <c r="AL90" s="1067">
        <v>800</v>
      </c>
      <c r="AM90" s="1073">
        <v>45622</v>
      </c>
    </row>
    <row r="91" spans="1:39">
      <c r="A91" s="966">
        <v>45623</v>
      </c>
      <c r="B91" s="992" t="s">
        <v>483</v>
      </c>
      <c r="C91" s="992" t="s">
        <v>208</v>
      </c>
      <c r="D91" s="993" t="s">
        <v>485</v>
      </c>
      <c r="E91" s="1029" t="s">
        <v>282</v>
      </c>
      <c r="F91" s="970">
        <v>179803</v>
      </c>
      <c r="G91" s="970"/>
      <c r="H91" s="970">
        <v>179803</v>
      </c>
      <c r="I91" s="970"/>
      <c r="J91" s="971">
        <f t="shared" ref="J91" si="143">H91-F91</f>
        <v>0</v>
      </c>
      <c r="K91" s="970">
        <v>179803</v>
      </c>
      <c r="L91" s="541">
        <f t="shared" ref="L91" si="144">K91-H91</f>
        <v>0</v>
      </c>
      <c r="M91" s="970">
        <v>179977</v>
      </c>
      <c r="N91" s="970"/>
      <c r="O91" s="541">
        <f t="shared" ref="O91" si="145">M91-K91</f>
        <v>174</v>
      </c>
      <c r="P91" s="541">
        <f t="shared" ref="P91" si="146">M91-H91</f>
        <v>174</v>
      </c>
      <c r="Q91" s="970">
        <v>179977</v>
      </c>
      <c r="R91" s="970"/>
      <c r="S91" s="971">
        <f t="shared" ref="S91" si="147">Q91-M91</f>
        <v>0</v>
      </c>
      <c r="T91" s="542">
        <f t="shared" ref="T91" si="148">Q91-F91</f>
        <v>174</v>
      </c>
      <c r="U91" s="542"/>
      <c r="V91" s="541">
        <f t="shared" ref="V91" si="149">P91</f>
        <v>174</v>
      </c>
      <c r="W91" s="543">
        <f t="shared" ref="W91" si="150">T91-V91</f>
        <v>0</v>
      </c>
      <c r="X91" s="972" t="s">
        <v>520</v>
      </c>
      <c r="Y91" s="972" t="s">
        <v>492</v>
      </c>
      <c r="Z91" s="972" t="s">
        <v>29</v>
      </c>
      <c r="AA91" s="972">
        <v>2015</v>
      </c>
      <c r="AB91" s="993" t="s">
        <v>485</v>
      </c>
      <c r="AC91" s="973">
        <v>10</v>
      </c>
      <c r="AD91" s="974">
        <f t="shared" ref="AD91" si="151">T91/AC91</f>
        <v>17.399999999999999</v>
      </c>
      <c r="AE91" s="975">
        <v>23.45</v>
      </c>
      <c r="AF91" s="544">
        <f t="shared" ref="AF91" si="152">AD91*AE91</f>
        <v>408.03</v>
      </c>
      <c r="AG91" s="1030" t="s">
        <v>279</v>
      </c>
      <c r="AH91" s="1007">
        <f t="shared" ref="AH91" si="153">AF91</f>
        <v>408.03</v>
      </c>
      <c r="AI91" s="978">
        <f t="shared" ref="AI91" si="154">AD91</f>
        <v>17.399999999999999</v>
      </c>
      <c r="AJ91" s="982">
        <f t="shared" ref="AJ91" si="155">T91</f>
        <v>174</v>
      </c>
      <c r="AK91" s="1132" t="s">
        <v>439</v>
      </c>
      <c r="AL91" s="1088" t="s">
        <v>440</v>
      </c>
      <c r="AM91" s="1086" t="s">
        <v>2</v>
      </c>
    </row>
    <row r="92" spans="1:39">
      <c r="A92" s="966">
        <v>45624</v>
      </c>
      <c r="B92" s="992" t="s">
        <v>483</v>
      </c>
      <c r="C92" s="992" t="s">
        <v>208</v>
      </c>
      <c r="D92" s="993" t="s">
        <v>485</v>
      </c>
      <c r="E92" s="1029" t="s">
        <v>282</v>
      </c>
      <c r="F92" s="970">
        <v>179977</v>
      </c>
      <c r="G92" s="970"/>
      <c r="H92" s="970">
        <v>179977</v>
      </c>
      <c r="I92" s="970"/>
      <c r="J92" s="971">
        <f t="shared" ref="J92" si="156">H92-F92</f>
        <v>0</v>
      </c>
      <c r="K92" s="970">
        <v>179977</v>
      </c>
      <c r="L92" s="541">
        <f t="shared" ref="L92" si="157">K92-H92</f>
        <v>0</v>
      </c>
      <c r="M92" s="970">
        <v>180152</v>
      </c>
      <c r="N92" s="970"/>
      <c r="O92" s="541">
        <f t="shared" ref="O92" si="158">M92-K92</f>
        <v>175</v>
      </c>
      <c r="P92" s="541">
        <f t="shared" ref="P92" si="159">M92-H92</f>
        <v>175</v>
      </c>
      <c r="Q92" s="970">
        <v>180152</v>
      </c>
      <c r="R92" s="970"/>
      <c r="S92" s="971">
        <f t="shared" ref="S92" si="160">Q92-M92</f>
        <v>0</v>
      </c>
      <c r="T92" s="542">
        <f t="shared" ref="T92" si="161">Q92-F92</f>
        <v>175</v>
      </c>
      <c r="U92" s="542"/>
      <c r="V92" s="541">
        <f t="shared" ref="V92" si="162">P92</f>
        <v>175</v>
      </c>
      <c r="W92" s="543">
        <f t="shared" ref="W92" si="163">T92-V92</f>
        <v>0</v>
      </c>
      <c r="X92" s="972" t="s">
        <v>520</v>
      </c>
      <c r="Y92" s="972" t="s">
        <v>492</v>
      </c>
      <c r="Z92" s="972" t="s">
        <v>29</v>
      </c>
      <c r="AA92" s="972">
        <v>2015</v>
      </c>
      <c r="AB92" s="993" t="s">
        <v>485</v>
      </c>
      <c r="AC92" s="973">
        <v>10</v>
      </c>
      <c r="AD92" s="974">
        <f t="shared" ref="AD92" si="164">T92/AC92</f>
        <v>17.5</v>
      </c>
      <c r="AE92" s="975">
        <v>23.45</v>
      </c>
      <c r="AF92" s="544">
        <f t="shared" ref="AF92" si="165">AD92*AE92</f>
        <v>410.375</v>
      </c>
      <c r="AG92" s="1030" t="s">
        <v>279</v>
      </c>
      <c r="AH92" s="1007">
        <f t="shared" ref="AH92" si="166">AF92</f>
        <v>410.375</v>
      </c>
      <c r="AI92" s="978">
        <f t="shared" ref="AI92" si="167">AD92</f>
        <v>17.5</v>
      </c>
      <c r="AJ92" s="982">
        <f t="shared" ref="AJ92" si="168">T92</f>
        <v>175</v>
      </c>
      <c r="AK92" s="1107">
        <f>SUM(AH91:AH92)</f>
        <v>818.40499999999997</v>
      </c>
      <c r="AL92" s="1067">
        <v>700</v>
      </c>
      <c r="AM92" s="1073">
        <v>45623</v>
      </c>
    </row>
    <row r="93" spans="1:39">
      <c r="A93" s="966">
        <v>45625</v>
      </c>
      <c r="B93" s="992" t="s">
        <v>483</v>
      </c>
      <c r="C93" s="992" t="s">
        <v>208</v>
      </c>
      <c r="D93" s="993" t="s">
        <v>485</v>
      </c>
      <c r="E93" s="1029" t="s">
        <v>282</v>
      </c>
      <c r="F93" s="970">
        <v>180152</v>
      </c>
      <c r="G93" s="970"/>
      <c r="H93" s="970">
        <v>180152</v>
      </c>
      <c r="I93" s="970"/>
      <c r="J93" s="971">
        <f t="shared" ref="J93" si="169">H93-F93</f>
        <v>0</v>
      </c>
      <c r="K93" s="970">
        <v>180152</v>
      </c>
      <c r="L93" s="541">
        <f t="shared" ref="L93" si="170">K93-H93</f>
        <v>0</v>
      </c>
      <c r="M93" s="970">
        <v>180335</v>
      </c>
      <c r="N93" s="970"/>
      <c r="O93" s="541">
        <f t="shared" ref="O93" si="171">M93-K93</f>
        <v>183</v>
      </c>
      <c r="P93" s="541">
        <f t="shared" ref="P93" si="172">M93-H93</f>
        <v>183</v>
      </c>
      <c r="Q93" s="970">
        <v>180335</v>
      </c>
      <c r="R93" s="970"/>
      <c r="S93" s="971">
        <f t="shared" ref="S93" si="173">Q93-M93</f>
        <v>0</v>
      </c>
      <c r="T93" s="542">
        <f t="shared" ref="T93" si="174">Q93-F93</f>
        <v>183</v>
      </c>
      <c r="U93" s="542"/>
      <c r="V93" s="541">
        <f t="shared" ref="V93" si="175">P93</f>
        <v>183</v>
      </c>
      <c r="W93" s="543">
        <f t="shared" ref="W93" si="176">T93-V93</f>
        <v>0</v>
      </c>
      <c r="X93" s="972" t="s">
        <v>520</v>
      </c>
      <c r="Y93" s="972" t="s">
        <v>492</v>
      </c>
      <c r="Z93" s="972" t="s">
        <v>29</v>
      </c>
      <c r="AA93" s="972">
        <v>2015</v>
      </c>
      <c r="AB93" s="993" t="s">
        <v>485</v>
      </c>
      <c r="AC93" s="973">
        <v>10</v>
      </c>
      <c r="AD93" s="974">
        <f t="shared" ref="AD93" si="177">T93/AC93</f>
        <v>18.3</v>
      </c>
      <c r="AE93" s="975">
        <v>23.45</v>
      </c>
      <c r="AF93" s="544">
        <f t="shared" ref="AF93" si="178">AD93*AE93</f>
        <v>429.13499999999999</v>
      </c>
      <c r="AG93" s="1030" t="s">
        <v>279</v>
      </c>
      <c r="AH93" s="1007">
        <f t="shared" ref="AH93" si="179">AF93</f>
        <v>429.13499999999999</v>
      </c>
      <c r="AI93" s="978">
        <f t="shared" ref="AI93" si="180">AD93</f>
        <v>18.3</v>
      </c>
      <c r="AJ93" s="982">
        <f t="shared" ref="AJ93" si="181">T93</f>
        <v>183</v>
      </c>
      <c r="AK93" s="1132" t="s">
        <v>439</v>
      </c>
      <c r="AL93" s="1088" t="s">
        <v>440</v>
      </c>
      <c r="AM93" s="1086" t="s">
        <v>2</v>
      </c>
    </row>
    <row r="94" spans="1:39">
      <c r="A94" s="966">
        <v>45630</v>
      </c>
      <c r="B94" s="992" t="s">
        <v>481</v>
      </c>
      <c r="C94" s="992" t="s">
        <v>208</v>
      </c>
      <c r="D94" s="993" t="s">
        <v>485</v>
      </c>
      <c r="E94" s="1029" t="s">
        <v>282</v>
      </c>
      <c r="F94" s="970">
        <v>180335</v>
      </c>
      <c r="G94" s="970"/>
      <c r="H94" s="970">
        <v>180335</v>
      </c>
      <c r="I94" s="970"/>
      <c r="J94" s="971">
        <f t="shared" ref="J94" si="182">H94-F94</f>
        <v>0</v>
      </c>
      <c r="K94" s="970">
        <v>180335</v>
      </c>
      <c r="L94" s="541">
        <f t="shared" ref="L94" si="183">K94-H94</f>
        <v>0</v>
      </c>
      <c r="M94" s="970">
        <v>180532</v>
      </c>
      <c r="N94" s="970"/>
      <c r="O94" s="541">
        <f t="shared" ref="O94" si="184">M94-K94</f>
        <v>197</v>
      </c>
      <c r="P94" s="541">
        <f t="shared" ref="P94" si="185">M94-H94</f>
        <v>197</v>
      </c>
      <c r="Q94" s="970">
        <v>180532</v>
      </c>
      <c r="R94" s="970"/>
      <c r="S94" s="971">
        <f t="shared" ref="S94" si="186">Q94-M94</f>
        <v>0</v>
      </c>
      <c r="T94" s="542">
        <f t="shared" ref="T94" si="187">Q94-F94</f>
        <v>197</v>
      </c>
      <c r="U94" s="542"/>
      <c r="V94" s="541">
        <f t="shared" ref="V94" si="188">P94</f>
        <v>197</v>
      </c>
      <c r="W94" s="543">
        <f t="shared" ref="W94" si="189">T94-V94</f>
        <v>0</v>
      </c>
      <c r="X94" s="972" t="s">
        <v>520</v>
      </c>
      <c r="Y94" s="972" t="s">
        <v>492</v>
      </c>
      <c r="Z94" s="972" t="s">
        <v>29</v>
      </c>
      <c r="AA94" s="972">
        <v>2015</v>
      </c>
      <c r="AB94" s="993" t="s">
        <v>485</v>
      </c>
      <c r="AC94" s="973">
        <v>10</v>
      </c>
      <c r="AD94" s="974">
        <f t="shared" ref="AD94" si="190">T94/AC94</f>
        <v>19.7</v>
      </c>
      <c r="AE94" s="975">
        <v>23.45</v>
      </c>
      <c r="AF94" s="544">
        <f t="shared" ref="AF94" si="191">AD94*AE94</f>
        <v>461.96499999999997</v>
      </c>
      <c r="AG94" s="1030" t="s">
        <v>279</v>
      </c>
      <c r="AH94" s="1007">
        <f t="shared" ref="AH94" si="192">AF94</f>
        <v>461.96499999999997</v>
      </c>
      <c r="AI94" s="978">
        <f t="shared" ref="AI94" si="193">AD94</f>
        <v>19.7</v>
      </c>
      <c r="AJ94" s="982">
        <f t="shared" ref="AJ94" si="194">T94</f>
        <v>197</v>
      </c>
      <c r="AK94" s="1107">
        <f>SUM(AH93:AH94)</f>
        <v>891.09999999999991</v>
      </c>
      <c r="AL94" s="1067">
        <v>700</v>
      </c>
      <c r="AM94" s="1073">
        <v>45630</v>
      </c>
    </row>
    <row r="95" spans="1:39">
      <c r="A95" s="966">
        <v>45631</v>
      </c>
      <c r="B95" s="992" t="s">
        <v>481</v>
      </c>
      <c r="C95" s="992" t="s">
        <v>208</v>
      </c>
      <c r="D95" s="993" t="s">
        <v>485</v>
      </c>
      <c r="E95" s="1029" t="s">
        <v>282</v>
      </c>
      <c r="F95" s="970">
        <v>180532</v>
      </c>
      <c r="G95" s="970"/>
      <c r="H95" s="970">
        <v>180532</v>
      </c>
      <c r="I95" s="970"/>
      <c r="J95" s="971">
        <f t="shared" ref="J95" si="195">H95-F95</f>
        <v>0</v>
      </c>
      <c r="K95" s="970">
        <v>180532</v>
      </c>
      <c r="L95" s="541">
        <f t="shared" ref="L95" si="196">K95-H95</f>
        <v>0</v>
      </c>
      <c r="M95" s="970">
        <v>180625</v>
      </c>
      <c r="N95" s="970"/>
      <c r="O95" s="541">
        <f t="shared" ref="O95" si="197">M95-K95</f>
        <v>93</v>
      </c>
      <c r="P95" s="541">
        <f t="shared" ref="P95" si="198">M95-H95</f>
        <v>93</v>
      </c>
      <c r="Q95" s="970">
        <v>180625</v>
      </c>
      <c r="R95" s="970"/>
      <c r="S95" s="971">
        <f t="shared" ref="S95" si="199">Q95-M95</f>
        <v>0</v>
      </c>
      <c r="T95" s="542">
        <f t="shared" ref="T95" si="200">Q95-F95</f>
        <v>93</v>
      </c>
      <c r="U95" s="542"/>
      <c r="V95" s="541">
        <f t="shared" ref="V95" si="201">P95</f>
        <v>93</v>
      </c>
      <c r="W95" s="543">
        <f t="shared" ref="W95" si="202">T95-V95</f>
        <v>0</v>
      </c>
      <c r="X95" s="972" t="s">
        <v>520</v>
      </c>
      <c r="Y95" s="972" t="s">
        <v>492</v>
      </c>
      <c r="Z95" s="972" t="s">
        <v>29</v>
      </c>
      <c r="AA95" s="972">
        <v>2015</v>
      </c>
      <c r="AB95" s="993" t="s">
        <v>485</v>
      </c>
      <c r="AC95" s="973">
        <v>10</v>
      </c>
      <c r="AD95" s="974">
        <f t="shared" ref="AD95" si="203">T95/AC95</f>
        <v>9.3000000000000007</v>
      </c>
      <c r="AE95" s="975">
        <v>23.45</v>
      </c>
      <c r="AF95" s="544">
        <f t="shared" ref="AF95" si="204">AD95*AE95</f>
        <v>218.08500000000001</v>
      </c>
      <c r="AG95" s="1030" t="s">
        <v>279</v>
      </c>
      <c r="AH95" s="1007">
        <f t="shared" ref="AH95" si="205">AF95</f>
        <v>218.08500000000001</v>
      </c>
      <c r="AI95" s="978">
        <f t="shared" ref="AI95" si="206">AD95</f>
        <v>9.3000000000000007</v>
      </c>
      <c r="AJ95" s="982">
        <f t="shared" ref="AJ95" si="207">T95</f>
        <v>93</v>
      </c>
      <c r="AK95" s="1130"/>
      <c r="AL95" s="980"/>
      <c r="AM95" s="1032"/>
    </row>
    <row r="96" spans="1:39">
      <c r="A96" s="966">
        <v>45632</v>
      </c>
      <c r="B96" s="992" t="s">
        <v>481</v>
      </c>
      <c r="C96" s="992" t="s">
        <v>208</v>
      </c>
      <c r="D96" s="993" t="s">
        <v>485</v>
      </c>
      <c r="E96" s="1029" t="s">
        <v>282</v>
      </c>
      <c r="F96" s="970">
        <v>180625</v>
      </c>
      <c r="G96" s="970"/>
      <c r="H96" s="970">
        <v>180625</v>
      </c>
      <c r="I96" s="970"/>
      <c r="J96" s="971">
        <f t="shared" ref="J96" si="208">H96-F96</f>
        <v>0</v>
      </c>
      <c r="K96" s="970">
        <v>180625</v>
      </c>
      <c r="L96" s="541">
        <f t="shared" ref="L96" si="209">K96-H96</f>
        <v>0</v>
      </c>
      <c r="M96" s="970">
        <v>180748</v>
      </c>
      <c r="N96" s="970"/>
      <c r="O96" s="541">
        <f t="shared" ref="O96" si="210">M96-K96</f>
        <v>123</v>
      </c>
      <c r="P96" s="541">
        <f t="shared" ref="P96" si="211">M96-H96</f>
        <v>123</v>
      </c>
      <c r="Q96" s="970">
        <v>180748</v>
      </c>
      <c r="R96" s="970"/>
      <c r="S96" s="971">
        <f t="shared" ref="S96" si="212">Q96-M96</f>
        <v>0</v>
      </c>
      <c r="T96" s="542">
        <f t="shared" ref="T96" si="213">Q96-F96</f>
        <v>123</v>
      </c>
      <c r="U96" s="542"/>
      <c r="V96" s="541">
        <f t="shared" ref="V96" si="214">P96</f>
        <v>123</v>
      </c>
      <c r="W96" s="543">
        <f t="shared" ref="W96" si="215">T96-V96</f>
        <v>0</v>
      </c>
      <c r="X96" s="972" t="s">
        <v>520</v>
      </c>
      <c r="Y96" s="972" t="s">
        <v>492</v>
      </c>
      <c r="Z96" s="972" t="s">
        <v>29</v>
      </c>
      <c r="AA96" s="972">
        <v>2015</v>
      </c>
      <c r="AB96" s="993" t="s">
        <v>485</v>
      </c>
      <c r="AC96" s="973">
        <v>10</v>
      </c>
      <c r="AD96" s="974">
        <f t="shared" ref="AD96" si="216">T96/AC96</f>
        <v>12.3</v>
      </c>
      <c r="AE96" s="975">
        <v>23.45</v>
      </c>
      <c r="AF96" s="544">
        <f t="shared" ref="AF96" si="217">AD96*AE96</f>
        <v>288.435</v>
      </c>
      <c r="AG96" s="1030" t="s">
        <v>279</v>
      </c>
      <c r="AH96" s="1007">
        <f t="shared" ref="AH96" si="218">AF96</f>
        <v>288.435</v>
      </c>
      <c r="AI96" s="978">
        <f t="shared" ref="AI96" si="219">AD96</f>
        <v>12.3</v>
      </c>
      <c r="AJ96" s="982">
        <f t="shared" ref="AJ96" si="220">T96</f>
        <v>123</v>
      </c>
      <c r="AK96" s="1132" t="s">
        <v>439</v>
      </c>
      <c r="AL96" s="1088" t="s">
        <v>440</v>
      </c>
      <c r="AM96" s="1086" t="s">
        <v>2</v>
      </c>
    </row>
    <row r="97" spans="1:39">
      <c r="A97" s="966">
        <v>45635</v>
      </c>
      <c r="B97" s="992" t="s">
        <v>483</v>
      </c>
      <c r="C97" s="992" t="s">
        <v>208</v>
      </c>
      <c r="D97" s="993" t="s">
        <v>485</v>
      </c>
      <c r="E97" s="1029" t="s">
        <v>282</v>
      </c>
      <c r="F97" s="970">
        <v>180748</v>
      </c>
      <c r="G97" s="970"/>
      <c r="H97" s="970">
        <v>180748</v>
      </c>
      <c r="I97" s="970"/>
      <c r="J97" s="971">
        <f t="shared" ref="J97" si="221">H97-F97</f>
        <v>0</v>
      </c>
      <c r="K97" s="970">
        <v>180748</v>
      </c>
      <c r="L97" s="541">
        <f t="shared" ref="L97" si="222">K97-H97</f>
        <v>0</v>
      </c>
      <c r="M97" s="970">
        <v>180831</v>
      </c>
      <c r="N97" s="970"/>
      <c r="O97" s="541">
        <f t="shared" ref="O97" si="223">M97-K97</f>
        <v>83</v>
      </c>
      <c r="P97" s="541">
        <f t="shared" ref="P97" si="224">M97-H97</f>
        <v>83</v>
      </c>
      <c r="Q97" s="970">
        <v>180831</v>
      </c>
      <c r="R97" s="970"/>
      <c r="S97" s="971">
        <f t="shared" ref="S97" si="225">Q97-M97</f>
        <v>0</v>
      </c>
      <c r="T97" s="542">
        <f t="shared" ref="T97" si="226">Q97-F97</f>
        <v>83</v>
      </c>
      <c r="U97" s="542"/>
      <c r="V97" s="541">
        <f t="shared" ref="V97" si="227">P97</f>
        <v>83</v>
      </c>
      <c r="W97" s="543">
        <f t="shared" ref="W97" si="228">T97-V97</f>
        <v>0</v>
      </c>
      <c r="X97" s="972" t="s">
        <v>520</v>
      </c>
      <c r="Y97" s="972" t="s">
        <v>492</v>
      </c>
      <c r="Z97" s="972" t="s">
        <v>29</v>
      </c>
      <c r="AA97" s="972">
        <v>2015</v>
      </c>
      <c r="AB97" s="993" t="s">
        <v>485</v>
      </c>
      <c r="AC97" s="973">
        <v>10</v>
      </c>
      <c r="AD97" s="974">
        <f t="shared" ref="AD97" si="229">T97/AC97</f>
        <v>8.3000000000000007</v>
      </c>
      <c r="AE97" s="975">
        <v>23.45</v>
      </c>
      <c r="AF97" s="544">
        <f t="shared" ref="AF97" si="230">AD97*AE97</f>
        <v>194.63500000000002</v>
      </c>
      <c r="AG97" s="1030" t="s">
        <v>279</v>
      </c>
      <c r="AH97" s="1007">
        <f t="shared" ref="AH97" si="231">AF97</f>
        <v>194.63500000000002</v>
      </c>
      <c r="AI97" s="978">
        <f t="shared" ref="AI97" si="232">AD97</f>
        <v>8.3000000000000007</v>
      </c>
      <c r="AJ97" s="982">
        <f t="shared" ref="AJ97" si="233">T97</f>
        <v>83</v>
      </c>
      <c r="AK97" s="1107">
        <f>SUM(AH95:AH97)</f>
        <v>701.15499999999997</v>
      </c>
      <c r="AL97" s="1067">
        <v>700</v>
      </c>
      <c r="AM97" s="1073">
        <v>45636</v>
      </c>
    </row>
    <row r="98" spans="1:39">
      <c r="A98" s="966">
        <v>45645</v>
      </c>
      <c r="B98" s="992" t="s">
        <v>239</v>
      </c>
      <c r="C98" s="992" t="s">
        <v>208</v>
      </c>
      <c r="D98" s="993" t="s">
        <v>485</v>
      </c>
      <c r="E98" s="1029" t="s">
        <v>282</v>
      </c>
      <c r="F98" s="970">
        <v>180831</v>
      </c>
      <c r="G98" s="970"/>
      <c r="H98" s="970">
        <v>180831</v>
      </c>
      <c r="I98" s="970"/>
      <c r="J98" s="971">
        <f t="shared" ref="J98" si="234">H98-F98</f>
        <v>0</v>
      </c>
      <c r="K98" s="970">
        <v>180831</v>
      </c>
      <c r="L98" s="541">
        <f t="shared" ref="L98" si="235">K98-H98</f>
        <v>0</v>
      </c>
      <c r="M98" s="970">
        <v>181078</v>
      </c>
      <c r="N98" s="970"/>
      <c r="O98" s="541">
        <f t="shared" ref="O98" si="236">M98-K98</f>
        <v>247</v>
      </c>
      <c r="P98" s="541">
        <f t="shared" ref="P98" si="237">M98-H98</f>
        <v>247</v>
      </c>
      <c r="Q98" s="970">
        <v>181078</v>
      </c>
      <c r="R98" s="970"/>
      <c r="S98" s="971">
        <f t="shared" ref="S98" si="238">Q98-M98</f>
        <v>0</v>
      </c>
      <c r="T98" s="542">
        <f t="shared" ref="T98" si="239">Q98-F98</f>
        <v>247</v>
      </c>
      <c r="U98" s="542"/>
      <c r="V98" s="541">
        <f t="shared" ref="V98" si="240">P98</f>
        <v>247</v>
      </c>
      <c r="W98" s="543">
        <f t="shared" ref="W98" si="241">T98-V98</f>
        <v>0</v>
      </c>
      <c r="X98" s="972" t="s">
        <v>520</v>
      </c>
      <c r="Y98" s="972" t="s">
        <v>492</v>
      </c>
      <c r="Z98" s="972" t="s">
        <v>29</v>
      </c>
      <c r="AA98" s="972">
        <v>2015</v>
      </c>
      <c r="AB98" s="993" t="s">
        <v>485</v>
      </c>
      <c r="AC98" s="973">
        <v>10</v>
      </c>
      <c r="AD98" s="974">
        <f t="shared" ref="AD98" si="242">T98/AC98</f>
        <v>24.7</v>
      </c>
      <c r="AE98" s="975">
        <v>23.45</v>
      </c>
      <c r="AF98" s="544">
        <f t="shared" ref="AF98" si="243">AD98*AE98</f>
        <v>579.21499999999992</v>
      </c>
      <c r="AG98" s="1030" t="s">
        <v>279</v>
      </c>
      <c r="AH98" s="1007">
        <f t="shared" ref="AH98" si="244">AF98</f>
        <v>579.21499999999992</v>
      </c>
      <c r="AI98" s="978">
        <f t="shared" ref="AI98" si="245">AD98</f>
        <v>24.7</v>
      </c>
      <c r="AJ98" s="982">
        <f t="shared" ref="AJ98" si="246">T98</f>
        <v>247</v>
      </c>
      <c r="AK98" s="1132" t="s">
        <v>439</v>
      </c>
      <c r="AL98" s="1088" t="s">
        <v>440</v>
      </c>
      <c r="AM98" s="1086" t="s">
        <v>2</v>
      </c>
    </row>
    <row r="99" spans="1:39">
      <c r="A99" s="966">
        <v>45646</v>
      </c>
      <c r="B99" s="992" t="s">
        <v>239</v>
      </c>
      <c r="C99" s="992" t="s">
        <v>208</v>
      </c>
      <c r="D99" s="993" t="s">
        <v>485</v>
      </c>
      <c r="E99" s="1029" t="s">
        <v>282</v>
      </c>
      <c r="F99" s="970">
        <v>181078</v>
      </c>
      <c r="G99" s="970"/>
      <c r="H99" s="970">
        <v>181078</v>
      </c>
      <c r="I99" s="970"/>
      <c r="J99" s="971">
        <f t="shared" ref="J99" si="247">H99-F99</f>
        <v>0</v>
      </c>
      <c r="K99" s="970">
        <v>181078</v>
      </c>
      <c r="L99" s="541">
        <f t="shared" ref="L99" si="248">K99-H99</f>
        <v>0</v>
      </c>
      <c r="M99" s="970">
        <v>181133</v>
      </c>
      <c r="N99" s="970"/>
      <c r="O99" s="541">
        <f t="shared" ref="O99" si="249">M99-K99</f>
        <v>55</v>
      </c>
      <c r="P99" s="541">
        <f t="shared" ref="P99" si="250">M99-H99</f>
        <v>55</v>
      </c>
      <c r="Q99" s="970">
        <v>181133</v>
      </c>
      <c r="R99" s="970"/>
      <c r="S99" s="971">
        <f t="shared" ref="S99" si="251">Q99-M99</f>
        <v>0</v>
      </c>
      <c r="T99" s="542">
        <f t="shared" ref="T99" si="252">Q99-F99</f>
        <v>55</v>
      </c>
      <c r="U99" s="542"/>
      <c r="V99" s="541">
        <f t="shared" ref="V99" si="253">P99</f>
        <v>55</v>
      </c>
      <c r="W99" s="543">
        <f t="shared" ref="W99" si="254">T99-V99</f>
        <v>0</v>
      </c>
      <c r="X99" s="972" t="s">
        <v>520</v>
      </c>
      <c r="Y99" s="972" t="s">
        <v>492</v>
      </c>
      <c r="Z99" s="972" t="s">
        <v>29</v>
      </c>
      <c r="AA99" s="972">
        <v>2015</v>
      </c>
      <c r="AB99" s="993" t="s">
        <v>485</v>
      </c>
      <c r="AC99" s="973">
        <v>10</v>
      </c>
      <c r="AD99" s="974">
        <f t="shared" ref="AD99" si="255">T99/AC99</f>
        <v>5.5</v>
      </c>
      <c r="AE99" s="975">
        <v>23.45</v>
      </c>
      <c r="AF99" s="544">
        <f t="shared" ref="AF99" si="256">AD99*AE99</f>
        <v>128.97499999999999</v>
      </c>
      <c r="AG99" s="1030" t="s">
        <v>279</v>
      </c>
      <c r="AH99" s="1007">
        <f t="shared" ref="AH99" si="257">AF99</f>
        <v>128.97499999999999</v>
      </c>
      <c r="AI99" s="978">
        <f t="shared" ref="AI99" si="258">AD99</f>
        <v>5.5</v>
      </c>
      <c r="AJ99" s="982">
        <f t="shared" ref="AJ99" si="259">T99</f>
        <v>55</v>
      </c>
      <c r="AK99" s="1107">
        <f>SUM(AH98:AH99)</f>
        <v>708.18999999999994</v>
      </c>
      <c r="AL99" s="1067">
        <v>700</v>
      </c>
      <c r="AM99" s="1073">
        <v>45649</v>
      </c>
    </row>
    <row r="100" spans="1:39">
      <c r="A100" s="966">
        <v>45649</v>
      </c>
      <c r="B100" s="992" t="s">
        <v>239</v>
      </c>
      <c r="C100" s="992" t="s">
        <v>208</v>
      </c>
      <c r="D100" s="993" t="s">
        <v>485</v>
      </c>
      <c r="E100" s="1029" t="s">
        <v>282</v>
      </c>
      <c r="F100" s="970">
        <v>181133</v>
      </c>
      <c r="G100" s="970"/>
      <c r="H100" s="970">
        <v>181133</v>
      </c>
      <c r="I100" s="970"/>
      <c r="J100" s="971">
        <f t="shared" ref="J100" si="260">H100-F100</f>
        <v>0</v>
      </c>
      <c r="K100" s="970">
        <v>181133</v>
      </c>
      <c r="L100" s="541">
        <f t="shared" ref="L100" si="261">K100-H100</f>
        <v>0</v>
      </c>
      <c r="M100" s="970">
        <v>181146</v>
      </c>
      <c r="N100" s="970"/>
      <c r="O100" s="541">
        <f t="shared" ref="O100" si="262">M100-K100</f>
        <v>13</v>
      </c>
      <c r="P100" s="541">
        <f t="shared" ref="P100" si="263">M100-H100</f>
        <v>13</v>
      </c>
      <c r="Q100" s="970">
        <v>181146</v>
      </c>
      <c r="R100" s="970"/>
      <c r="S100" s="971">
        <f t="shared" ref="S100" si="264">Q100-M100</f>
        <v>0</v>
      </c>
      <c r="T100" s="542">
        <f t="shared" ref="T100" si="265">Q100-F100</f>
        <v>13</v>
      </c>
      <c r="U100" s="542"/>
      <c r="V100" s="541">
        <f t="shared" ref="V100" si="266">P100</f>
        <v>13</v>
      </c>
      <c r="W100" s="543">
        <f t="shared" ref="W100" si="267">T100-V100</f>
        <v>0</v>
      </c>
      <c r="X100" s="972" t="s">
        <v>520</v>
      </c>
      <c r="Y100" s="972" t="s">
        <v>492</v>
      </c>
      <c r="Z100" s="972" t="s">
        <v>29</v>
      </c>
      <c r="AA100" s="972">
        <v>2015</v>
      </c>
      <c r="AB100" s="993" t="s">
        <v>485</v>
      </c>
      <c r="AC100" s="973">
        <v>10</v>
      </c>
      <c r="AD100" s="974">
        <f t="shared" ref="AD100" si="268">T100/AC100</f>
        <v>1.3</v>
      </c>
      <c r="AE100" s="975">
        <v>23.45</v>
      </c>
      <c r="AF100" s="544">
        <f t="shared" ref="AF100" si="269">AD100*AE100</f>
        <v>30.484999999999999</v>
      </c>
      <c r="AG100" s="1030" t="s">
        <v>279</v>
      </c>
      <c r="AH100" s="1007">
        <f t="shared" ref="AH100" si="270">AF100</f>
        <v>30.484999999999999</v>
      </c>
      <c r="AI100" s="978">
        <f t="shared" ref="AI100" si="271">AD100</f>
        <v>1.3</v>
      </c>
      <c r="AJ100" s="982">
        <f t="shared" ref="AJ100" si="272">T100</f>
        <v>13</v>
      </c>
      <c r="AK100" s="989"/>
      <c r="AL100" s="985"/>
      <c r="AM100" s="991"/>
    </row>
    <row r="101" spans="1:39">
      <c r="A101" s="966">
        <v>45652</v>
      </c>
      <c r="B101" s="992" t="s">
        <v>481</v>
      </c>
      <c r="C101" s="992" t="s">
        <v>208</v>
      </c>
      <c r="D101" s="993" t="s">
        <v>485</v>
      </c>
      <c r="E101" s="1029" t="s">
        <v>282</v>
      </c>
      <c r="F101" s="970">
        <v>181146</v>
      </c>
      <c r="G101" s="970"/>
      <c r="H101" s="970">
        <v>181146</v>
      </c>
      <c r="I101" s="970"/>
      <c r="J101" s="971">
        <f t="shared" ref="J101" si="273">H101-F101</f>
        <v>0</v>
      </c>
      <c r="K101" s="970">
        <v>181146</v>
      </c>
      <c r="L101" s="541">
        <f t="shared" ref="L101" si="274">K101-H101</f>
        <v>0</v>
      </c>
      <c r="M101" s="970">
        <v>181210</v>
      </c>
      <c r="N101" s="970"/>
      <c r="O101" s="541">
        <f t="shared" ref="O101" si="275">M101-K101</f>
        <v>64</v>
      </c>
      <c r="P101" s="541">
        <f t="shared" ref="P101" si="276">M101-H101</f>
        <v>64</v>
      </c>
      <c r="Q101" s="970">
        <v>181210</v>
      </c>
      <c r="R101" s="970"/>
      <c r="S101" s="971">
        <f t="shared" ref="S101" si="277">Q101-M101</f>
        <v>0</v>
      </c>
      <c r="T101" s="542">
        <f t="shared" ref="T101" si="278">Q101-F101</f>
        <v>64</v>
      </c>
      <c r="U101" s="542"/>
      <c r="V101" s="541">
        <f t="shared" ref="V101" si="279">P101</f>
        <v>64</v>
      </c>
      <c r="W101" s="543">
        <f t="shared" ref="W101" si="280">T101-V101</f>
        <v>0</v>
      </c>
      <c r="X101" s="972" t="s">
        <v>520</v>
      </c>
      <c r="Y101" s="972" t="s">
        <v>492</v>
      </c>
      <c r="Z101" s="972" t="s">
        <v>29</v>
      </c>
      <c r="AA101" s="972">
        <v>2015</v>
      </c>
      <c r="AB101" s="993" t="s">
        <v>485</v>
      </c>
      <c r="AC101" s="973">
        <v>10</v>
      </c>
      <c r="AD101" s="974">
        <f t="shared" ref="AD101" si="281">T101/AC101</f>
        <v>6.4</v>
      </c>
      <c r="AE101" s="975">
        <v>23.45</v>
      </c>
      <c r="AF101" s="544">
        <f t="shared" ref="AF101" si="282">AD101*AE101</f>
        <v>150.08000000000001</v>
      </c>
      <c r="AG101" s="1030" t="s">
        <v>279</v>
      </c>
      <c r="AH101" s="1007">
        <f t="shared" ref="AH101" si="283">AF101</f>
        <v>150.08000000000001</v>
      </c>
      <c r="AI101" s="978">
        <f t="shared" ref="AI101" si="284">AD101</f>
        <v>6.4</v>
      </c>
      <c r="AJ101" s="982">
        <f t="shared" ref="AJ101" si="285">T101</f>
        <v>64</v>
      </c>
      <c r="AK101" s="1132" t="s">
        <v>439</v>
      </c>
      <c r="AL101" s="1088" t="s">
        <v>440</v>
      </c>
      <c r="AM101" s="1086" t="s">
        <v>2</v>
      </c>
    </row>
    <row r="102" spans="1:39">
      <c r="A102" s="966">
        <v>45653</v>
      </c>
      <c r="B102" s="992" t="s">
        <v>481</v>
      </c>
      <c r="C102" s="992" t="s">
        <v>208</v>
      </c>
      <c r="D102" s="993" t="s">
        <v>485</v>
      </c>
      <c r="E102" s="1029" t="s">
        <v>282</v>
      </c>
      <c r="F102" s="970">
        <v>181210</v>
      </c>
      <c r="G102" s="970"/>
      <c r="H102" s="970">
        <v>181210</v>
      </c>
      <c r="I102" s="970"/>
      <c r="J102" s="971">
        <f t="shared" ref="J102" si="286">H102-F102</f>
        <v>0</v>
      </c>
      <c r="K102" s="970">
        <v>181210</v>
      </c>
      <c r="L102" s="541">
        <f t="shared" ref="L102" si="287">K102-H102</f>
        <v>0</v>
      </c>
      <c r="M102" s="970">
        <v>181354</v>
      </c>
      <c r="N102" s="970"/>
      <c r="O102" s="541">
        <f t="shared" ref="O102" si="288">M102-K102</f>
        <v>144</v>
      </c>
      <c r="P102" s="541">
        <f t="shared" ref="P102" si="289">M102-H102</f>
        <v>144</v>
      </c>
      <c r="Q102" s="970">
        <v>181354</v>
      </c>
      <c r="R102" s="970"/>
      <c r="S102" s="971">
        <f t="shared" ref="S102" si="290">Q102-M102</f>
        <v>0</v>
      </c>
      <c r="T102" s="542">
        <f t="shared" ref="T102" si="291">Q102-F102</f>
        <v>144</v>
      </c>
      <c r="U102" s="542"/>
      <c r="V102" s="541">
        <f t="shared" ref="V102" si="292">P102</f>
        <v>144</v>
      </c>
      <c r="W102" s="543">
        <f t="shared" ref="W102" si="293">T102-V102</f>
        <v>0</v>
      </c>
      <c r="X102" s="972" t="s">
        <v>520</v>
      </c>
      <c r="Y102" s="972" t="s">
        <v>492</v>
      </c>
      <c r="Z102" s="972" t="s">
        <v>29</v>
      </c>
      <c r="AA102" s="972">
        <v>2015</v>
      </c>
      <c r="AB102" s="993" t="s">
        <v>485</v>
      </c>
      <c r="AC102" s="973">
        <v>10</v>
      </c>
      <c r="AD102" s="974">
        <f t="shared" ref="AD102" si="294">T102/AC102</f>
        <v>14.4</v>
      </c>
      <c r="AE102" s="975">
        <v>23.45</v>
      </c>
      <c r="AF102" s="544">
        <f t="shared" ref="AF102" si="295">AD102*AE102</f>
        <v>337.68</v>
      </c>
      <c r="AG102" s="1030" t="s">
        <v>279</v>
      </c>
      <c r="AH102" s="1007">
        <f t="shared" ref="AH102" si="296">AF102</f>
        <v>337.68</v>
      </c>
      <c r="AI102" s="978">
        <f t="shared" ref="AI102" si="297">AD102</f>
        <v>14.4</v>
      </c>
      <c r="AJ102" s="982">
        <f t="shared" ref="AJ102" si="298">T102</f>
        <v>144</v>
      </c>
      <c r="AK102" s="1107">
        <f>SUM(AH100:AH102)</f>
        <v>518.245</v>
      </c>
      <c r="AL102" s="1067">
        <v>500</v>
      </c>
      <c r="AM102" s="1073">
        <v>45656</v>
      </c>
    </row>
    <row r="103" spans="1:39">
      <c r="A103" s="999">
        <v>45656</v>
      </c>
      <c r="B103" s="992" t="s">
        <v>481</v>
      </c>
      <c r="C103" s="992" t="s">
        <v>208</v>
      </c>
      <c r="D103" s="993" t="s">
        <v>485</v>
      </c>
      <c r="E103" s="1029" t="s">
        <v>282</v>
      </c>
      <c r="F103" s="970">
        <v>181354</v>
      </c>
      <c r="G103" s="970"/>
      <c r="H103" s="970">
        <v>181354</v>
      </c>
      <c r="I103" s="970"/>
      <c r="J103" s="971">
        <f t="shared" ref="J103" si="299">H103-F103</f>
        <v>0</v>
      </c>
      <c r="K103" s="970">
        <v>181354</v>
      </c>
      <c r="L103" s="541">
        <f t="shared" ref="L103" si="300">K103-H103</f>
        <v>0</v>
      </c>
      <c r="M103" s="970">
        <v>181421</v>
      </c>
      <c r="N103" s="970"/>
      <c r="O103" s="541">
        <f t="shared" ref="O103" si="301">M103-K103</f>
        <v>67</v>
      </c>
      <c r="P103" s="541">
        <f t="shared" ref="P103" si="302">M103-H103</f>
        <v>67</v>
      </c>
      <c r="Q103" s="970">
        <v>181421</v>
      </c>
      <c r="R103" s="970"/>
      <c r="S103" s="971">
        <f t="shared" ref="S103" si="303">Q103-M103</f>
        <v>0</v>
      </c>
      <c r="T103" s="542">
        <f t="shared" ref="T103" si="304">Q103-F103</f>
        <v>67</v>
      </c>
      <c r="U103" s="542"/>
      <c r="V103" s="541">
        <f t="shared" ref="V103" si="305">P103</f>
        <v>67</v>
      </c>
      <c r="W103" s="543">
        <f t="shared" ref="W103" si="306">T103-V103</f>
        <v>0</v>
      </c>
      <c r="X103" s="972" t="s">
        <v>520</v>
      </c>
      <c r="Y103" s="972" t="s">
        <v>492</v>
      </c>
      <c r="Z103" s="972" t="s">
        <v>29</v>
      </c>
      <c r="AA103" s="972">
        <v>2015</v>
      </c>
      <c r="AB103" s="993" t="s">
        <v>485</v>
      </c>
      <c r="AC103" s="973">
        <v>10</v>
      </c>
      <c r="AD103" s="974">
        <f t="shared" ref="AD103" si="307">T103/AC103</f>
        <v>6.7</v>
      </c>
      <c r="AE103" s="975">
        <v>23.45</v>
      </c>
      <c r="AF103" s="544">
        <f t="shared" ref="AF103" si="308">AD103*AE103</f>
        <v>157.11500000000001</v>
      </c>
      <c r="AG103" s="1030" t="s">
        <v>279</v>
      </c>
      <c r="AH103" s="1007">
        <f t="shared" ref="AH103" si="309">AF103</f>
        <v>157.11500000000001</v>
      </c>
      <c r="AI103" s="978">
        <f t="shared" ref="AI103" si="310">AD103</f>
        <v>6.7</v>
      </c>
      <c r="AJ103" s="982">
        <f t="shared" ref="AJ103" si="311">T103</f>
        <v>67</v>
      </c>
      <c r="AK103" s="989"/>
      <c r="AL103" s="985"/>
      <c r="AM103" s="991"/>
    </row>
    <row r="104" spans="1:39">
      <c r="A104" s="999">
        <v>45659</v>
      </c>
      <c r="B104" s="992" t="s">
        <v>481</v>
      </c>
      <c r="C104" s="992" t="s">
        <v>208</v>
      </c>
      <c r="D104" s="993" t="s">
        <v>485</v>
      </c>
      <c r="E104" s="1029" t="s">
        <v>282</v>
      </c>
      <c r="F104" s="970">
        <v>181421</v>
      </c>
      <c r="G104" s="970"/>
      <c r="H104" s="970">
        <v>181421</v>
      </c>
      <c r="I104" s="970"/>
      <c r="J104" s="971">
        <f t="shared" ref="J104" si="312">H104-F104</f>
        <v>0</v>
      </c>
      <c r="K104" s="970">
        <v>181421</v>
      </c>
      <c r="L104" s="541">
        <f t="shared" ref="L104" si="313">K104-H104</f>
        <v>0</v>
      </c>
      <c r="M104" s="970">
        <v>181504</v>
      </c>
      <c r="N104" s="970"/>
      <c r="O104" s="541">
        <f t="shared" ref="O104" si="314">M104-K104</f>
        <v>83</v>
      </c>
      <c r="P104" s="541">
        <f t="shared" ref="P104" si="315">M104-H104</f>
        <v>83</v>
      </c>
      <c r="Q104" s="970">
        <v>181504</v>
      </c>
      <c r="R104" s="970"/>
      <c r="S104" s="971">
        <f t="shared" ref="S104" si="316">Q104-M104</f>
        <v>0</v>
      </c>
      <c r="T104" s="542">
        <f t="shared" ref="T104" si="317">Q104-F104</f>
        <v>83</v>
      </c>
      <c r="U104" s="542"/>
      <c r="V104" s="541">
        <f t="shared" ref="V104" si="318">P104</f>
        <v>83</v>
      </c>
      <c r="W104" s="543">
        <f t="shared" ref="W104" si="319">T104-V104</f>
        <v>0</v>
      </c>
      <c r="X104" s="972" t="s">
        <v>520</v>
      </c>
      <c r="Y104" s="972" t="s">
        <v>492</v>
      </c>
      <c r="Z104" s="972" t="s">
        <v>29</v>
      </c>
      <c r="AA104" s="972">
        <v>2015</v>
      </c>
      <c r="AB104" s="993" t="s">
        <v>485</v>
      </c>
      <c r="AC104" s="973">
        <v>10</v>
      </c>
      <c r="AD104" s="974">
        <f t="shared" ref="AD104" si="320">T104/AC104</f>
        <v>8.3000000000000007</v>
      </c>
      <c r="AE104" s="975">
        <v>23.45</v>
      </c>
      <c r="AF104" s="544">
        <f t="shared" ref="AF104" si="321">AD104*AE104</f>
        <v>194.63500000000002</v>
      </c>
      <c r="AG104" s="1030" t="s">
        <v>279</v>
      </c>
      <c r="AH104" s="1007">
        <f t="shared" ref="AH104" si="322">AF104</f>
        <v>194.63500000000002</v>
      </c>
      <c r="AI104" s="978">
        <f t="shared" ref="AI104" si="323">AD104</f>
        <v>8.3000000000000007</v>
      </c>
      <c r="AJ104" s="982">
        <f t="shared" ref="AJ104" si="324">T104</f>
        <v>83</v>
      </c>
      <c r="AK104" s="1132" t="s">
        <v>439</v>
      </c>
      <c r="AL104" s="1088" t="s">
        <v>440</v>
      </c>
      <c r="AM104" s="1086" t="s">
        <v>2</v>
      </c>
    </row>
    <row r="105" spans="1:39">
      <c r="A105" s="999">
        <v>45660</v>
      </c>
      <c r="B105" s="992" t="s">
        <v>481</v>
      </c>
      <c r="C105" s="992" t="s">
        <v>208</v>
      </c>
      <c r="D105" s="993" t="s">
        <v>485</v>
      </c>
      <c r="E105" s="1029" t="s">
        <v>282</v>
      </c>
      <c r="F105" s="970">
        <v>181504</v>
      </c>
      <c r="G105" s="970"/>
      <c r="H105" s="970">
        <v>181504</v>
      </c>
      <c r="I105" s="970"/>
      <c r="J105" s="971">
        <f t="shared" ref="J105" si="325">H105-F105</f>
        <v>0</v>
      </c>
      <c r="K105" s="970">
        <v>181504</v>
      </c>
      <c r="L105" s="541">
        <f t="shared" ref="L105" si="326">K105-H105</f>
        <v>0</v>
      </c>
      <c r="M105" s="970">
        <v>181588</v>
      </c>
      <c r="N105" s="970"/>
      <c r="O105" s="541">
        <f t="shared" ref="O105" si="327">M105-K105</f>
        <v>84</v>
      </c>
      <c r="P105" s="541">
        <f t="shared" ref="P105" si="328">M105-H105</f>
        <v>84</v>
      </c>
      <c r="Q105" s="970">
        <v>181682</v>
      </c>
      <c r="R105" s="970"/>
      <c r="S105" s="971">
        <f t="shared" ref="S105" si="329">Q105-M105</f>
        <v>94</v>
      </c>
      <c r="T105" s="542">
        <f t="shared" ref="T105" si="330">Q105-F105</f>
        <v>178</v>
      </c>
      <c r="U105" s="542"/>
      <c r="V105" s="541">
        <f t="shared" ref="V105" si="331">P105</f>
        <v>84</v>
      </c>
      <c r="W105" s="543">
        <f t="shared" ref="W105" si="332">T105-V105</f>
        <v>94</v>
      </c>
      <c r="X105" s="972" t="s">
        <v>520</v>
      </c>
      <c r="Y105" s="972" t="s">
        <v>492</v>
      </c>
      <c r="Z105" s="972" t="s">
        <v>29</v>
      </c>
      <c r="AA105" s="972">
        <v>2015</v>
      </c>
      <c r="AB105" s="993" t="s">
        <v>485</v>
      </c>
      <c r="AC105" s="973">
        <v>10</v>
      </c>
      <c r="AD105" s="974">
        <f t="shared" ref="AD105" si="333">T105/AC105</f>
        <v>17.8</v>
      </c>
      <c r="AE105" s="975">
        <v>23.45</v>
      </c>
      <c r="AF105" s="544">
        <f t="shared" ref="AF105" si="334">AD105*AE105</f>
        <v>417.41</v>
      </c>
      <c r="AG105" s="1030" t="s">
        <v>279</v>
      </c>
      <c r="AH105" s="1007">
        <f t="shared" ref="AH105" si="335">AF105</f>
        <v>417.41</v>
      </c>
      <c r="AI105" s="978">
        <f t="shared" ref="AI105" si="336">AD105</f>
        <v>17.8</v>
      </c>
      <c r="AJ105" s="982">
        <f t="shared" ref="AJ105" si="337">T105</f>
        <v>178</v>
      </c>
      <c r="AK105" s="1107">
        <f>SUM(AH103:AH105)</f>
        <v>769.16000000000008</v>
      </c>
      <c r="AL105" s="1067">
        <v>600</v>
      </c>
      <c r="AM105" s="1073">
        <v>45663</v>
      </c>
    </row>
    <row r="106" spans="1:39">
      <c r="A106" s="999">
        <v>45663</v>
      </c>
      <c r="B106" s="992" t="s">
        <v>481</v>
      </c>
      <c r="C106" s="992" t="s">
        <v>208</v>
      </c>
      <c r="D106" s="993" t="s">
        <v>485</v>
      </c>
      <c r="E106" s="1029" t="s">
        <v>282</v>
      </c>
      <c r="F106" s="970">
        <v>181588</v>
      </c>
      <c r="G106" s="970"/>
      <c r="H106" s="970">
        <v>181588</v>
      </c>
      <c r="I106" s="970"/>
      <c r="J106" s="971">
        <f t="shared" ref="J106" si="338">H106-F106</f>
        <v>0</v>
      </c>
      <c r="K106" s="970">
        <v>181588</v>
      </c>
      <c r="L106" s="541">
        <f t="shared" ref="L106" si="339">K106-H106</f>
        <v>0</v>
      </c>
      <c r="M106" s="970">
        <v>181737</v>
      </c>
      <c r="N106" s="970"/>
      <c r="O106" s="541">
        <f t="shared" ref="O106" si="340">M106-K106</f>
        <v>149</v>
      </c>
      <c r="P106" s="541">
        <f t="shared" ref="P106" si="341">M106-H106</f>
        <v>149</v>
      </c>
      <c r="Q106" s="970">
        <v>181737</v>
      </c>
      <c r="R106" s="970"/>
      <c r="S106" s="971">
        <f t="shared" ref="S106" si="342">Q106-M106</f>
        <v>0</v>
      </c>
      <c r="T106" s="542">
        <f t="shared" ref="T106" si="343">Q106-F106</f>
        <v>149</v>
      </c>
      <c r="U106" s="542"/>
      <c r="V106" s="541">
        <f t="shared" ref="V106" si="344">P106</f>
        <v>149</v>
      </c>
      <c r="W106" s="543">
        <f t="shared" ref="W106" si="345">T106-V106</f>
        <v>0</v>
      </c>
      <c r="X106" s="972" t="s">
        <v>520</v>
      </c>
      <c r="Y106" s="972" t="s">
        <v>492</v>
      </c>
      <c r="Z106" s="972" t="s">
        <v>29</v>
      </c>
      <c r="AA106" s="972">
        <v>2015</v>
      </c>
      <c r="AB106" s="993" t="s">
        <v>485</v>
      </c>
      <c r="AC106" s="973">
        <v>12</v>
      </c>
      <c r="AD106" s="974">
        <f t="shared" ref="AD106" si="346">T106/AC106</f>
        <v>12.416666666666666</v>
      </c>
      <c r="AE106" s="975">
        <v>23.45</v>
      </c>
      <c r="AF106" s="544">
        <f t="shared" ref="AF106" si="347">AD106*AE106</f>
        <v>291.17083333333329</v>
      </c>
      <c r="AG106" s="1030" t="s">
        <v>279</v>
      </c>
      <c r="AH106" s="1007">
        <f t="shared" ref="AH106" si="348">AF106</f>
        <v>291.17083333333329</v>
      </c>
      <c r="AI106" s="978">
        <f t="shared" ref="AI106" si="349">AD106</f>
        <v>12.416666666666666</v>
      </c>
      <c r="AJ106" s="982">
        <f t="shared" ref="AJ106" si="350">T106</f>
        <v>149</v>
      </c>
      <c r="AK106" s="987"/>
      <c r="AL106" s="988"/>
    </row>
    <row r="107" spans="1:39">
      <c r="A107" s="999">
        <v>45665</v>
      </c>
      <c r="B107" s="992" t="s">
        <v>481</v>
      </c>
      <c r="C107" s="992" t="s">
        <v>208</v>
      </c>
      <c r="D107" s="993" t="s">
        <v>485</v>
      </c>
      <c r="E107" s="1029" t="s">
        <v>282</v>
      </c>
      <c r="F107" s="970">
        <v>181737</v>
      </c>
      <c r="G107" s="970"/>
      <c r="H107" s="970">
        <v>181737</v>
      </c>
      <c r="I107" s="970"/>
      <c r="J107" s="971">
        <f t="shared" ref="J107" si="351">H107-F107</f>
        <v>0</v>
      </c>
      <c r="K107" s="970">
        <v>181737</v>
      </c>
      <c r="L107" s="541">
        <f t="shared" ref="L107" si="352">K107-H107</f>
        <v>0</v>
      </c>
      <c r="M107" s="970">
        <v>181909</v>
      </c>
      <c r="N107" s="970"/>
      <c r="O107" s="541">
        <f t="shared" ref="O107" si="353">M107-K107</f>
        <v>172</v>
      </c>
      <c r="P107" s="541">
        <f t="shared" ref="P107" si="354">M107-H107</f>
        <v>172</v>
      </c>
      <c r="Q107" s="970">
        <v>181909</v>
      </c>
      <c r="R107" s="970"/>
      <c r="S107" s="971">
        <f t="shared" ref="S107" si="355">Q107-M107</f>
        <v>0</v>
      </c>
      <c r="T107" s="542">
        <f t="shared" ref="T107" si="356">Q107-F107</f>
        <v>172</v>
      </c>
      <c r="U107" s="542"/>
      <c r="V107" s="541">
        <f t="shared" ref="V107" si="357">P107</f>
        <v>172</v>
      </c>
      <c r="W107" s="543">
        <f t="shared" ref="W107" si="358">T107-V107</f>
        <v>0</v>
      </c>
      <c r="X107" s="972" t="s">
        <v>520</v>
      </c>
      <c r="Y107" s="972" t="s">
        <v>492</v>
      </c>
      <c r="Z107" s="972" t="s">
        <v>29</v>
      </c>
      <c r="AA107" s="972">
        <v>2015</v>
      </c>
      <c r="AB107" s="993" t="s">
        <v>485</v>
      </c>
      <c r="AC107" s="973">
        <v>12</v>
      </c>
      <c r="AD107" s="974">
        <f t="shared" ref="AD107" si="359">T107/AC107</f>
        <v>14.333333333333334</v>
      </c>
      <c r="AE107" s="975">
        <v>23.45</v>
      </c>
      <c r="AF107" s="544">
        <f t="shared" ref="AF107" si="360">AD107*AE107</f>
        <v>336.11666666666667</v>
      </c>
      <c r="AG107" s="1030" t="s">
        <v>279</v>
      </c>
      <c r="AH107" s="1007">
        <f t="shared" ref="AH107" si="361">AF107</f>
        <v>336.11666666666667</v>
      </c>
      <c r="AI107" s="978">
        <f t="shared" ref="AI107" si="362">AD107</f>
        <v>14.333333333333334</v>
      </c>
      <c r="AJ107" s="982">
        <f t="shared" ref="AJ107" si="363">T107</f>
        <v>172</v>
      </c>
      <c r="AK107" s="1132" t="s">
        <v>439</v>
      </c>
      <c r="AL107" s="1088" t="s">
        <v>440</v>
      </c>
      <c r="AM107" s="1086" t="s">
        <v>2</v>
      </c>
    </row>
    <row r="108" spans="1:39">
      <c r="A108" s="999">
        <v>45666</v>
      </c>
      <c r="B108" s="992" t="s">
        <v>481</v>
      </c>
      <c r="C108" s="992" t="s">
        <v>208</v>
      </c>
      <c r="D108" s="993" t="s">
        <v>485</v>
      </c>
      <c r="E108" s="1029" t="s">
        <v>282</v>
      </c>
      <c r="F108" s="970">
        <v>181909</v>
      </c>
      <c r="G108" s="970"/>
      <c r="H108" s="970">
        <v>181909</v>
      </c>
      <c r="I108" s="970"/>
      <c r="J108" s="971">
        <f t="shared" ref="J108" si="364">H108-F108</f>
        <v>0</v>
      </c>
      <c r="K108" s="970">
        <v>181909</v>
      </c>
      <c r="L108" s="541">
        <f t="shared" ref="L108" si="365">K108-H108</f>
        <v>0</v>
      </c>
      <c r="M108" s="970">
        <v>182003</v>
      </c>
      <c r="N108" s="970"/>
      <c r="O108" s="541">
        <f t="shared" ref="O108" si="366">M108-K108</f>
        <v>94</v>
      </c>
      <c r="P108" s="541">
        <f t="shared" ref="P108" si="367">M108-H108</f>
        <v>94</v>
      </c>
      <c r="Q108" s="970">
        <v>182003</v>
      </c>
      <c r="R108" s="970"/>
      <c r="S108" s="971">
        <f t="shared" ref="S108" si="368">Q108-M108</f>
        <v>0</v>
      </c>
      <c r="T108" s="542">
        <f t="shared" ref="T108" si="369">Q108-F108</f>
        <v>94</v>
      </c>
      <c r="U108" s="542"/>
      <c r="V108" s="541">
        <f t="shared" ref="V108" si="370">P108</f>
        <v>94</v>
      </c>
      <c r="W108" s="543">
        <f t="shared" ref="W108" si="371">T108-V108</f>
        <v>0</v>
      </c>
      <c r="X108" s="972" t="s">
        <v>520</v>
      </c>
      <c r="Y108" s="972" t="s">
        <v>492</v>
      </c>
      <c r="Z108" s="972" t="s">
        <v>29</v>
      </c>
      <c r="AA108" s="972">
        <v>2015</v>
      </c>
      <c r="AB108" s="993" t="s">
        <v>485</v>
      </c>
      <c r="AC108" s="973">
        <v>12</v>
      </c>
      <c r="AD108" s="974">
        <f t="shared" ref="AD108" si="372">T108/AC108</f>
        <v>7.833333333333333</v>
      </c>
      <c r="AE108" s="975">
        <v>23.45</v>
      </c>
      <c r="AF108" s="544">
        <f t="shared" ref="AF108" si="373">AD108*AE108</f>
        <v>183.69166666666666</v>
      </c>
      <c r="AG108" s="1030" t="s">
        <v>279</v>
      </c>
      <c r="AH108" s="1007">
        <f t="shared" ref="AH108" si="374">AF108</f>
        <v>183.69166666666666</v>
      </c>
      <c r="AI108" s="978">
        <f t="shared" ref="AI108" si="375">AD108</f>
        <v>7.833333333333333</v>
      </c>
      <c r="AJ108" s="982">
        <f t="shared" ref="AJ108" si="376">T108</f>
        <v>94</v>
      </c>
      <c r="AK108" s="1107">
        <f>SUM(AH106:AH108)</f>
        <v>810.97916666666652</v>
      </c>
      <c r="AL108" s="1067">
        <v>700</v>
      </c>
      <c r="AM108" s="1073">
        <v>45667</v>
      </c>
    </row>
    <row r="109" spans="1:39">
      <c r="A109" s="999">
        <v>45667</v>
      </c>
      <c r="B109" s="992" t="s">
        <v>481</v>
      </c>
      <c r="C109" s="992" t="s">
        <v>208</v>
      </c>
      <c r="D109" s="993" t="s">
        <v>485</v>
      </c>
      <c r="E109" s="1029" t="s">
        <v>282</v>
      </c>
      <c r="F109" s="970">
        <v>182003</v>
      </c>
      <c r="G109" s="970"/>
      <c r="H109" s="970">
        <v>182003</v>
      </c>
      <c r="I109" s="970"/>
      <c r="J109" s="971">
        <f t="shared" ref="J109" si="377">H109-F109</f>
        <v>0</v>
      </c>
      <c r="K109" s="970">
        <v>182003</v>
      </c>
      <c r="L109" s="541">
        <f t="shared" ref="L109" si="378">K109-H109</f>
        <v>0</v>
      </c>
      <c r="M109" s="970">
        <v>182085</v>
      </c>
      <c r="N109" s="970"/>
      <c r="O109" s="541">
        <f t="shared" ref="O109" si="379">M109-K109</f>
        <v>82</v>
      </c>
      <c r="P109" s="541">
        <f t="shared" ref="P109" si="380">M109-H109</f>
        <v>82</v>
      </c>
      <c r="Q109" s="970">
        <v>182085</v>
      </c>
      <c r="R109" s="970"/>
      <c r="S109" s="971">
        <f t="shared" ref="S109" si="381">Q109-M109</f>
        <v>0</v>
      </c>
      <c r="T109" s="542">
        <f t="shared" ref="T109" si="382">Q109-F109</f>
        <v>82</v>
      </c>
      <c r="U109" s="542"/>
      <c r="V109" s="541">
        <f t="shared" ref="V109" si="383">P109</f>
        <v>82</v>
      </c>
      <c r="W109" s="543">
        <f t="shared" ref="W109" si="384">T109-V109</f>
        <v>0</v>
      </c>
      <c r="X109" s="972" t="s">
        <v>520</v>
      </c>
      <c r="Y109" s="972" t="s">
        <v>492</v>
      </c>
      <c r="Z109" s="972" t="s">
        <v>29</v>
      </c>
      <c r="AA109" s="972">
        <v>2015</v>
      </c>
      <c r="AB109" s="993" t="s">
        <v>485</v>
      </c>
      <c r="AC109" s="973">
        <v>12</v>
      </c>
      <c r="AD109" s="974">
        <f t="shared" ref="AD109" si="385">T109/AC109</f>
        <v>6.833333333333333</v>
      </c>
      <c r="AE109" s="975">
        <v>23.45</v>
      </c>
      <c r="AF109" s="544">
        <f t="shared" ref="AF109" si="386">AD109*AE109</f>
        <v>160.24166666666665</v>
      </c>
      <c r="AG109" s="1030" t="s">
        <v>279</v>
      </c>
      <c r="AH109" s="1007">
        <f t="shared" ref="AH109" si="387">AF109</f>
        <v>160.24166666666665</v>
      </c>
      <c r="AI109" s="978">
        <f t="shared" ref="AI109" si="388">AD109</f>
        <v>6.833333333333333</v>
      </c>
      <c r="AJ109" s="982">
        <f t="shared" ref="AJ109" si="389">T109</f>
        <v>82</v>
      </c>
      <c r="AK109" s="989"/>
      <c r="AL109" s="985"/>
      <c r="AM109" s="991"/>
    </row>
    <row r="110" spans="1:39">
      <c r="A110" s="999">
        <v>45668</v>
      </c>
      <c r="B110" s="992" t="s">
        <v>481</v>
      </c>
      <c r="C110" s="992" t="s">
        <v>208</v>
      </c>
      <c r="D110" s="993" t="s">
        <v>434</v>
      </c>
      <c r="E110" s="1029" t="s">
        <v>282</v>
      </c>
      <c r="F110" s="970">
        <v>182085</v>
      </c>
      <c r="G110" s="970"/>
      <c r="H110" s="970">
        <v>182085</v>
      </c>
      <c r="I110" s="970"/>
      <c r="J110" s="971">
        <f t="shared" ref="J110" si="390">H110-F110</f>
        <v>0</v>
      </c>
      <c r="K110" s="970">
        <v>182085</v>
      </c>
      <c r="L110" s="541">
        <f t="shared" ref="L110" si="391">K110-H110</f>
        <v>0</v>
      </c>
      <c r="M110" s="970">
        <v>182160</v>
      </c>
      <c r="N110" s="970"/>
      <c r="O110" s="541">
        <f t="shared" ref="O110" si="392">M110-K110</f>
        <v>75</v>
      </c>
      <c r="P110" s="541">
        <f t="shared" ref="P110" si="393">M110-H110</f>
        <v>75</v>
      </c>
      <c r="Q110" s="970">
        <v>182160</v>
      </c>
      <c r="R110" s="970"/>
      <c r="S110" s="971">
        <f t="shared" ref="S110" si="394">Q110-M110</f>
        <v>0</v>
      </c>
      <c r="T110" s="542">
        <f t="shared" ref="T110" si="395">Q110-F110</f>
        <v>75</v>
      </c>
      <c r="U110" s="542"/>
      <c r="V110" s="541">
        <f t="shared" ref="V110" si="396">P110</f>
        <v>75</v>
      </c>
      <c r="W110" s="543">
        <f t="shared" ref="W110" si="397">T110-V110</f>
        <v>0</v>
      </c>
      <c r="X110" s="972" t="s">
        <v>520</v>
      </c>
      <c r="Y110" s="972" t="s">
        <v>492</v>
      </c>
      <c r="Z110" s="972" t="s">
        <v>29</v>
      </c>
      <c r="AA110" s="972">
        <v>2015</v>
      </c>
      <c r="AB110" s="993" t="s">
        <v>485</v>
      </c>
      <c r="AC110" s="973">
        <v>12</v>
      </c>
      <c r="AD110" s="974">
        <f t="shared" ref="AD110" si="398">T110/AC110</f>
        <v>6.25</v>
      </c>
      <c r="AE110" s="975">
        <v>23.45</v>
      </c>
      <c r="AF110" s="544">
        <f t="shared" ref="AF110" si="399">AD110*AE110</f>
        <v>146.5625</v>
      </c>
      <c r="AG110" s="1030" t="s">
        <v>279</v>
      </c>
      <c r="AH110" s="1007">
        <f t="shared" ref="AH110" si="400">AF110</f>
        <v>146.5625</v>
      </c>
      <c r="AI110" s="978">
        <f t="shared" ref="AI110" si="401">AD110</f>
        <v>6.25</v>
      </c>
      <c r="AJ110" s="982">
        <f t="shared" ref="AJ110" si="402">T110</f>
        <v>75</v>
      </c>
      <c r="AK110" s="987"/>
      <c r="AL110" s="988"/>
    </row>
    <row r="111" spans="1:39">
      <c r="A111" s="999">
        <v>45670</v>
      </c>
      <c r="B111" s="992" t="s">
        <v>481</v>
      </c>
      <c r="C111" s="992" t="s">
        <v>208</v>
      </c>
      <c r="D111" s="993" t="s">
        <v>485</v>
      </c>
      <c r="E111" s="1029" t="s">
        <v>282</v>
      </c>
      <c r="F111" s="970">
        <v>182160</v>
      </c>
      <c r="G111" s="970"/>
      <c r="H111" s="970">
        <v>182160</v>
      </c>
      <c r="I111" s="970"/>
      <c r="J111" s="971">
        <f t="shared" ref="J111" si="403">H111-F111</f>
        <v>0</v>
      </c>
      <c r="K111" s="970">
        <v>182160</v>
      </c>
      <c r="L111" s="541">
        <f t="shared" ref="L111" si="404">K111-H111</f>
        <v>0</v>
      </c>
      <c r="M111" s="970">
        <v>182236</v>
      </c>
      <c r="N111" s="970"/>
      <c r="O111" s="541">
        <f t="shared" ref="O111" si="405">M111-K111</f>
        <v>76</v>
      </c>
      <c r="P111" s="541">
        <f t="shared" ref="P111" si="406">M111-H111</f>
        <v>76</v>
      </c>
      <c r="Q111" s="970">
        <v>182236</v>
      </c>
      <c r="R111" s="970"/>
      <c r="S111" s="971">
        <f t="shared" ref="S111" si="407">Q111-M111</f>
        <v>0</v>
      </c>
      <c r="T111" s="542">
        <f t="shared" ref="T111" si="408">Q111-F111</f>
        <v>76</v>
      </c>
      <c r="U111" s="542"/>
      <c r="V111" s="541">
        <f t="shared" ref="V111" si="409">P111</f>
        <v>76</v>
      </c>
      <c r="W111" s="543">
        <f t="shared" ref="W111" si="410">T111-V111</f>
        <v>0</v>
      </c>
      <c r="X111" s="972" t="s">
        <v>520</v>
      </c>
      <c r="Y111" s="972" t="s">
        <v>492</v>
      </c>
      <c r="Z111" s="972" t="s">
        <v>29</v>
      </c>
      <c r="AA111" s="972">
        <v>2015</v>
      </c>
      <c r="AB111" s="993" t="s">
        <v>485</v>
      </c>
      <c r="AC111" s="973">
        <v>12</v>
      </c>
      <c r="AD111" s="974">
        <f t="shared" ref="AD111" si="411">T111/AC111</f>
        <v>6.333333333333333</v>
      </c>
      <c r="AE111" s="975">
        <v>23.45</v>
      </c>
      <c r="AF111" s="544">
        <f t="shared" ref="AF111" si="412">AD111*AE111</f>
        <v>148.51666666666665</v>
      </c>
      <c r="AG111" s="1030" t="s">
        <v>279</v>
      </c>
      <c r="AH111" s="1007">
        <f t="shared" ref="AH111" si="413">AF111</f>
        <v>148.51666666666665</v>
      </c>
      <c r="AI111" s="978">
        <f t="shared" ref="AI111" si="414">AD111</f>
        <v>6.333333333333333</v>
      </c>
      <c r="AJ111" s="982">
        <f t="shared" ref="AJ111" si="415">T111</f>
        <v>76</v>
      </c>
      <c r="AK111" s="1132" t="s">
        <v>439</v>
      </c>
      <c r="AL111" s="1088" t="s">
        <v>440</v>
      </c>
      <c r="AM111" s="1086" t="s">
        <v>2</v>
      </c>
    </row>
    <row r="112" spans="1:39">
      <c r="A112" s="999">
        <v>45671</v>
      </c>
      <c r="B112" s="992" t="s">
        <v>481</v>
      </c>
      <c r="C112" s="992" t="s">
        <v>208</v>
      </c>
      <c r="D112" s="993" t="s">
        <v>485</v>
      </c>
      <c r="E112" s="1029" t="s">
        <v>282</v>
      </c>
      <c r="F112" s="970">
        <v>182236</v>
      </c>
      <c r="G112" s="970"/>
      <c r="H112" s="970">
        <v>182236</v>
      </c>
      <c r="I112" s="970"/>
      <c r="J112" s="971">
        <f t="shared" ref="J112" si="416">H112-F112</f>
        <v>0</v>
      </c>
      <c r="K112" s="970">
        <v>182236</v>
      </c>
      <c r="L112" s="541">
        <f t="shared" ref="L112" si="417">K112-H112</f>
        <v>0</v>
      </c>
      <c r="M112" s="970">
        <v>182378</v>
      </c>
      <c r="N112" s="970"/>
      <c r="O112" s="541">
        <f t="shared" ref="O112" si="418">M112-K112</f>
        <v>142</v>
      </c>
      <c r="P112" s="541">
        <f t="shared" ref="P112" si="419">M112-H112</f>
        <v>142</v>
      </c>
      <c r="Q112" s="970">
        <v>182378</v>
      </c>
      <c r="R112" s="970"/>
      <c r="S112" s="971">
        <f t="shared" ref="S112" si="420">Q112-M112</f>
        <v>0</v>
      </c>
      <c r="T112" s="542">
        <f t="shared" ref="T112" si="421">Q112-F112</f>
        <v>142</v>
      </c>
      <c r="U112" s="542"/>
      <c r="V112" s="541">
        <f t="shared" ref="V112" si="422">P112</f>
        <v>142</v>
      </c>
      <c r="W112" s="543">
        <f t="shared" ref="W112" si="423">T112-V112</f>
        <v>0</v>
      </c>
      <c r="X112" s="972" t="s">
        <v>520</v>
      </c>
      <c r="Y112" s="972" t="s">
        <v>492</v>
      </c>
      <c r="Z112" s="972" t="s">
        <v>29</v>
      </c>
      <c r="AA112" s="972">
        <v>2015</v>
      </c>
      <c r="AB112" s="993" t="s">
        <v>485</v>
      </c>
      <c r="AC112" s="973">
        <v>12</v>
      </c>
      <c r="AD112" s="974">
        <f t="shared" ref="AD112" si="424">T112/AC112</f>
        <v>11.833333333333334</v>
      </c>
      <c r="AE112" s="975">
        <v>23.45</v>
      </c>
      <c r="AF112" s="544">
        <f t="shared" ref="AF112" si="425">AD112*AE112</f>
        <v>277.49166666666667</v>
      </c>
      <c r="AG112" s="1030" t="s">
        <v>279</v>
      </c>
      <c r="AH112" s="1007">
        <f t="shared" ref="AH112" si="426">AF112</f>
        <v>277.49166666666667</v>
      </c>
      <c r="AI112" s="978">
        <f t="shared" ref="AI112" si="427">AD112</f>
        <v>11.833333333333334</v>
      </c>
      <c r="AJ112" s="982">
        <f t="shared" ref="AJ112" si="428">T112</f>
        <v>142</v>
      </c>
      <c r="AK112" s="1107">
        <f>SUM(AH109:AH112)</f>
        <v>732.8125</v>
      </c>
      <c r="AL112" s="1067">
        <v>700</v>
      </c>
      <c r="AM112" s="1073">
        <v>45672</v>
      </c>
    </row>
    <row r="113" spans="1:39">
      <c r="A113" s="999">
        <v>45674</v>
      </c>
      <c r="B113" s="992" t="s">
        <v>481</v>
      </c>
      <c r="C113" s="992" t="s">
        <v>208</v>
      </c>
      <c r="D113" s="993" t="s">
        <v>485</v>
      </c>
      <c r="E113" s="1029" t="s">
        <v>282</v>
      </c>
      <c r="F113" s="970">
        <v>182378</v>
      </c>
      <c r="G113" s="970"/>
      <c r="H113" s="970">
        <v>182378</v>
      </c>
      <c r="I113" s="970"/>
      <c r="J113" s="971">
        <f t="shared" ref="J113" si="429">H113-F113</f>
        <v>0</v>
      </c>
      <c r="K113" s="970">
        <v>182378</v>
      </c>
      <c r="L113" s="541">
        <f t="shared" ref="L113" si="430">K113-H113</f>
        <v>0</v>
      </c>
      <c r="M113" s="970">
        <v>182581</v>
      </c>
      <c r="N113" s="970"/>
      <c r="O113" s="541">
        <f t="shared" ref="O113" si="431">M113-K113</f>
        <v>203</v>
      </c>
      <c r="P113" s="541">
        <f t="shared" ref="P113" si="432">M113-H113</f>
        <v>203</v>
      </c>
      <c r="Q113" s="970">
        <v>182581</v>
      </c>
      <c r="R113" s="970"/>
      <c r="S113" s="971">
        <f t="shared" ref="S113" si="433">Q113-M113</f>
        <v>0</v>
      </c>
      <c r="T113" s="542">
        <f t="shared" ref="T113" si="434">Q113-F113</f>
        <v>203</v>
      </c>
      <c r="U113" s="542"/>
      <c r="V113" s="541">
        <f t="shared" ref="V113" si="435">P113</f>
        <v>203</v>
      </c>
      <c r="W113" s="543">
        <f t="shared" ref="W113" si="436">T113-V113</f>
        <v>0</v>
      </c>
      <c r="X113" s="972" t="s">
        <v>520</v>
      </c>
      <c r="Y113" s="972" t="s">
        <v>492</v>
      </c>
      <c r="Z113" s="972" t="s">
        <v>29</v>
      </c>
      <c r="AA113" s="972">
        <v>2015</v>
      </c>
      <c r="AB113" s="993" t="s">
        <v>485</v>
      </c>
      <c r="AC113" s="973">
        <v>12</v>
      </c>
      <c r="AD113" s="974">
        <f t="shared" ref="AD113" si="437">T113/AC113</f>
        <v>16.916666666666668</v>
      </c>
      <c r="AE113" s="975">
        <v>23.45</v>
      </c>
      <c r="AF113" s="544">
        <f t="shared" ref="AF113" si="438">AD113*AE113</f>
        <v>396.69583333333333</v>
      </c>
      <c r="AG113" s="1030" t="s">
        <v>279</v>
      </c>
      <c r="AH113" s="1007">
        <f t="shared" ref="AH113" si="439">AF113</f>
        <v>396.69583333333333</v>
      </c>
      <c r="AI113" s="978">
        <f t="shared" ref="AI113" si="440">AD113</f>
        <v>16.916666666666668</v>
      </c>
      <c r="AJ113" s="982">
        <f t="shared" ref="AJ113" si="441">T113</f>
        <v>203</v>
      </c>
      <c r="AK113" s="987"/>
      <c r="AL113" s="988"/>
    </row>
    <row r="114" spans="1:39">
      <c r="A114" s="999">
        <v>45675</v>
      </c>
      <c r="B114" s="992" t="s">
        <v>481</v>
      </c>
      <c r="C114" s="992" t="s">
        <v>208</v>
      </c>
      <c r="D114" s="993" t="s">
        <v>485</v>
      </c>
      <c r="E114" s="1029" t="s">
        <v>282</v>
      </c>
      <c r="F114" s="970">
        <v>182581</v>
      </c>
      <c r="G114" s="970"/>
      <c r="H114" s="970">
        <v>182581</v>
      </c>
      <c r="I114" s="970"/>
      <c r="J114" s="971">
        <f t="shared" ref="J114" si="442">H114-F114</f>
        <v>0</v>
      </c>
      <c r="K114" s="970">
        <v>182581</v>
      </c>
      <c r="L114" s="541">
        <f t="shared" ref="L114" si="443">K114-H114</f>
        <v>0</v>
      </c>
      <c r="M114" s="970">
        <v>182685</v>
      </c>
      <c r="N114" s="970"/>
      <c r="O114" s="541">
        <f t="shared" ref="O114" si="444">M114-K114</f>
        <v>104</v>
      </c>
      <c r="P114" s="541">
        <f t="shared" ref="P114" si="445">M114-H114</f>
        <v>104</v>
      </c>
      <c r="Q114" s="970">
        <v>182685</v>
      </c>
      <c r="R114" s="970"/>
      <c r="S114" s="971">
        <f t="shared" ref="S114" si="446">Q114-M114</f>
        <v>0</v>
      </c>
      <c r="T114" s="542">
        <f t="shared" ref="T114" si="447">Q114-F114</f>
        <v>104</v>
      </c>
      <c r="U114" s="542"/>
      <c r="V114" s="541">
        <f t="shared" ref="V114" si="448">P114</f>
        <v>104</v>
      </c>
      <c r="W114" s="543">
        <f t="shared" ref="W114" si="449">T114-V114</f>
        <v>0</v>
      </c>
      <c r="X114" s="972" t="s">
        <v>520</v>
      </c>
      <c r="Y114" s="972" t="s">
        <v>492</v>
      </c>
      <c r="Z114" s="972" t="s">
        <v>29</v>
      </c>
      <c r="AA114" s="972">
        <v>2015</v>
      </c>
      <c r="AB114" s="993" t="s">
        <v>485</v>
      </c>
      <c r="AC114" s="973">
        <v>12</v>
      </c>
      <c r="AD114" s="974">
        <f t="shared" ref="AD114" si="450">T114/AC114</f>
        <v>8.6666666666666661</v>
      </c>
      <c r="AE114" s="975">
        <v>23.45</v>
      </c>
      <c r="AF114" s="544">
        <f t="shared" ref="AF114" si="451">AD114*AE114</f>
        <v>203.23333333333332</v>
      </c>
      <c r="AG114" s="1030" t="s">
        <v>279</v>
      </c>
      <c r="AH114" s="1007">
        <f t="shared" ref="AH114" si="452">AF114</f>
        <v>203.23333333333332</v>
      </c>
      <c r="AI114" s="978">
        <f t="shared" ref="AI114" si="453">AD114</f>
        <v>8.6666666666666661</v>
      </c>
      <c r="AJ114" s="982">
        <f t="shared" ref="AJ114" si="454">T114</f>
        <v>104</v>
      </c>
      <c r="AK114" s="1132" t="s">
        <v>439</v>
      </c>
      <c r="AL114" s="1088" t="s">
        <v>440</v>
      </c>
      <c r="AM114" s="1086" t="s">
        <v>2</v>
      </c>
    </row>
    <row r="115" spans="1:39">
      <c r="A115" s="999">
        <v>45677</v>
      </c>
      <c r="B115" s="992" t="s">
        <v>481</v>
      </c>
      <c r="C115" s="992" t="s">
        <v>208</v>
      </c>
      <c r="D115" s="993" t="s">
        <v>485</v>
      </c>
      <c r="E115" s="1029" t="s">
        <v>282</v>
      </c>
      <c r="F115" s="970">
        <v>182685</v>
      </c>
      <c r="G115" s="970"/>
      <c r="H115" s="970">
        <v>182685</v>
      </c>
      <c r="I115" s="970"/>
      <c r="J115" s="971">
        <f t="shared" ref="J115" si="455">H115-F115</f>
        <v>0</v>
      </c>
      <c r="K115" s="970">
        <v>182685</v>
      </c>
      <c r="L115" s="541">
        <f t="shared" ref="L115" si="456">K115-H115</f>
        <v>0</v>
      </c>
      <c r="M115" s="970">
        <v>182764</v>
      </c>
      <c r="N115" s="970"/>
      <c r="O115" s="541">
        <f t="shared" ref="O115" si="457">M115-K115</f>
        <v>79</v>
      </c>
      <c r="P115" s="541">
        <f t="shared" ref="P115" si="458">M115-H115</f>
        <v>79</v>
      </c>
      <c r="Q115" s="970">
        <v>182764</v>
      </c>
      <c r="R115" s="970"/>
      <c r="S115" s="971">
        <f t="shared" ref="S115" si="459">Q115-M115</f>
        <v>0</v>
      </c>
      <c r="T115" s="542">
        <f t="shared" ref="T115" si="460">Q115-F115</f>
        <v>79</v>
      </c>
      <c r="U115" s="542"/>
      <c r="V115" s="541">
        <f t="shared" ref="V115" si="461">P115</f>
        <v>79</v>
      </c>
      <c r="W115" s="543">
        <f t="shared" ref="W115" si="462">T115-V115</f>
        <v>0</v>
      </c>
      <c r="X115" s="972" t="s">
        <v>520</v>
      </c>
      <c r="Y115" s="972" t="s">
        <v>492</v>
      </c>
      <c r="Z115" s="972" t="s">
        <v>29</v>
      </c>
      <c r="AA115" s="972">
        <v>2015</v>
      </c>
      <c r="AB115" s="993" t="s">
        <v>485</v>
      </c>
      <c r="AC115" s="973">
        <v>12</v>
      </c>
      <c r="AD115" s="974">
        <f t="shared" ref="AD115" si="463">T115/AC115</f>
        <v>6.583333333333333</v>
      </c>
      <c r="AE115" s="975">
        <v>23.45</v>
      </c>
      <c r="AF115" s="544">
        <f t="shared" ref="AF115" si="464">AD115*AE115</f>
        <v>154.37916666666666</v>
      </c>
      <c r="AG115" s="1030" t="s">
        <v>279</v>
      </c>
      <c r="AH115" s="1007">
        <f t="shared" ref="AH115" si="465">AF115</f>
        <v>154.37916666666666</v>
      </c>
      <c r="AI115" s="978">
        <f t="shared" ref="AI115" si="466">AD115</f>
        <v>6.583333333333333</v>
      </c>
      <c r="AJ115" s="982">
        <f t="shared" ref="AJ115" si="467">T115</f>
        <v>79</v>
      </c>
      <c r="AK115" s="1107">
        <f>SUM(AH113:AH115)</f>
        <v>754.30833333333339</v>
      </c>
      <c r="AL115" s="1067">
        <v>700</v>
      </c>
      <c r="AM115" s="1073">
        <v>45678</v>
      </c>
    </row>
    <row r="116" spans="1:39">
      <c r="A116" s="999">
        <v>45678</v>
      </c>
      <c r="B116" s="992" t="s">
        <v>481</v>
      </c>
      <c r="C116" s="992" t="s">
        <v>208</v>
      </c>
      <c r="D116" s="993" t="s">
        <v>485</v>
      </c>
      <c r="E116" s="1029" t="s">
        <v>282</v>
      </c>
      <c r="F116" s="970">
        <v>182764</v>
      </c>
      <c r="G116" s="970"/>
      <c r="H116" s="970">
        <v>182764</v>
      </c>
      <c r="I116" s="970"/>
      <c r="J116" s="971">
        <f t="shared" ref="J116" si="468">H116-F116</f>
        <v>0</v>
      </c>
      <c r="K116" s="970">
        <v>182764</v>
      </c>
      <c r="L116" s="541">
        <f t="shared" ref="L116" si="469">K116-H116</f>
        <v>0</v>
      </c>
      <c r="M116" s="970">
        <v>182841</v>
      </c>
      <c r="N116" s="970"/>
      <c r="O116" s="541">
        <f t="shared" ref="O116" si="470">M116-K116</f>
        <v>77</v>
      </c>
      <c r="P116" s="541">
        <f t="shared" ref="P116" si="471">M116-H116</f>
        <v>77</v>
      </c>
      <c r="Q116" s="970">
        <v>182841</v>
      </c>
      <c r="R116" s="970"/>
      <c r="S116" s="971">
        <f t="shared" ref="S116" si="472">Q116-M116</f>
        <v>0</v>
      </c>
      <c r="T116" s="542">
        <f t="shared" ref="T116" si="473">Q116-F116</f>
        <v>77</v>
      </c>
      <c r="U116" s="542"/>
      <c r="V116" s="541">
        <f t="shared" ref="V116" si="474">P116</f>
        <v>77</v>
      </c>
      <c r="W116" s="543">
        <f t="shared" ref="W116" si="475">T116-V116</f>
        <v>0</v>
      </c>
      <c r="X116" s="972" t="s">
        <v>520</v>
      </c>
      <c r="Y116" s="972" t="s">
        <v>492</v>
      </c>
      <c r="Z116" s="972" t="s">
        <v>29</v>
      </c>
      <c r="AA116" s="972">
        <v>2015</v>
      </c>
      <c r="AB116" s="993" t="s">
        <v>485</v>
      </c>
      <c r="AC116" s="973">
        <v>12</v>
      </c>
      <c r="AD116" s="974">
        <f t="shared" ref="AD116" si="476">T116/AC116</f>
        <v>6.416666666666667</v>
      </c>
      <c r="AE116" s="975">
        <v>23.45</v>
      </c>
      <c r="AF116" s="544">
        <f t="shared" ref="AF116" si="477">AD116*AE116</f>
        <v>150.47083333333333</v>
      </c>
      <c r="AG116" s="1030" t="s">
        <v>279</v>
      </c>
      <c r="AH116" s="1007">
        <f t="shared" ref="AH116" si="478">AF116</f>
        <v>150.47083333333333</v>
      </c>
      <c r="AI116" s="978">
        <f t="shared" ref="AI116" si="479">AD116</f>
        <v>6.416666666666667</v>
      </c>
      <c r="AJ116" s="982">
        <f t="shared" ref="AJ116" si="480">T116</f>
        <v>77</v>
      </c>
      <c r="AK116" s="987"/>
      <c r="AL116" s="988"/>
    </row>
    <row r="117" spans="1:39">
      <c r="A117" s="999">
        <v>45679</v>
      </c>
      <c r="B117" s="992" t="s">
        <v>481</v>
      </c>
      <c r="C117" s="992" t="s">
        <v>208</v>
      </c>
      <c r="D117" s="993" t="s">
        <v>485</v>
      </c>
      <c r="E117" s="1029" t="s">
        <v>282</v>
      </c>
      <c r="F117" s="970">
        <v>182841</v>
      </c>
      <c r="G117" s="970"/>
      <c r="H117" s="970">
        <v>182841</v>
      </c>
      <c r="I117" s="970"/>
      <c r="J117" s="971">
        <f t="shared" ref="J117" si="481">H117-F117</f>
        <v>0</v>
      </c>
      <c r="K117" s="970">
        <v>182841</v>
      </c>
      <c r="L117" s="541">
        <f t="shared" ref="L117" si="482">K117-H117</f>
        <v>0</v>
      </c>
      <c r="M117" s="970">
        <v>182970</v>
      </c>
      <c r="N117" s="970"/>
      <c r="O117" s="541">
        <f t="shared" ref="O117" si="483">M117-K117</f>
        <v>129</v>
      </c>
      <c r="P117" s="541">
        <f t="shared" ref="P117" si="484">M117-H117</f>
        <v>129</v>
      </c>
      <c r="Q117" s="970">
        <v>182970</v>
      </c>
      <c r="R117" s="970"/>
      <c r="S117" s="971">
        <f t="shared" ref="S117" si="485">Q117-M117</f>
        <v>0</v>
      </c>
      <c r="T117" s="542">
        <f t="shared" ref="T117" si="486">Q117-F117</f>
        <v>129</v>
      </c>
      <c r="U117" s="542"/>
      <c r="V117" s="541">
        <f t="shared" ref="V117" si="487">P117</f>
        <v>129</v>
      </c>
      <c r="W117" s="543">
        <f t="shared" ref="W117" si="488">T117-V117</f>
        <v>0</v>
      </c>
      <c r="X117" s="972" t="s">
        <v>520</v>
      </c>
      <c r="Y117" s="972" t="s">
        <v>492</v>
      </c>
      <c r="Z117" s="972" t="s">
        <v>29</v>
      </c>
      <c r="AA117" s="972">
        <v>2015</v>
      </c>
      <c r="AB117" s="993" t="s">
        <v>485</v>
      </c>
      <c r="AC117" s="973">
        <v>12</v>
      </c>
      <c r="AD117" s="974">
        <f t="shared" ref="AD117" si="489">T117/AC117</f>
        <v>10.75</v>
      </c>
      <c r="AE117" s="975">
        <v>23.45</v>
      </c>
      <c r="AF117" s="544">
        <f t="shared" ref="AF117" si="490">AD117*AE117</f>
        <v>252.08750000000001</v>
      </c>
      <c r="AG117" s="1030" t="s">
        <v>279</v>
      </c>
      <c r="AH117" s="1007">
        <f t="shared" ref="AH117" si="491">AF117</f>
        <v>252.08750000000001</v>
      </c>
      <c r="AI117" s="978">
        <f t="shared" ref="AI117" si="492">AD117</f>
        <v>10.75</v>
      </c>
      <c r="AJ117" s="982">
        <f t="shared" ref="AJ117" si="493">T117</f>
        <v>129</v>
      </c>
      <c r="AK117" s="1132" t="s">
        <v>439</v>
      </c>
      <c r="AL117" s="1088" t="s">
        <v>440</v>
      </c>
      <c r="AM117" s="1086" t="s">
        <v>2</v>
      </c>
    </row>
    <row r="118" spans="1:39">
      <c r="A118" s="999">
        <v>45680</v>
      </c>
      <c r="B118" s="992" t="s">
        <v>481</v>
      </c>
      <c r="C118" s="992" t="s">
        <v>208</v>
      </c>
      <c r="D118" s="993" t="s">
        <v>485</v>
      </c>
      <c r="E118" s="1029" t="s">
        <v>282</v>
      </c>
      <c r="F118" s="970">
        <v>182970</v>
      </c>
      <c r="G118" s="970"/>
      <c r="H118" s="970">
        <v>182970</v>
      </c>
      <c r="I118" s="970"/>
      <c r="J118" s="971">
        <f t="shared" ref="J118" si="494">H118-F118</f>
        <v>0</v>
      </c>
      <c r="K118" s="970">
        <v>182970</v>
      </c>
      <c r="L118" s="541">
        <f t="shared" ref="L118" si="495">K118-H118</f>
        <v>0</v>
      </c>
      <c r="M118" s="970">
        <v>183042</v>
      </c>
      <c r="N118" s="970"/>
      <c r="O118" s="541">
        <f t="shared" ref="O118" si="496">M118-K118</f>
        <v>72</v>
      </c>
      <c r="P118" s="541">
        <f t="shared" ref="P118" si="497">M118-H118</f>
        <v>72</v>
      </c>
      <c r="Q118" s="970">
        <v>183042</v>
      </c>
      <c r="R118" s="970"/>
      <c r="S118" s="971">
        <f t="shared" ref="S118" si="498">Q118-M118</f>
        <v>0</v>
      </c>
      <c r="T118" s="542">
        <f t="shared" ref="T118" si="499">Q118-F118</f>
        <v>72</v>
      </c>
      <c r="U118" s="542"/>
      <c r="V118" s="541">
        <f t="shared" ref="V118" si="500">P118</f>
        <v>72</v>
      </c>
      <c r="W118" s="543">
        <f t="shared" ref="W118" si="501">T118-V118</f>
        <v>0</v>
      </c>
      <c r="X118" s="972" t="s">
        <v>520</v>
      </c>
      <c r="Y118" s="972" t="s">
        <v>492</v>
      </c>
      <c r="Z118" s="972" t="s">
        <v>29</v>
      </c>
      <c r="AA118" s="972">
        <v>2015</v>
      </c>
      <c r="AB118" s="993" t="s">
        <v>485</v>
      </c>
      <c r="AC118" s="973">
        <v>12</v>
      </c>
      <c r="AD118" s="974">
        <f t="shared" ref="AD118" si="502">T118/AC118</f>
        <v>6</v>
      </c>
      <c r="AE118" s="975">
        <v>23.45</v>
      </c>
      <c r="AF118" s="544">
        <f t="shared" ref="AF118" si="503">AD118*AE118</f>
        <v>140.69999999999999</v>
      </c>
      <c r="AG118" s="1030" t="s">
        <v>279</v>
      </c>
      <c r="AH118" s="1007">
        <f t="shared" ref="AH118" si="504">AF118</f>
        <v>140.69999999999999</v>
      </c>
      <c r="AI118" s="978">
        <f t="shared" ref="AI118" si="505">AD118</f>
        <v>6</v>
      </c>
      <c r="AJ118" s="982">
        <f t="shared" ref="AJ118" si="506">T118</f>
        <v>72</v>
      </c>
      <c r="AK118" s="1107">
        <f>SUM(AH116:AH118)</f>
        <v>543.25833333333333</v>
      </c>
      <c r="AL118" s="1067">
        <v>600</v>
      </c>
      <c r="AM118" s="1073">
        <v>45681</v>
      </c>
    </row>
    <row r="119" spans="1:39">
      <c r="A119" s="999">
        <v>45681</v>
      </c>
      <c r="B119" s="992" t="s">
        <v>481</v>
      </c>
      <c r="C119" s="992" t="s">
        <v>208</v>
      </c>
      <c r="D119" s="993" t="s">
        <v>485</v>
      </c>
      <c r="E119" s="1029" t="s">
        <v>282</v>
      </c>
      <c r="F119" s="970">
        <v>183042</v>
      </c>
      <c r="G119" s="970"/>
      <c r="H119" s="970">
        <v>183042</v>
      </c>
      <c r="I119" s="970"/>
      <c r="J119" s="971">
        <f t="shared" ref="J119" si="507">H119-F119</f>
        <v>0</v>
      </c>
      <c r="K119" s="970">
        <v>183042</v>
      </c>
      <c r="L119" s="541">
        <f t="shared" ref="L119" si="508">K119-H119</f>
        <v>0</v>
      </c>
      <c r="M119" s="970">
        <v>183102</v>
      </c>
      <c r="N119" s="970"/>
      <c r="O119" s="541">
        <f t="shared" ref="O119" si="509">M119-K119</f>
        <v>60</v>
      </c>
      <c r="P119" s="541">
        <f t="shared" ref="P119" si="510">M119-H119</f>
        <v>60</v>
      </c>
      <c r="Q119" s="970">
        <v>183102</v>
      </c>
      <c r="R119" s="970"/>
      <c r="S119" s="971">
        <f t="shared" ref="S119" si="511">Q119-M119</f>
        <v>0</v>
      </c>
      <c r="T119" s="542">
        <f t="shared" ref="T119" si="512">Q119-F119</f>
        <v>60</v>
      </c>
      <c r="U119" s="542"/>
      <c r="V119" s="541">
        <f t="shared" ref="V119" si="513">P119</f>
        <v>60</v>
      </c>
      <c r="W119" s="543">
        <f t="shared" ref="W119" si="514">T119-V119</f>
        <v>0</v>
      </c>
      <c r="X119" s="972" t="s">
        <v>520</v>
      </c>
      <c r="Y119" s="972" t="s">
        <v>492</v>
      </c>
      <c r="Z119" s="972" t="s">
        <v>29</v>
      </c>
      <c r="AA119" s="972">
        <v>2015</v>
      </c>
      <c r="AB119" s="993" t="s">
        <v>485</v>
      </c>
      <c r="AC119" s="973">
        <v>12</v>
      </c>
      <c r="AD119" s="974">
        <f t="shared" ref="AD119" si="515">T119/AC119</f>
        <v>5</v>
      </c>
      <c r="AE119" s="975">
        <v>23.45</v>
      </c>
      <c r="AF119" s="544">
        <f t="shared" ref="AF119" si="516">AD119*AE119</f>
        <v>117.25</v>
      </c>
      <c r="AG119" s="1030" t="s">
        <v>279</v>
      </c>
      <c r="AH119" s="1007">
        <f t="shared" ref="AH119" si="517">AF119</f>
        <v>117.25</v>
      </c>
      <c r="AI119" s="978">
        <f t="shared" ref="AI119" si="518">AD119</f>
        <v>5</v>
      </c>
      <c r="AJ119" s="982">
        <f t="shared" ref="AJ119" si="519">T119</f>
        <v>60</v>
      </c>
      <c r="AK119" s="989"/>
      <c r="AL119" s="985"/>
      <c r="AM119" s="991"/>
    </row>
    <row r="120" spans="1:39">
      <c r="A120" s="999">
        <v>45682</v>
      </c>
      <c r="B120" s="992" t="s">
        <v>483</v>
      </c>
      <c r="C120" s="992" t="s">
        <v>208</v>
      </c>
      <c r="D120" s="993" t="s">
        <v>434</v>
      </c>
      <c r="E120" s="1029" t="s">
        <v>282</v>
      </c>
      <c r="F120" s="970">
        <v>183102</v>
      </c>
      <c r="G120" s="970"/>
      <c r="H120" s="970">
        <v>183102</v>
      </c>
      <c r="I120" s="970"/>
      <c r="J120" s="971">
        <f t="shared" ref="J120" si="520">H120-F120</f>
        <v>0</v>
      </c>
      <c r="K120" s="970">
        <v>183102</v>
      </c>
      <c r="L120" s="541">
        <f t="shared" ref="L120" si="521">K120-H120</f>
        <v>0</v>
      </c>
      <c r="M120" s="970">
        <v>183188</v>
      </c>
      <c r="N120" s="970"/>
      <c r="O120" s="541">
        <f t="shared" ref="O120" si="522">M120-K120</f>
        <v>86</v>
      </c>
      <c r="P120" s="541">
        <f t="shared" ref="P120" si="523">M120-H120</f>
        <v>86</v>
      </c>
      <c r="Q120" s="970">
        <v>183188</v>
      </c>
      <c r="R120" s="970"/>
      <c r="S120" s="971">
        <f t="shared" ref="S120" si="524">Q120-M120</f>
        <v>0</v>
      </c>
      <c r="T120" s="542">
        <f t="shared" ref="T120" si="525">Q120-F120</f>
        <v>86</v>
      </c>
      <c r="U120" s="542"/>
      <c r="V120" s="541">
        <f t="shared" ref="V120" si="526">P120</f>
        <v>86</v>
      </c>
      <c r="W120" s="543">
        <f t="shared" ref="W120" si="527">T120-V120</f>
        <v>0</v>
      </c>
      <c r="X120" s="972" t="s">
        <v>520</v>
      </c>
      <c r="Y120" s="972" t="s">
        <v>492</v>
      </c>
      <c r="Z120" s="972" t="s">
        <v>29</v>
      </c>
      <c r="AA120" s="972">
        <v>2015</v>
      </c>
      <c r="AB120" s="993" t="s">
        <v>485</v>
      </c>
      <c r="AC120" s="973">
        <v>12</v>
      </c>
      <c r="AD120" s="974">
        <f t="shared" ref="AD120" si="528">T120/AC120</f>
        <v>7.166666666666667</v>
      </c>
      <c r="AE120" s="975">
        <v>23.45</v>
      </c>
      <c r="AF120" s="544">
        <f t="shared" ref="AF120" si="529">AD120*AE120</f>
        <v>168.05833333333334</v>
      </c>
      <c r="AG120" s="1030" t="s">
        <v>279</v>
      </c>
      <c r="AH120" s="1007">
        <f t="shared" ref="AH120" si="530">AF120</f>
        <v>168.05833333333334</v>
      </c>
      <c r="AI120" s="978">
        <f t="shared" ref="AI120" si="531">AD120</f>
        <v>7.166666666666667</v>
      </c>
      <c r="AJ120" s="982">
        <f t="shared" ref="AJ120" si="532">T120</f>
        <v>86</v>
      </c>
      <c r="AK120" s="987"/>
      <c r="AL120" s="988"/>
    </row>
    <row r="121" spans="1:39">
      <c r="A121" s="999">
        <v>45685</v>
      </c>
      <c r="B121" s="992" t="s">
        <v>483</v>
      </c>
      <c r="C121" s="992" t="s">
        <v>208</v>
      </c>
      <c r="D121" s="993" t="s">
        <v>485</v>
      </c>
      <c r="E121" s="1029" t="s">
        <v>282</v>
      </c>
      <c r="F121" s="970">
        <v>183188</v>
      </c>
      <c r="G121" s="970"/>
      <c r="H121" s="970">
        <v>183188</v>
      </c>
      <c r="I121" s="970"/>
      <c r="J121" s="971">
        <f t="shared" ref="J121" si="533">H121-F121</f>
        <v>0</v>
      </c>
      <c r="K121" s="970">
        <v>183188</v>
      </c>
      <c r="L121" s="541">
        <f t="shared" ref="L121" si="534">K121-H121</f>
        <v>0</v>
      </c>
      <c r="M121" s="970">
        <v>183267</v>
      </c>
      <c r="N121" s="970"/>
      <c r="O121" s="541">
        <f t="shared" ref="O121" si="535">M121-K121</f>
        <v>79</v>
      </c>
      <c r="P121" s="541">
        <f t="shared" ref="P121" si="536">M121-H121</f>
        <v>79</v>
      </c>
      <c r="Q121" s="970">
        <v>183267</v>
      </c>
      <c r="R121" s="970"/>
      <c r="S121" s="971">
        <f t="shared" ref="S121" si="537">Q121-M121</f>
        <v>0</v>
      </c>
      <c r="T121" s="542">
        <f t="shared" ref="T121" si="538">Q121-F121</f>
        <v>79</v>
      </c>
      <c r="U121" s="542"/>
      <c r="V121" s="541">
        <f t="shared" ref="V121" si="539">P121</f>
        <v>79</v>
      </c>
      <c r="W121" s="543">
        <f t="shared" ref="W121" si="540">T121-V121</f>
        <v>0</v>
      </c>
      <c r="X121" s="972" t="s">
        <v>520</v>
      </c>
      <c r="Y121" s="972" t="s">
        <v>492</v>
      </c>
      <c r="Z121" s="972" t="s">
        <v>29</v>
      </c>
      <c r="AA121" s="972">
        <v>2015</v>
      </c>
      <c r="AB121" s="993" t="s">
        <v>485</v>
      </c>
      <c r="AC121" s="973">
        <v>12</v>
      </c>
      <c r="AD121" s="974">
        <f t="shared" ref="AD121" si="541">T121/AC121</f>
        <v>6.583333333333333</v>
      </c>
      <c r="AE121" s="975">
        <v>23.45</v>
      </c>
      <c r="AF121" s="544">
        <f t="shared" ref="AF121" si="542">AD121*AE121</f>
        <v>154.37916666666666</v>
      </c>
      <c r="AG121" s="1030" t="s">
        <v>279</v>
      </c>
      <c r="AH121" s="1007">
        <f t="shared" ref="AH121" si="543">AF121</f>
        <v>154.37916666666666</v>
      </c>
      <c r="AI121" s="978">
        <f t="shared" ref="AI121" si="544">AD121</f>
        <v>6.583333333333333</v>
      </c>
      <c r="AJ121" s="982">
        <f t="shared" ref="AJ121" si="545">T121</f>
        <v>79</v>
      </c>
      <c r="AK121" s="987"/>
      <c r="AL121" s="988"/>
    </row>
    <row r="122" spans="1:39">
      <c r="A122" s="999">
        <v>45686</v>
      </c>
      <c r="B122" s="992" t="s">
        <v>483</v>
      </c>
      <c r="C122" s="992" t="s">
        <v>208</v>
      </c>
      <c r="D122" s="993" t="s">
        <v>485</v>
      </c>
      <c r="E122" s="1029" t="s">
        <v>282</v>
      </c>
      <c r="F122" s="970">
        <v>183267</v>
      </c>
      <c r="G122" s="970"/>
      <c r="H122" s="970">
        <v>183267</v>
      </c>
      <c r="I122" s="970"/>
      <c r="J122" s="971">
        <f t="shared" ref="J122" si="546">H122-F122</f>
        <v>0</v>
      </c>
      <c r="K122" s="970">
        <v>183267</v>
      </c>
      <c r="L122" s="541">
        <f t="shared" ref="L122" si="547">K122-H122</f>
        <v>0</v>
      </c>
      <c r="M122" s="970">
        <v>183339</v>
      </c>
      <c r="N122" s="970"/>
      <c r="O122" s="541">
        <f t="shared" ref="O122" si="548">M122-K122</f>
        <v>72</v>
      </c>
      <c r="P122" s="541">
        <f t="shared" ref="P122" si="549">M122-H122</f>
        <v>72</v>
      </c>
      <c r="Q122" s="970">
        <v>183339</v>
      </c>
      <c r="R122" s="970"/>
      <c r="S122" s="971">
        <f t="shared" ref="S122" si="550">Q122-M122</f>
        <v>0</v>
      </c>
      <c r="T122" s="542">
        <f t="shared" ref="T122" si="551">Q122-F122</f>
        <v>72</v>
      </c>
      <c r="U122" s="542"/>
      <c r="V122" s="541">
        <f t="shared" ref="V122" si="552">P122</f>
        <v>72</v>
      </c>
      <c r="W122" s="543">
        <f t="shared" ref="W122" si="553">T122-V122</f>
        <v>0</v>
      </c>
      <c r="X122" s="972" t="s">
        <v>520</v>
      </c>
      <c r="Y122" s="972" t="s">
        <v>492</v>
      </c>
      <c r="Z122" s="972" t="s">
        <v>29</v>
      </c>
      <c r="AA122" s="972">
        <v>2015</v>
      </c>
      <c r="AB122" s="993" t="s">
        <v>485</v>
      </c>
      <c r="AC122" s="973">
        <v>12</v>
      </c>
      <c r="AD122" s="974">
        <f t="shared" ref="AD122" si="554">T122/AC122</f>
        <v>6</v>
      </c>
      <c r="AE122" s="975">
        <v>23.45</v>
      </c>
      <c r="AF122" s="544">
        <f t="shared" ref="AF122" si="555">AD122*AE122</f>
        <v>140.69999999999999</v>
      </c>
      <c r="AG122" s="1030" t="s">
        <v>279</v>
      </c>
      <c r="AH122" s="1007">
        <f t="shared" ref="AH122" si="556">AF122</f>
        <v>140.69999999999999</v>
      </c>
      <c r="AI122" s="978">
        <f t="shared" ref="AI122" si="557">AD122</f>
        <v>6</v>
      </c>
      <c r="AJ122" s="982">
        <f t="shared" ref="AJ122" si="558">T122</f>
        <v>72</v>
      </c>
      <c r="AK122" s="1132" t="s">
        <v>439</v>
      </c>
      <c r="AL122" s="1088" t="s">
        <v>440</v>
      </c>
      <c r="AM122" s="1086" t="s">
        <v>2</v>
      </c>
    </row>
    <row r="123" spans="1:39">
      <c r="A123" s="999">
        <v>45687</v>
      </c>
      <c r="B123" s="992" t="s">
        <v>483</v>
      </c>
      <c r="C123" s="992" t="s">
        <v>208</v>
      </c>
      <c r="D123" s="993" t="s">
        <v>485</v>
      </c>
      <c r="E123" s="1029" t="s">
        <v>282</v>
      </c>
      <c r="F123" s="970">
        <v>183339</v>
      </c>
      <c r="G123" s="970"/>
      <c r="H123" s="970">
        <v>183339</v>
      </c>
      <c r="I123" s="970"/>
      <c r="J123" s="971">
        <f t="shared" ref="J123" si="559">H123-F123</f>
        <v>0</v>
      </c>
      <c r="K123" s="970">
        <v>183339</v>
      </c>
      <c r="L123" s="541">
        <f t="shared" ref="L123" si="560">K123-H123</f>
        <v>0</v>
      </c>
      <c r="M123" s="970">
        <v>183483</v>
      </c>
      <c r="N123" s="970"/>
      <c r="O123" s="541">
        <f t="shared" ref="O123" si="561">M123-K123</f>
        <v>144</v>
      </c>
      <c r="P123" s="541">
        <f t="shared" ref="P123" si="562">M123-H123</f>
        <v>144</v>
      </c>
      <c r="Q123" s="970">
        <v>183483</v>
      </c>
      <c r="R123" s="970"/>
      <c r="S123" s="971">
        <f t="shared" ref="S123" si="563">Q123-M123</f>
        <v>0</v>
      </c>
      <c r="T123" s="542">
        <f t="shared" ref="T123" si="564">Q123-F123</f>
        <v>144</v>
      </c>
      <c r="U123" s="542"/>
      <c r="V123" s="541">
        <f t="shared" ref="V123" si="565">P123</f>
        <v>144</v>
      </c>
      <c r="W123" s="543">
        <f t="shared" ref="W123" si="566">T123-V123</f>
        <v>0</v>
      </c>
      <c r="X123" s="972" t="s">
        <v>520</v>
      </c>
      <c r="Y123" s="972" t="s">
        <v>492</v>
      </c>
      <c r="Z123" s="972" t="s">
        <v>29</v>
      </c>
      <c r="AA123" s="972">
        <v>2015</v>
      </c>
      <c r="AB123" s="993" t="s">
        <v>485</v>
      </c>
      <c r="AC123" s="973">
        <v>12</v>
      </c>
      <c r="AD123" s="974">
        <f t="shared" ref="AD123" si="567">T123/AC123</f>
        <v>12</v>
      </c>
      <c r="AE123" s="975">
        <v>23.45</v>
      </c>
      <c r="AF123" s="544">
        <f t="shared" ref="AF123" si="568">AD123*AE123</f>
        <v>281.39999999999998</v>
      </c>
      <c r="AG123" s="1030" t="s">
        <v>279</v>
      </c>
      <c r="AH123" s="1007">
        <f t="shared" ref="AH123" si="569">AF123</f>
        <v>281.39999999999998</v>
      </c>
      <c r="AI123" s="978">
        <f t="shared" ref="AI123" si="570">AD123</f>
        <v>12</v>
      </c>
      <c r="AJ123" s="982">
        <f t="shared" ref="AJ123" si="571">T123</f>
        <v>144</v>
      </c>
      <c r="AK123" s="1107">
        <f>SUM(AH119:AH123)</f>
        <v>861.78750000000002</v>
      </c>
      <c r="AL123" s="1067">
        <v>700</v>
      </c>
      <c r="AM123" s="1073">
        <v>45688</v>
      </c>
    </row>
    <row r="124" spans="1:39">
      <c r="A124" s="999">
        <v>45688</v>
      </c>
      <c r="B124" s="992" t="s">
        <v>483</v>
      </c>
      <c r="C124" s="992" t="s">
        <v>208</v>
      </c>
      <c r="D124" s="993" t="s">
        <v>485</v>
      </c>
      <c r="E124" s="1029" t="s">
        <v>282</v>
      </c>
      <c r="F124" s="970">
        <v>183483</v>
      </c>
      <c r="G124" s="970"/>
      <c r="H124" s="970">
        <v>183483</v>
      </c>
      <c r="I124" s="970"/>
      <c r="J124" s="971">
        <f t="shared" ref="J124" si="572">H124-F124</f>
        <v>0</v>
      </c>
      <c r="K124" s="970">
        <v>183483</v>
      </c>
      <c r="L124" s="541">
        <f t="shared" ref="L124" si="573">K124-H124</f>
        <v>0</v>
      </c>
      <c r="M124" s="970">
        <v>183541</v>
      </c>
      <c r="N124" s="970"/>
      <c r="O124" s="541">
        <f t="shared" ref="O124" si="574">M124-K124</f>
        <v>58</v>
      </c>
      <c r="P124" s="541">
        <f t="shared" ref="P124" si="575">M124-H124</f>
        <v>58</v>
      </c>
      <c r="Q124" s="970">
        <v>183541</v>
      </c>
      <c r="R124" s="970"/>
      <c r="S124" s="971">
        <f t="shared" ref="S124" si="576">Q124-M124</f>
        <v>0</v>
      </c>
      <c r="T124" s="542">
        <f t="shared" ref="T124" si="577">Q124-F124</f>
        <v>58</v>
      </c>
      <c r="U124" s="542"/>
      <c r="V124" s="541">
        <f t="shared" ref="V124" si="578">P124</f>
        <v>58</v>
      </c>
      <c r="W124" s="543">
        <f t="shared" ref="W124" si="579">T124-V124</f>
        <v>0</v>
      </c>
      <c r="X124" s="972" t="s">
        <v>520</v>
      </c>
      <c r="Y124" s="972" t="s">
        <v>492</v>
      </c>
      <c r="Z124" s="972" t="s">
        <v>29</v>
      </c>
      <c r="AA124" s="972">
        <v>2015</v>
      </c>
      <c r="AB124" s="993" t="s">
        <v>485</v>
      </c>
      <c r="AC124" s="973">
        <v>12</v>
      </c>
      <c r="AD124" s="974">
        <f t="shared" ref="AD124" si="580">T124/AC124</f>
        <v>4.833333333333333</v>
      </c>
      <c r="AE124" s="975">
        <v>23.45</v>
      </c>
      <c r="AF124" s="544">
        <f t="shared" ref="AF124" si="581">AD124*AE124</f>
        <v>113.34166666666665</v>
      </c>
      <c r="AG124" s="1030" t="s">
        <v>279</v>
      </c>
      <c r="AH124" s="1007">
        <f t="shared" ref="AH124" si="582">AF124</f>
        <v>113.34166666666665</v>
      </c>
      <c r="AI124" s="978">
        <f t="shared" ref="AI124" si="583">AD124</f>
        <v>4.833333333333333</v>
      </c>
      <c r="AJ124" s="982">
        <f t="shared" ref="AJ124" si="584">T124</f>
        <v>58</v>
      </c>
      <c r="AK124" s="987"/>
      <c r="AL124" s="988"/>
    </row>
    <row r="125" spans="1:39">
      <c r="A125" s="999">
        <v>45692</v>
      </c>
      <c r="B125" s="992" t="s">
        <v>483</v>
      </c>
      <c r="C125" s="992" t="s">
        <v>208</v>
      </c>
      <c r="D125" s="993" t="s">
        <v>485</v>
      </c>
      <c r="E125" s="1029" t="s">
        <v>282</v>
      </c>
      <c r="F125" s="970">
        <v>183541</v>
      </c>
      <c r="G125" s="970"/>
      <c r="H125" s="970">
        <v>183541</v>
      </c>
      <c r="I125" s="970"/>
      <c r="J125" s="971">
        <f t="shared" ref="J125" si="585">H125-F125</f>
        <v>0</v>
      </c>
      <c r="K125" s="970">
        <v>183541</v>
      </c>
      <c r="L125" s="541">
        <f t="shared" ref="L125" si="586">K125-H125</f>
        <v>0</v>
      </c>
      <c r="M125" s="970">
        <v>183654</v>
      </c>
      <c r="N125" s="970"/>
      <c r="O125" s="541">
        <f t="shared" ref="O125" si="587">M125-K125</f>
        <v>113</v>
      </c>
      <c r="P125" s="541">
        <f t="shared" ref="P125" si="588">M125-H125</f>
        <v>113</v>
      </c>
      <c r="Q125" s="970">
        <v>183654</v>
      </c>
      <c r="R125" s="970"/>
      <c r="S125" s="971">
        <f t="shared" ref="S125" si="589">Q125-M125</f>
        <v>0</v>
      </c>
      <c r="T125" s="542">
        <f t="shared" ref="T125" si="590">Q125-F125</f>
        <v>113</v>
      </c>
      <c r="U125" s="542"/>
      <c r="V125" s="541">
        <f t="shared" ref="V125" si="591">P125</f>
        <v>113</v>
      </c>
      <c r="W125" s="543">
        <f t="shared" ref="W125" si="592">T125-V125</f>
        <v>0</v>
      </c>
      <c r="X125" s="972" t="s">
        <v>520</v>
      </c>
      <c r="Y125" s="972" t="s">
        <v>492</v>
      </c>
      <c r="Z125" s="972" t="s">
        <v>29</v>
      </c>
      <c r="AA125" s="972">
        <v>2015</v>
      </c>
      <c r="AB125" s="993" t="s">
        <v>485</v>
      </c>
      <c r="AC125" s="973">
        <v>12</v>
      </c>
      <c r="AD125" s="974">
        <f t="shared" ref="AD125" si="593">T125/AC125</f>
        <v>9.4166666666666661</v>
      </c>
      <c r="AE125" s="975">
        <v>23.45</v>
      </c>
      <c r="AF125" s="544">
        <f t="shared" ref="AF125" si="594">AD125*AE125</f>
        <v>220.82083333333333</v>
      </c>
      <c r="AG125" s="1030" t="s">
        <v>279</v>
      </c>
      <c r="AH125" s="1007">
        <f t="shared" ref="AH125" si="595">AF125</f>
        <v>220.82083333333333</v>
      </c>
      <c r="AI125" s="978">
        <f t="shared" ref="AI125" si="596">AD125</f>
        <v>9.4166666666666661</v>
      </c>
      <c r="AJ125" s="982">
        <f t="shared" ref="AJ125" si="597">T125</f>
        <v>113</v>
      </c>
      <c r="AK125" s="1132" t="s">
        <v>439</v>
      </c>
      <c r="AL125" s="1088" t="s">
        <v>440</v>
      </c>
      <c r="AM125" s="1086" t="s">
        <v>2</v>
      </c>
    </row>
    <row r="126" spans="1:39">
      <c r="A126" s="999">
        <v>45693</v>
      </c>
      <c r="B126" s="992" t="s">
        <v>483</v>
      </c>
      <c r="C126" s="992" t="s">
        <v>208</v>
      </c>
      <c r="D126" s="993" t="s">
        <v>485</v>
      </c>
      <c r="E126" s="1029" t="s">
        <v>282</v>
      </c>
      <c r="F126" s="970">
        <v>183654</v>
      </c>
      <c r="G126" s="970"/>
      <c r="H126" s="970">
        <v>183654</v>
      </c>
      <c r="I126" s="970"/>
      <c r="J126" s="971">
        <f t="shared" ref="J126" si="598">H126-F126</f>
        <v>0</v>
      </c>
      <c r="K126" s="970">
        <v>183654</v>
      </c>
      <c r="L126" s="541">
        <f t="shared" ref="L126" si="599">K126-H126</f>
        <v>0</v>
      </c>
      <c r="M126" s="970">
        <v>183785</v>
      </c>
      <c r="N126" s="970"/>
      <c r="O126" s="541">
        <f t="shared" ref="O126" si="600">M126-K126</f>
        <v>131</v>
      </c>
      <c r="P126" s="541">
        <f t="shared" ref="P126" si="601">M126-H126</f>
        <v>131</v>
      </c>
      <c r="Q126" s="970">
        <v>183785</v>
      </c>
      <c r="R126" s="970"/>
      <c r="S126" s="971">
        <f t="shared" ref="S126" si="602">Q126-M126</f>
        <v>0</v>
      </c>
      <c r="T126" s="542">
        <f t="shared" ref="T126" si="603">Q126-F126</f>
        <v>131</v>
      </c>
      <c r="U126" s="542"/>
      <c r="V126" s="541">
        <f t="shared" ref="V126" si="604">P126</f>
        <v>131</v>
      </c>
      <c r="W126" s="543">
        <f t="shared" ref="W126" si="605">T126-V126</f>
        <v>0</v>
      </c>
      <c r="X126" s="972" t="s">
        <v>520</v>
      </c>
      <c r="Y126" s="972" t="s">
        <v>492</v>
      </c>
      <c r="Z126" s="972" t="s">
        <v>29</v>
      </c>
      <c r="AA126" s="972">
        <v>2015</v>
      </c>
      <c r="AB126" s="993" t="s">
        <v>485</v>
      </c>
      <c r="AC126" s="973">
        <v>12</v>
      </c>
      <c r="AD126" s="974">
        <f t="shared" ref="AD126" si="606">T126/AC126</f>
        <v>10.916666666666666</v>
      </c>
      <c r="AE126" s="975">
        <v>23.45</v>
      </c>
      <c r="AF126" s="544">
        <f t="shared" ref="AF126" si="607">AD126*AE126</f>
        <v>255.99583333333331</v>
      </c>
      <c r="AG126" s="1030" t="s">
        <v>279</v>
      </c>
      <c r="AH126" s="1007">
        <f t="shared" ref="AH126" si="608">AF126</f>
        <v>255.99583333333331</v>
      </c>
      <c r="AI126" s="978">
        <f t="shared" ref="AI126" si="609">AD126</f>
        <v>10.916666666666666</v>
      </c>
      <c r="AJ126" s="982">
        <f t="shared" ref="AJ126" si="610">T126</f>
        <v>131</v>
      </c>
      <c r="AK126" s="1107">
        <f>SUM(AH124:AH126)</f>
        <v>590.1583333333333</v>
      </c>
      <c r="AL126" s="1067">
        <v>700</v>
      </c>
      <c r="AM126" s="1073">
        <v>45694</v>
      </c>
    </row>
    <row r="127" spans="1:39">
      <c r="A127" s="999">
        <v>45694</v>
      </c>
      <c r="B127" s="992" t="s">
        <v>483</v>
      </c>
      <c r="C127" s="992" t="s">
        <v>208</v>
      </c>
      <c r="D127" s="993" t="s">
        <v>485</v>
      </c>
      <c r="E127" s="1029" t="s">
        <v>282</v>
      </c>
      <c r="F127" s="970">
        <v>183785</v>
      </c>
      <c r="G127" s="970"/>
      <c r="H127" s="970">
        <v>183785</v>
      </c>
      <c r="I127" s="970"/>
      <c r="J127" s="971">
        <f t="shared" ref="J127" si="611">H127-F127</f>
        <v>0</v>
      </c>
      <c r="K127" s="970">
        <v>183785</v>
      </c>
      <c r="L127" s="541">
        <f t="shared" ref="L127" si="612">K127-H127</f>
        <v>0</v>
      </c>
      <c r="M127" s="970">
        <v>183872</v>
      </c>
      <c r="N127" s="970"/>
      <c r="O127" s="541">
        <f t="shared" ref="O127" si="613">M127-K127</f>
        <v>87</v>
      </c>
      <c r="P127" s="541">
        <f t="shared" ref="P127" si="614">M127-H127</f>
        <v>87</v>
      </c>
      <c r="Q127" s="970">
        <v>183872</v>
      </c>
      <c r="R127" s="970"/>
      <c r="S127" s="971">
        <f t="shared" ref="S127" si="615">Q127-M127</f>
        <v>0</v>
      </c>
      <c r="T127" s="542">
        <f t="shared" ref="T127" si="616">Q127-F127</f>
        <v>87</v>
      </c>
      <c r="U127" s="542"/>
      <c r="V127" s="541">
        <f t="shared" ref="V127" si="617">P127</f>
        <v>87</v>
      </c>
      <c r="W127" s="543">
        <f t="shared" ref="W127" si="618">T127-V127</f>
        <v>0</v>
      </c>
      <c r="X127" s="972" t="s">
        <v>520</v>
      </c>
      <c r="Y127" s="972" t="s">
        <v>492</v>
      </c>
      <c r="Z127" s="972" t="s">
        <v>29</v>
      </c>
      <c r="AA127" s="972">
        <v>2015</v>
      </c>
      <c r="AB127" s="993" t="s">
        <v>485</v>
      </c>
      <c r="AC127" s="973">
        <v>12</v>
      </c>
      <c r="AD127" s="974">
        <f t="shared" ref="AD127" si="619">T127/AC127</f>
        <v>7.25</v>
      </c>
      <c r="AE127" s="975">
        <v>23.45</v>
      </c>
      <c r="AF127" s="544">
        <f t="shared" ref="AF127" si="620">AD127*AE127</f>
        <v>170.01249999999999</v>
      </c>
      <c r="AG127" s="1030" t="s">
        <v>279</v>
      </c>
      <c r="AH127" s="1007">
        <f t="shared" ref="AH127" si="621">AF127</f>
        <v>170.01249999999999</v>
      </c>
      <c r="AI127" s="978">
        <f t="shared" ref="AI127" si="622">AD127</f>
        <v>7.25</v>
      </c>
      <c r="AJ127" s="982">
        <f t="shared" ref="AJ127" si="623">T127</f>
        <v>87</v>
      </c>
      <c r="AK127" s="989"/>
      <c r="AL127" s="985"/>
      <c r="AM127" s="991"/>
    </row>
    <row r="128" spans="1:39">
      <c r="A128" s="999">
        <v>45695</v>
      </c>
      <c r="B128" s="992" t="s">
        <v>483</v>
      </c>
      <c r="C128" s="992" t="s">
        <v>208</v>
      </c>
      <c r="D128" s="993" t="s">
        <v>485</v>
      </c>
      <c r="E128" s="1029" t="s">
        <v>282</v>
      </c>
      <c r="F128" s="970">
        <v>183872</v>
      </c>
      <c r="G128" s="970"/>
      <c r="H128" s="970">
        <v>183872</v>
      </c>
      <c r="I128" s="970"/>
      <c r="J128" s="971">
        <f t="shared" ref="J128" si="624">H128-F128</f>
        <v>0</v>
      </c>
      <c r="K128" s="970">
        <v>183872</v>
      </c>
      <c r="L128" s="541">
        <f t="shared" ref="L128" si="625">K128-H128</f>
        <v>0</v>
      </c>
      <c r="M128" s="970">
        <v>183928</v>
      </c>
      <c r="N128" s="970"/>
      <c r="O128" s="541">
        <f t="shared" ref="O128" si="626">M128-K128</f>
        <v>56</v>
      </c>
      <c r="P128" s="541">
        <f t="shared" ref="P128" si="627">M128-H128</f>
        <v>56</v>
      </c>
      <c r="Q128" s="970">
        <v>183928</v>
      </c>
      <c r="R128" s="970"/>
      <c r="S128" s="971">
        <f t="shared" ref="S128" si="628">Q128-M128</f>
        <v>0</v>
      </c>
      <c r="T128" s="542">
        <f t="shared" ref="T128" si="629">Q128-F128</f>
        <v>56</v>
      </c>
      <c r="U128" s="542"/>
      <c r="V128" s="541">
        <f t="shared" ref="V128" si="630">P128</f>
        <v>56</v>
      </c>
      <c r="W128" s="543">
        <f t="shared" ref="W128" si="631">T128-V128</f>
        <v>0</v>
      </c>
      <c r="X128" s="972" t="s">
        <v>520</v>
      </c>
      <c r="Y128" s="972" t="s">
        <v>492</v>
      </c>
      <c r="Z128" s="972" t="s">
        <v>29</v>
      </c>
      <c r="AA128" s="972">
        <v>2015</v>
      </c>
      <c r="AB128" s="993" t="s">
        <v>485</v>
      </c>
      <c r="AC128" s="973">
        <v>12</v>
      </c>
      <c r="AD128" s="974">
        <f t="shared" ref="AD128" si="632">T128/AC128</f>
        <v>4.666666666666667</v>
      </c>
      <c r="AE128" s="975">
        <v>23.45</v>
      </c>
      <c r="AF128" s="544">
        <f t="shared" ref="AF128" si="633">AD128*AE128</f>
        <v>109.43333333333334</v>
      </c>
      <c r="AG128" s="1030" t="s">
        <v>279</v>
      </c>
      <c r="AH128" s="1007">
        <f t="shared" ref="AH128" si="634">AF128</f>
        <v>109.43333333333334</v>
      </c>
      <c r="AI128" s="978">
        <f t="shared" ref="AI128" si="635">AD128</f>
        <v>4.666666666666667</v>
      </c>
      <c r="AJ128" s="982">
        <f t="shared" ref="AJ128" si="636">T128</f>
        <v>56</v>
      </c>
      <c r="AK128" s="987"/>
      <c r="AL128" s="988"/>
    </row>
    <row r="129" spans="1:39">
      <c r="A129" s="999">
        <v>45696</v>
      </c>
      <c r="B129" s="992" t="s">
        <v>483</v>
      </c>
      <c r="C129" s="992" t="s">
        <v>208</v>
      </c>
      <c r="D129" s="993" t="s">
        <v>485</v>
      </c>
      <c r="E129" s="1029" t="s">
        <v>282</v>
      </c>
      <c r="F129" s="970">
        <v>183928</v>
      </c>
      <c r="G129" s="970"/>
      <c r="H129" s="970">
        <v>183928</v>
      </c>
      <c r="I129" s="970"/>
      <c r="J129" s="971">
        <f t="shared" ref="J129" si="637">H129-F129</f>
        <v>0</v>
      </c>
      <c r="K129" s="970">
        <v>183928</v>
      </c>
      <c r="L129" s="541">
        <f t="shared" ref="L129" si="638">K129-H129</f>
        <v>0</v>
      </c>
      <c r="M129" s="970">
        <v>184027</v>
      </c>
      <c r="N129" s="970"/>
      <c r="O129" s="541">
        <f t="shared" ref="O129" si="639">M129-K129</f>
        <v>99</v>
      </c>
      <c r="P129" s="541">
        <f t="shared" ref="P129" si="640">M129-H129</f>
        <v>99</v>
      </c>
      <c r="Q129" s="970">
        <v>184027</v>
      </c>
      <c r="R129" s="970"/>
      <c r="S129" s="971">
        <f t="shared" ref="S129" si="641">Q129-M129</f>
        <v>0</v>
      </c>
      <c r="T129" s="542">
        <f t="shared" ref="T129" si="642">Q129-F129</f>
        <v>99</v>
      </c>
      <c r="U129" s="542"/>
      <c r="V129" s="541">
        <f t="shared" ref="V129" si="643">P129</f>
        <v>99</v>
      </c>
      <c r="W129" s="543">
        <f t="shared" ref="W129" si="644">T129-V129</f>
        <v>0</v>
      </c>
      <c r="X129" s="972" t="s">
        <v>520</v>
      </c>
      <c r="Y129" s="972" t="s">
        <v>492</v>
      </c>
      <c r="Z129" s="972" t="s">
        <v>29</v>
      </c>
      <c r="AA129" s="972">
        <v>2015</v>
      </c>
      <c r="AB129" s="993" t="s">
        <v>485</v>
      </c>
      <c r="AC129" s="973">
        <v>12</v>
      </c>
      <c r="AD129" s="974">
        <f t="shared" ref="AD129" si="645">T129/AC129</f>
        <v>8.25</v>
      </c>
      <c r="AE129" s="975">
        <v>23.45</v>
      </c>
      <c r="AF129" s="544">
        <f t="shared" ref="AF129" si="646">AD129*AE129</f>
        <v>193.46250000000001</v>
      </c>
      <c r="AG129" s="1030" t="s">
        <v>279</v>
      </c>
      <c r="AH129" s="1007">
        <f t="shared" ref="AH129" si="647">AF129</f>
        <v>193.46250000000001</v>
      </c>
      <c r="AI129" s="978">
        <f t="shared" ref="AI129" si="648">AD129</f>
        <v>8.25</v>
      </c>
      <c r="AJ129" s="982">
        <f t="shared" ref="AJ129" si="649">T129</f>
        <v>99</v>
      </c>
      <c r="AK129" s="1132" t="s">
        <v>439</v>
      </c>
      <c r="AL129" s="1088" t="s">
        <v>440</v>
      </c>
      <c r="AM129" s="1086" t="s">
        <v>2</v>
      </c>
    </row>
    <row r="130" spans="1:39">
      <c r="A130" s="999">
        <v>45698</v>
      </c>
      <c r="B130" s="992" t="s">
        <v>483</v>
      </c>
      <c r="C130" s="992" t="s">
        <v>208</v>
      </c>
      <c r="D130" s="993" t="s">
        <v>485</v>
      </c>
      <c r="E130" s="1029" t="s">
        <v>282</v>
      </c>
      <c r="F130" s="970">
        <v>184027</v>
      </c>
      <c r="G130" s="970"/>
      <c r="H130" s="970">
        <v>184027</v>
      </c>
      <c r="I130" s="970"/>
      <c r="J130" s="971">
        <f t="shared" ref="J130" si="650">H130-F130</f>
        <v>0</v>
      </c>
      <c r="K130" s="970">
        <v>184027</v>
      </c>
      <c r="L130" s="541">
        <f t="shared" ref="L130" si="651">K130-H130</f>
        <v>0</v>
      </c>
      <c r="M130" s="970">
        <v>184099</v>
      </c>
      <c r="N130" s="970"/>
      <c r="O130" s="541">
        <f t="shared" ref="O130" si="652">M130-K130</f>
        <v>72</v>
      </c>
      <c r="P130" s="541">
        <f t="shared" ref="P130" si="653">M130-H130</f>
        <v>72</v>
      </c>
      <c r="Q130" s="970">
        <v>184099</v>
      </c>
      <c r="R130" s="970"/>
      <c r="S130" s="971">
        <f t="shared" ref="S130" si="654">Q130-M130</f>
        <v>0</v>
      </c>
      <c r="T130" s="542">
        <f t="shared" ref="T130" si="655">Q130-F130</f>
        <v>72</v>
      </c>
      <c r="U130" s="542"/>
      <c r="V130" s="541">
        <f t="shared" ref="V130" si="656">P130</f>
        <v>72</v>
      </c>
      <c r="W130" s="543">
        <f t="shared" ref="W130" si="657">T130-V130</f>
        <v>0</v>
      </c>
      <c r="X130" s="972" t="s">
        <v>520</v>
      </c>
      <c r="Y130" s="972" t="s">
        <v>492</v>
      </c>
      <c r="Z130" s="972" t="s">
        <v>29</v>
      </c>
      <c r="AA130" s="972">
        <v>2015</v>
      </c>
      <c r="AB130" s="993" t="s">
        <v>485</v>
      </c>
      <c r="AC130" s="973">
        <v>12</v>
      </c>
      <c r="AD130" s="974">
        <f t="shared" ref="AD130" si="658">T130/AC130</f>
        <v>6</v>
      </c>
      <c r="AE130" s="975">
        <v>23.45</v>
      </c>
      <c r="AF130" s="544">
        <f t="shared" ref="AF130" si="659">AD130*AE130</f>
        <v>140.69999999999999</v>
      </c>
      <c r="AG130" s="1030" t="s">
        <v>279</v>
      </c>
      <c r="AH130" s="1007">
        <f t="shared" ref="AH130" si="660">AF130</f>
        <v>140.69999999999999</v>
      </c>
      <c r="AI130" s="978">
        <f t="shared" ref="AI130" si="661">AD130</f>
        <v>6</v>
      </c>
      <c r="AJ130" s="982">
        <f t="shared" ref="AJ130" si="662">T130</f>
        <v>72</v>
      </c>
      <c r="AK130" s="1107">
        <f>SUM(AH127:AH130)</f>
        <v>613.60833333333335</v>
      </c>
      <c r="AL130" s="1067">
        <v>700</v>
      </c>
      <c r="AM130" s="1073">
        <v>45699</v>
      </c>
    </row>
    <row r="131" spans="1:39">
      <c r="A131" s="999">
        <v>45699</v>
      </c>
      <c r="B131" s="992" t="s">
        <v>483</v>
      </c>
      <c r="C131" s="992" t="s">
        <v>208</v>
      </c>
      <c r="D131" s="993" t="s">
        <v>485</v>
      </c>
      <c r="E131" s="1029" t="s">
        <v>282</v>
      </c>
      <c r="F131" s="970">
        <v>184099</v>
      </c>
      <c r="G131" s="970"/>
      <c r="H131" s="970">
        <v>184099</v>
      </c>
      <c r="I131" s="970"/>
      <c r="J131" s="971">
        <f t="shared" ref="J131" si="663">H131-F131</f>
        <v>0</v>
      </c>
      <c r="K131" s="970">
        <v>184099</v>
      </c>
      <c r="L131" s="541">
        <f t="shared" ref="L131" si="664">K131-H131</f>
        <v>0</v>
      </c>
      <c r="M131" s="970">
        <v>184167</v>
      </c>
      <c r="N131" s="970"/>
      <c r="O131" s="541">
        <f t="shared" ref="O131" si="665">M131-K131</f>
        <v>68</v>
      </c>
      <c r="P131" s="541">
        <f t="shared" ref="P131" si="666">M131-H131</f>
        <v>68</v>
      </c>
      <c r="Q131" s="970">
        <v>184183</v>
      </c>
      <c r="R131" s="970"/>
      <c r="S131" s="971">
        <f t="shared" ref="S131" si="667">Q131-M131</f>
        <v>16</v>
      </c>
      <c r="T131" s="542">
        <f t="shared" ref="T131" si="668">Q131-F131</f>
        <v>84</v>
      </c>
      <c r="U131" s="542"/>
      <c r="V131" s="541">
        <f t="shared" ref="V131" si="669">P131</f>
        <v>68</v>
      </c>
      <c r="W131" s="543">
        <f t="shared" ref="W131" si="670">T131-V131</f>
        <v>16</v>
      </c>
      <c r="X131" s="972" t="s">
        <v>520</v>
      </c>
      <c r="Y131" s="972" t="s">
        <v>492</v>
      </c>
      <c r="Z131" s="972" t="s">
        <v>29</v>
      </c>
      <c r="AA131" s="972">
        <v>2015</v>
      </c>
      <c r="AB131" s="993" t="s">
        <v>485</v>
      </c>
      <c r="AC131" s="973">
        <v>12</v>
      </c>
      <c r="AD131" s="974">
        <f t="shared" ref="AD131" si="671">T131/AC131</f>
        <v>7</v>
      </c>
      <c r="AE131" s="975">
        <v>23.45</v>
      </c>
      <c r="AF131" s="544">
        <f t="shared" ref="AF131" si="672">AD131*AE131</f>
        <v>164.15</v>
      </c>
      <c r="AG131" s="1030" t="s">
        <v>279</v>
      </c>
      <c r="AH131" s="1007">
        <f t="shared" ref="AH131" si="673">AF131</f>
        <v>164.15</v>
      </c>
      <c r="AI131" s="978">
        <f t="shared" ref="AI131" si="674">AD131</f>
        <v>7</v>
      </c>
      <c r="AJ131" s="982">
        <f t="shared" ref="AJ131" si="675">T131</f>
        <v>84</v>
      </c>
      <c r="AK131" s="989"/>
      <c r="AL131" s="985"/>
      <c r="AM131" s="991"/>
    </row>
    <row r="132" spans="1:39">
      <c r="A132" s="999">
        <v>45700</v>
      </c>
      <c r="B132" s="992" t="s">
        <v>483</v>
      </c>
      <c r="C132" s="992" t="s">
        <v>208</v>
      </c>
      <c r="D132" s="993" t="s">
        <v>485</v>
      </c>
      <c r="E132" s="1029" t="s">
        <v>282</v>
      </c>
      <c r="F132" s="970">
        <v>184183</v>
      </c>
      <c r="G132" s="970"/>
      <c r="H132" s="970">
        <v>184183</v>
      </c>
      <c r="I132" s="970"/>
      <c r="J132" s="971">
        <f t="shared" ref="J132" si="676">H132-F132</f>
        <v>0</v>
      </c>
      <c r="K132" s="970">
        <v>184183</v>
      </c>
      <c r="L132" s="541">
        <f t="shared" ref="L132" si="677">K132-H132</f>
        <v>0</v>
      </c>
      <c r="M132" s="970">
        <v>184252</v>
      </c>
      <c r="N132" s="970"/>
      <c r="O132" s="541">
        <f t="shared" ref="O132" si="678">M132-K132</f>
        <v>69</v>
      </c>
      <c r="P132" s="541">
        <f t="shared" ref="P132" si="679">M132-H132</f>
        <v>69</v>
      </c>
      <c r="Q132" s="970">
        <v>184266</v>
      </c>
      <c r="R132" s="970"/>
      <c r="S132" s="971">
        <f t="shared" ref="S132" si="680">Q132-M132</f>
        <v>14</v>
      </c>
      <c r="T132" s="542">
        <f t="shared" ref="T132" si="681">Q132-F132</f>
        <v>83</v>
      </c>
      <c r="U132" s="542"/>
      <c r="V132" s="541">
        <f t="shared" ref="V132" si="682">P132</f>
        <v>69</v>
      </c>
      <c r="W132" s="543">
        <f t="shared" ref="W132" si="683">T132-V132</f>
        <v>14</v>
      </c>
      <c r="X132" s="972" t="s">
        <v>520</v>
      </c>
      <c r="Y132" s="972" t="s">
        <v>492</v>
      </c>
      <c r="Z132" s="972" t="s">
        <v>29</v>
      </c>
      <c r="AA132" s="972">
        <v>2015</v>
      </c>
      <c r="AB132" s="993" t="s">
        <v>485</v>
      </c>
      <c r="AC132" s="973">
        <v>12</v>
      </c>
      <c r="AD132" s="974">
        <f t="shared" ref="AD132" si="684">T132/AC132</f>
        <v>6.916666666666667</v>
      </c>
      <c r="AE132" s="975">
        <v>23.45</v>
      </c>
      <c r="AF132" s="544">
        <f t="shared" ref="AF132" si="685">AD132*AE132</f>
        <v>162.19583333333333</v>
      </c>
      <c r="AG132" s="1030" t="s">
        <v>279</v>
      </c>
      <c r="AH132" s="1007">
        <f t="shared" ref="AH132" si="686">AF132</f>
        <v>162.19583333333333</v>
      </c>
      <c r="AI132" s="978">
        <f t="shared" ref="AI132" si="687">AD132</f>
        <v>6.916666666666667</v>
      </c>
      <c r="AJ132" s="982">
        <f t="shared" ref="AJ132" si="688">T132</f>
        <v>83</v>
      </c>
      <c r="AK132" s="987"/>
      <c r="AL132" s="988"/>
    </row>
    <row r="133" spans="1:39">
      <c r="A133" s="999">
        <v>45701</v>
      </c>
      <c r="B133" s="992" t="s">
        <v>483</v>
      </c>
      <c r="C133" s="992" t="s">
        <v>208</v>
      </c>
      <c r="D133" s="993" t="s">
        <v>485</v>
      </c>
      <c r="E133" s="1029" t="s">
        <v>282</v>
      </c>
      <c r="F133" s="970">
        <v>184266</v>
      </c>
      <c r="G133" s="970"/>
      <c r="H133" s="970">
        <v>184266</v>
      </c>
      <c r="I133" s="970"/>
      <c r="J133" s="971">
        <f t="shared" ref="J133" si="689">H133-F133</f>
        <v>0</v>
      </c>
      <c r="K133" s="970">
        <v>184266</v>
      </c>
      <c r="L133" s="541">
        <f t="shared" ref="L133" si="690">K133-H133</f>
        <v>0</v>
      </c>
      <c r="M133" s="970">
        <v>184326</v>
      </c>
      <c r="N133" s="970"/>
      <c r="O133" s="541">
        <f t="shared" ref="O133" si="691">M133-K133</f>
        <v>60</v>
      </c>
      <c r="P133" s="541">
        <f t="shared" ref="P133" si="692">M133-H133</f>
        <v>60</v>
      </c>
      <c r="Q133" s="970">
        <v>184343</v>
      </c>
      <c r="R133" s="970"/>
      <c r="S133" s="971">
        <f t="shared" ref="S133" si="693">Q133-M133</f>
        <v>17</v>
      </c>
      <c r="T133" s="542">
        <f t="shared" ref="T133" si="694">Q133-F133</f>
        <v>77</v>
      </c>
      <c r="U133" s="542"/>
      <c r="V133" s="541">
        <f t="shared" ref="V133" si="695">P133</f>
        <v>60</v>
      </c>
      <c r="W133" s="543">
        <f t="shared" ref="W133" si="696">T133-V133</f>
        <v>17</v>
      </c>
      <c r="X133" s="972" t="s">
        <v>520</v>
      </c>
      <c r="Y133" s="972" t="s">
        <v>492</v>
      </c>
      <c r="Z133" s="972" t="s">
        <v>29</v>
      </c>
      <c r="AA133" s="972">
        <v>2015</v>
      </c>
      <c r="AB133" s="993" t="s">
        <v>485</v>
      </c>
      <c r="AC133" s="973">
        <v>12</v>
      </c>
      <c r="AD133" s="974">
        <f t="shared" ref="AD133" si="697">T133/AC133</f>
        <v>6.416666666666667</v>
      </c>
      <c r="AE133" s="975">
        <v>23.45</v>
      </c>
      <c r="AF133" s="544">
        <f t="shared" ref="AF133" si="698">AD133*AE133</f>
        <v>150.47083333333333</v>
      </c>
      <c r="AG133" s="1030" t="s">
        <v>279</v>
      </c>
      <c r="AH133" s="1007">
        <f t="shared" ref="AH133" si="699">AF133</f>
        <v>150.47083333333333</v>
      </c>
      <c r="AI133" s="978">
        <f t="shared" ref="AI133" si="700">AD133</f>
        <v>6.416666666666667</v>
      </c>
      <c r="AJ133" s="982">
        <f t="shared" ref="AJ133" si="701">T133</f>
        <v>77</v>
      </c>
      <c r="AK133" s="987"/>
      <c r="AL133" s="988"/>
    </row>
    <row r="134" spans="1:39">
      <c r="A134" s="999">
        <v>45702</v>
      </c>
      <c r="B134" s="992" t="s">
        <v>483</v>
      </c>
      <c r="C134" s="992" t="s">
        <v>208</v>
      </c>
      <c r="D134" s="993" t="s">
        <v>485</v>
      </c>
      <c r="E134" s="1029" t="s">
        <v>282</v>
      </c>
      <c r="F134" s="970">
        <v>184343</v>
      </c>
      <c r="G134" s="970"/>
      <c r="H134" s="970">
        <v>184343</v>
      </c>
      <c r="I134" s="970"/>
      <c r="J134" s="971">
        <f t="shared" ref="J134" si="702">H134-F134</f>
        <v>0</v>
      </c>
      <c r="K134" s="970">
        <v>184343</v>
      </c>
      <c r="L134" s="541">
        <f t="shared" ref="L134" si="703">K134-H134</f>
        <v>0</v>
      </c>
      <c r="M134" s="970">
        <v>184409</v>
      </c>
      <c r="N134" s="970"/>
      <c r="O134" s="541">
        <f t="shared" ref="O134" si="704">M134-K134</f>
        <v>66</v>
      </c>
      <c r="P134" s="541">
        <f t="shared" ref="P134" si="705">M134-H134</f>
        <v>66</v>
      </c>
      <c r="Q134" s="970">
        <v>184409</v>
      </c>
      <c r="R134" s="970"/>
      <c r="S134" s="971">
        <f t="shared" ref="S134" si="706">Q134-M134</f>
        <v>0</v>
      </c>
      <c r="T134" s="542">
        <f t="shared" ref="T134" si="707">Q134-F134</f>
        <v>66</v>
      </c>
      <c r="U134" s="542"/>
      <c r="V134" s="541">
        <f t="shared" ref="V134" si="708">P134</f>
        <v>66</v>
      </c>
      <c r="W134" s="543">
        <f t="shared" ref="W134" si="709">T134-V134</f>
        <v>0</v>
      </c>
      <c r="X134" s="972" t="s">
        <v>520</v>
      </c>
      <c r="Y134" s="972" t="s">
        <v>492</v>
      </c>
      <c r="Z134" s="972" t="s">
        <v>29</v>
      </c>
      <c r="AA134" s="972">
        <v>2015</v>
      </c>
      <c r="AB134" s="993" t="s">
        <v>485</v>
      </c>
      <c r="AC134" s="973">
        <v>12</v>
      </c>
      <c r="AD134" s="974">
        <f t="shared" ref="AD134" si="710">T134/AC134</f>
        <v>5.5</v>
      </c>
      <c r="AE134" s="975">
        <v>23.45</v>
      </c>
      <c r="AF134" s="544">
        <f t="shared" ref="AF134" si="711">AD134*AE134</f>
        <v>128.97499999999999</v>
      </c>
      <c r="AG134" s="1030" t="s">
        <v>279</v>
      </c>
      <c r="AH134" s="1007">
        <f t="shared" ref="AH134" si="712">AF134</f>
        <v>128.97499999999999</v>
      </c>
      <c r="AI134" s="978">
        <f t="shared" ref="AI134" si="713">AD134</f>
        <v>5.5</v>
      </c>
      <c r="AJ134" s="982">
        <f t="shared" ref="AJ134" si="714">T134</f>
        <v>66</v>
      </c>
      <c r="AK134" s="1132" t="s">
        <v>439</v>
      </c>
      <c r="AL134" s="1088" t="s">
        <v>440</v>
      </c>
      <c r="AM134" s="1086" t="s">
        <v>2</v>
      </c>
    </row>
    <row r="135" spans="1:39">
      <c r="A135" s="999">
        <v>45703</v>
      </c>
      <c r="B135" s="992" t="s">
        <v>483</v>
      </c>
      <c r="C135" s="992" t="s">
        <v>208</v>
      </c>
      <c r="D135" s="993" t="s">
        <v>434</v>
      </c>
      <c r="E135" s="1029" t="s">
        <v>282</v>
      </c>
      <c r="F135" s="970">
        <v>184409</v>
      </c>
      <c r="G135" s="970"/>
      <c r="H135" s="970">
        <v>184409</v>
      </c>
      <c r="I135" s="970"/>
      <c r="J135" s="971">
        <f t="shared" ref="J135" si="715">H135-F135</f>
        <v>0</v>
      </c>
      <c r="K135" s="970">
        <v>184409</v>
      </c>
      <c r="L135" s="541">
        <f t="shared" ref="L135" si="716">K135-H135</f>
        <v>0</v>
      </c>
      <c r="M135" s="970">
        <v>184513</v>
      </c>
      <c r="N135" s="970"/>
      <c r="O135" s="541">
        <f t="shared" ref="O135" si="717">M135-K135</f>
        <v>104</v>
      </c>
      <c r="P135" s="541">
        <f t="shared" ref="P135" si="718">M135-H135</f>
        <v>104</v>
      </c>
      <c r="Q135" s="970">
        <v>184513</v>
      </c>
      <c r="R135" s="970"/>
      <c r="S135" s="971">
        <f t="shared" ref="S135" si="719">Q135-M135</f>
        <v>0</v>
      </c>
      <c r="T135" s="542">
        <f t="shared" ref="T135" si="720">Q135-F135</f>
        <v>104</v>
      </c>
      <c r="U135" s="542"/>
      <c r="V135" s="541">
        <f t="shared" ref="V135" si="721">P135</f>
        <v>104</v>
      </c>
      <c r="W135" s="543">
        <f t="shared" ref="W135" si="722">T135-V135</f>
        <v>0</v>
      </c>
      <c r="X135" s="972" t="s">
        <v>520</v>
      </c>
      <c r="Y135" s="972" t="s">
        <v>492</v>
      </c>
      <c r="Z135" s="972" t="s">
        <v>29</v>
      </c>
      <c r="AA135" s="972">
        <v>2015</v>
      </c>
      <c r="AB135" s="993" t="s">
        <v>485</v>
      </c>
      <c r="AC135" s="973">
        <v>12</v>
      </c>
      <c r="AD135" s="974">
        <f t="shared" ref="AD135" si="723">T135/AC135</f>
        <v>8.6666666666666661</v>
      </c>
      <c r="AE135" s="975">
        <v>23.45</v>
      </c>
      <c r="AF135" s="544">
        <f t="shared" ref="AF135" si="724">AD135*AE135</f>
        <v>203.23333333333332</v>
      </c>
      <c r="AG135" s="1030" t="s">
        <v>279</v>
      </c>
      <c r="AH135" s="1007">
        <f t="shared" ref="AH135" si="725">AF135</f>
        <v>203.23333333333332</v>
      </c>
      <c r="AI135" s="978">
        <f t="shared" ref="AI135" si="726">AD135</f>
        <v>8.6666666666666661</v>
      </c>
      <c r="AJ135" s="982">
        <f t="shared" ref="AJ135" si="727">T135</f>
        <v>104</v>
      </c>
      <c r="AK135" s="1107">
        <f>SUM(AH131:AH135)</f>
        <v>809.02499999999998</v>
      </c>
      <c r="AL135" s="1067">
        <v>700</v>
      </c>
      <c r="AM135" s="1073">
        <v>45705</v>
      </c>
    </row>
    <row r="136" spans="1:39">
      <c r="A136" s="999">
        <v>45705</v>
      </c>
      <c r="B136" s="992" t="s">
        <v>483</v>
      </c>
      <c r="C136" s="992" t="s">
        <v>208</v>
      </c>
      <c r="D136" s="993" t="s">
        <v>485</v>
      </c>
      <c r="E136" s="1029" t="s">
        <v>282</v>
      </c>
      <c r="F136" s="970">
        <v>184513</v>
      </c>
      <c r="G136" s="970"/>
      <c r="H136" s="970">
        <v>184513</v>
      </c>
      <c r="I136" s="970"/>
      <c r="J136" s="971">
        <f t="shared" ref="J136" si="728">H136-F136</f>
        <v>0</v>
      </c>
      <c r="K136" s="970">
        <v>184513</v>
      </c>
      <c r="L136" s="541">
        <f t="shared" ref="L136" si="729">K136-H136</f>
        <v>0</v>
      </c>
      <c r="M136" s="970">
        <v>184575</v>
      </c>
      <c r="N136" s="970"/>
      <c r="O136" s="541">
        <f t="shared" ref="O136" si="730">M136-K136</f>
        <v>62</v>
      </c>
      <c r="P136" s="541">
        <f t="shared" ref="P136" si="731">M136-H136</f>
        <v>62</v>
      </c>
      <c r="Q136" s="970">
        <v>184591</v>
      </c>
      <c r="R136" s="970"/>
      <c r="S136" s="971">
        <f t="shared" ref="S136" si="732">Q136-M136</f>
        <v>16</v>
      </c>
      <c r="T136" s="542">
        <f t="shared" ref="T136" si="733">Q136-F136</f>
        <v>78</v>
      </c>
      <c r="U136" s="542"/>
      <c r="V136" s="541">
        <f t="shared" ref="V136" si="734">P136</f>
        <v>62</v>
      </c>
      <c r="W136" s="543">
        <f t="shared" ref="W136" si="735">T136-V136</f>
        <v>16</v>
      </c>
      <c r="X136" s="972" t="s">
        <v>520</v>
      </c>
      <c r="Y136" s="972" t="s">
        <v>492</v>
      </c>
      <c r="Z136" s="972" t="s">
        <v>29</v>
      </c>
      <c r="AA136" s="972">
        <v>2015</v>
      </c>
      <c r="AB136" s="993" t="s">
        <v>485</v>
      </c>
      <c r="AC136" s="973">
        <v>12</v>
      </c>
      <c r="AD136" s="974">
        <f t="shared" ref="AD136" si="736">T136/AC136</f>
        <v>6.5</v>
      </c>
      <c r="AE136" s="975">
        <v>23.45</v>
      </c>
      <c r="AF136" s="544">
        <f t="shared" ref="AF136" si="737">AD136*AE136</f>
        <v>152.42499999999998</v>
      </c>
      <c r="AG136" s="1030" t="s">
        <v>279</v>
      </c>
      <c r="AH136" s="1007">
        <f t="shared" ref="AH136" si="738">AF136</f>
        <v>152.42499999999998</v>
      </c>
      <c r="AI136" s="978">
        <f t="shared" ref="AI136" si="739">AD136</f>
        <v>6.5</v>
      </c>
      <c r="AJ136" s="982">
        <f t="shared" ref="AJ136" si="740">T136</f>
        <v>78</v>
      </c>
      <c r="AK136" s="987"/>
      <c r="AL136" s="988"/>
    </row>
    <row r="137" spans="1:39">
      <c r="A137" s="999">
        <v>45706</v>
      </c>
      <c r="B137" s="992" t="s">
        <v>483</v>
      </c>
      <c r="C137" s="992" t="s">
        <v>208</v>
      </c>
      <c r="D137" s="993" t="s">
        <v>485</v>
      </c>
      <c r="E137" s="1029" t="s">
        <v>282</v>
      </c>
      <c r="F137" s="970">
        <v>184591</v>
      </c>
      <c r="G137" s="970"/>
      <c r="H137" s="970">
        <v>184591</v>
      </c>
      <c r="I137" s="970"/>
      <c r="J137" s="971">
        <f t="shared" ref="J137" si="741">H137-F137</f>
        <v>0</v>
      </c>
      <c r="K137" s="970">
        <v>184591</v>
      </c>
      <c r="L137" s="541">
        <f t="shared" ref="L137" si="742">K137-H137</f>
        <v>0</v>
      </c>
      <c r="M137" s="970">
        <v>184650</v>
      </c>
      <c r="N137" s="970"/>
      <c r="O137" s="541">
        <f t="shared" ref="O137" si="743">M137-K137</f>
        <v>59</v>
      </c>
      <c r="P137" s="541">
        <f t="shared" ref="P137" si="744">M137-H137</f>
        <v>59</v>
      </c>
      <c r="Q137" s="970">
        <v>184665</v>
      </c>
      <c r="R137" s="970"/>
      <c r="S137" s="971">
        <f t="shared" ref="S137" si="745">Q137-M137</f>
        <v>15</v>
      </c>
      <c r="T137" s="542">
        <f t="shared" ref="T137" si="746">Q137-F137</f>
        <v>74</v>
      </c>
      <c r="U137" s="542"/>
      <c r="V137" s="541">
        <f t="shared" ref="V137" si="747">P137</f>
        <v>59</v>
      </c>
      <c r="W137" s="543">
        <f t="shared" ref="W137" si="748">T137-V137</f>
        <v>15</v>
      </c>
      <c r="X137" s="972" t="s">
        <v>520</v>
      </c>
      <c r="Y137" s="972" t="s">
        <v>492</v>
      </c>
      <c r="Z137" s="972" t="s">
        <v>29</v>
      </c>
      <c r="AA137" s="972">
        <v>2015</v>
      </c>
      <c r="AB137" s="993" t="s">
        <v>485</v>
      </c>
      <c r="AC137" s="973">
        <v>12</v>
      </c>
      <c r="AD137" s="974">
        <f t="shared" ref="AD137" si="749">T137/AC137</f>
        <v>6.166666666666667</v>
      </c>
      <c r="AE137" s="975">
        <v>23.45</v>
      </c>
      <c r="AF137" s="544">
        <f t="shared" ref="AF137" si="750">AD137*AE137</f>
        <v>144.60833333333335</v>
      </c>
      <c r="AG137" s="1030" t="s">
        <v>279</v>
      </c>
      <c r="AH137" s="1007">
        <f t="shared" ref="AH137" si="751">AF137</f>
        <v>144.60833333333335</v>
      </c>
      <c r="AI137" s="978">
        <f t="shared" ref="AI137" si="752">AD137</f>
        <v>6.166666666666667</v>
      </c>
      <c r="AJ137" s="982">
        <f t="shared" ref="AJ137" si="753">T137</f>
        <v>74</v>
      </c>
      <c r="AK137" s="989"/>
      <c r="AL137" s="985"/>
      <c r="AM137" s="986"/>
    </row>
    <row r="138" spans="1:39">
      <c r="A138" s="999">
        <v>45707</v>
      </c>
      <c r="B138" s="992" t="s">
        <v>483</v>
      </c>
      <c r="C138" s="992" t="s">
        <v>208</v>
      </c>
      <c r="D138" s="993" t="s">
        <v>485</v>
      </c>
      <c r="E138" s="1029" t="s">
        <v>282</v>
      </c>
      <c r="F138" s="970">
        <v>184665</v>
      </c>
      <c r="G138" s="970"/>
      <c r="H138" s="970">
        <v>184665</v>
      </c>
      <c r="I138" s="970"/>
      <c r="J138" s="971">
        <f t="shared" ref="J138" si="754">H138-F138</f>
        <v>0</v>
      </c>
      <c r="K138" s="970">
        <v>184665</v>
      </c>
      <c r="L138" s="541">
        <f t="shared" ref="L138" si="755">K138-H138</f>
        <v>0</v>
      </c>
      <c r="M138" s="970">
        <v>184735</v>
      </c>
      <c r="N138" s="970"/>
      <c r="O138" s="541">
        <f t="shared" ref="O138" si="756">M138-K138</f>
        <v>70</v>
      </c>
      <c r="P138" s="541">
        <f t="shared" ref="P138" si="757">M138-H138</f>
        <v>70</v>
      </c>
      <c r="Q138" s="970">
        <v>184750</v>
      </c>
      <c r="R138" s="970"/>
      <c r="S138" s="971">
        <f t="shared" ref="S138" si="758">Q138-M138</f>
        <v>15</v>
      </c>
      <c r="T138" s="542">
        <f t="shared" ref="T138" si="759">Q138-F138</f>
        <v>85</v>
      </c>
      <c r="U138" s="542"/>
      <c r="V138" s="541">
        <f t="shared" ref="V138" si="760">P138</f>
        <v>70</v>
      </c>
      <c r="W138" s="543">
        <f t="shared" ref="W138" si="761">T138-V138</f>
        <v>15</v>
      </c>
      <c r="X138" s="972" t="s">
        <v>520</v>
      </c>
      <c r="Y138" s="972" t="s">
        <v>492</v>
      </c>
      <c r="Z138" s="972" t="s">
        <v>29</v>
      </c>
      <c r="AA138" s="972">
        <v>2015</v>
      </c>
      <c r="AB138" s="993" t="s">
        <v>485</v>
      </c>
      <c r="AC138" s="973">
        <v>12</v>
      </c>
      <c r="AD138" s="974">
        <f t="shared" ref="AD138" si="762">T138/AC138</f>
        <v>7.083333333333333</v>
      </c>
      <c r="AE138" s="975">
        <v>23.45</v>
      </c>
      <c r="AF138" s="544">
        <f t="shared" ref="AF138" si="763">AD138*AE138</f>
        <v>166.10416666666666</v>
      </c>
      <c r="AG138" s="1030" t="s">
        <v>279</v>
      </c>
      <c r="AH138" s="1007">
        <f t="shared" ref="AH138" si="764">AF138</f>
        <v>166.10416666666666</v>
      </c>
      <c r="AI138" s="978">
        <f t="shared" ref="AI138" si="765">AD138</f>
        <v>7.083333333333333</v>
      </c>
      <c r="AJ138" s="982">
        <f t="shared" ref="AJ138" si="766">T138</f>
        <v>85</v>
      </c>
      <c r="AK138" s="1132" t="s">
        <v>439</v>
      </c>
      <c r="AL138" s="1088" t="s">
        <v>440</v>
      </c>
      <c r="AM138" s="1086" t="s">
        <v>2</v>
      </c>
    </row>
    <row r="139" spans="1:39">
      <c r="A139" s="999">
        <v>45708</v>
      </c>
      <c r="B139" s="992" t="s">
        <v>483</v>
      </c>
      <c r="C139" s="992" t="s">
        <v>208</v>
      </c>
      <c r="D139" s="993" t="s">
        <v>485</v>
      </c>
      <c r="E139" s="1029" t="s">
        <v>282</v>
      </c>
      <c r="F139" s="970">
        <v>184750</v>
      </c>
      <c r="G139" s="970"/>
      <c r="H139" s="970">
        <v>184750</v>
      </c>
      <c r="I139" s="970"/>
      <c r="J139" s="971">
        <f t="shared" ref="J139" si="767">H139-F139</f>
        <v>0</v>
      </c>
      <c r="K139" s="970">
        <v>184750</v>
      </c>
      <c r="L139" s="541">
        <f t="shared" ref="L139" si="768">K139-H139</f>
        <v>0</v>
      </c>
      <c r="M139" s="970">
        <v>184817</v>
      </c>
      <c r="N139" s="970"/>
      <c r="O139" s="541">
        <f t="shared" ref="O139" si="769">M139-K139</f>
        <v>67</v>
      </c>
      <c r="P139" s="541">
        <f t="shared" ref="P139" si="770">M139-H139</f>
        <v>67</v>
      </c>
      <c r="Q139" s="970">
        <v>184830</v>
      </c>
      <c r="R139" s="970"/>
      <c r="S139" s="971">
        <f t="shared" ref="S139" si="771">Q139-M139</f>
        <v>13</v>
      </c>
      <c r="T139" s="542">
        <f t="shared" ref="T139" si="772">Q139-F139</f>
        <v>80</v>
      </c>
      <c r="U139" s="542"/>
      <c r="V139" s="541">
        <f t="shared" ref="V139" si="773">P139</f>
        <v>67</v>
      </c>
      <c r="W139" s="543">
        <f t="shared" ref="W139" si="774">T139-V139</f>
        <v>13</v>
      </c>
      <c r="X139" s="972" t="s">
        <v>520</v>
      </c>
      <c r="Y139" s="972" t="s">
        <v>492</v>
      </c>
      <c r="Z139" s="972" t="s">
        <v>29</v>
      </c>
      <c r="AA139" s="972">
        <v>2015</v>
      </c>
      <c r="AB139" s="993" t="s">
        <v>485</v>
      </c>
      <c r="AC139" s="973">
        <v>12</v>
      </c>
      <c r="AD139" s="974">
        <f t="shared" ref="AD139" si="775">T139/AC139</f>
        <v>6.666666666666667</v>
      </c>
      <c r="AE139" s="975">
        <v>23.45</v>
      </c>
      <c r="AF139" s="544">
        <f t="shared" ref="AF139" si="776">AD139*AE139</f>
        <v>156.33333333333334</v>
      </c>
      <c r="AG139" s="1030" t="s">
        <v>279</v>
      </c>
      <c r="AH139" s="1007">
        <f t="shared" ref="AH139" si="777">AF139</f>
        <v>156.33333333333334</v>
      </c>
      <c r="AI139" s="978">
        <f t="shared" ref="AI139" si="778">AD139</f>
        <v>6.666666666666667</v>
      </c>
      <c r="AJ139" s="982">
        <f t="shared" ref="AJ139" si="779">T139</f>
        <v>80</v>
      </c>
      <c r="AK139" s="1107">
        <f>SUM(AH136:AH139)</f>
        <v>619.4708333333333</v>
      </c>
      <c r="AL139" s="1067">
        <v>600</v>
      </c>
      <c r="AM139" s="1073">
        <v>45708</v>
      </c>
    </row>
    <row r="140" spans="1:39">
      <c r="A140" s="999">
        <v>45709</v>
      </c>
      <c r="B140" s="992" t="s">
        <v>483</v>
      </c>
      <c r="C140" s="992" t="s">
        <v>208</v>
      </c>
      <c r="D140" s="993" t="s">
        <v>485</v>
      </c>
      <c r="E140" s="1029" t="s">
        <v>282</v>
      </c>
      <c r="F140" s="970">
        <v>184830</v>
      </c>
      <c r="G140" s="970"/>
      <c r="H140" s="970">
        <v>184830</v>
      </c>
      <c r="I140" s="970"/>
      <c r="J140" s="971">
        <f t="shared" ref="J140" si="780">H140-F140</f>
        <v>0</v>
      </c>
      <c r="K140" s="970">
        <v>184830</v>
      </c>
      <c r="L140" s="541">
        <f t="shared" ref="L140" si="781">K140-H140</f>
        <v>0</v>
      </c>
      <c r="M140" s="970">
        <v>184891</v>
      </c>
      <c r="N140" s="970"/>
      <c r="O140" s="541">
        <f t="shared" ref="O140" si="782">M140-K140</f>
        <v>61</v>
      </c>
      <c r="P140" s="541">
        <f t="shared" ref="P140" si="783">M140-H140</f>
        <v>61</v>
      </c>
      <c r="Q140" s="970">
        <v>184891</v>
      </c>
      <c r="R140" s="970"/>
      <c r="S140" s="971">
        <f t="shared" ref="S140" si="784">Q140-M140</f>
        <v>0</v>
      </c>
      <c r="T140" s="542">
        <f t="shared" ref="T140" si="785">Q140-F140</f>
        <v>61</v>
      </c>
      <c r="U140" s="542"/>
      <c r="V140" s="541">
        <f t="shared" ref="V140" si="786">P140</f>
        <v>61</v>
      </c>
      <c r="W140" s="543">
        <f t="shared" ref="W140" si="787">T140-V140</f>
        <v>0</v>
      </c>
      <c r="X140" s="972" t="s">
        <v>520</v>
      </c>
      <c r="Y140" s="972" t="s">
        <v>492</v>
      </c>
      <c r="Z140" s="972" t="s">
        <v>29</v>
      </c>
      <c r="AA140" s="972">
        <v>2015</v>
      </c>
      <c r="AB140" s="993" t="s">
        <v>485</v>
      </c>
      <c r="AC140" s="973">
        <v>12</v>
      </c>
      <c r="AD140" s="974">
        <f t="shared" ref="AD140" si="788">T140/AC140</f>
        <v>5.083333333333333</v>
      </c>
      <c r="AE140" s="975">
        <v>23.45</v>
      </c>
      <c r="AF140" s="544">
        <f t="shared" ref="AF140" si="789">AD140*AE140</f>
        <v>119.20416666666665</v>
      </c>
      <c r="AG140" s="1030" t="s">
        <v>279</v>
      </c>
      <c r="AH140" s="1007">
        <f t="shared" ref="AH140" si="790">AF140</f>
        <v>119.20416666666665</v>
      </c>
      <c r="AI140" s="978">
        <f t="shared" ref="AI140" si="791">AD140</f>
        <v>5.083333333333333</v>
      </c>
      <c r="AJ140" s="982">
        <f t="shared" ref="AJ140" si="792">T140</f>
        <v>61</v>
      </c>
      <c r="AK140" s="987"/>
      <c r="AL140" s="988"/>
    </row>
    <row r="141" spans="1:39">
      <c r="A141" s="999">
        <v>45710</v>
      </c>
      <c r="B141" s="992" t="s">
        <v>483</v>
      </c>
      <c r="C141" s="992" t="s">
        <v>208</v>
      </c>
      <c r="D141" s="993" t="s">
        <v>485</v>
      </c>
      <c r="E141" s="1029" t="s">
        <v>282</v>
      </c>
      <c r="F141" s="970">
        <v>184891</v>
      </c>
      <c r="G141" s="970"/>
      <c r="H141" s="970">
        <v>184891</v>
      </c>
      <c r="I141" s="970"/>
      <c r="J141" s="971">
        <f t="shared" ref="J141" si="793">H141-F141</f>
        <v>0</v>
      </c>
      <c r="K141" s="970">
        <v>184891</v>
      </c>
      <c r="L141" s="541">
        <f t="shared" ref="L141" si="794">K141-H141</f>
        <v>0</v>
      </c>
      <c r="M141" s="970">
        <v>184977</v>
      </c>
      <c r="N141" s="970"/>
      <c r="O141" s="541">
        <f t="shared" ref="O141" si="795">M141-K141</f>
        <v>86</v>
      </c>
      <c r="P141" s="541">
        <f t="shared" ref="P141" si="796">M141-H141</f>
        <v>86</v>
      </c>
      <c r="Q141" s="970">
        <v>184977</v>
      </c>
      <c r="R141" s="970"/>
      <c r="S141" s="971">
        <f t="shared" ref="S141" si="797">Q141-M141</f>
        <v>0</v>
      </c>
      <c r="T141" s="542">
        <f t="shared" ref="T141" si="798">Q141-F141</f>
        <v>86</v>
      </c>
      <c r="U141" s="542"/>
      <c r="V141" s="541">
        <f t="shared" ref="V141" si="799">P141</f>
        <v>86</v>
      </c>
      <c r="W141" s="543">
        <f t="shared" ref="W141" si="800">T141-V141</f>
        <v>0</v>
      </c>
      <c r="X141" s="972" t="s">
        <v>520</v>
      </c>
      <c r="Y141" s="972" t="s">
        <v>492</v>
      </c>
      <c r="Z141" s="972" t="s">
        <v>29</v>
      </c>
      <c r="AA141" s="972">
        <v>2015</v>
      </c>
      <c r="AB141" s="993" t="s">
        <v>485</v>
      </c>
      <c r="AC141" s="973">
        <v>12</v>
      </c>
      <c r="AD141" s="974">
        <f t="shared" ref="AD141" si="801">T141/AC141</f>
        <v>7.166666666666667</v>
      </c>
      <c r="AE141" s="975">
        <v>23.45</v>
      </c>
      <c r="AF141" s="544">
        <f t="shared" ref="AF141" si="802">AD141*AE141</f>
        <v>168.05833333333334</v>
      </c>
      <c r="AG141" s="1030" t="s">
        <v>279</v>
      </c>
      <c r="AH141" s="1007">
        <f t="shared" ref="AH141" si="803">AF141</f>
        <v>168.05833333333334</v>
      </c>
      <c r="AI141" s="978">
        <f t="shared" ref="AI141" si="804">AD141</f>
        <v>7.166666666666667</v>
      </c>
      <c r="AJ141" s="982">
        <f t="shared" ref="AJ141" si="805">T141</f>
        <v>86</v>
      </c>
      <c r="AK141" s="989"/>
      <c r="AL141" s="985"/>
      <c r="AM141" s="986"/>
    </row>
    <row r="142" spans="1:39">
      <c r="A142" s="999">
        <v>45712</v>
      </c>
      <c r="B142" s="992" t="s">
        <v>483</v>
      </c>
      <c r="C142" s="992" t="s">
        <v>208</v>
      </c>
      <c r="D142" s="993" t="s">
        <v>485</v>
      </c>
      <c r="E142" s="1029" t="s">
        <v>282</v>
      </c>
      <c r="F142" s="970">
        <v>184977</v>
      </c>
      <c r="G142" s="970"/>
      <c r="H142" s="970">
        <v>184977</v>
      </c>
      <c r="I142" s="970"/>
      <c r="J142" s="971">
        <f t="shared" ref="J142" si="806">H142-F142</f>
        <v>0</v>
      </c>
      <c r="K142" s="970">
        <v>184977</v>
      </c>
      <c r="L142" s="541">
        <f t="shared" ref="L142" si="807">K142-H142</f>
        <v>0</v>
      </c>
      <c r="M142" s="970">
        <v>185045</v>
      </c>
      <c r="N142" s="970"/>
      <c r="O142" s="541">
        <f t="shared" ref="O142" si="808">M142-K142</f>
        <v>68</v>
      </c>
      <c r="P142" s="541">
        <f t="shared" ref="P142" si="809">M142-H142</f>
        <v>68</v>
      </c>
      <c r="Q142" s="970">
        <v>185061</v>
      </c>
      <c r="R142" s="970"/>
      <c r="S142" s="971">
        <f t="shared" ref="S142" si="810">Q142-M142</f>
        <v>16</v>
      </c>
      <c r="T142" s="542">
        <f t="shared" ref="T142" si="811">Q142-F142</f>
        <v>84</v>
      </c>
      <c r="U142" s="542"/>
      <c r="V142" s="541">
        <f t="shared" ref="V142" si="812">P142</f>
        <v>68</v>
      </c>
      <c r="W142" s="543">
        <f t="shared" ref="W142" si="813">T142-V142</f>
        <v>16</v>
      </c>
      <c r="X142" s="972" t="s">
        <v>520</v>
      </c>
      <c r="Y142" s="972" t="s">
        <v>492</v>
      </c>
      <c r="Z142" s="972" t="s">
        <v>29</v>
      </c>
      <c r="AA142" s="972">
        <v>2015</v>
      </c>
      <c r="AB142" s="993" t="s">
        <v>485</v>
      </c>
      <c r="AC142" s="973">
        <v>12</v>
      </c>
      <c r="AD142" s="974">
        <f t="shared" ref="AD142" si="814">T142/AC142</f>
        <v>7</v>
      </c>
      <c r="AE142" s="975">
        <v>23.45</v>
      </c>
      <c r="AF142" s="544">
        <f t="shared" ref="AF142" si="815">AD142*AE142</f>
        <v>164.15</v>
      </c>
      <c r="AG142" s="1030" t="s">
        <v>279</v>
      </c>
      <c r="AH142" s="1007">
        <f t="shared" ref="AH142" si="816">AF142</f>
        <v>164.15</v>
      </c>
      <c r="AI142" s="978">
        <f t="shared" ref="AI142" si="817">AD142</f>
        <v>7</v>
      </c>
      <c r="AJ142" s="982">
        <f t="shared" ref="AJ142" si="818">T142</f>
        <v>84</v>
      </c>
      <c r="AK142" s="989"/>
      <c r="AL142" s="985"/>
      <c r="AM142" s="991"/>
    </row>
    <row r="143" spans="1:39">
      <c r="A143" s="999">
        <v>45713</v>
      </c>
      <c r="B143" s="992" t="s">
        <v>483</v>
      </c>
      <c r="C143" s="992" t="s">
        <v>208</v>
      </c>
      <c r="D143" s="993" t="s">
        <v>485</v>
      </c>
      <c r="E143" s="1029" t="s">
        <v>282</v>
      </c>
      <c r="F143" s="970">
        <v>185061</v>
      </c>
      <c r="G143" s="970"/>
      <c r="H143" s="970">
        <v>185061</v>
      </c>
      <c r="I143" s="970"/>
      <c r="J143" s="971">
        <f t="shared" ref="J143" si="819">H143-F143</f>
        <v>0</v>
      </c>
      <c r="K143" s="970">
        <v>185061</v>
      </c>
      <c r="L143" s="541">
        <f t="shared" ref="L143" si="820">K143-H143</f>
        <v>0</v>
      </c>
      <c r="M143" s="970">
        <v>185123</v>
      </c>
      <c r="N143" s="970"/>
      <c r="O143" s="541">
        <f t="shared" ref="O143" si="821">M143-K143</f>
        <v>62</v>
      </c>
      <c r="P143" s="541">
        <f t="shared" ref="P143" si="822">M143-H143</f>
        <v>62</v>
      </c>
      <c r="Q143" s="970">
        <v>185123</v>
      </c>
      <c r="R143" s="970"/>
      <c r="S143" s="971">
        <f t="shared" ref="S143" si="823">Q143-M143</f>
        <v>0</v>
      </c>
      <c r="T143" s="542">
        <f t="shared" ref="T143" si="824">Q143-F143</f>
        <v>62</v>
      </c>
      <c r="U143" s="542"/>
      <c r="V143" s="541">
        <f t="shared" ref="V143" si="825">P143</f>
        <v>62</v>
      </c>
      <c r="W143" s="543">
        <f t="shared" ref="W143" si="826">T143-V143</f>
        <v>0</v>
      </c>
      <c r="X143" s="972" t="s">
        <v>520</v>
      </c>
      <c r="Y143" s="972" t="s">
        <v>492</v>
      </c>
      <c r="Z143" s="972" t="s">
        <v>29</v>
      </c>
      <c r="AA143" s="972">
        <v>2015</v>
      </c>
      <c r="AB143" s="993" t="s">
        <v>485</v>
      </c>
      <c r="AC143" s="973">
        <v>12</v>
      </c>
      <c r="AD143" s="974">
        <f t="shared" ref="AD143" si="827">T143/AC143</f>
        <v>5.166666666666667</v>
      </c>
      <c r="AE143" s="975">
        <v>23.45</v>
      </c>
      <c r="AF143" s="544">
        <f t="shared" ref="AF143" si="828">AD143*AE143</f>
        <v>121.15833333333333</v>
      </c>
      <c r="AG143" s="1030" t="s">
        <v>279</v>
      </c>
      <c r="AH143" s="1007">
        <f t="shared" ref="AH143" si="829">AF143</f>
        <v>121.15833333333333</v>
      </c>
      <c r="AI143" s="978">
        <f t="shared" ref="AI143" si="830">AD143</f>
        <v>5.166666666666667</v>
      </c>
      <c r="AJ143" s="982">
        <f t="shared" ref="AJ143" si="831">T143</f>
        <v>62</v>
      </c>
      <c r="AK143" s="1132" t="s">
        <v>439</v>
      </c>
      <c r="AL143" s="1088" t="s">
        <v>440</v>
      </c>
      <c r="AM143" s="1086" t="s">
        <v>2</v>
      </c>
    </row>
    <row r="144" spans="1:39">
      <c r="A144" s="999">
        <v>45714</v>
      </c>
      <c r="B144" s="992" t="s">
        <v>483</v>
      </c>
      <c r="C144" s="992" t="s">
        <v>208</v>
      </c>
      <c r="D144" s="993" t="s">
        <v>485</v>
      </c>
      <c r="E144" s="1029" t="s">
        <v>282</v>
      </c>
      <c r="F144" s="970">
        <v>185123</v>
      </c>
      <c r="G144" s="970"/>
      <c r="H144" s="970">
        <v>185123</v>
      </c>
      <c r="I144" s="970"/>
      <c r="J144" s="971">
        <f t="shared" ref="J144" si="832">H144-F144</f>
        <v>0</v>
      </c>
      <c r="K144" s="970">
        <v>185123</v>
      </c>
      <c r="L144" s="541">
        <f t="shared" ref="L144" si="833">K144-H144</f>
        <v>0</v>
      </c>
      <c r="M144" s="970">
        <v>185198</v>
      </c>
      <c r="N144" s="970"/>
      <c r="O144" s="541">
        <f t="shared" ref="O144" si="834">M144-K144</f>
        <v>75</v>
      </c>
      <c r="P144" s="541">
        <f t="shared" ref="P144" si="835">M144-H144</f>
        <v>75</v>
      </c>
      <c r="Q144" s="970">
        <v>185216</v>
      </c>
      <c r="R144" s="970"/>
      <c r="S144" s="971">
        <f t="shared" ref="S144" si="836">Q144-M144</f>
        <v>18</v>
      </c>
      <c r="T144" s="542">
        <f t="shared" ref="T144" si="837">Q144-F144</f>
        <v>93</v>
      </c>
      <c r="U144" s="542"/>
      <c r="V144" s="541">
        <f t="shared" ref="V144" si="838">P144</f>
        <v>75</v>
      </c>
      <c r="W144" s="543">
        <f t="shared" ref="W144" si="839">T144-V144</f>
        <v>18</v>
      </c>
      <c r="X144" s="972" t="s">
        <v>520</v>
      </c>
      <c r="Y144" s="972" t="s">
        <v>492</v>
      </c>
      <c r="Z144" s="972" t="s">
        <v>29</v>
      </c>
      <c r="AA144" s="972">
        <v>2015</v>
      </c>
      <c r="AB144" s="993" t="s">
        <v>485</v>
      </c>
      <c r="AC144" s="973">
        <v>12</v>
      </c>
      <c r="AD144" s="974">
        <f t="shared" ref="AD144" si="840">T144/AC144</f>
        <v>7.75</v>
      </c>
      <c r="AE144" s="975">
        <v>23.45</v>
      </c>
      <c r="AF144" s="544">
        <f t="shared" ref="AF144" si="841">AD144*AE144</f>
        <v>181.73749999999998</v>
      </c>
      <c r="AG144" s="1030" t="s">
        <v>279</v>
      </c>
      <c r="AH144" s="1007">
        <f t="shared" ref="AH144" si="842">AF144</f>
        <v>181.73749999999998</v>
      </c>
      <c r="AI144" s="978">
        <f t="shared" ref="AI144" si="843">AD144</f>
        <v>7.75</v>
      </c>
      <c r="AJ144" s="982">
        <f t="shared" ref="AJ144" si="844">T144</f>
        <v>93</v>
      </c>
      <c r="AK144" s="1107">
        <f>SUM(AH141:AH144)</f>
        <v>635.10416666666663</v>
      </c>
      <c r="AL144" s="1067">
        <v>700</v>
      </c>
      <c r="AM144" s="1073">
        <v>45714</v>
      </c>
    </row>
    <row r="145" spans="1:39">
      <c r="A145" s="999">
        <v>45715</v>
      </c>
      <c r="B145" s="992" t="s">
        <v>483</v>
      </c>
      <c r="C145" s="992" t="s">
        <v>208</v>
      </c>
      <c r="D145" s="993" t="s">
        <v>485</v>
      </c>
      <c r="E145" s="1029" t="s">
        <v>282</v>
      </c>
      <c r="F145" s="970">
        <v>185216</v>
      </c>
      <c r="G145" s="970"/>
      <c r="H145" s="970">
        <v>185216</v>
      </c>
      <c r="I145" s="970"/>
      <c r="J145" s="971">
        <f t="shared" ref="J145" si="845">H145-F145</f>
        <v>0</v>
      </c>
      <c r="K145" s="970">
        <v>185216</v>
      </c>
      <c r="L145" s="541">
        <f t="shared" ref="L145" si="846">K145-H145</f>
        <v>0</v>
      </c>
      <c r="M145" s="970">
        <v>185297</v>
      </c>
      <c r="N145" s="970"/>
      <c r="O145" s="541">
        <f t="shared" ref="O145" si="847">M145-K145</f>
        <v>81</v>
      </c>
      <c r="P145" s="541">
        <f t="shared" ref="P145" si="848">M145-H145</f>
        <v>81</v>
      </c>
      <c r="Q145" s="970">
        <v>185297</v>
      </c>
      <c r="R145" s="970"/>
      <c r="S145" s="971">
        <f t="shared" ref="S145" si="849">Q145-M145</f>
        <v>0</v>
      </c>
      <c r="T145" s="542">
        <f t="shared" ref="T145" si="850">Q145-F145</f>
        <v>81</v>
      </c>
      <c r="U145" s="542"/>
      <c r="V145" s="541">
        <f t="shared" ref="V145" si="851">P145</f>
        <v>81</v>
      </c>
      <c r="W145" s="543">
        <f t="shared" ref="W145" si="852">T145-V145</f>
        <v>0</v>
      </c>
      <c r="X145" s="972" t="s">
        <v>520</v>
      </c>
      <c r="Y145" s="972" t="s">
        <v>492</v>
      </c>
      <c r="Z145" s="972" t="s">
        <v>29</v>
      </c>
      <c r="AA145" s="972">
        <v>2015</v>
      </c>
      <c r="AB145" s="993" t="s">
        <v>485</v>
      </c>
      <c r="AC145" s="973">
        <v>12</v>
      </c>
      <c r="AD145" s="974">
        <f t="shared" ref="AD145" si="853">T145/AC145</f>
        <v>6.75</v>
      </c>
      <c r="AE145" s="975">
        <v>23.45</v>
      </c>
      <c r="AF145" s="544">
        <f t="shared" ref="AF145" si="854">AD145*AE145</f>
        <v>158.28749999999999</v>
      </c>
      <c r="AG145" s="1030" t="s">
        <v>279</v>
      </c>
      <c r="AH145" s="1007">
        <f t="shared" ref="AH145" si="855">AF145</f>
        <v>158.28749999999999</v>
      </c>
      <c r="AI145" s="978">
        <f t="shared" ref="AI145" si="856">AD145</f>
        <v>6.75</v>
      </c>
      <c r="AJ145" s="982">
        <f t="shared" ref="AJ145" si="857">T145</f>
        <v>81</v>
      </c>
      <c r="AK145" s="989"/>
      <c r="AL145" s="985"/>
      <c r="AM145" s="986"/>
    </row>
    <row r="146" spans="1:39">
      <c r="A146" s="999">
        <v>45716</v>
      </c>
      <c r="B146" s="992" t="s">
        <v>483</v>
      </c>
      <c r="C146" s="992" t="s">
        <v>208</v>
      </c>
      <c r="D146" s="993" t="s">
        <v>485</v>
      </c>
      <c r="E146" s="1029" t="s">
        <v>282</v>
      </c>
      <c r="F146" s="970">
        <v>185297</v>
      </c>
      <c r="G146" s="970"/>
      <c r="H146" s="970">
        <v>185297</v>
      </c>
      <c r="I146" s="970"/>
      <c r="J146" s="971">
        <f t="shared" ref="J146" si="858">H146-F146</f>
        <v>0</v>
      </c>
      <c r="K146" s="970">
        <v>185297</v>
      </c>
      <c r="L146" s="541">
        <f t="shared" ref="L146" si="859">K146-H146</f>
        <v>0</v>
      </c>
      <c r="M146" s="970">
        <v>185365</v>
      </c>
      <c r="N146" s="970"/>
      <c r="O146" s="541">
        <f t="shared" ref="O146" si="860">M146-K146</f>
        <v>68</v>
      </c>
      <c r="P146" s="541">
        <f t="shared" ref="P146" si="861">M146-H146</f>
        <v>68</v>
      </c>
      <c r="Q146" s="970">
        <v>185365</v>
      </c>
      <c r="R146" s="970"/>
      <c r="S146" s="971">
        <f t="shared" ref="S146" si="862">Q146-M146</f>
        <v>0</v>
      </c>
      <c r="T146" s="542">
        <f t="shared" ref="T146" si="863">Q146-F146</f>
        <v>68</v>
      </c>
      <c r="U146" s="542"/>
      <c r="V146" s="541">
        <f t="shared" ref="V146" si="864">P146</f>
        <v>68</v>
      </c>
      <c r="W146" s="543">
        <f t="shared" ref="W146" si="865">T146-V146</f>
        <v>0</v>
      </c>
      <c r="X146" s="972" t="s">
        <v>520</v>
      </c>
      <c r="Y146" s="972" t="s">
        <v>492</v>
      </c>
      <c r="Z146" s="972" t="s">
        <v>29</v>
      </c>
      <c r="AA146" s="972">
        <v>2015</v>
      </c>
      <c r="AB146" s="993" t="s">
        <v>485</v>
      </c>
      <c r="AC146" s="973">
        <v>12</v>
      </c>
      <c r="AD146" s="974">
        <f t="shared" ref="AD146" si="866">T146/AC146</f>
        <v>5.666666666666667</v>
      </c>
      <c r="AE146" s="975">
        <v>23.45</v>
      </c>
      <c r="AF146" s="544">
        <f t="shared" ref="AF146" si="867">AD146*AE146</f>
        <v>132.88333333333333</v>
      </c>
      <c r="AG146" s="1030" t="s">
        <v>279</v>
      </c>
      <c r="AH146" s="1007">
        <f t="shared" ref="AH146" si="868">AF146</f>
        <v>132.88333333333333</v>
      </c>
      <c r="AI146" s="978">
        <f t="shared" ref="AI146" si="869">AD146</f>
        <v>5.666666666666667</v>
      </c>
      <c r="AJ146" s="982">
        <f t="shared" ref="AJ146" si="870">T146</f>
        <v>68</v>
      </c>
      <c r="AK146" s="1132" t="s">
        <v>439</v>
      </c>
      <c r="AL146" s="1088" t="s">
        <v>440</v>
      </c>
      <c r="AM146" s="1086" t="s">
        <v>2</v>
      </c>
    </row>
    <row r="147" spans="1:39">
      <c r="A147" s="999">
        <v>45717</v>
      </c>
      <c r="B147" s="992" t="s">
        <v>483</v>
      </c>
      <c r="C147" s="992" t="s">
        <v>208</v>
      </c>
      <c r="D147" s="993" t="s">
        <v>434</v>
      </c>
      <c r="E147" s="1029" t="s">
        <v>282</v>
      </c>
      <c r="F147" s="970">
        <v>185365</v>
      </c>
      <c r="G147" s="970"/>
      <c r="H147" s="970">
        <v>185365</v>
      </c>
      <c r="I147" s="970"/>
      <c r="J147" s="971">
        <f t="shared" ref="J147" si="871">H147-F147</f>
        <v>0</v>
      </c>
      <c r="K147" s="970">
        <v>185365</v>
      </c>
      <c r="L147" s="541">
        <f t="shared" ref="L147" si="872">K147-H147</f>
        <v>0</v>
      </c>
      <c r="M147" s="970">
        <v>185469</v>
      </c>
      <c r="N147" s="970"/>
      <c r="O147" s="541">
        <f t="shared" ref="O147" si="873">M147-K147</f>
        <v>104</v>
      </c>
      <c r="P147" s="541">
        <f t="shared" ref="P147" si="874">M147-H147</f>
        <v>104</v>
      </c>
      <c r="Q147" s="970">
        <v>185469</v>
      </c>
      <c r="R147" s="970"/>
      <c r="S147" s="971">
        <f t="shared" ref="S147" si="875">Q147-M147</f>
        <v>0</v>
      </c>
      <c r="T147" s="542">
        <f t="shared" ref="T147" si="876">Q147-F147</f>
        <v>104</v>
      </c>
      <c r="U147" s="542"/>
      <c r="V147" s="541">
        <f t="shared" ref="V147" si="877">P147</f>
        <v>104</v>
      </c>
      <c r="W147" s="543">
        <f t="shared" ref="W147" si="878">T147-V147</f>
        <v>0</v>
      </c>
      <c r="X147" s="972" t="s">
        <v>520</v>
      </c>
      <c r="Y147" s="972" t="s">
        <v>492</v>
      </c>
      <c r="Z147" s="972" t="s">
        <v>29</v>
      </c>
      <c r="AA147" s="972">
        <v>2015</v>
      </c>
      <c r="AB147" s="993" t="s">
        <v>485</v>
      </c>
      <c r="AC147" s="973">
        <v>12</v>
      </c>
      <c r="AD147" s="974">
        <f t="shared" ref="AD147" si="879">T147/AC147</f>
        <v>8.6666666666666661</v>
      </c>
      <c r="AE147" s="975">
        <v>23.45</v>
      </c>
      <c r="AF147" s="544">
        <f t="shared" ref="AF147" si="880">AD147*AE147</f>
        <v>203.23333333333332</v>
      </c>
      <c r="AG147" s="1030" t="s">
        <v>279</v>
      </c>
      <c r="AH147" s="1007">
        <f t="shared" ref="AH147" si="881">AF147</f>
        <v>203.23333333333332</v>
      </c>
      <c r="AI147" s="978">
        <f t="shared" ref="AI147" si="882">AD147</f>
        <v>8.6666666666666661</v>
      </c>
      <c r="AJ147" s="982">
        <f t="shared" ref="AJ147" si="883">T147</f>
        <v>104</v>
      </c>
      <c r="AK147" s="1107">
        <f>SUM(AH145:AH147)</f>
        <v>494.4041666666667</v>
      </c>
      <c r="AL147" s="1067">
        <v>600</v>
      </c>
      <c r="AM147" s="1073">
        <v>45719</v>
      </c>
    </row>
    <row r="148" spans="1:39">
      <c r="A148" s="999">
        <v>45691</v>
      </c>
      <c r="B148" s="992" t="s">
        <v>483</v>
      </c>
      <c r="C148" s="992" t="s">
        <v>208</v>
      </c>
      <c r="D148" s="993" t="s">
        <v>485</v>
      </c>
      <c r="E148" s="1029" t="s">
        <v>282</v>
      </c>
      <c r="F148" s="970">
        <v>185469</v>
      </c>
      <c r="G148" s="970"/>
      <c r="H148" s="970">
        <v>185469</v>
      </c>
      <c r="I148" s="970"/>
      <c r="J148" s="971">
        <f t="shared" ref="J148" si="884">H148-F148</f>
        <v>0</v>
      </c>
      <c r="K148" s="970">
        <v>185469</v>
      </c>
      <c r="L148" s="541">
        <f t="shared" ref="L148" si="885">K148-H148</f>
        <v>0</v>
      </c>
      <c r="M148" s="970">
        <v>185545</v>
      </c>
      <c r="N148" s="970"/>
      <c r="O148" s="541">
        <f t="shared" ref="O148" si="886">M148-K148</f>
        <v>76</v>
      </c>
      <c r="P148" s="541">
        <f t="shared" ref="P148" si="887">M148-H148</f>
        <v>76</v>
      </c>
      <c r="Q148" s="970">
        <v>185545</v>
      </c>
      <c r="R148" s="970"/>
      <c r="S148" s="971">
        <f t="shared" ref="S148" si="888">Q148-M148</f>
        <v>0</v>
      </c>
      <c r="T148" s="542">
        <f t="shared" ref="T148" si="889">Q148-F148</f>
        <v>76</v>
      </c>
      <c r="U148" s="542"/>
      <c r="V148" s="541">
        <f t="shared" ref="V148" si="890">P148</f>
        <v>76</v>
      </c>
      <c r="W148" s="543">
        <f t="shared" ref="W148" si="891">T148-V148</f>
        <v>0</v>
      </c>
      <c r="X148" s="972" t="s">
        <v>520</v>
      </c>
      <c r="Y148" s="972" t="s">
        <v>492</v>
      </c>
      <c r="Z148" s="972" t="s">
        <v>29</v>
      </c>
      <c r="AA148" s="972">
        <v>2015</v>
      </c>
      <c r="AB148" s="993" t="s">
        <v>485</v>
      </c>
      <c r="AC148" s="973">
        <v>12</v>
      </c>
      <c r="AD148" s="974">
        <f t="shared" ref="AD148" si="892">T148/AC148</f>
        <v>6.333333333333333</v>
      </c>
      <c r="AE148" s="975">
        <v>23.45</v>
      </c>
      <c r="AF148" s="544">
        <f t="shared" ref="AF148" si="893">AD148*AE148</f>
        <v>148.51666666666665</v>
      </c>
      <c r="AG148" s="1030" t="s">
        <v>279</v>
      </c>
      <c r="AH148" s="1007">
        <f t="shared" ref="AH148" si="894">AF148</f>
        <v>148.51666666666665</v>
      </c>
      <c r="AI148" s="978">
        <f t="shared" ref="AI148" si="895">AD148</f>
        <v>6.333333333333333</v>
      </c>
      <c r="AJ148" s="982">
        <f t="shared" ref="AJ148" si="896">T148</f>
        <v>76</v>
      </c>
      <c r="AK148" s="987"/>
      <c r="AL148" s="988"/>
    </row>
    <row r="149" spans="1:39">
      <c r="A149" s="999">
        <v>45720</v>
      </c>
      <c r="B149" s="992" t="s">
        <v>483</v>
      </c>
      <c r="C149" s="992" t="s">
        <v>208</v>
      </c>
      <c r="D149" s="993" t="s">
        <v>485</v>
      </c>
      <c r="E149" s="1029" t="s">
        <v>282</v>
      </c>
      <c r="F149" s="970">
        <v>185545</v>
      </c>
      <c r="G149" s="970"/>
      <c r="H149" s="970">
        <v>185545</v>
      </c>
      <c r="I149" s="970"/>
      <c r="J149" s="971">
        <f t="shared" ref="J149" si="897">H149-F149</f>
        <v>0</v>
      </c>
      <c r="K149" s="970">
        <v>185545</v>
      </c>
      <c r="L149" s="541">
        <f t="shared" ref="L149" si="898">K149-H149</f>
        <v>0</v>
      </c>
      <c r="M149" s="970">
        <v>185603</v>
      </c>
      <c r="N149" s="970"/>
      <c r="O149" s="541">
        <f t="shared" ref="O149" si="899">M149-K149</f>
        <v>58</v>
      </c>
      <c r="P149" s="541">
        <f t="shared" ref="P149" si="900">M149-H149</f>
        <v>58</v>
      </c>
      <c r="Q149" s="970">
        <v>185616</v>
      </c>
      <c r="R149" s="970"/>
      <c r="S149" s="971">
        <f t="shared" ref="S149" si="901">Q149-M149</f>
        <v>13</v>
      </c>
      <c r="T149" s="542">
        <f t="shared" ref="T149" si="902">Q149-F149</f>
        <v>71</v>
      </c>
      <c r="U149" s="542"/>
      <c r="V149" s="541">
        <f t="shared" ref="V149" si="903">P149</f>
        <v>58</v>
      </c>
      <c r="W149" s="543">
        <f t="shared" ref="W149" si="904">T149-V149</f>
        <v>13</v>
      </c>
      <c r="X149" s="972" t="s">
        <v>520</v>
      </c>
      <c r="Y149" s="972" t="s">
        <v>492</v>
      </c>
      <c r="Z149" s="972" t="s">
        <v>29</v>
      </c>
      <c r="AA149" s="972">
        <v>2015</v>
      </c>
      <c r="AB149" s="993" t="s">
        <v>485</v>
      </c>
      <c r="AC149" s="973">
        <v>12</v>
      </c>
      <c r="AD149" s="974">
        <f t="shared" ref="AD149" si="905">T149/AC149</f>
        <v>5.916666666666667</v>
      </c>
      <c r="AE149" s="975">
        <v>23.45</v>
      </c>
      <c r="AF149" s="544">
        <f t="shared" ref="AF149" si="906">AD149*AE149</f>
        <v>138.74583333333334</v>
      </c>
      <c r="AG149" s="1030" t="s">
        <v>279</v>
      </c>
      <c r="AH149" s="1007">
        <f t="shared" ref="AH149" si="907">AF149</f>
        <v>138.74583333333334</v>
      </c>
      <c r="AI149" s="978">
        <f t="shared" ref="AI149" si="908">AD149</f>
        <v>5.916666666666667</v>
      </c>
      <c r="AJ149" s="982">
        <f t="shared" ref="AJ149" si="909">T149</f>
        <v>71</v>
      </c>
      <c r="AK149" s="1132" t="s">
        <v>439</v>
      </c>
      <c r="AL149" s="1088" t="s">
        <v>440</v>
      </c>
      <c r="AM149" s="1086" t="s">
        <v>2</v>
      </c>
    </row>
    <row r="150" spans="1:39">
      <c r="A150" s="999">
        <v>45721</v>
      </c>
      <c r="B150" s="992" t="s">
        <v>483</v>
      </c>
      <c r="C150" s="992" t="s">
        <v>208</v>
      </c>
      <c r="D150" s="993" t="s">
        <v>485</v>
      </c>
      <c r="E150" s="1029" t="s">
        <v>282</v>
      </c>
      <c r="F150" s="970">
        <v>185616</v>
      </c>
      <c r="G150" s="970"/>
      <c r="H150" s="970">
        <v>185616</v>
      </c>
      <c r="I150" s="970"/>
      <c r="J150" s="971">
        <f t="shared" ref="J150" si="910">H150-F150</f>
        <v>0</v>
      </c>
      <c r="K150" s="970">
        <v>185616</v>
      </c>
      <c r="L150" s="541">
        <f t="shared" ref="L150" si="911">K150-H150</f>
        <v>0</v>
      </c>
      <c r="M150" s="970">
        <v>185688</v>
      </c>
      <c r="N150" s="970"/>
      <c r="O150" s="541">
        <f t="shared" ref="O150" si="912">M150-K150</f>
        <v>72</v>
      </c>
      <c r="P150" s="541">
        <f t="shared" ref="P150" si="913">M150-H150</f>
        <v>72</v>
      </c>
      <c r="Q150" s="970">
        <v>185688</v>
      </c>
      <c r="R150" s="970"/>
      <c r="S150" s="971">
        <f t="shared" ref="S150" si="914">Q150-M150</f>
        <v>0</v>
      </c>
      <c r="T150" s="542">
        <f t="shared" ref="T150" si="915">Q150-F150</f>
        <v>72</v>
      </c>
      <c r="U150" s="542"/>
      <c r="V150" s="541">
        <f t="shared" ref="V150" si="916">P150</f>
        <v>72</v>
      </c>
      <c r="W150" s="543">
        <f t="shared" ref="W150" si="917">T150-V150</f>
        <v>0</v>
      </c>
      <c r="X150" s="972" t="s">
        <v>520</v>
      </c>
      <c r="Y150" s="972" t="s">
        <v>492</v>
      </c>
      <c r="Z150" s="972" t="s">
        <v>29</v>
      </c>
      <c r="AA150" s="972">
        <v>2015</v>
      </c>
      <c r="AB150" s="993" t="s">
        <v>485</v>
      </c>
      <c r="AC150" s="973">
        <v>12</v>
      </c>
      <c r="AD150" s="974">
        <f t="shared" ref="AD150" si="918">T150/AC150</f>
        <v>6</v>
      </c>
      <c r="AE150" s="975">
        <v>23.45</v>
      </c>
      <c r="AF150" s="544">
        <f t="shared" ref="AF150" si="919">AD150*AE150</f>
        <v>140.69999999999999</v>
      </c>
      <c r="AG150" s="1030" t="s">
        <v>279</v>
      </c>
      <c r="AH150" s="1007">
        <f t="shared" ref="AH150" si="920">AF150</f>
        <v>140.69999999999999</v>
      </c>
      <c r="AI150" s="978">
        <f t="shared" ref="AI150" si="921">AD150</f>
        <v>6</v>
      </c>
      <c r="AJ150" s="982">
        <f t="shared" ref="AJ150" si="922">T150</f>
        <v>72</v>
      </c>
      <c r="AK150" s="1107">
        <f>SUM(AH148:AH150)</f>
        <v>427.96249999999998</v>
      </c>
      <c r="AL150" s="1067">
        <v>600</v>
      </c>
      <c r="AM150" s="1073">
        <v>45722</v>
      </c>
    </row>
    <row r="151" spans="1:39">
      <c r="A151" s="999">
        <v>45722</v>
      </c>
      <c r="B151" s="992" t="s">
        <v>483</v>
      </c>
      <c r="C151" s="992" t="s">
        <v>208</v>
      </c>
      <c r="D151" s="993" t="s">
        <v>485</v>
      </c>
      <c r="E151" s="1029" t="s">
        <v>282</v>
      </c>
      <c r="F151" s="970">
        <v>185688</v>
      </c>
      <c r="G151" s="970"/>
      <c r="H151" s="970">
        <v>185688</v>
      </c>
      <c r="I151" s="970"/>
      <c r="J151" s="971">
        <f t="shared" ref="J151" si="923">H151-F151</f>
        <v>0</v>
      </c>
      <c r="K151" s="970">
        <v>185688</v>
      </c>
      <c r="L151" s="541">
        <f t="shared" ref="L151" si="924">K151-H151</f>
        <v>0</v>
      </c>
      <c r="M151" s="970">
        <v>185763</v>
      </c>
      <c r="N151" s="970"/>
      <c r="O151" s="541">
        <f t="shared" ref="O151" si="925">M151-K151</f>
        <v>75</v>
      </c>
      <c r="P151" s="541">
        <f t="shared" ref="P151" si="926">M151-H151</f>
        <v>75</v>
      </c>
      <c r="Q151" s="970">
        <v>185763</v>
      </c>
      <c r="R151" s="970"/>
      <c r="S151" s="971">
        <f t="shared" ref="S151" si="927">Q151-M151</f>
        <v>0</v>
      </c>
      <c r="T151" s="542">
        <f t="shared" ref="T151" si="928">Q151-F151</f>
        <v>75</v>
      </c>
      <c r="U151" s="542"/>
      <c r="V151" s="541">
        <f t="shared" ref="V151" si="929">P151</f>
        <v>75</v>
      </c>
      <c r="W151" s="543">
        <f t="shared" ref="W151" si="930">T151-V151</f>
        <v>0</v>
      </c>
      <c r="X151" s="972" t="s">
        <v>520</v>
      </c>
      <c r="Y151" s="972" t="s">
        <v>492</v>
      </c>
      <c r="Z151" s="972" t="s">
        <v>29</v>
      </c>
      <c r="AA151" s="972">
        <v>2015</v>
      </c>
      <c r="AB151" s="993" t="s">
        <v>485</v>
      </c>
      <c r="AC151" s="973">
        <v>12</v>
      </c>
      <c r="AD151" s="974">
        <f t="shared" ref="AD151" si="931">T151/AC151</f>
        <v>6.25</v>
      </c>
      <c r="AE151" s="975">
        <v>23.45</v>
      </c>
      <c r="AF151" s="544">
        <f t="shared" ref="AF151" si="932">AD151*AE151</f>
        <v>146.5625</v>
      </c>
      <c r="AG151" s="1030" t="s">
        <v>279</v>
      </c>
      <c r="AH151" s="1007">
        <f t="shared" ref="AH151" si="933">AF151</f>
        <v>146.5625</v>
      </c>
      <c r="AI151" s="978">
        <f t="shared" ref="AI151" si="934">AD151</f>
        <v>6.25</v>
      </c>
      <c r="AJ151" s="982">
        <f t="shared" ref="AJ151" si="935">T151</f>
        <v>75</v>
      </c>
      <c r="AK151" s="987"/>
      <c r="AL151" s="988"/>
    </row>
    <row r="152" spans="1:39">
      <c r="A152" s="999">
        <v>45723</v>
      </c>
      <c r="B152" s="992" t="s">
        <v>483</v>
      </c>
      <c r="C152" s="992" t="s">
        <v>208</v>
      </c>
      <c r="D152" s="993" t="s">
        <v>485</v>
      </c>
      <c r="E152" s="1029" t="s">
        <v>282</v>
      </c>
      <c r="F152" s="970">
        <v>185763</v>
      </c>
      <c r="G152" s="970"/>
      <c r="H152" s="970">
        <v>185763</v>
      </c>
      <c r="I152" s="970"/>
      <c r="J152" s="971">
        <f t="shared" ref="J152" si="936">H152-F152</f>
        <v>0</v>
      </c>
      <c r="K152" s="970">
        <v>185763</v>
      </c>
      <c r="L152" s="541">
        <f t="shared" ref="L152" si="937">K152-H152</f>
        <v>0</v>
      </c>
      <c r="M152" s="970">
        <v>185824</v>
      </c>
      <c r="N152" s="970"/>
      <c r="O152" s="541">
        <f t="shared" ref="O152" si="938">M152-K152</f>
        <v>61</v>
      </c>
      <c r="P152" s="541">
        <f t="shared" ref="P152" si="939">M152-H152</f>
        <v>61</v>
      </c>
      <c r="Q152" s="970">
        <v>185824</v>
      </c>
      <c r="R152" s="970"/>
      <c r="S152" s="971">
        <f t="shared" ref="S152" si="940">Q152-M152</f>
        <v>0</v>
      </c>
      <c r="T152" s="542">
        <f t="shared" ref="T152" si="941">Q152-F152</f>
        <v>61</v>
      </c>
      <c r="U152" s="542"/>
      <c r="V152" s="541">
        <f t="shared" ref="V152" si="942">P152</f>
        <v>61</v>
      </c>
      <c r="W152" s="543">
        <f t="shared" ref="W152" si="943">T152-V152</f>
        <v>0</v>
      </c>
      <c r="X152" s="972" t="s">
        <v>520</v>
      </c>
      <c r="Y152" s="972" t="s">
        <v>492</v>
      </c>
      <c r="Z152" s="972" t="s">
        <v>29</v>
      </c>
      <c r="AA152" s="972">
        <v>2015</v>
      </c>
      <c r="AB152" s="993" t="s">
        <v>485</v>
      </c>
      <c r="AC152" s="973">
        <v>12</v>
      </c>
      <c r="AD152" s="974">
        <f t="shared" ref="AD152" si="944">T152/AC152</f>
        <v>5.083333333333333</v>
      </c>
      <c r="AE152" s="975">
        <v>23.45</v>
      </c>
      <c r="AF152" s="544">
        <f t="shared" ref="AF152" si="945">AD152*AE152</f>
        <v>119.20416666666665</v>
      </c>
      <c r="AG152" s="1030" t="s">
        <v>279</v>
      </c>
      <c r="AH152" s="1007">
        <f t="shared" ref="AH152" si="946">AF152</f>
        <v>119.20416666666665</v>
      </c>
      <c r="AI152" s="978">
        <f t="shared" ref="AI152" si="947">AD152</f>
        <v>5.083333333333333</v>
      </c>
      <c r="AJ152" s="982">
        <f t="shared" ref="AJ152" si="948">T152</f>
        <v>61</v>
      </c>
      <c r="AK152" s="987"/>
      <c r="AL152" s="988"/>
    </row>
    <row r="153" spans="1:39">
      <c r="A153" s="999">
        <v>45724</v>
      </c>
      <c r="B153" s="992" t="s">
        <v>483</v>
      </c>
      <c r="C153" s="992" t="s">
        <v>208</v>
      </c>
      <c r="D153" s="993" t="s">
        <v>434</v>
      </c>
      <c r="E153" s="1029" t="s">
        <v>282</v>
      </c>
      <c r="F153" s="970">
        <v>185824</v>
      </c>
      <c r="G153" s="970"/>
      <c r="H153" s="970">
        <v>185824</v>
      </c>
      <c r="I153" s="970"/>
      <c r="J153" s="971">
        <f t="shared" ref="J153" si="949">H153-F153</f>
        <v>0</v>
      </c>
      <c r="K153" s="970">
        <v>185824</v>
      </c>
      <c r="L153" s="541">
        <f t="shared" ref="L153" si="950">K153-H153</f>
        <v>0</v>
      </c>
      <c r="M153" s="970">
        <v>185909</v>
      </c>
      <c r="N153" s="970"/>
      <c r="O153" s="541">
        <f t="shared" ref="O153" si="951">M153-K153</f>
        <v>85</v>
      </c>
      <c r="P153" s="541">
        <f t="shared" ref="P153" si="952">M153-H153</f>
        <v>85</v>
      </c>
      <c r="Q153" s="970">
        <v>185909</v>
      </c>
      <c r="R153" s="970"/>
      <c r="S153" s="971">
        <f t="shared" ref="S153" si="953">Q153-M153</f>
        <v>0</v>
      </c>
      <c r="T153" s="542">
        <f t="shared" ref="T153" si="954">Q153-F153</f>
        <v>85</v>
      </c>
      <c r="U153" s="542"/>
      <c r="V153" s="541">
        <f t="shared" ref="V153" si="955">P153</f>
        <v>85</v>
      </c>
      <c r="W153" s="543">
        <f t="shared" ref="W153" si="956">T153-V153</f>
        <v>0</v>
      </c>
      <c r="X153" s="972" t="s">
        <v>520</v>
      </c>
      <c r="Y153" s="972" t="s">
        <v>492</v>
      </c>
      <c r="Z153" s="972" t="s">
        <v>29</v>
      </c>
      <c r="AA153" s="972">
        <v>2015</v>
      </c>
      <c r="AB153" s="993" t="s">
        <v>485</v>
      </c>
      <c r="AC153" s="973">
        <v>12</v>
      </c>
      <c r="AD153" s="974">
        <f t="shared" ref="AD153" si="957">T153/AC153</f>
        <v>7.083333333333333</v>
      </c>
      <c r="AE153" s="975">
        <v>23.45</v>
      </c>
      <c r="AF153" s="544">
        <f t="shared" ref="AF153" si="958">AD153*AE153</f>
        <v>166.10416666666666</v>
      </c>
      <c r="AG153" s="1030" t="s">
        <v>279</v>
      </c>
      <c r="AH153" s="1007">
        <f t="shared" ref="AH153" si="959">AF153</f>
        <v>166.10416666666666</v>
      </c>
      <c r="AI153" s="978">
        <f t="shared" ref="AI153" si="960">AD153</f>
        <v>7.083333333333333</v>
      </c>
      <c r="AJ153" s="982">
        <f t="shared" ref="AJ153" si="961">T153</f>
        <v>85</v>
      </c>
      <c r="AK153" s="1132" t="s">
        <v>439</v>
      </c>
      <c r="AL153" s="1088" t="s">
        <v>440</v>
      </c>
      <c r="AM153" s="1086" t="s">
        <v>2</v>
      </c>
    </row>
    <row r="154" spans="1:39">
      <c r="A154" s="999">
        <v>45726</v>
      </c>
      <c r="B154" s="992" t="s">
        <v>483</v>
      </c>
      <c r="C154" s="992" t="s">
        <v>208</v>
      </c>
      <c r="D154" s="993" t="s">
        <v>485</v>
      </c>
      <c r="E154" s="1029" t="s">
        <v>282</v>
      </c>
      <c r="F154" s="970">
        <v>185909</v>
      </c>
      <c r="G154" s="970"/>
      <c r="H154" s="970">
        <v>185909</v>
      </c>
      <c r="I154" s="970"/>
      <c r="J154" s="971">
        <f t="shared" ref="J154" si="962">H154-F154</f>
        <v>0</v>
      </c>
      <c r="K154" s="970">
        <v>185909</v>
      </c>
      <c r="L154" s="541">
        <f t="shared" ref="L154" si="963">K154-H154</f>
        <v>0</v>
      </c>
      <c r="M154" s="970">
        <v>185997</v>
      </c>
      <c r="N154" s="970"/>
      <c r="O154" s="541">
        <f t="shared" ref="O154" si="964">M154-K154</f>
        <v>88</v>
      </c>
      <c r="P154" s="541">
        <f t="shared" ref="P154" si="965">M154-H154</f>
        <v>88</v>
      </c>
      <c r="Q154" s="970">
        <v>185997</v>
      </c>
      <c r="R154" s="970"/>
      <c r="S154" s="971">
        <f t="shared" ref="S154" si="966">Q154-M154</f>
        <v>0</v>
      </c>
      <c r="T154" s="542">
        <f t="shared" ref="T154" si="967">Q154-F154</f>
        <v>88</v>
      </c>
      <c r="U154" s="542"/>
      <c r="V154" s="541">
        <f t="shared" ref="V154" si="968">P154</f>
        <v>88</v>
      </c>
      <c r="W154" s="543">
        <f t="shared" ref="W154" si="969">T154-V154</f>
        <v>0</v>
      </c>
      <c r="X154" s="972" t="s">
        <v>520</v>
      </c>
      <c r="Y154" s="972" t="s">
        <v>492</v>
      </c>
      <c r="Z154" s="972" t="s">
        <v>29</v>
      </c>
      <c r="AA154" s="972">
        <v>2015</v>
      </c>
      <c r="AB154" s="993" t="s">
        <v>485</v>
      </c>
      <c r="AC154" s="973">
        <v>12</v>
      </c>
      <c r="AD154" s="974">
        <f t="shared" ref="AD154" si="970">T154/AC154</f>
        <v>7.333333333333333</v>
      </c>
      <c r="AE154" s="975">
        <v>23.45</v>
      </c>
      <c r="AF154" s="544">
        <f t="shared" ref="AF154" si="971">AD154*AE154</f>
        <v>171.96666666666667</v>
      </c>
      <c r="AG154" s="1030" t="s">
        <v>279</v>
      </c>
      <c r="AH154" s="1007">
        <f t="shared" ref="AH154" si="972">AF154</f>
        <v>171.96666666666667</v>
      </c>
      <c r="AI154" s="978">
        <f t="shared" ref="AI154" si="973">AD154</f>
        <v>7.333333333333333</v>
      </c>
      <c r="AJ154" s="982">
        <f t="shared" ref="AJ154" si="974">T154</f>
        <v>88</v>
      </c>
      <c r="AK154" s="1107">
        <f>SUM(AH151:AH154)</f>
        <v>603.83749999999998</v>
      </c>
      <c r="AL154" s="1067">
        <v>600</v>
      </c>
      <c r="AM154" s="1073">
        <v>45727</v>
      </c>
    </row>
    <row r="155" spans="1:39">
      <c r="A155" s="999">
        <v>45727</v>
      </c>
      <c r="B155" s="992" t="s">
        <v>483</v>
      </c>
      <c r="C155" s="992" t="s">
        <v>208</v>
      </c>
      <c r="D155" s="993" t="s">
        <v>485</v>
      </c>
      <c r="E155" s="1029" t="s">
        <v>282</v>
      </c>
      <c r="F155" s="970">
        <v>185997</v>
      </c>
      <c r="G155" s="970"/>
      <c r="H155" s="970">
        <v>185997</v>
      </c>
      <c r="I155" s="970"/>
      <c r="J155" s="971">
        <f t="shared" ref="J155" si="975">H155-F155</f>
        <v>0</v>
      </c>
      <c r="K155" s="970">
        <v>185997</v>
      </c>
      <c r="L155" s="541">
        <f t="shared" ref="L155" si="976">K155-H155</f>
        <v>0</v>
      </c>
      <c r="M155" s="970">
        <v>186080</v>
      </c>
      <c r="N155" s="970"/>
      <c r="O155" s="541">
        <f t="shared" ref="O155" si="977">M155-K155</f>
        <v>83</v>
      </c>
      <c r="P155" s="541">
        <f t="shared" ref="P155" si="978">M155-H155</f>
        <v>83</v>
      </c>
      <c r="Q155" s="970">
        <v>186080</v>
      </c>
      <c r="R155" s="970"/>
      <c r="S155" s="971">
        <f t="shared" ref="S155" si="979">Q155-M155</f>
        <v>0</v>
      </c>
      <c r="T155" s="542">
        <f t="shared" ref="T155" si="980">Q155-F155</f>
        <v>83</v>
      </c>
      <c r="U155" s="542"/>
      <c r="V155" s="541">
        <f t="shared" ref="V155" si="981">P155</f>
        <v>83</v>
      </c>
      <c r="W155" s="543">
        <f t="shared" ref="W155" si="982">T155-V155</f>
        <v>0</v>
      </c>
      <c r="X155" s="972" t="s">
        <v>520</v>
      </c>
      <c r="Y155" s="972" t="s">
        <v>492</v>
      </c>
      <c r="Z155" s="972" t="s">
        <v>29</v>
      </c>
      <c r="AA155" s="972">
        <v>2015</v>
      </c>
      <c r="AB155" s="993" t="s">
        <v>485</v>
      </c>
      <c r="AC155" s="973">
        <v>12</v>
      </c>
      <c r="AD155" s="974">
        <f t="shared" ref="AD155" si="983">T155/AC155</f>
        <v>6.916666666666667</v>
      </c>
      <c r="AE155" s="975">
        <v>23.45</v>
      </c>
      <c r="AF155" s="544">
        <f t="shared" ref="AF155" si="984">AD155*AE155</f>
        <v>162.19583333333333</v>
      </c>
      <c r="AG155" s="1030" t="s">
        <v>279</v>
      </c>
      <c r="AH155" s="1007">
        <f t="shared" ref="AH155" si="985">AF155</f>
        <v>162.19583333333333</v>
      </c>
      <c r="AI155" s="978">
        <f t="shared" ref="AI155" si="986">AD155</f>
        <v>6.916666666666667</v>
      </c>
      <c r="AJ155" s="982">
        <f t="shared" ref="AJ155" si="987">T155</f>
        <v>83</v>
      </c>
      <c r="AK155" s="987"/>
      <c r="AL155" s="988"/>
    </row>
    <row r="156" spans="1:39">
      <c r="A156" s="999">
        <v>45728</v>
      </c>
      <c r="B156" s="992" t="s">
        <v>483</v>
      </c>
      <c r="C156" s="992" t="s">
        <v>208</v>
      </c>
      <c r="D156" s="993" t="s">
        <v>485</v>
      </c>
      <c r="E156" s="1029" t="s">
        <v>282</v>
      </c>
      <c r="F156" s="970">
        <v>186080</v>
      </c>
      <c r="G156" s="970"/>
      <c r="H156" s="970">
        <v>186080</v>
      </c>
      <c r="I156" s="970"/>
      <c r="J156" s="971">
        <f t="shared" ref="J156" si="988">H156-F156</f>
        <v>0</v>
      </c>
      <c r="K156" s="970">
        <v>186080</v>
      </c>
      <c r="L156" s="541">
        <f t="shared" ref="L156" si="989">K156-H156</f>
        <v>0</v>
      </c>
      <c r="M156" s="970">
        <v>186156</v>
      </c>
      <c r="N156" s="970"/>
      <c r="O156" s="541">
        <f t="shared" ref="O156" si="990">M156-K156</f>
        <v>76</v>
      </c>
      <c r="P156" s="541">
        <f t="shared" ref="P156" si="991">M156-H156</f>
        <v>76</v>
      </c>
      <c r="Q156" s="970">
        <v>186156</v>
      </c>
      <c r="R156" s="970"/>
      <c r="S156" s="971">
        <f t="shared" ref="S156" si="992">Q156-M156</f>
        <v>0</v>
      </c>
      <c r="T156" s="542">
        <f t="shared" ref="T156" si="993">Q156-F156</f>
        <v>76</v>
      </c>
      <c r="U156" s="542"/>
      <c r="V156" s="541">
        <f t="shared" ref="V156" si="994">P156</f>
        <v>76</v>
      </c>
      <c r="W156" s="543">
        <f t="shared" ref="W156" si="995">T156-V156</f>
        <v>0</v>
      </c>
      <c r="X156" s="972" t="s">
        <v>520</v>
      </c>
      <c r="Y156" s="972" t="s">
        <v>492</v>
      </c>
      <c r="Z156" s="972" t="s">
        <v>29</v>
      </c>
      <c r="AA156" s="972">
        <v>2015</v>
      </c>
      <c r="AB156" s="993" t="s">
        <v>485</v>
      </c>
      <c r="AC156" s="973">
        <v>12</v>
      </c>
      <c r="AD156" s="974">
        <f t="shared" ref="AD156" si="996">T156/AC156</f>
        <v>6.333333333333333</v>
      </c>
      <c r="AE156" s="975">
        <v>23.45</v>
      </c>
      <c r="AF156" s="544">
        <f t="shared" ref="AF156" si="997">AD156*AE156</f>
        <v>148.51666666666665</v>
      </c>
      <c r="AG156" s="1030" t="s">
        <v>279</v>
      </c>
      <c r="AH156" s="1007">
        <f t="shared" ref="AH156" si="998">AF156</f>
        <v>148.51666666666665</v>
      </c>
      <c r="AI156" s="978">
        <f t="shared" ref="AI156" si="999">AD156</f>
        <v>6.333333333333333</v>
      </c>
      <c r="AJ156" s="982">
        <f t="shared" ref="AJ156" si="1000">T156</f>
        <v>76</v>
      </c>
      <c r="AK156" s="1132" t="s">
        <v>439</v>
      </c>
      <c r="AL156" s="1088" t="s">
        <v>440</v>
      </c>
      <c r="AM156" s="1086" t="s">
        <v>2</v>
      </c>
    </row>
    <row r="157" spans="1:39">
      <c r="A157" s="999">
        <v>45729</v>
      </c>
      <c r="B157" s="992" t="s">
        <v>483</v>
      </c>
      <c r="C157" s="992" t="s">
        <v>208</v>
      </c>
      <c r="D157" s="993" t="s">
        <v>485</v>
      </c>
      <c r="E157" s="1029" t="s">
        <v>282</v>
      </c>
      <c r="F157" s="970">
        <v>186156</v>
      </c>
      <c r="G157" s="970"/>
      <c r="H157" s="970">
        <v>186156</v>
      </c>
      <c r="I157" s="970"/>
      <c r="J157" s="971">
        <f t="shared" ref="J157" si="1001">H157-F157</f>
        <v>0</v>
      </c>
      <c r="K157" s="970">
        <v>186156</v>
      </c>
      <c r="L157" s="541">
        <f t="shared" ref="L157" si="1002">K157-H157</f>
        <v>0</v>
      </c>
      <c r="M157" s="970">
        <v>186227</v>
      </c>
      <c r="N157" s="970"/>
      <c r="O157" s="541">
        <f t="shared" ref="O157" si="1003">M157-K157</f>
        <v>71</v>
      </c>
      <c r="P157" s="541">
        <f t="shared" ref="P157" si="1004">M157-H157</f>
        <v>71</v>
      </c>
      <c r="Q157" s="970">
        <v>186227</v>
      </c>
      <c r="R157" s="970"/>
      <c r="S157" s="971">
        <f t="shared" ref="S157" si="1005">Q157-M157</f>
        <v>0</v>
      </c>
      <c r="T157" s="542">
        <f t="shared" ref="T157" si="1006">Q157-F157</f>
        <v>71</v>
      </c>
      <c r="U157" s="542"/>
      <c r="V157" s="541">
        <f t="shared" ref="V157" si="1007">P157</f>
        <v>71</v>
      </c>
      <c r="W157" s="543">
        <f t="shared" ref="W157" si="1008">T157-V157</f>
        <v>0</v>
      </c>
      <c r="X157" s="972" t="s">
        <v>520</v>
      </c>
      <c r="Y157" s="972" t="s">
        <v>492</v>
      </c>
      <c r="Z157" s="972" t="s">
        <v>29</v>
      </c>
      <c r="AA157" s="972">
        <v>2015</v>
      </c>
      <c r="AB157" s="993" t="s">
        <v>485</v>
      </c>
      <c r="AC157" s="973">
        <v>12</v>
      </c>
      <c r="AD157" s="974">
        <f t="shared" ref="AD157" si="1009">T157/AC157</f>
        <v>5.916666666666667</v>
      </c>
      <c r="AE157" s="975">
        <v>23.45</v>
      </c>
      <c r="AF157" s="544">
        <f t="shared" ref="AF157" si="1010">AD157*AE157</f>
        <v>138.74583333333334</v>
      </c>
      <c r="AG157" s="1030" t="s">
        <v>279</v>
      </c>
      <c r="AH157" s="1007">
        <f t="shared" ref="AH157" si="1011">AF157</f>
        <v>138.74583333333334</v>
      </c>
      <c r="AI157" s="978">
        <f t="shared" ref="AI157" si="1012">AD157</f>
        <v>5.916666666666667</v>
      </c>
      <c r="AJ157" s="982">
        <f t="shared" ref="AJ157" si="1013">T157</f>
        <v>71</v>
      </c>
      <c r="AK157" s="1107">
        <f>SUM(AH155:AH157)</f>
        <v>449.45833333333331</v>
      </c>
      <c r="AL157" s="1067">
        <v>500</v>
      </c>
      <c r="AM157" s="1073">
        <v>45730</v>
      </c>
    </row>
    <row r="158" spans="1:39">
      <c r="A158" s="999">
        <v>45730</v>
      </c>
      <c r="B158" s="992" t="s">
        <v>483</v>
      </c>
      <c r="C158" s="992" t="s">
        <v>208</v>
      </c>
      <c r="D158" s="993" t="s">
        <v>485</v>
      </c>
      <c r="E158" s="1029" t="s">
        <v>282</v>
      </c>
      <c r="F158" s="970">
        <v>186227</v>
      </c>
      <c r="G158" s="970"/>
      <c r="H158" s="970">
        <v>186227</v>
      </c>
      <c r="I158" s="970"/>
      <c r="J158" s="971">
        <f t="shared" ref="J158" si="1014">H158-F158</f>
        <v>0</v>
      </c>
      <c r="K158" s="970">
        <v>186227</v>
      </c>
      <c r="L158" s="541">
        <f t="shared" ref="L158" si="1015">K158-H158</f>
        <v>0</v>
      </c>
      <c r="M158" s="970">
        <v>186401</v>
      </c>
      <c r="N158" s="970"/>
      <c r="O158" s="541">
        <f t="shared" ref="O158" si="1016">M158-K158</f>
        <v>174</v>
      </c>
      <c r="P158" s="541">
        <f t="shared" ref="P158" si="1017">M158-H158</f>
        <v>174</v>
      </c>
      <c r="Q158" s="970">
        <v>186401</v>
      </c>
      <c r="R158" s="970"/>
      <c r="S158" s="971">
        <f t="shared" ref="S158" si="1018">Q158-M158</f>
        <v>0</v>
      </c>
      <c r="T158" s="542">
        <f t="shared" ref="T158" si="1019">Q158-F158</f>
        <v>174</v>
      </c>
      <c r="U158" s="542"/>
      <c r="V158" s="541">
        <f t="shared" ref="V158" si="1020">P158</f>
        <v>174</v>
      </c>
      <c r="W158" s="543">
        <f t="shared" ref="W158" si="1021">T158-V158</f>
        <v>0</v>
      </c>
      <c r="X158" s="972" t="s">
        <v>520</v>
      </c>
      <c r="Y158" s="972" t="s">
        <v>492</v>
      </c>
      <c r="Z158" s="972" t="s">
        <v>29</v>
      </c>
      <c r="AA158" s="972">
        <v>2015</v>
      </c>
      <c r="AB158" s="993" t="s">
        <v>485</v>
      </c>
      <c r="AC158" s="973">
        <v>12</v>
      </c>
      <c r="AD158" s="974">
        <f t="shared" ref="AD158" si="1022">T158/AC158</f>
        <v>14.5</v>
      </c>
      <c r="AE158" s="975">
        <v>23.45</v>
      </c>
      <c r="AF158" s="544">
        <f t="shared" ref="AF158" si="1023">AD158*AE158</f>
        <v>340.02499999999998</v>
      </c>
      <c r="AG158" s="1030" t="s">
        <v>279</v>
      </c>
      <c r="AH158" s="1007">
        <f t="shared" ref="AH158" si="1024">AF158</f>
        <v>340.02499999999998</v>
      </c>
      <c r="AI158" s="978">
        <f t="shared" ref="AI158" si="1025">AD158</f>
        <v>14.5</v>
      </c>
      <c r="AJ158" s="982">
        <f t="shared" ref="AJ158" si="1026">T158</f>
        <v>174</v>
      </c>
      <c r="AK158" s="989"/>
      <c r="AL158" s="985"/>
      <c r="AM158" s="991"/>
    </row>
    <row r="159" spans="1:39">
      <c r="A159" s="999">
        <v>45740</v>
      </c>
      <c r="B159" s="992" t="s">
        <v>483</v>
      </c>
      <c r="C159" s="992" t="s">
        <v>208</v>
      </c>
      <c r="D159" s="993" t="s">
        <v>485</v>
      </c>
      <c r="E159" s="1029" t="s">
        <v>282</v>
      </c>
      <c r="F159" s="970">
        <v>186401</v>
      </c>
      <c r="G159" s="970"/>
      <c r="H159" s="970">
        <v>186401</v>
      </c>
      <c r="I159" s="970"/>
      <c r="J159" s="971">
        <f t="shared" ref="J159" si="1027">H159-F159</f>
        <v>0</v>
      </c>
      <c r="K159" s="970">
        <v>186401</v>
      </c>
      <c r="L159" s="541">
        <f t="shared" ref="L159" si="1028">K159-H159</f>
        <v>0</v>
      </c>
      <c r="M159" s="970">
        <v>186450</v>
      </c>
      <c r="N159" s="970"/>
      <c r="O159" s="541">
        <f t="shared" ref="O159" si="1029">M159-K159</f>
        <v>49</v>
      </c>
      <c r="P159" s="541">
        <f t="shared" ref="P159" si="1030">M159-H159</f>
        <v>49</v>
      </c>
      <c r="Q159" s="970">
        <v>186450</v>
      </c>
      <c r="R159" s="970"/>
      <c r="S159" s="971">
        <f t="shared" ref="S159" si="1031">Q159-M159</f>
        <v>0</v>
      </c>
      <c r="T159" s="542">
        <f t="shared" ref="T159" si="1032">Q159-F159</f>
        <v>49</v>
      </c>
      <c r="U159" s="542"/>
      <c r="V159" s="541">
        <f t="shared" ref="V159" si="1033">P159</f>
        <v>49</v>
      </c>
      <c r="W159" s="543">
        <f t="shared" ref="W159" si="1034">T159-V159</f>
        <v>0</v>
      </c>
      <c r="X159" s="972" t="s">
        <v>520</v>
      </c>
      <c r="Y159" s="972" t="s">
        <v>492</v>
      </c>
      <c r="Z159" s="972" t="s">
        <v>29</v>
      </c>
      <c r="AA159" s="972">
        <v>2015</v>
      </c>
      <c r="AB159" s="993" t="s">
        <v>485</v>
      </c>
      <c r="AC159" s="973">
        <v>12</v>
      </c>
      <c r="AD159" s="974">
        <f t="shared" ref="AD159" si="1035">T159/AC159</f>
        <v>4.083333333333333</v>
      </c>
      <c r="AE159" s="975">
        <v>23.45</v>
      </c>
      <c r="AF159" s="544">
        <f t="shared" ref="AF159" si="1036">AD159*AE159</f>
        <v>95.754166666666663</v>
      </c>
      <c r="AG159" s="1030" t="s">
        <v>279</v>
      </c>
      <c r="AH159" s="1007">
        <f t="shared" ref="AH159" si="1037">AF159</f>
        <v>95.754166666666663</v>
      </c>
      <c r="AI159" s="978">
        <f t="shared" ref="AI159" si="1038">AD159</f>
        <v>4.083333333333333</v>
      </c>
      <c r="AJ159" s="982">
        <f t="shared" ref="AJ159" si="1039">T159</f>
        <v>49</v>
      </c>
      <c r="AK159" s="158"/>
      <c r="AL159" s="158"/>
    </row>
    <row r="160" spans="1:39">
      <c r="A160" s="999">
        <v>45741</v>
      </c>
      <c r="B160" s="992" t="s">
        <v>483</v>
      </c>
      <c r="C160" s="992" t="s">
        <v>208</v>
      </c>
      <c r="D160" s="993" t="s">
        <v>485</v>
      </c>
      <c r="E160" s="1029" t="s">
        <v>282</v>
      </c>
      <c r="F160" s="970">
        <v>186450</v>
      </c>
      <c r="G160" s="970"/>
      <c r="H160" s="970">
        <v>186450</v>
      </c>
      <c r="I160" s="970"/>
      <c r="J160" s="971">
        <f t="shared" ref="J160" si="1040">H160-F160</f>
        <v>0</v>
      </c>
      <c r="K160" s="970">
        <v>186450</v>
      </c>
      <c r="L160" s="541">
        <f t="shared" ref="L160" si="1041">K160-H160</f>
        <v>0</v>
      </c>
      <c r="M160" s="970">
        <v>186490</v>
      </c>
      <c r="N160" s="970"/>
      <c r="O160" s="541">
        <f t="shared" ref="O160" si="1042">M160-K160</f>
        <v>40</v>
      </c>
      <c r="P160" s="541">
        <f t="shared" ref="P160" si="1043">M160-H160</f>
        <v>40</v>
      </c>
      <c r="Q160" s="970">
        <v>186490</v>
      </c>
      <c r="R160" s="970"/>
      <c r="S160" s="971">
        <f t="shared" ref="S160" si="1044">Q160-M160</f>
        <v>0</v>
      </c>
      <c r="T160" s="542">
        <f t="shared" ref="T160" si="1045">Q160-F160</f>
        <v>40</v>
      </c>
      <c r="U160" s="542"/>
      <c r="V160" s="541">
        <f t="shared" ref="V160" si="1046">P160</f>
        <v>40</v>
      </c>
      <c r="W160" s="543">
        <f t="shared" ref="W160" si="1047">T160-V160</f>
        <v>0</v>
      </c>
      <c r="X160" s="972" t="s">
        <v>520</v>
      </c>
      <c r="Y160" s="972" t="s">
        <v>492</v>
      </c>
      <c r="Z160" s="972" t="s">
        <v>29</v>
      </c>
      <c r="AA160" s="972">
        <v>2015</v>
      </c>
      <c r="AB160" s="993" t="s">
        <v>485</v>
      </c>
      <c r="AC160" s="973">
        <v>12</v>
      </c>
      <c r="AD160" s="974">
        <f t="shared" ref="AD160" si="1048">T160/AC160</f>
        <v>3.3333333333333335</v>
      </c>
      <c r="AE160" s="975">
        <v>23.45</v>
      </c>
      <c r="AF160" s="544">
        <f t="shared" ref="AF160" si="1049">AD160*AE160</f>
        <v>78.166666666666671</v>
      </c>
      <c r="AG160" s="1030" t="s">
        <v>279</v>
      </c>
      <c r="AH160" s="1007">
        <f t="shared" ref="AH160" si="1050">AF160</f>
        <v>78.166666666666671</v>
      </c>
      <c r="AI160" s="978">
        <f t="shared" ref="AI160" si="1051">AD160</f>
        <v>3.3333333333333335</v>
      </c>
      <c r="AJ160" s="982">
        <f t="shared" ref="AJ160" si="1052">T160</f>
        <v>40</v>
      </c>
      <c r="AK160" s="1132" t="s">
        <v>439</v>
      </c>
      <c r="AL160" s="1088" t="s">
        <v>440</v>
      </c>
      <c r="AM160" s="1086" t="s">
        <v>2</v>
      </c>
    </row>
    <row r="161" spans="1:39">
      <c r="A161" s="999">
        <v>45743</v>
      </c>
      <c r="B161" s="992" t="s">
        <v>483</v>
      </c>
      <c r="C161" s="992" t="s">
        <v>208</v>
      </c>
      <c r="D161" s="993" t="s">
        <v>485</v>
      </c>
      <c r="E161" s="1029" t="s">
        <v>282</v>
      </c>
      <c r="F161" s="970">
        <v>186490</v>
      </c>
      <c r="G161" s="970"/>
      <c r="H161" s="970">
        <v>186490</v>
      </c>
      <c r="I161" s="970"/>
      <c r="J161" s="971">
        <f t="shared" ref="J161" si="1053">H161-F161</f>
        <v>0</v>
      </c>
      <c r="K161" s="970">
        <v>186490</v>
      </c>
      <c r="L161" s="541">
        <f t="shared" ref="L161" si="1054">K161-H161</f>
        <v>0</v>
      </c>
      <c r="M161" s="970">
        <v>186570</v>
      </c>
      <c r="N161" s="970"/>
      <c r="O161" s="541">
        <f t="shared" ref="O161" si="1055">M161-K161</f>
        <v>80</v>
      </c>
      <c r="P161" s="541">
        <f t="shared" ref="P161" si="1056">M161-H161</f>
        <v>80</v>
      </c>
      <c r="Q161" s="970">
        <v>186570</v>
      </c>
      <c r="R161" s="970"/>
      <c r="S161" s="971">
        <f t="shared" ref="S161" si="1057">Q161-M161</f>
        <v>0</v>
      </c>
      <c r="T161" s="542">
        <f t="shared" ref="T161" si="1058">Q161-F161</f>
        <v>80</v>
      </c>
      <c r="U161" s="542"/>
      <c r="V161" s="541">
        <f t="shared" ref="V161" si="1059">P161</f>
        <v>80</v>
      </c>
      <c r="W161" s="543">
        <f t="shared" ref="W161" si="1060">T161-V161</f>
        <v>0</v>
      </c>
      <c r="X161" s="972" t="s">
        <v>520</v>
      </c>
      <c r="Y161" s="972" t="s">
        <v>492</v>
      </c>
      <c r="Z161" s="972" t="s">
        <v>29</v>
      </c>
      <c r="AA161" s="972">
        <v>2015</v>
      </c>
      <c r="AB161" s="993" t="s">
        <v>485</v>
      </c>
      <c r="AC161" s="973">
        <v>12</v>
      </c>
      <c r="AD161" s="974">
        <f t="shared" ref="AD161" si="1061">T161/AC161</f>
        <v>6.666666666666667</v>
      </c>
      <c r="AE161" s="975">
        <v>23.45</v>
      </c>
      <c r="AF161" s="544">
        <f t="shared" ref="AF161" si="1062">AD161*AE161</f>
        <v>156.33333333333334</v>
      </c>
      <c r="AG161" s="1030" t="s">
        <v>279</v>
      </c>
      <c r="AH161" s="1007">
        <f t="shared" ref="AH161" si="1063">AF161</f>
        <v>156.33333333333334</v>
      </c>
      <c r="AI161" s="978">
        <f t="shared" ref="AI161" si="1064">AD161</f>
        <v>6.666666666666667</v>
      </c>
      <c r="AJ161" s="982">
        <f t="shared" ref="AJ161" si="1065">T161</f>
        <v>80</v>
      </c>
      <c r="AK161" s="1107">
        <f>SUM(AH158:AH161)</f>
        <v>670.2791666666667</v>
      </c>
      <c r="AL161" s="1067">
        <v>800</v>
      </c>
      <c r="AM161" s="1073">
        <v>45743</v>
      </c>
    </row>
    <row r="162" spans="1:39">
      <c r="A162" s="999">
        <v>45744</v>
      </c>
      <c r="B162" s="992" t="s">
        <v>483</v>
      </c>
      <c r="C162" s="992" t="s">
        <v>208</v>
      </c>
      <c r="D162" s="993" t="s">
        <v>485</v>
      </c>
      <c r="E162" s="1029" t="s">
        <v>282</v>
      </c>
      <c r="F162" s="970">
        <v>186570</v>
      </c>
      <c r="G162" s="970"/>
      <c r="H162" s="970">
        <v>186570</v>
      </c>
      <c r="I162" s="970"/>
      <c r="J162" s="971">
        <f t="shared" ref="J162" si="1066">H162-F162</f>
        <v>0</v>
      </c>
      <c r="K162" s="970">
        <v>186570</v>
      </c>
      <c r="L162" s="541">
        <f t="shared" ref="L162" si="1067">K162-H162</f>
        <v>0</v>
      </c>
      <c r="M162" s="970">
        <v>186585</v>
      </c>
      <c r="N162" s="970"/>
      <c r="O162" s="541">
        <f t="shared" ref="O162" si="1068">M162-K162</f>
        <v>15</v>
      </c>
      <c r="P162" s="541">
        <f t="shared" ref="P162" si="1069">M162-H162</f>
        <v>15</v>
      </c>
      <c r="Q162" s="970">
        <v>186585</v>
      </c>
      <c r="R162" s="970"/>
      <c r="S162" s="971">
        <f t="shared" ref="S162" si="1070">Q162-M162</f>
        <v>0</v>
      </c>
      <c r="T162" s="542">
        <f t="shared" ref="T162" si="1071">Q162-F162</f>
        <v>15</v>
      </c>
      <c r="U162" s="542"/>
      <c r="V162" s="541">
        <f t="shared" ref="V162" si="1072">P162</f>
        <v>15</v>
      </c>
      <c r="W162" s="543">
        <f t="shared" ref="W162" si="1073">T162-V162</f>
        <v>0</v>
      </c>
      <c r="X162" s="972" t="s">
        <v>520</v>
      </c>
      <c r="Y162" s="972" t="s">
        <v>492</v>
      </c>
      <c r="Z162" s="972" t="s">
        <v>29</v>
      </c>
      <c r="AA162" s="972">
        <v>2015</v>
      </c>
      <c r="AB162" s="993" t="s">
        <v>485</v>
      </c>
      <c r="AC162" s="973">
        <v>12</v>
      </c>
      <c r="AD162" s="974">
        <f t="shared" ref="AD162" si="1074">T162/AC162</f>
        <v>1.25</v>
      </c>
      <c r="AE162" s="975">
        <v>23.45</v>
      </c>
      <c r="AF162" s="544">
        <f t="shared" ref="AF162" si="1075">AD162*AE162</f>
        <v>29.3125</v>
      </c>
      <c r="AG162" s="1030" t="s">
        <v>279</v>
      </c>
      <c r="AH162" s="1007">
        <f t="shared" ref="AH162" si="1076">AF162</f>
        <v>29.3125</v>
      </c>
      <c r="AI162" s="978">
        <f t="shared" ref="AI162" si="1077">AD162</f>
        <v>1.25</v>
      </c>
      <c r="AJ162" s="982">
        <f t="shared" ref="AJ162" si="1078">T162</f>
        <v>15</v>
      </c>
      <c r="AK162" s="989"/>
      <c r="AL162" s="985"/>
      <c r="AM162" s="986"/>
    </row>
    <row r="163" spans="1:39">
      <c r="A163" s="999">
        <v>45745</v>
      </c>
      <c r="B163" s="992" t="s">
        <v>483</v>
      </c>
      <c r="C163" s="992" t="s">
        <v>208</v>
      </c>
      <c r="D163" s="993" t="s">
        <v>485</v>
      </c>
      <c r="E163" s="1029" t="s">
        <v>282</v>
      </c>
      <c r="F163" s="970">
        <v>186585</v>
      </c>
      <c r="G163" s="970"/>
      <c r="H163" s="970">
        <v>186585</v>
      </c>
      <c r="I163" s="970"/>
      <c r="J163" s="971">
        <f t="shared" ref="J163" si="1079">H163-F163</f>
        <v>0</v>
      </c>
      <c r="K163" s="970">
        <v>186585</v>
      </c>
      <c r="L163" s="541">
        <f t="shared" ref="L163" si="1080">K163-H163</f>
        <v>0</v>
      </c>
      <c r="M163" s="970">
        <v>186738</v>
      </c>
      <c r="N163" s="970"/>
      <c r="O163" s="541">
        <f t="shared" ref="O163" si="1081">M163-K163</f>
        <v>153</v>
      </c>
      <c r="P163" s="541">
        <f t="shared" ref="P163" si="1082">M163-H163</f>
        <v>153</v>
      </c>
      <c r="Q163" s="970">
        <v>186738</v>
      </c>
      <c r="R163" s="970"/>
      <c r="S163" s="971">
        <f t="shared" ref="S163" si="1083">Q163-M163</f>
        <v>0</v>
      </c>
      <c r="T163" s="542">
        <f t="shared" ref="T163" si="1084">Q163-F163</f>
        <v>153</v>
      </c>
      <c r="U163" s="542"/>
      <c r="V163" s="541">
        <f t="shared" ref="V163" si="1085">P163</f>
        <v>153</v>
      </c>
      <c r="W163" s="543">
        <f t="shared" ref="W163" si="1086">T163-V163</f>
        <v>0</v>
      </c>
      <c r="X163" s="972" t="s">
        <v>520</v>
      </c>
      <c r="Y163" s="972" t="s">
        <v>492</v>
      </c>
      <c r="Z163" s="972" t="s">
        <v>29</v>
      </c>
      <c r="AA163" s="972">
        <v>2015</v>
      </c>
      <c r="AB163" s="993" t="s">
        <v>485</v>
      </c>
      <c r="AC163" s="973">
        <v>12</v>
      </c>
      <c r="AD163" s="974">
        <f t="shared" ref="AD163" si="1087">T163/AC163</f>
        <v>12.75</v>
      </c>
      <c r="AE163" s="975">
        <v>23.45</v>
      </c>
      <c r="AF163" s="544">
        <f t="shared" ref="AF163" si="1088">AD163*AE163</f>
        <v>298.98750000000001</v>
      </c>
      <c r="AG163" s="1030" t="s">
        <v>279</v>
      </c>
      <c r="AH163" s="1007">
        <f t="shared" ref="AH163" si="1089">AF163</f>
        <v>298.98750000000001</v>
      </c>
      <c r="AI163" s="978">
        <f t="shared" ref="AI163" si="1090">AD163</f>
        <v>12.75</v>
      </c>
      <c r="AJ163" s="982">
        <f t="shared" ref="AJ163" si="1091">T163</f>
        <v>153</v>
      </c>
      <c r="AK163" s="989"/>
      <c r="AL163" s="985"/>
      <c r="AM163" s="991"/>
    </row>
    <row r="164" spans="1:39">
      <c r="A164" s="999">
        <v>45747</v>
      </c>
      <c r="B164" s="992" t="s">
        <v>483</v>
      </c>
      <c r="C164" s="992" t="s">
        <v>208</v>
      </c>
      <c r="D164" s="993" t="s">
        <v>485</v>
      </c>
      <c r="E164" s="1029" t="s">
        <v>282</v>
      </c>
      <c r="F164" s="970">
        <v>186738</v>
      </c>
      <c r="G164" s="970"/>
      <c r="H164" s="970">
        <v>186738</v>
      </c>
      <c r="I164" s="970"/>
      <c r="J164" s="971">
        <f t="shared" ref="J164" si="1092">H164-F164</f>
        <v>0</v>
      </c>
      <c r="K164" s="970">
        <v>186738</v>
      </c>
      <c r="L164" s="541">
        <f t="shared" ref="L164" si="1093">K164-H164</f>
        <v>0</v>
      </c>
      <c r="M164" s="970">
        <v>186811</v>
      </c>
      <c r="N164" s="970"/>
      <c r="O164" s="541">
        <f t="shared" ref="O164" si="1094">M164-K164</f>
        <v>73</v>
      </c>
      <c r="P164" s="541">
        <f t="shared" ref="P164" si="1095">M164-H164</f>
        <v>73</v>
      </c>
      <c r="Q164" s="970">
        <v>186811</v>
      </c>
      <c r="R164" s="970"/>
      <c r="S164" s="971">
        <f t="shared" ref="S164" si="1096">Q164-M164</f>
        <v>0</v>
      </c>
      <c r="T164" s="542">
        <f t="shared" ref="T164" si="1097">Q164-F164</f>
        <v>73</v>
      </c>
      <c r="U164" s="542"/>
      <c r="V164" s="541">
        <f t="shared" ref="V164" si="1098">P164</f>
        <v>73</v>
      </c>
      <c r="W164" s="543">
        <f t="shared" ref="W164" si="1099">T164-V164</f>
        <v>0</v>
      </c>
      <c r="X164" s="972" t="s">
        <v>520</v>
      </c>
      <c r="Y164" s="972" t="s">
        <v>492</v>
      </c>
      <c r="Z164" s="972" t="s">
        <v>29</v>
      </c>
      <c r="AA164" s="972">
        <v>2015</v>
      </c>
      <c r="AB164" s="993" t="s">
        <v>485</v>
      </c>
      <c r="AC164" s="973">
        <v>12</v>
      </c>
      <c r="AD164" s="974">
        <f t="shared" ref="AD164" si="1100">T164/AC164</f>
        <v>6.083333333333333</v>
      </c>
      <c r="AE164" s="975">
        <v>23.45</v>
      </c>
      <c r="AF164" s="544">
        <f t="shared" ref="AF164" si="1101">AD164*AE164</f>
        <v>142.65416666666667</v>
      </c>
      <c r="AG164" s="1030" t="s">
        <v>279</v>
      </c>
      <c r="AH164" s="1007">
        <f t="shared" ref="AH164" si="1102">AF164</f>
        <v>142.65416666666667</v>
      </c>
      <c r="AI164" s="978">
        <f t="shared" ref="AI164" si="1103">AD164</f>
        <v>6.083333333333333</v>
      </c>
      <c r="AJ164" s="982">
        <f t="shared" ref="AJ164" si="1104">T164</f>
        <v>73</v>
      </c>
      <c r="AK164" s="987"/>
      <c r="AL164" s="988"/>
    </row>
    <row r="165" spans="1:39">
      <c r="A165" s="999">
        <v>45748</v>
      </c>
      <c r="B165" s="992" t="s">
        <v>483</v>
      </c>
      <c r="C165" s="992" t="s">
        <v>208</v>
      </c>
      <c r="D165" s="993" t="s">
        <v>485</v>
      </c>
      <c r="E165" s="1029" t="s">
        <v>282</v>
      </c>
      <c r="F165" s="970">
        <v>186811</v>
      </c>
      <c r="G165" s="970"/>
      <c r="H165" s="970">
        <v>186811</v>
      </c>
      <c r="I165" s="970"/>
      <c r="J165" s="971">
        <f t="shared" ref="J165" si="1105">H165-F165</f>
        <v>0</v>
      </c>
      <c r="K165" s="970">
        <v>186811</v>
      </c>
      <c r="L165" s="541">
        <f t="shared" ref="L165" si="1106">K165-H165</f>
        <v>0</v>
      </c>
      <c r="M165" s="970">
        <v>186837</v>
      </c>
      <c r="N165" s="970"/>
      <c r="O165" s="541">
        <f t="shared" ref="O165" si="1107">M165-K165</f>
        <v>26</v>
      </c>
      <c r="P165" s="541">
        <f t="shared" ref="P165" si="1108">M165-H165</f>
        <v>26</v>
      </c>
      <c r="Q165" s="970">
        <v>186837</v>
      </c>
      <c r="R165" s="970"/>
      <c r="S165" s="971">
        <f t="shared" ref="S165" si="1109">Q165-M165</f>
        <v>0</v>
      </c>
      <c r="T165" s="542">
        <f t="shared" ref="T165" si="1110">Q165-F165</f>
        <v>26</v>
      </c>
      <c r="U165" s="542"/>
      <c r="V165" s="541">
        <f t="shared" ref="V165" si="1111">P165</f>
        <v>26</v>
      </c>
      <c r="W165" s="543">
        <f t="shared" ref="W165" si="1112">T165-V165</f>
        <v>0</v>
      </c>
      <c r="X165" s="972" t="s">
        <v>520</v>
      </c>
      <c r="Y165" s="972" t="s">
        <v>492</v>
      </c>
      <c r="Z165" s="972" t="s">
        <v>29</v>
      </c>
      <c r="AA165" s="972">
        <v>2015</v>
      </c>
      <c r="AB165" s="993" t="s">
        <v>485</v>
      </c>
      <c r="AC165" s="973">
        <v>12</v>
      </c>
      <c r="AD165" s="974">
        <f t="shared" ref="AD165" si="1113">T165/AC165</f>
        <v>2.1666666666666665</v>
      </c>
      <c r="AE165" s="975">
        <v>23.45</v>
      </c>
      <c r="AF165" s="544">
        <f t="shared" ref="AF165" si="1114">AD165*AE165</f>
        <v>50.80833333333333</v>
      </c>
      <c r="AG165" s="1030" t="s">
        <v>279</v>
      </c>
      <c r="AH165" s="1007">
        <f t="shared" ref="AH165" si="1115">AF165</f>
        <v>50.80833333333333</v>
      </c>
      <c r="AI165" s="978">
        <f t="shared" ref="AI165" si="1116">AD165</f>
        <v>2.1666666666666665</v>
      </c>
      <c r="AJ165" s="982">
        <f t="shared" ref="AJ165" si="1117">T165</f>
        <v>26</v>
      </c>
      <c r="AK165" s="1132" t="s">
        <v>439</v>
      </c>
      <c r="AL165" s="1088" t="s">
        <v>440</v>
      </c>
      <c r="AM165" s="1086" t="s">
        <v>2</v>
      </c>
    </row>
    <row r="166" spans="1:39">
      <c r="A166" s="999">
        <v>45749</v>
      </c>
      <c r="B166" s="992" t="s">
        <v>483</v>
      </c>
      <c r="C166" s="992" t="s">
        <v>208</v>
      </c>
      <c r="D166" s="993" t="s">
        <v>485</v>
      </c>
      <c r="E166" s="1029" t="s">
        <v>282</v>
      </c>
      <c r="F166" s="970">
        <v>186837</v>
      </c>
      <c r="G166" s="970"/>
      <c r="H166" s="970">
        <v>186837</v>
      </c>
      <c r="I166" s="970"/>
      <c r="J166" s="971">
        <f t="shared" ref="J166" si="1118">H166-F166</f>
        <v>0</v>
      </c>
      <c r="K166" s="970">
        <v>186837</v>
      </c>
      <c r="L166" s="541">
        <f t="shared" ref="L166" si="1119">K166-H166</f>
        <v>0</v>
      </c>
      <c r="M166" s="970">
        <v>186915</v>
      </c>
      <c r="N166" s="970"/>
      <c r="O166" s="541">
        <f t="shared" ref="O166" si="1120">M166-K166</f>
        <v>78</v>
      </c>
      <c r="P166" s="541">
        <f t="shared" ref="P166" si="1121">M166-H166</f>
        <v>78</v>
      </c>
      <c r="Q166" s="970">
        <v>186915</v>
      </c>
      <c r="R166" s="970"/>
      <c r="S166" s="971">
        <f t="shared" ref="S166" si="1122">Q166-M166</f>
        <v>0</v>
      </c>
      <c r="T166" s="542">
        <f t="shared" ref="T166" si="1123">Q166-F166</f>
        <v>78</v>
      </c>
      <c r="U166" s="542"/>
      <c r="V166" s="541">
        <f t="shared" ref="V166" si="1124">P166</f>
        <v>78</v>
      </c>
      <c r="W166" s="543">
        <f t="shared" ref="W166" si="1125">T166-V166</f>
        <v>0</v>
      </c>
      <c r="X166" s="972" t="s">
        <v>520</v>
      </c>
      <c r="Y166" s="972" t="s">
        <v>492</v>
      </c>
      <c r="Z166" s="972" t="s">
        <v>29</v>
      </c>
      <c r="AA166" s="972">
        <v>2015</v>
      </c>
      <c r="AB166" s="993" t="s">
        <v>485</v>
      </c>
      <c r="AC166" s="973">
        <v>12</v>
      </c>
      <c r="AD166" s="974">
        <f t="shared" ref="AD166" si="1126">T166/AC166</f>
        <v>6.5</v>
      </c>
      <c r="AE166" s="975">
        <v>23.45</v>
      </c>
      <c r="AF166" s="544">
        <f t="shared" ref="AF166" si="1127">AD166*AE166</f>
        <v>152.42499999999998</v>
      </c>
      <c r="AG166" s="1030" t="s">
        <v>279</v>
      </c>
      <c r="AH166" s="1007">
        <f t="shared" ref="AH166" si="1128">AF166</f>
        <v>152.42499999999998</v>
      </c>
      <c r="AI166" s="978">
        <f t="shared" ref="AI166" si="1129">AD166</f>
        <v>6.5</v>
      </c>
      <c r="AJ166" s="982">
        <f t="shared" ref="AJ166" si="1130">T166</f>
        <v>78</v>
      </c>
      <c r="AK166" s="1107">
        <f>SUM(AH163:AH166)</f>
        <v>644.875</v>
      </c>
      <c r="AL166" s="1067">
        <v>700</v>
      </c>
      <c r="AM166" s="1073">
        <v>45750</v>
      </c>
    </row>
    <row r="167" spans="1:39">
      <c r="A167" s="999">
        <v>45750</v>
      </c>
      <c r="B167" s="992" t="s">
        <v>483</v>
      </c>
      <c r="C167" s="992" t="s">
        <v>208</v>
      </c>
      <c r="D167" s="993" t="s">
        <v>485</v>
      </c>
      <c r="E167" s="1029" t="s">
        <v>282</v>
      </c>
      <c r="F167" s="970">
        <v>186915</v>
      </c>
      <c r="G167" s="970"/>
      <c r="H167" s="970">
        <v>186915</v>
      </c>
      <c r="I167" s="970"/>
      <c r="J167" s="971">
        <f t="shared" ref="J167" si="1131">H167-F167</f>
        <v>0</v>
      </c>
      <c r="K167" s="970">
        <v>186915</v>
      </c>
      <c r="L167" s="541">
        <f t="shared" ref="L167" si="1132">K167-H167</f>
        <v>0</v>
      </c>
      <c r="M167" s="970">
        <v>186973</v>
      </c>
      <c r="N167" s="970"/>
      <c r="O167" s="541">
        <f t="shared" ref="O167" si="1133">M167-K167</f>
        <v>58</v>
      </c>
      <c r="P167" s="541">
        <f t="shared" ref="P167" si="1134">M167-H167</f>
        <v>58</v>
      </c>
      <c r="Q167" s="970">
        <v>186973</v>
      </c>
      <c r="R167" s="970"/>
      <c r="S167" s="971">
        <f t="shared" ref="S167" si="1135">Q167-M167</f>
        <v>0</v>
      </c>
      <c r="T167" s="542">
        <f t="shared" ref="T167" si="1136">Q167-F167</f>
        <v>58</v>
      </c>
      <c r="U167" s="542"/>
      <c r="V167" s="541">
        <f t="shared" ref="V167" si="1137">P167</f>
        <v>58</v>
      </c>
      <c r="W167" s="543">
        <f t="shared" ref="W167" si="1138">T167-V167</f>
        <v>0</v>
      </c>
      <c r="X167" s="972" t="s">
        <v>520</v>
      </c>
      <c r="Y167" s="972" t="s">
        <v>492</v>
      </c>
      <c r="Z167" s="972" t="s">
        <v>29</v>
      </c>
      <c r="AA167" s="972">
        <v>2015</v>
      </c>
      <c r="AB167" s="993" t="s">
        <v>485</v>
      </c>
      <c r="AC167" s="973">
        <v>12</v>
      </c>
      <c r="AD167" s="974">
        <f t="shared" ref="AD167" si="1139">T167/AC167</f>
        <v>4.833333333333333</v>
      </c>
      <c r="AE167" s="975">
        <v>23.45</v>
      </c>
      <c r="AF167" s="544">
        <f t="shared" ref="AF167" si="1140">AD167*AE167</f>
        <v>113.34166666666665</v>
      </c>
      <c r="AG167" s="1030" t="s">
        <v>279</v>
      </c>
      <c r="AH167" s="1007">
        <f t="shared" ref="AH167" si="1141">AF167</f>
        <v>113.34166666666665</v>
      </c>
      <c r="AI167" s="978">
        <f t="shared" ref="AI167" si="1142">AD167</f>
        <v>4.833333333333333</v>
      </c>
      <c r="AJ167" s="982">
        <f t="shared" ref="AJ167" si="1143">T167</f>
        <v>58</v>
      </c>
      <c r="AK167" s="989"/>
      <c r="AL167" s="985"/>
      <c r="AM167" s="991"/>
    </row>
    <row r="168" spans="1:39">
      <c r="A168" s="999">
        <v>45751</v>
      </c>
      <c r="B168" s="992" t="s">
        <v>483</v>
      </c>
      <c r="C168" s="992" t="s">
        <v>208</v>
      </c>
      <c r="D168" s="993" t="s">
        <v>485</v>
      </c>
      <c r="E168" s="1029" t="s">
        <v>282</v>
      </c>
      <c r="F168" s="970">
        <v>186973</v>
      </c>
      <c r="G168" s="970"/>
      <c r="H168" s="970">
        <v>186973</v>
      </c>
      <c r="I168" s="970"/>
      <c r="J168" s="971">
        <f t="shared" ref="J168" si="1144">H168-F168</f>
        <v>0</v>
      </c>
      <c r="K168" s="970">
        <v>186973</v>
      </c>
      <c r="L168" s="541">
        <f t="shared" ref="L168" si="1145">K168-H168</f>
        <v>0</v>
      </c>
      <c r="M168" s="970">
        <v>187004</v>
      </c>
      <c r="N168" s="970"/>
      <c r="O168" s="541">
        <f t="shared" ref="O168" si="1146">M168-K168</f>
        <v>31</v>
      </c>
      <c r="P168" s="541">
        <f t="shared" ref="P168" si="1147">M168-H168</f>
        <v>31</v>
      </c>
      <c r="Q168" s="970">
        <v>187004</v>
      </c>
      <c r="R168" s="970"/>
      <c r="S168" s="971">
        <f t="shared" ref="S168" si="1148">Q168-M168</f>
        <v>0</v>
      </c>
      <c r="T168" s="542">
        <f t="shared" ref="T168" si="1149">Q168-F168</f>
        <v>31</v>
      </c>
      <c r="U168" s="542"/>
      <c r="V168" s="541">
        <f t="shared" ref="V168" si="1150">P168</f>
        <v>31</v>
      </c>
      <c r="W168" s="543">
        <f t="shared" ref="W168" si="1151">T168-V168</f>
        <v>0</v>
      </c>
      <c r="X168" s="972" t="s">
        <v>520</v>
      </c>
      <c r="Y168" s="972" t="s">
        <v>492</v>
      </c>
      <c r="Z168" s="972" t="s">
        <v>29</v>
      </c>
      <c r="AA168" s="972">
        <v>2015</v>
      </c>
      <c r="AB168" s="993" t="s">
        <v>485</v>
      </c>
      <c r="AC168" s="973">
        <v>12</v>
      </c>
      <c r="AD168" s="974">
        <f t="shared" ref="AD168" si="1152">T168/AC168</f>
        <v>2.5833333333333335</v>
      </c>
      <c r="AE168" s="975">
        <v>23.45</v>
      </c>
      <c r="AF168" s="544">
        <f t="shared" ref="AF168" si="1153">AD168*AE168</f>
        <v>60.579166666666666</v>
      </c>
      <c r="AG168" s="1030" t="s">
        <v>279</v>
      </c>
      <c r="AH168" s="1007">
        <f t="shared" ref="AH168" si="1154">AF168</f>
        <v>60.579166666666666</v>
      </c>
      <c r="AI168" s="978">
        <f t="shared" ref="AI168" si="1155">AD168</f>
        <v>2.5833333333333335</v>
      </c>
      <c r="AJ168" s="982">
        <f t="shared" ref="AJ168" si="1156">T168</f>
        <v>31</v>
      </c>
      <c r="AK168" s="989"/>
      <c r="AL168" s="985"/>
      <c r="AM168" s="986"/>
    </row>
    <row r="169" spans="1:39">
      <c r="A169" s="999">
        <v>45752</v>
      </c>
      <c r="B169" s="992" t="s">
        <v>481</v>
      </c>
      <c r="C169" s="992" t="s">
        <v>208</v>
      </c>
      <c r="D169" s="993" t="s">
        <v>485</v>
      </c>
      <c r="E169" s="1029" t="s">
        <v>282</v>
      </c>
      <c r="F169" s="970">
        <v>187004</v>
      </c>
      <c r="G169" s="970"/>
      <c r="H169" s="970">
        <v>187004</v>
      </c>
      <c r="I169" s="970"/>
      <c r="J169" s="971">
        <f t="shared" ref="J169" si="1157">H169-F169</f>
        <v>0</v>
      </c>
      <c r="K169" s="970">
        <v>187004</v>
      </c>
      <c r="L169" s="541">
        <f t="shared" ref="L169" si="1158">K169-H169</f>
        <v>0</v>
      </c>
      <c r="M169" s="970">
        <v>187125</v>
      </c>
      <c r="N169" s="970"/>
      <c r="O169" s="541">
        <f t="shared" ref="O169" si="1159">M169-K169</f>
        <v>121</v>
      </c>
      <c r="P169" s="541">
        <f t="shared" ref="P169" si="1160">M169-H169</f>
        <v>121</v>
      </c>
      <c r="Q169" s="970">
        <v>187125</v>
      </c>
      <c r="R169" s="970"/>
      <c r="S169" s="971">
        <f t="shared" ref="S169" si="1161">Q169-M169</f>
        <v>0</v>
      </c>
      <c r="T169" s="542">
        <f t="shared" ref="T169" si="1162">Q169-F169</f>
        <v>121</v>
      </c>
      <c r="U169" s="542"/>
      <c r="V169" s="541">
        <f t="shared" ref="V169" si="1163">P169</f>
        <v>121</v>
      </c>
      <c r="W169" s="543">
        <f t="shared" ref="W169" si="1164">T169-V169</f>
        <v>0</v>
      </c>
      <c r="X169" s="972" t="s">
        <v>520</v>
      </c>
      <c r="Y169" s="972" t="s">
        <v>492</v>
      </c>
      <c r="Z169" s="972" t="s">
        <v>29</v>
      </c>
      <c r="AA169" s="972">
        <v>2015</v>
      </c>
      <c r="AB169" s="993" t="s">
        <v>485</v>
      </c>
      <c r="AC169" s="973">
        <v>12</v>
      </c>
      <c r="AD169" s="974">
        <f t="shared" ref="AD169" si="1165">T169/AC169</f>
        <v>10.083333333333334</v>
      </c>
      <c r="AE169" s="975">
        <v>23.45</v>
      </c>
      <c r="AF169" s="544">
        <f t="shared" ref="AF169" si="1166">AD169*AE169</f>
        <v>236.45416666666668</v>
      </c>
      <c r="AG169" s="1030" t="s">
        <v>279</v>
      </c>
      <c r="AH169" s="1007">
        <f t="shared" ref="AH169" si="1167">AF169</f>
        <v>236.45416666666668</v>
      </c>
      <c r="AI169" s="978">
        <f t="shared" ref="AI169" si="1168">AD169</f>
        <v>10.083333333333334</v>
      </c>
      <c r="AJ169" s="982">
        <f t="shared" ref="AJ169" si="1169">T169</f>
        <v>121</v>
      </c>
      <c r="AK169" s="1132" t="s">
        <v>439</v>
      </c>
      <c r="AL169" s="1088" t="s">
        <v>440</v>
      </c>
      <c r="AM169" s="1086" t="s">
        <v>2</v>
      </c>
    </row>
    <row r="170" spans="1:39">
      <c r="A170" s="999">
        <v>45754</v>
      </c>
      <c r="B170" s="992" t="s">
        <v>481</v>
      </c>
      <c r="C170" s="992" t="s">
        <v>208</v>
      </c>
      <c r="D170" s="993" t="s">
        <v>485</v>
      </c>
      <c r="E170" s="1029" t="s">
        <v>282</v>
      </c>
      <c r="F170" s="970">
        <v>187125</v>
      </c>
      <c r="G170" s="970"/>
      <c r="H170" s="970">
        <v>187125</v>
      </c>
      <c r="I170" s="970"/>
      <c r="J170" s="971">
        <f t="shared" ref="J170" si="1170">H170-F170</f>
        <v>0</v>
      </c>
      <c r="K170" s="970">
        <v>187125</v>
      </c>
      <c r="L170" s="541">
        <f t="shared" ref="L170" si="1171">K170-H170</f>
        <v>0</v>
      </c>
      <c r="M170" s="970">
        <v>187205</v>
      </c>
      <c r="N170" s="970"/>
      <c r="O170" s="541">
        <f t="shared" ref="O170" si="1172">M170-K170</f>
        <v>80</v>
      </c>
      <c r="P170" s="541">
        <f t="shared" ref="P170" si="1173">M170-H170</f>
        <v>80</v>
      </c>
      <c r="Q170" s="970">
        <v>187205</v>
      </c>
      <c r="R170" s="970"/>
      <c r="S170" s="971">
        <f t="shared" ref="S170" si="1174">Q170-M170</f>
        <v>0</v>
      </c>
      <c r="T170" s="542">
        <f t="shared" ref="T170" si="1175">Q170-F170</f>
        <v>80</v>
      </c>
      <c r="U170" s="542"/>
      <c r="V170" s="541">
        <f t="shared" ref="V170" si="1176">P170</f>
        <v>80</v>
      </c>
      <c r="W170" s="543">
        <f t="shared" ref="W170" si="1177">T170-V170</f>
        <v>0</v>
      </c>
      <c r="X170" s="972" t="s">
        <v>520</v>
      </c>
      <c r="Y170" s="972" t="s">
        <v>492</v>
      </c>
      <c r="Z170" s="972" t="s">
        <v>29</v>
      </c>
      <c r="AA170" s="972">
        <v>2015</v>
      </c>
      <c r="AB170" s="993" t="s">
        <v>485</v>
      </c>
      <c r="AC170" s="973">
        <v>12</v>
      </c>
      <c r="AD170" s="974">
        <f t="shared" ref="AD170" si="1178">T170/AC170</f>
        <v>6.666666666666667</v>
      </c>
      <c r="AE170" s="975">
        <v>23.45</v>
      </c>
      <c r="AF170" s="544">
        <f t="shared" ref="AF170" si="1179">AD170*AE170</f>
        <v>156.33333333333334</v>
      </c>
      <c r="AG170" s="1030" t="s">
        <v>279</v>
      </c>
      <c r="AH170" s="1007">
        <f t="shared" ref="AH170" si="1180">AF170</f>
        <v>156.33333333333334</v>
      </c>
      <c r="AI170" s="978">
        <f t="shared" ref="AI170" si="1181">AD170</f>
        <v>6.666666666666667</v>
      </c>
      <c r="AJ170" s="982">
        <f t="shared" ref="AJ170" si="1182">T170</f>
        <v>80</v>
      </c>
      <c r="AK170" s="1107">
        <f>SUM(AH167:AH170)</f>
        <v>566.70833333333337</v>
      </c>
      <c r="AL170" s="1067">
        <v>700</v>
      </c>
      <c r="AM170" s="1073">
        <v>45755</v>
      </c>
    </row>
    <row r="171" spans="1:39">
      <c r="A171" s="999">
        <v>45755</v>
      </c>
      <c r="B171" s="992" t="s">
        <v>481</v>
      </c>
      <c r="C171" s="992" t="s">
        <v>208</v>
      </c>
      <c r="D171" s="993" t="s">
        <v>485</v>
      </c>
      <c r="E171" s="1029" t="s">
        <v>282</v>
      </c>
      <c r="F171" s="970">
        <v>187205</v>
      </c>
      <c r="G171" s="970"/>
      <c r="H171" s="970">
        <v>187205</v>
      </c>
      <c r="I171" s="970"/>
      <c r="J171" s="971">
        <f t="shared" ref="J171" si="1183">H171-F171</f>
        <v>0</v>
      </c>
      <c r="K171" s="970">
        <v>187205</v>
      </c>
      <c r="L171" s="541">
        <f t="shared" ref="L171" si="1184">K171-H171</f>
        <v>0</v>
      </c>
      <c r="M171" s="970">
        <v>187321</v>
      </c>
      <c r="N171" s="970"/>
      <c r="O171" s="541">
        <f t="shared" ref="O171" si="1185">M171-K171</f>
        <v>116</v>
      </c>
      <c r="P171" s="541">
        <f t="shared" ref="P171" si="1186">M171-H171</f>
        <v>116</v>
      </c>
      <c r="Q171" s="970">
        <v>187321</v>
      </c>
      <c r="R171" s="970"/>
      <c r="S171" s="971">
        <f t="shared" ref="S171" si="1187">Q171-M171</f>
        <v>0</v>
      </c>
      <c r="T171" s="542">
        <f t="shared" ref="T171" si="1188">Q171-F171</f>
        <v>116</v>
      </c>
      <c r="U171" s="542"/>
      <c r="V171" s="541">
        <f t="shared" ref="V171" si="1189">P171</f>
        <v>116</v>
      </c>
      <c r="W171" s="543">
        <f t="shared" ref="W171" si="1190">T171-V171</f>
        <v>0</v>
      </c>
      <c r="X171" s="972" t="s">
        <v>520</v>
      </c>
      <c r="Y171" s="972" t="s">
        <v>492</v>
      </c>
      <c r="Z171" s="972" t="s">
        <v>29</v>
      </c>
      <c r="AA171" s="972">
        <v>2015</v>
      </c>
      <c r="AB171" s="993" t="s">
        <v>485</v>
      </c>
      <c r="AC171" s="973">
        <v>12</v>
      </c>
      <c r="AD171" s="974">
        <f t="shared" ref="AD171" si="1191">T171/AC171</f>
        <v>9.6666666666666661</v>
      </c>
      <c r="AE171" s="975">
        <v>23.45</v>
      </c>
      <c r="AF171" s="544">
        <f t="shared" ref="AF171" si="1192">AD171*AE171</f>
        <v>226.68333333333331</v>
      </c>
      <c r="AG171" s="1030" t="s">
        <v>279</v>
      </c>
      <c r="AH171" s="1007">
        <f t="shared" ref="AH171" si="1193">AF171</f>
        <v>226.68333333333331</v>
      </c>
      <c r="AI171" s="978">
        <f t="shared" ref="AI171" si="1194">AD171</f>
        <v>9.6666666666666661</v>
      </c>
      <c r="AJ171" s="982">
        <f t="shared" ref="AJ171" si="1195">T171</f>
        <v>116</v>
      </c>
      <c r="AK171" s="989"/>
      <c r="AL171" s="985"/>
      <c r="AM171" s="991"/>
    </row>
    <row r="172" spans="1:39">
      <c r="A172" s="999">
        <v>45756</v>
      </c>
      <c r="B172" s="992" t="s">
        <v>481</v>
      </c>
      <c r="C172" s="992" t="s">
        <v>208</v>
      </c>
      <c r="D172" s="993" t="s">
        <v>485</v>
      </c>
      <c r="E172" s="1029" t="s">
        <v>282</v>
      </c>
      <c r="F172" s="970">
        <v>187321</v>
      </c>
      <c r="G172" s="970"/>
      <c r="H172" s="970">
        <v>187321</v>
      </c>
      <c r="I172" s="970"/>
      <c r="J172" s="971">
        <f t="shared" ref="J172" si="1196">H172-F172</f>
        <v>0</v>
      </c>
      <c r="K172" s="970">
        <v>187321</v>
      </c>
      <c r="L172" s="541">
        <f t="shared" ref="L172" si="1197">K172-H172</f>
        <v>0</v>
      </c>
      <c r="M172" s="970">
        <v>187404</v>
      </c>
      <c r="N172" s="970"/>
      <c r="O172" s="541">
        <f t="shared" ref="O172" si="1198">M172-K172</f>
        <v>83</v>
      </c>
      <c r="P172" s="541">
        <f t="shared" ref="P172" si="1199">M172-H172</f>
        <v>83</v>
      </c>
      <c r="Q172" s="970">
        <v>187404</v>
      </c>
      <c r="R172" s="970"/>
      <c r="S172" s="971">
        <f t="shared" ref="S172" si="1200">Q172-M172</f>
        <v>0</v>
      </c>
      <c r="T172" s="542">
        <f t="shared" ref="T172" si="1201">Q172-F172</f>
        <v>83</v>
      </c>
      <c r="U172" s="542"/>
      <c r="V172" s="541">
        <f t="shared" ref="V172" si="1202">P172</f>
        <v>83</v>
      </c>
      <c r="W172" s="543">
        <f t="shared" ref="W172" si="1203">T172-V172</f>
        <v>0</v>
      </c>
      <c r="X172" s="972" t="s">
        <v>520</v>
      </c>
      <c r="Y172" s="972" t="s">
        <v>492</v>
      </c>
      <c r="Z172" s="972" t="s">
        <v>29</v>
      </c>
      <c r="AA172" s="972">
        <v>2015</v>
      </c>
      <c r="AB172" s="993" t="s">
        <v>485</v>
      </c>
      <c r="AC172" s="973">
        <v>12</v>
      </c>
      <c r="AD172" s="974">
        <f t="shared" ref="AD172" si="1204">T172/AC172</f>
        <v>6.916666666666667</v>
      </c>
      <c r="AE172" s="975">
        <v>23.45</v>
      </c>
      <c r="AF172" s="544">
        <f t="shared" ref="AF172" si="1205">AD172*AE172</f>
        <v>162.19583333333333</v>
      </c>
      <c r="AG172" s="1030" t="s">
        <v>279</v>
      </c>
      <c r="AH172" s="1007">
        <f t="shared" ref="AH172" si="1206">AF172</f>
        <v>162.19583333333333</v>
      </c>
      <c r="AI172" s="978">
        <f t="shared" ref="AI172" si="1207">AD172</f>
        <v>6.916666666666667</v>
      </c>
      <c r="AJ172" s="982">
        <f t="shared" ref="AJ172" si="1208">T172</f>
        <v>83</v>
      </c>
      <c r="AK172" s="1132" t="s">
        <v>439</v>
      </c>
      <c r="AL172" s="1088" t="s">
        <v>440</v>
      </c>
      <c r="AM172" s="1086" t="s">
        <v>2</v>
      </c>
    </row>
    <row r="173" spans="1:39">
      <c r="A173" s="999">
        <v>45757</v>
      </c>
      <c r="B173" s="992" t="s">
        <v>481</v>
      </c>
      <c r="C173" s="992" t="s">
        <v>208</v>
      </c>
      <c r="D173" s="993" t="s">
        <v>485</v>
      </c>
      <c r="E173" s="1029" t="s">
        <v>282</v>
      </c>
      <c r="F173" s="970">
        <v>187404</v>
      </c>
      <c r="G173" s="970"/>
      <c r="H173" s="970">
        <v>187404</v>
      </c>
      <c r="I173" s="970"/>
      <c r="J173" s="971">
        <f t="shared" ref="J173" si="1209">H173-F173</f>
        <v>0</v>
      </c>
      <c r="K173" s="970">
        <v>187404</v>
      </c>
      <c r="L173" s="541">
        <f t="shared" ref="L173" si="1210">K173-H173</f>
        <v>0</v>
      </c>
      <c r="M173" s="970">
        <v>187472</v>
      </c>
      <c r="N173" s="970"/>
      <c r="O173" s="541">
        <f t="shared" ref="O173" si="1211">M173-K173</f>
        <v>68</v>
      </c>
      <c r="P173" s="541">
        <f t="shared" ref="P173" si="1212">M173-H173</f>
        <v>68</v>
      </c>
      <c r="Q173" s="970">
        <v>187472</v>
      </c>
      <c r="R173" s="970"/>
      <c r="S173" s="971">
        <f t="shared" ref="S173" si="1213">Q173-M173</f>
        <v>0</v>
      </c>
      <c r="T173" s="542">
        <f t="shared" ref="T173" si="1214">Q173-F173</f>
        <v>68</v>
      </c>
      <c r="U173" s="542"/>
      <c r="V173" s="541">
        <f t="shared" ref="V173" si="1215">P173</f>
        <v>68</v>
      </c>
      <c r="W173" s="543">
        <f t="shared" ref="W173" si="1216">T173-V173</f>
        <v>0</v>
      </c>
      <c r="X173" s="972" t="s">
        <v>520</v>
      </c>
      <c r="Y173" s="972" t="s">
        <v>492</v>
      </c>
      <c r="Z173" s="972" t="s">
        <v>29</v>
      </c>
      <c r="AA173" s="972">
        <v>2015</v>
      </c>
      <c r="AB173" s="993" t="s">
        <v>485</v>
      </c>
      <c r="AC173" s="973">
        <v>12</v>
      </c>
      <c r="AD173" s="974">
        <f t="shared" ref="AD173" si="1217">T173/AC173</f>
        <v>5.666666666666667</v>
      </c>
      <c r="AE173" s="975">
        <v>23.45</v>
      </c>
      <c r="AF173" s="544">
        <f t="shared" ref="AF173" si="1218">AD173*AE173</f>
        <v>132.88333333333333</v>
      </c>
      <c r="AG173" s="1030" t="s">
        <v>279</v>
      </c>
      <c r="AH173" s="1007">
        <f t="shared" ref="AH173" si="1219">AF173</f>
        <v>132.88333333333333</v>
      </c>
      <c r="AI173" s="978">
        <f t="shared" ref="AI173" si="1220">AD173</f>
        <v>5.666666666666667</v>
      </c>
      <c r="AJ173" s="982">
        <f t="shared" ref="AJ173" si="1221">T173</f>
        <v>68</v>
      </c>
      <c r="AK173" s="1107">
        <f>SUM(AH171:AH173)</f>
        <v>521.76249999999993</v>
      </c>
      <c r="AL173" s="1067">
        <v>700</v>
      </c>
      <c r="AM173" s="1073">
        <v>45758</v>
      </c>
    </row>
    <row r="174" spans="1:39">
      <c r="A174" s="999">
        <v>45759</v>
      </c>
      <c r="B174" s="992" t="s">
        <v>481</v>
      </c>
      <c r="C174" s="992" t="s">
        <v>208</v>
      </c>
      <c r="D174" s="993" t="s">
        <v>485</v>
      </c>
      <c r="E174" s="1029" t="s">
        <v>282</v>
      </c>
      <c r="F174" s="970">
        <v>187472</v>
      </c>
      <c r="G174" s="970"/>
      <c r="H174" s="970">
        <v>187472</v>
      </c>
      <c r="I174" s="970"/>
      <c r="J174" s="971">
        <f t="shared" ref="J174" si="1222">H174-F174</f>
        <v>0</v>
      </c>
      <c r="K174" s="970">
        <v>187472</v>
      </c>
      <c r="L174" s="541">
        <f t="shared" ref="L174" si="1223">K174-H174</f>
        <v>0</v>
      </c>
      <c r="M174" s="970">
        <v>187600</v>
      </c>
      <c r="N174" s="970"/>
      <c r="O174" s="541">
        <f t="shared" ref="O174" si="1224">M174-K174</f>
        <v>128</v>
      </c>
      <c r="P174" s="541">
        <f t="shared" ref="P174" si="1225">M174-H174</f>
        <v>128</v>
      </c>
      <c r="Q174" s="970">
        <v>187600</v>
      </c>
      <c r="R174" s="970"/>
      <c r="S174" s="971">
        <f t="shared" ref="S174" si="1226">Q174-M174</f>
        <v>0</v>
      </c>
      <c r="T174" s="542">
        <f t="shared" ref="T174" si="1227">Q174-F174</f>
        <v>128</v>
      </c>
      <c r="U174" s="542"/>
      <c r="V174" s="541">
        <f t="shared" ref="V174" si="1228">P174</f>
        <v>128</v>
      </c>
      <c r="W174" s="543">
        <f t="shared" ref="W174" si="1229">T174-V174</f>
        <v>0</v>
      </c>
      <c r="X174" s="972" t="s">
        <v>520</v>
      </c>
      <c r="Y174" s="972" t="s">
        <v>492</v>
      </c>
      <c r="Z174" s="972" t="s">
        <v>29</v>
      </c>
      <c r="AA174" s="972">
        <v>2015</v>
      </c>
      <c r="AB174" s="993" t="s">
        <v>485</v>
      </c>
      <c r="AC174" s="973">
        <v>12</v>
      </c>
      <c r="AD174" s="974">
        <f t="shared" ref="AD174" si="1230">T174/AC174</f>
        <v>10.666666666666666</v>
      </c>
      <c r="AE174" s="975">
        <v>23.45</v>
      </c>
      <c r="AF174" s="544">
        <f t="shared" ref="AF174" si="1231">AD174*AE174</f>
        <v>250.13333333333333</v>
      </c>
      <c r="AG174" s="1030" t="s">
        <v>279</v>
      </c>
      <c r="AH174" s="1007">
        <f t="shared" ref="AH174" si="1232">AF174</f>
        <v>250.13333333333333</v>
      </c>
      <c r="AI174" s="978">
        <f t="shared" ref="AI174" si="1233">AD174</f>
        <v>10.666666666666666</v>
      </c>
      <c r="AJ174" s="982">
        <f t="shared" ref="AJ174" si="1234">T174</f>
        <v>128</v>
      </c>
      <c r="AK174" s="989"/>
      <c r="AL174" s="985"/>
      <c r="AM174" s="986"/>
    </row>
    <row r="175" spans="1:39">
      <c r="A175" s="999">
        <v>45761</v>
      </c>
      <c r="B175" s="992" t="s">
        <v>481</v>
      </c>
      <c r="C175" s="992" t="s">
        <v>208</v>
      </c>
      <c r="D175" s="993" t="s">
        <v>485</v>
      </c>
      <c r="E175" s="1029" t="s">
        <v>282</v>
      </c>
      <c r="F175" s="970">
        <v>187600</v>
      </c>
      <c r="G175" s="970"/>
      <c r="H175" s="970">
        <v>187600</v>
      </c>
      <c r="I175" s="970"/>
      <c r="J175" s="971">
        <f t="shared" ref="J175" si="1235">H175-F175</f>
        <v>0</v>
      </c>
      <c r="K175" s="970">
        <v>187600</v>
      </c>
      <c r="L175" s="541">
        <f t="shared" ref="L175" si="1236">K175-H175</f>
        <v>0</v>
      </c>
      <c r="M175" s="970">
        <v>187704</v>
      </c>
      <c r="N175" s="970"/>
      <c r="O175" s="541">
        <f t="shared" ref="O175" si="1237">M175-K175</f>
        <v>104</v>
      </c>
      <c r="P175" s="541">
        <f t="shared" ref="P175" si="1238">M175-H175</f>
        <v>104</v>
      </c>
      <c r="Q175" s="970">
        <v>187704</v>
      </c>
      <c r="R175" s="970"/>
      <c r="S175" s="971">
        <f t="shared" ref="S175" si="1239">Q175-M175</f>
        <v>0</v>
      </c>
      <c r="T175" s="542">
        <f t="shared" ref="T175" si="1240">Q175-F175</f>
        <v>104</v>
      </c>
      <c r="U175" s="542"/>
      <c r="V175" s="541">
        <f t="shared" ref="V175" si="1241">P175</f>
        <v>104</v>
      </c>
      <c r="W175" s="543">
        <f t="shared" ref="W175" si="1242">T175-V175</f>
        <v>0</v>
      </c>
      <c r="X175" s="972" t="s">
        <v>520</v>
      </c>
      <c r="Y175" s="972" t="s">
        <v>492</v>
      </c>
      <c r="Z175" s="972" t="s">
        <v>29</v>
      </c>
      <c r="AA175" s="972">
        <v>2015</v>
      </c>
      <c r="AB175" s="993" t="s">
        <v>485</v>
      </c>
      <c r="AC175" s="973">
        <v>12</v>
      </c>
      <c r="AD175" s="974">
        <f t="shared" ref="AD175" si="1243">T175/AC175</f>
        <v>8.6666666666666661</v>
      </c>
      <c r="AE175" s="975">
        <v>23.45</v>
      </c>
      <c r="AF175" s="544">
        <f t="shared" ref="AF175" si="1244">AD175*AE175</f>
        <v>203.23333333333332</v>
      </c>
      <c r="AG175" s="1030" t="s">
        <v>279</v>
      </c>
      <c r="AH175" s="1007">
        <f t="shared" ref="AH175" si="1245">AF175</f>
        <v>203.23333333333332</v>
      </c>
      <c r="AI175" s="978">
        <f t="shared" ref="AI175" si="1246">AD175</f>
        <v>8.6666666666666661</v>
      </c>
      <c r="AJ175" s="982">
        <f t="shared" ref="AJ175" si="1247">T175</f>
        <v>104</v>
      </c>
      <c r="AK175" s="1132" t="s">
        <v>439</v>
      </c>
      <c r="AL175" s="1088" t="s">
        <v>440</v>
      </c>
      <c r="AM175" s="1086" t="s">
        <v>2</v>
      </c>
    </row>
    <row r="176" spans="1:39">
      <c r="A176" s="999">
        <v>45762</v>
      </c>
      <c r="B176" s="992" t="s">
        <v>483</v>
      </c>
      <c r="C176" s="992" t="s">
        <v>208</v>
      </c>
      <c r="D176" s="993" t="s">
        <v>485</v>
      </c>
      <c r="E176" s="1029" t="s">
        <v>282</v>
      </c>
      <c r="F176" s="970">
        <v>187704</v>
      </c>
      <c r="G176" s="970"/>
      <c r="H176" s="970">
        <v>187704</v>
      </c>
      <c r="I176" s="970"/>
      <c r="J176" s="971">
        <f t="shared" ref="J176" si="1248">H176-F176</f>
        <v>0</v>
      </c>
      <c r="K176" s="970">
        <v>187704</v>
      </c>
      <c r="L176" s="541">
        <f t="shared" ref="L176" si="1249">K176-H176</f>
        <v>0</v>
      </c>
      <c r="M176" s="970">
        <v>187790</v>
      </c>
      <c r="N176" s="970"/>
      <c r="O176" s="541">
        <f t="shared" ref="O176" si="1250">M176-K176</f>
        <v>86</v>
      </c>
      <c r="P176" s="541">
        <f t="shared" ref="P176" si="1251">M176-H176</f>
        <v>86</v>
      </c>
      <c r="Q176" s="970">
        <v>187790</v>
      </c>
      <c r="R176" s="970"/>
      <c r="S176" s="971">
        <f t="shared" ref="S176" si="1252">Q176-M176</f>
        <v>0</v>
      </c>
      <c r="T176" s="542">
        <f t="shared" ref="T176" si="1253">Q176-F176</f>
        <v>86</v>
      </c>
      <c r="U176" s="542"/>
      <c r="V176" s="541">
        <f t="shared" ref="V176" si="1254">P176</f>
        <v>86</v>
      </c>
      <c r="W176" s="543">
        <f t="shared" ref="W176" si="1255">T176-V176</f>
        <v>0</v>
      </c>
      <c r="X176" s="972" t="s">
        <v>520</v>
      </c>
      <c r="Y176" s="972" t="s">
        <v>492</v>
      </c>
      <c r="Z176" s="972" t="s">
        <v>29</v>
      </c>
      <c r="AA176" s="972">
        <v>2015</v>
      </c>
      <c r="AB176" s="993" t="s">
        <v>485</v>
      </c>
      <c r="AC176" s="973">
        <v>12</v>
      </c>
      <c r="AD176" s="974">
        <f t="shared" ref="AD176" si="1256">T176/AC176</f>
        <v>7.166666666666667</v>
      </c>
      <c r="AE176" s="975">
        <v>23.45</v>
      </c>
      <c r="AF176" s="544">
        <f t="shared" ref="AF176" si="1257">AD176*AE176</f>
        <v>168.05833333333334</v>
      </c>
      <c r="AG176" s="1030" t="s">
        <v>279</v>
      </c>
      <c r="AH176" s="1007">
        <f t="shared" ref="AH176" si="1258">AF176</f>
        <v>168.05833333333334</v>
      </c>
      <c r="AI176" s="978">
        <f t="shared" ref="AI176" si="1259">AD176</f>
        <v>7.166666666666667</v>
      </c>
      <c r="AJ176" s="982">
        <f t="shared" ref="AJ176" si="1260">T176</f>
        <v>86</v>
      </c>
      <c r="AK176" s="1107">
        <f>SUM(AH174:AH176)</f>
        <v>621.42499999999995</v>
      </c>
      <c r="AL176" s="1067">
        <v>600</v>
      </c>
      <c r="AM176" s="1073">
        <v>45763</v>
      </c>
    </row>
    <row r="177" spans="1:39">
      <c r="A177" s="999">
        <v>45768</v>
      </c>
      <c r="B177" s="992" t="s">
        <v>481</v>
      </c>
      <c r="C177" s="992" t="s">
        <v>208</v>
      </c>
      <c r="D177" s="993" t="s">
        <v>485</v>
      </c>
      <c r="E177" s="1029" t="s">
        <v>282</v>
      </c>
      <c r="F177" s="970">
        <v>187790</v>
      </c>
      <c r="G177" s="970"/>
      <c r="H177" s="970">
        <v>187790</v>
      </c>
      <c r="I177" s="970"/>
      <c r="J177" s="971">
        <f t="shared" ref="J177" si="1261">H177-F177</f>
        <v>0</v>
      </c>
      <c r="K177" s="970">
        <v>187790</v>
      </c>
      <c r="L177" s="541">
        <f t="shared" ref="L177" si="1262">K177-H177</f>
        <v>0</v>
      </c>
      <c r="M177" s="970">
        <v>187862</v>
      </c>
      <c r="N177" s="970"/>
      <c r="O177" s="541">
        <f t="shared" ref="O177" si="1263">M177-K177</f>
        <v>72</v>
      </c>
      <c r="P177" s="541">
        <f t="shared" ref="P177" si="1264">M177-H177</f>
        <v>72</v>
      </c>
      <c r="Q177" s="970">
        <v>187862</v>
      </c>
      <c r="R177" s="970"/>
      <c r="S177" s="971">
        <f t="shared" ref="S177" si="1265">Q177-M177</f>
        <v>0</v>
      </c>
      <c r="T177" s="542">
        <f t="shared" ref="T177" si="1266">Q177-F177</f>
        <v>72</v>
      </c>
      <c r="U177" s="542"/>
      <c r="V177" s="541">
        <f t="shared" ref="V177" si="1267">P177</f>
        <v>72</v>
      </c>
      <c r="W177" s="543">
        <f t="shared" ref="W177" si="1268">T177-V177</f>
        <v>0</v>
      </c>
      <c r="X177" s="972" t="s">
        <v>520</v>
      </c>
      <c r="Y177" s="972" t="s">
        <v>492</v>
      </c>
      <c r="Z177" s="972" t="s">
        <v>29</v>
      </c>
      <c r="AA177" s="972">
        <v>2015</v>
      </c>
      <c r="AB177" s="993" t="s">
        <v>485</v>
      </c>
      <c r="AC177" s="973">
        <v>12</v>
      </c>
      <c r="AD177" s="974">
        <f t="shared" ref="AD177" si="1269">T177/AC177</f>
        <v>6</v>
      </c>
      <c r="AE177" s="975">
        <v>23.45</v>
      </c>
      <c r="AF177" s="544">
        <f t="shared" ref="AF177" si="1270">AD177*AE177</f>
        <v>140.69999999999999</v>
      </c>
      <c r="AG177" s="1030" t="s">
        <v>279</v>
      </c>
      <c r="AH177" s="1007">
        <f t="shared" ref="AH177" si="1271">AF177</f>
        <v>140.69999999999999</v>
      </c>
      <c r="AI177" s="978">
        <f t="shared" ref="AI177" si="1272">AD177</f>
        <v>6</v>
      </c>
      <c r="AJ177" s="982">
        <f t="shared" ref="AJ177" si="1273">T177</f>
        <v>72</v>
      </c>
      <c r="AK177" s="989"/>
      <c r="AL177" s="985"/>
      <c r="AM177" s="991"/>
    </row>
    <row r="178" spans="1:39">
      <c r="A178" s="999">
        <v>45769</v>
      </c>
      <c r="B178" s="992" t="s">
        <v>481</v>
      </c>
      <c r="C178" s="992" t="s">
        <v>208</v>
      </c>
      <c r="D178" s="993" t="s">
        <v>485</v>
      </c>
      <c r="E178" s="1029" t="s">
        <v>282</v>
      </c>
      <c r="F178" s="970">
        <v>187862</v>
      </c>
      <c r="G178" s="970"/>
      <c r="H178" s="970">
        <v>187862</v>
      </c>
      <c r="I178" s="970"/>
      <c r="J178" s="971">
        <f t="shared" ref="J178" si="1274">H178-F178</f>
        <v>0</v>
      </c>
      <c r="K178" s="970">
        <v>187862</v>
      </c>
      <c r="L178" s="541">
        <f t="shared" ref="L178" si="1275">K178-H178</f>
        <v>0</v>
      </c>
      <c r="M178" s="970">
        <v>187924</v>
      </c>
      <c r="N178" s="970"/>
      <c r="O178" s="541">
        <f t="shared" ref="O178" si="1276">M178-K178</f>
        <v>62</v>
      </c>
      <c r="P178" s="541">
        <f t="shared" ref="P178" si="1277">M178-H178</f>
        <v>62</v>
      </c>
      <c r="Q178" s="970">
        <v>187940</v>
      </c>
      <c r="R178" s="970"/>
      <c r="S178" s="971">
        <f t="shared" ref="S178" si="1278">Q178-M178</f>
        <v>16</v>
      </c>
      <c r="T178" s="542">
        <f t="shared" ref="T178" si="1279">Q178-F178</f>
        <v>78</v>
      </c>
      <c r="U178" s="542"/>
      <c r="V178" s="541">
        <f t="shared" ref="V178" si="1280">P178</f>
        <v>62</v>
      </c>
      <c r="W178" s="543">
        <f t="shared" ref="W178" si="1281">T178-V178</f>
        <v>16</v>
      </c>
      <c r="X178" s="972" t="s">
        <v>520</v>
      </c>
      <c r="Y178" s="972" t="s">
        <v>492</v>
      </c>
      <c r="Z178" s="972" t="s">
        <v>29</v>
      </c>
      <c r="AA178" s="972">
        <v>2015</v>
      </c>
      <c r="AB178" s="993" t="s">
        <v>485</v>
      </c>
      <c r="AC178" s="973">
        <v>12</v>
      </c>
      <c r="AD178" s="974">
        <f t="shared" ref="AD178" si="1282">T178/AC178</f>
        <v>6.5</v>
      </c>
      <c r="AE178" s="975">
        <v>23.45</v>
      </c>
      <c r="AF178" s="544">
        <f t="shared" ref="AF178" si="1283">AD178*AE178</f>
        <v>152.42499999999998</v>
      </c>
      <c r="AG178" s="1030" t="s">
        <v>279</v>
      </c>
      <c r="AH178" s="1007">
        <f t="shared" ref="AH178" si="1284">AF178</f>
        <v>152.42499999999998</v>
      </c>
      <c r="AI178" s="978">
        <f t="shared" ref="AI178" si="1285">AD178</f>
        <v>6.5</v>
      </c>
      <c r="AJ178" s="982">
        <f t="shared" ref="AJ178" si="1286">T178</f>
        <v>78</v>
      </c>
      <c r="AK178" s="987"/>
      <c r="AL178" s="988"/>
    </row>
    <row r="179" spans="1:39">
      <c r="A179" s="999">
        <v>45770</v>
      </c>
      <c r="B179" s="992" t="s">
        <v>481</v>
      </c>
      <c r="C179" s="992" t="s">
        <v>208</v>
      </c>
      <c r="D179" s="993" t="s">
        <v>485</v>
      </c>
      <c r="E179" s="1029" t="s">
        <v>282</v>
      </c>
      <c r="F179" s="970">
        <v>187940</v>
      </c>
      <c r="G179" s="970"/>
      <c r="H179" s="970">
        <v>187940</v>
      </c>
      <c r="I179" s="970"/>
      <c r="J179" s="971">
        <f t="shared" ref="J179" si="1287">H179-F179</f>
        <v>0</v>
      </c>
      <c r="K179" s="970">
        <v>187940</v>
      </c>
      <c r="L179" s="541">
        <f t="shared" ref="L179" si="1288">K179-H179</f>
        <v>0</v>
      </c>
      <c r="M179" s="970">
        <v>188006</v>
      </c>
      <c r="N179" s="970"/>
      <c r="O179" s="541">
        <f t="shared" ref="O179" si="1289">M179-K179</f>
        <v>66</v>
      </c>
      <c r="P179" s="541">
        <f t="shared" ref="P179" si="1290">M179-H179</f>
        <v>66</v>
      </c>
      <c r="Q179" s="970">
        <v>188022</v>
      </c>
      <c r="R179" s="970"/>
      <c r="S179" s="971">
        <f t="shared" ref="S179" si="1291">Q179-M179</f>
        <v>16</v>
      </c>
      <c r="T179" s="542">
        <f t="shared" ref="T179" si="1292">Q179-F179</f>
        <v>82</v>
      </c>
      <c r="U179" s="542"/>
      <c r="V179" s="541">
        <f t="shared" ref="V179" si="1293">P179</f>
        <v>66</v>
      </c>
      <c r="W179" s="543">
        <f t="shared" ref="W179" si="1294">T179-V179</f>
        <v>16</v>
      </c>
      <c r="X179" s="972" t="s">
        <v>520</v>
      </c>
      <c r="Y179" s="972" t="s">
        <v>492</v>
      </c>
      <c r="Z179" s="972" t="s">
        <v>29</v>
      </c>
      <c r="AA179" s="972">
        <v>2015</v>
      </c>
      <c r="AB179" s="993" t="s">
        <v>485</v>
      </c>
      <c r="AC179" s="973">
        <v>12</v>
      </c>
      <c r="AD179" s="974">
        <f t="shared" ref="AD179" si="1295">T179/AC179</f>
        <v>6.833333333333333</v>
      </c>
      <c r="AE179" s="975">
        <v>23.45</v>
      </c>
      <c r="AF179" s="544">
        <f t="shared" ref="AF179" si="1296">AD179*AE179</f>
        <v>160.24166666666665</v>
      </c>
      <c r="AG179" s="1030" t="s">
        <v>279</v>
      </c>
      <c r="AH179" s="1007">
        <f t="shared" ref="AH179" si="1297">AF179</f>
        <v>160.24166666666665</v>
      </c>
      <c r="AI179" s="978">
        <f t="shared" ref="AI179" si="1298">AD179</f>
        <v>6.833333333333333</v>
      </c>
      <c r="AJ179" s="982">
        <f t="shared" ref="AJ179" si="1299">T179</f>
        <v>82</v>
      </c>
      <c r="AK179" s="1132" t="s">
        <v>439</v>
      </c>
      <c r="AL179" s="1088" t="s">
        <v>440</v>
      </c>
      <c r="AM179" s="1086" t="s">
        <v>2</v>
      </c>
    </row>
    <row r="180" spans="1:39">
      <c r="A180" s="999">
        <v>45771</v>
      </c>
      <c r="B180" s="992" t="s">
        <v>481</v>
      </c>
      <c r="C180" s="992" t="s">
        <v>208</v>
      </c>
      <c r="D180" s="993" t="s">
        <v>485</v>
      </c>
      <c r="E180" s="1029" t="s">
        <v>282</v>
      </c>
      <c r="F180" s="970">
        <v>188006</v>
      </c>
      <c r="G180" s="970"/>
      <c r="H180" s="970">
        <v>188006</v>
      </c>
      <c r="I180" s="970"/>
      <c r="J180" s="971">
        <f t="shared" ref="J180" si="1300">H180-F180</f>
        <v>0</v>
      </c>
      <c r="K180" s="970">
        <v>188006</v>
      </c>
      <c r="L180" s="541">
        <f t="shared" ref="L180" si="1301">K180-H180</f>
        <v>0</v>
      </c>
      <c r="M180" s="970">
        <v>188099</v>
      </c>
      <c r="N180" s="970"/>
      <c r="O180" s="541">
        <f t="shared" ref="O180" si="1302">M180-K180</f>
        <v>93</v>
      </c>
      <c r="P180" s="541">
        <f t="shared" ref="P180" si="1303">M180-H180</f>
        <v>93</v>
      </c>
      <c r="Q180" s="970">
        <v>188099</v>
      </c>
      <c r="R180" s="970"/>
      <c r="S180" s="971">
        <f t="shared" ref="S180" si="1304">Q180-M180</f>
        <v>0</v>
      </c>
      <c r="T180" s="542">
        <f t="shared" ref="T180" si="1305">Q180-F180</f>
        <v>93</v>
      </c>
      <c r="U180" s="542"/>
      <c r="V180" s="541">
        <f t="shared" ref="V180" si="1306">P180</f>
        <v>93</v>
      </c>
      <c r="W180" s="543">
        <f t="shared" ref="W180" si="1307">T180-V180</f>
        <v>0</v>
      </c>
      <c r="X180" s="972" t="s">
        <v>520</v>
      </c>
      <c r="Y180" s="972" t="s">
        <v>492</v>
      </c>
      <c r="Z180" s="972" t="s">
        <v>29</v>
      </c>
      <c r="AA180" s="972">
        <v>2015</v>
      </c>
      <c r="AB180" s="993" t="s">
        <v>485</v>
      </c>
      <c r="AC180" s="973">
        <v>12</v>
      </c>
      <c r="AD180" s="974">
        <f t="shared" ref="AD180" si="1308">T180/AC180</f>
        <v>7.75</v>
      </c>
      <c r="AE180" s="975">
        <v>23.45</v>
      </c>
      <c r="AF180" s="544">
        <f t="shared" ref="AF180" si="1309">AD180*AE180</f>
        <v>181.73749999999998</v>
      </c>
      <c r="AG180" s="1030" t="s">
        <v>279</v>
      </c>
      <c r="AH180" s="1007">
        <f t="shared" ref="AH180" si="1310">AF180</f>
        <v>181.73749999999998</v>
      </c>
      <c r="AI180" s="978">
        <f t="shared" ref="AI180" si="1311">AD180</f>
        <v>7.75</v>
      </c>
      <c r="AJ180" s="982">
        <f t="shared" ref="AJ180" si="1312">T180</f>
        <v>93</v>
      </c>
      <c r="AK180" s="1107">
        <f>SUM(AH177:AH180)</f>
        <v>635.10416666666663</v>
      </c>
      <c r="AL180" s="1067">
        <v>700</v>
      </c>
      <c r="AM180" s="1073">
        <v>45772</v>
      </c>
    </row>
    <row r="181" spans="1:39">
      <c r="A181" s="999">
        <v>45772</v>
      </c>
      <c r="B181" s="992" t="s">
        <v>481</v>
      </c>
      <c r="C181" s="992" t="s">
        <v>208</v>
      </c>
      <c r="D181" s="993" t="s">
        <v>485</v>
      </c>
      <c r="E181" s="1029" t="s">
        <v>282</v>
      </c>
      <c r="F181" s="970">
        <v>188099</v>
      </c>
      <c r="G181" s="970"/>
      <c r="H181" s="970">
        <v>188099</v>
      </c>
      <c r="I181" s="970"/>
      <c r="J181" s="971">
        <f t="shared" ref="J181" si="1313">H181-F181</f>
        <v>0</v>
      </c>
      <c r="K181" s="970">
        <v>188099</v>
      </c>
      <c r="L181" s="541">
        <f t="shared" ref="L181" si="1314">K181-H181</f>
        <v>0</v>
      </c>
      <c r="M181" s="970">
        <v>188186</v>
      </c>
      <c r="N181" s="970"/>
      <c r="O181" s="541">
        <f t="shared" ref="O181" si="1315">M181-K181</f>
        <v>87</v>
      </c>
      <c r="P181" s="541">
        <f t="shared" ref="P181" si="1316">M181-H181</f>
        <v>87</v>
      </c>
      <c r="Q181" s="970">
        <v>188186</v>
      </c>
      <c r="R181" s="970"/>
      <c r="S181" s="971">
        <f t="shared" ref="S181" si="1317">Q181-M181</f>
        <v>0</v>
      </c>
      <c r="T181" s="542">
        <f t="shared" ref="T181" si="1318">Q181-F181</f>
        <v>87</v>
      </c>
      <c r="U181" s="542"/>
      <c r="V181" s="541">
        <f t="shared" ref="V181" si="1319">P181</f>
        <v>87</v>
      </c>
      <c r="W181" s="543">
        <f t="shared" ref="W181" si="1320">T181-V181</f>
        <v>0</v>
      </c>
      <c r="X181" s="972" t="s">
        <v>520</v>
      </c>
      <c r="Y181" s="972" t="s">
        <v>492</v>
      </c>
      <c r="Z181" s="972" t="s">
        <v>29</v>
      </c>
      <c r="AA181" s="972">
        <v>2015</v>
      </c>
      <c r="AB181" s="993" t="s">
        <v>485</v>
      </c>
      <c r="AC181" s="973">
        <v>12</v>
      </c>
      <c r="AD181" s="974">
        <f t="shared" ref="AD181" si="1321">T181/AC181</f>
        <v>7.25</v>
      </c>
      <c r="AE181" s="975">
        <v>23.45</v>
      </c>
      <c r="AF181" s="544">
        <f t="shared" ref="AF181" si="1322">AD181*AE181</f>
        <v>170.01249999999999</v>
      </c>
      <c r="AG181" s="1030" t="s">
        <v>279</v>
      </c>
      <c r="AH181" s="1007">
        <f t="shared" ref="AH181" si="1323">AF181</f>
        <v>170.01249999999999</v>
      </c>
      <c r="AI181" s="978">
        <f t="shared" ref="AI181" si="1324">AD181</f>
        <v>7.25</v>
      </c>
      <c r="AJ181" s="982">
        <f t="shared" ref="AJ181" si="1325">T181</f>
        <v>87</v>
      </c>
      <c r="AK181" s="989"/>
      <c r="AL181" s="985"/>
      <c r="AM181" s="991"/>
    </row>
    <row r="182" spans="1:39">
      <c r="A182" s="999">
        <v>45773</v>
      </c>
      <c r="B182" s="992" t="s">
        <v>481</v>
      </c>
      <c r="C182" s="992" t="s">
        <v>208</v>
      </c>
      <c r="D182" s="993" t="s">
        <v>485</v>
      </c>
      <c r="E182" s="1029" t="s">
        <v>282</v>
      </c>
      <c r="F182" s="970">
        <v>188186</v>
      </c>
      <c r="G182" s="970"/>
      <c r="H182" s="970">
        <v>188186</v>
      </c>
      <c r="I182" s="970"/>
      <c r="J182" s="971">
        <f t="shared" ref="J182" si="1326">H182-F182</f>
        <v>0</v>
      </c>
      <c r="K182" s="970">
        <v>188186</v>
      </c>
      <c r="L182" s="541">
        <f t="shared" ref="L182" si="1327">K182-H182</f>
        <v>0</v>
      </c>
      <c r="M182" s="970">
        <v>188318</v>
      </c>
      <c r="N182" s="970"/>
      <c r="O182" s="541">
        <f t="shared" ref="O182" si="1328">M182-K182</f>
        <v>132</v>
      </c>
      <c r="P182" s="541">
        <f t="shared" ref="P182" si="1329">M182-H182</f>
        <v>132</v>
      </c>
      <c r="Q182" s="970">
        <v>188318</v>
      </c>
      <c r="R182" s="970"/>
      <c r="S182" s="971">
        <f t="shared" ref="S182" si="1330">Q182-M182</f>
        <v>0</v>
      </c>
      <c r="T182" s="542">
        <f t="shared" ref="T182" si="1331">Q182-F182</f>
        <v>132</v>
      </c>
      <c r="U182" s="542"/>
      <c r="V182" s="541">
        <f t="shared" ref="V182" si="1332">P182</f>
        <v>132</v>
      </c>
      <c r="W182" s="543">
        <f t="shared" ref="W182" si="1333">T182-V182</f>
        <v>0</v>
      </c>
      <c r="X182" s="972" t="s">
        <v>520</v>
      </c>
      <c r="Y182" s="972" t="s">
        <v>492</v>
      </c>
      <c r="Z182" s="972" t="s">
        <v>29</v>
      </c>
      <c r="AA182" s="972">
        <v>2015</v>
      </c>
      <c r="AB182" s="993" t="s">
        <v>485</v>
      </c>
      <c r="AC182" s="973">
        <v>12</v>
      </c>
      <c r="AD182" s="974">
        <f t="shared" ref="AD182" si="1334">T182/AC182</f>
        <v>11</v>
      </c>
      <c r="AE182" s="975">
        <v>23.45</v>
      </c>
      <c r="AF182" s="544">
        <f t="shared" ref="AF182" si="1335">AD182*AE182</f>
        <v>257.95</v>
      </c>
      <c r="AG182" s="1030" t="s">
        <v>279</v>
      </c>
      <c r="AH182" s="1007">
        <f t="shared" ref="AH182" si="1336">AF182</f>
        <v>257.95</v>
      </c>
      <c r="AI182" s="978">
        <f t="shared" ref="AI182" si="1337">AD182</f>
        <v>11</v>
      </c>
      <c r="AJ182" s="982">
        <f t="shared" ref="AJ182" si="1338">T182</f>
        <v>132</v>
      </c>
      <c r="AK182" s="987"/>
      <c r="AL182" s="988"/>
    </row>
    <row r="183" spans="1:39">
      <c r="A183" s="999">
        <v>45775</v>
      </c>
      <c r="B183" s="992" t="s">
        <v>481</v>
      </c>
      <c r="C183" s="992" t="s">
        <v>208</v>
      </c>
      <c r="D183" s="993" t="s">
        <v>485</v>
      </c>
      <c r="E183" s="1029" t="s">
        <v>282</v>
      </c>
      <c r="F183" s="970">
        <v>188318</v>
      </c>
      <c r="G183" s="970"/>
      <c r="H183" s="970">
        <v>188318</v>
      </c>
      <c r="I183" s="970"/>
      <c r="J183" s="971">
        <f t="shared" ref="J183" si="1339">H183-F183</f>
        <v>0</v>
      </c>
      <c r="K183" s="970">
        <v>188318</v>
      </c>
      <c r="L183" s="541">
        <f t="shared" ref="L183" si="1340">K183-H183</f>
        <v>0</v>
      </c>
      <c r="M183" s="970">
        <v>188394</v>
      </c>
      <c r="N183" s="970"/>
      <c r="O183" s="541">
        <f t="shared" ref="O183" si="1341">M183-K183</f>
        <v>76</v>
      </c>
      <c r="P183" s="541">
        <f t="shared" ref="P183" si="1342">M183-H183</f>
        <v>76</v>
      </c>
      <c r="Q183" s="970">
        <v>188394</v>
      </c>
      <c r="R183" s="970"/>
      <c r="S183" s="971">
        <f t="shared" ref="S183" si="1343">Q183-M183</f>
        <v>0</v>
      </c>
      <c r="T183" s="542">
        <f t="shared" ref="T183" si="1344">Q183-F183</f>
        <v>76</v>
      </c>
      <c r="U183" s="542"/>
      <c r="V183" s="541">
        <f t="shared" ref="V183" si="1345">P183</f>
        <v>76</v>
      </c>
      <c r="W183" s="543">
        <f t="shared" ref="W183" si="1346">T183-V183</f>
        <v>0</v>
      </c>
      <c r="X183" s="972" t="s">
        <v>520</v>
      </c>
      <c r="Y183" s="972" t="s">
        <v>492</v>
      </c>
      <c r="Z183" s="972" t="s">
        <v>29</v>
      </c>
      <c r="AA183" s="972">
        <v>2015</v>
      </c>
      <c r="AB183" s="993" t="s">
        <v>485</v>
      </c>
      <c r="AC183" s="973">
        <v>12</v>
      </c>
      <c r="AD183" s="974">
        <f t="shared" ref="AD183" si="1347">T183/AC183</f>
        <v>6.333333333333333</v>
      </c>
      <c r="AE183" s="975">
        <v>23.45</v>
      </c>
      <c r="AF183" s="544">
        <f t="shared" ref="AF183" si="1348">AD183*AE183</f>
        <v>148.51666666666665</v>
      </c>
      <c r="AG183" s="1030" t="s">
        <v>279</v>
      </c>
      <c r="AH183" s="1007">
        <f t="shared" ref="AH183" si="1349">AF183</f>
        <v>148.51666666666665</v>
      </c>
      <c r="AI183" s="978">
        <f t="shared" ref="AI183" si="1350">AD183</f>
        <v>6.333333333333333</v>
      </c>
      <c r="AJ183" s="982">
        <f t="shared" ref="AJ183" si="1351">T183</f>
        <v>76</v>
      </c>
      <c r="AK183" s="1132" t="s">
        <v>439</v>
      </c>
      <c r="AL183" s="1088" t="s">
        <v>440</v>
      </c>
      <c r="AM183" s="1086" t="s">
        <v>2</v>
      </c>
    </row>
    <row r="184" spans="1:39">
      <c r="A184" s="999">
        <v>45776</v>
      </c>
      <c r="B184" s="992" t="s">
        <v>481</v>
      </c>
      <c r="C184" s="992" t="s">
        <v>208</v>
      </c>
      <c r="D184" s="993" t="s">
        <v>485</v>
      </c>
      <c r="E184" s="1029" t="s">
        <v>282</v>
      </c>
      <c r="F184" s="970">
        <v>188394</v>
      </c>
      <c r="G184" s="970"/>
      <c r="H184" s="970">
        <v>188394</v>
      </c>
      <c r="I184" s="970"/>
      <c r="J184" s="971">
        <f t="shared" ref="J184" si="1352">H184-F184</f>
        <v>0</v>
      </c>
      <c r="K184" s="970">
        <v>188394</v>
      </c>
      <c r="L184" s="541">
        <f t="shared" ref="L184" si="1353">K184-H184</f>
        <v>0</v>
      </c>
      <c r="M184" s="970">
        <v>188427</v>
      </c>
      <c r="N184" s="970"/>
      <c r="O184" s="541">
        <f t="shared" ref="O184" si="1354">M184-K184</f>
        <v>33</v>
      </c>
      <c r="P184" s="541">
        <f t="shared" ref="P184" si="1355">M184-H184</f>
        <v>33</v>
      </c>
      <c r="Q184" s="970">
        <v>188427</v>
      </c>
      <c r="R184" s="970"/>
      <c r="S184" s="971">
        <f t="shared" ref="S184" si="1356">Q184-M184</f>
        <v>0</v>
      </c>
      <c r="T184" s="542">
        <f t="shared" ref="T184" si="1357">Q184-F184</f>
        <v>33</v>
      </c>
      <c r="U184" s="542"/>
      <c r="V184" s="541">
        <f t="shared" ref="V184" si="1358">P184</f>
        <v>33</v>
      </c>
      <c r="W184" s="543">
        <f t="shared" ref="W184" si="1359">T184-V184</f>
        <v>0</v>
      </c>
      <c r="X184" s="972" t="s">
        <v>520</v>
      </c>
      <c r="Y184" s="972" t="s">
        <v>492</v>
      </c>
      <c r="Z184" s="972" t="s">
        <v>29</v>
      </c>
      <c r="AA184" s="972">
        <v>2015</v>
      </c>
      <c r="AB184" s="993" t="s">
        <v>485</v>
      </c>
      <c r="AC184" s="973">
        <v>12</v>
      </c>
      <c r="AD184" s="974">
        <f t="shared" ref="AD184" si="1360">T184/AC184</f>
        <v>2.75</v>
      </c>
      <c r="AE184" s="975">
        <v>23.45</v>
      </c>
      <c r="AF184" s="544">
        <f t="shared" ref="AF184" si="1361">AD184*AE184</f>
        <v>64.487499999999997</v>
      </c>
      <c r="AG184" s="1030" t="s">
        <v>279</v>
      </c>
      <c r="AH184" s="1007">
        <f t="shared" ref="AH184" si="1362">AF184</f>
        <v>64.487499999999997</v>
      </c>
      <c r="AI184" s="978">
        <f t="shared" ref="AI184" si="1363">AD184</f>
        <v>2.75</v>
      </c>
      <c r="AJ184" s="982">
        <f t="shared" ref="AJ184" si="1364">T184</f>
        <v>33</v>
      </c>
      <c r="AK184" s="1107">
        <f>SUM(AH181:AH184)</f>
        <v>640.96666666666658</v>
      </c>
      <c r="AL184" s="1067">
        <v>700</v>
      </c>
      <c r="AM184" s="1073">
        <v>45777</v>
      </c>
    </row>
    <row r="185" spans="1:39">
      <c r="A185" s="999">
        <v>45777</v>
      </c>
      <c r="B185" s="992" t="s">
        <v>481</v>
      </c>
      <c r="C185" s="992" t="s">
        <v>208</v>
      </c>
      <c r="D185" s="993" t="s">
        <v>485</v>
      </c>
      <c r="E185" s="1029" t="s">
        <v>282</v>
      </c>
      <c r="F185" s="970">
        <v>188427</v>
      </c>
      <c r="G185" s="970"/>
      <c r="H185" s="970">
        <v>188427</v>
      </c>
      <c r="I185" s="970"/>
      <c r="J185" s="971">
        <f t="shared" ref="J185" si="1365">H185-F185</f>
        <v>0</v>
      </c>
      <c r="K185" s="970">
        <v>188427</v>
      </c>
      <c r="L185" s="541">
        <f t="shared" ref="L185" si="1366">K185-H185</f>
        <v>0</v>
      </c>
      <c r="M185" s="970">
        <v>188460</v>
      </c>
      <c r="N185" s="970"/>
      <c r="O185" s="541">
        <f t="shared" ref="O185" si="1367">M185-K185</f>
        <v>33</v>
      </c>
      <c r="P185" s="541">
        <f t="shared" ref="P185" si="1368">M185-H185</f>
        <v>33</v>
      </c>
      <c r="Q185" s="970">
        <v>188460</v>
      </c>
      <c r="R185" s="970"/>
      <c r="S185" s="971">
        <f t="shared" ref="S185" si="1369">Q185-M185</f>
        <v>0</v>
      </c>
      <c r="T185" s="542">
        <f t="shared" ref="T185" si="1370">Q185-F185</f>
        <v>33</v>
      </c>
      <c r="U185" s="542"/>
      <c r="V185" s="541">
        <f t="shared" ref="V185" si="1371">P185</f>
        <v>33</v>
      </c>
      <c r="W185" s="543">
        <f t="shared" ref="W185" si="1372">T185-V185</f>
        <v>0</v>
      </c>
      <c r="X185" s="972" t="s">
        <v>520</v>
      </c>
      <c r="Y185" s="972" t="s">
        <v>492</v>
      </c>
      <c r="Z185" s="972" t="s">
        <v>29</v>
      </c>
      <c r="AA185" s="972">
        <v>2015</v>
      </c>
      <c r="AB185" s="993" t="s">
        <v>485</v>
      </c>
      <c r="AC185" s="973">
        <v>12</v>
      </c>
      <c r="AD185" s="974">
        <f t="shared" ref="AD185" si="1373">T185/AC185</f>
        <v>2.75</v>
      </c>
      <c r="AE185" s="975">
        <v>23.45</v>
      </c>
      <c r="AF185" s="544">
        <f t="shared" ref="AF185" si="1374">AD185*AE185</f>
        <v>64.487499999999997</v>
      </c>
      <c r="AG185" s="1030" t="s">
        <v>279</v>
      </c>
      <c r="AH185" s="1007">
        <f t="shared" ref="AH185" si="1375">AF185</f>
        <v>64.487499999999997</v>
      </c>
      <c r="AI185" s="978">
        <f t="shared" ref="AI185" si="1376">AD185</f>
        <v>2.75</v>
      </c>
      <c r="AJ185" s="982">
        <f t="shared" ref="AJ185" si="1377">T185</f>
        <v>33</v>
      </c>
      <c r="AK185" s="989"/>
      <c r="AL185" s="985"/>
      <c r="AM185" s="991"/>
    </row>
    <row r="186" spans="1:39">
      <c r="A186" s="999">
        <v>45779</v>
      </c>
      <c r="B186" s="992" t="s">
        <v>481</v>
      </c>
      <c r="C186" s="992" t="s">
        <v>208</v>
      </c>
      <c r="D186" s="993" t="s">
        <v>485</v>
      </c>
      <c r="E186" s="1029" t="s">
        <v>282</v>
      </c>
      <c r="F186" s="970">
        <v>188460</v>
      </c>
      <c r="G186" s="970"/>
      <c r="H186" s="970">
        <v>188460</v>
      </c>
      <c r="I186" s="970"/>
      <c r="J186" s="971">
        <f t="shared" ref="J186" si="1378">H186-F186</f>
        <v>0</v>
      </c>
      <c r="K186" s="970">
        <v>188460</v>
      </c>
      <c r="L186" s="541">
        <f t="shared" ref="L186" si="1379">K186-H186</f>
        <v>0</v>
      </c>
      <c r="M186" s="970">
        <v>188477</v>
      </c>
      <c r="N186" s="970"/>
      <c r="O186" s="541">
        <f t="shared" ref="O186" si="1380">M186-K186</f>
        <v>17</v>
      </c>
      <c r="P186" s="541">
        <f t="shared" ref="P186" si="1381">M186-H186</f>
        <v>17</v>
      </c>
      <c r="Q186" s="970">
        <v>188477</v>
      </c>
      <c r="R186" s="970"/>
      <c r="S186" s="971">
        <f t="shared" ref="S186" si="1382">Q186-M186</f>
        <v>0</v>
      </c>
      <c r="T186" s="542">
        <f t="shared" ref="T186" si="1383">Q186-F186</f>
        <v>17</v>
      </c>
      <c r="U186" s="542"/>
      <c r="V186" s="541">
        <f t="shared" ref="V186" si="1384">P186</f>
        <v>17</v>
      </c>
      <c r="W186" s="543">
        <f t="shared" ref="W186" si="1385">T186-V186</f>
        <v>0</v>
      </c>
      <c r="X186" s="972" t="s">
        <v>520</v>
      </c>
      <c r="Y186" s="972" t="s">
        <v>492</v>
      </c>
      <c r="Z186" s="972" t="s">
        <v>29</v>
      </c>
      <c r="AA186" s="972">
        <v>2015</v>
      </c>
      <c r="AB186" s="993" t="s">
        <v>485</v>
      </c>
      <c r="AC186" s="973">
        <v>12</v>
      </c>
      <c r="AD186" s="974">
        <f t="shared" ref="AD186" si="1386">T186/AC186</f>
        <v>1.4166666666666667</v>
      </c>
      <c r="AE186" s="975">
        <v>23.45</v>
      </c>
      <c r="AF186" s="544">
        <f t="shared" ref="AF186" si="1387">AD186*AE186</f>
        <v>33.220833333333331</v>
      </c>
      <c r="AG186" s="1030" t="s">
        <v>279</v>
      </c>
      <c r="AH186" s="1007">
        <f t="shared" ref="AH186" si="1388">AF186</f>
        <v>33.220833333333331</v>
      </c>
      <c r="AI186" s="978">
        <f t="shared" ref="AI186" si="1389">AD186</f>
        <v>1.4166666666666667</v>
      </c>
      <c r="AJ186" s="982">
        <f t="shared" ref="AJ186" si="1390">T186</f>
        <v>17</v>
      </c>
      <c r="AK186" s="987"/>
      <c r="AL186" s="988"/>
    </row>
    <row r="187" spans="1:39">
      <c r="A187" s="999">
        <v>45780</v>
      </c>
      <c r="B187" s="992" t="s">
        <v>481</v>
      </c>
      <c r="C187" s="992" t="s">
        <v>208</v>
      </c>
      <c r="D187" s="993" t="s">
        <v>485</v>
      </c>
      <c r="E187" s="1029" t="s">
        <v>282</v>
      </c>
      <c r="F187" s="970">
        <v>188477</v>
      </c>
      <c r="G187" s="970"/>
      <c r="H187" s="970">
        <v>188477</v>
      </c>
      <c r="I187" s="970"/>
      <c r="J187" s="971">
        <f t="shared" ref="J187" si="1391">H187-F187</f>
        <v>0</v>
      </c>
      <c r="K187" s="970">
        <v>188477</v>
      </c>
      <c r="L187" s="541">
        <f t="shared" ref="L187" si="1392">K187-H187</f>
        <v>0</v>
      </c>
      <c r="M187" s="970">
        <v>188574</v>
      </c>
      <c r="N187" s="970"/>
      <c r="O187" s="541">
        <f t="shared" ref="O187" si="1393">M187-K187</f>
        <v>97</v>
      </c>
      <c r="P187" s="541">
        <f t="shared" ref="P187" si="1394">M187-H187</f>
        <v>97</v>
      </c>
      <c r="Q187" s="970">
        <v>188574</v>
      </c>
      <c r="R187" s="970"/>
      <c r="S187" s="971">
        <f t="shared" ref="S187" si="1395">Q187-M187</f>
        <v>0</v>
      </c>
      <c r="T187" s="542">
        <f t="shared" ref="T187" si="1396">Q187-F187</f>
        <v>97</v>
      </c>
      <c r="U187" s="542"/>
      <c r="V187" s="541">
        <f t="shared" ref="V187" si="1397">P187</f>
        <v>97</v>
      </c>
      <c r="W187" s="543">
        <f t="shared" ref="W187" si="1398">T187-V187</f>
        <v>0</v>
      </c>
      <c r="X187" s="972" t="s">
        <v>520</v>
      </c>
      <c r="Y187" s="972" t="s">
        <v>492</v>
      </c>
      <c r="Z187" s="972" t="s">
        <v>29</v>
      </c>
      <c r="AA187" s="972">
        <v>2015</v>
      </c>
      <c r="AB187" s="993" t="s">
        <v>485</v>
      </c>
      <c r="AC187" s="973">
        <v>12</v>
      </c>
      <c r="AD187" s="974">
        <f t="shared" ref="AD187" si="1399">T187/AC187</f>
        <v>8.0833333333333339</v>
      </c>
      <c r="AE187" s="975">
        <v>23.45</v>
      </c>
      <c r="AF187" s="544">
        <f t="shared" ref="AF187" si="1400">AD187*AE187</f>
        <v>189.55416666666667</v>
      </c>
      <c r="AG187" s="1030" t="s">
        <v>279</v>
      </c>
      <c r="AH187" s="1007">
        <f t="shared" ref="AH187" si="1401">AF187</f>
        <v>189.55416666666667</v>
      </c>
      <c r="AI187" s="978">
        <f t="shared" ref="AI187" si="1402">AD187</f>
        <v>8.0833333333333339</v>
      </c>
      <c r="AJ187" s="982">
        <f t="shared" ref="AJ187" si="1403">T187</f>
        <v>97</v>
      </c>
      <c r="AK187" s="1132" t="s">
        <v>439</v>
      </c>
      <c r="AL187" s="1088" t="s">
        <v>440</v>
      </c>
      <c r="AM187" s="1086" t="s">
        <v>2</v>
      </c>
    </row>
    <row r="188" spans="1:39">
      <c r="A188" s="999">
        <v>45782</v>
      </c>
      <c r="B188" s="992" t="s">
        <v>481</v>
      </c>
      <c r="C188" s="992" t="s">
        <v>208</v>
      </c>
      <c r="D188" s="993" t="s">
        <v>485</v>
      </c>
      <c r="E188" s="1029" t="s">
        <v>282</v>
      </c>
      <c r="F188" s="970">
        <v>188574</v>
      </c>
      <c r="G188" s="970"/>
      <c r="H188" s="970">
        <v>188574</v>
      </c>
      <c r="I188" s="970"/>
      <c r="J188" s="971">
        <f t="shared" ref="J188" si="1404">H188-F188</f>
        <v>0</v>
      </c>
      <c r="K188" s="970">
        <v>188574</v>
      </c>
      <c r="L188" s="541">
        <f t="shared" ref="L188" si="1405">K188-H188</f>
        <v>0</v>
      </c>
      <c r="M188" s="970">
        <v>188615</v>
      </c>
      <c r="N188" s="970"/>
      <c r="O188" s="541">
        <f t="shared" ref="O188" si="1406">M188-K188</f>
        <v>41</v>
      </c>
      <c r="P188" s="541">
        <f t="shared" ref="P188" si="1407">M188-H188</f>
        <v>41</v>
      </c>
      <c r="Q188" s="970">
        <v>188615</v>
      </c>
      <c r="R188" s="970"/>
      <c r="S188" s="971">
        <f t="shared" ref="S188" si="1408">Q188-M188</f>
        <v>0</v>
      </c>
      <c r="T188" s="542">
        <f t="shared" ref="T188" si="1409">Q188-F188</f>
        <v>41</v>
      </c>
      <c r="U188" s="542"/>
      <c r="V188" s="541">
        <f t="shared" ref="V188" si="1410">P188</f>
        <v>41</v>
      </c>
      <c r="W188" s="543">
        <f t="shared" ref="W188" si="1411">T188-V188</f>
        <v>0</v>
      </c>
      <c r="X188" s="972" t="s">
        <v>520</v>
      </c>
      <c r="Y188" s="972" t="s">
        <v>492</v>
      </c>
      <c r="Z188" s="972" t="s">
        <v>29</v>
      </c>
      <c r="AA188" s="972">
        <v>2015</v>
      </c>
      <c r="AB188" s="993" t="s">
        <v>485</v>
      </c>
      <c r="AC188" s="973">
        <v>12</v>
      </c>
      <c r="AD188" s="974">
        <f t="shared" ref="AD188" si="1412">T188/AC188</f>
        <v>3.4166666666666665</v>
      </c>
      <c r="AE188" s="975">
        <v>23.45</v>
      </c>
      <c r="AF188" s="544">
        <f t="shared" ref="AF188" si="1413">AD188*AE188</f>
        <v>80.120833333333323</v>
      </c>
      <c r="AG188" s="1030" t="s">
        <v>279</v>
      </c>
      <c r="AH188" s="1007">
        <f t="shared" ref="AH188" si="1414">AF188</f>
        <v>80.120833333333323</v>
      </c>
      <c r="AI188" s="978">
        <f t="shared" ref="AI188" si="1415">AD188</f>
        <v>3.4166666666666665</v>
      </c>
      <c r="AJ188" s="982">
        <f t="shared" ref="AJ188" si="1416">T188</f>
        <v>41</v>
      </c>
      <c r="AK188" s="1107">
        <f>SUM(AH185:AH188)</f>
        <v>367.38333333333333</v>
      </c>
      <c r="AL188" s="1067">
        <v>400</v>
      </c>
      <c r="AM188" s="1073">
        <v>45777</v>
      </c>
    </row>
    <row r="189" spans="1:39">
      <c r="A189" s="999">
        <v>45782</v>
      </c>
      <c r="B189" s="992" t="s">
        <v>481</v>
      </c>
      <c r="C189" s="992" t="s">
        <v>208</v>
      </c>
      <c r="D189" s="993" t="s">
        <v>485</v>
      </c>
      <c r="E189" s="1029" t="s">
        <v>282</v>
      </c>
      <c r="F189" s="970">
        <v>188574</v>
      </c>
      <c r="G189" s="970"/>
      <c r="H189" s="970">
        <v>188574</v>
      </c>
      <c r="I189" s="970"/>
      <c r="J189" s="971">
        <f t="shared" ref="J189" si="1417">H189-F189</f>
        <v>0</v>
      </c>
      <c r="K189" s="970">
        <v>188574</v>
      </c>
      <c r="L189" s="541">
        <f t="shared" ref="L189" si="1418">K189-H189</f>
        <v>0</v>
      </c>
      <c r="M189" s="970">
        <v>188615</v>
      </c>
      <c r="N189" s="970"/>
      <c r="O189" s="541">
        <f t="shared" ref="O189" si="1419">M189-K189</f>
        <v>41</v>
      </c>
      <c r="P189" s="541">
        <f t="shared" ref="P189" si="1420">M189-H189</f>
        <v>41</v>
      </c>
      <c r="Q189" s="970">
        <v>188615</v>
      </c>
      <c r="R189" s="970"/>
      <c r="S189" s="971">
        <f t="shared" ref="S189" si="1421">Q189-M189</f>
        <v>0</v>
      </c>
      <c r="T189" s="542">
        <f t="shared" ref="T189" si="1422">Q189-F189</f>
        <v>41</v>
      </c>
      <c r="U189" s="542"/>
      <c r="V189" s="541">
        <f t="shared" ref="V189" si="1423">P189</f>
        <v>41</v>
      </c>
      <c r="W189" s="543">
        <f t="shared" ref="W189" si="1424">T189-V189</f>
        <v>0</v>
      </c>
      <c r="X189" s="972" t="s">
        <v>520</v>
      </c>
      <c r="Y189" s="972" t="s">
        <v>492</v>
      </c>
      <c r="Z189" s="972" t="s">
        <v>29</v>
      </c>
      <c r="AA189" s="972">
        <v>2015</v>
      </c>
      <c r="AB189" s="993" t="s">
        <v>485</v>
      </c>
      <c r="AC189" s="973">
        <v>12</v>
      </c>
      <c r="AD189" s="974">
        <f t="shared" ref="AD189" si="1425">T189/AC189</f>
        <v>3.4166666666666665</v>
      </c>
      <c r="AE189" s="975">
        <v>23.45</v>
      </c>
      <c r="AF189" s="544">
        <f t="shared" ref="AF189" si="1426">AD189*AE189</f>
        <v>80.120833333333323</v>
      </c>
      <c r="AG189" s="1030" t="s">
        <v>279</v>
      </c>
      <c r="AH189" s="1007">
        <f t="shared" ref="AH189" si="1427">AF189</f>
        <v>80.120833333333323</v>
      </c>
      <c r="AI189" s="978">
        <f t="shared" ref="AI189" si="1428">AD189</f>
        <v>3.4166666666666665</v>
      </c>
      <c r="AJ189" s="982">
        <f t="shared" ref="AJ189" si="1429">T189</f>
        <v>41</v>
      </c>
      <c r="AK189" s="989"/>
      <c r="AL189" s="985"/>
      <c r="AM189" s="991"/>
    </row>
    <row r="190" spans="1:39">
      <c r="A190" s="999">
        <v>45783</v>
      </c>
      <c r="B190" s="992" t="s">
        <v>481</v>
      </c>
      <c r="C190" s="992" t="s">
        <v>208</v>
      </c>
      <c r="D190" s="993" t="s">
        <v>485</v>
      </c>
      <c r="E190" s="1029" t="s">
        <v>282</v>
      </c>
      <c r="F190" s="970">
        <v>188615</v>
      </c>
      <c r="G190" s="970"/>
      <c r="H190" s="970">
        <v>188615</v>
      </c>
      <c r="I190" s="970"/>
      <c r="J190" s="971">
        <f t="shared" ref="J190" si="1430">H190-F190</f>
        <v>0</v>
      </c>
      <c r="K190" s="970">
        <v>188615</v>
      </c>
      <c r="L190" s="541">
        <f t="shared" ref="L190" si="1431">K190-H190</f>
        <v>0</v>
      </c>
      <c r="M190" s="970">
        <v>188646</v>
      </c>
      <c r="N190" s="970"/>
      <c r="O190" s="541">
        <f t="shared" ref="O190" si="1432">M190-K190</f>
        <v>31</v>
      </c>
      <c r="P190" s="541">
        <f t="shared" ref="P190" si="1433">M190-H190</f>
        <v>31</v>
      </c>
      <c r="Q190" s="970">
        <v>188646</v>
      </c>
      <c r="R190" s="970"/>
      <c r="S190" s="971">
        <f t="shared" ref="S190" si="1434">Q190-M190</f>
        <v>0</v>
      </c>
      <c r="T190" s="542">
        <f t="shared" ref="T190" si="1435">Q190-F190</f>
        <v>31</v>
      </c>
      <c r="U190" s="542"/>
      <c r="V190" s="541">
        <f t="shared" ref="V190" si="1436">P190</f>
        <v>31</v>
      </c>
      <c r="W190" s="543">
        <f t="shared" ref="W190" si="1437">T190-V190</f>
        <v>0</v>
      </c>
      <c r="X190" s="972" t="s">
        <v>520</v>
      </c>
      <c r="Y190" s="972" t="s">
        <v>492</v>
      </c>
      <c r="Z190" s="972" t="s">
        <v>29</v>
      </c>
      <c r="AA190" s="972">
        <v>2015</v>
      </c>
      <c r="AB190" s="993" t="s">
        <v>485</v>
      </c>
      <c r="AC190" s="973">
        <v>12</v>
      </c>
      <c r="AD190" s="974">
        <f t="shared" ref="AD190" si="1438">T190/AC190</f>
        <v>2.5833333333333335</v>
      </c>
      <c r="AE190" s="975">
        <v>23.45</v>
      </c>
      <c r="AF190" s="544">
        <f t="shared" ref="AF190" si="1439">AD190*AE190</f>
        <v>60.579166666666666</v>
      </c>
      <c r="AG190" s="1030" t="s">
        <v>279</v>
      </c>
      <c r="AH190" s="1007">
        <f t="shared" ref="AH190" si="1440">AF190</f>
        <v>60.579166666666666</v>
      </c>
      <c r="AI190" s="978">
        <f t="shared" ref="AI190" si="1441">AD190</f>
        <v>2.5833333333333335</v>
      </c>
      <c r="AJ190" s="982">
        <f t="shared" ref="AJ190" si="1442">T190</f>
        <v>31</v>
      </c>
      <c r="AK190" s="987"/>
      <c r="AL190" s="988"/>
    </row>
    <row r="191" spans="1:39">
      <c r="A191" s="999">
        <v>45784</v>
      </c>
      <c r="B191" s="992" t="s">
        <v>481</v>
      </c>
      <c r="C191" s="992" t="s">
        <v>208</v>
      </c>
      <c r="D191" s="993" t="s">
        <v>485</v>
      </c>
      <c r="E191" s="1029" t="s">
        <v>282</v>
      </c>
      <c r="F191" s="970">
        <v>188646</v>
      </c>
      <c r="G191" s="970"/>
      <c r="H191" s="970">
        <v>188646</v>
      </c>
      <c r="I191" s="970"/>
      <c r="J191" s="971">
        <f t="shared" ref="J191" si="1443">H191-F191</f>
        <v>0</v>
      </c>
      <c r="K191" s="970">
        <v>188646</v>
      </c>
      <c r="L191" s="541">
        <f t="shared" ref="L191" si="1444">K191-H191</f>
        <v>0</v>
      </c>
      <c r="M191" s="970">
        <v>188674</v>
      </c>
      <c r="N191" s="970"/>
      <c r="O191" s="541">
        <f t="shared" ref="O191" si="1445">M191-K191</f>
        <v>28</v>
      </c>
      <c r="P191" s="541">
        <f t="shared" ref="P191" si="1446">M191-H191</f>
        <v>28</v>
      </c>
      <c r="Q191" s="970">
        <v>188674</v>
      </c>
      <c r="R191" s="970"/>
      <c r="S191" s="971">
        <f t="shared" ref="S191" si="1447">Q191-M191</f>
        <v>0</v>
      </c>
      <c r="T191" s="542">
        <f t="shared" ref="T191" si="1448">Q191-F191</f>
        <v>28</v>
      </c>
      <c r="U191" s="542"/>
      <c r="V191" s="541">
        <f t="shared" ref="V191" si="1449">P191</f>
        <v>28</v>
      </c>
      <c r="W191" s="543">
        <f t="shared" ref="W191" si="1450">T191-V191</f>
        <v>0</v>
      </c>
      <c r="X191" s="972" t="s">
        <v>520</v>
      </c>
      <c r="Y191" s="972" t="s">
        <v>492</v>
      </c>
      <c r="Z191" s="972" t="s">
        <v>29</v>
      </c>
      <c r="AA191" s="972">
        <v>2015</v>
      </c>
      <c r="AB191" s="993" t="s">
        <v>485</v>
      </c>
      <c r="AC191" s="973">
        <v>12</v>
      </c>
      <c r="AD191" s="974">
        <f t="shared" ref="AD191" si="1451">T191/AC191</f>
        <v>2.3333333333333335</v>
      </c>
      <c r="AE191" s="975">
        <v>23.45</v>
      </c>
      <c r="AF191" s="544">
        <f t="shared" ref="AF191" si="1452">AD191*AE191</f>
        <v>54.716666666666669</v>
      </c>
      <c r="AG191" s="1030" t="s">
        <v>279</v>
      </c>
      <c r="AH191" s="1007">
        <f t="shared" ref="AH191" si="1453">AF191</f>
        <v>54.716666666666669</v>
      </c>
      <c r="AI191" s="978">
        <f t="shared" ref="AI191" si="1454">AD191</f>
        <v>2.3333333333333335</v>
      </c>
      <c r="AJ191" s="982">
        <f t="shared" ref="AJ191" si="1455">T191</f>
        <v>28</v>
      </c>
      <c r="AK191" s="987"/>
      <c r="AL191" s="988"/>
    </row>
    <row r="192" spans="1:39">
      <c r="A192" s="999">
        <v>45785</v>
      </c>
      <c r="B192" s="992" t="s">
        <v>481</v>
      </c>
      <c r="C192" s="992" t="s">
        <v>208</v>
      </c>
      <c r="D192" s="993" t="s">
        <v>485</v>
      </c>
      <c r="E192" s="1029" t="s">
        <v>282</v>
      </c>
      <c r="F192" s="970">
        <v>188674</v>
      </c>
      <c r="G192" s="970"/>
      <c r="H192" s="970">
        <v>188674</v>
      </c>
      <c r="I192" s="970"/>
      <c r="J192" s="971">
        <f t="shared" ref="J192" si="1456">H192-F192</f>
        <v>0</v>
      </c>
      <c r="K192" s="970">
        <v>188674</v>
      </c>
      <c r="L192" s="541">
        <f t="shared" ref="L192" si="1457">K192-H192</f>
        <v>0</v>
      </c>
      <c r="M192" s="970">
        <v>188709</v>
      </c>
      <c r="N192" s="970"/>
      <c r="O192" s="541">
        <f t="shared" ref="O192" si="1458">M192-K192</f>
        <v>35</v>
      </c>
      <c r="P192" s="541">
        <f t="shared" ref="P192" si="1459">M192-H192</f>
        <v>35</v>
      </c>
      <c r="Q192" s="970">
        <v>188709</v>
      </c>
      <c r="R192" s="970"/>
      <c r="S192" s="971">
        <f t="shared" ref="S192" si="1460">Q192-M192</f>
        <v>0</v>
      </c>
      <c r="T192" s="542">
        <f t="shared" ref="T192" si="1461">Q192-F192</f>
        <v>35</v>
      </c>
      <c r="U192" s="542"/>
      <c r="V192" s="541">
        <f t="shared" ref="V192" si="1462">P192</f>
        <v>35</v>
      </c>
      <c r="W192" s="543">
        <f t="shared" ref="W192" si="1463">T192-V192</f>
        <v>0</v>
      </c>
      <c r="X192" s="972" t="s">
        <v>520</v>
      </c>
      <c r="Y192" s="972" t="s">
        <v>492</v>
      </c>
      <c r="Z192" s="972" t="s">
        <v>29</v>
      </c>
      <c r="AA192" s="972">
        <v>2015</v>
      </c>
      <c r="AB192" s="993" t="s">
        <v>485</v>
      </c>
      <c r="AC192" s="973">
        <v>12</v>
      </c>
      <c r="AD192" s="974">
        <f t="shared" ref="AD192" si="1464">T192/AC192</f>
        <v>2.9166666666666665</v>
      </c>
      <c r="AE192" s="975">
        <v>23.45</v>
      </c>
      <c r="AF192" s="544">
        <f t="shared" ref="AF192" si="1465">AD192*AE192</f>
        <v>68.395833333333329</v>
      </c>
      <c r="AG192" s="1030" t="s">
        <v>279</v>
      </c>
      <c r="AH192" s="1007">
        <f t="shared" ref="AH192" si="1466">AF192</f>
        <v>68.395833333333329</v>
      </c>
      <c r="AI192" s="978">
        <f t="shared" ref="AI192" si="1467">AD192</f>
        <v>2.9166666666666665</v>
      </c>
      <c r="AJ192" s="982">
        <f t="shared" ref="AJ192" si="1468">T192</f>
        <v>35</v>
      </c>
      <c r="AK192" s="989"/>
      <c r="AL192" s="985"/>
      <c r="AM192" s="986"/>
    </row>
    <row r="193" spans="1:39">
      <c r="A193" s="999">
        <v>45786</v>
      </c>
      <c r="B193" s="992" t="s">
        <v>481</v>
      </c>
      <c r="C193" s="992" t="s">
        <v>208</v>
      </c>
      <c r="D193" s="993" t="s">
        <v>485</v>
      </c>
      <c r="E193" s="1029" t="s">
        <v>282</v>
      </c>
      <c r="F193" s="970">
        <v>188709</v>
      </c>
      <c r="G193" s="970"/>
      <c r="H193" s="970">
        <v>188709</v>
      </c>
      <c r="I193" s="970"/>
      <c r="J193" s="971">
        <f t="shared" ref="J193" si="1469">H193-F193</f>
        <v>0</v>
      </c>
      <c r="K193" s="970">
        <v>188709</v>
      </c>
      <c r="L193" s="541">
        <f t="shared" ref="L193" si="1470">K193-H193</f>
        <v>0</v>
      </c>
      <c r="M193" s="970">
        <v>188828</v>
      </c>
      <c r="N193" s="970"/>
      <c r="O193" s="541">
        <f t="shared" ref="O193" si="1471">M193-K193</f>
        <v>119</v>
      </c>
      <c r="P193" s="541">
        <f t="shared" ref="P193" si="1472">M193-H193</f>
        <v>119</v>
      </c>
      <c r="Q193" s="970">
        <v>188828</v>
      </c>
      <c r="R193" s="970"/>
      <c r="S193" s="971">
        <f t="shared" ref="S193" si="1473">Q193-M193</f>
        <v>0</v>
      </c>
      <c r="T193" s="542">
        <f t="shared" ref="T193" si="1474">Q193-F193</f>
        <v>119</v>
      </c>
      <c r="U193" s="542"/>
      <c r="V193" s="541">
        <f t="shared" ref="V193" si="1475">P193</f>
        <v>119</v>
      </c>
      <c r="W193" s="543">
        <f t="shared" ref="W193" si="1476">T193-V193</f>
        <v>0</v>
      </c>
      <c r="X193" s="972" t="s">
        <v>520</v>
      </c>
      <c r="Y193" s="972" t="s">
        <v>492</v>
      </c>
      <c r="Z193" s="972" t="s">
        <v>29</v>
      </c>
      <c r="AA193" s="972">
        <v>2015</v>
      </c>
      <c r="AB193" s="993" t="s">
        <v>485</v>
      </c>
      <c r="AC193" s="973">
        <v>12</v>
      </c>
      <c r="AD193" s="974">
        <f t="shared" ref="AD193" si="1477">T193/AC193</f>
        <v>9.9166666666666661</v>
      </c>
      <c r="AE193" s="975">
        <v>23.45</v>
      </c>
      <c r="AF193" s="544">
        <f t="shared" ref="AF193" si="1478">AD193*AE193</f>
        <v>232.54583333333332</v>
      </c>
      <c r="AG193" s="1030" t="s">
        <v>279</v>
      </c>
      <c r="AH193" s="1007">
        <f t="shared" ref="AH193" si="1479">AF193</f>
        <v>232.54583333333332</v>
      </c>
      <c r="AI193" s="978">
        <f t="shared" ref="AI193" si="1480">AD193</f>
        <v>9.9166666666666661</v>
      </c>
      <c r="AJ193" s="982">
        <f t="shared" ref="AJ193" si="1481">T193</f>
        <v>119</v>
      </c>
      <c r="AK193" s="989"/>
      <c r="AL193" s="985"/>
      <c r="AM193" s="991"/>
    </row>
    <row r="194" spans="1:39">
      <c r="A194" s="999">
        <v>45789</v>
      </c>
      <c r="B194" s="992" t="s">
        <v>481</v>
      </c>
      <c r="C194" s="992" t="s">
        <v>208</v>
      </c>
      <c r="D194" s="993" t="s">
        <v>485</v>
      </c>
      <c r="E194" s="1029" t="s">
        <v>282</v>
      </c>
      <c r="F194" s="970">
        <v>188828</v>
      </c>
      <c r="G194" s="970"/>
      <c r="H194" s="970">
        <v>188828</v>
      </c>
      <c r="I194" s="970"/>
      <c r="J194" s="971">
        <f t="shared" ref="J194" si="1482">H194-F194</f>
        <v>0</v>
      </c>
      <c r="K194" s="970">
        <v>188828</v>
      </c>
      <c r="L194" s="541">
        <f t="shared" ref="L194" si="1483">K194-H194</f>
        <v>0</v>
      </c>
      <c r="M194" s="970">
        <v>188838</v>
      </c>
      <c r="N194" s="970"/>
      <c r="O194" s="541">
        <f t="shared" ref="O194" si="1484">M194-K194</f>
        <v>10</v>
      </c>
      <c r="P194" s="541">
        <f t="shared" ref="P194" si="1485">M194-H194</f>
        <v>10</v>
      </c>
      <c r="Q194" s="970">
        <v>188838</v>
      </c>
      <c r="R194" s="970"/>
      <c r="S194" s="971">
        <f t="shared" ref="S194" si="1486">Q194-M194</f>
        <v>0</v>
      </c>
      <c r="T194" s="542">
        <f t="shared" ref="T194" si="1487">Q194-F194</f>
        <v>10</v>
      </c>
      <c r="U194" s="542"/>
      <c r="V194" s="541">
        <f t="shared" ref="V194" si="1488">P194</f>
        <v>10</v>
      </c>
      <c r="W194" s="543">
        <f t="shared" ref="W194" si="1489">T194-V194</f>
        <v>0</v>
      </c>
      <c r="X194" s="972" t="s">
        <v>520</v>
      </c>
      <c r="Y194" s="972" t="s">
        <v>492</v>
      </c>
      <c r="Z194" s="972" t="s">
        <v>29</v>
      </c>
      <c r="AA194" s="972">
        <v>2015</v>
      </c>
      <c r="AB194" s="993" t="s">
        <v>485</v>
      </c>
      <c r="AC194" s="973">
        <v>12</v>
      </c>
      <c r="AD194" s="974">
        <f t="shared" ref="AD194" si="1490">T194/AC194</f>
        <v>0.83333333333333337</v>
      </c>
      <c r="AE194" s="975">
        <v>23.45</v>
      </c>
      <c r="AF194" s="544">
        <f t="shared" ref="AF194" si="1491">AD194*AE194</f>
        <v>19.541666666666668</v>
      </c>
      <c r="AG194" s="1030" t="s">
        <v>279</v>
      </c>
      <c r="AH194" s="1007">
        <f t="shared" ref="AH194" si="1492">AF194</f>
        <v>19.541666666666668</v>
      </c>
      <c r="AI194" s="978">
        <f t="shared" ref="AI194" si="1493">AD194</f>
        <v>0.83333333333333337</v>
      </c>
      <c r="AJ194" s="982">
        <f t="shared" ref="AJ194" si="1494">T194</f>
        <v>10</v>
      </c>
      <c r="AK194" s="1135"/>
      <c r="AL194" s="1085"/>
      <c r="AM194" s="1086"/>
    </row>
    <row r="195" spans="1:39">
      <c r="A195" s="999">
        <v>45790</v>
      </c>
      <c r="B195" s="992" t="s">
        <v>481</v>
      </c>
      <c r="C195" s="992" t="s">
        <v>208</v>
      </c>
      <c r="D195" s="993" t="s">
        <v>485</v>
      </c>
      <c r="E195" s="1029" t="s">
        <v>282</v>
      </c>
      <c r="F195" s="970">
        <v>188838</v>
      </c>
      <c r="G195" s="970"/>
      <c r="H195" s="970">
        <v>188838</v>
      </c>
      <c r="I195" s="970"/>
      <c r="J195" s="971">
        <f t="shared" ref="J195" si="1495">H195-F195</f>
        <v>0</v>
      </c>
      <c r="K195" s="970">
        <v>188838</v>
      </c>
      <c r="L195" s="541">
        <f t="shared" ref="L195" si="1496">K195-H195</f>
        <v>0</v>
      </c>
      <c r="M195" s="970">
        <v>188847</v>
      </c>
      <c r="N195" s="970"/>
      <c r="O195" s="541">
        <f t="shared" ref="O195" si="1497">M195-K195</f>
        <v>9</v>
      </c>
      <c r="P195" s="541">
        <f t="shared" ref="P195" si="1498">M195-H195</f>
        <v>9</v>
      </c>
      <c r="Q195" s="970">
        <v>188847</v>
      </c>
      <c r="R195" s="970"/>
      <c r="S195" s="971">
        <f t="shared" ref="S195" si="1499">Q195-M195</f>
        <v>0</v>
      </c>
      <c r="T195" s="542">
        <f t="shared" ref="T195" si="1500">Q195-F195</f>
        <v>9</v>
      </c>
      <c r="U195" s="542"/>
      <c r="V195" s="541">
        <f t="shared" ref="V195" si="1501">P195</f>
        <v>9</v>
      </c>
      <c r="W195" s="543">
        <f t="shared" ref="W195" si="1502">T195-V195</f>
        <v>0</v>
      </c>
      <c r="X195" s="972" t="s">
        <v>520</v>
      </c>
      <c r="Y195" s="972" t="s">
        <v>492</v>
      </c>
      <c r="Z195" s="972" t="s">
        <v>29</v>
      </c>
      <c r="AA195" s="972">
        <v>2015</v>
      </c>
      <c r="AB195" s="993" t="s">
        <v>485</v>
      </c>
      <c r="AC195" s="973">
        <v>12</v>
      </c>
      <c r="AD195" s="974">
        <f t="shared" ref="AD195" si="1503">T195/AC195</f>
        <v>0.75</v>
      </c>
      <c r="AE195" s="975">
        <v>23.45</v>
      </c>
      <c r="AF195" s="544">
        <f t="shared" ref="AF195" si="1504">AD195*AE195</f>
        <v>17.587499999999999</v>
      </c>
      <c r="AG195" s="1030" t="s">
        <v>279</v>
      </c>
      <c r="AH195" s="1007">
        <f t="shared" ref="AH195" si="1505">AF195</f>
        <v>17.587499999999999</v>
      </c>
      <c r="AI195" s="978">
        <f t="shared" ref="AI195" si="1506">AD195</f>
        <v>0.75</v>
      </c>
      <c r="AJ195" s="982">
        <f t="shared" ref="AJ195" si="1507">T195</f>
        <v>9</v>
      </c>
      <c r="AK195" s="1132" t="s">
        <v>439</v>
      </c>
      <c r="AL195" s="1088" t="s">
        <v>440</v>
      </c>
      <c r="AM195" s="1086" t="s">
        <v>2</v>
      </c>
    </row>
    <row r="196" spans="1:39">
      <c r="A196" s="999">
        <v>45791</v>
      </c>
      <c r="B196" s="992" t="s">
        <v>481</v>
      </c>
      <c r="C196" s="992" t="s">
        <v>208</v>
      </c>
      <c r="D196" s="993" t="s">
        <v>485</v>
      </c>
      <c r="E196" s="1029" t="s">
        <v>282</v>
      </c>
      <c r="F196" s="970">
        <v>188847</v>
      </c>
      <c r="G196" s="970"/>
      <c r="H196" s="970">
        <v>188847</v>
      </c>
      <c r="I196" s="970"/>
      <c r="J196" s="971">
        <f t="shared" ref="J196" si="1508">H196-F196</f>
        <v>0</v>
      </c>
      <c r="K196" s="970">
        <v>188847</v>
      </c>
      <c r="L196" s="541">
        <f t="shared" ref="L196" si="1509">K196-H196</f>
        <v>0</v>
      </c>
      <c r="M196" s="970">
        <v>188856</v>
      </c>
      <c r="N196" s="970"/>
      <c r="O196" s="541">
        <f t="shared" ref="O196" si="1510">M196-K196</f>
        <v>9</v>
      </c>
      <c r="P196" s="541">
        <f t="shared" ref="P196" si="1511">M196-H196</f>
        <v>9</v>
      </c>
      <c r="Q196" s="970">
        <v>188856</v>
      </c>
      <c r="R196" s="970"/>
      <c r="S196" s="971">
        <f t="shared" ref="S196" si="1512">Q196-M196</f>
        <v>0</v>
      </c>
      <c r="T196" s="542">
        <f t="shared" ref="T196" si="1513">Q196-F196</f>
        <v>9</v>
      </c>
      <c r="U196" s="542"/>
      <c r="V196" s="541">
        <f t="shared" ref="V196" si="1514">P196</f>
        <v>9</v>
      </c>
      <c r="W196" s="543">
        <f t="shared" ref="W196" si="1515">T196-V196</f>
        <v>0</v>
      </c>
      <c r="X196" s="972" t="s">
        <v>520</v>
      </c>
      <c r="Y196" s="972" t="s">
        <v>492</v>
      </c>
      <c r="Z196" s="972" t="s">
        <v>29</v>
      </c>
      <c r="AA196" s="972">
        <v>2015</v>
      </c>
      <c r="AB196" s="993" t="s">
        <v>485</v>
      </c>
      <c r="AC196" s="973">
        <v>12</v>
      </c>
      <c r="AD196" s="974">
        <f t="shared" ref="AD196" si="1516">T196/AC196</f>
        <v>0.75</v>
      </c>
      <c r="AE196" s="975">
        <v>23.45</v>
      </c>
      <c r="AF196" s="544">
        <f t="shared" ref="AF196" si="1517">AD196*AE196</f>
        <v>17.587499999999999</v>
      </c>
      <c r="AG196" s="1030" t="s">
        <v>279</v>
      </c>
      <c r="AH196" s="1007">
        <f t="shared" ref="AH196" si="1518">AF196</f>
        <v>17.587499999999999</v>
      </c>
      <c r="AI196" s="978">
        <f t="shared" ref="AI196" si="1519">AD196</f>
        <v>0.75</v>
      </c>
      <c r="AJ196" s="982">
        <f t="shared" ref="AJ196" si="1520">T196</f>
        <v>9</v>
      </c>
      <c r="AK196" s="1107">
        <f>SUM(AH189:AH196)</f>
        <v>551.07499999999993</v>
      </c>
      <c r="AL196" s="1067">
        <v>600</v>
      </c>
      <c r="AM196" s="1073">
        <v>45792</v>
      </c>
    </row>
    <row r="197" spans="1:39">
      <c r="A197" s="999">
        <v>45793</v>
      </c>
      <c r="B197" s="992" t="s">
        <v>590</v>
      </c>
      <c r="C197" s="992" t="s">
        <v>26</v>
      </c>
      <c r="D197" s="993" t="s">
        <v>591</v>
      </c>
      <c r="E197" s="1029" t="s">
        <v>282</v>
      </c>
      <c r="F197" s="970">
        <v>188856</v>
      </c>
      <c r="G197" s="970"/>
      <c r="H197" s="970">
        <v>188856</v>
      </c>
      <c r="I197" s="970"/>
      <c r="J197" s="971">
        <f t="shared" ref="J197" si="1521">H197-F197</f>
        <v>0</v>
      </c>
      <c r="K197" s="970">
        <v>188856</v>
      </c>
      <c r="L197" s="541">
        <f t="shared" ref="L197" si="1522">K197-H197</f>
        <v>0</v>
      </c>
      <c r="M197" s="970">
        <v>188892</v>
      </c>
      <c r="N197" s="970"/>
      <c r="O197" s="541">
        <f t="shared" ref="O197" si="1523">M197-K197</f>
        <v>36</v>
      </c>
      <c r="P197" s="541">
        <f t="shared" ref="P197" si="1524">M197-H197</f>
        <v>36</v>
      </c>
      <c r="Q197" s="970">
        <v>188892</v>
      </c>
      <c r="R197" s="970"/>
      <c r="S197" s="971">
        <f t="shared" ref="S197" si="1525">Q197-M197</f>
        <v>0</v>
      </c>
      <c r="T197" s="542">
        <f t="shared" ref="T197" si="1526">Q197-F197</f>
        <v>36</v>
      </c>
      <c r="U197" s="542"/>
      <c r="V197" s="541">
        <f t="shared" ref="V197" si="1527">P197</f>
        <v>36</v>
      </c>
      <c r="W197" s="543">
        <f t="shared" ref="W197" si="1528">T197-V197</f>
        <v>0</v>
      </c>
      <c r="X197" s="972" t="s">
        <v>520</v>
      </c>
      <c r="Y197" s="972" t="s">
        <v>492</v>
      </c>
      <c r="Z197" s="972" t="s">
        <v>29</v>
      </c>
      <c r="AA197" s="972">
        <v>2015</v>
      </c>
      <c r="AB197" s="993" t="s">
        <v>485</v>
      </c>
      <c r="AC197" s="973">
        <v>12</v>
      </c>
      <c r="AD197" s="974">
        <f t="shared" ref="AD197" si="1529">T197/AC197</f>
        <v>3</v>
      </c>
      <c r="AE197" s="975">
        <v>23.45</v>
      </c>
      <c r="AF197" s="544">
        <f t="shared" ref="AF197" si="1530">AD197*AE197</f>
        <v>70.349999999999994</v>
      </c>
      <c r="AG197" s="1030" t="s">
        <v>279</v>
      </c>
      <c r="AH197" s="1007">
        <f t="shared" ref="AH197" si="1531">AF197</f>
        <v>70.349999999999994</v>
      </c>
      <c r="AI197" s="978">
        <f t="shared" ref="AI197" si="1532">AD197</f>
        <v>3</v>
      </c>
      <c r="AJ197" s="982">
        <f t="shared" ref="AJ197" si="1533">T197</f>
        <v>36</v>
      </c>
      <c r="AK197" s="989"/>
      <c r="AL197" s="985"/>
      <c r="AM197" s="986"/>
    </row>
    <row r="198" spans="1:39">
      <c r="A198" s="999">
        <v>45796</v>
      </c>
      <c r="B198" s="992" t="s">
        <v>481</v>
      </c>
      <c r="C198" s="992" t="s">
        <v>208</v>
      </c>
      <c r="D198" s="993" t="s">
        <v>485</v>
      </c>
      <c r="E198" s="1029" t="s">
        <v>282</v>
      </c>
      <c r="F198" s="970">
        <v>188892</v>
      </c>
      <c r="G198" s="970"/>
      <c r="H198" s="970">
        <v>188892</v>
      </c>
      <c r="I198" s="970"/>
      <c r="J198" s="971">
        <f t="shared" ref="J198" si="1534">H198-F198</f>
        <v>0</v>
      </c>
      <c r="K198" s="970">
        <v>188892</v>
      </c>
      <c r="L198" s="541">
        <f t="shared" ref="L198" si="1535">K198-H198</f>
        <v>0</v>
      </c>
      <c r="M198" s="970">
        <v>188901</v>
      </c>
      <c r="N198" s="970"/>
      <c r="O198" s="541">
        <f t="shared" ref="O198" si="1536">M198-K198</f>
        <v>9</v>
      </c>
      <c r="P198" s="541">
        <f t="shared" ref="P198" si="1537">M198-H198</f>
        <v>9</v>
      </c>
      <c r="Q198" s="970">
        <v>188901</v>
      </c>
      <c r="R198" s="970"/>
      <c r="S198" s="971">
        <f t="shared" ref="S198" si="1538">Q198-M198</f>
        <v>0</v>
      </c>
      <c r="T198" s="542">
        <f t="shared" ref="T198" si="1539">Q198-F198</f>
        <v>9</v>
      </c>
      <c r="U198" s="542"/>
      <c r="V198" s="541">
        <f t="shared" ref="V198" si="1540">P198</f>
        <v>9</v>
      </c>
      <c r="W198" s="543">
        <f t="shared" ref="W198" si="1541">T198-V198</f>
        <v>0</v>
      </c>
      <c r="X198" s="972" t="s">
        <v>520</v>
      </c>
      <c r="Y198" s="972" t="s">
        <v>492</v>
      </c>
      <c r="Z198" s="972" t="s">
        <v>29</v>
      </c>
      <c r="AA198" s="972">
        <v>2015</v>
      </c>
      <c r="AB198" s="993" t="s">
        <v>485</v>
      </c>
      <c r="AC198" s="973">
        <v>12</v>
      </c>
      <c r="AD198" s="974">
        <f t="shared" ref="AD198" si="1542">T198/AC198</f>
        <v>0.75</v>
      </c>
      <c r="AE198" s="975">
        <v>23.45</v>
      </c>
      <c r="AF198" s="544">
        <f t="shared" ref="AF198" si="1543">AD198*AE198</f>
        <v>17.587499999999999</v>
      </c>
      <c r="AG198" s="1030" t="s">
        <v>279</v>
      </c>
      <c r="AH198" s="1007">
        <f t="shared" ref="AH198" si="1544">AF198</f>
        <v>17.587499999999999</v>
      </c>
      <c r="AI198" s="978">
        <f t="shared" ref="AI198" si="1545">AD198</f>
        <v>0.75</v>
      </c>
      <c r="AJ198" s="982">
        <f t="shared" ref="AJ198" si="1546">T198</f>
        <v>9</v>
      </c>
      <c r="AK198" s="989"/>
      <c r="AL198" s="985"/>
      <c r="AM198" s="991"/>
    </row>
    <row r="199" spans="1:39">
      <c r="A199" s="999">
        <v>45797</v>
      </c>
      <c r="B199" s="992" t="s">
        <v>481</v>
      </c>
      <c r="C199" s="992" t="s">
        <v>208</v>
      </c>
      <c r="D199" s="993" t="s">
        <v>485</v>
      </c>
      <c r="E199" s="1029" t="s">
        <v>282</v>
      </c>
      <c r="F199" s="970">
        <v>188901</v>
      </c>
      <c r="G199" s="970"/>
      <c r="H199" s="970">
        <v>188901</v>
      </c>
      <c r="I199" s="970"/>
      <c r="J199" s="971">
        <f t="shared" ref="J199" si="1547">H199-F199</f>
        <v>0</v>
      </c>
      <c r="K199" s="970">
        <v>188901</v>
      </c>
      <c r="L199" s="541">
        <f t="shared" ref="L199" si="1548">K199-H199</f>
        <v>0</v>
      </c>
      <c r="M199" s="970">
        <v>188912</v>
      </c>
      <c r="N199" s="970"/>
      <c r="O199" s="541">
        <f t="shared" ref="O199" si="1549">M199-K199</f>
        <v>11</v>
      </c>
      <c r="P199" s="541">
        <f t="shared" ref="P199" si="1550">M199-H199</f>
        <v>11</v>
      </c>
      <c r="Q199" s="970">
        <v>188912</v>
      </c>
      <c r="R199" s="970"/>
      <c r="S199" s="971">
        <f t="shared" ref="S199" si="1551">Q199-M199</f>
        <v>0</v>
      </c>
      <c r="T199" s="542">
        <f t="shared" ref="T199" si="1552">Q199-F199</f>
        <v>11</v>
      </c>
      <c r="U199" s="542"/>
      <c r="V199" s="541">
        <f t="shared" ref="V199" si="1553">P199</f>
        <v>11</v>
      </c>
      <c r="W199" s="543">
        <f t="shared" ref="W199" si="1554">T199-V199</f>
        <v>0</v>
      </c>
      <c r="X199" s="972" t="s">
        <v>520</v>
      </c>
      <c r="Y199" s="972" t="s">
        <v>492</v>
      </c>
      <c r="Z199" s="972" t="s">
        <v>29</v>
      </c>
      <c r="AA199" s="972">
        <v>2015</v>
      </c>
      <c r="AB199" s="993" t="s">
        <v>485</v>
      </c>
      <c r="AC199" s="973">
        <v>12</v>
      </c>
      <c r="AD199" s="974">
        <f t="shared" ref="AD199" si="1555">T199/AC199</f>
        <v>0.91666666666666663</v>
      </c>
      <c r="AE199" s="975">
        <v>23.45</v>
      </c>
      <c r="AF199" s="544">
        <f t="shared" ref="AF199" si="1556">AD199*AE199</f>
        <v>21.495833333333334</v>
      </c>
      <c r="AG199" s="1030" t="s">
        <v>279</v>
      </c>
      <c r="AH199" s="1007">
        <f t="shared" ref="AH199" si="1557">AF199</f>
        <v>21.495833333333334</v>
      </c>
      <c r="AI199" s="978">
        <f t="shared" ref="AI199" si="1558">AD199</f>
        <v>0.91666666666666663</v>
      </c>
      <c r="AJ199" s="982">
        <f t="shared" ref="AJ199" si="1559">T199</f>
        <v>11</v>
      </c>
      <c r="AK199" s="987"/>
      <c r="AL199" s="988"/>
    </row>
    <row r="200" spans="1:39">
      <c r="A200" s="999">
        <v>45798</v>
      </c>
      <c r="B200" s="992" t="s">
        <v>481</v>
      </c>
      <c r="C200" s="992" t="s">
        <v>208</v>
      </c>
      <c r="D200" s="993" t="s">
        <v>485</v>
      </c>
      <c r="E200" s="1029" t="s">
        <v>282</v>
      </c>
      <c r="F200" s="970">
        <v>188912</v>
      </c>
      <c r="G200" s="970"/>
      <c r="H200" s="970">
        <v>188912</v>
      </c>
      <c r="I200" s="970"/>
      <c r="J200" s="971">
        <f t="shared" ref="J200" si="1560">H200-F200</f>
        <v>0</v>
      </c>
      <c r="K200" s="970">
        <v>188912</v>
      </c>
      <c r="L200" s="541">
        <f t="shared" ref="L200" si="1561">K200-H200</f>
        <v>0</v>
      </c>
      <c r="M200" s="970">
        <v>188921</v>
      </c>
      <c r="N200" s="970"/>
      <c r="O200" s="541">
        <f t="shared" ref="O200" si="1562">M200-K200</f>
        <v>9</v>
      </c>
      <c r="P200" s="541">
        <f t="shared" ref="P200" si="1563">M200-H200</f>
        <v>9</v>
      </c>
      <c r="Q200" s="970">
        <v>188921</v>
      </c>
      <c r="R200" s="970"/>
      <c r="S200" s="971">
        <f t="shared" ref="S200" si="1564">Q200-M200</f>
        <v>0</v>
      </c>
      <c r="T200" s="542">
        <f t="shared" ref="T200" si="1565">Q200-F200</f>
        <v>9</v>
      </c>
      <c r="U200" s="542"/>
      <c r="V200" s="541">
        <f t="shared" ref="V200" si="1566">P200</f>
        <v>9</v>
      </c>
      <c r="W200" s="543">
        <f t="shared" ref="W200" si="1567">T200-V200</f>
        <v>0</v>
      </c>
      <c r="X200" s="972" t="s">
        <v>520</v>
      </c>
      <c r="Y200" s="972" t="s">
        <v>492</v>
      </c>
      <c r="Z200" s="972" t="s">
        <v>29</v>
      </c>
      <c r="AA200" s="972">
        <v>2015</v>
      </c>
      <c r="AB200" s="993" t="s">
        <v>485</v>
      </c>
      <c r="AC200" s="973">
        <v>12</v>
      </c>
      <c r="AD200" s="974">
        <f t="shared" ref="AD200" si="1568">T200/AC200</f>
        <v>0.75</v>
      </c>
      <c r="AE200" s="975">
        <v>23.45</v>
      </c>
      <c r="AF200" s="544">
        <f t="shared" ref="AF200" si="1569">AD200*AE200</f>
        <v>17.587499999999999</v>
      </c>
      <c r="AG200" s="1030" t="s">
        <v>279</v>
      </c>
      <c r="AH200" s="1007">
        <f t="shared" ref="AH200" si="1570">AF200</f>
        <v>17.587499999999999</v>
      </c>
      <c r="AI200" s="978">
        <f t="shared" ref="AI200" si="1571">AD200</f>
        <v>0.75</v>
      </c>
      <c r="AJ200" s="982">
        <f t="shared" ref="AJ200" si="1572">T200</f>
        <v>9</v>
      </c>
      <c r="AK200" s="1132" t="s">
        <v>439</v>
      </c>
      <c r="AL200" s="1088" t="s">
        <v>440</v>
      </c>
      <c r="AM200" s="1086" t="s">
        <v>2</v>
      </c>
    </row>
    <row r="201" spans="1:39">
      <c r="A201" s="999">
        <v>45801</v>
      </c>
      <c r="B201" s="992" t="s">
        <v>481</v>
      </c>
      <c r="C201" s="992" t="s">
        <v>208</v>
      </c>
      <c r="D201" s="993" t="s">
        <v>434</v>
      </c>
      <c r="E201" s="1029" t="s">
        <v>282</v>
      </c>
      <c r="F201" s="970">
        <v>188921</v>
      </c>
      <c r="G201" s="970"/>
      <c r="H201" s="970">
        <v>188921</v>
      </c>
      <c r="I201" s="970"/>
      <c r="J201" s="971">
        <f t="shared" ref="J201" si="1573">H201-F201</f>
        <v>0</v>
      </c>
      <c r="K201" s="970">
        <v>188921</v>
      </c>
      <c r="L201" s="541">
        <f t="shared" ref="L201" si="1574">K201-H201</f>
        <v>0</v>
      </c>
      <c r="M201" s="970">
        <v>189038</v>
      </c>
      <c r="N201" s="970"/>
      <c r="O201" s="541">
        <f t="shared" ref="O201" si="1575">M201-K201</f>
        <v>117</v>
      </c>
      <c r="P201" s="541">
        <f t="shared" ref="P201" si="1576">M201-H201</f>
        <v>117</v>
      </c>
      <c r="Q201" s="970">
        <v>189038</v>
      </c>
      <c r="R201" s="970"/>
      <c r="S201" s="971">
        <f t="shared" ref="S201" si="1577">Q201-M201</f>
        <v>0</v>
      </c>
      <c r="T201" s="542">
        <f t="shared" ref="T201" si="1578">Q201-F201</f>
        <v>117</v>
      </c>
      <c r="U201" s="542"/>
      <c r="V201" s="541">
        <f t="shared" ref="V201" si="1579">P201</f>
        <v>117</v>
      </c>
      <c r="W201" s="543">
        <f t="shared" ref="W201" si="1580">T201-V201</f>
        <v>0</v>
      </c>
      <c r="X201" s="972" t="s">
        <v>520</v>
      </c>
      <c r="Y201" s="972" t="s">
        <v>492</v>
      </c>
      <c r="Z201" s="972" t="s">
        <v>29</v>
      </c>
      <c r="AA201" s="972">
        <v>2015</v>
      </c>
      <c r="AB201" s="993" t="s">
        <v>485</v>
      </c>
      <c r="AC201" s="973">
        <v>12</v>
      </c>
      <c r="AD201" s="974">
        <f t="shared" ref="AD201" si="1581">T201/AC201</f>
        <v>9.75</v>
      </c>
      <c r="AE201" s="975">
        <v>23.45</v>
      </c>
      <c r="AF201" s="544">
        <f t="shared" ref="AF201" si="1582">AD201*AE201</f>
        <v>228.63749999999999</v>
      </c>
      <c r="AG201" s="1030" t="s">
        <v>279</v>
      </c>
      <c r="AH201" s="1007">
        <f t="shared" ref="AH201" si="1583">AF201</f>
        <v>228.63749999999999</v>
      </c>
      <c r="AI201" s="978">
        <f t="shared" ref="AI201" si="1584">AD201</f>
        <v>9.75</v>
      </c>
      <c r="AJ201" s="982">
        <f t="shared" ref="AJ201" si="1585">T201</f>
        <v>117</v>
      </c>
      <c r="AK201" s="1107">
        <f>SUM(AH197:AH201)</f>
        <v>355.6583333333333</v>
      </c>
      <c r="AL201" s="1067">
        <v>400</v>
      </c>
      <c r="AM201" s="1073">
        <v>45792</v>
      </c>
    </row>
    <row r="202" spans="1:39">
      <c r="A202" s="999">
        <v>45803</v>
      </c>
      <c r="B202" s="992" t="s">
        <v>481</v>
      </c>
      <c r="C202" s="992" t="s">
        <v>208</v>
      </c>
      <c r="D202" s="993" t="s">
        <v>485</v>
      </c>
      <c r="E202" s="1029" t="s">
        <v>282</v>
      </c>
      <c r="F202" s="970">
        <v>189038</v>
      </c>
      <c r="G202" s="970"/>
      <c r="H202" s="970">
        <v>189038</v>
      </c>
      <c r="I202" s="970"/>
      <c r="J202" s="971">
        <f t="shared" ref="J202" si="1586">H202-F202</f>
        <v>0</v>
      </c>
      <c r="K202" s="970">
        <v>189038</v>
      </c>
      <c r="L202" s="541">
        <f t="shared" ref="L202" si="1587">K202-H202</f>
        <v>0</v>
      </c>
      <c r="M202" s="970">
        <v>189091</v>
      </c>
      <c r="N202" s="970"/>
      <c r="O202" s="541">
        <f t="shared" ref="O202" si="1588">M202-K202</f>
        <v>53</v>
      </c>
      <c r="P202" s="541">
        <f t="shared" ref="P202" si="1589">M202-H202</f>
        <v>53</v>
      </c>
      <c r="Q202" s="970">
        <v>189091</v>
      </c>
      <c r="R202" s="970"/>
      <c r="S202" s="971">
        <f t="shared" ref="S202" si="1590">Q202-M202</f>
        <v>0</v>
      </c>
      <c r="T202" s="542">
        <f t="shared" ref="T202" si="1591">Q202-F202</f>
        <v>53</v>
      </c>
      <c r="U202" s="542"/>
      <c r="V202" s="541">
        <f t="shared" ref="V202" si="1592">P202</f>
        <v>53</v>
      </c>
      <c r="W202" s="543">
        <f t="shared" ref="W202" si="1593">T202-V202</f>
        <v>0</v>
      </c>
      <c r="X202" s="972" t="s">
        <v>520</v>
      </c>
      <c r="Y202" s="972" t="s">
        <v>492</v>
      </c>
      <c r="Z202" s="972" t="s">
        <v>29</v>
      </c>
      <c r="AA202" s="972">
        <v>2015</v>
      </c>
      <c r="AB202" s="993" t="s">
        <v>485</v>
      </c>
      <c r="AC202" s="973">
        <v>12</v>
      </c>
      <c r="AD202" s="974">
        <f t="shared" ref="AD202" si="1594">T202/AC202</f>
        <v>4.416666666666667</v>
      </c>
      <c r="AE202" s="975">
        <v>23.45</v>
      </c>
      <c r="AF202" s="544">
        <f t="shared" ref="AF202" si="1595">AD202*AE202</f>
        <v>103.57083333333334</v>
      </c>
      <c r="AG202" s="1030" t="s">
        <v>279</v>
      </c>
      <c r="AH202" s="1007">
        <f t="shared" ref="AH202" si="1596">AF202</f>
        <v>103.57083333333334</v>
      </c>
      <c r="AI202" s="978">
        <f t="shared" ref="AI202" si="1597">AD202</f>
        <v>4.416666666666667</v>
      </c>
      <c r="AJ202" s="982">
        <f t="shared" ref="AJ202" si="1598">T202</f>
        <v>53</v>
      </c>
      <c r="AK202" s="989"/>
      <c r="AL202" s="985"/>
      <c r="AM202" s="986"/>
    </row>
    <row r="203" spans="1:39">
      <c r="A203" s="999">
        <v>45804</v>
      </c>
      <c r="B203" s="992" t="s">
        <v>481</v>
      </c>
      <c r="C203" s="992" t="s">
        <v>208</v>
      </c>
      <c r="D203" s="993" t="s">
        <v>485</v>
      </c>
      <c r="E203" s="1029" t="s">
        <v>282</v>
      </c>
      <c r="F203" s="970">
        <v>189091</v>
      </c>
      <c r="G203" s="970"/>
      <c r="H203" s="970">
        <v>189091</v>
      </c>
      <c r="I203" s="970"/>
      <c r="J203" s="971">
        <f t="shared" ref="J203" si="1599">H203-F203</f>
        <v>0</v>
      </c>
      <c r="K203" s="970">
        <v>189091</v>
      </c>
      <c r="L203" s="541">
        <f t="shared" ref="L203" si="1600">K203-H203</f>
        <v>0</v>
      </c>
      <c r="M203" s="970">
        <v>189140</v>
      </c>
      <c r="N203" s="970"/>
      <c r="O203" s="541">
        <f t="shared" ref="O203" si="1601">M203-K203</f>
        <v>49</v>
      </c>
      <c r="P203" s="541">
        <f t="shared" ref="P203" si="1602">M203-H203</f>
        <v>49</v>
      </c>
      <c r="Q203" s="970">
        <v>189140</v>
      </c>
      <c r="R203" s="970"/>
      <c r="S203" s="971">
        <f t="shared" ref="S203" si="1603">Q203-M203</f>
        <v>0</v>
      </c>
      <c r="T203" s="542">
        <f t="shared" ref="T203" si="1604">Q203-F203</f>
        <v>49</v>
      </c>
      <c r="U203" s="542"/>
      <c r="V203" s="541">
        <f t="shared" ref="V203" si="1605">P203</f>
        <v>49</v>
      </c>
      <c r="W203" s="543">
        <f t="shared" ref="W203" si="1606">T203-V203</f>
        <v>0</v>
      </c>
      <c r="X203" s="972" t="s">
        <v>520</v>
      </c>
      <c r="Y203" s="972" t="s">
        <v>492</v>
      </c>
      <c r="Z203" s="972" t="s">
        <v>29</v>
      </c>
      <c r="AA203" s="972">
        <v>2015</v>
      </c>
      <c r="AB203" s="993" t="s">
        <v>485</v>
      </c>
      <c r="AC203" s="973">
        <v>12</v>
      </c>
      <c r="AD203" s="974">
        <f t="shared" ref="AD203" si="1607">T203/AC203</f>
        <v>4.083333333333333</v>
      </c>
      <c r="AE203" s="975">
        <v>23.45</v>
      </c>
      <c r="AF203" s="544">
        <f t="shared" ref="AF203" si="1608">AD203*AE203</f>
        <v>95.754166666666663</v>
      </c>
      <c r="AG203" s="1030" t="s">
        <v>279</v>
      </c>
      <c r="AH203" s="1007">
        <f t="shared" ref="AH203" si="1609">AF203</f>
        <v>95.754166666666663</v>
      </c>
      <c r="AI203" s="978">
        <f t="shared" ref="AI203" si="1610">AD203</f>
        <v>4.083333333333333</v>
      </c>
      <c r="AJ203" s="982">
        <f t="shared" ref="AJ203" si="1611">T203</f>
        <v>49</v>
      </c>
      <c r="AK203" s="989"/>
      <c r="AL203" s="985"/>
      <c r="AM203" s="991"/>
    </row>
    <row r="204" spans="1:39">
      <c r="A204" s="999">
        <v>45805</v>
      </c>
      <c r="B204" s="992" t="s">
        <v>481</v>
      </c>
      <c r="C204" s="992" t="s">
        <v>208</v>
      </c>
      <c r="D204" s="993" t="s">
        <v>485</v>
      </c>
      <c r="E204" s="1029" t="s">
        <v>282</v>
      </c>
      <c r="F204" s="970">
        <v>189140</v>
      </c>
      <c r="G204" s="970"/>
      <c r="H204" s="970">
        <v>189140</v>
      </c>
      <c r="I204" s="970"/>
      <c r="J204" s="971">
        <f t="shared" ref="J204" si="1612">H204-F204</f>
        <v>0</v>
      </c>
      <c r="K204" s="970">
        <v>189140</v>
      </c>
      <c r="L204" s="541">
        <f t="shared" ref="L204" si="1613">K204-H204</f>
        <v>0</v>
      </c>
      <c r="M204" s="970">
        <v>189160</v>
      </c>
      <c r="N204" s="970"/>
      <c r="O204" s="541">
        <f t="shared" ref="O204" si="1614">M204-K204</f>
        <v>20</v>
      </c>
      <c r="P204" s="541">
        <f t="shared" ref="P204" si="1615">M204-H204</f>
        <v>20</v>
      </c>
      <c r="Q204" s="970">
        <v>189160</v>
      </c>
      <c r="R204" s="970"/>
      <c r="S204" s="971">
        <f t="shared" ref="S204" si="1616">Q204-M204</f>
        <v>0</v>
      </c>
      <c r="T204" s="542">
        <f t="shared" ref="T204" si="1617">Q204-F204</f>
        <v>20</v>
      </c>
      <c r="U204" s="542"/>
      <c r="V204" s="541">
        <f t="shared" ref="V204" si="1618">P204</f>
        <v>20</v>
      </c>
      <c r="W204" s="543">
        <f t="shared" ref="W204" si="1619">T204-V204</f>
        <v>0</v>
      </c>
      <c r="X204" s="972" t="s">
        <v>520</v>
      </c>
      <c r="Y204" s="972" t="s">
        <v>492</v>
      </c>
      <c r="Z204" s="972" t="s">
        <v>29</v>
      </c>
      <c r="AA204" s="972">
        <v>2015</v>
      </c>
      <c r="AB204" s="993" t="s">
        <v>485</v>
      </c>
      <c r="AC204" s="973">
        <v>12</v>
      </c>
      <c r="AD204" s="974">
        <f t="shared" ref="AD204" si="1620">T204/AC204</f>
        <v>1.6666666666666667</v>
      </c>
      <c r="AE204" s="975">
        <v>23.45</v>
      </c>
      <c r="AF204" s="544">
        <f t="shared" ref="AF204" si="1621">AD204*AE204</f>
        <v>39.083333333333336</v>
      </c>
      <c r="AG204" s="1030" t="s">
        <v>279</v>
      </c>
      <c r="AH204" s="1007">
        <f t="shared" ref="AH204" si="1622">AF204</f>
        <v>39.083333333333336</v>
      </c>
      <c r="AI204" s="978">
        <f t="shared" ref="AI204" si="1623">AD204</f>
        <v>1.6666666666666667</v>
      </c>
      <c r="AJ204" s="982">
        <f t="shared" ref="AJ204" si="1624">T204</f>
        <v>20</v>
      </c>
      <c r="AK204" s="1132" t="s">
        <v>439</v>
      </c>
      <c r="AL204" s="1088" t="s">
        <v>440</v>
      </c>
      <c r="AM204" s="1086" t="s">
        <v>2</v>
      </c>
    </row>
    <row r="205" spans="1:39">
      <c r="A205" s="999">
        <v>45806</v>
      </c>
      <c r="B205" s="992" t="s">
        <v>481</v>
      </c>
      <c r="C205" s="992" t="s">
        <v>208</v>
      </c>
      <c r="D205" s="993" t="s">
        <v>485</v>
      </c>
      <c r="E205" s="1029" t="s">
        <v>282</v>
      </c>
      <c r="F205" s="970">
        <v>189160</v>
      </c>
      <c r="G205" s="970"/>
      <c r="H205" s="970">
        <v>189160</v>
      </c>
      <c r="I205" s="970"/>
      <c r="J205" s="971">
        <f t="shared" ref="J205" si="1625">H205-F205</f>
        <v>0</v>
      </c>
      <c r="K205" s="970">
        <v>189160</v>
      </c>
      <c r="L205" s="541">
        <f t="shared" ref="L205" si="1626">K205-H205</f>
        <v>0</v>
      </c>
      <c r="M205" s="970">
        <v>189195</v>
      </c>
      <c r="N205" s="970"/>
      <c r="O205" s="541">
        <f t="shared" ref="O205" si="1627">M205-K205</f>
        <v>35</v>
      </c>
      <c r="P205" s="541">
        <f t="shared" ref="P205" si="1628">M205-H205</f>
        <v>35</v>
      </c>
      <c r="Q205" s="970">
        <v>189195</v>
      </c>
      <c r="R205" s="970"/>
      <c r="S205" s="971">
        <f t="shared" ref="S205" si="1629">Q205-M205</f>
        <v>0</v>
      </c>
      <c r="T205" s="542">
        <f t="shared" ref="T205" si="1630">Q205-F205</f>
        <v>35</v>
      </c>
      <c r="U205" s="542"/>
      <c r="V205" s="541">
        <f t="shared" ref="V205" si="1631">P205</f>
        <v>35</v>
      </c>
      <c r="W205" s="543">
        <f t="shared" ref="W205" si="1632">T205-V205</f>
        <v>0</v>
      </c>
      <c r="X205" s="972" t="s">
        <v>520</v>
      </c>
      <c r="Y205" s="972" t="s">
        <v>492</v>
      </c>
      <c r="Z205" s="972" t="s">
        <v>29</v>
      </c>
      <c r="AA205" s="972">
        <v>2015</v>
      </c>
      <c r="AB205" s="993" t="s">
        <v>485</v>
      </c>
      <c r="AC205" s="973">
        <v>12</v>
      </c>
      <c r="AD205" s="974">
        <f t="shared" ref="AD205" si="1633">T205/AC205</f>
        <v>2.9166666666666665</v>
      </c>
      <c r="AE205" s="975">
        <v>23.45</v>
      </c>
      <c r="AF205" s="544">
        <f t="shared" ref="AF205" si="1634">AD205*AE205</f>
        <v>68.395833333333329</v>
      </c>
      <c r="AG205" s="1030" t="s">
        <v>279</v>
      </c>
      <c r="AH205" s="1007">
        <f t="shared" ref="AH205" si="1635">AF205</f>
        <v>68.395833333333329</v>
      </c>
      <c r="AI205" s="978">
        <f t="shared" ref="AI205" si="1636">AD205</f>
        <v>2.9166666666666665</v>
      </c>
      <c r="AJ205" s="982">
        <f t="shared" ref="AJ205" si="1637">T205</f>
        <v>35</v>
      </c>
      <c r="AK205" s="1107">
        <f>SUM(AH201:AH205)</f>
        <v>535.44166666666661</v>
      </c>
      <c r="AL205" s="1067">
        <v>600</v>
      </c>
      <c r="AM205" s="1073">
        <v>45807</v>
      </c>
    </row>
    <row r="206" spans="1:39">
      <c r="A206" s="999">
        <v>45807</v>
      </c>
      <c r="B206" s="992" t="s">
        <v>481</v>
      </c>
      <c r="C206" s="992" t="s">
        <v>208</v>
      </c>
      <c r="D206" s="993" t="s">
        <v>485</v>
      </c>
      <c r="E206" s="1029" t="s">
        <v>282</v>
      </c>
      <c r="F206" s="970">
        <v>189195</v>
      </c>
      <c r="G206" s="970"/>
      <c r="H206" s="970">
        <v>189195</v>
      </c>
      <c r="I206" s="970"/>
      <c r="J206" s="971">
        <f t="shared" ref="J206" si="1638">H206-F206</f>
        <v>0</v>
      </c>
      <c r="K206" s="970">
        <v>189195</v>
      </c>
      <c r="L206" s="541">
        <f t="shared" ref="L206" si="1639">K206-H206</f>
        <v>0</v>
      </c>
      <c r="M206" s="970">
        <v>189236</v>
      </c>
      <c r="N206" s="970"/>
      <c r="O206" s="541">
        <f t="shared" ref="O206" si="1640">M206-K206</f>
        <v>41</v>
      </c>
      <c r="P206" s="541">
        <f t="shared" ref="P206" si="1641">M206-H206</f>
        <v>41</v>
      </c>
      <c r="Q206" s="970">
        <v>189236</v>
      </c>
      <c r="R206" s="970"/>
      <c r="S206" s="971">
        <f t="shared" ref="S206" si="1642">Q206-M206</f>
        <v>0</v>
      </c>
      <c r="T206" s="542">
        <f t="shared" ref="T206" si="1643">Q206-F206</f>
        <v>41</v>
      </c>
      <c r="U206" s="542"/>
      <c r="V206" s="541">
        <f t="shared" ref="V206" si="1644">P206</f>
        <v>41</v>
      </c>
      <c r="W206" s="543">
        <f t="shared" ref="W206" si="1645">T206-V206</f>
        <v>0</v>
      </c>
      <c r="X206" s="972" t="s">
        <v>520</v>
      </c>
      <c r="Y206" s="972" t="s">
        <v>492</v>
      </c>
      <c r="Z206" s="972" t="s">
        <v>29</v>
      </c>
      <c r="AA206" s="972">
        <v>2015</v>
      </c>
      <c r="AB206" s="993" t="s">
        <v>485</v>
      </c>
      <c r="AC206" s="973">
        <v>12</v>
      </c>
      <c r="AD206" s="974">
        <f t="shared" ref="AD206" si="1646">T206/AC206</f>
        <v>3.4166666666666665</v>
      </c>
      <c r="AE206" s="975">
        <v>23.45</v>
      </c>
      <c r="AF206" s="544">
        <f t="shared" ref="AF206" si="1647">AD206*AE206</f>
        <v>80.120833333333323</v>
      </c>
      <c r="AG206" s="1030" t="s">
        <v>279</v>
      </c>
      <c r="AH206" s="1007">
        <f t="shared" ref="AH206" si="1648">AF206</f>
        <v>80.120833333333323</v>
      </c>
      <c r="AI206" s="978">
        <f t="shared" ref="AI206" si="1649">AD206</f>
        <v>3.4166666666666665</v>
      </c>
      <c r="AJ206" s="982">
        <f t="shared" ref="AJ206" si="1650">T206</f>
        <v>41</v>
      </c>
      <c r="AK206" s="989"/>
      <c r="AL206" s="985"/>
      <c r="AM206" s="991"/>
    </row>
    <row r="207" spans="1:39">
      <c r="A207" s="999">
        <v>45808</v>
      </c>
      <c r="B207" s="992" t="s">
        <v>590</v>
      </c>
      <c r="C207" s="992" t="s">
        <v>26</v>
      </c>
      <c r="D207" s="993" t="s">
        <v>591</v>
      </c>
      <c r="E207" s="1029" t="s">
        <v>282</v>
      </c>
      <c r="F207" s="970">
        <v>189236</v>
      </c>
      <c r="G207" s="970"/>
      <c r="H207" s="970">
        <v>189236</v>
      </c>
      <c r="I207" s="970"/>
      <c r="J207" s="971">
        <f t="shared" ref="J207" si="1651">H207-F207</f>
        <v>0</v>
      </c>
      <c r="K207" s="970">
        <v>189236</v>
      </c>
      <c r="L207" s="541">
        <f t="shared" ref="L207" si="1652">K207-H207</f>
        <v>0</v>
      </c>
      <c r="M207" s="970">
        <v>189266</v>
      </c>
      <c r="N207" s="970"/>
      <c r="O207" s="541">
        <f t="shared" ref="O207" si="1653">M207-K207</f>
        <v>30</v>
      </c>
      <c r="P207" s="541">
        <f t="shared" ref="P207" si="1654">M207-H207</f>
        <v>30</v>
      </c>
      <c r="Q207" s="970">
        <v>189266</v>
      </c>
      <c r="R207" s="970"/>
      <c r="S207" s="971">
        <f t="shared" ref="S207" si="1655">Q207-M207</f>
        <v>0</v>
      </c>
      <c r="T207" s="542">
        <f t="shared" ref="T207" si="1656">Q207-F207</f>
        <v>30</v>
      </c>
      <c r="U207" s="542"/>
      <c r="V207" s="541">
        <f t="shared" ref="V207" si="1657">P207</f>
        <v>30</v>
      </c>
      <c r="W207" s="543">
        <f t="shared" ref="W207" si="1658">T207-V207</f>
        <v>0</v>
      </c>
      <c r="X207" s="972" t="s">
        <v>520</v>
      </c>
      <c r="Y207" s="972" t="s">
        <v>492</v>
      </c>
      <c r="Z207" s="972" t="s">
        <v>29</v>
      </c>
      <c r="AA207" s="972">
        <v>2015</v>
      </c>
      <c r="AB207" s="993" t="s">
        <v>485</v>
      </c>
      <c r="AC207" s="973">
        <v>12</v>
      </c>
      <c r="AD207" s="974">
        <f t="shared" ref="AD207" si="1659">T207/AC207</f>
        <v>2.5</v>
      </c>
      <c r="AE207" s="975">
        <v>23.45</v>
      </c>
      <c r="AF207" s="544">
        <f t="shared" ref="AF207" si="1660">AD207*AE207</f>
        <v>58.625</v>
      </c>
      <c r="AG207" s="1030" t="s">
        <v>279</v>
      </c>
      <c r="AH207" s="1007">
        <f t="shared" ref="AH207" si="1661">AF207</f>
        <v>58.625</v>
      </c>
      <c r="AI207" s="978">
        <f t="shared" ref="AI207" si="1662">AD207</f>
        <v>2.5</v>
      </c>
      <c r="AJ207" s="982">
        <f t="shared" ref="AJ207" si="1663">T207</f>
        <v>30</v>
      </c>
      <c r="AK207" s="1132" t="s">
        <v>439</v>
      </c>
      <c r="AL207" s="1088" t="s">
        <v>440</v>
      </c>
      <c r="AM207" s="1086" t="s">
        <v>2</v>
      </c>
    </row>
    <row r="208" spans="1:39">
      <c r="A208" s="999">
        <v>45810</v>
      </c>
      <c r="B208" s="992" t="s">
        <v>481</v>
      </c>
      <c r="C208" s="992" t="s">
        <v>208</v>
      </c>
      <c r="D208" s="993" t="s">
        <v>485</v>
      </c>
      <c r="E208" s="1029" t="s">
        <v>282</v>
      </c>
      <c r="F208" s="970">
        <v>189266</v>
      </c>
      <c r="G208" s="970"/>
      <c r="H208" s="970">
        <v>189266</v>
      </c>
      <c r="I208" s="970"/>
      <c r="J208" s="971">
        <f t="shared" ref="J208" si="1664">H208-F208</f>
        <v>0</v>
      </c>
      <c r="K208" s="970">
        <v>189266</v>
      </c>
      <c r="L208" s="541">
        <f t="shared" ref="L208" si="1665">K208-H208</f>
        <v>0</v>
      </c>
      <c r="M208" s="970">
        <v>189276</v>
      </c>
      <c r="N208" s="970"/>
      <c r="O208" s="541">
        <f t="shared" ref="O208" si="1666">M208-K208</f>
        <v>10</v>
      </c>
      <c r="P208" s="541">
        <f t="shared" ref="P208" si="1667">M208-H208</f>
        <v>10</v>
      </c>
      <c r="Q208" s="970">
        <v>189276</v>
      </c>
      <c r="R208" s="970"/>
      <c r="S208" s="971">
        <f t="shared" ref="S208" si="1668">Q208-M208</f>
        <v>0</v>
      </c>
      <c r="T208" s="542">
        <f t="shared" ref="T208" si="1669">Q208-F208</f>
        <v>10</v>
      </c>
      <c r="U208" s="542"/>
      <c r="V208" s="541">
        <f t="shared" ref="V208" si="1670">P208</f>
        <v>10</v>
      </c>
      <c r="W208" s="543">
        <f t="shared" ref="W208" si="1671">T208-V208</f>
        <v>0</v>
      </c>
      <c r="X208" s="972" t="s">
        <v>520</v>
      </c>
      <c r="Y208" s="972" t="s">
        <v>492</v>
      </c>
      <c r="Z208" s="972" t="s">
        <v>29</v>
      </c>
      <c r="AA208" s="972">
        <v>2015</v>
      </c>
      <c r="AB208" s="993" t="s">
        <v>485</v>
      </c>
      <c r="AC208" s="973">
        <v>12</v>
      </c>
      <c r="AD208" s="974">
        <f t="shared" ref="AD208" si="1672">T208/AC208</f>
        <v>0.83333333333333337</v>
      </c>
      <c r="AE208" s="975">
        <v>23.45</v>
      </c>
      <c r="AF208" s="544">
        <f t="shared" ref="AF208" si="1673">AD208*AE208</f>
        <v>19.541666666666668</v>
      </c>
      <c r="AG208" s="1030" t="s">
        <v>279</v>
      </c>
      <c r="AH208" s="1007">
        <f t="shared" ref="AH208" si="1674">AF208</f>
        <v>19.541666666666668</v>
      </c>
      <c r="AI208" s="978">
        <f t="shared" ref="AI208" si="1675">AD208</f>
        <v>0.83333333333333337</v>
      </c>
      <c r="AJ208" s="982">
        <f t="shared" ref="AJ208" si="1676">T208</f>
        <v>10</v>
      </c>
      <c r="AK208" s="1107">
        <f>SUM(AH206:AH208)</f>
        <v>158.28749999999999</v>
      </c>
      <c r="AL208" s="1067">
        <v>400</v>
      </c>
      <c r="AM208" s="1073">
        <v>45811</v>
      </c>
    </row>
    <row r="209" spans="1:39">
      <c r="A209" s="999">
        <v>45811</v>
      </c>
      <c r="B209" s="992" t="s">
        <v>481</v>
      </c>
      <c r="C209" s="992" t="s">
        <v>208</v>
      </c>
      <c r="D209" s="993" t="s">
        <v>485</v>
      </c>
      <c r="E209" s="1029" t="s">
        <v>282</v>
      </c>
      <c r="F209" s="970">
        <v>189276</v>
      </c>
      <c r="G209" s="970"/>
      <c r="H209" s="970">
        <v>189276</v>
      </c>
      <c r="I209" s="970"/>
      <c r="J209" s="971">
        <f t="shared" ref="J209" si="1677">H209-F209</f>
        <v>0</v>
      </c>
      <c r="K209" s="970">
        <v>189276</v>
      </c>
      <c r="L209" s="541">
        <f t="shared" ref="L209" si="1678">K209-H209</f>
        <v>0</v>
      </c>
      <c r="M209" s="970">
        <v>189301</v>
      </c>
      <c r="N209" s="970"/>
      <c r="O209" s="541">
        <f t="shared" ref="O209" si="1679">M209-K209</f>
        <v>25</v>
      </c>
      <c r="P209" s="541">
        <f t="shared" ref="P209" si="1680">M209-H209</f>
        <v>25</v>
      </c>
      <c r="Q209" s="970">
        <v>189301</v>
      </c>
      <c r="R209" s="970"/>
      <c r="S209" s="971">
        <f t="shared" ref="S209" si="1681">Q209-M209</f>
        <v>0</v>
      </c>
      <c r="T209" s="542">
        <f t="shared" ref="T209" si="1682">Q209-F209</f>
        <v>25</v>
      </c>
      <c r="U209" s="542"/>
      <c r="V209" s="541">
        <f t="shared" ref="V209" si="1683">P209</f>
        <v>25</v>
      </c>
      <c r="W209" s="543">
        <f t="shared" ref="W209" si="1684">T209-V209</f>
        <v>0</v>
      </c>
      <c r="X209" s="972" t="s">
        <v>520</v>
      </c>
      <c r="Y209" s="972" t="s">
        <v>492</v>
      </c>
      <c r="Z209" s="972" t="s">
        <v>29</v>
      </c>
      <c r="AA209" s="972">
        <v>2015</v>
      </c>
      <c r="AB209" s="993" t="s">
        <v>485</v>
      </c>
      <c r="AC209" s="973">
        <v>12</v>
      </c>
      <c r="AD209" s="974">
        <f t="shared" ref="AD209" si="1685">T209/AC209</f>
        <v>2.0833333333333335</v>
      </c>
      <c r="AE209" s="975">
        <v>23.45</v>
      </c>
      <c r="AF209" s="544">
        <f t="shared" ref="AF209" si="1686">AD209*AE209</f>
        <v>48.854166666666671</v>
      </c>
      <c r="AG209" s="1030" t="s">
        <v>279</v>
      </c>
      <c r="AH209" s="1007">
        <f t="shared" ref="AH209" si="1687">AF209</f>
        <v>48.854166666666671</v>
      </c>
      <c r="AI209" s="978">
        <f t="shared" ref="AI209" si="1688">AD209</f>
        <v>2.0833333333333335</v>
      </c>
      <c r="AJ209" s="982">
        <f t="shared" ref="AJ209" si="1689">T209</f>
        <v>25</v>
      </c>
      <c r="AK209" s="989"/>
      <c r="AL209" s="985"/>
      <c r="AM209" s="991"/>
    </row>
    <row r="210" spans="1:39">
      <c r="A210" s="999">
        <v>45813</v>
      </c>
      <c r="B210" s="992" t="s">
        <v>481</v>
      </c>
      <c r="C210" s="992" t="s">
        <v>208</v>
      </c>
      <c r="D210" s="993" t="s">
        <v>485</v>
      </c>
      <c r="E210" s="1029" t="s">
        <v>282</v>
      </c>
      <c r="F210" s="970">
        <v>189301</v>
      </c>
      <c r="G210" s="970"/>
      <c r="H210" s="970">
        <v>189301</v>
      </c>
      <c r="I210" s="970"/>
      <c r="J210" s="971">
        <f t="shared" ref="J210" si="1690">H210-F210</f>
        <v>0</v>
      </c>
      <c r="K210" s="970">
        <v>189301</v>
      </c>
      <c r="L210" s="541">
        <f t="shared" ref="L210" si="1691">K210-H210</f>
        <v>0</v>
      </c>
      <c r="M210" s="970">
        <v>189310</v>
      </c>
      <c r="N210" s="970"/>
      <c r="O210" s="541">
        <f t="shared" ref="O210" si="1692">M210-K210</f>
        <v>9</v>
      </c>
      <c r="P210" s="541">
        <f t="shared" ref="P210" si="1693">M210-H210</f>
        <v>9</v>
      </c>
      <c r="Q210" s="970">
        <v>189310</v>
      </c>
      <c r="R210" s="970"/>
      <c r="S210" s="971">
        <f t="shared" ref="S210" si="1694">Q210-M210</f>
        <v>0</v>
      </c>
      <c r="T210" s="542">
        <f t="shared" ref="T210" si="1695">Q210-F210</f>
        <v>9</v>
      </c>
      <c r="U210" s="542"/>
      <c r="V210" s="541">
        <f t="shared" ref="V210" si="1696">P210</f>
        <v>9</v>
      </c>
      <c r="W210" s="543">
        <f t="shared" ref="W210" si="1697">T210-V210</f>
        <v>0</v>
      </c>
      <c r="X210" s="972" t="s">
        <v>520</v>
      </c>
      <c r="Y210" s="972" t="s">
        <v>492</v>
      </c>
      <c r="Z210" s="972" t="s">
        <v>29</v>
      </c>
      <c r="AA210" s="972">
        <v>2015</v>
      </c>
      <c r="AB210" s="993" t="s">
        <v>485</v>
      </c>
      <c r="AC210" s="973">
        <v>12</v>
      </c>
      <c r="AD210" s="974">
        <f t="shared" ref="AD210" si="1698">T210/AC210</f>
        <v>0.75</v>
      </c>
      <c r="AE210" s="975">
        <v>23.45</v>
      </c>
      <c r="AF210" s="544">
        <f t="shared" ref="AF210" si="1699">AD210*AE210</f>
        <v>17.587499999999999</v>
      </c>
      <c r="AG210" s="1030" t="s">
        <v>279</v>
      </c>
      <c r="AH210" s="1007">
        <f t="shared" ref="AH210" si="1700">AF210</f>
        <v>17.587499999999999</v>
      </c>
      <c r="AI210" s="978">
        <f t="shared" ref="AI210" si="1701">AD210</f>
        <v>0.75</v>
      </c>
      <c r="AJ210" s="982">
        <f t="shared" ref="AJ210" si="1702">T210</f>
        <v>9</v>
      </c>
      <c r="AK210" s="987"/>
      <c r="AL210" s="988"/>
    </row>
    <row r="211" spans="1:39">
      <c r="A211" s="999">
        <v>45814</v>
      </c>
      <c r="B211" s="992" t="s">
        <v>481</v>
      </c>
      <c r="C211" s="992" t="s">
        <v>208</v>
      </c>
      <c r="D211" s="993" t="s">
        <v>485</v>
      </c>
      <c r="E211" s="1029" t="s">
        <v>282</v>
      </c>
      <c r="F211" s="970">
        <v>189310</v>
      </c>
      <c r="G211" s="970"/>
      <c r="H211" s="970">
        <v>189310</v>
      </c>
      <c r="I211" s="970"/>
      <c r="J211" s="971">
        <f t="shared" ref="J211" si="1703">H211-F211</f>
        <v>0</v>
      </c>
      <c r="K211" s="970">
        <v>189310</v>
      </c>
      <c r="L211" s="541">
        <f t="shared" ref="L211" si="1704">K211-H211</f>
        <v>0</v>
      </c>
      <c r="M211" s="970">
        <v>189327</v>
      </c>
      <c r="N211" s="970"/>
      <c r="O211" s="541">
        <f t="shared" ref="O211" si="1705">M211-K211</f>
        <v>17</v>
      </c>
      <c r="P211" s="541">
        <f t="shared" ref="P211" si="1706">M211-H211</f>
        <v>17</v>
      </c>
      <c r="Q211" s="970">
        <v>189327</v>
      </c>
      <c r="R211" s="970"/>
      <c r="S211" s="971">
        <f t="shared" ref="S211" si="1707">Q211-M211</f>
        <v>0</v>
      </c>
      <c r="T211" s="542">
        <f t="shared" ref="T211" si="1708">Q211-F211</f>
        <v>17</v>
      </c>
      <c r="U211" s="542"/>
      <c r="V211" s="541">
        <f t="shared" ref="V211" si="1709">P211</f>
        <v>17</v>
      </c>
      <c r="W211" s="543">
        <f t="shared" ref="W211" si="1710">T211-V211</f>
        <v>0</v>
      </c>
      <c r="X211" s="972" t="s">
        <v>520</v>
      </c>
      <c r="Y211" s="972" t="s">
        <v>492</v>
      </c>
      <c r="Z211" s="972" t="s">
        <v>29</v>
      </c>
      <c r="AA211" s="972">
        <v>2015</v>
      </c>
      <c r="AB211" s="993" t="s">
        <v>485</v>
      </c>
      <c r="AC211" s="973">
        <v>12</v>
      </c>
      <c r="AD211" s="974">
        <f t="shared" ref="AD211" si="1711">T211/AC211</f>
        <v>1.4166666666666667</v>
      </c>
      <c r="AE211" s="975">
        <v>23.45</v>
      </c>
      <c r="AF211" s="544">
        <f t="shared" ref="AF211" si="1712">AD211*AE211</f>
        <v>33.220833333333331</v>
      </c>
      <c r="AG211" s="1030" t="s">
        <v>279</v>
      </c>
      <c r="AH211" s="1007">
        <f t="shared" ref="AH211" si="1713">AF211</f>
        <v>33.220833333333331</v>
      </c>
      <c r="AI211" s="978">
        <f t="shared" ref="AI211" si="1714">AD211</f>
        <v>1.4166666666666667</v>
      </c>
      <c r="AJ211" s="982">
        <f t="shared" ref="AJ211" si="1715">T211</f>
        <v>17</v>
      </c>
      <c r="AK211" s="987"/>
      <c r="AL211" s="988"/>
    </row>
    <row r="212" spans="1:39">
      <c r="A212" s="999">
        <v>45815</v>
      </c>
      <c r="B212" s="992" t="s">
        <v>481</v>
      </c>
      <c r="C212" s="992" t="s">
        <v>208</v>
      </c>
      <c r="D212" s="993" t="s">
        <v>485</v>
      </c>
      <c r="E212" s="1029" t="s">
        <v>282</v>
      </c>
      <c r="F212" s="970">
        <v>189327</v>
      </c>
      <c r="G212" s="970"/>
      <c r="H212" s="970">
        <v>189327</v>
      </c>
      <c r="I212" s="970"/>
      <c r="J212" s="971">
        <f t="shared" ref="J212" si="1716">H212-F212</f>
        <v>0</v>
      </c>
      <c r="K212" s="970">
        <v>189327</v>
      </c>
      <c r="L212" s="541">
        <f t="shared" ref="L212" si="1717">K212-H212</f>
        <v>0</v>
      </c>
      <c r="M212" s="970">
        <v>189386</v>
      </c>
      <c r="N212" s="970"/>
      <c r="O212" s="541">
        <f t="shared" ref="O212" si="1718">M212-K212</f>
        <v>59</v>
      </c>
      <c r="P212" s="541">
        <f t="shared" ref="P212" si="1719">M212-H212</f>
        <v>59</v>
      </c>
      <c r="Q212" s="970">
        <v>189386</v>
      </c>
      <c r="R212" s="970"/>
      <c r="S212" s="971">
        <f t="shared" ref="S212" si="1720">Q212-M212</f>
        <v>0</v>
      </c>
      <c r="T212" s="542">
        <f t="shared" ref="T212" si="1721">Q212-F212</f>
        <v>59</v>
      </c>
      <c r="U212" s="542"/>
      <c r="V212" s="541">
        <f t="shared" ref="V212" si="1722">P212</f>
        <v>59</v>
      </c>
      <c r="W212" s="543">
        <f t="shared" ref="W212" si="1723">T212-V212</f>
        <v>0</v>
      </c>
      <c r="X212" s="972" t="s">
        <v>520</v>
      </c>
      <c r="Y212" s="972" t="s">
        <v>492</v>
      </c>
      <c r="Z212" s="972" t="s">
        <v>29</v>
      </c>
      <c r="AA212" s="972">
        <v>2015</v>
      </c>
      <c r="AB212" s="993" t="s">
        <v>485</v>
      </c>
      <c r="AC212" s="973">
        <v>12</v>
      </c>
      <c r="AD212" s="974">
        <f t="shared" ref="AD212" si="1724">T212/AC212</f>
        <v>4.916666666666667</v>
      </c>
      <c r="AE212" s="975">
        <v>23.45</v>
      </c>
      <c r="AF212" s="544">
        <f t="shared" ref="AF212" si="1725">AD212*AE212</f>
        <v>115.29583333333333</v>
      </c>
      <c r="AG212" s="1030" t="s">
        <v>279</v>
      </c>
      <c r="AH212" s="1007">
        <f t="shared" ref="AH212" si="1726">AF212</f>
        <v>115.29583333333333</v>
      </c>
      <c r="AI212" s="978">
        <f t="shared" ref="AI212" si="1727">AD212</f>
        <v>4.916666666666667</v>
      </c>
      <c r="AJ212" s="982">
        <f t="shared" ref="AJ212" si="1728">T212</f>
        <v>59</v>
      </c>
      <c r="AK212" s="989"/>
      <c r="AL212" s="985"/>
      <c r="AM212" s="986"/>
    </row>
    <row r="213" spans="1:39">
      <c r="A213" s="999">
        <v>45817</v>
      </c>
      <c r="B213" s="992" t="s">
        <v>481</v>
      </c>
      <c r="C213" s="992" t="s">
        <v>208</v>
      </c>
      <c r="D213" s="993" t="s">
        <v>485</v>
      </c>
      <c r="E213" s="1029" t="s">
        <v>282</v>
      </c>
      <c r="F213" s="970">
        <v>189386</v>
      </c>
      <c r="G213" s="970"/>
      <c r="H213" s="970">
        <v>189386</v>
      </c>
      <c r="I213" s="970"/>
      <c r="J213" s="971">
        <f t="shared" ref="J213" si="1729">H213-F213</f>
        <v>0</v>
      </c>
      <c r="K213" s="970">
        <v>189386</v>
      </c>
      <c r="L213" s="541">
        <f t="shared" ref="L213" si="1730">K213-H213</f>
        <v>0</v>
      </c>
      <c r="M213" s="970">
        <v>189439</v>
      </c>
      <c r="N213" s="970"/>
      <c r="O213" s="541">
        <f t="shared" ref="O213" si="1731">M213-K213</f>
        <v>53</v>
      </c>
      <c r="P213" s="541">
        <f t="shared" ref="P213" si="1732">M213-H213</f>
        <v>53</v>
      </c>
      <c r="Q213" s="970">
        <v>189439</v>
      </c>
      <c r="R213" s="970"/>
      <c r="S213" s="971">
        <f t="shared" ref="S213" si="1733">Q213-M213</f>
        <v>0</v>
      </c>
      <c r="T213" s="542">
        <f t="shared" ref="T213" si="1734">Q213-F213</f>
        <v>53</v>
      </c>
      <c r="U213" s="542"/>
      <c r="V213" s="541">
        <f t="shared" ref="V213" si="1735">P213</f>
        <v>53</v>
      </c>
      <c r="W213" s="543">
        <f t="shared" ref="W213" si="1736">T213-V213</f>
        <v>0</v>
      </c>
      <c r="X213" s="972" t="s">
        <v>520</v>
      </c>
      <c r="Y213" s="972" t="s">
        <v>492</v>
      </c>
      <c r="Z213" s="972" t="s">
        <v>29</v>
      </c>
      <c r="AA213" s="972">
        <v>2015</v>
      </c>
      <c r="AB213" s="993" t="s">
        <v>485</v>
      </c>
      <c r="AC213" s="973">
        <v>12</v>
      </c>
      <c r="AD213" s="974">
        <f t="shared" ref="AD213" si="1737">T213/AC213</f>
        <v>4.416666666666667</v>
      </c>
      <c r="AE213" s="975">
        <v>23.45</v>
      </c>
      <c r="AF213" s="544">
        <f t="shared" ref="AF213" si="1738">AD213*AE213</f>
        <v>103.57083333333334</v>
      </c>
      <c r="AG213" s="1030" t="s">
        <v>279</v>
      </c>
      <c r="AH213" s="1007">
        <f t="shared" ref="AH213" si="1739">AF213</f>
        <v>103.57083333333334</v>
      </c>
      <c r="AI213" s="978">
        <f t="shared" ref="AI213" si="1740">AD213</f>
        <v>4.416666666666667</v>
      </c>
      <c r="AJ213" s="982">
        <f t="shared" ref="AJ213" si="1741">T213</f>
        <v>53</v>
      </c>
      <c r="AK213" s="1132" t="s">
        <v>439</v>
      </c>
      <c r="AL213" s="1088" t="s">
        <v>440</v>
      </c>
      <c r="AM213" s="1086" t="s">
        <v>2</v>
      </c>
    </row>
    <row r="214" spans="1:39">
      <c r="A214" s="999">
        <v>45818</v>
      </c>
      <c r="B214" s="992" t="s">
        <v>481</v>
      </c>
      <c r="C214" s="992" t="s">
        <v>208</v>
      </c>
      <c r="D214" s="993" t="s">
        <v>485</v>
      </c>
      <c r="E214" s="1029" t="s">
        <v>282</v>
      </c>
      <c r="F214" s="970">
        <v>189439</v>
      </c>
      <c r="G214" s="970"/>
      <c r="H214" s="970">
        <v>189439</v>
      </c>
      <c r="I214" s="970"/>
      <c r="J214" s="971">
        <f t="shared" ref="J214" si="1742">H214-F214</f>
        <v>0</v>
      </c>
      <c r="K214" s="970">
        <v>189439</v>
      </c>
      <c r="L214" s="541">
        <f t="shared" ref="L214" si="1743">K214-H214</f>
        <v>0</v>
      </c>
      <c r="M214" s="970">
        <v>189450</v>
      </c>
      <c r="N214" s="970"/>
      <c r="O214" s="541">
        <f t="shared" ref="O214" si="1744">M214-K214</f>
        <v>11</v>
      </c>
      <c r="P214" s="541">
        <f t="shared" ref="P214" si="1745">M214-H214</f>
        <v>11</v>
      </c>
      <c r="Q214" s="970">
        <v>189450</v>
      </c>
      <c r="R214" s="970"/>
      <c r="S214" s="971">
        <f t="shared" ref="S214" si="1746">Q214-M214</f>
        <v>0</v>
      </c>
      <c r="T214" s="542">
        <f t="shared" ref="T214" si="1747">Q214-F214</f>
        <v>11</v>
      </c>
      <c r="U214" s="542"/>
      <c r="V214" s="541">
        <f t="shared" ref="V214" si="1748">P214</f>
        <v>11</v>
      </c>
      <c r="W214" s="543">
        <f t="shared" ref="W214" si="1749">T214-V214</f>
        <v>0</v>
      </c>
      <c r="X214" s="972" t="s">
        <v>520</v>
      </c>
      <c r="Y214" s="972" t="s">
        <v>492</v>
      </c>
      <c r="Z214" s="972" t="s">
        <v>29</v>
      </c>
      <c r="AA214" s="972">
        <v>2015</v>
      </c>
      <c r="AB214" s="993" t="s">
        <v>485</v>
      </c>
      <c r="AC214" s="973">
        <v>12</v>
      </c>
      <c r="AD214" s="974">
        <f t="shared" ref="AD214" si="1750">T214/AC214</f>
        <v>0.91666666666666663</v>
      </c>
      <c r="AE214" s="975">
        <v>23.45</v>
      </c>
      <c r="AF214" s="544">
        <f t="shared" ref="AF214" si="1751">AD214*AE214</f>
        <v>21.495833333333334</v>
      </c>
      <c r="AG214" s="1030" t="s">
        <v>279</v>
      </c>
      <c r="AH214" s="1007">
        <f t="shared" ref="AH214" si="1752">AF214</f>
        <v>21.495833333333334</v>
      </c>
      <c r="AI214" s="978">
        <f t="shared" ref="AI214" si="1753">AD214</f>
        <v>0.91666666666666663</v>
      </c>
      <c r="AJ214" s="982">
        <f t="shared" ref="AJ214" si="1754">T214</f>
        <v>11</v>
      </c>
      <c r="AK214" s="1107">
        <f>SUM(AH209:AH214)</f>
        <v>340.02499999999998</v>
      </c>
      <c r="AL214" s="1067">
        <v>400</v>
      </c>
      <c r="AM214" s="1073">
        <v>45819</v>
      </c>
    </row>
    <row r="215" spans="1:39">
      <c r="A215" s="999">
        <v>45819</v>
      </c>
      <c r="B215" s="992" t="s">
        <v>481</v>
      </c>
      <c r="C215" s="992" t="s">
        <v>208</v>
      </c>
      <c r="D215" s="993" t="s">
        <v>485</v>
      </c>
      <c r="E215" s="1029" t="s">
        <v>282</v>
      </c>
      <c r="F215" s="970">
        <v>189450</v>
      </c>
      <c r="G215" s="970"/>
      <c r="H215" s="970">
        <v>189450</v>
      </c>
      <c r="I215" s="970"/>
      <c r="J215" s="971">
        <f t="shared" ref="J215" si="1755">H215-F215</f>
        <v>0</v>
      </c>
      <c r="K215" s="970">
        <v>189450</v>
      </c>
      <c r="L215" s="541">
        <f t="shared" ref="L215" si="1756">K215-H215</f>
        <v>0</v>
      </c>
      <c r="M215" s="970">
        <v>189481</v>
      </c>
      <c r="N215" s="970"/>
      <c r="O215" s="541">
        <f t="shared" ref="O215" si="1757">M215-K215</f>
        <v>31</v>
      </c>
      <c r="P215" s="541">
        <f t="shared" ref="P215" si="1758">M215-H215</f>
        <v>31</v>
      </c>
      <c r="Q215" s="970">
        <v>189481</v>
      </c>
      <c r="R215" s="970"/>
      <c r="S215" s="971">
        <f t="shared" ref="S215" si="1759">Q215-M215</f>
        <v>0</v>
      </c>
      <c r="T215" s="542">
        <f t="shared" ref="T215" si="1760">Q215-F215</f>
        <v>31</v>
      </c>
      <c r="U215" s="542"/>
      <c r="V215" s="541">
        <f t="shared" ref="V215" si="1761">P215</f>
        <v>31</v>
      </c>
      <c r="W215" s="543">
        <f t="shared" ref="W215" si="1762">T215-V215</f>
        <v>0</v>
      </c>
      <c r="X215" s="972" t="s">
        <v>520</v>
      </c>
      <c r="Y215" s="972" t="s">
        <v>492</v>
      </c>
      <c r="Z215" s="972" t="s">
        <v>29</v>
      </c>
      <c r="AA215" s="972">
        <v>2015</v>
      </c>
      <c r="AB215" s="993" t="s">
        <v>485</v>
      </c>
      <c r="AC215" s="973">
        <v>12</v>
      </c>
      <c r="AD215" s="974">
        <f t="shared" ref="AD215" si="1763">T215/AC215</f>
        <v>2.5833333333333335</v>
      </c>
      <c r="AE215" s="975">
        <v>23.45</v>
      </c>
      <c r="AF215" s="544">
        <f t="shared" ref="AF215" si="1764">AD215*AE215</f>
        <v>60.579166666666666</v>
      </c>
      <c r="AG215" s="1030" t="s">
        <v>279</v>
      </c>
      <c r="AH215" s="1007">
        <f t="shared" ref="AH215" si="1765">AF215</f>
        <v>60.579166666666666</v>
      </c>
      <c r="AI215" s="978">
        <f t="shared" ref="AI215" si="1766">AD215</f>
        <v>2.5833333333333335</v>
      </c>
      <c r="AJ215" s="978">
        <f t="shared" ref="AJ215" si="1767">T215</f>
        <v>31</v>
      </c>
      <c r="AK215" s="1002"/>
      <c r="AL215" s="1003"/>
    </row>
    <row r="216" spans="1:39">
      <c r="A216" s="999">
        <v>45820</v>
      </c>
      <c r="B216" s="992" t="s">
        <v>481</v>
      </c>
      <c r="C216" s="992" t="s">
        <v>208</v>
      </c>
      <c r="D216" s="993" t="s">
        <v>485</v>
      </c>
      <c r="E216" s="1029" t="s">
        <v>282</v>
      </c>
      <c r="F216" s="970">
        <v>189481</v>
      </c>
      <c r="G216" s="970"/>
      <c r="H216" s="970">
        <v>189481</v>
      </c>
      <c r="I216" s="970"/>
      <c r="J216" s="971">
        <f t="shared" ref="J216" si="1768">H216-F216</f>
        <v>0</v>
      </c>
      <c r="K216" s="970">
        <v>189481</v>
      </c>
      <c r="L216" s="541">
        <f t="shared" ref="L216" si="1769">K216-H216</f>
        <v>0</v>
      </c>
      <c r="M216" s="970">
        <v>189490</v>
      </c>
      <c r="N216" s="970"/>
      <c r="O216" s="541">
        <f t="shared" ref="O216" si="1770">M216-K216</f>
        <v>9</v>
      </c>
      <c r="P216" s="541">
        <f t="shared" ref="P216" si="1771">M216-H216</f>
        <v>9</v>
      </c>
      <c r="Q216" s="970">
        <v>189490</v>
      </c>
      <c r="R216" s="970"/>
      <c r="S216" s="971">
        <f t="shared" ref="S216" si="1772">Q216-M216</f>
        <v>0</v>
      </c>
      <c r="T216" s="542">
        <f t="shared" ref="T216" si="1773">Q216-F216</f>
        <v>9</v>
      </c>
      <c r="U216" s="542"/>
      <c r="V216" s="541">
        <f t="shared" ref="V216" si="1774">P216</f>
        <v>9</v>
      </c>
      <c r="W216" s="543">
        <f t="shared" ref="W216" si="1775">T216-V216</f>
        <v>0</v>
      </c>
      <c r="X216" s="972" t="s">
        <v>520</v>
      </c>
      <c r="Y216" s="972" t="s">
        <v>492</v>
      </c>
      <c r="Z216" s="972" t="s">
        <v>29</v>
      </c>
      <c r="AA216" s="972">
        <v>2015</v>
      </c>
      <c r="AB216" s="993" t="s">
        <v>485</v>
      </c>
      <c r="AC216" s="973">
        <v>12</v>
      </c>
      <c r="AD216" s="974">
        <f t="shared" ref="AD216" si="1776">T216/AC216</f>
        <v>0.75</v>
      </c>
      <c r="AE216" s="975">
        <v>23.45</v>
      </c>
      <c r="AF216" s="544">
        <f t="shared" ref="AF216" si="1777">AD216*AE216</f>
        <v>17.587499999999999</v>
      </c>
      <c r="AG216" s="1030" t="s">
        <v>279</v>
      </c>
      <c r="AH216" s="1007">
        <f t="shared" ref="AH216" si="1778">AF216</f>
        <v>17.587499999999999</v>
      </c>
      <c r="AI216" s="978">
        <f t="shared" ref="AI216" si="1779">AD216</f>
        <v>0.75</v>
      </c>
      <c r="AJ216" s="978">
        <f t="shared" ref="AJ216" si="1780">T216</f>
        <v>9</v>
      </c>
      <c r="AK216" s="1002"/>
      <c r="AL216" s="1003"/>
    </row>
    <row r="217" spans="1:39">
      <c r="A217" s="999">
        <v>45822</v>
      </c>
      <c r="B217" s="992" t="s">
        <v>481</v>
      </c>
      <c r="C217" s="992" t="s">
        <v>208</v>
      </c>
      <c r="D217" s="993" t="s">
        <v>485</v>
      </c>
      <c r="E217" s="1029" t="s">
        <v>282</v>
      </c>
      <c r="F217" s="970">
        <v>189490</v>
      </c>
      <c r="G217" s="970"/>
      <c r="H217" s="970">
        <v>189490</v>
      </c>
      <c r="I217" s="970"/>
      <c r="J217" s="971">
        <f t="shared" ref="J217" si="1781">H217-F217</f>
        <v>0</v>
      </c>
      <c r="K217" s="970">
        <v>189490</v>
      </c>
      <c r="L217" s="541">
        <f t="shared" ref="L217" si="1782">K217-H217</f>
        <v>0</v>
      </c>
      <c r="M217" s="970">
        <v>189513</v>
      </c>
      <c r="N217" s="970"/>
      <c r="O217" s="541">
        <f t="shared" ref="O217" si="1783">M217-K217</f>
        <v>23</v>
      </c>
      <c r="P217" s="541">
        <f t="shared" ref="P217" si="1784">M217-H217</f>
        <v>23</v>
      </c>
      <c r="Q217" s="970">
        <v>189513</v>
      </c>
      <c r="R217" s="970"/>
      <c r="S217" s="971">
        <f t="shared" ref="S217" si="1785">Q217-M217</f>
        <v>0</v>
      </c>
      <c r="T217" s="542">
        <f t="shared" ref="T217" si="1786">Q217-F217</f>
        <v>23</v>
      </c>
      <c r="U217" s="542"/>
      <c r="V217" s="541">
        <f t="shared" ref="V217" si="1787">P217</f>
        <v>23</v>
      </c>
      <c r="W217" s="543">
        <f t="shared" ref="W217" si="1788">T217-V217</f>
        <v>0</v>
      </c>
      <c r="X217" s="972" t="s">
        <v>520</v>
      </c>
      <c r="Y217" s="972" t="s">
        <v>492</v>
      </c>
      <c r="Z217" s="972" t="s">
        <v>29</v>
      </c>
      <c r="AA217" s="972">
        <v>2015</v>
      </c>
      <c r="AB217" s="993" t="s">
        <v>485</v>
      </c>
      <c r="AC217" s="973">
        <v>12</v>
      </c>
      <c r="AD217" s="974">
        <f t="shared" ref="AD217" si="1789">T217/AC217</f>
        <v>1.9166666666666667</v>
      </c>
      <c r="AE217" s="975">
        <v>23.45</v>
      </c>
      <c r="AF217" s="544">
        <f t="shared" ref="AF217" si="1790">AD217*AE217</f>
        <v>44.945833333333333</v>
      </c>
      <c r="AG217" s="1030" t="s">
        <v>279</v>
      </c>
      <c r="AH217" s="1007">
        <f t="shared" ref="AH217" si="1791">AF217</f>
        <v>44.945833333333333</v>
      </c>
      <c r="AI217" s="978">
        <f t="shared" ref="AI217" si="1792">AD217</f>
        <v>1.9166666666666667</v>
      </c>
      <c r="AJ217" s="978">
        <f t="shared" ref="AJ217" si="1793">T217</f>
        <v>23</v>
      </c>
      <c r="AK217" s="1002"/>
      <c r="AL217" s="1003"/>
    </row>
    <row r="218" spans="1:39">
      <c r="A218" s="999">
        <v>45824</v>
      </c>
      <c r="B218" s="992" t="s">
        <v>481</v>
      </c>
      <c r="C218" s="992" t="s">
        <v>208</v>
      </c>
      <c r="D218" s="993" t="s">
        <v>485</v>
      </c>
      <c r="E218" s="1029" t="s">
        <v>282</v>
      </c>
      <c r="F218" s="970">
        <v>189490</v>
      </c>
      <c r="G218" s="970"/>
      <c r="H218" s="970">
        <v>189490</v>
      </c>
      <c r="I218" s="970"/>
      <c r="J218" s="971">
        <f t="shared" ref="J218" si="1794">H218-F218</f>
        <v>0</v>
      </c>
      <c r="K218" s="970">
        <v>189490</v>
      </c>
      <c r="L218" s="541">
        <f t="shared" ref="L218" si="1795">K218-H218</f>
        <v>0</v>
      </c>
      <c r="M218" s="970">
        <v>189522</v>
      </c>
      <c r="N218" s="970"/>
      <c r="O218" s="541">
        <f t="shared" ref="O218" si="1796">M218-K218</f>
        <v>32</v>
      </c>
      <c r="P218" s="541">
        <f t="shared" ref="P218" si="1797">M218-H218</f>
        <v>32</v>
      </c>
      <c r="Q218" s="970">
        <v>189522</v>
      </c>
      <c r="R218" s="970"/>
      <c r="S218" s="971">
        <f t="shared" ref="S218" si="1798">Q218-M218</f>
        <v>0</v>
      </c>
      <c r="T218" s="542">
        <f t="shared" ref="T218" si="1799">Q218-F218</f>
        <v>32</v>
      </c>
      <c r="U218" s="542"/>
      <c r="V218" s="541">
        <f t="shared" ref="V218" si="1800">P218</f>
        <v>32</v>
      </c>
      <c r="W218" s="543">
        <f t="shared" ref="W218" si="1801">T218-V218</f>
        <v>0</v>
      </c>
      <c r="X218" s="972" t="s">
        <v>520</v>
      </c>
      <c r="Y218" s="972" t="s">
        <v>492</v>
      </c>
      <c r="Z218" s="972" t="s">
        <v>29</v>
      </c>
      <c r="AA218" s="972">
        <v>2015</v>
      </c>
      <c r="AB218" s="993" t="s">
        <v>485</v>
      </c>
      <c r="AC218" s="973">
        <v>12</v>
      </c>
      <c r="AD218" s="974">
        <f t="shared" ref="AD218" si="1802">T218/AC218</f>
        <v>2.6666666666666665</v>
      </c>
      <c r="AE218" s="975">
        <v>23.45</v>
      </c>
      <c r="AF218" s="544">
        <f t="shared" ref="AF218" si="1803">AD218*AE218</f>
        <v>62.533333333333331</v>
      </c>
      <c r="AG218" s="1030" t="s">
        <v>279</v>
      </c>
      <c r="AH218" s="1007">
        <f t="shared" ref="AH218" si="1804">AF218</f>
        <v>62.533333333333331</v>
      </c>
      <c r="AI218" s="978">
        <f t="shared" ref="AI218" si="1805">AD218</f>
        <v>2.6666666666666665</v>
      </c>
      <c r="AJ218" s="978">
        <f t="shared" ref="AJ218" si="1806">T218</f>
        <v>32</v>
      </c>
      <c r="AK218" s="1002"/>
      <c r="AL218" s="1003"/>
    </row>
    <row r="219" spans="1:39">
      <c r="AK219" s="1002"/>
      <c r="AL219" s="1003"/>
    </row>
    <row r="220" spans="1:39">
      <c r="AK220" s="1002"/>
      <c r="AL220" s="1003"/>
    </row>
    <row r="221" spans="1:39">
      <c r="AK221" s="1002"/>
      <c r="AL221" s="1003"/>
    </row>
  </sheetData>
  <mergeCells count="8">
    <mergeCell ref="A1:B4"/>
    <mergeCell ref="C1:AI4"/>
    <mergeCell ref="AJ1:AK2"/>
    <mergeCell ref="AL1:AM2"/>
    <mergeCell ref="AJ3:AM3"/>
    <mergeCell ref="AJ4:AM4"/>
    <mergeCell ref="AK9:AM9"/>
    <mergeCell ref="B6:C6"/>
  </mergeCells>
  <phoneticPr fontId="34" type="noConversion"/>
  <conditionalFormatting sqref="A6">
    <cfRule type="cellIs" dxfId="126" priority="238" operator="equal">
      <formula>"NCD-2001"</formula>
    </cfRule>
    <cfRule type="cellIs" dxfId="125" priority="239" operator="equal">
      <formula>"NBS-6259"</formula>
    </cfRule>
  </conditionalFormatting>
  <conditionalFormatting sqref="D6">
    <cfRule type="cellIs" dxfId="124" priority="243" operator="equal">
      <formula>"NCD-2001"</formula>
    </cfRule>
    <cfRule type="cellIs" dxfId="123" priority="244" operator="equal">
      <formula>"NBS-6259"</formula>
    </cfRule>
  </conditionalFormatting>
  <conditionalFormatting sqref="E5:E1048576">
    <cfRule type="cellIs" dxfId="122" priority="234" operator="equal">
      <formula>"ENTRADA"</formula>
    </cfRule>
    <cfRule type="cellIs" dxfId="121" priority="235" operator="equal">
      <formula>"SALIDA"</formula>
    </cfRule>
  </conditionalFormatting>
  <conditionalFormatting sqref="X9:AA218">
    <cfRule type="cellIs" dxfId="120" priority="2" operator="equal">
      <formula>"NCD-2001"</formula>
    </cfRule>
    <cfRule type="cellIs" dxfId="119" priority="3" operator="equal">
      <formula>"NBS-6259"</formula>
    </cfRule>
  </conditionalFormatting>
  <conditionalFormatting sqref="C1">
    <cfRule type="duplicateValues" dxfId="118" priority="1"/>
  </conditionalFormatting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6107D2-C223-4933-9C70-46CEDD18687B}">
  <sheetPr>
    <tabColor rgb="FFFF3300"/>
  </sheetPr>
  <dimension ref="A1:AM221"/>
  <sheetViews>
    <sheetView showGridLines="0" topLeftCell="A2" zoomScaleNormal="100" workbookViewId="0">
      <pane ySplit="8" topLeftCell="A10" activePane="bottomLeft" state="frozen"/>
      <selection activeCell="A2" sqref="A2"/>
      <selection pane="bottomLeft" activeCell="A2" sqref="A2:XFD5"/>
    </sheetView>
  </sheetViews>
  <sheetFormatPr baseColWidth="10" defaultColWidth="7.375" defaultRowHeight="10.9"/>
  <cols>
    <col min="1" max="1" width="11.25" style="957" bestFit="1" customWidth="1"/>
    <col min="2" max="2" width="19.875" style="957" customWidth="1"/>
    <col min="3" max="3" width="15.125" style="957" customWidth="1"/>
    <col min="4" max="4" width="46.875" style="158" customWidth="1"/>
    <col min="5" max="5" width="16.75" style="957" bestFit="1" customWidth="1"/>
    <col min="6" max="7" width="10.875" style="957" customWidth="1"/>
    <col min="8" max="9" width="12.25" style="957" customWidth="1"/>
    <col min="10" max="10" width="11.25" style="158" customWidth="1"/>
    <col min="11" max="11" width="10.25" style="957" customWidth="1"/>
    <col min="12" max="12" width="14.375" style="158" customWidth="1"/>
    <col min="13" max="14" width="12.625" style="957" customWidth="1"/>
    <col min="15" max="15" width="10" style="158" customWidth="1"/>
    <col min="16" max="16" width="11.25" style="158" customWidth="1"/>
    <col min="17" max="18" width="11.875" style="957" customWidth="1"/>
    <col min="19" max="19" width="13.375" style="158" bestFit="1" customWidth="1"/>
    <col min="20" max="21" width="10.125" style="158" customWidth="1"/>
    <col min="22" max="22" width="9.75" style="158" customWidth="1"/>
    <col min="23" max="23" width="11.25" style="158" customWidth="1"/>
    <col min="24" max="24" width="9.75" style="158" bestFit="1" customWidth="1"/>
    <col min="25" max="25" width="18.25" style="158" bestFit="1" customWidth="1"/>
    <col min="26" max="26" width="15.125" style="158" customWidth="1"/>
    <col min="27" max="27" width="8.625" style="158" customWidth="1"/>
    <col min="28" max="28" width="28" style="957" customWidth="1"/>
    <col min="29" max="29" width="13.125" style="958" bestFit="1" customWidth="1"/>
    <col min="30" max="30" width="9.875" style="957" bestFit="1" customWidth="1"/>
    <col min="31" max="31" width="8.25" style="959" bestFit="1" customWidth="1"/>
    <col min="32" max="32" width="9.125" style="959" bestFit="1" customWidth="1"/>
    <col min="33" max="33" width="48.125" style="960" customWidth="1"/>
    <col min="34" max="34" width="9" style="961" bestFit="1" customWidth="1"/>
    <col min="35" max="35" width="8.125" style="957" bestFit="1" customWidth="1"/>
    <col min="36" max="36" width="13.25" style="957" customWidth="1"/>
    <col min="37" max="37" width="16.25" style="961" bestFit="1" customWidth="1"/>
    <col min="38" max="38" width="12.625" style="959" bestFit="1" customWidth="1"/>
    <col min="39" max="39" width="11.625" style="957" bestFit="1" customWidth="1"/>
    <col min="40" max="40" width="9.375" style="158" customWidth="1"/>
    <col min="41" max="41" width="10.375" style="158" customWidth="1"/>
    <col min="42" max="42" width="9.75" style="158" customWidth="1"/>
    <col min="43" max="16384" width="7.375" style="158"/>
  </cols>
  <sheetData>
    <row r="1" spans="1:39" ht="25.5" customHeight="1">
      <c r="A1" s="1170" t="e" vm="1">
        <v>#VALUE!</v>
      </c>
      <c r="B1" s="1170"/>
      <c r="C1" s="1171" t="s">
        <v>425</v>
      </c>
      <c r="D1" s="1171"/>
      <c r="E1" s="1171"/>
      <c r="F1" s="1171"/>
      <c r="G1" s="1171"/>
      <c r="H1" s="1171"/>
      <c r="I1" s="1171"/>
      <c r="J1" s="1171"/>
      <c r="K1" s="1171"/>
      <c r="L1" s="1171"/>
      <c r="M1" s="1171"/>
      <c r="N1" s="1171"/>
      <c r="O1" s="1171"/>
      <c r="P1" s="1171"/>
      <c r="Q1" s="1171"/>
      <c r="R1" s="1171"/>
      <c r="S1" s="1171"/>
      <c r="T1" s="1171"/>
      <c r="U1" s="1171"/>
      <c r="V1" s="1171"/>
      <c r="W1" s="1171"/>
      <c r="X1" s="1171"/>
      <c r="Y1" s="1171"/>
      <c r="Z1" s="1171"/>
      <c r="AA1" s="1171"/>
      <c r="AB1" s="1171"/>
      <c r="AC1" s="1171"/>
      <c r="AD1" s="1171"/>
      <c r="AE1" s="1171"/>
      <c r="AF1" s="1171"/>
      <c r="AG1" s="1171"/>
      <c r="AH1" s="1172" t="s">
        <v>424</v>
      </c>
      <c r="AI1" s="1172"/>
      <c r="AJ1" s="1172"/>
      <c r="AK1" s="1172"/>
      <c r="AL1" s="1172"/>
      <c r="AM1" s="1172"/>
    </row>
    <row r="2" spans="1:39" ht="25.5" customHeight="1">
      <c r="A2" s="1170" t="e" vm="1">
        <v>#VALUE!</v>
      </c>
      <c r="B2" s="1170"/>
      <c r="C2" s="1186" t="s">
        <v>425</v>
      </c>
      <c r="D2" s="1187"/>
      <c r="E2" s="1187"/>
      <c r="F2" s="1187"/>
      <c r="G2" s="1187"/>
      <c r="H2" s="1187"/>
      <c r="I2" s="1187"/>
      <c r="J2" s="1187"/>
      <c r="K2" s="1187"/>
      <c r="L2" s="1187"/>
      <c r="M2" s="1187"/>
      <c r="N2" s="1187"/>
      <c r="O2" s="1187"/>
      <c r="P2" s="1187"/>
      <c r="Q2" s="1187"/>
      <c r="R2" s="1187"/>
      <c r="S2" s="1187"/>
      <c r="T2" s="1187"/>
      <c r="U2" s="1187"/>
      <c r="V2" s="1187"/>
      <c r="W2" s="1187"/>
      <c r="X2" s="1187"/>
      <c r="Y2" s="1187"/>
      <c r="Z2" s="1187"/>
      <c r="AA2" s="1187"/>
      <c r="AB2" s="1187"/>
      <c r="AC2" s="1187"/>
      <c r="AD2" s="1187"/>
      <c r="AE2" s="1187"/>
      <c r="AF2" s="1187"/>
      <c r="AG2" s="1187"/>
      <c r="AH2" s="1187"/>
      <c r="AI2" s="1188"/>
      <c r="AJ2" s="1178" t="e" vm="2">
        <v>#VALUE!</v>
      </c>
      <c r="AK2" s="1179"/>
      <c r="AL2" s="1178" t="e" vm="3">
        <v>#VALUE!</v>
      </c>
      <c r="AM2" s="1179"/>
    </row>
    <row r="3" spans="1:39" ht="12.9" customHeight="1">
      <c r="A3" s="1170"/>
      <c r="B3" s="1170"/>
      <c r="C3" s="1189"/>
      <c r="D3" s="1190"/>
      <c r="E3" s="1190"/>
      <c r="F3" s="1190"/>
      <c r="G3" s="1190"/>
      <c r="H3" s="1190"/>
      <c r="I3" s="1190"/>
      <c r="J3" s="1190"/>
      <c r="K3" s="1190"/>
      <c r="L3" s="1190"/>
      <c r="M3" s="1190"/>
      <c r="N3" s="1190"/>
      <c r="O3" s="1190"/>
      <c r="P3" s="1190"/>
      <c r="Q3" s="1190"/>
      <c r="R3" s="1190"/>
      <c r="S3" s="1190"/>
      <c r="T3" s="1190"/>
      <c r="U3" s="1190"/>
      <c r="V3" s="1190"/>
      <c r="W3" s="1190"/>
      <c r="X3" s="1190"/>
      <c r="Y3" s="1190"/>
      <c r="Z3" s="1190"/>
      <c r="AA3" s="1190"/>
      <c r="AB3" s="1190"/>
      <c r="AC3" s="1190"/>
      <c r="AD3" s="1190"/>
      <c r="AE3" s="1190"/>
      <c r="AF3" s="1190"/>
      <c r="AG3" s="1190"/>
      <c r="AH3" s="1190"/>
      <c r="AI3" s="1191"/>
      <c r="AJ3" s="1180"/>
      <c r="AK3" s="1181"/>
      <c r="AL3" s="1180"/>
      <c r="AM3" s="1181"/>
    </row>
    <row r="4" spans="1:39">
      <c r="A4" s="1170"/>
      <c r="B4" s="1170"/>
      <c r="C4" s="1189"/>
      <c r="D4" s="1190"/>
      <c r="E4" s="1190"/>
      <c r="F4" s="1190"/>
      <c r="G4" s="1190"/>
      <c r="H4" s="1190"/>
      <c r="I4" s="1190"/>
      <c r="J4" s="1190"/>
      <c r="K4" s="1190"/>
      <c r="L4" s="1190"/>
      <c r="M4" s="1190"/>
      <c r="N4" s="1190"/>
      <c r="O4" s="1190"/>
      <c r="P4" s="1190"/>
      <c r="Q4" s="1190"/>
      <c r="R4" s="1190"/>
      <c r="S4" s="1190"/>
      <c r="T4" s="1190"/>
      <c r="U4" s="1190"/>
      <c r="V4" s="1190"/>
      <c r="W4" s="1190"/>
      <c r="X4" s="1190"/>
      <c r="Y4" s="1190"/>
      <c r="Z4" s="1190"/>
      <c r="AA4" s="1190"/>
      <c r="AB4" s="1190"/>
      <c r="AC4" s="1190"/>
      <c r="AD4" s="1190"/>
      <c r="AE4" s="1190"/>
      <c r="AF4" s="1190"/>
      <c r="AG4" s="1190"/>
      <c r="AH4" s="1190"/>
      <c r="AI4" s="1191"/>
      <c r="AJ4" s="1182" t="s">
        <v>696</v>
      </c>
      <c r="AK4" s="1183"/>
      <c r="AL4" s="1183"/>
      <c r="AM4" s="1184"/>
    </row>
    <row r="5" spans="1:39">
      <c r="A5" s="1170"/>
      <c r="B5" s="1170"/>
      <c r="C5" s="1192"/>
      <c r="D5" s="1193"/>
      <c r="E5" s="1193"/>
      <c r="F5" s="1193"/>
      <c r="G5" s="1193"/>
      <c r="H5" s="1193"/>
      <c r="I5" s="1193"/>
      <c r="J5" s="1193"/>
      <c r="K5" s="1193"/>
      <c r="L5" s="1193"/>
      <c r="M5" s="1193"/>
      <c r="N5" s="1193"/>
      <c r="O5" s="1193"/>
      <c r="P5" s="1193"/>
      <c r="Q5" s="1193"/>
      <c r="R5" s="1193"/>
      <c r="S5" s="1193"/>
      <c r="T5" s="1193"/>
      <c r="U5" s="1193"/>
      <c r="V5" s="1193"/>
      <c r="W5" s="1193"/>
      <c r="X5" s="1193"/>
      <c r="Y5" s="1193"/>
      <c r="Z5" s="1193"/>
      <c r="AA5" s="1193"/>
      <c r="AB5" s="1193"/>
      <c r="AC5" s="1193"/>
      <c r="AD5" s="1193"/>
      <c r="AE5" s="1193"/>
      <c r="AF5" s="1193"/>
      <c r="AG5" s="1193"/>
      <c r="AH5" s="1193"/>
      <c r="AI5" s="1194"/>
      <c r="AJ5" s="1182" t="s">
        <v>695</v>
      </c>
      <c r="AK5" s="1183"/>
      <c r="AL5" s="1183"/>
      <c r="AM5" s="1184"/>
    </row>
    <row r="7" spans="1:39">
      <c r="A7" s="1025" t="s">
        <v>426</v>
      </c>
      <c r="B7" s="1169"/>
      <c r="C7" s="1169"/>
      <c r="D7" s="1026"/>
    </row>
    <row r="9" spans="1:39" ht="41.95" customHeight="1">
      <c r="A9" s="159" t="s">
        <v>2</v>
      </c>
      <c r="B9" s="159" t="s">
        <v>3</v>
      </c>
      <c r="C9" s="160" t="s">
        <v>169</v>
      </c>
      <c r="D9" s="160" t="s">
        <v>171</v>
      </c>
      <c r="E9" s="160" t="s">
        <v>5</v>
      </c>
      <c r="F9" s="160" t="s">
        <v>6</v>
      </c>
      <c r="G9" s="1017" t="s">
        <v>690</v>
      </c>
      <c r="H9" s="160" t="s">
        <v>7</v>
      </c>
      <c r="I9" s="1017" t="s">
        <v>691</v>
      </c>
      <c r="J9" s="161" t="s">
        <v>160</v>
      </c>
      <c r="K9" s="160" t="s">
        <v>8</v>
      </c>
      <c r="L9" s="161" t="s">
        <v>161</v>
      </c>
      <c r="M9" s="160" t="s">
        <v>9</v>
      </c>
      <c r="N9" s="1017" t="s">
        <v>692</v>
      </c>
      <c r="O9" s="161" t="s">
        <v>162</v>
      </c>
      <c r="P9" s="161" t="s">
        <v>163</v>
      </c>
      <c r="Q9" s="159" t="s">
        <v>10</v>
      </c>
      <c r="R9" s="1020" t="s">
        <v>694</v>
      </c>
      <c r="S9" s="161" t="s">
        <v>164</v>
      </c>
      <c r="T9" s="159" t="s">
        <v>11</v>
      </c>
      <c r="U9" s="1022" t="s">
        <v>693</v>
      </c>
      <c r="V9" s="161" t="s">
        <v>12</v>
      </c>
      <c r="W9" s="161" t="s">
        <v>13</v>
      </c>
      <c r="X9" s="159" t="s">
        <v>165</v>
      </c>
      <c r="Y9" s="159" t="s">
        <v>166</v>
      </c>
      <c r="Z9" s="159" t="s">
        <v>15</v>
      </c>
      <c r="AA9" s="159" t="s">
        <v>16</v>
      </c>
      <c r="AB9" s="159" t="s">
        <v>17</v>
      </c>
      <c r="AC9" s="962" t="s">
        <v>289</v>
      </c>
      <c r="AD9" s="159" t="s">
        <v>290</v>
      </c>
      <c r="AE9" s="963" t="s">
        <v>295</v>
      </c>
      <c r="AF9" s="964" t="s">
        <v>83</v>
      </c>
      <c r="AG9" s="159" t="s">
        <v>167</v>
      </c>
      <c r="AH9" s="964" t="s">
        <v>291</v>
      </c>
      <c r="AI9" s="159" t="s">
        <v>292</v>
      </c>
      <c r="AJ9" s="159" t="s">
        <v>293</v>
      </c>
      <c r="AK9" s="965" t="s">
        <v>422</v>
      </c>
    </row>
    <row r="10" spans="1:39" ht="13.6" customHeight="1">
      <c r="A10" s="966">
        <v>45469</v>
      </c>
      <c r="B10" s="967" t="s">
        <v>478</v>
      </c>
      <c r="C10" s="967" t="s">
        <v>427</v>
      </c>
      <c r="D10" s="968" t="s">
        <v>484</v>
      </c>
      <c r="E10" s="1029" t="s">
        <v>282</v>
      </c>
      <c r="F10" s="970">
        <v>149039</v>
      </c>
      <c r="G10" s="970"/>
      <c r="H10" s="970">
        <v>149039</v>
      </c>
      <c r="I10" s="970"/>
      <c r="J10" s="971">
        <f t="shared" ref="J10:J52" si="0">H10-F10</f>
        <v>0</v>
      </c>
      <c r="K10" s="970">
        <v>149039</v>
      </c>
      <c r="L10" s="541">
        <f t="shared" ref="L10:L52" si="1">K10-H10</f>
        <v>0</v>
      </c>
      <c r="M10" s="970">
        <v>149099</v>
      </c>
      <c r="N10" s="970"/>
      <c r="O10" s="541">
        <f t="shared" ref="O10:O30" si="2">M10-K10</f>
        <v>60</v>
      </c>
      <c r="P10" s="541">
        <f t="shared" ref="P10:P30" si="3">M10-H10</f>
        <v>60</v>
      </c>
      <c r="Q10" s="970">
        <v>149099</v>
      </c>
      <c r="R10" s="970"/>
      <c r="S10" s="971">
        <f t="shared" ref="S10:S52" si="4">Q10-M10</f>
        <v>0</v>
      </c>
      <c r="T10" s="542">
        <f t="shared" ref="T10:T30" si="5">Q10-F10</f>
        <v>60</v>
      </c>
      <c r="U10" s="542"/>
      <c r="V10" s="541">
        <f t="shared" ref="V10:V30" si="6">P10</f>
        <v>60</v>
      </c>
      <c r="W10" s="543">
        <f t="shared" ref="W10:W30" si="7">T10-V10</f>
        <v>0</v>
      </c>
      <c r="X10" s="972" t="s">
        <v>532</v>
      </c>
      <c r="Y10" s="972" t="s">
        <v>492</v>
      </c>
      <c r="Z10" s="972" t="s">
        <v>29</v>
      </c>
      <c r="AA10" s="972">
        <v>2016</v>
      </c>
      <c r="AB10" s="968" t="s">
        <v>484</v>
      </c>
      <c r="AC10" s="973">
        <v>8</v>
      </c>
      <c r="AD10" s="974">
        <f t="shared" ref="AD10:AD30" si="8">T10/AC10</f>
        <v>7.5</v>
      </c>
      <c r="AE10" s="975">
        <v>23.45</v>
      </c>
      <c r="AF10" s="976">
        <f t="shared" ref="AF10:AF30" si="9">AD10*AE10</f>
        <v>175.875</v>
      </c>
      <c r="AG10" s="1030" t="s">
        <v>279</v>
      </c>
      <c r="AH10" s="1007">
        <f t="shared" ref="AH10:AH24" si="10">AF10</f>
        <v>175.875</v>
      </c>
      <c r="AI10" s="978">
        <f t="shared" ref="AI10:AI30" si="11">AD10</f>
        <v>7.5</v>
      </c>
      <c r="AJ10" s="982">
        <f t="shared" ref="AJ10:AJ30" si="12">T10</f>
        <v>60</v>
      </c>
      <c r="AK10" s="1173" t="s">
        <v>550</v>
      </c>
      <c r="AL10" s="1174"/>
      <c r="AM10" s="1174"/>
    </row>
    <row r="11" spans="1:39" ht="13.6" customHeight="1">
      <c r="A11" s="966">
        <v>45471</v>
      </c>
      <c r="B11" s="967" t="s">
        <v>478</v>
      </c>
      <c r="C11" s="967" t="s">
        <v>427</v>
      </c>
      <c r="D11" s="968" t="s">
        <v>484</v>
      </c>
      <c r="E11" s="1029" t="s">
        <v>282</v>
      </c>
      <c r="F11" s="970">
        <v>149099</v>
      </c>
      <c r="G11" s="970"/>
      <c r="H11" s="970">
        <v>149099</v>
      </c>
      <c r="I11" s="970"/>
      <c r="J11" s="971">
        <f t="shared" si="0"/>
        <v>0</v>
      </c>
      <c r="K11" s="970">
        <v>149099</v>
      </c>
      <c r="L11" s="541">
        <f t="shared" si="1"/>
        <v>0</v>
      </c>
      <c r="M11" s="970">
        <v>149120</v>
      </c>
      <c r="N11" s="970"/>
      <c r="O11" s="541">
        <f t="shared" si="2"/>
        <v>21</v>
      </c>
      <c r="P11" s="541">
        <f t="shared" si="3"/>
        <v>21</v>
      </c>
      <c r="Q11" s="970">
        <v>149120</v>
      </c>
      <c r="R11" s="970"/>
      <c r="S11" s="971">
        <f t="shared" si="4"/>
        <v>0</v>
      </c>
      <c r="T11" s="542">
        <f t="shared" si="5"/>
        <v>21</v>
      </c>
      <c r="U11" s="542"/>
      <c r="V11" s="541">
        <f t="shared" si="6"/>
        <v>21</v>
      </c>
      <c r="W11" s="543">
        <f t="shared" si="7"/>
        <v>0</v>
      </c>
      <c r="X11" s="972" t="s">
        <v>532</v>
      </c>
      <c r="Y11" s="972" t="s">
        <v>492</v>
      </c>
      <c r="Z11" s="972" t="s">
        <v>29</v>
      </c>
      <c r="AA11" s="972">
        <v>2016</v>
      </c>
      <c r="AB11" s="968" t="s">
        <v>484</v>
      </c>
      <c r="AC11" s="973">
        <v>8</v>
      </c>
      <c r="AD11" s="974">
        <f t="shared" si="8"/>
        <v>2.625</v>
      </c>
      <c r="AE11" s="975">
        <v>23.45</v>
      </c>
      <c r="AF11" s="976">
        <f t="shared" si="9"/>
        <v>61.556249999999999</v>
      </c>
      <c r="AG11" s="1030" t="s">
        <v>279</v>
      </c>
      <c r="AH11" s="1007">
        <f t="shared" si="10"/>
        <v>61.556249999999999</v>
      </c>
      <c r="AI11" s="978">
        <f t="shared" si="11"/>
        <v>2.625</v>
      </c>
      <c r="AJ11" s="982">
        <f t="shared" si="12"/>
        <v>21</v>
      </c>
      <c r="AK11" s="1132" t="s">
        <v>439</v>
      </c>
      <c r="AL11" s="1088" t="s">
        <v>440</v>
      </c>
      <c r="AM11" s="1092" t="s">
        <v>2</v>
      </c>
    </row>
    <row r="12" spans="1:39" ht="13.6" customHeight="1">
      <c r="A12" s="966">
        <v>45471</v>
      </c>
      <c r="B12" s="967" t="s">
        <v>523</v>
      </c>
      <c r="C12" s="967" t="s">
        <v>427</v>
      </c>
      <c r="D12" s="968" t="s">
        <v>434</v>
      </c>
      <c r="E12" s="1029" t="s">
        <v>282</v>
      </c>
      <c r="F12" s="970">
        <v>149120</v>
      </c>
      <c r="G12" s="970"/>
      <c r="H12" s="970">
        <v>149120</v>
      </c>
      <c r="I12" s="970"/>
      <c r="J12" s="971">
        <f t="shared" si="0"/>
        <v>0</v>
      </c>
      <c r="K12" s="970">
        <v>149120</v>
      </c>
      <c r="L12" s="541">
        <f t="shared" si="1"/>
        <v>0</v>
      </c>
      <c r="M12" s="970">
        <v>149162</v>
      </c>
      <c r="N12" s="970"/>
      <c r="O12" s="541">
        <f t="shared" si="2"/>
        <v>42</v>
      </c>
      <c r="P12" s="541">
        <f t="shared" si="3"/>
        <v>42</v>
      </c>
      <c r="Q12" s="970">
        <v>149162</v>
      </c>
      <c r="R12" s="970"/>
      <c r="S12" s="971">
        <f t="shared" si="4"/>
        <v>0</v>
      </c>
      <c r="T12" s="542">
        <f t="shared" si="5"/>
        <v>42</v>
      </c>
      <c r="U12" s="542"/>
      <c r="V12" s="541">
        <f t="shared" si="6"/>
        <v>42</v>
      </c>
      <c r="W12" s="543">
        <f t="shared" si="7"/>
        <v>0</v>
      </c>
      <c r="X12" s="972" t="s">
        <v>532</v>
      </c>
      <c r="Y12" s="972" t="s">
        <v>492</v>
      </c>
      <c r="Z12" s="972" t="s">
        <v>29</v>
      </c>
      <c r="AA12" s="972">
        <v>2016</v>
      </c>
      <c r="AB12" s="968" t="s">
        <v>434</v>
      </c>
      <c r="AC12" s="973">
        <v>8</v>
      </c>
      <c r="AD12" s="974">
        <f t="shared" si="8"/>
        <v>5.25</v>
      </c>
      <c r="AE12" s="975">
        <v>23.45</v>
      </c>
      <c r="AF12" s="976">
        <f t="shared" si="9"/>
        <v>123.1125</v>
      </c>
      <c r="AG12" s="1030" t="s">
        <v>279</v>
      </c>
      <c r="AH12" s="1007">
        <f t="shared" si="10"/>
        <v>123.1125</v>
      </c>
      <c r="AI12" s="978">
        <f t="shared" si="11"/>
        <v>5.25</v>
      </c>
      <c r="AJ12" s="982">
        <f t="shared" si="12"/>
        <v>42</v>
      </c>
      <c r="AK12" s="1107">
        <v>357</v>
      </c>
      <c r="AL12" s="1067">
        <v>600</v>
      </c>
      <c r="AM12" s="1075">
        <v>45501</v>
      </c>
    </row>
    <row r="13" spans="1:39" ht="13.6" customHeight="1">
      <c r="A13" s="966">
        <v>45474</v>
      </c>
      <c r="B13" s="967" t="s">
        <v>524</v>
      </c>
      <c r="C13" s="967" t="s">
        <v>427</v>
      </c>
      <c r="D13" s="968" t="s">
        <v>502</v>
      </c>
      <c r="E13" s="1029" t="s">
        <v>282</v>
      </c>
      <c r="F13" s="970">
        <v>149162</v>
      </c>
      <c r="G13" s="970"/>
      <c r="H13" s="970">
        <v>149162</v>
      </c>
      <c r="I13" s="970"/>
      <c r="J13" s="971">
        <f t="shared" si="0"/>
        <v>0</v>
      </c>
      <c r="K13" s="970">
        <v>149162</v>
      </c>
      <c r="L13" s="541">
        <f t="shared" si="1"/>
        <v>0</v>
      </c>
      <c r="M13" s="970">
        <v>149192</v>
      </c>
      <c r="N13" s="970"/>
      <c r="O13" s="541">
        <f t="shared" si="2"/>
        <v>30</v>
      </c>
      <c r="P13" s="541">
        <f t="shared" si="3"/>
        <v>30</v>
      </c>
      <c r="Q13" s="970">
        <v>149192</v>
      </c>
      <c r="R13" s="970"/>
      <c r="S13" s="971">
        <f t="shared" si="4"/>
        <v>0</v>
      </c>
      <c r="T13" s="542">
        <f t="shared" si="5"/>
        <v>30</v>
      </c>
      <c r="U13" s="542"/>
      <c r="V13" s="541">
        <f t="shared" si="6"/>
        <v>30</v>
      </c>
      <c r="W13" s="543">
        <f t="shared" si="7"/>
        <v>0</v>
      </c>
      <c r="X13" s="972" t="s">
        <v>532</v>
      </c>
      <c r="Y13" s="972" t="s">
        <v>492</v>
      </c>
      <c r="Z13" s="972" t="s">
        <v>29</v>
      </c>
      <c r="AA13" s="972">
        <v>2016</v>
      </c>
      <c r="AB13" s="968" t="s">
        <v>502</v>
      </c>
      <c r="AC13" s="973">
        <v>8</v>
      </c>
      <c r="AD13" s="974">
        <f t="shared" si="8"/>
        <v>3.75</v>
      </c>
      <c r="AE13" s="975">
        <v>23.45</v>
      </c>
      <c r="AF13" s="976">
        <f t="shared" si="9"/>
        <v>87.9375</v>
      </c>
      <c r="AG13" s="1030" t="s">
        <v>279</v>
      </c>
      <c r="AH13" s="1007">
        <f t="shared" si="10"/>
        <v>87.9375</v>
      </c>
      <c r="AI13" s="978">
        <f t="shared" si="11"/>
        <v>3.75</v>
      </c>
      <c r="AJ13" s="982">
        <f t="shared" si="12"/>
        <v>30</v>
      </c>
      <c r="AK13" s="1132" t="s">
        <v>439</v>
      </c>
      <c r="AL13" s="1088" t="s">
        <v>440</v>
      </c>
      <c r="AM13" s="1092" t="s">
        <v>2</v>
      </c>
    </row>
    <row r="14" spans="1:39" ht="13.6" customHeight="1">
      <c r="A14" s="966">
        <v>45476</v>
      </c>
      <c r="B14" s="967" t="s">
        <v>239</v>
      </c>
      <c r="C14" s="967" t="s">
        <v>427</v>
      </c>
      <c r="D14" s="968" t="s">
        <v>525</v>
      </c>
      <c r="E14" s="1029" t="s">
        <v>282</v>
      </c>
      <c r="F14" s="970">
        <v>149192</v>
      </c>
      <c r="G14" s="970"/>
      <c r="H14" s="970">
        <v>149192</v>
      </c>
      <c r="I14" s="970"/>
      <c r="J14" s="971">
        <f t="shared" si="0"/>
        <v>0</v>
      </c>
      <c r="K14" s="970">
        <v>149192</v>
      </c>
      <c r="L14" s="541">
        <f t="shared" si="1"/>
        <v>0</v>
      </c>
      <c r="M14" s="970">
        <v>149240</v>
      </c>
      <c r="N14" s="970"/>
      <c r="O14" s="541">
        <f t="shared" si="2"/>
        <v>48</v>
      </c>
      <c r="P14" s="541">
        <f t="shared" si="3"/>
        <v>48</v>
      </c>
      <c r="Q14" s="970">
        <v>149240</v>
      </c>
      <c r="R14" s="970"/>
      <c r="S14" s="971">
        <f t="shared" si="4"/>
        <v>0</v>
      </c>
      <c r="T14" s="542">
        <f t="shared" si="5"/>
        <v>48</v>
      </c>
      <c r="U14" s="542"/>
      <c r="V14" s="541">
        <f t="shared" si="6"/>
        <v>48</v>
      </c>
      <c r="W14" s="543">
        <f t="shared" si="7"/>
        <v>0</v>
      </c>
      <c r="X14" s="972" t="s">
        <v>532</v>
      </c>
      <c r="Y14" s="972" t="s">
        <v>492</v>
      </c>
      <c r="Z14" s="972" t="s">
        <v>29</v>
      </c>
      <c r="AA14" s="972">
        <v>2016</v>
      </c>
      <c r="AB14" s="968" t="s">
        <v>525</v>
      </c>
      <c r="AC14" s="973">
        <v>8</v>
      </c>
      <c r="AD14" s="974">
        <f t="shared" si="8"/>
        <v>6</v>
      </c>
      <c r="AE14" s="975">
        <v>23.45</v>
      </c>
      <c r="AF14" s="976">
        <f t="shared" si="9"/>
        <v>140.69999999999999</v>
      </c>
      <c r="AG14" s="1030" t="s">
        <v>279</v>
      </c>
      <c r="AH14" s="1007">
        <f t="shared" si="10"/>
        <v>140.69999999999999</v>
      </c>
      <c r="AI14" s="978">
        <f t="shared" si="11"/>
        <v>6</v>
      </c>
      <c r="AJ14" s="982">
        <f t="shared" si="12"/>
        <v>48</v>
      </c>
      <c r="AK14" s="1107">
        <v>226</v>
      </c>
      <c r="AL14" s="1074">
        <v>300</v>
      </c>
      <c r="AM14" s="1073">
        <v>45477</v>
      </c>
    </row>
    <row r="15" spans="1:39" ht="13.6" customHeight="1">
      <c r="A15" s="966">
        <v>45477</v>
      </c>
      <c r="B15" s="967" t="s">
        <v>524</v>
      </c>
      <c r="C15" s="967" t="s">
        <v>208</v>
      </c>
      <c r="D15" s="968" t="s">
        <v>526</v>
      </c>
      <c r="E15" s="1029" t="s">
        <v>282</v>
      </c>
      <c r="F15" s="970">
        <v>149240</v>
      </c>
      <c r="G15" s="970"/>
      <c r="H15" s="970">
        <v>149240</v>
      </c>
      <c r="I15" s="970"/>
      <c r="J15" s="971">
        <f t="shared" si="0"/>
        <v>0</v>
      </c>
      <c r="K15" s="970">
        <v>149240</v>
      </c>
      <c r="L15" s="541">
        <f t="shared" si="1"/>
        <v>0</v>
      </c>
      <c r="M15" s="970">
        <v>149273</v>
      </c>
      <c r="N15" s="970"/>
      <c r="O15" s="541">
        <f t="shared" si="2"/>
        <v>33</v>
      </c>
      <c r="P15" s="541">
        <f t="shared" si="3"/>
        <v>33</v>
      </c>
      <c r="Q15" s="970">
        <v>149273</v>
      </c>
      <c r="R15" s="970"/>
      <c r="S15" s="971">
        <f t="shared" si="4"/>
        <v>0</v>
      </c>
      <c r="T15" s="542">
        <f t="shared" si="5"/>
        <v>33</v>
      </c>
      <c r="U15" s="542"/>
      <c r="V15" s="541">
        <f t="shared" si="6"/>
        <v>33</v>
      </c>
      <c r="W15" s="543">
        <f t="shared" si="7"/>
        <v>0</v>
      </c>
      <c r="X15" s="972" t="s">
        <v>532</v>
      </c>
      <c r="Y15" s="972" t="s">
        <v>492</v>
      </c>
      <c r="Z15" s="972" t="s">
        <v>29</v>
      </c>
      <c r="AA15" s="972">
        <v>2016</v>
      </c>
      <c r="AB15" s="968" t="s">
        <v>526</v>
      </c>
      <c r="AC15" s="973">
        <v>8</v>
      </c>
      <c r="AD15" s="974">
        <f t="shared" si="8"/>
        <v>4.125</v>
      </c>
      <c r="AE15" s="975">
        <v>23.45</v>
      </c>
      <c r="AF15" s="976">
        <f t="shared" si="9"/>
        <v>96.731250000000003</v>
      </c>
      <c r="AG15" s="1030" t="s">
        <v>279</v>
      </c>
      <c r="AH15" s="1007">
        <f t="shared" si="10"/>
        <v>96.731250000000003</v>
      </c>
      <c r="AI15" s="978">
        <f t="shared" si="11"/>
        <v>4.125</v>
      </c>
      <c r="AJ15" s="982">
        <f t="shared" si="12"/>
        <v>33</v>
      </c>
      <c r="AK15" s="1132" t="s">
        <v>439</v>
      </c>
      <c r="AL15" s="1088" t="s">
        <v>440</v>
      </c>
      <c r="AM15" s="1092" t="s">
        <v>2</v>
      </c>
    </row>
    <row r="16" spans="1:39">
      <c r="A16" s="966">
        <v>45479</v>
      </c>
      <c r="B16" s="967" t="s">
        <v>523</v>
      </c>
      <c r="C16" s="967" t="s">
        <v>208</v>
      </c>
      <c r="D16" s="968" t="s">
        <v>434</v>
      </c>
      <c r="E16" s="1029" t="s">
        <v>282</v>
      </c>
      <c r="F16" s="970">
        <v>149273</v>
      </c>
      <c r="G16" s="970"/>
      <c r="H16" s="970">
        <v>149273</v>
      </c>
      <c r="I16" s="970"/>
      <c r="J16" s="971">
        <f t="shared" si="0"/>
        <v>0</v>
      </c>
      <c r="K16" s="970">
        <v>149273</v>
      </c>
      <c r="L16" s="541">
        <f t="shared" si="1"/>
        <v>0</v>
      </c>
      <c r="M16" s="970">
        <v>149355</v>
      </c>
      <c r="N16" s="970"/>
      <c r="O16" s="541">
        <f t="shared" si="2"/>
        <v>82</v>
      </c>
      <c r="P16" s="541">
        <f t="shared" si="3"/>
        <v>82</v>
      </c>
      <c r="Q16" s="970">
        <v>149355</v>
      </c>
      <c r="R16" s="970"/>
      <c r="S16" s="971">
        <f t="shared" si="4"/>
        <v>0</v>
      </c>
      <c r="T16" s="542">
        <f t="shared" si="5"/>
        <v>82</v>
      </c>
      <c r="U16" s="542"/>
      <c r="V16" s="541">
        <f t="shared" si="6"/>
        <v>82</v>
      </c>
      <c r="W16" s="543">
        <f t="shared" si="7"/>
        <v>0</v>
      </c>
      <c r="X16" s="972" t="s">
        <v>532</v>
      </c>
      <c r="Y16" s="972" t="s">
        <v>492</v>
      </c>
      <c r="Z16" s="972" t="s">
        <v>29</v>
      </c>
      <c r="AA16" s="972">
        <v>2016</v>
      </c>
      <c r="AB16" s="968" t="s">
        <v>434</v>
      </c>
      <c r="AC16" s="973">
        <v>8</v>
      </c>
      <c r="AD16" s="974">
        <f t="shared" si="8"/>
        <v>10.25</v>
      </c>
      <c r="AE16" s="975">
        <v>23.45</v>
      </c>
      <c r="AF16" s="976">
        <f t="shared" si="9"/>
        <v>240.36249999999998</v>
      </c>
      <c r="AG16" s="1030" t="s">
        <v>279</v>
      </c>
      <c r="AH16" s="1007">
        <f t="shared" si="10"/>
        <v>240.36249999999998</v>
      </c>
      <c r="AI16" s="978">
        <f t="shared" si="11"/>
        <v>10.25</v>
      </c>
      <c r="AJ16" s="982">
        <f t="shared" si="12"/>
        <v>82</v>
      </c>
      <c r="AK16" s="1107">
        <v>334</v>
      </c>
      <c r="AL16" s="1074">
        <v>300</v>
      </c>
      <c r="AM16" s="1073">
        <v>45481</v>
      </c>
    </row>
    <row r="17" spans="1:39">
      <c r="A17" s="966">
        <v>45482</v>
      </c>
      <c r="B17" s="967" t="s">
        <v>239</v>
      </c>
      <c r="C17" s="967" t="s">
        <v>208</v>
      </c>
      <c r="D17" s="968" t="s">
        <v>485</v>
      </c>
      <c r="E17" s="1029" t="s">
        <v>282</v>
      </c>
      <c r="F17" s="970">
        <v>149355</v>
      </c>
      <c r="G17" s="970"/>
      <c r="H17" s="970">
        <v>149355</v>
      </c>
      <c r="I17" s="970"/>
      <c r="J17" s="971">
        <f t="shared" si="0"/>
        <v>0</v>
      </c>
      <c r="K17" s="970">
        <v>149355</v>
      </c>
      <c r="L17" s="541">
        <f t="shared" si="1"/>
        <v>0</v>
      </c>
      <c r="M17" s="970">
        <v>149399</v>
      </c>
      <c r="N17" s="970"/>
      <c r="O17" s="541">
        <f t="shared" si="2"/>
        <v>44</v>
      </c>
      <c r="P17" s="541">
        <f t="shared" si="3"/>
        <v>44</v>
      </c>
      <c r="Q17" s="970">
        <v>149399</v>
      </c>
      <c r="R17" s="970"/>
      <c r="S17" s="971">
        <f t="shared" si="4"/>
        <v>0</v>
      </c>
      <c r="T17" s="542">
        <f t="shared" si="5"/>
        <v>44</v>
      </c>
      <c r="U17" s="542"/>
      <c r="V17" s="541">
        <f t="shared" si="6"/>
        <v>44</v>
      </c>
      <c r="W17" s="543">
        <f t="shared" si="7"/>
        <v>0</v>
      </c>
      <c r="X17" s="972" t="s">
        <v>532</v>
      </c>
      <c r="Y17" s="972" t="s">
        <v>492</v>
      </c>
      <c r="Z17" s="972" t="s">
        <v>29</v>
      </c>
      <c r="AA17" s="972">
        <v>2016</v>
      </c>
      <c r="AB17" s="968" t="s">
        <v>485</v>
      </c>
      <c r="AC17" s="973">
        <v>8</v>
      </c>
      <c r="AD17" s="974">
        <f t="shared" si="8"/>
        <v>5.5</v>
      </c>
      <c r="AE17" s="975">
        <v>23.45</v>
      </c>
      <c r="AF17" s="976">
        <f t="shared" si="9"/>
        <v>128.97499999999999</v>
      </c>
      <c r="AG17" s="1030" t="s">
        <v>279</v>
      </c>
      <c r="AH17" s="1007">
        <f t="shared" si="10"/>
        <v>128.97499999999999</v>
      </c>
      <c r="AI17" s="978">
        <f t="shared" si="11"/>
        <v>5.5</v>
      </c>
      <c r="AJ17" s="982">
        <f t="shared" si="12"/>
        <v>44</v>
      </c>
      <c r="AK17" s="1133"/>
      <c r="AL17" s="1087"/>
      <c r="AM17" s="1090"/>
    </row>
    <row r="18" spans="1:39">
      <c r="A18" s="966">
        <v>45484</v>
      </c>
      <c r="B18" s="967" t="s">
        <v>239</v>
      </c>
      <c r="C18" s="967" t="s">
        <v>208</v>
      </c>
      <c r="D18" s="968" t="s">
        <v>485</v>
      </c>
      <c r="E18" s="1029" t="s">
        <v>282</v>
      </c>
      <c r="F18" s="970">
        <v>149399</v>
      </c>
      <c r="G18" s="970"/>
      <c r="H18" s="970">
        <v>149399</v>
      </c>
      <c r="I18" s="970"/>
      <c r="J18" s="971">
        <f t="shared" si="0"/>
        <v>0</v>
      </c>
      <c r="K18" s="970">
        <v>149399</v>
      </c>
      <c r="L18" s="541">
        <f t="shared" si="1"/>
        <v>0</v>
      </c>
      <c r="M18" s="970">
        <v>149457</v>
      </c>
      <c r="N18" s="970"/>
      <c r="O18" s="541">
        <f t="shared" si="2"/>
        <v>58</v>
      </c>
      <c r="P18" s="541">
        <f t="shared" si="3"/>
        <v>58</v>
      </c>
      <c r="Q18" s="970">
        <v>149457</v>
      </c>
      <c r="R18" s="970"/>
      <c r="S18" s="971">
        <f t="shared" si="4"/>
        <v>0</v>
      </c>
      <c r="T18" s="542">
        <f t="shared" si="5"/>
        <v>58</v>
      </c>
      <c r="U18" s="542"/>
      <c r="V18" s="541">
        <f t="shared" si="6"/>
        <v>58</v>
      </c>
      <c r="W18" s="543">
        <f t="shared" si="7"/>
        <v>0</v>
      </c>
      <c r="X18" s="972" t="s">
        <v>532</v>
      </c>
      <c r="Y18" s="972" t="s">
        <v>492</v>
      </c>
      <c r="Z18" s="972" t="s">
        <v>29</v>
      </c>
      <c r="AA18" s="972">
        <v>2016</v>
      </c>
      <c r="AB18" s="968" t="s">
        <v>485</v>
      </c>
      <c r="AC18" s="973">
        <v>8</v>
      </c>
      <c r="AD18" s="974">
        <f t="shared" si="8"/>
        <v>7.25</v>
      </c>
      <c r="AE18" s="975">
        <v>23.45</v>
      </c>
      <c r="AF18" s="976">
        <f t="shared" si="9"/>
        <v>170.01249999999999</v>
      </c>
      <c r="AG18" s="1030" t="s">
        <v>279</v>
      </c>
      <c r="AH18" s="1007">
        <f t="shared" si="10"/>
        <v>170.01249999999999</v>
      </c>
      <c r="AI18" s="978">
        <f t="shared" si="11"/>
        <v>7.25</v>
      </c>
      <c r="AJ18" s="982">
        <f t="shared" si="12"/>
        <v>58</v>
      </c>
      <c r="AK18" s="1133"/>
      <c r="AL18" s="1087"/>
      <c r="AM18" s="1090"/>
    </row>
    <row r="19" spans="1:39" ht="12.1" customHeight="1">
      <c r="A19" s="966">
        <v>45489</v>
      </c>
      <c r="B19" s="967" t="s">
        <v>524</v>
      </c>
      <c r="C19" s="967" t="s">
        <v>208</v>
      </c>
      <c r="D19" s="968" t="s">
        <v>485</v>
      </c>
      <c r="E19" s="1029" t="s">
        <v>282</v>
      </c>
      <c r="F19" s="970">
        <v>149457</v>
      </c>
      <c r="G19" s="970"/>
      <c r="H19" s="970">
        <v>149457</v>
      </c>
      <c r="I19" s="970"/>
      <c r="J19" s="971">
        <f t="shared" si="0"/>
        <v>0</v>
      </c>
      <c r="K19" s="970">
        <v>149457</v>
      </c>
      <c r="L19" s="541">
        <f t="shared" si="1"/>
        <v>0</v>
      </c>
      <c r="M19" s="970">
        <v>149501</v>
      </c>
      <c r="N19" s="970"/>
      <c r="O19" s="541">
        <f t="shared" si="2"/>
        <v>44</v>
      </c>
      <c r="P19" s="541">
        <f t="shared" si="3"/>
        <v>44</v>
      </c>
      <c r="Q19" s="970">
        <v>149501</v>
      </c>
      <c r="R19" s="970"/>
      <c r="S19" s="971">
        <f t="shared" si="4"/>
        <v>0</v>
      </c>
      <c r="T19" s="542">
        <f t="shared" si="5"/>
        <v>44</v>
      </c>
      <c r="U19" s="542"/>
      <c r="V19" s="541">
        <f t="shared" si="6"/>
        <v>44</v>
      </c>
      <c r="W19" s="543">
        <f t="shared" si="7"/>
        <v>0</v>
      </c>
      <c r="X19" s="972" t="s">
        <v>532</v>
      </c>
      <c r="Y19" s="972" t="s">
        <v>492</v>
      </c>
      <c r="Z19" s="972" t="s">
        <v>29</v>
      </c>
      <c r="AA19" s="972">
        <v>2016</v>
      </c>
      <c r="AB19" s="968" t="s">
        <v>485</v>
      </c>
      <c r="AC19" s="973">
        <v>8</v>
      </c>
      <c r="AD19" s="974">
        <f t="shared" si="8"/>
        <v>5.5</v>
      </c>
      <c r="AE19" s="975">
        <v>23.45</v>
      </c>
      <c r="AF19" s="976">
        <f t="shared" si="9"/>
        <v>128.97499999999999</v>
      </c>
      <c r="AG19" s="1030" t="s">
        <v>279</v>
      </c>
      <c r="AH19" s="1007">
        <f t="shared" si="10"/>
        <v>128.97499999999999</v>
      </c>
      <c r="AI19" s="978">
        <f t="shared" si="11"/>
        <v>5.5</v>
      </c>
      <c r="AJ19" s="982">
        <f t="shared" si="12"/>
        <v>44</v>
      </c>
      <c r="AK19" s="1133"/>
      <c r="AL19" s="1087"/>
      <c r="AM19" s="1090"/>
    </row>
    <row r="20" spans="1:39" ht="12.1" customHeight="1">
      <c r="A20" s="966">
        <v>45490</v>
      </c>
      <c r="B20" s="967" t="s">
        <v>524</v>
      </c>
      <c r="C20" s="967" t="s">
        <v>208</v>
      </c>
      <c r="D20" s="968" t="s">
        <v>485</v>
      </c>
      <c r="E20" s="1029" t="s">
        <v>282</v>
      </c>
      <c r="F20" s="970">
        <v>149501</v>
      </c>
      <c r="G20" s="970"/>
      <c r="H20" s="970">
        <v>149501</v>
      </c>
      <c r="I20" s="970"/>
      <c r="J20" s="971">
        <f t="shared" si="0"/>
        <v>0</v>
      </c>
      <c r="K20" s="970">
        <v>149501</v>
      </c>
      <c r="L20" s="541">
        <f t="shared" si="1"/>
        <v>0</v>
      </c>
      <c r="M20" s="970">
        <v>149569</v>
      </c>
      <c r="N20" s="970"/>
      <c r="O20" s="541">
        <f t="shared" si="2"/>
        <v>68</v>
      </c>
      <c r="P20" s="541">
        <f t="shared" si="3"/>
        <v>68</v>
      </c>
      <c r="Q20" s="970">
        <v>149569</v>
      </c>
      <c r="R20" s="970"/>
      <c r="S20" s="971">
        <f t="shared" si="4"/>
        <v>0</v>
      </c>
      <c r="T20" s="542">
        <f t="shared" si="5"/>
        <v>68</v>
      </c>
      <c r="U20" s="542"/>
      <c r="V20" s="541">
        <f t="shared" si="6"/>
        <v>68</v>
      </c>
      <c r="W20" s="543">
        <f t="shared" si="7"/>
        <v>0</v>
      </c>
      <c r="X20" s="972" t="s">
        <v>532</v>
      </c>
      <c r="Y20" s="972" t="s">
        <v>492</v>
      </c>
      <c r="Z20" s="972" t="s">
        <v>29</v>
      </c>
      <c r="AA20" s="972">
        <v>2016</v>
      </c>
      <c r="AB20" s="968" t="s">
        <v>485</v>
      </c>
      <c r="AC20" s="973">
        <v>8</v>
      </c>
      <c r="AD20" s="974">
        <f t="shared" si="8"/>
        <v>8.5</v>
      </c>
      <c r="AE20" s="975">
        <v>23.45</v>
      </c>
      <c r="AF20" s="976">
        <f t="shared" si="9"/>
        <v>199.32499999999999</v>
      </c>
      <c r="AG20" s="1030" t="s">
        <v>279</v>
      </c>
      <c r="AH20" s="1007">
        <f t="shared" si="10"/>
        <v>199.32499999999999</v>
      </c>
      <c r="AI20" s="978">
        <f t="shared" si="11"/>
        <v>8.5</v>
      </c>
      <c r="AJ20" s="982">
        <f t="shared" si="12"/>
        <v>68</v>
      </c>
      <c r="AK20" s="1132" t="s">
        <v>439</v>
      </c>
      <c r="AL20" s="1088" t="s">
        <v>440</v>
      </c>
      <c r="AM20" s="1092" t="s">
        <v>2</v>
      </c>
    </row>
    <row r="21" spans="1:39">
      <c r="A21" s="966">
        <v>45491</v>
      </c>
      <c r="B21" s="967" t="s">
        <v>239</v>
      </c>
      <c r="C21" s="967" t="s">
        <v>208</v>
      </c>
      <c r="D21" s="968" t="s">
        <v>485</v>
      </c>
      <c r="E21" s="1029" t="s">
        <v>282</v>
      </c>
      <c r="F21" s="970">
        <v>149569</v>
      </c>
      <c r="G21" s="970"/>
      <c r="H21" s="970">
        <v>149569</v>
      </c>
      <c r="I21" s="970"/>
      <c r="J21" s="971">
        <f t="shared" si="0"/>
        <v>0</v>
      </c>
      <c r="K21" s="970">
        <v>149569</v>
      </c>
      <c r="L21" s="541">
        <f t="shared" si="1"/>
        <v>0</v>
      </c>
      <c r="M21" s="970">
        <v>149596</v>
      </c>
      <c r="N21" s="970"/>
      <c r="O21" s="541">
        <f t="shared" si="2"/>
        <v>27</v>
      </c>
      <c r="P21" s="541">
        <f t="shared" si="3"/>
        <v>27</v>
      </c>
      <c r="Q21" s="970">
        <v>149596</v>
      </c>
      <c r="R21" s="970"/>
      <c r="S21" s="971">
        <f t="shared" si="4"/>
        <v>0</v>
      </c>
      <c r="T21" s="542">
        <f t="shared" si="5"/>
        <v>27</v>
      </c>
      <c r="U21" s="542"/>
      <c r="V21" s="541">
        <f t="shared" si="6"/>
        <v>27</v>
      </c>
      <c r="W21" s="543">
        <f t="shared" si="7"/>
        <v>0</v>
      </c>
      <c r="X21" s="972" t="s">
        <v>532</v>
      </c>
      <c r="Y21" s="972" t="s">
        <v>492</v>
      </c>
      <c r="Z21" s="972" t="s">
        <v>29</v>
      </c>
      <c r="AA21" s="972">
        <v>2016</v>
      </c>
      <c r="AB21" s="968" t="s">
        <v>485</v>
      </c>
      <c r="AC21" s="973">
        <v>8</v>
      </c>
      <c r="AD21" s="974">
        <f t="shared" si="8"/>
        <v>3.375</v>
      </c>
      <c r="AE21" s="975">
        <v>23.45</v>
      </c>
      <c r="AF21" s="976">
        <f t="shared" si="9"/>
        <v>79.143749999999997</v>
      </c>
      <c r="AG21" s="1030" t="s">
        <v>279</v>
      </c>
      <c r="AH21" s="1007">
        <f t="shared" si="10"/>
        <v>79.143749999999997</v>
      </c>
      <c r="AI21" s="978">
        <f t="shared" si="11"/>
        <v>3.375</v>
      </c>
      <c r="AJ21" s="982">
        <f t="shared" si="12"/>
        <v>27</v>
      </c>
      <c r="AK21" s="1107">
        <v>700</v>
      </c>
      <c r="AL21" s="1074">
        <v>700</v>
      </c>
      <c r="AM21" s="1073">
        <v>45492</v>
      </c>
    </row>
    <row r="22" spans="1:39" ht="12.1" customHeight="1">
      <c r="A22" s="966">
        <v>45492</v>
      </c>
      <c r="B22" s="967" t="s">
        <v>239</v>
      </c>
      <c r="C22" s="967" t="s">
        <v>208</v>
      </c>
      <c r="D22" s="968" t="s">
        <v>485</v>
      </c>
      <c r="E22" s="1029" t="s">
        <v>282</v>
      </c>
      <c r="F22" s="970">
        <v>149596</v>
      </c>
      <c r="G22" s="970"/>
      <c r="H22" s="970">
        <v>149596</v>
      </c>
      <c r="I22" s="970"/>
      <c r="J22" s="971">
        <f t="shared" si="0"/>
        <v>0</v>
      </c>
      <c r="K22" s="970">
        <v>149596</v>
      </c>
      <c r="L22" s="541">
        <f t="shared" si="1"/>
        <v>0</v>
      </c>
      <c r="M22" s="970">
        <v>149629</v>
      </c>
      <c r="N22" s="970"/>
      <c r="O22" s="541">
        <f t="shared" si="2"/>
        <v>33</v>
      </c>
      <c r="P22" s="541">
        <f t="shared" si="3"/>
        <v>33</v>
      </c>
      <c r="Q22" s="970">
        <v>149629</v>
      </c>
      <c r="R22" s="970"/>
      <c r="S22" s="971">
        <f t="shared" si="4"/>
        <v>0</v>
      </c>
      <c r="T22" s="542">
        <f t="shared" si="5"/>
        <v>33</v>
      </c>
      <c r="U22" s="542"/>
      <c r="V22" s="541">
        <f t="shared" si="6"/>
        <v>33</v>
      </c>
      <c r="W22" s="543">
        <f t="shared" si="7"/>
        <v>0</v>
      </c>
      <c r="X22" s="972" t="s">
        <v>532</v>
      </c>
      <c r="Y22" s="972" t="s">
        <v>492</v>
      </c>
      <c r="Z22" s="972" t="s">
        <v>29</v>
      </c>
      <c r="AA22" s="972">
        <v>2016</v>
      </c>
      <c r="AB22" s="968" t="s">
        <v>485</v>
      </c>
      <c r="AC22" s="973">
        <v>8</v>
      </c>
      <c r="AD22" s="974">
        <f t="shared" si="8"/>
        <v>4.125</v>
      </c>
      <c r="AE22" s="975">
        <v>23.45</v>
      </c>
      <c r="AF22" s="976">
        <f t="shared" si="9"/>
        <v>96.731250000000003</v>
      </c>
      <c r="AG22" s="1030" t="s">
        <v>279</v>
      </c>
      <c r="AH22" s="1007">
        <f t="shared" si="10"/>
        <v>96.731250000000003</v>
      </c>
      <c r="AI22" s="978">
        <f t="shared" si="11"/>
        <v>4.125</v>
      </c>
      <c r="AJ22" s="982">
        <f t="shared" si="12"/>
        <v>33</v>
      </c>
      <c r="AK22" s="1133"/>
      <c r="AL22" s="1087"/>
      <c r="AM22" s="1090"/>
    </row>
    <row r="23" spans="1:39">
      <c r="A23" s="966">
        <v>45493</v>
      </c>
      <c r="B23" s="967" t="s">
        <v>239</v>
      </c>
      <c r="C23" s="967" t="s">
        <v>208</v>
      </c>
      <c r="D23" s="968" t="s">
        <v>434</v>
      </c>
      <c r="E23" s="1029" t="s">
        <v>282</v>
      </c>
      <c r="F23" s="970">
        <v>149629</v>
      </c>
      <c r="G23" s="970"/>
      <c r="H23" s="970">
        <v>149629</v>
      </c>
      <c r="I23" s="970"/>
      <c r="J23" s="971">
        <f t="shared" si="0"/>
        <v>0</v>
      </c>
      <c r="K23" s="970">
        <v>149629</v>
      </c>
      <c r="L23" s="541">
        <f t="shared" si="1"/>
        <v>0</v>
      </c>
      <c r="M23" s="970">
        <v>149732</v>
      </c>
      <c r="N23" s="970"/>
      <c r="O23" s="541">
        <f t="shared" si="2"/>
        <v>103</v>
      </c>
      <c r="P23" s="541">
        <f t="shared" si="3"/>
        <v>103</v>
      </c>
      <c r="Q23" s="970">
        <v>149732</v>
      </c>
      <c r="R23" s="970"/>
      <c r="S23" s="971">
        <f t="shared" si="4"/>
        <v>0</v>
      </c>
      <c r="T23" s="542">
        <f t="shared" si="5"/>
        <v>103</v>
      </c>
      <c r="U23" s="542"/>
      <c r="V23" s="541">
        <f t="shared" si="6"/>
        <v>103</v>
      </c>
      <c r="W23" s="543">
        <f t="shared" si="7"/>
        <v>0</v>
      </c>
      <c r="X23" s="972" t="s">
        <v>532</v>
      </c>
      <c r="Y23" s="972" t="s">
        <v>492</v>
      </c>
      <c r="Z23" s="972" t="s">
        <v>29</v>
      </c>
      <c r="AA23" s="972">
        <v>2016</v>
      </c>
      <c r="AB23" s="968" t="s">
        <v>434</v>
      </c>
      <c r="AC23" s="973">
        <v>8</v>
      </c>
      <c r="AD23" s="974">
        <f t="shared" si="8"/>
        <v>12.875</v>
      </c>
      <c r="AE23" s="975">
        <v>23.45</v>
      </c>
      <c r="AF23" s="976">
        <f t="shared" si="9"/>
        <v>301.91874999999999</v>
      </c>
      <c r="AG23" s="1030" t="s">
        <v>279</v>
      </c>
      <c r="AH23" s="1007">
        <f t="shared" si="10"/>
        <v>301.91874999999999</v>
      </c>
      <c r="AI23" s="978">
        <f t="shared" si="11"/>
        <v>12.875</v>
      </c>
      <c r="AJ23" s="982">
        <f t="shared" si="12"/>
        <v>103</v>
      </c>
      <c r="AK23" s="1133"/>
      <c r="AL23" s="1087"/>
      <c r="AM23" s="1090"/>
    </row>
    <row r="24" spans="1:39" ht="12.75" customHeight="1">
      <c r="A24" s="966">
        <v>45495</v>
      </c>
      <c r="B24" s="967" t="s">
        <v>524</v>
      </c>
      <c r="C24" s="967" t="s">
        <v>208</v>
      </c>
      <c r="D24" s="968" t="s">
        <v>485</v>
      </c>
      <c r="E24" s="1029" t="s">
        <v>282</v>
      </c>
      <c r="F24" s="970">
        <v>149732</v>
      </c>
      <c r="G24" s="970"/>
      <c r="H24" s="970">
        <v>149732</v>
      </c>
      <c r="I24" s="970"/>
      <c r="J24" s="971">
        <f t="shared" si="0"/>
        <v>0</v>
      </c>
      <c r="K24" s="970">
        <v>149732</v>
      </c>
      <c r="L24" s="541">
        <f t="shared" si="1"/>
        <v>0</v>
      </c>
      <c r="M24" s="970">
        <v>149756</v>
      </c>
      <c r="N24" s="970"/>
      <c r="O24" s="541">
        <f t="shared" si="2"/>
        <v>24</v>
      </c>
      <c r="P24" s="541">
        <f t="shared" si="3"/>
        <v>24</v>
      </c>
      <c r="Q24" s="970">
        <v>149756</v>
      </c>
      <c r="R24" s="970"/>
      <c r="S24" s="971">
        <f t="shared" si="4"/>
        <v>0</v>
      </c>
      <c r="T24" s="542">
        <f t="shared" si="5"/>
        <v>24</v>
      </c>
      <c r="U24" s="542"/>
      <c r="V24" s="541">
        <f t="shared" si="6"/>
        <v>24</v>
      </c>
      <c r="W24" s="543">
        <f t="shared" si="7"/>
        <v>0</v>
      </c>
      <c r="X24" s="972" t="s">
        <v>532</v>
      </c>
      <c r="Y24" s="972" t="s">
        <v>492</v>
      </c>
      <c r="Z24" s="972" t="s">
        <v>29</v>
      </c>
      <c r="AA24" s="972">
        <v>2016</v>
      </c>
      <c r="AB24" s="968" t="s">
        <v>485</v>
      </c>
      <c r="AC24" s="973">
        <v>8</v>
      </c>
      <c r="AD24" s="974">
        <f t="shared" si="8"/>
        <v>3</v>
      </c>
      <c r="AE24" s="975">
        <v>23.45</v>
      </c>
      <c r="AF24" s="976">
        <f t="shared" si="9"/>
        <v>70.349999999999994</v>
      </c>
      <c r="AG24" s="1030" t="s">
        <v>279</v>
      </c>
      <c r="AH24" s="1007">
        <f t="shared" si="10"/>
        <v>70.349999999999994</v>
      </c>
      <c r="AI24" s="978">
        <f t="shared" si="11"/>
        <v>3</v>
      </c>
      <c r="AJ24" s="982">
        <f t="shared" si="12"/>
        <v>24</v>
      </c>
      <c r="AK24" s="1133"/>
      <c r="AL24" s="1087"/>
      <c r="AM24" s="1090"/>
    </row>
    <row r="25" spans="1:39">
      <c r="A25" s="966">
        <v>45499</v>
      </c>
      <c r="B25" s="967" t="s">
        <v>478</v>
      </c>
      <c r="C25" s="967" t="s">
        <v>427</v>
      </c>
      <c r="D25" s="968" t="s">
        <v>484</v>
      </c>
      <c r="E25" s="1029" t="s">
        <v>282</v>
      </c>
      <c r="F25" s="970">
        <v>149756</v>
      </c>
      <c r="G25" s="970"/>
      <c r="H25" s="970">
        <v>149756</v>
      </c>
      <c r="I25" s="970"/>
      <c r="J25" s="971">
        <f t="shared" si="0"/>
        <v>0</v>
      </c>
      <c r="K25" s="970">
        <v>149756</v>
      </c>
      <c r="L25" s="541">
        <f t="shared" si="1"/>
        <v>0</v>
      </c>
      <c r="M25" s="970">
        <v>149822</v>
      </c>
      <c r="N25" s="970"/>
      <c r="O25" s="541">
        <f t="shared" si="2"/>
        <v>66</v>
      </c>
      <c r="P25" s="541">
        <f t="shared" si="3"/>
        <v>66</v>
      </c>
      <c r="Q25" s="970">
        <v>149822</v>
      </c>
      <c r="R25" s="970"/>
      <c r="S25" s="971">
        <f t="shared" si="4"/>
        <v>0</v>
      </c>
      <c r="T25" s="542">
        <f t="shared" si="5"/>
        <v>66</v>
      </c>
      <c r="U25" s="542"/>
      <c r="V25" s="541">
        <f t="shared" si="6"/>
        <v>66</v>
      </c>
      <c r="W25" s="543">
        <f t="shared" si="7"/>
        <v>0</v>
      </c>
      <c r="X25" s="972" t="s">
        <v>532</v>
      </c>
      <c r="Y25" s="972" t="s">
        <v>492</v>
      </c>
      <c r="Z25" s="972" t="s">
        <v>29</v>
      </c>
      <c r="AA25" s="972">
        <v>2016</v>
      </c>
      <c r="AB25" s="968" t="s">
        <v>484</v>
      </c>
      <c r="AC25" s="973">
        <v>8</v>
      </c>
      <c r="AD25" s="974">
        <f t="shared" si="8"/>
        <v>8.25</v>
      </c>
      <c r="AE25" s="975">
        <v>23.45</v>
      </c>
      <c r="AF25" s="976">
        <f t="shared" si="9"/>
        <v>193.46250000000001</v>
      </c>
      <c r="AG25" s="1030" t="s">
        <v>279</v>
      </c>
      <c r="AH25" s="1007">
        <f>AF25</f>
        <v>193.46250000000001</v>
      </c>
      <c r="AI25" s="978">
        <f t="shared" si="11"/>
        <v>8.25</v>
      </c>
      <c r="AJ25" s="982">
        <f t="shared" si="12"/>
        <v>66</v>
      </c>
      <c r="AK25" s="1132" t="s">
        <v>439</v>
      </c>
      <c r="AL25" s="1088" t="s">
        <v>440</v>
      </c>
      <c r="AM25" s="1092" t="s">
        <v>2</v>
      </c>
    </row>
    <row r="26" spans="1:39">
      <c r="A26" s="966">
        <v>45500</v>
      </c>
      <c r="B26" s="967" t="s">
        <v>524</v>
      </c>
      <c r="C26" s="967" t="s">
        <v>208</v>
      </c>
      <c r="D26" s="968" t="s">
        <v>434</v>
      </c>
      <c r="E26" s="1029" t="s">
        <v>282</v>
      </c>
      <c r="F26" s="970">
        <v>149822</v>
      </c>
      <c r="G26" s="970"/>
      <c r="H26" s="970">
        <v>149822</v>
      </c>
      <c r="I26" s="970"/>
      <c r="J26" s="971">
        <f t="shared" si="0"/>
        <v>0</v>
      </c>
      <c r="K26" s="970">
        <v>149822</v>
      </c>
      <c r="L26" s="541">
        <f t="shared" si="1"/>
        <v>0</v>
      </c>
      <c r="M26" s="970">
        <v>149892</v>
      </c>
      <c r="N26" s="970"/>
      <c r="O26" s="541">
        <f t="shared" si="2"/>
        <v>70</v>
      </c>
      <c r="P26" s="541">
        <f t="shared" si="3"/>
        <v>70</v>
      </c>
      <c r="Q26" s="970">
        <v>149892</v>
      </c>
      <c r="R26" s="970"/>
      <c r="S26" s="971">
        <f t="shared" si="4"/>
        <v>0</v>
      </c>
      <c r="T26" s="542">
        <f t="shared" si="5"/>
        <v>70</v>
      </c>
      <c r="U26" s="542"/>
      <c r="V26" s="541">
        <f t="shared" si="6"/>
        <v>70</v>
      </c>
      <c r="W26" s="543">
        <f t="shared" si="7"/>
        <v>0</v>
      </c>
      <c r="X26" s="972" t="s">
        <v>532</v>
      </c>
      <c r="Y26" s="972" t="s">
        <v>492</v>
      </c>
      <c r="Z26" s="972" t="s">
        <v>29</v>
      </c>
      <c r="AA26" s="972">
        <v>2016</v>
      </c>
      <c r="AB26" s="968" t="s">
        <v>434</v>
      </c>
      <c r="AC26" s="973">
        <v>8</v>
      </c>
      <c r="AD26" s="974">
        <f t="shared" si="8"/>
        <v>8.75</v>
      </c>
      <c r="AE26" s="975">
        <v>23.45</v>
      </c>
      <c r="AF26" s="976">
        <f t="shared" si="9"/>
        <v>205.1875</v>
      </c>
      <c r="AG26" s="1030" t="s">
        <v>279</v>
      </c>
      <c r="AH26" s="1007">
        <f t="shared" ref="AH26:AH27" si="13">AF26</f>
        <v>205.1875</v>
      </c>
      <c r="AI26" s="978">
        <f t="shared" si="11"/>
        <v>8.75</v>
      </c>
      <c r="AJ26" s="982">
        <f t="shared" si="12"/>
        <v>70</v>
      </c>
      <c r="AK26" s="1107">
        <v>859</v>
      </c>
      <c r="AL26" s="1074">
        <v>700</v>
      </c>
      <c r="AM26" s="1073">
        <v>45503</v>
      </c>
    </row>
    <row r="27" spans="1:39">
      <c r="A27" s="966">
        <v>45509</v>
      </c>
      <c r="B27" s="967" t="s">
        <v>523</v>
      </c>
      <c r="C27" s="967" t="s">
        <v>208</v>
      </c>
      <c r="D27" s="968" t="s">
        <v>527</v>
      </c>
      <c r="E27" s="1029" t="s">
        <v>282</v>
      </c>
      <c r="F27" s="970">
        <v>149892</v>
      </c>
      <c r="G27" s="970"/>
      <c r="H27" s="970">
        <v>149892</v>
      </c>
      <c r="I27" s="970"/>
      <c r="J27" s="971">
        <f t="shared" si="0"/>
        <v>0</v>
      </c>
      <c r="K27" s="970">
        <v>149892</v>
      </c>
      <c r="L27" s="541">
        <f t="shared" si="1"/>
        <v>0</v>
      </c>
      <c r="M27" s="970">
        <v>149914</v>
      </c>
      <c r="N27" s="970"/>
      <c r="O27" s="541">
        <f t="shared" si="2"/>
        <v>22</v>
      </c>
      <c r="P27" s="541">
        <f t="shared" si="3"/>
        <v>22</v>
      </c>
      <c r="Q27" s="970">
        <v>149914</v>
      </c>
      <c r="R27" s="970"/>
      <c r="S27" s="971">
        <f t="shared" si="4"/>
        <v>0</v>
      </c>
      <c r="T27" s="542">
        <f t="shared" si="5"/>
        <v>22</v>
      </c>
      <c r="U27" s="542"/>
      <c r="V27" s="541">
        <f t="shared" si="6"/>
        <v>22</v>
      </c>
      <c r="W27" s="543">
        <f t="shared" si="7"/>
        <v>0</v>
      </c>
      <c r="X27" s="972" t="s">
        <v>532</v>
      </c>
      <c r="Y27" s="972" t="s">
        <v>492</v>
      </c>
      <c r="Z27" s="972" t="s">
        <v>29</v>
      </c>
      <c r="AA27" s="972">
        <v>2016</v>
      </c>
      <c r="AB27" s="968" t="s">
        <v>527</v>
      </c>
      <c r="AC27" s="973">
        <v>8</v>
      </c>
      <c r="AD27" s="974">
        <f t="shared" si="8"/>
        <v>2.75</v>
      </c>
      <c r="AE27" s="975">
        <v>23.45</v>
      </c>
      <c r="AF27" s="976">
        <f t="shared" si="9"/>
        <v>64.487499999999997</v>
      </c>
      <c r="AG27" s="1030" t="s">
        <v>279</v>
      </c>
      <c r="AH27" s="1007">
        <f t="shared" si="13"/>
        <v>64.487499999999997</v>
      </c>
      <c r="AI27" s="978">
        <f t="shared" si="11"/>
        <v>2.75</v>
      </c>
      <c r="AJ27" s="982">
        <f t="shared" si="12"/>
        <v>22</v>
      </c>
      <c r="AK27" s="1133"/>
      <c r="AL27" s="1087"/>
      <c r="AM27" s="1090"/>
    </row>
    <row r="28" spans="1:39">
      <c r="A28" s="966">
        <v>45509</v>
      </c>
      <c r="B28" s="967" t="s">
        <v>523</v>
      </c>
      <c r="C28" s="967" t="s">
        <v>208</v>
      </c>
      <c r="D28" s="968" t="s">
        <v>528</v>
      </c>
      <c r="E28" s="1029" t="s">
        <v>282</v>
      </c>
      <c r="F28" s="970">
        <v>149914</v>
      </c>
      <c r="G28" s="970"/>
      <c r="H28" s="970">
        <v>149914</v>
      </c>
      <c r="I28" s="970"/>
      <c r="J28" s="971">
        <f t="shared" si="0"/>
        <v>0</v>
      </c>
      <c r="K28" s="970">
        <v>149914</v>
      </c>
      <c r="L28" s="541">
        <f t="shared" si="1"/>
        <v>0</v>
      </c>
      <c r="M28" s="970">
        <v>149941</v>
      </c>
      <c r="N28" s="970"/>
      <c r="O28" s="541">
        <f t="shared" si="2"/>
        <v>27</v>
      </c>
      <c r="P28" s="541">
        <f t="shared" si="3"/>
        <v>27</v>
      </c>
      <c r="Q28" s="970">
        <v>149941</v>
      </c>
      <c r="R28" s="970"/>
      <c r="S28" s="971">
        <f t="shared" si="4"/>
        <v>0</v>
      </c>
      <c r="T28" s="542">
        <f t="shared" si="5"/>
        <v>27</v>
      </c>
      <c r="U28" s="542"/>
      <c r="V28" s="541">
        <f t="shared" si="6"/>
        <v>27</v>
      </c>
      <c r="W28" s="543">
        <f t="shared" si="7"/>
        <v>0</v>
      </c>
      <c r="X28" s="972" t="s">
        <v>532</v>
      </c>
      <c r="Y28" s="972" t="s">
        <v>492</v>
      </c>
      <c r="Z28" s="972" t="s">
        <v>29</v>
      </c>
      <c r="AA28" s="972">
        <v>2016</v>
      </c>
      <c r="AB28" s="968" t="s">
        <v>528</v>
      </c>
      <c r="AC28" s="973">
        <v>8</v>
      </c>
      <c r="AD28" s="974">
        <f t="shared" si="8"/>
        <v>3.375</v>
      </c>
      <c r="AE28" s="975">
        <v>23.45</v>
      </c>
      <c r="AF28" s="976">
        <f t="shared" si="9"/>
        <v>79.143749999999997</v>
      </c>
      <c r="AG28" s="1030" t="s">
        <v>279</v>
      </c>
      <c r="AH28" s="1007">
        <f>AF28</f>
        <v>79.143749999999997</v>
      </c>
      <c r="AI28" s="978">
        <f t="shared" si="11"/>
        <v>3.375</v>
      </c>
      <c r="AJ28" s="982">
        <f t="shared" si="12"/>
        <v>27</v>
      </c>
      <c r="AK28" s="1133"/>
      <c r="AL28" s="1087"/>
      <c r="AM28" s="1090"/>
    </row>
    <row r="29" spans="1:39">
      <c r="A29" s="966">
        <v>45510</v>
      </c>
      <c r="B29" s="967" t="s">
        <v>523</v>
      </c>
      <c r="C29" s="967" t="s">
        <v>208</v>
      </c>
      <c r="D29" s="968" t="s">
        <v>529</v>
      </c>
      <c r="E29" s="1029" t="s">
        <v>282</v>
      </c>
      <c r="F29" s="970">
        <v>149941</v>
      </c>
      <c r="G29" s="970"/>
      <c r="H29" s="970">
        <v>149941</v>
      </c>
      <c r="I29" s="970"/>
      <c r="J29" s="971">
        <f t="shared" si="0"/>
        <v>0</v>
      </c>
      <c r="K29" s="970">
        <v>149941</v>
      </c>
      <c r="L29" s="541">
        <f t="shared" si="1"/>
        <v>0</v>
      </c>
      <c r="M29" s="970">
        <v>150078</v>
      </c>
      <c r="N29" s="970"/>
      <c r="O29" s="541">
        <f t="shared" si="2"/>
        <v>137</v>
      </c>
      <c r="P29" s="541">
        <f t="shared" si="3"/>
        <v>137</v>
      </c>
      <c r="Q29" s="970">
        <v>150078</v>
      </c>
      <c r="R29" s="970"/>
      <c r="S29" s="971">
        <f t="shared" si="4"/>
        <v>0</v>
      </c>
      <c r="T29" s="542">
        <f t="shared" si="5"/>
        <v>137</v>
      </c>
      <c r="U29" s="542"/>
      <c r="V29" s="541">
        <f t="shared" si="6"/>
        <v>137</v>
      </c>
      <c r="W29" s="543">
        <f t="shared" si="7"/>
        <v>0</v>
      </c>
      <c r="X29" s="972" t="s">
        <v>532</v>
      </c>
      <c r="Y29" s="972" t="s">
        <v>492</v>
      </c>
      <c r="Z29" s="972" t="s">
        <v>29</v>
      </c>
      <c r="AA29" s="972">
        <v>2016</v>
      </c>
      <c r="AB29" s="968" t="s">
        <v>529</v>
      </c>
      <c r="AC29" s="973">
        <v>8</v>
      </c>
      <c r="AD29" s="974">
        <f t="shared" si="8"/>
        <v>17.125</v>
      </c>
      <c r="AE29" s="975">
        <v>23.45</v>
      </c>
      <c r="AF29" s="976">
        <f t="shared" si="9"/>
        <v>401.58125000000001</v>
      </c>
      <c r="AG29" s="1030" t="s">
        <v>279</v>
      </c>
      <c r="AH29" s="1007">
        <f t="shared" ref="AH29:AH30" si="14">AF29</f>
        <v>401.58125000000001</v>
      </c>
      <c r="AI29" s="978">
        <f t="shared" si="11"/>
        <v>17.125</v>
      </c>
      <c r="AJ29" s="982">
        <f t="shared" si="12"/>
        <v>137</v>
      </c>
      <c r="AK29" s="1132" t="s">
        <v>439</v>
      </c>
      <c r="AL29" s="1088" t="s">
        <v>440</v>
      </c>
      <c r="AM29" s="1092" t="s">
        <v>2</v>
      </c>
    </row>
    <row r="30" spans="1:39">
      <c r="A30" s="966">
        <v>45512</v>
      </c>
      <c r="B30" s="967" t="s">
        <v>478</v>
      </c>
      <c r="C30" s="967" t="s">
        <v>484</v>
      </c>
      <c r="D30" s="968" t="s">
        <v>530</v>
      </c>
      <c r="E30" s="1029" t="s">
        <v>282</v>
      </c>
      <c r="F30" s="970">
        <v>150078</v>
      </c>
      <c r="G30" s="970"/>
      <c r="H30" s="970">
        <v>150078</v>
      </c>
      <c r="I30" s="970"/>
      <c r="J30" s="971">
        <f t="shared" si="0"/>
        <v>0</v>
      </c>
      <c r="K30" s="970">
        <v>150078</v>
      </c>
      <c r="L30" s="541">
        <f t="shared" si="1"/>
        <v>0</v>
      </c>
      <c r="M30" s="970">
        <v>150146</v>
      </c>
      <c r="N30" s="970"/>
      <c r="O30" s="541">
        <f t="shared" si="2"/>
        <v>68</v>
      </c>
      <c r="P30" s="541">
        <f t="shared" si="3"/>
        <v>68</v>
      </c>
      <c r="Q30" s="970">
        <v>150146</v>
      </c>
      <c r="R30" s="970"/>
      <c r="S30" s="971">
        <f t="shared" si="4"/>
        <v>0</v>
      </c>
      <c r="T30" s="542">
        <f t="shared" si="5"/>
        <v>68</v>
      </c>
      <c r="U30" s="542"/>
      <c r="V30" s="541">
        <f t="shared" si="6"/>
        <v>68</v>
      </c>
      <c r="W30" s="543">
        <f t="shared" si="7"/>
        <v>0</v>
      </c>
      <c r="X30" s="972" t="s">
        <v>532</v>
      </c>
      <c r="Y30" s="972" t="s">
        <v>492</v>
      </c>
      <c r="Z30" s="972" t="s">
        <v>29</v>
      </c>
      <c r="AA30" s="972">
        <v>2016</v>
      </c>
      <c r="AB30" s="968" t="s">
        <v>530</v>
      </c>
      <c r="AC30" s="973">
        <v>8</v>
      </c>
      <c r="AD30" s="974">
        <f t="shared" si="8"/>
        <v>8.5</v>
      </c>
      <c r="AE30" s="975">
        <v>23.45</v>
      </c>
      <c r="AF30" s="976">
        <f t="shared" si="9"/>
        <v>199.32499999999999</v>
      </c>
      <c r="AG30" s="1030" t="s">
        <v>279</v>
      </c>
      <c r="AH30" s="1007">
        <f t="shared" si="14"/>
        <v>199.32499999999999</v>
      </c>
      <c r="AI30" s="978">
        <f t="shared" si="11"/>
        <v>8.5</v>
      </c>
      <c r="AJ30" s="982">
        <f t="shared" si="12"/>
        <v>68</v>
      </c>
      <c r="AK30" s="1107">
        <v>940</v>
      </c>
      <c r="AL30" s="1074">
        <v>800</v>
      </c>
      <c r="AM30" s="1073">
        <v>45519</v>
      </c>
    </row>
    <row r="31" spans="1:39">
      <c r="A31" s="966">
        <v>45513</v>
      </c>
      <c r="B31" s="967" t="s">
        <v>523</v>
      </c>
      <c r="C31" s="967" t="s">
        <v>208</v>
      </c>
      <c r="D31" s="968" t="s">
        <v>434</v>
      </c>
      <c r="E31" s="1029" t="s">
        <v>282</v>
      </c>
      <c r="F31" s="970">
        <v>150146</v>
      </c>
      <c r="G31" s="970"/>
      <c r="H31" s="970">
        <v>150146</v>
      </c>
      <c r="I31" s="970"/>
      <c r="J31" s="971">
        <f t="shared" si="0"/>
        <v>0</v>
      </c>
      <c r="K31" s="970">
        <v>150146</v>
      </c>
      <c r="L31" s="541">
        <f t="shared" si="1"/>
        <v>0</v>
      </c>
      <c r="M31" s="970">
        <v>150249</v>
      </c>
      <c r="N31" s="970"/>
      <c r="O31" s="541">
        <f t="shared" ref="O31:O52" si="15">M31-K31</f>
        <v>103</v>
      </c>
      <c r="P31" s="541">
        <f t="shared" ref="P31:P52" si="16">M31-H31</f>
        <v>103</v>
      </c>
      <c r="Q31" s="970">
        <v>150249</v>
      </c>
      <c r="R31" s="970"/>
      <c r="S31" s="971">
        <f t="shared" si="4"/>
        <v>0</v>
      </c>
      <c r="T31" s="542">
        <f t="shared" ref="T31:T52" si="17">Q31-F31</f>
        <v>103</v>
      </c>
      <c r="U31" s="542"/>
      <c r="V31" s="541">
        <f t="shared" ref="V31:V52" si="18">P31</f>
        <v>103</v>
      </c>
      <c r="W31" s="543">
        <f t="shared" ref="W31:W52" si="19">T31-V31</f>
        <v>0</v>
      </c>
      <c r="X31" s="972" t="s">
        <v>533</v>
      </c>
      <c r="Y31" s="972" t="s">
        <v>492</v>
      </c>
      <c r="Z31" s="972" t="s">
        <v>29</v>
      </c>
      <c r="AA31" s="972">
        <v>2016</v>
      </c>
      <c r="AB31" s="968" t="s">
        <v>434</v>
      </c>
      <c r="AC31" s="973">
        <v>8</v>
      </c>
      <c r="AD31" s="974">
        <f t="shared" ref="AD31:AD47" si="20">T31/AC31</f>
        <v>12.875</v>
      </c>
      <c r="AE31" s="975">
        <v>23.45</v>
      </c>
      <c r="AF31" s="976">
        <f t="shared" ref="AF31:AF47" si="21">AD31*AE31</f>
        <v>301.91874999999999</v>
      </c>
      <c r="AG31" s="1030" t="s">
        <v>279</v>
      </c>
      <c r="AH31" s="1007">
        <f t="shared" ref="AH31:AH47" si="22">AF31</f>
        <v>301.91874999999999</v>
      </c>
      <c r="AI31" s="978">
        <f t="shared" ref="AI31:AI47" si="23">AD31</f>
        <v>12.875</v>
      </c>
      <c r="AJ31" s="982">
        <f t="shared" ref="AJ31:AJ47" si="24">T31</f>
        <v>103</v>
      </c>
      <c r="AK31" s="1133"/>
      <c r="AL31" s="1087"/>
      <c r="AM31" s="1090"/>
    </row>
    <row r="32" spans="1:39">
      <c r="A32" s="966">
        <v>45520</v>
      </c>
      <c r="B32" s="992" t="s">
        <v>478</v>
      </c>
      <c r="C32" s="992" t="s">
        <v>484</v>
      </c>
      <c r="D32" s="993" t="s">
        <v>484</v>
      </c>
      <c r="E32" s="1029" t="s">
        <v>282</v>
      </c>
      <c r="F32" s="970">
        <v>150249</v>
      </c>
      <c r="G32" s="970"/>
      <c r="H32" s="970">
        <v>150249</v>
      </c>
      <c r="I32" s="970"/>
      <c r="J32" s="971">
        <f t="shared" si="0"/>
        <v>0</v>
      </c>
      <c r="K32" s="970">
        <v>150249</v>
      </c>
      <c r="L32" s="541">
        <f t="shared" si="1"/>
        <v>0</v>
      </c>
      <c r="M32" s="970">
        <v>150290</v>
      </c>
      <c r="N32" s="970"/>
      <c r="O32" s="541">
        <f t="shared" si="15"/>
        <v>41</v>
      </c>
      <c r="P32" s="541">
        <f t="shared" si="16"/>
        <v>41</v>
      </c>
      <c r="Q32" s="970">
        <v>150290</v>
      </c>
      <c r="R32" s="970"/>
      <c r="S32" s="971">
        <f t="shared" si="4"/>
        <v>0</v>
      </c>
      <c r="T32" s="542">
        <f t="shared" si="17"/>
        <v>41</v>
      </c>
      <c r="U32" s="542"/>
      <c r="V32" s="541">
        <f t="shared" si="18"/>
        <v>41</v>
      </c>
      <c r="W32" s="543">
        <f t="shared" si="19"/>
        <v>0</v>
      </c>
      <c r="X32" s="972" t="s">
        <v>534</v>
      </c>
      <c r="Y32" s="972" t="s">
        <v>492</v>
      </c>
      <c r="Z32" s="972" t="s">
        <v>29</v>
      </c>
      <c r="AA32" s="972">
        <v>2016</v>
      </c>
      <c r="AB32" s="993" t="s">
        <v>484</v>
      </c>
      <c r="AC32" s="973">
        <v>8</v>
      </c>
      <c r="AD32" s="974">
        <f t="shared" si="20"/>
        <v>5.125</v>
      </c>
      <c r="AE32" s="975">
        <v>23.45</v>
      </c>
      <c r="AF32" s="976">
        <f t="shared" si="21"/>
        <v>120.18124999999999</v>
      </c>
      <c r="AG32" s="1030" t="s">
        <v>279</v>
      </c>
      <c r="AH32" s="1007">
        <f t="shared" si="22"/>
        <v>120.18124999999999</v>
      </c>
      <c r="AI32" s="978">
        <f t="shared" si="23"/>
        <v>5.125</v>
      </c>
      <c r="AJ32" s="982">
        <f t="shared" si="24"/>
        <v>41</v>
      </c>
      <c r="AK32" s="1132" t="s">
        <v>439</v>
      </c>
      <c r="AL32" s="1088" t="s">
        <v>440</v>
      </c>
      <c r="AM32" s="1092" t="s">
        <v>2</v>
      </c>
    </row>
    <row r="33" spans="1:39">
      <c r="A33" s="966">
        <v>45523</v>
      </c>
      <c r="B33" s="992" t="s">
        <v>478</v>
      </c>
      <c r="C33" s="992" t="s">
        <v>484</v>
      </c>
      <c r="D33" s="993" t="s">
        <v>484</v>
      </c>
      <c r="E33" s="1029" t="s">
        <v>282</v>
      </c>
      <c r="F33" s="970">
        <v>150290</v>
      </c>
      <c r="G33" s="970"/>
      <c r="H33" s="970">
        <v>150290</v>
      </c>
      <c r="I33" s="970"/>
      <c r="J33" s="971">
        <f t="shared" si="0"/>
        <v>0</v>
      </c>
      <c r="K33" s="970">
        <v>150290</v>
      </c>
      <c r="L33" s="541">
        <f t="shared" si="1"/>
        <v>0</v>
      </c>
      <c r="M33" s="970">
        <v>150359</v>
      </c>
      <c r="N33" s="970"/>
      <c r="O33" s="541">
        <f t="shared" si="15"/>
        <v>69</v>
      </c>
      <c r="P33" s="541">
        <f t="shared" si="16"/>
        <v>69</v>
      </c>
      <c r="Q33" s="970">
        <v>150359</v>
      </c>
      <c r="R33" s="970"/>
      <c r="S33" s="971">
        <f t="shared" si="4"/>
        <v>0</v>
      </c>
      <c r="T33" s="542">
        <f t="shared" si="17"/>
        <v>69</v>
      </c>
      <c r="U33" s="542"/>
      <c r="V33" s="541">
        <f t="shared" si="18"/>
        <v>69</v>
      </c>
      <c r="W33" s="543">
        <f t="shared" si="19"/>
        <v>0</v>
      </c>
      <c r="X33" s="972" t="s">
        <v>535</v>
      </c>
      <c r="Y33" s="972" t="s">
        <v>492</v>
      </c>
      <c r="Z33" s="972" t="s">
        <v>29</v>
      </c>
      <c r="AA33" s="972">
        <v>2016</v>
      </c>
      <c r="AB33" s="993" t="s">
        <v>484</v>
      </c>
      <c r="AC33" s="973">
        <v>8</v>
      </c>
      <c r="AD33" s="974">
        <f t="shared" si="20"/>
        <v>8.625</v>
      </c>
      <c r="AE33" s="975">
        <v>23.45</v>
      </c>
      <c r="AF33" s="976">
        <f t="shared" si="21"/>
        <v>202.25624999999999</v>
      </c>
      <c r="AG33" s="1030" t="s">
        <v>279</v>
      </c>
      <c r="AH33" s="1007">
        <f t="shared" si="22"/>
        <v>202.25624999999999</v>
      </c>
      <c r="AI33" s="978">
        <f t="shared" si="23"/>
        <v>8.625</v>
      </c>
      <c r="AJ33" s="982">
        <f t="shared" si="24"/>
        <v>69</v>
      </c>
      <c r="AK33" s="1107">
        <v>816</v>
      </c>
      <c r="AL33" s="1067">
        <v>800</v>
      </c>
      <c r="AM33" s="1073">
        <v>45519</v>
      </c>
    </row>
    <row r="34" spans="1:39">
      <c r="A34" s="966">
        <v>45525</v>
      </c>
      <c r="B34" s="992" t="s">
        <v>523</v>
      </c>
      <c r="C34" s="992" t="s">
        <v>484</v>
      </c>
      <c r="D34" s="993" t="s">
        <v>484</v>
      </c>
      <c r="E34" s="1029" t="s">
        <v>282</v>
      </c>
      <c r="F34" s="970">
        <v>150359</v>
      </c>
      <c r="G34" s="970"/>
      <c r="H34" s="970">
        <v>150359</v>
      </c>
      <c r="I34" s="970"/>
      <c r="J34" s="971">
        <f t="shared" si="0"/>
        <v>0</v>
      </c>
      <c r="K34" s="970">
        <v>150359</v>
      </c>
      <c r="L34" s="541">
        <f t="shared" si="1"/>
        <v>0</v>
      </c>
      <c r="M34" s="970">
        <v>150417</v>
      </c>
      <c r="N34" s="970"/>
      <c r="O34" s="541">
        <f t="shared" si="15"/>
        <v>58</v>
      </c>
      <c r="P34" s="541">
        <f t="shared" si="16"/>
        <v>58</v>
      </c>
      <c r="Q34" s="970">
        <v>150417</v>
      </c>
      <c r="R34" s="970"/>
      <c r="S34" s="971">
        <f t="shared" si="4"/>
        <v>0</v>
      </c>
      <c r="T34" s="542">
        <f t="shared" si="17"/>
        <v>58</v>
      </c>
      <c r="U34" s="542"/>
      <c r="V34" s="541">
        <f t="shared" si="18"/>
        <v>58</v>
      </c>
      <c r="W34" s="543">
        <f t="shared" si="19"/>
        <v>0</v>
      </c>
      <c r="X34" s="972" t="s">
        <v>536</v>
      </c>
      <c r="Y34" s="972" t="s">
        <v>492</v>
      </c>
      <c r="Z34" s="972" t="s">
        <v>29</v>
      </c>
      <c r="AA34" s="972">
        <v>2016</v>
      </c>
      <c r="AB34" s="993" t="s">
        <v>484</v>
      </c>
      <c r="AC34" s="973">
        <v>8</v>
      </c>
      <c r="AD34" s="974">
        <f t="shared" si="20"/>
        <v>7.25</v>
      </c>
      <c r="AE34" s="975">
        <v>23.45</v>
      </c>
      <c r="AF34" s="976">
        <f t="shared" si="21"/>
        <v>170.01249999999999</v>
      </c>
      <c r="AG34" s="1030" t="s">
        <v>279</v>
      </c>
      <c r="AH34" s="1007">
        <f t="shared" si="22"/>
        <v>170.01249999999999</v>
      </c>
      <c r="AI34" s="978">
        <f t="shared" si="23"/>
        <v>7.25</v>
      </c>
      <c r="AJ34" s="982">
        <f t="shared" si="24"/>
        <v>58</v>
      </c>
      <c r="AK34" s="1132" t="s">
        <v>439</v>
      </c>
      <c r="AL34" s="1088" t="s">
        <v>440</v>
      </c>
      <c r="AM34" s="1092" t="s">
        <v>2</v>
      </c>
    </row>
    <row r="35" spans="1:39">
      <c r="A35" s="966">
        <v>45527</v>
      </c>
      <c r="B35" s="992" t="s">
        <v>524</v>
      </c>
      <c r="C35" s="992" t="s">
        <v>208</v>
      </c>
      <c r="D35" s="993" t="s">
        <v>434</v>
      </c>
      <c r="E35" s="1029" t="s">
        <v>282</v>
      </c>
      <c r="F35" s="970">
        <v>150417</v>
      </c>
      <c r="G35" s="970"/>
      <c r="H35" s="970">
        <v>150417</v>
      </c>
      <c r="I35" s="970"/>
      <c r="J35" s="971">
        <f t="shared" si="0"/>
        <v>0</v>
      </c>
      <c r="K35" s="970">
        <v>150417</v>
      </c>
      <c r="L35" s="541">
        <f t="shared" si="1"/>
        <v>0</v>
      </c>
      <c r="M35" s="970">
        <v>150584</v>
      </c>
      <c r="N35" s="970"/>
      <c r="O35" s="541">
        <f t="shared" si="15"/>
        <v>167</v>
      </c>
      <c r="P35" s="541">
        <f t="shared" si="16"/>
        <v>167</v>
      </c>
      <c r="Q35" s="970">
        <v>150584</v>
      </c>
      <c r="R35" s="970"/>
      <c r="S35" s="971">
        <f t="shared" si="4"/>
        <v>0</v>
      </c>
      <c r="T35" s="542">
        <f t="shared" si="17"/>
        <v>167</v>
      </c>
      <c r="U35" s="542"/>
      <c r="V35" s="541">
        <f t="shared" si="18"/>
        <v>167</v>
      </c>
      <c r="W35" s="543">
        <f t="shared" si="19"/>
        <v>0</v>
      </c>
      <c r="X35" s="972" t="s">
        <v>537</v>
      </c>
      <c r="Y35" s="972" t="s">
        <v>492</v>
      </c>
      <c r="Z35" s="972" t="s">
        <v>29</v>
      </c>
      <c r="AA35" s="972">
        <v>2016</v>
      </c>
      <c r="AB35" s="993" t="s">
        <v>434</v>
      </c>
      <c r="AC35" s="973">
        <v>8</v>
      </c>
      <c r="AD35" s="974">
        <f t="shared" si="20"/>
        <v>20.875</v>
      </c>
      <c r="AE35" s="975">
        <v>23.45</v>
      </c>
      <c r="AF35" s="976">
        <f t="shared" si="21"/>
        <v>489.51875000000001</v>
      </c>
      <c r="AG35" s="1030" t="s">
        <v>279</v>
      </c>
      <c r="AH35" s="1007">
        <f t="shared" si="22"/>
        <v>489.51875000000001</v>
      </c>
      <c r="AI35" s="978">
        <f t="shared" si="23"/>
        <v>20.875</v>
      </c>
      <c r="AJ35" s="982">
        <f t="shared" si="24"/>
        <v>167</v>
      </c>
      <c r="AK35" s="1107">
        <v>653</v>
      </c>
      <c r="AL35" s="1067">
        <v>600</v>
      </c>
      <c r="AM35" s="1073">
        <v>45535</v>
      </c>
    </row>
    <row r="36" spans="1:39">
      <c r="A36" s="966">
        <v>45538</v>
      </c>
      <c r="B36" s="992" t="s">
        <v>524</v>
      </c>
      <c r="C36" s="992" t="s">
        <v>208</v>
      </c>
      <c r="D36" s="993" t="s">
        <v>434</v>
      </c>
      <c r="E36" s="1029" t="s">
        <v>282</v>
      </c>
      <c r="F36" s="970">
        <v>150584</v>
      </c>
      <c r="G36" s="970"/>
      <c r="H36" s="970">
        <v>150584</v>
      </c>
      <c r="I36" s="970"/>
      <c r="J36" s="971">
        <f t="shared" si="0"/>
        <v>0</v>
      </c>
      <c r="K36" s="970">
        <v>150584</v>
      </c>
      <c r="L36" s="541">
        <f t="shared" si="1"/>
        <v>0</v>
      </c>
      <c r="M36" s="970">
        <v>150697</v>
      </c>
      <c r="N36" s="970"/>
      <c r="O36" s="541">
        <f t="shared" si="15"/>
        <v>113</v>
      </c>
      <c r="P36" s="541">
        <f t="shared" si="16"/>
        <v>113</v>
      </c>
      <c r="Q36" s="970">
        <v>150697</v>
      </c>
      <c r="R36" s="970"/>
      <c r="S36" s="971">
        <f t="shared" si="4"/>
        <v>0</v>
      </c>
      <c r="T36" s="542">
        <f t="shared" si="17"/>
        <v>113</v>
      </c>
      <c r="U36" s="542"/>
      <c r="V36" s="541">
        <f t="shared" si="18"/>
        <v>113</v>
      </c>
      <c r="W36" s="543">
        <f t="shared" si="19"/>
        <v>0</v>
      </c>
      <c r="X36" s="972" t="s">
        <v>538</v>
      </c>
      <c r="Y36" s="972" t="s">
        <v>492</v>
      </c>
      <c r="Z36" s="972" t="s">
        <v>29</v>
      </c>
      <c r="AA36" s="972">
        <v>2016</v>
      </c>
      <c r="AB36" s="993" t="s">
        <v>434</v>
      </c>
      <c r="AC36" s="973">
        <v>8</v>
      </c>
      <c r="AD36" s="974">
        <f t="shared" si="20"/>
        <v>14.125</v>
      </c>
      <c r="AE36" s="975">
        <v>23.45</v>
      </c>
      <c r="AF36" s="976">
        <f t="shared" si="21"/>
        <v>331.23124999999999</v>
      </c>
      <c r="AG36" s="1030" t="s">
        <v>279</v>
      </c>
      <c r="AH36" s="1007">
        <f t="shared" si="22"/>
        <v>331.23124999999999</v>
      </c>
      <c r="AI36" s="978">
        <f t="shared" si="23"/>
        <v>14.125</v>
      </c>
      <c r="AJ36" s="982">
        <f t="shared" si="24"/>
        <v>113</v>
      </c>
      <c r="AK36" s="1132" t="s">
        <v>439</v>
      </c>
      <c r="AL36" s="1088" t="s">
        <v>440</v>
      </c>
      <c r="AM36" s="1092" t="s">
        <v>2</v>
      </c>
    </row>
    <row r="37" spans="1:39">
      <c r="A37" s="966">
        <v>45541</v>
      </c>
      <c r="B37" s="992" t="s">
        <v>523</v>
      </c>
      <c r="C37" s="992" t="s">
        <v>484</v>
      </c>
      <c r="D37" s="993" t="s">
        <v>484</v>
      </c>
      <c r="E37" s="1029" t="s">
        <v>282</v>
      </c>
      <c r="F37" s="970">
        <v>150697</v>
      </c>
      <c r="G37" s="970"/>
      <c r="H37" s="970">
        <v>150697</v>
      </c>
      <c r="I37" s="970"/>
      <c r="J37" s="971">
        <f t="shared" si="0"/>
        <v>0</v>
      </c>
      <c r="K37" s="970">
        <v>150697</v>
      </c>
      <c r="L37" s="541">
        <f t="shared" si="1"/>
        <v>0</v>
      </c>
      <c r="M37" s="970">
        <v>150767</v>
      </c>
      <c r="N37" s="970"/>
      <c r="O37" s="541">
        <f t="shared" si="15"/>
        <v>70</v>
      </c>
      <c r="P37" s="541">
        <f t="shared" si="16"/>
        <v>70</v>
      </c>
      <c r="Q37" s="970">
        <v>150767</v>
      </c>
      <c r="R37" s="970"/>
      <c r="S37" s="971">
        <f t="shared" si="4"/>
        <v>0</v>
      </c>
      <c r="T37" s="542">
        <f t="shared" si="17"/>
        <v>70</v>
      </c>
      <c r="U37" s="542"/>
      <c r="V37" s="541">
        <f t="shared" si="18"/>
        <v>70</v>
      </c>
      <c r="W37" s="543">
        <f t="shared" si="19"/>
        <v>0</v>
      </c>
      <c r="X37" s="972" t="s">
        <v>539</v>
      </c>
      <c r="Y37" s="972" t="s">
        <v>492</v>
      </c>
      <c r="Z37" s="972" t="s">
        <v>29</v>
      </c>
      <c r="AA37" s="972">
        <v>2016</v>
      </c>
      <c r="AB37" s="993" t="s">
        <v>484</v>
      </c>
      <c r="AC37" s="973">
        <v>8</v>
      </c>
      <c r="AD37" s="974">
        <f t="shared" si="20"/>
        <v>8.75</v>
      </c>
      <c r="AE37" s="975">
        <v>23.45</v>
      </c>
      <c r="AF37" s="976">
        <f t="shared" si="21"/>
        <v>205.1875</v>
      </c>
      <c r="AG37" s="1030" t="s">
        <v>279</v>
      </c>
      <c r="AH37" s="1007">
        <f t="shared" si="22"/>
        <v>205.1875</v>
      </c>
      <c r="AI37" s="978">
        <f t="shared" si="23"/>
        <v>8.75</v>
      </c>
      <c r="AJ37" s="982">
        <f t="shared" si="24"/>
        <v>70</v>
      </c>
      <c r="AK37" s="1107">
        <v>531</v>
      </c>
      <c r="AL37" s="1067" t="s">
        <v>551</v>
      </c>
      <c r="AM37" s="1073">
        <v>45547</v>
      </c>
    </row>
    <row r="38" spans="1:39">
      <c r="A38" s="966">
        <v>45552</v>
      </c>
      <c r="B38" s="992" t="s">
        <v>483</v>
      </c>
      <c r="C38" s="992" t="s">
        <v>208</v>
      </c>
      <c r="D38" s="993" t="s">
        <v>484</v>
      </c>
      <c r="E38" s="1029" t="s">
        <v>282</v>
      </c>
      <c r="F38" s="970">
        <v>150767</v>
      </c>
      <c r="G38" s="970"/>
      <c r="H38" s="970">
        <v>150767</v>
      </c>
      <c r="I38" s="970"/>
      <c r="J38" s="971">
        <f t="shared" si="0"/>
        <v>0</v>
      </c>
      <c r="K38" s="970">
        <v>150767</v>
      </c>
      <c r="L38" s="541">
        <f t="shared" si="1"/>
        <v>0</v>
      </c>
      <c r="M38" s="970">
        <v>150885</v>
      </c>
      <c r="N38" s="970"/>
      <c r="O38" s="541">
        <f t="shared" si="15"/>
        <v>118</v>
      </c>
      <c r="P38" s="541">
        <f t="shared" si="16"/>
        <v>118</v>
      </c>
      <c r="Q38" s="970">
        <v>150885</v>
      </c>
      <c r="R38" s="970"/>
      <c r="S38" s="971">
        <f t="shared" si="4"/>
        <v>0</v>
      </c>
      <c r="T38" s="542">
        <f t="shared" si="17"/>
        <v>118</v>
      </c>
      <c r="U38" s="542"/>
      <c r="V38" s="541">
        <f t="shared" si="18"/>
        <v>118</v>
      </c>
      <c r="W38" s="543">
        <f t="shared" si="19"/>
        <v>0</v>
      </c>
      <c r="X38" s="972" t="s">
        <v>540</v>
      </c>
      <c r="Y38" s="972" t="s">
        <v>492</v>
      </c>
      <c r="Z38" s="972" t="s">
        <v>29</v>
      </c>
      <c r="AA38" s="972">
        <v>2016</v>
      </c>
      <c r="AB38" s="993" t="s">
        <v>484</v>
      </c>
      <c r="AC38" s="973">
        <v>8</v>
      </c>
      <c r="AD38" s="974">
        <f t="shared" si="20"/>
        <v>14.75</v>
      </c>
      <c r="AE38" s="975">
        <v>23.45</v>
      </c>
      <c r="AF38" s="976">
        <f t="shared" si="21"/>
        <v>345.88749999999999</v>
      </c>
      <c r="AG38" s="1030" t="s">
        <v>279</v>
      </c>
      <c r="AH38" s="1007">
        <f t="shared" si="22"/>
        <v>345.88749999999999</v>
      </c>
      <c r="AI38" s="978">
        <f t="shared" si="23"/>
        <v>14.75</v>
      </c>
      <c r="AJ38" s="982">
        <f t="shared" si="24"/>
        <v>118</v>
      </c>
      <c r="AK38" s="1132" t="s">
        <v>439</v>
      </c>
      <c r="AL38" s="1088" t="s">
        <v>440</v>
      </c>
      <c r="AM38" s="1092" t="s">
        <v>2</v>
      </c>
    </row>
    <row r="39" spans="1:39">
      <c r="A39" s="966">
        <v>45569</v>
      </c>
      <c r="B39" s="992" t="s">
        <v>524</v>
      </c>
      <c r="C39" s="992" t="s">
        <v>208</v>
      </c>
      <c r="D39" s="993" t="s">
        <v>484</v>
      </c>
      <c r="E39" s="1029" t="s">
        <v>282</v>
      </c>
      <c r="F39" s="970">
        <v>150885</v>
      </c>
      <c r="G39" s="970"/>
      <c r="H39" s="970">
        <v>150885</v>
      </c>
      <c r="I39" s="970"/>
      <c r="J39" s="971">
        <f t="shared" si="0"/>
        <v>0</v>
      </c>
      <c r="K39" s="970">
        <v>150885</v>
      </c>
      <c r="L39" s="541">
        <f t="shared" si="1"/>
        <v>0</v>
      </c>
      <c r="M39" s="970">
        <v>150889</v>
      </c>
      <c r="N39" s="970"/>
      <c r="O39" s="541">
        <f t="shared" si="15"/>
        <v>4</v>
      </c>
      <c r="P39" s="541">
        <f t="shared" si="16"/>
        <v>4</v>
      </c>
      <c r="Q39" s="970">
        <v>150889</v>
      </c>
      <c r="R39" s="970"/>
      <c r="S39" s="971">
        <f t="shared" si="4"/>
        <v>0</v>
      </c>
      <c r="T39" s="542">
        <f t="shared" si="17"/>
        <v>4</v>
      </c>
      <c r="U39" s="542"/>
      <c r="V39" s="541">
        <f t="shared" si="18"/>
        <v>4</v>
      </c>
      <c r="W39" s="543">
        <f t="shared" si="19"/>
        <v>0</v>
      </c>
      <c r="X39" s="972" t="s">
        <v>541</v>
      </c>
      <c r="Y39" s="972" t="s">
        <v>492</v>
      </c>
      <c r="Z39" s="972" t="s">
        <v>29</v>
      </c>
      <c r="AA39" s="972">
        <v>2016</v>
      </c>
      <c r="AB39" s="993" t="s">
        <v>484</v>
      </c>
      <c r="AC39" s="973">
        <v>8</v>
      </c>
      <c r="AD39" s="974">
        <f t="shared" si="20"/>
        <v>0.5</v>
      </c>
      <c r="AE39" s="975">
        <v>23.45</v>
      </c>
      <c r="AF39" s="976">
        <f t="shared" si="21"/>
        <v>11.725</v>
      </c>
      <c r="AG39" s="1030" t="s">
        <v>279</v>
      </c>
      <c r="AH39" s="1007">
        <f t="shared" si="22"/>
        <v>11.725</v>
      </c>
      <c r="AI39" s="978">
        <f t="shared" si="23"/>
        <v>0.5</v>
      </c>
      <c r="AJ39" s="982">
        <f t="shared" si="24"/>
        <v>4</v>
      </c>
      <c r="AK39" s="1107">
        <v>354</v>
      </c>
      <c r="AL39" s="1067">
        <v>400</v>
      </c>
      <c r="AM39" s="1073">
        <v>45569</v>
      </c>
    </row>
    <row r="40" spans="1:39">
      <c r="A40" s="966">
        <v>45574</v>
      </c>
      <c r="B40" s="992" t="s">
        <v>523</v>
      </c>
      <c r="C40" s="992" t="s">
        <v>208</v>
      </c>
      <c r="D40" s="993" t="s">
        <v>531</v>
      </c>
      <c r="E40" s="1029" t="s">
        <v>282</v>
      </c>
      <c r="F40" s="970">
        <v>150889</v>
      </c>
      <c r="G40" s="970"/>
      <c r="H40" s="970">
        <v>150889</v>
      </c>
      <c r="I40" s="970"/>
      <c r="J40" s="971">
        <f t="shared" si="0"/>
        <v>0</v>
      </c>
      <c r="K40" s="970">
        <v>150889</v>
      </c>
      <c r="L40" s="541">
        <f t="shared" si="1"/>
        <v>0</v>
      </c>
      <c r="M40" s="970">
        <v>150911</v>
      </c>
      <c r="N40" s="970"/>
      <c r="O40" s="541">
        <f t="shared" si="15"/>
        <v>22</v>
      </c>
      <c r="P40" s="541">
        <f t="shared" si="16"/>
        <v>22</v>
      </c>
      <c r="Q40" s="970">
        <v>150911</v>
      </c>
      <c r="R40" s="970"/>
      <c r="S40" s="971">
        <f t="shared" si="4"/>
        <v>0</v>
      </c>
      <c r="T40" s="542">
        <f t="shared" si="17"/>
        <v>22</v>
      </c>
      <c r="U40" s="542"/>
      <c r="V40" s="541">
        <f t="shared" si="18"/>
        <v>22</v>
      </c>
      <c r="W40" s="543">
        <f t="shared" si="19"/>
        <v>0</v>
      </c>
      <c r="X40" s="972" t="s">
        <v>542</v>
      </c>
      <c r="Y40" s="972" t="s">
        <v>492</v>
      </c>
      <c r="Z40" s="972" t="s">
        <v>29</v>
      </c>
      <c r="AA40" s="972">
        <v>2016</v>
      </c>
      <c r="AB40" s="993" t="s">
        <v>531</v>
      </c>
      <c r="AC40" s="973">
        <v>8</v>
      </c>
      <c r="AD40" s="974">
        <f t="shared" si="20"/>
        <v>2.75</v>
      </c>
      <c r="AE40" s="975">
        <v>23.45</v>
      </c>
      <c r="AF40" s="976">
        <f t="shared" si="21"/>
        <v>64.487499999999997</v>
      </c>
      <c r="AG40" s="1030" t="s">
        <v>279</v>
      </c>
      <c r="AH40" s="1007">
        <f t="shared" si="22"/>
        <v>64.487499999999997</v>
      </c>
      <c r="AI40" s="978">
        <f t="shared" si="23"/>
        <v>2.75</v>
      </c>
      <c r="AJ40" s="982">
        <f t="shared" si="24"/>
        <v>22</v>
      </c>
      <c r="AK40" s="1132" t="s">
        <v>439</v>
      </c>
      <c r="AL40" s="1088" t="s">
        <v>440</v>
      </c>
      <c r="AM40" s="1092" t="s">
        <v>2</v>
      </c>
    </row>
    <row r="41" spans="1:39">
      <c r="A41" s="966">
        <v>45576</v>
      </c>
      <c r="B41" s="992" t="s">
        <v>523</v>
      </c>
      <c r="C41" s="992" t="s">
        <v>208</v>
      </c>
      <c r="D41" s="993" t="s">
        <v>434</v>
      </c>
      <c r="E41" s="1029" t="s">
        <v>282</v>
      </c>
      <c r="F41" s="970">
        <v>150911</v>
      </c>
      <c r="G41" s="970"/>
      <c r="H41" s="970">
        <v>150911</v>
      </c>
      <c r="I41" s="970"/>
      <c r="J41" s="971">
        <f t="shared" si="0"/>
        <v>0</v>
      </c>
      <c r="K41" s="970">
        <v>150911</v>
      </c>
      <c r="L41" s="541">
        <f t="shared" si="1"/>
        <v>0</v>
      </c>
      <c r="M41" s="970">
        <v>151074</v>
      </c>
      <c r="N41" s="970"/>
      <c r="O41" s="541">
        <f t="shared" si="15"/>
        <v>163</v>
      </c>
      <c r="P41" s="541">
        <f t="shared" si="16"/>
        <v>163</v>
      </c>
      <c r="Q41" s="970">
        <v>151074</v>
      </c>
      <c r="R41" s="970"/>
      <c r="S41" s="971">
        <f t="shared" si="4"/>
        <v>0</v>
      </c>
      <c r="T41" s="542">
        <f t="shared" si="17"/>
        <v>163</v>
      </c>
      <c r="U41" s="542"/>
      <c r="V41" s="541">
        <f t="shared" si="18"/>
        <v>163</v>
      </c>
      <c r="W41" s="543">
        <f t="shared" si="19"/>
        <v>0</v>
      </c>
      <c r="X41" s="972" t="s">
        <v>543</v>
      </c>
      <c r="Y41" s="972" t="s">
        <v>492</v>
      </c>
      <c r="Z41" s="972" t="s">
        <v>29</v>
      </c>
      <c r="AA41" s="972">
        <v>2016</v>
      </c>
      <c r="AB41" s="993" t="s">
        <v>434</v>
      </c>
      <c r="AC41" s="973">
        <v>8</v>
      </c>
      <c r="AD41" s="974">
        <f t="shared" si="20"/>
        <v>20.375</v>
      </c>
      <c r="AE41" s="975">
        <v>23.45</v>
      </c>
      <c r="AF41" s="976">
        <f t="shared" si="21"/>
        <v>477.79374999999999</v>
      </c>
      <c r="AG41" s="1030" t="s">
        <v>279</v>
      </c>
      <c r="AH41" s="1007">
        <f t="shared" si="22"/>
        <v>477.79374999999999</v>
      </c>
      <c r="AI41" s="978">
        <f t="shared" si="23"/>
        <v>20.375</v>
      </c>
      <c r="AJ41" s="982">
        <f t="shared" si="24"/>
        <v>163</v>
      </c>
      <c r="AK41" s="1107">
        <v>537</v>
      </c>
      <c r="AL41" s="1067">
        <v>500</v>
      </c>
      <c r="AM41" s="1073">
        <v>45582</v>
      </c>
    </row>
    <row r="42" spans="1:39">
      <c r="A42" s="966">
        <v>45577</v>
      </c>
      <c r="B42" s="992" t="s">
        <v>524</v>
      </c>
      <c r="C42" s="992" t="s">
        <v>208</v>
      </c>
      <c r="D42" s="993" t="s">
        <v>434</v>
      </c>
      <c r="E42" s="1029" t="s">
        <v>282</v>
      </c>
      <c r="F42" s="970">
        <v>151074</v>
      </c>
      <c r="G42" s="970"/>
      <c r="H42" s="970">
        <v>151074</v>
      </c>
      <c r="I42" s="970"/>
      <c r="J42" s="971">
        <f t="shared" si="0"/>
        <v>0</v>
      </c>
      <c r="K42" s="970">
        <v>151074</v>
      </c>
      <c r="L42" s="541">
        <f t="shared" si="1"/>
        <v>0</v>
      </c>
      <c r="M42" s="970">
        <v>151086</v>
      </c>
      <c r="N42" s="970"/>
      <c r="O42" s="541">
        <f t="shared" si="15"/>
        <v>12</v>
      </c>
      <c r="P42" s="541">
        <f t="shared" si="16"/>
        <v>12</v>
      </c>
      <c r="Q42" s="970">
        <v>151086</v>
      </c>
      <c r="R42" s="970"/>
      <c r="S42" s="971">
        <f t="shared" si="4"/>
        <v>0</v>
      </c>
      <c r="T42" s="542">
        <f t="shared" si="17"/>
        <v>12</v>
      </c>
      <c r="U42" s="542"/>
      <c r="V42" s="541">
        <f t="shared" si="18"/>
        <v>12</v>
      </c>
      <c r="W42" s="543">
        <f t="shared" si="19"/>
        <v>0</v>
      </c>
      <c r="X42" s="972" t="s">
        <v>544</v>
      </c>
      <c r="Y42" s="972" t="s">
        <v>492</v>
      </c>
      <c r="Z42" s="972" t="s">
        <v>29</v>
      </c>
      <c r="AA42" s="972">
        <v>2016</v>
      </c>
      <c r="AB42" s="993" t="s">
        <v>434</v>
      </c>
      <c r="AC42" s="973">
        <v>8</v>
      </c>
      <c r="AD42" s="974">
        <f t="shared" si="20"/>
        <v>1.5</v>
      </c>
      <c r="AE42" s="975">
        <v>23.45</v>
      </c>
      <c r="AF42" s="976">
        <f t="shared" si="21"/>
        <v>35.174999999999997</v>
      </c>
      <c r="AG42" s="1030" t="s">
        <v>279</v>
      </c>
      <c r="AH42" s="1007">
        <f t="shared" si="22"/>
        <v>35.174999999999997</v>
      </c>
      <c r="AI42" s="978">
        <f t="shared" si="23"/>
        <v>1.5</v>
      </c>
      <c r="AJ42" s="982">
        <f t="shared" si="24"/>
        <v>12</v>
      </c>
      <c r="AK42" s="1132" t="s">
        <v>439</v>
      </c>
      <c r="AL42" s="1088" t="s">
        <v>440</v>
      </c>
      <c r="AM42" s="1092" t="s">
        <v>2</v>
      </c>
    </row>
    <row r="43" spans="1:39">
      <c r="A43" s="966">
        <v>45582</v>
      </c>
      <c r="B43" s="992" t="s">
        <v>524</v>
      </c>
      <c r="C43" s="992" t="s">
        <v>208</v>
      </c>
      <c r="D43" s="993" t="s">
        <v>434</v>
      </c>
      <c r="E43" s="1029" t="s">
        <v>282</v>
      </c>
      <c r="F43" s="970">
        <v>151086</v>
      </c>
      <c r="G43" s="970"/>
      <c r="H43" s="970">
        <v>151086</v>
      </c>
      <c r="I43" s="970"/>
      <c r="J43" s="971">
        <f t="shared" si="0"/>
        <v>0</v>
      </c>
      <c r="K43" s="970">
        <v>151086</v>
      </c>
      <c r="L43" s="541">
        <f t="shared" si="1"/>
        <v>0</v>
      </c>
      <c r="M43" s="970">
        <v>151160</v>
      </c>
      <c r="N43" s="970"/>
      <c r="O43" s="541">
        <f t="shared" si="15"/>
        <v>74</v>
      </c>
      <c r="P43" s="541">
        <f t="shared" si="16"/>
        <v>74</v>
      </c>
      <c r="Q43" s="970">
        <v>151160</v>
      </c>
      <c r="R43" s="970"/>
      <c r="S43" s="971">
        <f t="shared" si="4"/>
        <v>0</v>
      </c>
      <c r="T43" s="542">
        <f t="shared" si="17"/>
        <v>74</v>
      </c>
      <c r="U43" s="542"/>
      <c r="V43" s="541">
        <f t="shared" si="18"/>
        <v>74</v>
      </c>
      <c r="W43" s="543">
        <f t="shared" si="19"/>
        <v>0</v>
      </c>
      <c r="X43" s="972" t="s">
        <v>545</v>
      </c>
      <c r="Y43" s="972" t="s">
        <v>492</v>
      </c>
      <c r="Z43" s="972" t="s">
        <v>29</v>
      </c>
      <c r="AA43" s="972">
        <v>2016</v>
      </c>
      <c r="AB43" s="993" t="s">
        <v>434</v>
      </c>
      <c r="AC43" s="973">
        <v>10</v>
      </c>
      <c r="AD43" s="974">
        <f t="shared" si="20"/>
        <v>7.4</v>
      </c>
      <c r="AE43" s="975">
        <v>23.45</v>
      </c>
      <c r="AF43" s="976">
        <f t="shared" si="21"/>
        <v>173.53</v>
      </c>
      <c r="AG43" s="1030" t="s">
        <v>279</v>
      </c>
      <c r="AH43" s="1007">
        <f t="shared" si="22"/>
        <v>173.53</v>
      </c>
      <c r="AI43" s="978">
        <f t="shared" si="23"/>
        <v>7.4</v>
      </c>
      <c r="AJ43" s="982">
        <f t="shared" si="24"/>
        <v>74</v>
      </c>
      <c r="AK43" s="1107">
        <v>207</v>
      </c>
      <c r="AL43" s="1067">
        <v>300</v>
      </c>
      <c r="AM43" s="1073">
        <v>45582</v>
      </c>
    </row>
    <row r="44" spans="1:39">
      <c r="A44" s="966">
        <v>45583</v>
      </c>
      <c r="B44" s="992" t="s">
        <v>524</v>
      </c>
      <c r="C44" s="992" t="s">
        <v>208</v>
      </c>
      <c r="D44" s="993" t="s">
        <v>434</v>
      </c>
      <c r="E44" s="1029" t="s">
        <v>282</v>
      </c>
      <c r="F44" s="970">
        <v>151160</v>
      </c>
      <c r="G44" s="970"/>
      <c r="H44" s="970">
        <v>151160</v>
      </c>
      <c r="I44" s="970"/>
      <c r="J44" s="971">
        <f t="shared" si="0"/>
        <v>0</v>
      </c>
      <c r="K44" s="970">
        <v>151160</v>
      </c>
      <c r="L44" s="541">
        <f t="shared" si="1"/>
        <v>0</v>
      </c>
      <c r="M44" s="970">
        <v>151332</v>
      </c>
      <c r="N44" s="970"/>
      <c r="O44" s="541">
        <f t="shared" si="15"/>
        <v>172</v>
      </c>
      <c r="P44" s="541">
        <f t="shared" si="16"/>
        <v>172</v>
      </c>
      <c r="Q44" s="970">
        <v>151332</v>
      </c>
      <c r="R44" s="970"/>
      <c r="S44" s="971">
        <f t="shared" si="4"/>
        <v>0</v>
      </c>
      <c r="T44" s="542">
        <f t="shared" si="17"/>
        <v>172</v>
      </c>
      <c r="U44" s="542"/>
      <c r="V44" s="541">
        <f t="shared" si="18"/>
        <v>172</v>
      </c>
      <c r="W44" s="543">
        <f t="shared" si="19"/>
        <v>0</v>
      </c>
      <c r="X44" s="972" t="s">
        <v>546</v>
      </c>
      <c r="Y44" s="972" t="s">
        <v>492</v>
      </c>
      <c r="Z44" s="972" t="s">
        <v>29</v>
      </c>
      <c r="AA44" s="972">
        <v>2016</v>
      </c>
      <c r="AB44" s="993" t="s">
        <v>434</v>
      </c>
      <c r="AC44" s="973">
        <v>10</v>
      </c>
      <c r="AD44" s="974">
        <f t="shared" si="20"/>
        <v>17.2</v>
      </c>
      <c r="AE44" s="975">
        <v>23.45</v>
      </c>
      <c r="AF44" s="976">
        <f t="shared" si="21"/>
        <v>403.34</v>
      </c>
      <c r="AG44" s="1030" t="s">
        <v>279</v>
      </c>
      <c r="AH44" s="1007">
        <f t="shared" si="22"/>
        <v>403.34</v>
      </c>
      <c r="AI44" s="978">
        <f t="shared" si="23"/>
        <v>17.2</v>
      </c>
      <c r="AJ44" s="982">
        <f t="shared" si="24"/>
        <v>172</v>
      </c>
      <c r="AK44" s="1132" t="s">
        <v>439</v>
      </c>
      <c r="AL44" s="1088" t="s">
        <v>440</v>
      </c>
      <c r="AM44" s="1092" t="s">
        <v>2</v>
      </c>
    </row>
    <row r="45" spans="1:39">
      <c r="A45" s="966">
        <v>45589</v>
      </c>
      <c r="B45" s="992" t="s">
        <v>524</v>
      </c>
      <c r="C45" s="992" t="s">
        <v>208</v>
      </c>
      <c r="D45" s="993" t="s">
        <v>485</v>
      </c>
      <c r="E45" s="1029" t="s">
        <v>282</v>
      </c>
      <c r="F45" s="970">
        <v>151332</v>
      </c>
      <c r="G45" s="970"/>
      <c r="H45" s="970">
        <v>151332</v>
      </c>
      <c r="I45" s="970"/>
      <c r="J45" s="971">
        <f t="shared" si="0"/>
        <v>0</v>
      </c>
      <c r="K45" s="970">
        <v>151332</v>
      </c>
      <c r="L45" s="541">
        <f t="shared" si="1"/>
        <v>0</v>
      </c>
      <c r="M45" s="970">
        <v>151354</v>
      </c>
      <c r="N45" s="970"/>
      <c r="O45" s="541">
        <f t="shared" si="15"/>
        <v>22</v>
      </c>
      <c r="P45" s="541">
        <f t="shared" si="16"/>
        <v>22</v>
      </c>
      <c r="Q45" s="970">
        <v>151354</v>
      </c>
      <c r="R45" s="970"/>
      <c r="S45" s="971">
        <f t="shared" si="4"/>
        <v>0</v>
      </c>
      <c r="T45" s="542">
        <f t="shared" si="17"/>
        <v>22</v>
      </c>
      <c r="U45" s="542"/>
      <c r="V45" s="541">
        <f t="shared" si="18"/>
        <v>22</v>
      </c>
      <c r="W45" s="543">
        <f t="shared" si="19"/>
        <v>0</v>
      </c>
      <c r="X45" s="972" t="s">
        <v>547</v>
      </c>
      <c r="Y45" s="972" t="s">
        <v>492</v>
      </c>
      <c r="Z45" s="972" t="s">
        <v>29</v>
      </c>
      <c r="AA45" s="972">
        <v>2016</v>
      </c>
      <c r="AB45" s="993" t="s">
        <v>485</v>
      </c>
      <c r="AC45" s="973">
        <v>10</v>
      </c>
      <c r="AD45" s="974">
        <f t="shared" si="20"/>
        <v>2.2000000000000002</v>
      </c>
      <c r="AE45" s="975">
        <v>23.45</v>
      </c>
      <c r="AF45" s="976">
        <f t="shared" si="21"/>
        <v>51.59</v>
      </c>
      <c r="AG45" s="1030" t="s">
        <v>279</v>
      </c>
      <c r="AH45" s="1007">
        <f t="shared" si="22"/>
        <v>51.59</v>
      </c>
      <c r="AI45" s="978">
        <f t="shared" si="23"/>
        <v>2.2000000000000002</v>
      </c>
      <c r="AJ45" s="982">
        <f t="shared" si="24"/>
        <v>22</v>
      </c>
      <c r="AK45" s="1107">
        <v>450</v>
      </c>
      <c r="AL45" s="1067">
        <v>400</v>
      </c>
      <c r="AM45" s="1073">
        <v>45590</v>
      </c>
    </row>
    <row r="46" spans="1:39">
      <c r="A46" s="966">
        <v>45591</v>
      </c>
      <c r="B46" s="992" t="s">
        <v>524</v>
      </c>
      <c r="C46" s="992" t="s">
        <v>208</v>
      </c>
      <c r="D46" s="993" t="s">
        <v>434</v>
      </c>
      <c r="E46" s="1029" t="s">
        <v>282</v>
      </c>
      <c r="F46" s="970">
        <v>151354</v>
      </c>
      <c r="G46" s="970"/>
      <c r="H46" s="970">
        <v>151354</v>
      </c>
      <c r="I46" s="970"/>
      <c r="J46" s="971">
        <f t="shared" si="0"/>
        <v>0</v>
      </c>
      <c r="K46" s="970">
        <v>151354</v>
      </c>
      <c r="L46" s="541">
        <f t="shared" si="1"/>
        <v>0</v>
      </c>
      <c r="M46" s="970">
        <v>151529</v>
      </c>
      <c r="N46" s="970"/>
      <c r="O46" s="541">
        <f t="shared" si="15"/>
        <v>175</v>
      </c>
      <c r="P46" s="541">
        <f t="shared" si="16"/>
        <v>175</v>
      </c>
      <c r="Q46" s="970">
        <v>151529</v>
      </c>
      <c r="R46" s="970"/>
      <c r="S46" s="971">
        <f t="shared" si="4"/>
        <v>0</v>
      </c>
      <c r="T46" s="542">
        <f t="shared" si="17"/>
        <v>175</v>
      </c>
      <c r="U46" s="542"/>
      <c r="V46" s="541">
        <f t="shared" si="18"/>
        <v>175</v>
      </c>
      <c r="W46" s="543">
        <f t="shared" si="19"/>
        <v>0</v>
      </c>
      <c r="X46" s="972" t="s">
        <v>548</v>
      </c>
      <c r="Y46" s="972" t="s">
        <v>492</v>
      </c>
      <c r="Z46" s="972" t="s">
        <v>29</v>
      </c>
      <c r="AA46" s="972">
        <v>2016</v>
      </c>
      <c r="AB46" s="993" t="s">
        <v>434</v>
      </c>
      <c r="AC46" s="973">
        <v>10</v>
      </c>
      <c r="AD46" s="974">
        <f t="shared" si="20"/>
        <v>17.5</v>
      </c>
      <c r="AE46" s="975">
        <v>23.45</v>
      </c>
      <c r="AF46" s="976">
        <f t="shared" si="21"/>
        <v>410.375</v>
      </c>
      <c r="AG46" s="1030" t="s">
        <v>279</v>
      </c>
      <c r="AH46" s="1007">
        <f t="shared" si="22"/>
        <v>410.375</v>
      </c>
      <c r="AI46" s="978">
        <f t="shared" si="23"/>
        <v>17.5</v>
      </c>
      <c r="AJ46" s="982">
        <f t="shared" si="24"/>
        <v>175</v>
      </c>
      <c r="AK46" s="1132" t="s">
        <v>439</v>
      </c>
      <c r="AL46" s="1088" t="s">
        <v>440</v>
      </c>
      <c r="AM46" s="1092" t="s">
        <v>2</v>
      </c>
    </row>
    <row r="47" spans="1:39">
      <c r="A47" s="966">
        <v>45593</v>
      </c>
      <c r="B47" s="992" t="s">
        <v>524</v>
      </c>
      <c r="C47" s="992" t="s">
        <v>208</v>
      </c>
      <c r="D47" s="993" t="s">
        <v>485</v>
      </c>
      <c r="E47" s="1029" t="s">
        <v>282</v>
      </c>
      <c r="F47" s="970">
        <v>151529</v>
      </c>
      <c r="G47" s="970"/>
      <c r="H47" s="970">
        <v>151529</v>
      </c>
      <c r="I47" s="970"/>
      <c r="J47" s="971">
        <f t="shared" si="0"/>
        <v>0</v>
      </c>
      <c r="K47" s="970">
        <v>151529</v>
      </c>
      <c r="L47" s="541">
        <f t="shared" si="1"/>
        <v>0</v>
      </c>
      <c r="M47" s="970">
        <v>151610</v>
      </c>
      <c r="N47" s="970"/>
      <c r="O47" s="541">
        <f t="shared" si="15"/>
        <v>81</v>
      </c>
      <c r="P47" s="541">
        <f t="shared" si="16"/>
        <v>81</v>
      </c>
      <c r="Q47" s="970">
        <v>151610</v>
      </c>
      <c r="R47" s="970"/>
      <c r="S47" s="971">
        <f t="shared" si="4"/>
        <v>0</v>
      </c>
      <c r="T47" s="542">
        <f t="shared" si="17"/>
        <v>81</v>
      </c>
      <c r="U47" s="542"/>
      <c r="V47" s="541">
        <f t="shared" si="18"/>
        <v>81</v>
      </c>
      <c r="W47" s="543">
        <f t="shared" si="19"/>
        <v>0</v>
      </c>
      <c r="X47" s="972" t="s">
        <v>549</v>
      </c>
      <c r="Y47" s="972" t="s">
        <v>492</v>
      </c>
      <c r="Z47" s="972" t="s">
        <v>29</v>
      </c>
      <c r="AA47" s="972">
        <v>2016</v>
      </c>
      <c r="AB47" s="993" t="s">
        <v>485</v>
      </c>
      <c r="AC47" s="973">
        <v>10</v>
      </c>
      <c r="AD47" s="974">
        <f t="shared" si="20"/>
        <v>8.1</v>
      </c>
      <c r="AE47" s="975">
        <v>23.45</v>
      </c>
      <c r="AF47" s="976">
        <f t="shared" si="21"/>
        <v>189.94499999999999</v>
      </c>
      <c r="AG47" s="1030" t="s">
        <v>279</v>
      </c>
      <c r="AH47" s="1007">
        <f t="shared" si="22"/>
        <v>189.94499999999999</v>
      </c>
      <c r="AI47" s="978">
        <f t="shared" si="23"/>
        <v>8.1</v>
      </c>
      <c r="AJ47" s="982">
        <f t="shared" si="24"/>
        <v>81</v>
      </c>
      <c r="AK47" s="1107">
        <v>594</v>
      </c>
      <c r="AL47" s="1067">
        <v>500</v>
      </c>
      <c r="AM47" s="1073">
        <v>45593</v>
      </c>
    </row>
    <row r="48" spans="1:39">
      <c r="A48" s="966">
        <v>45597</v>
      </c>
      <c r="B48" s="992" t="s">
        <v>478</v>
      </c>
      <c r="C48" s="992" t="s">
        <v>484</v>
      </c>
      <c r="D48" s="993" t="s">
        <v>484</v>
      </c>
      <c r="E48" s="1029" t="s">
        <v>282</v>
      </c>
      <c r="F48" s="970">
        <v>151610</v>
      </c>
      <c r="G48" s="970"/>
      <c r="H48" s="970">
        <v>151610</v>
      </c>
      <c r="I48" s="970"/>
      <c r="J48" s="971">
        <f t="shared" si="0"/>
        <v>0</v>
      </c>
      <c r="K48" s="970">
        <v>151610</v>
      </c>
      <c r="L48" s="541">
        <f t="shared" si="1"/>
        <v>0</v>
      </c>
      <c r="M48" s="970">
        <v>151768</v>
      </c>
      <c r="N48" s="970"/>
      <c r="O48" s="541">
        <f t="shared" si="15"/>
        <v>158</v>
      </c>
      <c r="P48" s="541">
        <f t="shared" si="16"/>
        <v>158</v>
      </c>
      <c r="Q48" s="970">
        <v>151768</v>
      </c>
      <c r="R48" s="970"/>
      <c r="S48" s="971">
        <f t="shared" si="4"/>
        <v>0</v>
      </c>
      <c r="T48" s="542">
        <f t="shared" si="17"/>
        <v>158</v>
      </c>
      <c r="U48" s="542"/>
      <c r="V48" s="541">
        <f t="shared" si="18"/>
        <v>158</v>
      </c>
      <c r="W48" s="543">
        <f t="shared" si="19"/>
        <v>0</v>
      </c>
      <c r="X48" s="972" t="s">
        <v>549</v>
      </c>
      <c r="Y48" s="972" t="s">
        <v>492</v>
      </c>
      <c r="Z48" s="972" t="s">
        <v>29</v>
      </c>
      <c r="AA48" s="972">
        <v>2016</v>
      </c>
      <c r="AB48" s="993" t="s">
        <v>484</v>
      </c>
      <c r="AC48" s="973">
        <v>10</v>
      </c>
      <c r="AD48" s="974">
        <f t="shared" ref="AD48" si="25">T48/AC48</f>
        <v>15.8</v>
      </c>
      <c r="AE48" s="975">
        <v>24.45</v>
      </c>
      <c r="AF48" s="976">
        <f t="shared" ref="AF48" si="26">AD48*AE48</f>
        <v>386.31</v>
      </c>
      <c r="AG48" s="1030" t="s">
        <v>279</v>
      </c>
      <c r="AH48" s="1007">
        <f t="shared" ref="AH48" si="27">AF48</f>
        <v>386.31</v>
      </c>
      <c r="AI48" s="978">
        <f t="shared" ref="AI48" si="28">AD48</f>
        <v>15.8</v>
      </c>
      <c r="AJ48" s="982">
        <f t="shared" ref="AJ48" si="29">T48</f>
        <v>158</v>
      </c>
      <c r="AK48" s="1132" t="s">
        <v>439</v>
      </c>
      <c r="AL48" s="1088" t="s">
        <v>440</v>
      </c>
      <c r="AM48" s="1092" t="s">
        <v>2</v>
      </c>
    </row>
    <row r="49" spans="1:39">
      <c r="A49" s="966">
        <v>45603</v>
      </c>
      <c r="B49" s="992" t="s">
        <v>126</v>
      </c>
      <c r="C49" s="992" t="s">
        <v>433</v>
      </c>
      <c r="D49" s="993" t="s">
        <v>580</v>
      </c>
      <c r="E49" s="1029" t="s">
        <v>282</v>
      </c>
      <c r="F49" s="970">
        <v>151768</v>
      </c>
      <c r="G49" s="970"/>
      <c r="H49" s="970">
        <v>151768</v>
      </c>
      <c r="I49" s="970"/>
      <c r="J49" s="971">
        <f t="shared" si="0"/>
        <v>0</v>
      </c>
      <c r="K49" s="970">
        <v>151768</v>
      </c>
      <c r="L49" s="541">
        <f t="shared" si="1"/>
        <v>0</v>
      </c>
      <c r="M49" s="970">
        <v>151843</v>
      </c>
      <c r="N49" s="970"/>
      <c r="O49" s="541">
        <f t="shared" si="15"/>
        <v>75</v>
      </c>
      <c r="P49" s="541">
        <f t="shared" si="16"/>
        <v>75</v>
      </c>
      <c r="Q49" s="970">
        <v>151843</v>
      </c>
      <c r="R49" s="970"/>
      <c r="S49" s="971">
        <f t="shared" si="4"/>
        <v>0</v>
      </c>
      <c r="T49" s="542">
        <f t="shared" si="17"/>
        <v>75</v>
      </c>
      <c r="U49" s="542"/>
      <c r="V49" s="541">
        <f t="shared" si="18"/>
        <v>75</v>
      </c>
      <c r="W49" s="543">
        <f t="shared" si="19"/>
        <v>0</v>
      </c>
      <c r="X49" s="972" t="s">
        <v>549</v>
      </c>
      <c r="Y49" s="972" t="s">
        <v>492</v>
      </c>
      <c r="Z49" s="972" t="s">
        <v>29</v>
      </c>
      <c r="AA49" s="972">
        <v>2016</v>
      </c>
      <c r="AB49" s="993" t="s">
        <v>433</v>
      </c>
      <c r="AC49" s="973">
        <v>10</v>
      </c>
      <c r="AD49" s="974">
        <f t="shared" ref="AD49" si="30">T49/AC49</f>
        <v>7.5</v>
      </c>
      <c r="AE49" s="975">
        <v>25.45</v>
      </c>
      <c r="AF49" s="976">
        <f t="shared" ref="AF49" si="31">AD49*AE49</f>
        <v>190.875</v>
      </c>
      <c r="AG49" s="1030" t="s">
        <v>279</v>
      </c>
      <c r="AH49" s="1007">
        <f t="shared" ref="AH49" si="32">AF49</f>
        <v>190.875</v>
      </c>
      <c r="AI49" s="978">
        <f t="shared" ref="AI49" si="33">AD49</f>
        <v>7.5</v>
      </c>
      <c r="AJ49" s="982">
        <f t="shared" ref="AJ49" si="34">T49</f>
        <v>75</v>
      </c>
      <c r="AK49" s="1107">
        <f>SUM(AH48:AH49)</f>
        <v>577.18499999999995</v>
      </c>
      <c r="AL49" s="1067">
        <v>600</v>
      </c>
      <c r="AM49" s="1073">
        <v>45604</v>
      </c>
    </row>
    <row r="50" spans="1:39">
      <c r="A50" s="966">
        <v>45604</v>
      </c>
      <c r="B50" s="992" t="s">
        <v>126</v>
      </c>
      <c r="C50" s="992" t="s">
        <v>433</v>
      </c>
      <c r="D50" s="993" t="s">
        <v>580</v>
      </c>
      <c r="E50" s="1029" t="s">
        <v>282</v>
      </c>
      <c r="F50" s="970">
        <v>151843</v>
      </c>
      <c r="G50" s="970"/>
      <c r="H50" s="970">
        <v>151843</v>
      </c>
      <c r="I50" s="970"/>
      <c r="J50" s="971">
        <f t="shared" si="0"/>
        <v>0</v>
      </c>
      <c r="K50" s="970">
        <v>151843</v>
      </c>
      <c r="L50" s="541">
        <f t="shared" si="1"/>
        <v>0</v>
      </c>
      <c r="M50" s="970">
        <v>152064</v>
      </c>
      <c r="N50" s="970"/>
      <c r="O50" s="541">
        <f t="shared" si="15"/>
        <v>221</v>
      </c>
      <c r="P50" s="541">
        <f t="shared" si="16"/>
        <v>221</v>
      </c>
      <c r="Q50" s="970">
        <v>152064</v>
      </c>
      <c r="R50" s="970"/>
      <c r="S50" s="971">
        <f t="shared" si="4"/>
        <v>0</v>
      </c>
      <c r="T50" s="542">
        <f t="shared" si="17"/>
        <v>221</v>
      </c>
      <c r="U50" s="542"/>
      <c r="V50" s="541">
        <f t="shared" si="18"/>
        <v>221</v>
      </c>
      <c r="W50" s="543">
        <f t="shared" si="19"/>
        <v>0</v>
      </c>
      <c r="X50" s="972" t="s">
        <v>549</v>
      </c>
      <c r="Y50" s="972" t="s">
        <v>492</v>
      </c>
      <c r="Z50" s="972" t="s">
        <v>29</v>
      </c>
      <c r="AA50" s="972">
        <v>2016</v>
      </c>
      <c r="AB50" s="993" t="s">
        <v>433</v>
      </c>
      <c r="AC50" s="973">
        <v>10</v>
      </c>
      <c r="AD50" s="974">
        <f t="shared" ref="AD50" si="35">T50/AC50</f>
        <v>22.1</v>
      </c>
      <c r="AE50" s="975">
        <v>25.45</v>
      </c>
      <c r="AF50" s="976">
        <f t="shared" ref="AF50" si="36">AD50*AE50</f>
        <v>562.44500000000005</v>
      </c>
      <c r="AG50" s="1030" t="s">
        <v>279</v>
      </c>
      <c r="AH50" s="1007">
        <f t="shared" ref="AH50" si="37">AF50</f>
        <v>562.44500000000005</v>
      </c>
      <c r="AI50" s="978">
        <f t="shared" ref="AI50" si="38">AD50</f>
        <v>22.1</v>
      </c>
      <c r="AJ50" s="982">
        <f t="shared" ref="AJ50" si="39">T50</f>
        <v>221</v>
      </c>
      <c r="AK50" s="1107">
        <f>SUM(AH50)</f>
        <v>562.44500000000005</v>
      </c>
      <c r="AL50" s="1067">
        <v>500</v>
      </c>
      <c r="AM50" s="1073">
        <v>45607</v>
      </c>
    </row>
    <row r="51" spans="1:39">
      <c r="A51" s="966">
        <v>45611</v>
      </c>
      <c r="B51" s="992" t="s">
        <v>523</v>
      </c>
      <c r="C51" s="992" t="s">
        <v>208</v>
      </c>
      <c r="D51" s="993" t="s">
        <v>434</v>
      </c>
      <c r="E51" s="1029" t="s">
        <v>282</v>
      </c>
      <c r="F51" s="970">
        <v>152064</v>
      </c>
      <c r="G51" s="970"/>
      <c r="H51" s="970">
        <v>152221</v>
      </c>
      <c r="I51" s="970"/>
      <c r="J51" s="971">
        <f t="shared" si="0"/>
        <v>157</v>
      </c>
      <c r="K51" s="970">
        <v>152221</v>
      </c>
      <c r="L51" s="541">
        <f t="shared" si="1"/>
        <v>0</v>
      </c>
      <c r="M51" s="970">
        <v>152264</v>
      </c>
      <c r="N51" s="970"/>
      <c r="O51" s="541">
        <f t="shared" si="15"/>
        <v>43</v>
      </c>
      <c r="P51" s="541">
        <f t="shared" si="16"/>
        <v>43</v>
      </c>
      <c r="Q51" s="970">
        <v>152264</v>
      </c>
      <c r="R51" s="970"/>
      <c r="S51" s="971">
        <f t="shared" si="4"/>
        <v>0</v>
      </c>
      <c r="T51" s="542">
        <f t="shared" si="17"/>
        <v>200</v>
      </c>
      <c r="U51" s="542"/>
      <c r="V51" s="541">
        <f t="shared" si="18"/>
        <v>43</v>
      </c>
      <c r="W51" s="543">
        <f t="shared" si="19"/>
        <v>157</v>
      </c>
      <c r="X51" s="972" t="s">
        <v>549</v>
      </c>
      <c r="Y51" s="972" t="s">
        <v>492</v>
      </c>
      <c r="Z51" s="972" t="s">
        <v>29</v>
      </c>
      <c r="AA51" s="972">
        <v>2016</v>
      </c>
      <c r="AB51" s="993" t="s">
        <v>433</v>
      </c>
      <c r="AC51" s="973">
        <v>10</v>
      </c>
      <c r="AD51" s="974">
        <f t="shared" ref="AD51" si="40">T51/AC51</f>
        <v>20</v>
      </c>
      <c r="AE51" s="975">
        <v>25.45</v>
      </c>
      <c r="AF51" s="976">
        <f t="shared" ref="AF51" si="41">AD51*AE51</f>
        <v>509</v>
      </c>
      <c r="AG51" s="1030" t="s">
        <v>279</v>
      </c>
      <c r="AH51" s="1007">
        <f t="shared" ref="AH51" si="42">AF51</f>
        <v>509</v>
      </c>
      <c r="AI51" s="978">
        <f t="shared" ref="AI51" si="43">AD51</f>
        <v>20</v>
      </c>
      <c r="AJ51" s="982">
        <f t="shared" ref="AJ51" si="44">T51</f>
        <v>200</v>
      </c>
      <c r="AK51" s="1132" t="s">
        <v>439</v>
      </c>
      <c r="AL51" s="1088" t="s">
        <v>440</v>
      </c>
      <c r="AM51" s="1092" t="s">
        <v>2</v>
      </c>
    </row>
    <row r="52" spans="1:39">
      <c r="A52" s="966">
        <v>45612</v>
      </c>
      <c r="B52" s="992" t="s">
        <v>478</v>
      </c>
      <c r="C52" s="992" t="s">
        <v>208</v>
      </c>
      <c r="D52" s="993" t="s">
        <v>484</v>
      </c>
      <c r="E52" s="1029" t="s">
        <v>282</v>
      </c>
      <c r="F52" s="970">
        <v>152264</v>
      </c>
      <c r="G52" s="970"/>
      <c r="H52" s="970">
        <v>152264</v>
      </c>
      <c r="I52" s="970"/>
      <c r="J52" s="971">
        <f t="shared" si="0"/>
        <v>0</v>
      </c>
      <c r="K52" s="970">
        <v>152264</v>
      </c>
      <c r="L52" s="541">
        <f t="shared" si="1"/>
        <v>0</v>
      </c>
      <c r="M52" s="970">
        <v>152397</v>
      </c>
      <c r="N52" s="970"/>
      <c r="O52" s="541">
        <f t="shared" si="15"/>
        <v>133</v>
      </c>
      <c r="P52" s="541">
        <f t="shared" si="16"/>
        <v>133</v>
      </c>
      <c r="Q52" s="970">
        <v>152397</v>
      </c>
      <c r="R52" s="970"/>
      <c r="S52" s="971">
        <f t="shared" si="4"/>
        <v>0</v>
      </c>
      <c r="T52" s="542">
        <f t="shared" si="17"/>
        <v>133</v>
      </c>
      <c r="U52" s="542"/>
      <c r="V52" s="541">
        <f t="shared" si="18"/>
        <v>133</v>
      </c>
      <c r="W52" s="543">
        <f t="shared" si="19"/>
        <v>0</v>
      </c>
      <c r="X52" s="972" t="s">
        <v>549</v>
      </c>
      <c r="Y52" s="972" t="s">
        <v>492</v>
      </c>
      <c r="Z52" s="972" t="s">
        <v>29</v>
      </c>
      <c r="AA52" s="972">
        <v>2016</v>
      </c>
      <c r="AB52" s="993" t="s">
        <v>433</v>
      </c>
      <c r="AC52" s="973">
        <v>10</v>
      </c>
      <c r="AD52" s="974">
        <f t="shared" ref="AD52" si="45">T52/AC52</f>
        <v>13.3</v>
      </c>
      <c r="AE52" s="975">
        <v>25.45</v>
      </c>
      <c r="AF52" s="976">
        <f t="shared" ref="AF52" si="46">AD52*AE52</f>
        <v>338.48500000000001</v>
      </c>
      <c r="AG52" s="1030" t="s">
        <v>279</v>
      </c>
      <c r="AH52" s="1007">
        <f t="shared" ref="AH52" si="47">AF52</f>
        <v>338.48500000000001</v>
      </c>
      <c r="AI52" s="978">
        <f t="shared" ref="AI52" si="48">AD52</f>
        <v>13.3</v>
      </c>
      <c r="AJ52" s="982">
        <f t="shared" ref="AJ52" si="49">T52</f>
        <v>133</v>
      </c>
      <c r="AK52" s="1107">
        <f>SUM(AH51:AH52)</f>
        <v>847.48500000000001</v>
      </c>
      <c r="AL52" s="1067">
        <v>700</v>
      </c>
      <c r="AM52" s="1073">
        <v>45604</v>
      </c>
    </row>
    <row r="53" spans="1:39">
      <c r="A53" s="966">
        <v>45618</v>
      </c>
      <c r="B53" s="992" t="s">
        <v>523</v>
      </c>
      <c r="C53" s="992" t="s">
        <v>208</v>
      </c>
      <c r="D53" s="993" t="s">
        <v>434</v>
      </c>
      <c r="E53" s="1029" t="s">
        <v>282</v>
      </c>
      <c r="F53" s="970">
        <v>152397</v>
      </c>
      <c r="G53" s="970"/>
      <c r="H53" s="970">
        <v>152397</v>
      </c>
      <c r="I53" s="970"/>
      <c r="J53" s="971">
        <f t="shared" ref="J53" si="50">H53-F53</f>
        <v>0</v>
      </c>
      <c r="K53" s="970">
        <v>152397</v>
      </c>
      <c r="L53" s="541">
        <f t="shared" ref="L53" si="51">K53-H53</f>
        <v>0</v>
      </c>
      <c r="M53" s="970">
        <v>152496</v>
      </c>
      <c r="N53" s="970"/>
      <c r="O53" s="541">
        <f t="shared" ref="O53" si="52">M53-K53</f>
        <v>99</v>
      </c>
      <c r="P53" s="541">
        <f t="shared" ref="P53" si="53">M53-H53</f>
        <v>99</v>
      </c>
      <c r="Q53" s="970">
        <v>152496</v>
      </c>
      <c r="R53" s="970"/>
      <c r="S53" s="971">
        <f t="shared" ref="S53" si="54">Q53-M53</f>
        <v>0</v>
      </c>
      <c r="T53" s="542">
        <f t="shared" ref="T53" si="55">Q53-F53</f>
        <v>99</v>
      </c>
      <c r="U53" s="542"/>
      <c r="V53" s="541">
        <f t="shared" ref="V53" si="56">P53</f>
        <v>99</v>
      </c>
      <c r="W53" s="543">
        <f t="shared" ref="W53" si="57">T53-V53</f>
        <v>0</v>
      </c>
      <c r="X53" s="972" t="s">
        <v>549</v>
      </c>
      <c r="Y53" s="972" t="s">
        <v>492</v>
      </c>
      <c r="Z53" s="972" t="s">
        <v>29</v>
      </c>
      <c r="AA53" s="972">
        <v>2016</v>
      </c>
      <c r="AB53" s="993" t="s">
        <v>433</v>
      </c>
      <c r="AC53" s="973">
        <v>10</v>
      </c>
      <c r="AD53" s="974">
        <f t="shared" ref="AD53" si="58">T53/AC53</f>
        <v>9.9</v>
      </c>
      <c r="AE53" s="975">
        <v>25.45</v>
      </c>
      <c r="AF53" s="976">
        <f t="shared" ref="AF53" si="59">AD53*AE53</f>
        <v>251.95500000000001</v>
      </c>
      <c r="AG53" s="1030" t="s">
        <v>279</v>
      </c>
      <c r="AH53" s="1007">
        <f t="shared" ref="AH53" si="60">AF53</f>
        <v>251.95500000000001</v>
      </c>
      <c r="AI53" s="978">
        <f t="shared" ref="AI53" si="61">AD53</f>
        <v>9.9</v>
      </c>
      <c r="AJ53" s="982">
        <f t="shared" ref="AJ53" si="62">T53</f>
        <v>99</v>
      </c>
      <c r="AK53" s="1136"/>
      <c r="AL53" s="1084"/>
      <c r="AM53" s="1090"/>
    </row>
    <row r="54" spans="1:39">
      <c r="A54" s="966">
        <v>45619</v>
      </c>
      <c r="B54" s="992" t="s">
        <v>478</v>
      </c>
      <c r="C54" s="992" t="s">
        <v>208</v>
      </c>
      <c r="D54" s="993" t="s">
        <v>484</v>
      </c>
      <c r="E54" s="1029" t="s">
        <v>282</v>
      </c>
      <c r="F54" s="970">
        <v>152496</v>
      </c>
      <c r="G54" s="970"/>
      <c r="H54" s="970">
        <v>152496</v>
      </c>
      <c r="I54" s="970"/>
      <c r="J54" s="971">
        <f t="shared" ref="J54:J55" si="63">H54-F54</f>
        <v>0</v>
      </c>
      <c r="K54" s="970">
        <v>152496</v>
      </c>
      <c r="L54" s="541">
        <f t="shared" ref="L54:L55" si="64">K54-H54</f>
        <v>0</v>
      </c>
      <c r="M54" s="970">
        <v>152517</v>
      </c>
      <c r="N54" s="970"/>
      <c r="O54" s="541">
        <f t="shared" ref="O54:O55" si="65">M54-K54</f>
        <v>21</v>
      </c>
      <c r="P54" s="541">
        <f t="shared" ref="P54:P55" si="66">M54-H54</f>
        <v>21</v>
      </c>
      <c r="Q54" s="970">
        <v>152517</v>
      </c>
      <c r="R54" s="970"/>
      <c r="S54" s="971">
        <f t="shared" ref="S54:S55" si="67">Q54-M54</f>
        <v>0</v>
      </c>
      <c r="T54" s="542">
        <f t="shared" ref="T54:T55" si="68">Q54-F54</f>
        <v>21</v>
      </c>
      <c r="U54" s="542"/>
      <c r="V54" s="541">
        <f t="shared" ref="V54:V55" si="69">P54</f>
        <v>21</v>
      </c>
      <c r="W54" s="543">
        <f t="shared" ref="W54:W55" si="70">T54-V54</f>
        <v>0</v>
      </c>
      <c r="X54" s="972" t="s">
        <v>549</v>
      </c>
      <c r="Y54" s="972" t="s">
        <v>492</v>
      </c>
      <c r="Z54" s="972" t="s">
        <v>29</v>
      </c>
      <c r="AA54" s="972">
        <v>2016</v>
      </c>
      <c r="AB54" s="993" t="s">
        <v>433</v>
      </c>
      <c r="AC54" s="973">
        <v>10</v>
      </c>
      <c r="AD54" s="974">
        <f t="shared" ref="AD54" si="71">T54/AC54</f>
        <v>2.1</v>
      </c>
      <c r="AE54" s="975">
        <v>25.45</v>
      </c>
      <c r="AF54" s="976">
        <f t="shared" ref="AF54" si="72">AD54*AE54</f>
        <v>53.445</v>
      </c>
      <c r="AG54" s="1030" t="s">
        <v>279</v>
      </c>
      <c r="AH54" s="1007">
        <f t="shared" ref="AH54" si="73">AF54</f>
        <v>53.445</v>
      </c>
      <c r="AI54" s="978">
        <f t="shared" ref="AI54" si="74">AD54</f>
        <v>2.1</v>
      </c>
      <c r="AJ54" s="982">
        <f t="shared" ref="AJ54" si="75">T54</f>
        <v>21</v>
      </c>
      <c r="AK54" s="1132" t="s">
        <v>439</v>
      </c>
      <c r="AL54" s="1088" t="s">
        <v>440</v>
      </c>
      <c r="AM54" s="1092" t="s">
        <v>2</v>
      </c>
    </row>
    <row r="55" spans="1:39">
      <c r="A55" s="966">
        <v>45629</v>
      </c>
      <c r="B55" s="992" t="s">
        <v>590</v>
      </c>
      <c r="C55" s="992" t="s">
        <v>26</v>
      </c>
      <c r="D55" s="993" t="s">
        <v>591</v>
      </c>
      <c r="E55" s="1029" t="s">
        <v>282</v>
      </c>
      <c r="F55" s="970">
        <v>152517</v>
      </c>
      <c r="G55" s="970"/>
      <c r="H55" s="970">
        <v>152517</v>
      </c>
      <c r="I55" s="970"/>
      <c r="J55" s="971">
        <f t="shared" si="63"/>
        <v>0</v>
      </c>
      <c r="K55" s="970">
        <v>152517</v>
      </c>
      <c r="L55" s="541">
        <f t="shared" si="64"/>
        <v>0</v>
      </c>
      <c r="M55" s="970">
        <v>152660</v>
      </c>
      <c r="N55" s="970"/>
      <c r="O55" s="541">
        <f t="shared" si="65"/>
        <v>143</v>
      </c>
      <c r="P55" s="541">
        <f t="shared" si="66"/>
        <v>143</v>
      </c>
      <c r="Q55" s="970">
        <v>152660</v>
      </c>
      <c r="R55" s="970"/>
      <c r="S55" s="971">
        <f t="shared" si="67"/>
        <v>0</v>
      </c>
      <c r="T55" s="542">
        <f t="shared" si="68"/>
        <v>143</v>
      </c>
      <c r="U55" s="542"/>
      <c r="V55" s="541">
        <f t="shared" si="69"/>
        <v>143</v>
      </c>
      <c r="W55" s="543">
        <f t="shared" si="70"/>
        <v>0</v>
      </c>
      <c r="X55" s="972" t="s">
        <v>549</v>
      </c>
      <c r="Y55" s="972" t="s">
        <v>492</v>
      </c>
      <c r="Z55" s="972" t="s">
        <v>29</v>
      </c>
      <c r="AA55" s="972">
        <v>2016</v>
      </c>
      <c r="AB55" s="993" t="s">
        <v>433</v>
      </c>
      <c r="AC55" s="973">
        <v>10</v>
      </c>
      <c r="AD55" s="974">
        <f t="shared" ref="AD55" si="76">T55/AC55</f>
        <v>14.3</v>
      </c>
      <c r="AE55" s="975">
        <v>25.45</v>
      </c>
      <c r="AF55" s="976">
        <f t="shared" ref="AF55" si="77">AD55*AE55</f>
        <v>363.935</v>
      </c>
      <c r="AG55" s="1030" t="s">
        <v>279</v>
      </c>
      <c r="AH55" s="1007">
        <f t="shared" ref="AH55" si="78">AF55</f>
        <v>363.935</v>
      </c>
      <c r="AI55" s="978">
        <f t="shared" ref="AI55" si="79">AD55</f>
        <v>14.3</v>
      </c>
      <c r="AJ55" s="982">
        <f t="shared" ref="AJ55" si="80">T55</f>
        <v>143</v>
      </c>
      <c r="AK55" s="1107">
        <f>SUM(AH53:AH55)</f>
        <v>669.33500000000004</v>
      </c>
      <c r="AL55" s="1067">
        <v>600</v>
      </c>
      <c r="AM55" s="1073">
        <v>45630</v>
      </c>
    </row>
    <row r="56" spans="1:39">
      <c r="A56" s="966">
        <v>45630</v>
      </c>
      <c r="B56" s="992" t="s">
        <v>483</v>
      </c>
      <c r="C56" s="992" t="s">
        <v>208</v>
      </c>
      <c r="D56" s="993" t="s">
        <v>485</v>
      </c>
      <c r="E56" s="1029" t="s">
        <v>282</v>
      </c>
      <c r="F56" s="970">
        <v>152660</v>
      </c>
      <c r="G56" s="970"/>
      <c r="H56" s="970">
        <v>152660</v>
      </c>
      <c r="I56" s="970"/>
      <c r="J56" s="971">
        <f t="shared" ref="J56" si="81">H56-F56</f>
        <v>0</v>
      </c>
      <c r="K56" s="970">
        <v>152660</v>
      </c>
      <c r="L56" s="541">
        <f t="shared" ref="L56" si="82">K56-H56</f>
        <v>0</v>
      </c>
      <c r="M56" s="970">
        <v>152713</v>
      </c>
      <c r="N56" s="970"/>
      <c r="O56" s="541">
        <f t="shared" ref="O56" si="83">M56-K56</f>
        <v>53</v>
      </c>
      <c r="P56" s="541">
        <f t="shared" ref="P56" si="84">M56-H56</f>
        <v>53</v>
      </c>
      <c r="Q56" s="970">
        <v>152713</v>
      </c>
      <c r="R56" s="970"/>
      <c r="S56" s="971">
        <f t="shared" ref="S56" si="85">Q56-M56</f>
        <v>0</v>
      </c>
      <c r="T56" s="542">
        <f t="shared" ref="T56" si="86">Q56-F56</f>
        <v>53</v>
      </c>
      <c r="U56" s="542"/>
      <c r="V56" s="541">
        <f t="shared" ref="V56" si="87">P56</f>
        <v>53</v>
      </c>
      <c r="W56" s="543">
        <f t="shared" ref="W56" si="88">T56-V56</f>
        <v>0</v>
      </c>
      <c r="X56" s="972" t="s">
        <v>549</v>
      </c>
      <c r="Y56" s="972" t="s">
        <v>492</v>
      </c>
      <c r="Z56" s="972" t="s">
        <v>29</v>
      </c>
      <c r="AA56" s="972">
        <v>2016</v>
      </c>
      <c r="AB56" s="993" t="s">
        <v>433</v>
      </c>
      <c r="AC56" s="973">
        <v>10</v>
      </c>
      <c r="AD56" s="974">
        <f t="shared" ref="AD56" si="89">T56/AC56</f>
        <v>5.3</v>
      </c>
      <c r="AE56" s="975">
        <v>25.45</v>
      </c>
      <c r="AF56" s="976">
        <f t="shared" ref="AF56" si="90">AD56*AE56</f>
        <v>134.88499999999999</v>
      </c>
      <c r="AG56" s="1030" t="s">
        <v>279</v>
      </c>
      <c r="AH56" s="1007">
        <f t="shared" ref="AH56" si="91">AF56</f>
        <v>134.88499999999999</v>
      </c>
      <c r="AI56" s="978">
        <f t="shared" ref="AI56" si="92">AD56</f>
        <v>5.3</v>
      </c>
      <c r="AJ56" s="982">
        <f t="shared" ref="AJ56" si="93">T56</f>
        <v>53</v>
      </c>
      <c r="AK56" s="1137"/>
      <c r="AL56" s="1091"/>
      <c r="AM56" s="1037"/>
    </row>
    <row r="57" spans="1:39">
      <c r="A57" s="966">
        <v>45630</v>
      </c>
      <c r="B57" s="992" t="s">
        <v>483</v>
      </c>
      <c r="C57" s="992" t="s">
        <v>208</v>
      </c>
      <c r="D57" s="993" t="s">
        <v>485</v>
      </c>
      <c r="E57" s="1029" t="s">
        <v>282</v>
      </c>
      <c r="F57" s="970">
        <v>152660</v>
      </c>
      <c r="G57" s="970"/>
      <c r="H57" s="970">
        <v>152660</v>
      </c>
      <c r="I57" s="970"/>
      <c r="J57" s="971">
        <f t="shared" ref="J57" si="94">H57-F57</f>
        <v>0</v>
      </c>
      <c r="K57" s="970">
        <v>152660</v>
      </c>
      <c r="L57" s="541">
        <f t="shared" ref="L57" si="95">K57-H57</f>
        <v>0</v>
      </c>
      <c r="M57" s="970">
        <v>152713</v>
      </c>
      <c r="N57" s="970"/>
      <c r="O57" s="541">
        <f t="shared" ref="O57" si="96">M57-K57</f>
        <v>53</v>
      </c>
      <c r="P57" s="541">
        <f t="shared" ref="P57" si="97">M57-H57</f>
        <v>53</v>
      </c>
      <c r="Q57" s="970">
        <v>152713</v>
      </c>
      <c r="R57" s="970"/>
      <c r="S57" s="971">
        <f t="shared" ref="S57" si="98">Q57-M57</f>
        <v>0</v>
      </c>
      <c r="T57" s="542">
        <f t="shared" ref="T57" si="99">Q57-F57</f>
        <v>53</v>
      </c>
      <c r="U57" s="542"/>
      <c r="V57" s="541">
        <f t="shared" ref="V57" si="100">P57</f>
        <v>53</v>
      </c>
      <c r="W57" s="543">
        <f t="shared" ref="W57" si="101">T57-V57</f>
        <v>0</v>
      </c>
      <c r="X57" s="972" t="s">
        <v>549</v>
      </c>
      <c r="Y57" s="972" t="s">
        <v>492</v>
      </c>
      <c r="Z57" s="972" t="s">
        <v>29</v>
      </c>
      <c r="AA57" s="972">
        <v>2016</v>
      </c>
      <c r="AB57" s="993" t="s">
        <v>433</v>
      </c>
      <c r="AC57" s="973">
        <v>10</v>
      </c>
      <c r="AD57" s="974">
        <f t="shared" ref="AD57" si="102">T57/AC57</f>
        <v>5.3</v>
      </c>
      <c r="AE57" s="975">
        <v>25.45</v>
      </c>
      <c r="AF57" s="976">
        <f t="shared" ref="AF57" si="103">AD57*AE57</f>
        <v>134.88499999999999</v>
      </c>
      <c r="AG57" s="1030" t="s">
        <v>279</v>
      </c>
      <c r="AH57" s="1007">
        <f t="shared" ref="AH57" si="104">AF57</f>
        <v>134.88499999999999</v>
      </c>
      <c r="AI57" s="978">
        <f t="shared" ref="AI57" si="105">AD57</f>
        <v>5.3</v>
      </c>
      <c r="AJ57" s="982">
        <f t="shared" ref="AJ57" si="106">T57</f>
        <v>53</v>
      </c>
      <c r="AK57" s="1132" t="s">
        <v>439</v>
      </c>
      <c r="AL57" s="1088" t="s">
        <v>440</v>
      </c>
      <c r="AM57" s="1092" t="s">
        <v>2</v>
      </c>
    </row>
    <row r="58" spans="1:39">
      <c r="A58" s="966">
        <v>45632</v>
      </c>
      <c r="B58" s="992" t="s">
        <v>483</v>
      </c>
      <c r="C58" s="992" t="s">
        <v>208</v>
      </c>
      <c r="D58" s="993" t="s">
        <v>485</v>
      </c>
      <c r="E58" s="1029" t="s">
        <v>282</v>
      </c>
      <c r="F58" s="970">
        <v>152713</v>
      </c>
      <c r="G58" s="970"/>
      <c r="H58" s="970">
        <v>152713</v>
      </c>
      <c r="I58" s="970"/>
      <c r="J58" s="971">
        <f t="shared" ref="J58" si="107">H58-F58</f>
        <v>0</v>
      </c>
      <c r="K58" s="970">
        <v>152713</v>
      </c>
      <c r="L58" s="541">
        <f t="shared" ref="L58" si="108">K58-H58</f>
        <v>0</v>
      </c>
      <c r="M58" s="970">
        <v>152962</v>
      </c>
      <c r="N58" s="970"/>
      <c r="O58" s="541">
        <f t="shared" ref="O58" si="109">M58-K58</f>
        <v>249</v>
      </c>
      <c r="P58" s="541">
        <f t="shared" ref="P58" si="110">M58-H58</f>
        <v>249</v>
      </c>
      <c r="Q58" s="970">
        <v>152962</v>
      </c>
      <c r="R58" s="970"/>
      <c r="S58" s="971">
        <f t="shared" ref="S58" si="111">Q58-M58</f>
        <v>0</v>
      </c>
      <c r="T58" s="542">
        <f t="shared" ref="T58" si="112">Q58-F58</f>
        <v>249</v>
      </c>
      <c r="U58" s="542"/>
      <c r="V58" s="541">
        <f t="shared" ref="V58" si="113">P58</f>
        <v>249</v>
      </c>
      <c r="W58" s="543">
        <f t="shared" ref="W58" si="114">T58-V58</f>
        <v>0</v>
      </c>
      <c r="X58" s="972" t="s">
        <v>549</v>
      </c>
      <c r="Y58" s="972" t="s">
        <v>492</v>
      </c>
      <c r="Z58" s="972" t="s">
        <v>29</v>
      </c>
      <c r="AA58" s="972">
        <v>2016</v>
      </c>
      <c r="AB58" s="993" t="s">
        <v>433</v>
      </c>
      <c r="AC58" s="973">
        <v>10</v>
      </c>
      <c r="AD58" s="974">
        <f t="shared" ref="AD58" si="115">T58/AC58</f>
        <v>24.9</v>
      </c>
      <c r="AE58" s="975">
        <v>25.45</v>
      </c>
      <c r="AF58" s="976">
        <f t="shared" ref="AF58" si="116">AD58*AE58</f>
        <v>633.70499999999993</v>
      </c>
      <c r="AG58" s="1030" t="s">
        <v>279</v>
      </c>
      <c r="AH58" s="1007">
        <f t="shared" ref="AH58" si="117">AF58</f>
        <v>633.70499999999993</v>
      </c>
      <c r="AI58" s="978">
        <f t="shared" ref="AI58" si="118">AD58</f>
        <v>24.9</v>
      </c>
      <c r="AJ58" s="982">
        <f t="shared" ref="AJ58" si="119">T58</f>
        <v>249</v>
      </c>
      <c r="AK58" s="1107">
        <f>SUM(AH56:AH58)</f>
        <v>903.47499999999991</v>
      </c>
      <c r="AL58" s="1067">
        <v>700</v>
      </c>
      <c r="AM58" s="1073">
        <v>45637</v>
      </c>
    </row>
    <row r="59" spans="1:39">
      <c r="A59" s="966">
        <v>45632</v>
      </c>
      <c r="B59" s="992" t="s">
        <v>483</v>
      </c>
      <c r="C59" s="992" t="s">
        <v>208</v>
      </c>
      <c r="D59" s="993" t="s">
        <v>485</v>
      </c>
      <c r="E59" s="1029" t="s">
        <v>282</v>
      </c>
      <c r="F59" s="970">
        <v>152962</v>
      </c>
      <c r="G59" s="970"/>
      <c r="H59" s="970">
        <v>152962</v>
      </c>
      <c r="I59" s="970"/>
      <c r="J59" s="971">
        <f t="shared" ref="J59" si="120">H59-F59</f>
        <v>0</v>
      </c>
      <c r="K59" s="970">
        <v>152962</v>
      </c>
      <c r="L59" s="541">
        <f t="shared" ref="L59" si="121">K59-H59</f>
        <v>0</v>
      </c>
      <c r="M59" s="970">
        <v>153066</v>
      </c>
      <c r="N59" s="970"/>
      <c r="O59" s="541">
        <f t="shared" ref="O59" si="122">M59-K59</f>
        <v>104</v>
      </c>
      <c r="P59" s="541">
        <f t="shared" ref="P59" si="123">M59-H59</f>
        <v>104</v>
      </c>
      <c r="Q59" s="970">
        <v>153066</v>
      </c>
      <c r="R59" s="970"/>
      <c r="S59" s="971">
        <f t="shared" ref="S59" si="124">Q59-M59</f>
        <v>0</v>
      </c>
      <c r="T59" s="542">
        <f t="shared" ref="T59" si="125">Q59-F59</f>
        <v>104</v>
      </c>
      <c r="U59" s="542"/>
      <c r="V59" s="541">
        <f t="shared" ref="V59" si="126">P59</f>
        <v>104</v>
      </c>
      <c r="W59" s="543">
        <f t="shared" ref="W59" si="127">T59-V59</f>
        <v>0</v>
      </c>
      <c r="X59" s="972" t="s">
        <v>549</v>
      </c>
      <c r="Y59" s="972" t="s">
        <v>492</v>
      </c>
      <c r="Z59" s="972" t="s">
        <v>29</v>
      </c>
      <c r="AA59" s="972">
        <v>2016</v>
      </c>
      <c r="AB59" s="993" t="s">
        <v>433</v>
      </c>
      <c r="AC59" s="973">
        <v>10</v>
      </c>
      <c r="AD59" s="974">
        <f t="shared" ref="AD59" si="128">T59/AC59</f>
        <v>10.4</v>
      </c>
      <c r="AE59" s="975">
        <v>25.45</v>
      </c>
      <c r="AF59" s="976">
        <f t="shared" ref="AF59" si="129">AD59*AE59</f>
        <v>264.68</v>
      </c>
      <c r="AG59" s="1030" t="s">
        <v>279</v>
      </c>
      <c r="AH59" s="1007">
        <f t="shared" ref="AH59" si="130">AF59</f>
        <v>264.68</v>
      </c>
      <c r="AI59" s="978">
        <f t="shared" ref="AI59" si="131">AD59</f>
        <v>10.4</v>
      </c>
      <c r="AJ59" s="982">
        <f t="shared" ref="AJ59" si="132">T59</f>
        <v>104</v>
      </c>
      <c r="AK59" s="1132" t="s">
        <v>439</v>
      </c>
      <c r="AL59" s="1088" t="s">
        <v>440</v>
      </c>
      <c r="AM59" s="1092" t="s">
        <v>2</v>
      </c>
    </row>
    <row r="60" spans="1:39">
      <c r="A60" s="966">
        <v>45638</v>
      </c>
      <c r="B60" s="992" t="s">
        <v>524</v>
      </c>
      <c r="C60" s="992" t="s">
        <v>208</v>
      </c>
      <c r="D60" s="993" t="s">
        <v>485</v>
      </c>
      <c r="E60" s="1029" t="s">
        <v>282</v>
      </c>
      <c r="F60" s="970">
        <v>153066</v>
      </c>
      <c r="G60" s="970"/>
      <c r="H60" s="970">
        <v>153066</v>
      </c>
      <c r="I60" s="970"/>
      <c r="J60" s="971">
        <f t="shared" ref="J60" si="133">H60-F60</f>
        <v>0</v>
      </c>
      <c r="K60" s="970">
        <v>153066</v>
      </c>
      <c r="L60" s="541">
        <f t="shared" ref="L60" si="134">K60-H60</f>
        <v>0</v>
      </c>
      <c r="M60" s="970">
        <v>153258</v>
      </c>
      <c r="N60" s="970"/>
      <c r="O60" s="541">
        <f t="shared" ref="O60" si="135">M60-K60</f>
        <v>192</v>
      </c>
      <c r="P60" s="541">
        <f t="shared" ref="P60" si="136">M60-H60</f>
        <v>192</v>
      </c>
      <c r="Q60" s="970">
        <v>153258</v>
      </c>
      <c r="R60" s="970"/>
      <c r="S60" s="971">
        <f t="shared" ref="S60" si="137">Q60-M60</f>
        <v>0</v>
      </c>
      <c r="T60" s="542">
        <f t="shared" ref="T60" si="138">Q60-F60</f>
        <v>192</v>
      </c>
      <c r="U60" s="542"/>
      <c r="V60" s="541">
        <f t="shared" ref="V60" si="139">P60</f>
        <v>192</v>
      </c>
      <c r="W60" s="543">
        <f t="shared" ref="W60" si="140">T60-V60</f>
        <v>0</v>
      </c>
      <c r="X60" s="972" t="s">
        <v>549</v>
      </c>
      <c r="Y60" s="972" t="s">
        <v>492</v>
      </c>
      <c r="Z60" s="972" t="s">
        <v>29</v>
      </c>
      <c r="AA60" s="972">
        <v>2016</v>
      </c>
      <c r="AB60" s="993" t="s">
        <v>433</v>
      </c>
      <c r="AC60" s="973">
        <v>10</v>
      </c>
      <c r="AD60" s="974">
        <f t="shared" ref="AD60" si="141">T60/AC60</f>
        <v>19.2</v>
      </c>
      <c r="AE60" s="975">
        <v>25.45</v>
      </c>
      <c r="AF60" s="976">
        <f t="shared" ref="AF60" si="142">AD60*AE60</f>
        <v>488.64</v>
      </c>
      <c r="AG60" s="1030" t="s">
        <v>279</v>
      </c>
      <c r="AH60" s="1007">
        <f t="shared" ref="AH60" si="143">AF60</f>
        <v>488.64</v>
      </c>
      <c r="AI60" s="978">
        <f t="shared" ref="AI60" si="144">AD60</f>
        <v>19.2</v>
      </c>
      <c r="AJ60" s="982">
        <f t="shared" ref="AJ60" si="145">T60</f>
        <v>192</v>
      </c>
      <c r="AK60" s="1107">
        <f>SUM(AH59:AH60)</f>
        <v>753.31999999999994</v>
      </c>
      <c r="AL60" s="1067">
        <v>800</v>
      </c>
      <c r="AM60" s="1073">
        <v>45642</v>
      </c>
    </row>
    <row r="61" spans="1:39">
      <c r="A61" s="966">
        <v>45639</v>
      </c>
      <c r="B61" s="992" t="s">
        <v>524</v>
      </c>
      <c r="C61" s="992" t="s">
        <v>208</v>
      </c>
      <c r="D61" s="993" t="s">
        <v>485</v>
      </c>
      <c r="E61" s="1029" t="s">
        <v>282</v>
      </c>
      <c r="F61" s="970">
        <v>153258</v>
      </c>
      <c r="G61" s="970"/>
      <c r="H61" s="970">
        <v>153258</v>
      </c>
      <c r="I61" s="970"/>
      <c r="J61" s="971">
        <f t="shared" ref="J61" si="146">H61-F61</f>
        <v>0</v>
      </c>
      <c r="K61" s="970">
        <v>153258</v>
      </c>
      <c r="L61" s="541">
        <f t="shared" ref="L61" si="147">K61-H61</f>
        <v>0</v>
      </c>
      <c r="M61" s="970">
        <v>153269</v>
      </c>
      <c r="N61" s="970"/>
      <c r="O61" s="541">
        <f t="shared" ref="O61" si="148">M61-K61</f>
        <v>11</v>
      </c>
      <c r="P61" s="541">
        <f t="shared" ref="P61" si="149">M61-H61</f>
        <v>11</v>
      </c>
      <c r="Q61" s="970">
        <v>153269</v>
      </c>
      <c r="R61" s="970"/>
      <c r="S61" s="971">
        <f t="shared" ref="S61" si="150">Q61-M61</f>
        <v>0</v>
      </c>
      <c r="T61" s="542">
        <f t="shared" ref="T61" si="151">Q61-F61</f>
        <v>11</v>
      </c>
      <c r="U61" s="542"/>
      <c r="V61" s="541">
        <f t="shared" ref="V61" si="152">P61</f>
        <v>11</v>
      </c>
      <c r="W61" s="543">
        <f t="shared" ref="W61" si="153">T61-V61</f>
        <v>0</v>
      </c>
      <c r="X61" s="972" t="s">
        <v>549</v>
      </c>
      <c r="Y61" s="972" t="s">
        <v>492</v>
      </c>
      <c r="Z61" s="972" t="s">
        <v>29</v>
      </c>
      <c r="AA61" s="972">
        <v>2016</v>
      </c>
      <c r="AB61" s="993" t="s">
        <v>433</v>
      </c>
      <c r="AC61" s="973">
        <v>10</v>
      </c>
      <c r="AD61" s="974">
        <f t="shared" ref="AD61" si="154">T61/AC61</f>
        <v>1.1000000000000001</v>
      </c>
      <c r="AE61" s="975">
        <v>25.45</v>
      </c>
      <c r="AF61" s="976">
        <f t="shared" ref="AF61" si="155">AD61*AE61</f>
        <v>27.995000000000001</v>
      </c>
      <c r="AG61" s="1030" t="s">
        <v>279</v>
      </c>
      <c r="AH61" s="1007">
        <f t="shared" ref="AH61" si="156">AF61</f>
        <v>27.995000000000001</v>
      </c>
      <c r="AI61" s="978">
        <f t="shared" ref="AI61" si="157">AD61</f>
        <v>1.1000000000000001</v>
      </c>
      <c r="AJ61" s="982">
        <f t="shared" ref="AJ61" si="158">T61</f>
        <v>11</v>
      </c>
      <c r="AK61" s="1132" t="s">
        <v>439</v>
      </c>
      <c r="AL61" s="1088" t="s">
        <v>440</v>
      </c>
      <c r="AM61" s="1092" t="s">
        <v>2</v>
      </c>
    </row>
    <row r="62" spans="1:39">
      <c r="A62" s="966">
        <v>45644</v>
      </c>
      <c r="B62" s="992" t="s">
        <v>524</v>
      </c>
      <c r="C62" s="992" t="s">
        <v>208</v>
      </c>
      <c r="D62" s="993" t="s">
        <v>485</v>
      </c>
      <c r="E62" s="1029" t="s">
        <v>282</v>
      </c>
      <c r="F62" s="970">
        <v>153269</v>
      </c>
      <c r="G62" s="970"/>
      <c r="H62" s="970">
        <v>153269</v>
      </c>
      <c r="I62" s="970"/>
      <c r="J62" s="971">
        <f t="shared" ref="J62" si="159">H62-F62</f>
        <v>0</v>
      </c>
      <c r="K62" s="970">
        <v>153269</v>
      </c>
      <c r="L62" s="541">
        <f t="shared" ref="L62" si="160">K62-H62</f>
        <v>0</v>
      </c>
      <c r="M62" s="970">
        <v>153589</v>
      </c>
      <c r="N62" s="970"/>
      <c r="O62" s="541">
        <f t="shared" ref="O62" si="161">M62-K62</f>
        <v>320</v>
      </c>
      <c r="P62" s="541">
        <f t="shared" ref="P62" si="162">M62-H62</f>
        <v>320</v>
      </c>
      <c r="Q62" s="970">
        <v>153589</v>
      </c>
      <c r="R62" s="970"/>
      <c r="S62" s="971">
        <f t="shared" ref="S62" si="163">Q62-M62</f>
        <v>0</v>
      </c>
      <c r="T62" s="542">
        <f t="shared" ref="T62" si="164">Q62-F62</f>
        <v>320</v>
      </c>
      <c r="U62" s="542"/>
      <c r="V62" s="541">
        <f t="shared" ref="V62" si="165">P62</f>
        <v>320</v>
      </c>
      <c r="W62" s="543">
        <f t="shared" ref="W62" si="166">T62-V62</f>
        <v>0</v>
      </c>
      <c r="X62" s="972" t="s">
        <v>549</v>
      </c>
      <c r="Y62" s="972" t="s">
        <v>492</v>
      </c>
      <c r="Z62" s="972" t="s">
        <v>29</v>
      </c>
      <c r="AA62" s="972">
        <v>2016</v>
      </c>
      <c r="AB62" s="993" t="s">
        <v>433</v>
      </c>
      <c r="AC62" s="973">
        <v>10</v>
      </c>
      <c r="AD62" s="974">
        <f t="shared" ref="AD62" si="167">T62/AC62</f>
        <v>32</v>
      </c>
      <c r="AE62" s="975">
        <v>25.45</v>
      </c>
      <c r="AF62" s="976">
        <f t="shared" ref="AF62" si="168">AD62*AE62</f>
        <v>814.4</v>
      </c>
      <c r="AG62" s="1030" t="s">
        <v>279</v>
      </c>
      <c r="AH62" s="1007">
        <f t="shared" ref="AH62" si="169">AF62</f>
        <v>814.4</v>
      </c>
      <c r="AI62" s="978">
        <f t="shared" ref="AI62" si="170">AD62</f>
        <v>32</v>
      </c>
      <c r="AJ62" s="982">
        <f t="shared" ref="AJ62" si="171">T62</f>
        <v>320</v>
      </c>
      <c r="AK62" s="1107">
        <f>SUM(AH61:AH62)</f>
        <v>842.39499999999998</v>
      </c>
      <c r="AL62" s="1067">
        <v>800</v>
      </c>
      <c r="AM62" s="1073">
        <v>45645</v>
      </c>
    </row>
    <row r="63" spans="1:39">
      <c r="A63" s="966">
        <v>45645</v>
      </c>
      <c r="B63" s="992" t="s">
        <v>524</v>
      </c>
      <c r="C63" s="992" t="s">
        <v>208</v>
      </c>
      <c r="D63" s="993" t="s">
        <v>485</v>
      </c>
      <c r="E63" s="1029" t="s">
        <v>282</v>
      </c>
      <c r="F63" s="970">
        <v>153589</v>
      </c>
      <c r="G63" s="970"/>
      <c r="H63" s="970">
        <v>153589</v>
      </c>
      <c r="I63" s="970"/>
      <c r="J63" s="971">
        <f t="shared" ref="J63" si="172">H63-F63</f>
        <v>0</v>
      </c>
      <c r="K63" s="970">
        <v>153589</v>
      </c>
      <c r="L63" s="541">
        <f t="shared" ref="L63" si="173">K63-H63</f>
        <v>0</v>
      </c>
      <c r="M63" s="970">
        <v>153870</v>
      </c>
      <c r="N63" s="970"/>
      <c r="O63" s="541">
        <f t="shared" ref="O63" si="174">M63-K63</f>
        <v>281</v>
      </c>
      <c r="P63" s="541">
        <f t="shared" ref="P63" si="175">M63-H63</f>
        <v>281</v>
      </c>
      <c r="Q63" s="970">
        <v>153870</v>
      </c>
      <c r="R63" s="970"/>
      <c r="S63" s="971">
        <f t="shared" ref="S63" si="176">Q63-M63</f>
        <v>0</v>
      </c>
      <c r="T63" s="542">
        <f t="shared" ref="T63" si="177">Q63-F63</f>
        <v>281</v>
      </c>
      <c r="U63" s="542"/>
      <c r="V63" s="541">
        <f t="shared" ref="V63" si="178">P63</f>
        <v>281</v>
      </c>
      <c r="W63" s="543">
        <f t="shared" ref="W63" si="179">T63-V63</f>
        <v>0</v>
      </c>
      <c r="X63" s="972" t="s">
        <v>549</v>
      </c>
      <c r="Y63" s="972" t="s">
        <v>492</v>
      </c>
      <c r="Z63" s="972" t="s">
        <v>29</v>
      </c>
      <c r="AA63" s="972">
        <v>2016</v>
      </c>
      <c r="AB63" s="993" t="s">
        <v>433</v>
      </c>
      <c r="AC63" s="973">
        <v>12</v>
      </c>
      <c r="AD63" s="974">
        <f t="shared" ref="AD63" si="180">T63/AC63</f>
        <v>23.416666666666668</v>
      </c>
      <c r="AE63" s="975">
        <v>25.45</v>
      </c>
      <c r="AF63" s="976">
        <f t="shared" ref="AF63" si="181">AD63*AE63</f>
        <v>595.95416666666665</v>
      </c>
      <c r="AG63" s="1030" t="s">
        <v>279</v>
      </c>
      <c r="AH63" s="1007">
        <f t="shared" ref="AH63" si="182">AF63</f>
        <v>595.95416666666665</v>
      </c>
      <c r="AI63" s="978">
        <f t="shared" ref="AI63" si="183">AD63</f>
        <v>23.416666666666668</v>
      </c>
      <c r="AJ63" s="982">
        <f t="shared" ref="AJ63" si="184">T63</f>
        <v>281</v>
      </c>
      <c r="AK63" s="1132" t="s">
        <v>439</v>
      </c>
      <c r="AL63" s="1088" t="s">
        <v>440</v>
      </c>
      <c r="AM63" s="1092" t="s">
        <v>2</v>
      </c>
    </row>
    <row r="64" spans="1:39">
      <c r="A64" s="966">
        <v>45646</v>
      </c>
      <c r="B64" s="992" t="s">
        <v>524</v>
      </c>
      <c r="C64" s="992" t="s">
        <v>208</v>
      </c>
      <c r="D64" s="993" t="s">
        <v>485</v>
      </c>
      <c r="E64" s="1029" t="s">
        <v>282</v>
      </c>
      <c r="F64" s="970">
        <v>153870</v>
      </c>
      <c r="G64" s="970"/>
      <c r="H64" s="970">
        <v>153870</v>
      </c>
      <c r="I64" s="970"/>
      <c r="J64" s="971">
        <f t="shared" ref="J64" si="185">H64-F64</f>
        <v>0</v>
      </c>
      <c r="K64" s="970">
        <v>153870</v>
      </c>
      <c r="L64" s="541">
        <f t="shared" ref="L64" si="186">K64-H64</f>
        <v>0</v>
      </c>
      <c r="M64" s="970">
        <v>153884</v>
      </c>
      <c r="N64" s="970"/>
      <c r="O64" s="541">
        <f t="shared" ref="O64" si="187">M64-K64</f>
        <v>14</v>
      </c>
      <c r="P64" s="541">
        <f t="shared" ref="P64" si="188">M64-H64</f>
        <v>14</v>
      </c>
      <c r="Q64" s="970">
        <v>153884</v>
      </c>
      <c r="R64" s="970"/>
      <c r="S64" s="971">
        <f t="shared" ref="S64" si="189">Q64-M64</f>
        <v>0</v>
      </c>
      <c r="T64" s="542">
        <f t="shared" ref="T64" si="190">Q64-F64</f>
        <v>14</v>
      </c>
      <c r="U64" s="542"/>
      <c r="V64" s="541">
        <f t="shared" ref="V64" si="191">P64</f>
        <v>14</v>
      </c>
      <c r="W64" s="543">
        <f t="shared" ref="W64" si="192">T64-V64</f>
        <v>0</v>
      </c>
      <c r="X64" s="972" t="s">
        <v>549</v>
      </c>
      <c r="Y64" s="972" t="s">
        <v>492</v>
      </c>
      <c r="Z64" s="972" t="s">
        <v>29</v>
      </c>
      <c r="AA64" s="972">
        <v>2016</v>
      </c>
      <c r="AB64" s="993" t="s">
        <v>433</v>
      </c>
      <c r="AC64" s="973">
        <v>12</v>
      </c>
      <c r="AD64" s="974">
        <f t="shared" ref="AD64" si="193">T64/AC64</f>
        <v>1.1666666666666667</v>
      </c>
      <c r="AE64" s="975">
        <v>25.45</v>
      </c>
      <c r="AF64" s="976">
        <f t="shared" ref="AF64" si="194">AD64*AE64</f>
        <v>29.691666666666666</v>
      </c>
      <c r="AG64" s="1030" t="s">
        <v>279</v>
      </c>
      <c r="AH64" s="1007">
        <f t="shared" ref="AH64" si="195">AF64</f>
        <v>29.691666666666666</v>
      </c>
      <c r="AI64" s="978">
        <f t="shared" ref="AI64" si="196">AD64</f>
        <v>1.1666666666666667</v>
      </c>
      <c r="AJ64" s="982">
        <f t="shared" ref="AJ64" si="197">T64</f>
        <v>14</v>
      </c>
      <c r="AK64" s="1107">
        <f>SUM(AH63:AH64)</f>
        <v>625.64583333333337</v>
      </c>
      <c r="AL64" s="1067">
        <v>900</v>
      </c>
      <c r="AM64" s="1073">
        <v>45660</v>
      </c>
    </row>
    <row r="65" spans="1:39">
      <c r="A65" s="966">
        <v>45646</v>
      </c>
      <c r="B65" s="992" t="s">
        <v>608</v>
      </c>
      <c r="C65" s="992" t="s">
        <v>208</v>
      </c>
      <c r="D65" s="993" t="s">
        <v>434</v>
      </c>
      <c r="E65" s="1029" t="s">
        <v>282</v>
      </c>
      <c r="F65" s="970">
        <v>154147</v>
      </c>
      <c r="G65" s="970"/>
      <c r="H65" s="970">
        <v>154147</v>
      </c>
      <c r="I65" s="970"/>
      <c r="J65" s="971">
        <f t="shared" ref="J65" si="198">H65-F65</f>
        <v>0</v>
      </c>
      <c r="K65" s="970">
        <v>154147</v>
      </c>
      <c r="L65" s="541">
        <f t="shared" ref="L65" si="199">K65-H65</f>
        <v>0</v>
      </c>
      <c r="M65" s="970">
        <v>154351</v>
      </c>
      <c r="N65" s="970"/>
      <c r="O65" s="541">
        <f t="shared" ref="O65" si="200">M65-K65</f>
        <v>204</v>
      </c>
      <c r="P65" s="541">
        <f t="shared" ref="P65" si="201">M65-H65</f>
        <v>204</v>
      </c>
      <c r="Q65" s="970">
        <v>154351</v>
      </c>
      <c r="R65" s="970"/>
      <c r="S65" s="971">
        <f t="shared" ref="S65" si="202">Q65-M65</f>
        <v>0</v>
      </c>
      <c r="T65" s="542">
        <f t="shared" ref="T65" si="203">Q65-F65</f>
        <v>204</v>
      </c>
      <c r="U65" s="542"/>
      <c r="V65" s="541">
        <f t="shared" ref="V65" si="204">P65</f>
        <v>204</v>
      </c>
      <c r="W65" s="543">
        <f t="shared" ref="W65" si="205">T65-V65</f>
        <v>0</v>
      </c>
      <c r="X65" s="972" t="s">
        <v>549</v>
      </c>
      <c r="Y65" s="972" t="s">
        <v>492</v>
      </c>
      <c r="Z65" s="972" t="s">
        <v>29</v>
      </c>
      <c r="AA65" s="972">
        <v>2016</v>
      </c>
      <c r="AB65" s="993" t="s">
        <v>433</v>
      </c>
      <c r="AC65" s="973">
        <v>12</v>
      </c>
      <c r="AD65" s="974">
        <f t="shared" ref="AD65" si="206">T65/AC65</f>
        <v>17</v>
      </c>
      <c r="AE65" s="975">
        <v>25.45</v>
      </c>
      <c r="AF65" s="976">
        <f t="shared" ref="AF65" si="207">AD65*AE65</f>
        <v>432.65</v>
      </c>
      <c r="AG65" s="1030" t="s">
        <v>279</v>
      </c>
      <c r="AH65" s="1007">
        <f t="shared" ref="AH65" si="208">AF65</f>
        <v>432.65</v>
      </c>
      <c r="AI65" s="978">
        <f t="shared" ref="AI65" si="209">AD65</f>
        <v>17</v>
      </c>
      <c r="AJ65" s="982">
        <f t="shared" ref="AJ65" si="210">T65</f>
        <v>204</v>
      </c>
      <c r="AK65" s="1132" t="s">
        <v>439</v>
      </c>
      <c r="AL65" s="1088" t="s">
        <v>440</v>
      </c>
      <c r="AM65" s="1092" t="s">
        <v>2</v>
      </c>
    </row>
    <row r="66" spans="1:39">
      <c r="A66" s="966">
        <v>45664</v>
      </c>
      <c r="B66" s="992" t="s">
        <v>590</v>
      </c>
      <c r="C66" s="992" t="s">
        <v>26</v>
      </c>
      <c r="D66" s="993" t="s">
        <v>604</v>
      </c>
      <c r="E66" s="1029" t="s">
        <v>282</v>
      </c>
      <c r="F66" s="970">
        <v>154351</v>
      </c>
      <c r="G66" s="970"/>
      <c r="H66" s="970">
        <v>154351</v>
      </c>
      <c r="I66" s="970"/>
      <c r="J66" s="971">
        <f t="shared" ref="J66:J68" si="211">H66-F66</f>
        <v>0</v>
      </c>
      <c r="K66" s="970">
        <v>154351</v>
      </c>
      <c r="L66" s="541">
        <f t="shared" ref="L66:L68" si="212">K66-H66</f>
        <v>0</v>
      </c>
      <c r="M66" s="970">
        <v>154363</v>
      </c>
      <c r="N66" s="970"/>
      <c r="O66" s="541">
        <f t="shared" ref="O66" si="213">M66-K66</f>
        <v>12</v>
      </c>
      <c r="P66" s="541">
        <f t="shared" ref="P66" si="214">M66-H66</f>
        <v>12</v>
      </c>
      <c r="Q66" s="970">
        <v>154363</v>
      </c>
      <c r="R66" s="970"/>
      <c r="S66" s="971">
        <f t="shared" ref="S66:S68" si="215">Q66-M66</f>
        <v>0</v>
      </c>
      <c r="T66" s="542">
        <f t="shared" ref="T66:T68" si="216">Q66-F66</f>
        <v>12</v>
      </c>
      <c r="U66" s="542"/>
      <c r="V66" s="541">
        <f t="shared" ref="V66" si="217">P66</f>
        <v>12</v>
      </c>
      <c r="W66" s="543">
        <f t="shared" ref="W66" si="218">T66-V66</f>
        <v>0</v>
      </c>
      <c r="X66" s="972" t="s">
        <v>549</v>
      </c>
      <c r="Y66" s="972" t="s">
        <v>492</v>
      </c>
      <c r="Z66" s="972" t="s">
        <v>29</v>
      </c>
      <c r="AA66" s="972">
        <v>2016</v>
      </c>
      <c r="AB66" s="993" t="s">
        <v>433</v>
      </c>
      <c r="AC66" s="973">
        <v>12</v>
      </c>
      <c r="AD66" s="974">
        <f t="shared" ref="AD66" si="219">T66/AC66</f>
        <v>1</v>
      </c>
      <c r="AE66" s="975">
        <v>25.45</v>
      </c>
      <c r="AF66" s="976">
        <f t="shared" ref="AF66" si="220">AD66*AE66</f>
        <v>25.45</v>
      </c>
      <c r="AG66" s="1030" t="s">
        <v>279</v>
      </c>
      <c r="AH66" s="1007">
        <f t="shared" ref="AH66" si="221">AF66</f>
        <v>25.45</v>
      </c>
      <c r="AI66" s="978">
        <f t="shared" ref="AI66" si="222">AD66</f>
        <v>1</v>
      </c>
      <c r="AJ66" s="982">
        <f t="shared" ref="AJ66" si="223">T66</f>
        <v>12</v>
      </c>
      <c r="AK66" s="1107">
        <f>SUM(AH65:AH66)</f>
        <v>458.09999999999997</v>
      </c>
      <c r="AL66" s="1067">
        <v>500</v>
      </c>
      <c r="AM66" s="1073">
        <v>45667</v>
      </c>
    </row>
    <row r="67" spans="1:39">
      <c r="A67" s="966">
        <v>45668</v>
      </c>
      <c r="B67" s="992" t="s">
        <v>608</v>
      </c>
      <c r="C67" s="992" t="s">
        <v>208</v>
      </c>
      <c r="D67" s="993" t="s">
        <v>434</v>
      </c>
      <c r="E67" s="1029" t="s">
        <v>282</v>
      </c>
      <c r="F67" s="970">
        <v>154363</v>
      </c>
      <c r="G67" s="970"/>
      <c r="H67" s="970">
        <v>154363</v>
      </c>
      <c r="I67" s="970"/>
      <c r="J67" s="971">
        <f t="shared" si="211"/>
        <v>0</v>
      </c>
      <c r="K67" s="970">
        <v>154363</v>
      </c>
      <c r="L67" s="541">
        <f t="shared" si="212"/>
        <v>0</v>
      </c>
      <c r="M67" s="970">
        <v>154424</v>
      </c>
      <c r="N67" s="970"/>
      <c r="O67" s="541">
        <f t="shared" ref="O67:O68" si="224">M67-K67</f>
        <v>61</v>
      </c>
      <c r="P67" s="541">
        <f t="shared" ref="P67:P68" si="225">M67-H67</f>
        <v>61</v>
      </c>
      <c r="Q67" s="970">
        <v>154424</v>
      </c>
      <c r="R67" s="970"/>
      <c r="S67" s="971">
        <f t="shared" si="215"/>
        <v>0</v>
      </c>
      <c r="T67" s="542">
        <f t="shared" si="216"/>
        <v>61</v>
      </c>
      <c r="U67" s="542"/>
      <c r="V67" s="541">
        <f t="shared" ref="V67:V68" si="226">P67</f>
        <v>61</v>
      </c>
      <c r="W67" s="543">
        <f t="shared" ref="W67:W68" si="227">T67-V67</f>
        <v>0</v>
      </c>
      <c r="X67" s="972" t="s">
        <v>549</v>
      </c>
      <c r="Y67" s="972" t="s">
        <v>492</v>
      </c>
      <c r="Z67" s="972" t="s">
        <v>29</v>
      </c>
      <c r="AA67" s="972">
        <v>2016</v>
      </c>
      <c r="AB67" s="993" t="s">
        <v>433</v>
      </c>
      <c r="AC67" s="973">
        <v>12</v>
      </c>
      <c r="AD67" s="974">
        <f t="shared" ref="AD67" si="228">T67/AC67</f>
        <v>5.083333333333333</v>
      </c>
      <c r="AE67" s="975">
        <v>25.45</v>
      </c>
      <c r="AF67" s="976">
        <f t="shared" ref="AF67" si="229">AD67*AE67</f>
        <v>129.37083333333331</v>
      </c>
      <c r="AG67" s="1030" t="s">
        <v>279</v>
      </c>
      <c r="AH67" s="1007">
        <f t="shared" ref="AH67" si="230">AF67</f>
        <v>129.37083333333331</v>
      </c>
      <c r="AI67" s="978">
        <f t="shared" ref="AI67" si="231">AD67</f>
        <v>5.083333333333333</v>
      </c>
      <c r="AJ67" s="982">
        <f t="shared" ref="AJ67" si="232">T67</f>
        <v>61</v>
      </c>
      <c r="AK67" s="1136"/>
      <c r="AL67" s="1084"/>
      <c r="AM67" s="1090"/>
    </row>
    <row r="68" spans="1:39">
      <c r="A68" s="966">
        <v>45670</v>
      </c>
      <c r="B68" s="992" t="s">
        <v>608</v>
      </c>
      <c r="C68" s="992" t="s">
        <v>208</v>
      </c>
      <c r="D68" s="993" t="s">
        <v>485</v>
      </c>
      <c r="E68" s="1029" t="s">
        <v>282</v>
      </c>
      <c r="F68" s="970">
        <v>154424</v>
      </c>
      <c r="G68" s="970"/>
      <c r="H68" s="970">
        <v>154433</v>
      </c>
      <c r="I68" s="970"/>
      <c r="J68" s="971">
        <f t="shared" si="211"/>
        <v>9</v>
      </c>
      <c r="K68" s="970">
        <v>154433</v>
      </c>
      <c r="L68" s="541">
        <f t="shared" si="212"/>
        <v>0</v>
      </c>
      <c r="M68" s="970">
        <v>154492</v>
      </c>
      <c r="N68" s="970"/>
      <c r="O68" s="541">
        <f t="shared" si="224"/>
        <v>59</v>
      </c>
      <c r="P68" s="541">
        <f t="shared" si="225"/>
        <v>59</v>
      </c>
      <c r="Q68" s="970">
        <v>154492</v>
      </c>
      <c r="R68" s="970"/>
      <c r="S68" s="971">
        <f t="shared" si="215"/>
        <v>0</v>
      </c>
      <c r="T68" s="542">
        <f t="shared" si="216"/>
        <v>68</v>
      </c>
      <c r="U68" s="542"/>
      <c r="V68" s="541">
        <f t="shared" si="226"/>
        <v>59</v>
      </c>
      <c r="W68" s="543">
        <f t="shared" si="227"/>
        <v>9</v>
      </c>
      <c r="X68" s="972" t="s">
        <v>549</v>
      </c>
      <c r="Y68" s="972" t="s">
        <v>492</v>
      </c>
      <c r="Z68" s="972" t="s">
        <v>29</v>
      </c>
      <c r="AA68" s="972">
        <v>2016</v>
      </c>
      <c r="AB68" s="993" t="s">
        <v>485</v>
      </c>
      <c r="AC68" s="973">
        <v>12</v>
      </c>
      <c r="AD68" s="974">
        <f t="shared" ref="AD68" si="233">T68/AC68</f>
        <v>5.666666666666667</v>
      </c>
      <c r="AE68" s="975">
        <v>25.45</v>
      </c>
      <c r="AF68" s="976">
        <f t="shared" ref="AF68" si="234">AD68*AE68</f>
        <v>144.21666666666667</v>
      </c>
      <c r="AG68" s="1030" t="s">
        <v>279</v>
      </c>
      <c r="AH68" s="1007">
        <f t="shared" ref="AH68" si="235">AF68</f>
        <v>144.21666666666667</v>
      </c>
      <c r="AI68" s="978">
        <f t="shared" ref="AI68" si="236">AD68</f>
        <v>5.666666666666667</v>
      </c>
      <c r="AJ68" s="982">
        <f t="shared" ref="AJ68" si="237">T68</f>
        <v>68</v>
      </c>
      <c r="AK68" s="1132" t="s">
        <v>439</v>
      </c>
      <c r="AL68" s="1088" t="s">
        <v>440</v>
      </c>
      <c r="AM68" s="1092" t="s">
        <v>2</v>
      </c>
    </row>
    <row r="69" spans="1:39">
      <c r="A69" s="966">
        <v>45671</v>
      </c>
      <c r="B69" s="992" t="s">
        <v>608</v>
      </c>
      <c r="C69" s="992" t="s">
        <v>208</v>
      </c>
      <c r="D69" s="993" t="s">
        <v>485</v>
      </c>
      <c r="E69" s="1029" t="s">
        <v>282</v>
      </c>
      <c r="F69" s="970">
        <v>154492</v>
      </c>
      <c r="G69" s="970"/>
      <c r="H69" s="970">
        <v>154492</v>
      </c>
      <c r="I69" s="970"/>
      <c r="J69" s="971">
        <f t="shared" ref="J69" si="238">H69-F69</f>
        <v>0</v>
      </c>
      <c r="K69" s="970">
        <v>154492</v>
      </c>
      <c r="L69" s="541">
        <f t="shared" ref="L69" si="239">K69-H69</f>
        <v>0</v>
      </c>
      <c r="M69" s="970">
        <v>154541</v>
      </c>
      <c r="N69" s="970"/>
      <c r="O69" s="541">
        <f t="shared" ref="O69" si="240">M69-K69</f>
        <v>49</v>
      </c>
      <c r="P69" s="541">
        <f t="shared" ref="P69" si="241">M69-H69</f>
        <v>49</v>
      </c>
      <c r="Q69" s="970">
        <v>154541</v>
      </c>
      <c r="R69" s="970"/>
      <c r="S69" s="971">
        <f t="shared" ref="S69" si="242">Q69-M69</f>
        <v>0</v>
      </c>
      <c r="T69" s="542">
        <f t="shared" ref="T69" si="243">Q69-F69</f>
        <v>49</v>
      </c>
      <c r="U69" s="542"/>
      <c r="V69" s="541">
        <f t="shared" ref="V69" si="244">P69</f>
        <v>49</v>
      </c>
      <c r="W69" s="543">
        <f t="shared" ref="W69" si="245">T69-V69</f>
        <v>0</v>
      </c>
      <c r="X69" s="972" t="s">
        <v>549</v>
      </c>
      <c r="Y69" s="972" t="s">
        <v>492</v>
      </c>
      <c r="Z69" s="972" t="s">
        <v>29</v>
      </c>
      <c r="AA69" s="972">
        <v>2016</v>
      </c>
      <c r="AB69" s="993" t="s">
        <v>485</v>
      </c>
      <c r="AC69" s="973">
        <v>12</v>
      </c>
      <c r="AD69" s="974">
        <f t="shared" ref="AD69" si="246">T69/AC69</f>
        <v>4.083333333333333</v>
      </c>
      <c r="AE69" s="975">
        <v>25.45</v>
      </c>
      <c r="AF69" s="976">
        <f t="shared" ref="AF69" si="247">AD69*AE69</f>
        <v>103.92083333333332</v>
      </c>
      <c r="AG69" s="1030" t="s">
        <v>279</v>
      </c>
      <c r="AH69" s="1007">
        <f t="shared" ref="AH69" si="248">AF69</f>
        <v>103.92083333333332</v>
      </c>
      <c r="AI69" s="978">
        <f t="shared" ref="AI69" si="249">AD69</f>
        <v>4.083333333333333</v>
      </c>
      <c r="AJ69" s="982">
        <f t="shared" ref="AJ69" si="250">T69</f>
        <v>49</v>
      </c>
      <c r="AK69" s="1107">
        <f>SUM(AH67:AH69)</f>
        <v>377.50833333333333</v>
      </c>
      <c r="AL69" s="1067">
        <v>600</v>
      </c>
      <c r="AM69" s="1073">
        <v>45672</v>
      </c>
    </row>
    <row r="70" spans="1:39">
      <c r="A70" s="966">
        <v>45672</v>
      </c>
      <c r="B70" s="992" t="s">
        <v>608</v>
      </c>
      <c r="C70" s="992" t="s">
        <v>208</v>
      </c>
      <c r="D70" s="993" t="s">
        <v>485</v>
      </c>
      <c r="E70" s="1029" t="s">
        <v>282</v>
      </c>
      <c r="F70" s="970">
        <v>154541</v>
      </c>
      <c r="G70" s="970"/>
      <c r="H70" s="970">
        <v>154541</v>
      </c>
      <c r="I70" s="970"/>
      <c r="J70" s="971">
        <f t="shared" ref="J70" si="251">H70-F70</f>
        <v>0</v>
      </c>
      <c r="K70" s="970">
        <v>154541</v>
      </c>
      <c r="L70" s="541">
        <f t="shared" ref="L70" si="252">K70-H70</f>
        <v>0</v>
      </c>
      <c r="M70" s="970">
        <v>154600</v>
      </c>
      <c r="N70" s="970"/>
      <c r="O70" s="541">
        <f t="shared" ref="O70" si="253">M70-K70</f>
        <v>59</v>
      </c>
      <c r="P70" s="541">
        <f t="shared" ref="P70" si="254">M70-H70</f>
        <v>59</v>
      </c>
      <c r="Q70" s="970">
        <v>154600</v>
      </c>
      <c r="R70" s="970"/>
      <c r="S70" s="971">
        <f t="shared" ref="S70" si="255">Q70-M70</f>
        <v>0</v>
      </c>
      <c r="T70" s="542">
        <f t="shared" ref="T70" si="256">Q70-F70</f>
        <v>59</v>
      </c>
      <c r="U70" s="542"/>
      <c r="V70" s="541">
        <f t="shared" ref="V70" si="257">P70</f>
        <v>59</v>
      </c>
      <c r="W70" s="543">
        <f t="shared" ref="W70" si="258">T70-V70</f>
        <v>0</v>
      </c>
      <c r="X70" s="972" t="s">
        <v>549</v>
      </c>
      <c r="Y70" s="972" t="s">
        <v>492</v>
      </c>
      <c r="Z70" s="972" t="s">
        <v>29</v>
      </c>
      <c r="AA70" s="972">
        <v>2016</v>
      </c>
      <c r="AB70" s="993" t="s">
        <v>485</v>
      </c>
      <c r="AC70" s="973">
        <v>12</v>
      </c>
      <c r="AD70" s="974">
        <f t="shared" ref="AD70" si="259">T70/AC70</f>
        <v>4.916666666666667</v>
      </c>
      <c r="AE70" s="975">
        <v>25.45</v>
      </c>
      <c r="AF70" s="976">
        <f t="shared" ref="AF70" si="260">AD70*AE70</f>
        <v>125.12916666666668</v>
      </c>
      <c r="AG70" s="1030" t="s">
        <v>279</v>
      </c>
      <c r="AH70" s="1007">
        <f t="shared" ref="AH70" si="261">AF70</f>
        <v>125.12916666666668</v>
      </c>
      <c r="AI70" s="978">
        <f t="shared" ref="AI70" si="262">AD70</f>
        <v>4.916666666666667</v>
      </c>
      <c r="AJ70" s="982">
        <f t="shared" ref="AJ70" si="263">T70</f>
        <v>59</v>
      </c>
      <c r="AK70" s="1137"/>
      <c r="AL70" s="1091"/>
      <c r="AM70" s="1037"/>
    </row>
    <row r="71" spans="1:39">
      <c r="A71" s="966">
        <v>45674</v>
      </c>
      <c r="B71" s="992" t="s">
        <v>608</v>
      </c>
      <c r="C71" s="992" t="s">
        <v>208</v>
      </c>
      <c r="D71" s="993" t="s">
        <v>485</v>
      </c>
      <c r="E71" s="1029" t="s">
        <v>282</v>
      </c>
      <c r="F71" s="970">
        <v>154600</v>
      </c>
      <c r="G71" s="970"/>
      <c r="H71" s="970">
        <v>154600</v>
      </c>
      <c r="I71" s="970"/>
      <c r="J71" s="971">
        <f t="shared" ref="J71" si="264">H71-F71</f>
        <v>0</v>
      </c>
      <c r="K71" s="970">
        <v>154600</v>
      </c>
      <c r="L71" s="541">
        <f t="shared" ref="L71" si="265">K71-H71</f>
        <v>0</v>
      </c>
      <c r="M71" s="970">
        <v>154713</v>
      </c>
      <c r="N71" s="970"/>
      <c r="O71" s="541">
        <f t="shared" ref="O71" si="266">M71-K71</f>
        <v>113</v>
      </c>
      <c r="P71" s="541">
        <f t="shared" ref="P71" si="267">M71-H71</f>
        <v>113</v>
      </c>
      <c r="Q71" s="970">
        <v>154713</v>
      </c>
      <c r="R71" s="970"/>
      <c r="S71" s="971">
        <f t="shared" ref="S71" si="268">Q71-M71</f>
        <v>0</v>
      </c>
      <c r="T71" s="542">
        <f t="shared" ref="T71" si="269">Q71-F71</f>
        <v>113</v>
      </c>
      <c r="U71" s="542"/>
      <c r="V71" s="541">
        <f t="shared" ref="V71" si="270">P71</f>
        <v>113</v>
      </c>
      <c r="W71" s="543">
        <f t="shared" ref="W71" si="271">T71-V71</f>
        <v>0</v>
      </c>
      <c r="X71" s="972" t="s">
        <v>549</v>
      </c>
      <c r="Y71" s="972" t="s">
        <v>492</v>
      </c>
      <c r="Z71" s="972" t="s">
        <v>29</v>
      </c>
      <c r="AA71" s="972">
        <v>2016</v>
      </c>
      <c r="AB71" s="993" t="s">
        <v>485</v>
      </c>
      <c r="AC71" s="973">
        <v>12</v>
      </c>
      <c r="AD71" s="974">
        <f t="shared" ref="AD71" si="272">T71/AC71</f>
        <v>9.4166666666666661</v>
      </c>
      <c r="AE71" s="975">
        <v>25.45</v>
      </c>
      <c r="AF71" s="976">
        <f t="shared" ref="AF71" si="273">AD71*AE71</f>
        <v>239.65416666666664</v>
      </c>
      <c r="AG71" s="1030" t="s">
        <v>279</v>
      </c>
      <c r="AH71" s="1007">
        <f t="shared" ref="AH71" si="274">AF71</f>
        <v>239.65416666666664</v>
      </c>
      <c r="AI71" s="978">
        <f t="shared" ref="AI71" si="275">AD71</f>
        <v>9.4166666666666661</v>
      </c>
      <c r="AJ71" s="982">
        <f t="shared" ref="AJ71" si="276">T71</f>
        <v>113</v>
      </c>
      <c r="AK71" s="1132" t="s">
        <v>439</v>
      </c>
      <c r="AL71" s="1088" t="s">
        <v>440</v>
      </c>
      <c r="AM71" s="1092" t="s">
        <v>2</v>
      </c>
    </row>
    <row r="72" spans="1:39">
      <c r="A72" s="966">
        <v>45678</v>
      </c>
      <c r="B72" s="992" t="s">
        <v>608</v>
      </c>
      <c r="C72" s="992" t="s">
        <v>208</v>
      </c>
      <c r="D72" s="993" t="s">
        <v>485</v>
      </c>
      <c r="E72" s="1029" t="s">
        <v>282</v>
      </c>
      <c r="F72" s="970">
        <v>154713</v>
      </c>
      <c r="G72" s="970"/>
      <c r="H72" s="970">
        <v>154713</v>
      </c>
      <c r="I72" s="970"/>
      <c r="J72" s="971">
        <f t="shared" ref="J72" si="277">H72-F72</f>
        <v>0</v>
      </c>
      <c r="K72" s="970">
        <v>154713</v>
      </c>
      <c r="L72" s="541">
        <f t="shared" ref="L72" si="278">K72-H72</f>
        <v>0</v>
      </c>
      <c r="M72" s="970">
        <v>154832</v>
      </c>
      <c r="N72" s="970"/>
      <c r="O72" s="541">
        <f t="shared" ref="O72" si="279">M72-K72</f>
        <v>119</v>
      </c>
      <c r="P72" s="541">
        <f t="shared" ref="P72" si="280">M72-H72</f>
        <v>119</v>
      </c>
      <c r="Q72" s="970">
        <v>154832</v>
      </c>
      <c r="R72" s="970"/>
      <c r="S72" s="971">
        <f t="shared" ref="S72" si="281">Q72-M72</f>
        <v>0</v>
      </c>
      <c r="T72" s="542">
        <f t="shared" ref="T72" si="282">Q72-F72</f>
        <v>119</v>
      </c>
      <c r="U72" s="542"/>
      <c r="V72" s="541">
        <f t="shared" ref="V72" si="283">P72</f>
        <v>119</v>
      </c>
      <c r="W72" s="543">
        <f t="shared" ref="W72" si="284">T72-V72</f>
        <v>0</v>
      </c>
      <c r="X72" s="972" t="s">
        <v>549</v>
      </c>
      <c r="Y72" s="972" t="s">
        <v>492</v>
      </c>
      <c r="Z72" s="972" t="s">
        <v>29</v>
      </c>
      <c r="AA72" s="972">
        <v>2016</v>
      </c>
      <c r="AB72" s="993" t="s">
        <v>485</v>
      </c>
      <c r="AC72" s="973">
        <v>12</v>
      </c>
      <c r="AD72" s="974">
        <f t="shared" ref="AD72" si="285">T72/AC72</f>
        <v>9.9166666666666661</v>
      </c>
      <c r="AE72" s="975">
        <v>25.45</v>
      </c>
      <c r="AF72" s="976">
        <f t="shared" ref="AF72" si="286">AD72*AE72</f>
        <v>252.37916666666663</v>
      </c>
      <c r="AG72" s="1030" t="s">
        <v>279</v>
      </c>
      <c r="AH72" s="1007">
        <f t="shared" ref="AH72" si="287">AF72</f>
        <v>252.37916666666663</v>
      </c>
      <c r="AI72" s="978">
        <f t="shared" ref="AI72" si="288">AD72</f>
        <v>9.9166666666666661</v>
      </c>
      <c r="AJ72" s="982">
        <f t="shared" ref="AJ72" si="289">T72</f>
        <v>119</v>
      </c>
      <c r="AK72" s="1107">
        <f>SUM(AH70:AH72)</f>
        <v>617.16249999999991</v>
      </c>
      <c r="AL72" s="1067">
        <v>600</v>
      </c>
      <c r="AM72" s="1073">
        <v>45678</v>
      </c>
    </row>
    <row r="73" spans="1:39">
      <c r="A73" s="966">
        <v>45679</v>
      </c>
      <c r="B73" s="992" t="s">
        <v>608</v>
      </c>
      <c r="C73" s="992" t="s">
        <v>208</v>
      </c>
      <c r="D73" s="993" t="s">
        <v>485</v>
      </c>
      <c r="E73" s="1029" t="s">
        <v>282</v>
      </c>
      <c r="F73" s="970">
        <v>154832</v>
      </c>
      <c r="G73" s="970"/>
      <c r="H73" s="970">
        <v>154832</v>
      </c>
      <c r="I73" s="970"/>
      <c r="J73" s="971">
        <f t="shared" ref="J73" si="290">H73-F73</f>
        <v>0</v>
      </c>
      <c r="K73" s="970">
        <v>154832</v>
      </c>
      <c r="L73" s="541">
        <f t="shared" ref="L73" si="291">K73-H73</f>
        <v>0</v>
      </c>
      <c r="M73" s="970">
        <v>154935</v>
      </c>
      <c r="N73" s="970"/>
      <c r="O73" s="541">
        <f t="shared" ref="O73" si="292">M73-K73</f>
        <v>103</v>
      </c>
      <c r="P73" s="541">
        <f t="shared" ref="P73" si="293">M73-H73</f>
        <v>103</v>
      </c>
      <c r="Q73" s="970">
        <v>154935</v>
      </c>
      <c r="R73" s="970"/>
      <c r="S73" s="971">
        <f t="shared" ref="S73" si="294">Q73-M73</f>
        <v>0</v>
      </c>
      <c r="T73" s="542">
        <f t="shared" ref="T73" si="295">Q73-F73</f>
        <v>103</v>
      </c>
      <c r="U73" s="542"/>
      <c r="V73" s="541">
        <f t="shared" ref="V73" si="296">P73</f>
        <v>103</v>
      </c>
      <c r="W73" s="543">
        <f t="shared" ref="W73" si="297">T73-V73</f>
        <v>0</v>
      </c>
      <c r="X73" s="972" t="s">
        <v>549</v>
      </c>
      <c r="Y73" s="972" t="s">
        <v>492</v>
      </c>
      <c r="Z73" s="972" t="s">
        <v>29</v>
      </c>
      <c r="AA73" s="972">
        <v>2016</v>
      </c>
      <c r="AB73" s="993" t="s">
        <v>485</v>
      </c>
      <c r="AC73" s="973">
        <v>12</v>
      </c>
      <c r="AD73" s="974">
        <f t="shared" ref="AD73" si="298">T73/AC73</f>
        <v>8.5833333333333339</v>
      </c>
      <c r="AE73" s="975">
        <v>25.45</v>
      </c>
      <c r="AF73" s="976">
        <f t="shared" ref="AF73" si="299">AD73*AE73</f>
        <v>218.44583333333335</v>
      </c>
      <c r="AG73" s="1030" t="s">
        <v>279</v>
      </c>
      <c r="AH73" s="1007">
        <f t="shared" ref="AH73" si="300">AF73</f>
        <v>218.44583333333335</v>
      </c>
      <c r="AI73" s="978">
        <f t="shared" ref="AI73" si="301">AD73</f>
        <v>8.5833333333333339</v>
      </c>
      <c r="AJ73" s="982">
        <f t="shared" ref="AJ73" si="302">T73</f>
        <v>103</v>
      </c>
      <c r="AK73" s="1135"/>
      <c r="AL73" s="1085"/>
      <c r="AM73" s="1092"/>
    </row>
    <row r="74" spans="1:39">
      <c r="A74" s="966">
        <v>45680</v>
      </c>
      <c r="B74" s="992" t="s">
        <v>608</v>
      </c>
      <c r="C74" s="992" t="s">
        <v>208</v>
      </c>
      <c r="D74" s="993" t="s">
        <v>485</v>
      </c>
      <c r="E74" s="1029" t="s">
        <v>282</v>
      </c>
      <c r="F74" s="970">
        <v>154935</v>
      </c>
      <c r="G74" s="970"/>
      <c r="H74" s="970">
        <v>154935</v>
      </c>
      <c r="I74" s="970"/>
      <c r="J74" s="971">
        <f t="shared" ref="J74" si="303">H74-F74</f>
        <v>0</v>
      </c>
      <c r="K74" s="970">
        <v>154935</v>
      </c>
      <c r="L74" s="541">
        <f t="shared" ref="L74" si="304">K74-H74</f>
        <v>0</v>
      </c>
      <c r="M74" s="970">
        <v>154987</v>
      </c>
      <c r="N74" s="970"/>
      <c r="O74" s="541">
        <f t="shared" ref="O74" si="305">M74-K74</f>
        <v>52</v>
      </c>
      <c r="P74" s="541">
        <f t="shared" ref="P74" si="306">M74-H74</f>
        <v>52</v>
      </c>
      <c r="Q74" s="970">
        <v>154987</v>
      </c>
      <c r="R74" s="970"/>
      <c r="S74" s="971">
        <f t="shared" ref="S74" si="307">Q74-M74</f>
        <v>0</v>
      </c>
      <c r="T74" s="542">
        <f t="shared" ref="T74" si="308">Q74-F74</f>
        <v>52</v>
      </c>
      <c r="U74" s="542"/>
      <c r="V74" s="541">
        <f t="shared" ref="V74" si="309">P74</f>
        <v>52</v>
      </c>
      <c r="W74" s="543">
        <f t="shared" ref="W74" si="310">T74-V74</f>
        <v>0</v>
      </c>
      <c r="X74" s="972" t="s">
        <v>549</v>
      </c>
      <c r="Y74" s="972" t="s">
        <v>492</v>
      </c>
      <c r="Z74" s="972" t="s">
        <v>29</v>
      </c>
      <c r="AA74" s="972">
        <v>2016</v>
      </c>
      <c r="AB74" s="993" t="s">
        <v>485</v>
      </c>
      <c r="AC74" s="973">
        <v>12</v>
      </c>
      <c r="AD74" s="974">
        <f t="shared" ref="AD74" si="311">T74/AC74</f>
        <v>4.333333333333333</v>
      </c>
      <c r="AE74" s="975">
        <v>25.45</v>
      </c>
      <c r="AF74" s="976">
        <f t="shared" ref="AF74" si="312">AD74*AE74</f>
        <v>110.28333333333332</v>
      </c>
      <c r="AG74" s="1030" t="s">
        <v>279</v>
      </c>
      <c r="AH74" s="1007">
        <f t="shared" ref="AH74" si="313">AF74</f>
        <v>110.28333333333332</v>
      </c>
      <c r="AI74" s="978">
        <f t="shared" ref="AI74" si="314">AD74</f>
        <v>4.333333333333333</v>
      </c>
      <c r="AJ74" s="982">
        <f t="shared" ref="AJ74" si="315">T74</f>
        <v>52</v>
      </c>
      <c r="AK74" s="1132" t="s">
        <v>439</v>
      </c>
      <c r="AL74" s="1088" t="s">
        <v>440</v>
      </c>
      <c r="AM74" s="1092" t="s">
        <v>2</v>
      </c>
    </row>
    <row r="75" spans="1:39">
      <c r="A75" s="966">
        <v>45681</v>
      </c>
      <c r="B75" s="992" t="s">
        <v>608</v>
      </c>
      <c r="C75" s="992" t="s">
        <v>208</v>
      </c>
      <c r="D75" s="993" t="s">
        <v>485</v>
      </c>
      <c r="E75" s="1029" t="s">
        <v>282</v>
      </c>
      <c r="F75" s="970">
        <v>154987</v>
      </c>
      <c r="G75" s="970"/>
      <c r="H75" s="970">
        <v>154987</v>
      </c>
      <c r="I75" s="970"/>
      <c r="J75" s="971">
        <f t="shared" ref="J75" si="316">H75-F75</f>
        <v>0</v>
      </c>
      <c r="K75" s="970">
        <v>154987</v>
      </c>
      <c r="L75" s="541">
        <f t="shared" ref="L75" si="317">K75-H75</f>
        <v>0</v>
      </c>
      <c r="M75" s="970">
        <v>155038</v>
      </c>
      <c r="N75" s="970"/>
      <c r="O75" s="541">
        <f t="shared" ref="O75" si="318">M75-K75</f>
        <v>51</v>
      </c>
      <c r="P75" s="541">
        <f t="shared" ref="P75" si="319">M75-H75</f>
        <v>51</v>
      </c>
      <c r="Q75" s="970">
        <v>155094</v>
      </c>
      <c r="R75" s="970"/>
      <c r="S75" s="971">
        <f t="shared" ref="S75" si="320">Q75-M75</f>
        <v>56</v>
      </c>
      <c r="T75" s="542">
        <f t="shared" ref="T75" si="321">Q75-F75</f>
        <v>107</v>
      </c>
      <c r="U75" s="542"/>
      <c r="V75" s="541">
        <f t="shared" ref="V75" si="322">P75</f>
        <v>51</v>
      </c>
      <c r="W75" s="543">
        <f t="shared" ref="W75" si="323">T75-V75</f>
        <v>56</v>
      </c>
      <c r="X75" s="972" t="s">
        <v>549</v>
      </c>
      <c r="Y75" s="972" t="s">
        <v>492</v>
      </c>
      <c r="Z75" s="972" t="s">
        <v>29</v>
      </c>
      <c r="AA75" s="972">
        <v>2016</v>
      </c>
      <c r="AB75" s="993" t="s">
        <v>485</v>
      </c>
      <c r="AC75" s="973">
        <v>12</v>
      </c>
      <c r="AD75" s="974">
        <f t="shared" ref="AD75" si="324">T75/AC75</f>
        <v>8.9166666666666661</v>
      </c>
      <c r="AE75" s="975">
        <v>25.45</v>
      </c>
      <c r="AF75" s="976">
        <f t="shared" ref="AF75" si="325">AD75*AE75</f>
        <v>226.92916666666665</v>
      </c>
      <c r="AG75" s="1030" t="s">
        <v>279</v>
      </c>
      <c r="AH75" s="1007">
        <f t="shared" ref="AH75" si="326">AF75</f>
        <v>226.92916666666665</v>
      </c>
      <c r="AI75" s="978">
        <f t="shared" ref="AI75" si="327">AD75</f>
        <v>8.9166666666666661</v>
      </c>
      <c r="AJ75" s="982">
        <f t="shared" ref="AJ75" si="328">T75</f>
        <v>107</v>
      </c>
      <c r="AK75" s="1107">
        <f>SUM(AH73:AH75)</f>
        <v>555.6583333333333</v>
      </c>
      <c r="AL75" s="1067">
        <v>600</v>
      </c>
      <c r="AM75" s="1073">
        <v>45684</v>
      </c>
    </row>
    <row r="76" spans="1:39">
      <c r="A76" s="966">
        <v>45684</v>
      </c>
      <c r="B76" s="992" t="s">
        <v>608</v>
      </c>
      <c r="C76" s="992" t="s">
        <v>208</v>
      </c>
      <c r="D76" s="993" t="s">
        <v>485</v>
      </c>
      <c r="E76" s="1029" t="s">
        <v>282</v>
      </c>
      <c r="F76" s="970">
        <v>155094</v>
      </c>
      <c r="G76" s="970"/>
      <c r="H76" s="970">
        <v>155094</v>
      </c>
      <c r="I76" s="970"/>
      <c r="J76" s="971">
        <f t="shared" ref="J76" si="329">H76-F76</f>
        <v>0</v>
      </c>
      <c r="K76" s="970">
        <v>155094</v>
      </c>
      <c r="L76" s="541">
        <f t="shared" ref="L76" si="330">K76-H76</f>
        <v>0</v>
      </c>
      <c r="M76" s="970">
        <v>155137</v>
      </c>
      <c r="N76" s="970"/>
      <c r="O76" s="541">
        <f t="shared" ref="O76" si="331">M76-K76</f>
        <v>43</v>
      </c>
      <c r="P76" s="541">
        <f t="shared" ref="P76" si="332">M76-H76</f>
        <v>43</v>
      </c>
      <c r="Q76" s="970">
        <v>155143</v>
      </c>
      <c r="R76" s="970"/>
      <c r="S76" s="971">
        <f t="shared" ref="S76" si="333">Q76-M76</f>
        <v>6</v>
      </c>
      <c r="T76" s="542">
        <f t="shared" ref="T76" si="334">Q76-F76</f>
        <v>49</v>
      </c>
      <c r="U76" s="542"/>
      <c r="V76" s="541">
        <f t="shared" ref="V76" si="335">P76</f>
        <v>43</v>
      </c>
      <c r="W76" s="543">
        <f t="shared" ref="W76" si="336">T76-V76</f>
        <v>6</v>
      </c>
      <c r="X76" s="972" t="s">
        <v>549</v>
      </c>
      <c r="Y76" s="972" t="s">
        <v>492</v>
      </c>
      <c r="Z76" s="972" t="s">
        <v>29</v>
      </c>
      <c r="AA76" s="972">
        <v>2016</v>
      </c>
      <c r="AB76" s="993" t="s">
        <v>485</v>
      </c>
      <c r="AC76" s="973">
        <v>12</v>
      </c>
      <c r="AD76" s="974">
        <f t="shared" ref="AD76" si="337">T76/AC76</f>
        <v>4.083333333333333</v>
      </c>
      <c r="AE76" s="975">
        <v>25.45</v>
      </c>
      <c r="AF76" s="976">
        <f t="shared" ref="AF76" si="338">AD76*AE76</f>
        <v>103.92083333333332</v>
      </c>
      <c r="AG76" s="1030" t="s">
        <v>279</v>
      </c>
      <c r="AH76" s="1007">
        <f t="shared" ref="AH76" si="339">AF76</f>
        <v>103.92083333333332</v>
      </c>
      <c r="AI76" s="978">
        <f t="shared" ref="AI76" si="340">AD76</f>
        <v>4.083333333333333</v>
      </c>
      <c r="AJ76" s="982">
        <f t="shared" ref="AJ76" si="341">T76</f>
        <v>49</v>
      </c>
      <c r="AK76" s="1135"/>
      <c r="AL76" s="1085"/>
      <c r="AM76" s="1092"/>
    </row>
    <row r="77" spans="1:39">
      <c r="A77" s="966">
        <v>45685</v>
      </c>
      <c r="B77" s="992" t="s">
        <v>608</v>
      </c>
      <c r="C77" s="992" t="s">
        <v>208</v>
      </c>
      <c r="D77" s="993" t="s">
        <v>485</v>
      </c>
      <c r="E77" s="1029" t="s">
        <v>282</v>
      </c>
      <c r="F77" s="970">
        <v>155143</v>
      </c>
      <c r="G77" s="970"/>
      <c r="H77" s="970">
        <v>155143</v>
      </c>
      <c r="I77" s="970"/>
      <c r="J77" s="971">
        <f t="shared" ref="J77" si="342">H77-F77</f>
        <v>0</v>
      </c>
      <c r="K77" s="970">
        <v>155143</v>
      </c>
      <c r="L77" s="541">
        <f t="shared" ref="L77" si="343">K77-H77</f>
        <v>0</v>
      </c>
      <c r="M77" s="970">
        <v>155198</v>
      </c>
      <c r="N77" s="970"/>
      <c r="O77" s="541">
        <f t="shared" ref="O77" si="344">M77-K77</f>
        <v>55</v>
      </c>
      <c r="P77" s="541">
        <f t="shared" ref="P77" si="345">M77-H77</f>
        <v>55</v>
      </c>
      <c r="Q77" s="970">
        <v>155198</v>
      </c>
      <c r="R77" s="970"/>
      <c r="S77" s="971">
        <f t="shared" ref="S77" si="346">Q77-M77</f>
        <v>0</v>
      </c>
      <c r="T77" s="542">
        <f t="shared" ref="T77" si="347">Q77-F77</f>
        <v>55</v>
      </c>
      <c r="U77" s="542"/>
      <c r="V77" s="541">
        <f t="shared" ref="V77" si="348">P77</f>
        <v>55</v>
      </c>
      <c r="W77" s="543">
        <f t="shared" ref="W77" si="349">T77-V77</f>
        <v>0</v>
      </c>
      <c r="X77" s="972" t="s">
        <v>549</v>
      </c>
      <c r="Y77" s="972" t="s">
        <v>492</v>
      </c>
      <c r="Z77" s="972" t="s">
        <v>29</v>
      </c>
      <c r="AA77" s="972">
        <v>2016</v>
      </c>
      <c r="AB77" s="993" t="s">
        <v>485</v>
      </c>
      <c r="AC77" s="973">
        <v>12</v>
      </c>
      <c r="AD77" s="974">
        <f t="shared" ref="AD77" si="350">T77/AC77</f>
        <v>4.583333333333333</v>
      </c>
      <c r="AE77" s="975">
        <v>25.45</v>
      </c>
      <c r="AF77" s="976">
        <f t="shared" ref="AF77" si="351">AD77*AE77</f>
        <v>116.64583333333333</v>
      </c>
      <c r="AG77" s="1030" t="s">
        <v>279</v>
      </c>
      <c r="AH77" s="1007">
        <f t="shared" ref="AH77" si="352">AF77</f>
        <v>116.64583333333333</v>
      </c>
      <c r="AI77" s="978">
        <f t="shared" ref="AI77" si="353">AD77</f>
        <v>4.583333333333333</v>
      </c>
      <c r="AJ77" s="982">
        <f t="shared" ref="AJ77" si="354">T77</f>
        <v>55</v>
      </c>
      <c r="AK77" s="1137"/>
      <c r="AL77" s="1091"/>
      <c r="AM77" s="1037"/>
    </row>
    <row r="78" spans="1:39">
      <c r="A78" s="966">
        <v>45686</v>
      </c>
      <c r="B78" s="992" t="s">
        <v>608</v>
      </c>
      <c r="C78" s="992" t="s">
        <v>208</v>
      </c>
      <c r="D78" s="993" t="s">
        <v>485</v>
      </c>
      <c r="E78" s="1029" t="s">
        <v>282</v>
      </c>
      <c r="F78" s="970">
        <v>155198</v>
      </c>
      <c r="G78" s="970"/>
      <c r="H78" s="970">
        <v>155198</v>
      </c>
      <c r="I78" s="970"/>
      <c r="J78" s="971">
        <f t="shared" ref="J78" si="355">H78-F78</f>
        <v>0</v>
      </c>
      <c r="K78" s="970">
        <v>155198</v>
      </c>
      <c r="L78" s="541">
        <f t="shared" ref="L78" si="356">K78-H78</f>
        <v>0</v>
      </c>
      <c r="M78" s="970">
        <v>155251</v>
      </c>
      <c r="N78" s="970"/>
      <c r="O78" s="541">
        <f t="shared" ref="O78" si="357">M78-K78</f>
        <v>53</v>
      </c>
      <c r="P78" s="541">
        <f t="shared" ref="P78" si="358">M78-H78</f>
        <v>53</v>
      </c>
      <c r="Q78" s="970">
        <v>155251</v>
      </c>
      <c r="R78" s="970"/>
      <c r="S78" s="971">
        <f t="shared" ref="S78" si="359">Q78-M78</f>
        <v>0</v>
      </c>
      <c r="T78" s="542">
        <f t="shared" ref="T78" si="360">Q78-F78</f>
        <v>53</v>
      </c>
      <c r="U78" s="542"/>
      <c r="V78" s="541">
        <f t="shared" ref="V78" si="361">P78</f>
        <v>53</v>
      </c>
      <c r="W78" s="543">
        <f t="shared" ref="W78" si="362">T78-V78</f>
        <v>0</v>
      </c>
      <c r="X78" s="972" t="s">
        <v>549</v>
      </c>
      <c r="Y78" s="972" t="s">
        <v>492</v>
      </c>
      <c r="Z78" s="972" t="s">
        <v>29</v>
      </c>
      <c r="AA78" s="972">
        <v>2016</v>
      </c>
      <c r="AB78" s="993" t="s">
        <v>485</v>
      </c>
      <c r="AC78" s="973">
        <v>12</v>
      </c>
      <c r="AD78" s="974">
        <f t="shared" ref="AD78" si="363">T78/AC78</f>
        <v>4.416666666666667</v>
      </c>
      <c r="AE78" s="975">
        <v>25.45</v>
      </c>
      <c r="AF78" s="976">
        <f t="shared" ref="AF78" si="364">AD78*AE78</f>
        <v>112.40416666666667</v>
      </c>
      <c r="AG78" s="1030" t="s">
        <v>279</v>
      </c>
      <c r="AH78" s="1007">
        <f t="shared" ref="AH78" si="365">AF78</f>
        <v>112.40416666666667</v>
      </c>
      <c r="AI78" s="978">
        <f t="shared" ref="AI78" si="366">AD78</f>
        <v>4.416666666666667</v>
      </c>
      <c r="AJ78" s="982">
        <f t="shared" ref="AJ78" si="367">T78</f>
        <v>53</v>
      </c>
      <c r="AK78" s="1132" t="s">
        <v>439</v>
      </c>
      <c r="AL78" s="1088" t="s">
        <v>440</v>
      </c>
      <c r="AM78" s="1092" t="s">
        <v>2</v>
      </c>
    </row>
    <row r="79" spans="1:39">
      <c r="A79" s="966">
        <v>45687</v>
      </c>
      <c r="B79" s="992" t="s">
        <v>608</v>
      </c>
      <c r="C79" s="992" t="s">
        <v>208</v>
      </c>
      <c r="D79" s="993" t="s">
        <v>485</v>
      </c>
      <c r="E79" s="1029" t="s">
        <v>282</v>
      </c>
      <c r="F79" s="970">
        <v>155251</v>
      </c>
      <c r="G79" s="970"/>
      <c r="H79" s="970">
        <v>155251</v>
      </c>
      <c r="I79" s="970"/>
      <c r="J79" s="971">
        <f t="shared" ref="J79" si="368">H79-F79</f>
        <v>0</v>
      </c>
      <c r="K79" s="970">
        <v>155251</v>
      </c>
      <c r="L79" s="541">
        <f t="shared" ref="L79" si="369">K79-H79</f>
        <v>0</v>
      </c>
      <c r="M79" s="970">
        <v>155301</v>
      </c>
      <c r="N79" s="970"/>
      <c r="O79" s="541">
        <f t="shared" ref="O79" si="370">M79-K79</f>
        <v>50</v>
      </c>
      <c r="P79" s="541">
        <f t="shared" ref="P79" si="371">M79-H79</f>
        <v>50</v>
      </c>
      <c r="Q79" s="970">
        <v>155301</v>
      </c>
      <c r="R79" s="970"/>
      <c r="S79" s="971">
        <f t="shared" ref="S79" si="372">Q79-M79</f>
        <v>0</v>
      </c>
      <c r="T79" s="542">
        <f t="shared" ref="T79" si="373">Q79-F79</f>
        <v>50</v>
      </c>
      <c r="U79" s="542"/>
      <c r="V79" s="541">
        <f t="shared" ref="V79" si="374">P79</f>
        <v>50</v>
      </c>
      <c r="W79" s="543">
        <f t="shared" ref="W79" si="375">T79-V79</f>
        <v>0</v>
      </c>
      <c r="X79" s="972" t="s">
        <v>549</v>
      </c>
      <c r="Y79" s="972" t="s">
        <v>492</v>
      </c>
      <c r="Z79" s="972" t="s">
        <v>29</v>
      </c>
      <c r="AA79" s="972">
        <v>2016</v>
      </c>
      <c r="AB79" s="993" t="s">
        <v>485</v>
      </c>
      <c r="AC79" s="973">
        <v>12</v>
      </c>
      <c r="AD79" s="974">
        <f t="shared" ref="AD79" si="376">T79/AC79</f>
        <v>4.166666666666667</v>
      </c>
      <c r="AE79" s="975">
        <v>25.45</v>
      </c>
      <c r="AF79" s="976">
        <f t="shared" ref="AF79" si="377">AD79*AE79</f>
        <v>106.04166666666667</v>
      </c>
      <c r="AG79" s="1030" t="s">
        <v>279</v>
      </c>
      <c r="AH79" s="1007">
        <f t="shared" ref="AH79" si="378">AF79</f>
        <v>106.04166666666667</v>
      </c>
      <c r="AI79" s="978">
        <f t="shared" ref="AI79" si="379">AD79</f>
        <v>4.166666666666667</v>
      </c>
      <c r="AJ79" s="982">
        <f t="shared" ref="AJ79" si="380">T79</f>
        <v>50</v>
      </c>
      <c r="AK79" s="1107">
        <f>SUM(AH76:AH79)</f>
        <v>439.01249999999999</v>
      </c>
      <c r="AL79" s="1067">
        <v>400</v>
      </c>
      <c r="AM79" s="1073">
        <v>45688</v>
      </c>
    </row>
    <row r="80" spans="1:39">
      <c r="A80" s="966">
        <v>45688</v>
      </c>
      <c r="B80" s="992" t="s">
        <v>608</v>
      </c>
      <c r="C80" s="992" t="s">
        <v>208</v>
      </c>
      <c r="D80" s="993" t="s">
        <v>485</v>
      </c>
      <c r="E80" s="1029" t="s">
        <v>282</v>
      </c>
      <c r="F80" s="970">
        <v>155301</v>
      </c>
      <c r="G80" s="970"/>
      <c r="H80" s="970">
        <v>155301</v>
      </c>
      <c r="I80" s="970"/>
      <c r="J80" s="971">
        <f t="shared" ref="J80" si="381">H80-F80</f>
        <v>0</v>
      </c>
      <c r="K80" s="970">
        <v>155301</v>
      </c>
      <c r="L80" s="541">
        <f t="shared" ref="L80" si="382">K80-H80</f>
        <v>0</v>
      </c>
      <c r="M80" s="970">
        <v>155348</v>
      </c>
      <c r="N80" s="970"/>
      <c r="O80" s="541">
        <f t="shared" ref="O80" si="383">M80-K80</f>
        <v>47</v>
      </c>
      <c r="P80" s="541">
        <f t="shared" ref="P80" si="384">M80-H80</f>
        <v>47</v>
      </c>
      <c r="Q80" s="970">
        <v>155418</v>
      </c>
      <c r="R80" s="970"/>
      <c r="S80" s="971">
        <f t="shared" ref="S80" si="385">Q80-M80</f>
        <v>70</v>
      </c>
      <c r="T80" s="542">
        <f t="shared" ref="T80" si="386">Q80-F80</f>
        <v>117</v>
      </c>
      <c r="U80" s="542"/>
      <c r="V80" s="541">
        <f t="shared" ref="V80" si="387">P80</f>
        <v>47</v>
      </c>
      <c r="W80" s="543">
        <f t="shared" ref="W80" si="388">T80-V80</f>
        <v>70</v>
      </c>
      <c r="X80" s="972" t="s">
        <v>549</v>
      </c>
      <c r="Y80" s="972" t="s">
        <v>492</v>
      </c>
      <c r="Z80" s="972" t="s">
        <v>29</v>
      </c>
      <c r="AA80" s="972">
        <v>2016</v>
      </c>
      <c r="AB80" s="993" t="s">
        <v>485</v>
      </c>
      <c r="AC80" s="973">
        <v>12</v>
      </c>
      <c r="AD80" s="974">
        <f t="shared" ref="AD80" si="389">T80/AC80</f>
        <v>9.75</v>
      </c>
      <c r="AE80" s="975">
        <v>25.45</v>
      </c>
      <c r="AF80" s="976">
        <f t="shared" ref="AF80" si="390">AD80*AE80</f>
        <v>248.13749999999999</v>
      </c>
      <c r="AG80" s="1030" t="s">
        <v>279</v>
      </c>
      <c r="AH80" s="1007">
        <f t="shared" ref="AH80" si="391">AF80</f>
        <v>248.13749999999999</v>
      </c>
      <c r="AI80" s="978">
        <f t="shared" ref="AI80" si="392">AD80</f>
        <v>9.75</v>
      </c>
      <c r="AJ80" s="982">
        <f t="shared" ref="AJ80" si="393">T80</f>
        <v>117</v>
      </c>
      <c r="AK80" s="1132" t="s">
        <v>439</v>
      </c>
      <c r="AL80" s="1088" t="s">
        <v>440</v>
      </c>
      <c r="AM80" s="1092" t="s">
        <v>2</v>
      </c>
    </row>
    <row r="81" spans="1:39">
      <c r="A81" s="966">
        <v>45692</v>
      </c>
      <c r="B81" s="992" t="s">
        <v>608</v>
      </c>
      <c r="C81" s="992" t="s">
        <v>208</v>
      </c>
      <c r="D81" s="993" t="s">
        <v>485</v>
      </c>
      <c r="E81" s="1029" t="s">
        <v>282</v>
      </c>
      <c r="F81" s="970">
        <v>155418</v>
      </c>
      <c r="G81" s="970"/>
      <c r="H81" s="970">
        <v>155418</v>
      </c>
      <c r="I81" s="970"/>
      <c r="J81" s="971">
        <f t="shared" ref="J81" si="394">H81-F81</f>
        <v>0</v>
      </c>
      <c r="K81" s="970">
        <v>155418</v>
      </c>
      <c r="L81" s="541">
        <f t="shared" ref="L81" si="395">K81-H81</f>
        <v>0</v>
      </c>
      <c r="M81" s="970">
        <v>155479</v>
      </c>
      <c r="N81" s="970"/>
      <c r="O81" s="541">
        <f t="shared" ref="O81" si="396">M81-K81</f>
        <v>61</v>
      </c>
      <c r="P81" s="541">
        <f t="shared" ref="P81" si="397">M81-H81</f>
        <v>61</v>
      </c>
      <c r="Q81" s="970">
        <v>155479</v>
      </c>
      <c r="R81" s="970"/>
      <c r="S81" s="971">
        <f t="shared" ref="S81" si="398">Q81-M81</f>
        <v>0</v>
      </c>
      <c r="T81" s="542">
        <f t="shared" ref="T81" si="399">Q81-F81</f>
        <v>61</v>
      </c>
      <c r="U81" s="542"/>
      <c r="V81" s="541">
        <f t="shared" ref="V81" si="400">P81</f>
        <v>61</v>
      </c>
      <c r="W81" s="543">
        <f t="shared" ref="W81" si="401">T81-V81</f>
        <v>0</v>
      </c>
      <c r="X81" s="972" t="s">
        <v>549</v>
      </c>
      <c r="Y81" s="972" t="s">
        <v>492</v>
      </c>
      <c r="Z81" s="972" t="s">
        <v>29</v>
      </c>
      <c r="AA81" s="972">
        <v>2016</v>
      </c>
      <c r="AB81" s="993" t="s">
        <v>485</v>
      </c>
      <c r="AC81" s="973">
        <v>12</v>
      </c>
      <c r="AD81" s="974">
        <f t="shared" ref="AD81" si="402">T81/AC81</f>
        <v>5.083333333333333</v>
      </c>
      <c r="AE81" s="975">
        <v>25.45</v>
      </c>
      <c r="AF81" s="976">
        <f t="shared" ref="AF81" si="403">AD81*AE81</f>
        <v>129.37083333333331</v>
      </c>
      <c r="AG81" s="1030" t="s">
        <v>279</v>
      </c>
      <c r="AH81" s="1007">
        <f t="shared" ref="AH81" si="404">AF81</f>
        <v>129.37083333333331</v>
      </c>
      <c r="AI81" s="978">
        <f t="shared" ref="AI81" si="405">AD81</f>
        <v>5.083333333333333</v>
      </c>
      <c r="AJ81" s="982">
        <f t="shared" ref="AJ81" si="406">T81</f>
        <v>61</v>
      </c>
      <c r="AK81" s="1107">
        <f>SUM(AH80:AH81)</f>
        <v>377.50833333333333</v>
      </c>
      <c r="AL81" s="1067">
        <v>400</v>
      </c>
      <c r="AM81" s="1073">
        <v>45694</v>
      </c>
    </row>
    <row r="82" spans="1:39">
      <c r="A82" s="966">
        <v>45693</v>
      </c>
      <c r="B82" s="992" t="s">
        <v>608</v>
      </c>
      <c r="C82" s="992" t="s">
        <v>208</v>
      </c>
      <c r="D82" s="993" t="s">
        <v>485</v>
      </c>
      <c r="E82" s="1029" t="s">
        <v>282</v>
      </c>
      <c r="F82" s="970">
        <v>155479</v>
      </c>
      <c r="G82" s="970"/>
      <c r="H82" s="970">
        <v>155479</v>
      </c>
      <c r="I82" s="970"/>
      <c r="J82" s="971">
        <f t="shared" ref="J82" si="407">H82-F82</f>
        <v>0</v>
      </c>
      <c r="K82" s="970">
        <v>155479</v>
      </c>
      <c r="L82" s="541">
        <f t="shared" ref="L82" si="408">K82-H82</f>
        <v>0</v>
      </c>
      <c r="M82" s="970">
        <v>155532</v>
      </c>
      <c r="N82" s="970"/>
      <c r="O82" s="541">
        <f t="shared" ref="O82" si="409">M82-K82</f>
        <v>53</v>
      </c>
      <c r="P82" s="541">
        <f t="shared" ref="P82" si="410">M82-H82</f>
        <v>53</v>
      </c>
      <c r="Q82" s="970">
        <v>155532</v>
      </c>
      <c r="R82" s="970"/>
      <c r="S82" s="971">
        <f t="shared" ref="S82" si="411">Q82-M82</f>
        <v>0</v>
      </c>
      <c r="T82" s="542">
        <f t="shared" ref="T82" si="412">Q82-F82</f>
        <v>53</v>
      </c>
      <c r="U82" s="542"/>
      <c r="V82" s="541">
        <f t="shared" ref="V82" si="413">P82</f>
        <v>53</v>
      </c>
      <c r="W82" s="543">
        <f t="shared" ref="W82" si="414">T82-V82</f>
        <v>0</v>
      </c>
      <c r="X82" s="972" t="s">
        <v>549</v>
      </c>
      <c r="Y82" s="972" t="s">
        <v>492</v>
      </c>
      <c r="Z82" s="972" t="s">
        <v>29</v>
      </c>
      <c r="AA82" s="972">
        <v>2016</v>
      </c>
      <c r="AB82" s="993" t="s">
        <v>485</v>
      </c>
      <c r="AC82" s="973">
        <v>12</v>
      </c>
      <c r="AD82" s="974">
        <f t="shared" ref="AD82" si="415">T82/AC82</f>
        <v>4.416666666666667</v>
      </c>
      <c r="AE82" s="975">
        <v>25.45</v>
      </c>
      <c r="AF82" s="976">
        <f t="shared" ref="AF82" si="416">AD82*AE82</f>
        <v>112.40416666666667</v>
      </c>
      <c r="AG82" s="1030" t="s">
        <v>279</v>
      </c>
      <c r="AH82" s="1007">
        <f t="shared" ref="AH82" si="417">AF82</f>
        <v>112.40416666666667</v>
      </c>
      <c r="AI82" s="978">
        <f t="shared" ref="AI82" si="418">AD82</f>
        <v>4.416666666666667</v>
      </c>
      <c r="AJ82" s="982">
        <f t="shared" ref="AJ82" si="419">T82</f>
        <v>53</v>
      </c>
      <c r="AK82" s="989"/>
      <c r="AL82" s="985"/>
      <c r="AM82" s="986"/>
    </row>
    <row r="83" spans="1:39">
      <c r="A83" s="966">
        <v>45694</v>
      </c>
      <c r="B83" s="992" t="s">
        <v>608</v>
      </c>
      <c r="C83" s="992" t="s">
        <v>208</v>
      </c>
      <c r="D83" s="993" t="s">
        <v>485</v>
      </c>
      <c r="E83" s="1029" t="s">
        <v>282</v>
      </c>
      <c r="F83" s="970">
        <v>155532</v>
      </c>
      <c r="G83" s="970"/>
      <c r="H83" s="970">
        <v>155532</v>
      </c>
      <c r="I83" s="970"/>
      <c r="J83" s="971">
        <f t="shared" ref="J83" si="420">H83-F83</f>
        <v>0</v>
      </c>
      <c r="K83" s="970">
        <v>155532</v>
      </c>
      <c r="L83" s="541">
        <f t="shared" ref="L83" si="421">K83-H83</f>
        <v>0</v>
      </c>
      <c r="M83" s="970">
        <v>155579</v>
      </c>
      <c r="N83" s="970"/>
      <c r="O83" s="541">
        <f t="shared" ref="O83" si="422">M83-K83</f>
        <v>47</v>
      </c>
      <c r="P83" s="541">
        <f t="shared" ref="P83" si="423">M83-H83</f>
        <v>47</v>
      </c>
      <c r="Q83" s="970">
        <v>155588</v>
      </c>
      <c r="R83" s="970"/>
      <c r="S83" s="971">
        <f t="shared" ref="S83" si="424">Q83-M83</f>
        <v>9</v>
      </c>
      <c r="T83" s="542">
        <f t="shared" ref="T83" si="425">Q83-F83</f>
        <v>56</v>
      </c>
      <c r="U83" s="542"/>
      <c r="V83" s="541">
        <f t="shared" ref="V83" si="426">P83</f>
        <v>47</v>
      </c>
      <c r="W83" s="543">
        <f t="shared" ref="W83" si="427">T83-V83</f>
        <v>9</v>
      </c>
      <c r="X83" s="972" t="s">
        <v>549</v>
      </c>
      <c r="Y83" s="972" t="s">
        <v>492</v>
      </c>
      <c r="Z83" s="972" t="s">
        <v>29</v>
      </c>
      <c r="AA83" s="972">
        <v>2016</v>
      </c>
      <c r="AB83" s="993" t="s">
        <v>485</v>
      </c>
      <c r="AC83" s="973">
        <v>12</v>
      </c>
      <c r="AD83" s="974">
        <f t="shared" ref="AD83" si="428">T83/AC83</f>
        <v>4.666666666666667</v>
      </c>
      <c r="AE83" s="975">
        <v>25.45</v>
      </c>
      <c r="AF83" s="976">
        <f t="shared" ref="AF83" si="429">AD83*AE83</f>
        <v>118.76666666666667</v>
      </c>
      <c r="AG83" s="1030" t="s">
        <v>279</v>
      </c>
      <c r="AH83" s="1007">
        <f t="shared" ref="AH83" si="430">AF83</f>
        <v>118.76666666666667</v>
      </c>
      <c r="AI83" s="978">
        <f t="shared" ref="AI83" si="431">AD83</f>
        <v>4.666666666666667</v>
      </c>
      <c r="AJ83" s="982">
        <f t="shared" ref="AJ83" si="432">T83</f>
        <v>56</v>
      </c>
      <c r="AK83" s="989"/>
      <c r="AL83" s="985"/>
      <c r="AM83" s="986"/>
    </row>
    <row r="84" spans="1:39">
      <c r="A84" s="966">
        <v>45695</v>
      </c>
      <c r="B84" s="992" t="s">
        <v>608</v>
      </c>
      <c r="C84" s="992" t="s">
        <v>208</v>
      </c>
      <c r="D84" s="993" t="s">
        <v>485</v>
      </c>
      <c r="E84" s="1029" t="s">
        <v>282</v>
      </c>
      <c r="F84" s="970">
        <v>155588</v>
      </c>
      <c r="G84" s="970"/>
      <c r="H84" s="970">
        <v>155588</v>
      </c>
      <c r="I84" s="970"/>
      <c r="J84" s="971">
        <f t="shared" ref="J84" si="433">H84-F84</f>
        <v>0</v>
      </c>
      <c r="K84" s="970">
        <v>155588</v>
      </c>
      <c r="L84" s="541">
        <f t="shared" ref="L84" si="434">K84-H84</f>
        <v>0</v>
      </c>
      <c r="M84" s="970">
        <v>155639</v>
      </c>
      <c r="N84" s="970"/>
      <c r="O84" s="541">
        <f t="shared" ref="O84" si="435">M84-K84</f>
        <v>51</v>
      </c>
      <c r="P84" s="541">
        <f t="shared" ref="P84" si="436">M84-H84</f>
        <v>51</v>
      </c>
      <c r="Q84" s="970">
        <v>155639</v>
      </c>
      <c r="R84" s="970"/>
      <c r="S84" s="971">
        <f t="shared" ref="S84" si="437">Q84-M84</f>
        <v>0</v>
      </c>
      <c r="T84" s="542">
        <f t="shared" ref="T84" si="438">Q84-F84</f>
        <v>51</v>
      </c>
      <c r="U84" s="542"/>
      <c r="V84" s="541">
        <f t="shared" ref="V84" si="439">P84</f>
        <v>51</v>
      </c>
      <c r="W84" s="543">
        <f t="shared" ref="W84" si="440">T84-V84</f>
        <v>0</v>
      </c>
      <c r="X84" s="972" t="s">
        <v>549</v>
      </c>
      <c r="Y84" s="972" t="s">
        <v>492</v>
      </c>
      <c r="Z84" s="972" t="s">
        <v>29</v>
      </c>
      <c r="AA84" s="972">
        <v>2016</v>
      </c>
      <c r="AB84" s="993" t="s">
        <v>485</v>
      </c>
      <c r="AC84" s="973">
        <v>12</v>
      </c>
      <c r="AD84" s="974">
        <f t="shared" ref="AD84" si="441">T84/AC84</f>
        <v>4.25</v>
      </c>
      <c r="AE84" s="975">
        <v>25.45</v>
      </c>
      <c r="AF84" s="976">
        <f t="shared" ref="AF84" si="442">AD84*AE84</f>
        <v>108.16249999999999</v>
      </c>
      <c r="AG84" s="1030" t="s">
        <v>279</v>
      </c>
      <c r="AH84" s="1007">
        <f t="shared" ref="AH84" si="443">AF84</f>
        <v>108.16249999999999</v>
      </c>
      <c r="AI84" s="978">
        <f t="shared" ref="AI84" si="444">AD84</f>
        <v>4.25</v>
      </c>
      <c r="AJ84" s="982">
        <f t="shared" ref="AJ84" si="445">T84</f>
        <v>51</v>
      </c>
      <c r="AK84" s="1132" t="s">
        <v>439</v>
      </c>
      <c r="AL84" s="1088" t="s">
        <v>440</v>
      </c>
      <c r="AM84" s="1092" t="s">
        <v>2</v>
      </c>
    </row>
    <row r="85" spans="1:39">
      <c r="A85" s="966">
        <v>45698</v>
      </c>
      <c r="B85" s="992" t="s">
        <v>608</v>
      </c>
      <c r="C85" s="992" t="s">
        <v>208</v>
      </c>
      <c r="D85" s="993" t="s">
        <v>485</v>
      </c>
      <c r="E85" s="1029" t="s">
        <v>282</v>
      </c>
      <c r="F85" s="970">
        <v>155639</v>
      </c>
      <c r="G85" s="970"/>
      <c r="H85" s="970">
        <v>155639</v>
      </c>
      <c r="I85" s="970"/>
      <c r="J85" s="971">
        <f t="shared" ref="J85" si="446">H85-F85</f>
        <v>0</v>
      </c>
      <c r="K85" s="970">
        <v>155639</v>
      </c>
      <c r="L85" s="541">
        <f t="shared" ref="L85" si="447">K85-H85</f>
        <v>0</v>
      </c>
      <c r="M85" s="970">
        <v>155694</v>
      </c>
      <c r="N85" s="970"/>
      <c r="O85" s="541">
        <f t="shared" ref="O85" si="448">M85-K85</f>
        <v>55</v>
      </c>
      <c r="P85" s="541">
        <f t="shared" ref="P85" si="449">M85-H85</f>
        <v>55</v>
      </c>
      <c r="Q85" s="970">
        <v>155701</v>
      </c>
      <c r="R85" s="970"/>
      <c r="S85" s="971">
        <f t="shared" ref="S85" si="450">Q85-M85</f>
        <v>7</v>
      </c>
      <c r="T85" s="542">
        <f t="shared" ref="T85" si="451">Q85-F85</f>
        <v>62</v>
      </c>
      <c r="U85" s="542"/>
      <c r="V85" s="541">
        <f t="shared" ref="V85" si="452">P85</f>
        <v>55</v>
      </c>
      <c r="W85" s="543">
        <f t="shared" ref="W85" si="453">T85-V85</f>
        <v>7</v>
      </c>
      <c r="X85" s="972" t="s">
        <v>549</v>
      </c>
      <c r="Y85" s="972" t="s">
        <v>492</v>
      </c>
      <c r="Z85" s="972" t="s">
        <v>29</v>
      </c>
      <c r="AA85" s="972">
        <v>2016</v>
      </c>
      <c r="AB85" s="993" t="s">
        <v>485</v>
      </c>
      <c r="AC85" s="973">
        <v>12</v>
      </c>
      <c r="AD85" s="974">
        <f t="shared" ref="AD85" si="454">T85/AC85</f>
        <v>5.166666666666667</v>
      </c>
      <c r="AE85" s="975">
        <v>25.45</v>
      </c>
      <c r="AF85" s="976">
        <f t="shared" ref="AF85" si="455">AD85*AE85</f>
        <v>131.49166666666667</v>
      </c>
      <c r="AG85" s="1030" t="s">
        <v>279</v>
      </c>
      <c r="AH85" s="1007">
        <f t="shared" ref="AH85" si="456">AF85</f>
        <v>131.49166666666667</v>
      </c>
      <c r="AI85" s="978">
        <f t="shared" ref="AI85" si="457">AD85</f>
        <v>5.166666666666667</v>
      </c>
      <c r="AJ85" s="982">
        <f t="shared" ref="AJ85" si="458">T85</f>
        <v>62</v>
      </c>
      <c r="AK85" s="1107">
        <f>SUM(AH82:AH85)</f>
        <v>470.82500000000005</v>
      </c>
      <c r="AL85" s="1067">
        <v>500</v>
      </c>
      <c r="AM85" s="1073">
        <v>45699</v>
      </c>
    </row>
    <row r="86" spans="1:39">
      <c r="A86" s="966">
        <v>45699</v>
      </c>
      <c r="B86" s="992" t="s">
        <v>608</v>
      </c>
      <c r="C86" s="992" t="s">
        <v>208</v>
      </c>
      <c r="D86" s="993" t="s">
        <v>485</v>
      </c>
      <c r="E86" s="1029" t="s">
        <v>282</v>
      </c>
      <c r="F86" s="970">
        <v>155701</v>
      </c>
      <c r="G86" s="970"/>
      <c r="H86" s="970">
        <v>155701</v>
      </c>
      <c r="I86" s="970"/>
      <c r="J86" s="971">
        <f t="shared" ref="J86" si="459">H86-F86</f>
        <v>0</v>
      </c>
      <c r="K86" s="970">
        <v>155701</v>
      </c>
      <c r="L86" s="541">
        <f t="shared" ref="L86" si="460">K86-H86</f>
        <v>0</v>
      </c>
      <c r="M86" s="970">
        <v>155752</v>
      </c>
      <c r="N86" s="970"/>
      <c r="O86" s="541">
        <f t="shared" ref="O86" si="461">M86-K86</f>
        <v>51</v>
      </c>
      <c r="P86" s="541">
        <f t="shared" ref="P86" si="462">M86-H86</f>
        <v>51</v>
      </c>
      <c r="Q86" s="970">
        <v>155757</v>
      </c>
      <c r="R86" s="970"/>
      <c r="S86" s="971">
        <f t="shared" ref="S86" si="463">Q86-M86</f>
        <v>5</v>
      </c>
      <c r="T86" s="542">
        <f t="shared" ref="T86" si="464">Q86-F86</f>
        <v>56</v>
      </c>
      <c r="U86" s="542"/>
      <c r="V86" s="541">
        <f t="shared" ref="V86" si="465">P86</f>
        <v>51</v>
      </c>
      <c r="W86" s="543">
        <f t="shared" ref="W86" si="466">T86-V86</f>
        <v>5</v>
      </c>
      <c r="X86" s="972" t="s">
        <v>549</v>
      </c>
      <c r="Y86" s="972" t="s">
        <v>492</v>
      </c>
      <c r="Z86" s="972" t="s">
        <v>29</v>
      </c>
      <c r="AA86" s="972">
        <v>2016</v>
      </c>
      <c r="AB86" s="993" t="s">
        <v>485</v>
      </c>
      <c r="AC86" s="973">
        <v>12</v>
      </c>
      <c r="AD86" s="974">
        <f t="shared" ref="AD86" si="467">T86/AC86</f>
        <v>4.666666666666667</v>
      </c>
      <c r="AE86" s="975">
        <v>25.45</v>
      </c>
      <c r="AF86" s="976">
        <f t="shared" ref="AF86" si="468">AD86*AE86</f>
        <v>118.76666666666667</v>
      </c>
      <c r="AG86" s="1030" t="s">
        <v>279</v>
      </c>
      <c r="AH86" s="1007">
        <f t="shared" ref="AH86" si="469">AF86</f>
        <v>118.76666666666667</v>
      </c>
      <c r="AI86" s="978">
        <f t="shared" ref="AI86" si="470">AD86</f>
        <v>4.666666666666667</v>
      </c>
      <c r="AJ86" s="982">
        <f t="shared" ref="AJ86" si="471">T86</f>
        <v>56</v>
      </c>
      <c r="AK86" s="989"/>
      <c r="AL86" s="985"/>
      <c r="AM86" s="991"/>
    </row>
    <row r="87" spans="1:39">
      <c r="A87" s="966">
        <v>45700</v>
      </c>
      <c r="B87" s="992" t="s">
        <v>608</v>
      </c>
      <c r="C87" s="992" t="s">
        <v>208</v>
      </c>
      <c r="D87" s="993" t="s">
        <v>485</v>
      </c>
      <c r="E87" s="1029" t="s">
        <v>282</v>
      </c>
      <c r="F87" s="970">
        <v>155757</v>
      </c>
      <c r="G87" s="970"/>
      <c r="H87" s="970">
        <v>155757</v>
      </c>
      <c r="I87" s="970"/>
      <c r="J87" s="971">
        <f t="shared" ref="J87" si="472">H87-F87</f>
        <v>0</v>
      </c>
      <c r="K87" s="970">
        <v>155757</v>
      </c>
      <c r="L87" s="541">
        <f t="shared" ref="L87" si="473">K87-H87</f>
        <v>0</v>
      </c>
      <c r="M87" s="970">
        <v>155804</v>
      </c>
      <c r="N87" s="970"/>
      <c r="O87" s="541">
        <f t="shared" ref="O87" si="474">M87-K87</f>
        <v>47</v>
      </c>
      <c r="P87" s="541">
        <f t="shared" ref="P87" si="475">M87-H87</f>
        <v>47</v>
      </c>
      <c r="Q87" s="970">
        <v>155809</v>
      </c>
      <c r="R87" s="970"/>
      <c r="S87" s="971">
        <f t="shared" ref="S87" si="476">Q87-M87</f>
        <v>5</v>
      </c>
      <c r="T87" s="542">
        <f t="shared" ref="T87" si="477">Q87-F87</f>
        <v>52</v>
      </c>
      <c r="U87" s="542"/>
      <c r="V87" s="541">
        <f t="shared" ref="V87" si="478">P87</f>
        <v>47</v>
      </c>
      <c r="W87" s="543">
        <f t="shared" ref="W87" si="479">T87-V87</f>
        <v>5</v>
      </c>
      <c r="X87" s="972" t="s">
        <v>549</v>
      </c>
      <c r="Y87" s="972" t="s">
        <v>492</v>
      </c>
      <c r="Z87" s="972" t="s">
        <v>29</v>
      </c>
      <c r="AA87" s="972">
        <v>2016</v>
      </c>
      <c r="AB87" s="993" t="s">
        <v>485</v>
      </c>
      <c r="AC87" s="973">
        <v>12</v>
      </c>
      <c r="AD87" s="974">
        <f t="shared" ref="AD87" si="480">T87/AC87</f>
        <v>4.333333333333333</v>
      </c>
      <c r="AE87" s="975">
        <v>25.45</v>
      </c>
      <c r="AF87" s="976">
        <f t="shared" ref="AF87" si="481">AD87*AE87</f>
        <v>110.28333333333332</v>
      </c>
      <c r="AG87" s="1030" t="s">
        <v>279</v>
      </c>
      <c r="AH87" s="1007">
        <f t="shared" ref="AH87" si="482">AF87</f>
        <v>110.28333333333332</v>
      </c>
      <c r="AI87" s="978">
        <f t="shared" ref="AI87" si="483">AD87</f>
        <v>4.333333333333333</v>
      </c>
      <c r="AJ87" s="982">
        <f t="shared" ref="AJ87" si="484">T87</f>
        <v>52</v>
      </c>
      <c r="AK87" s="989"/>
      <c r="AL87" s="985"/>
      <c r="AM87" s="986"/>
    </row>
    <row r="88" spans="1:39">
      <c r="A88" s="966">
        <v>45701</v>
      </c>
      <c r="B88" s="992" t="s">
        <v>608</v>
      </c>
      <c r="C88" s="992" t="s">
        <v>208</v>
      </c>
      <c r="D88" s="993" t="s">
        <v>485</v>
      </c>
      <c r="E88" s="1029" t="s">
        <v>282</v>
      </c>
      <c r="F88" s="970">
        <v>155809</v>
      </c>
      <c r="G88" s="970"/>
      <c r="H88" s="970">
        <v>155809</v>
      </c>
      <c r="I88" s="970"/>
      <c r="J88" s="971">
        <f t="shared" ref="J88" si="485">H88-F88</f>
        <v>0</v>
      </c>
      <c r="K88" s="970">
        <v>155809</v>
      </c>
      <c r="L88" s="541">
        <f t="shared" ref="L88" si="486">K88-H88</f>
        <v>0</v>
      </c>
      <c r="M88" s="970">
        <v>155857</v>
      </c>
      <c r="N88" s="970"/>
      <c r="O88" s="541">
        <f t="shared" ref="O88" si="487">M88-K88</f>
        <v>48</v>
      </c>
      <c r="P88" s="541">
        <f t="shared" ref="P88" si="488">M88-H88</f>
        <v>48</v>
      </c>
      <c r="Q88" s="970">
        <v>155857</v>
      </c>
      <c r="R88" s="970"/>
      <c r="S88" s="971">
        <f t="shared" ref="S88" si="489">Q88-M88</f>
        <v>0</v>
      </c>
      <c r="T88" s="542">
        <f t="shared" ref="T88" si="490">Q88-F88</f>
        <v>48</v>
      </c>
      <c r="U88" s="542"/>
      <c r="V88" s="541">
        <f t="shared" ref="V88" si="491">P88</f>
        <v>48</v>
      </c>
      <c r="W88" s="543">
        <f t="shared" ref="W88" si="492">T88-V88</f>
        <v>0</v>
      </c>
      <c r="X88" s="972" t="s">
        <v>549</v>
      </c>
      <c r="Y88" s="972" t="s">
        <v>492</v>
      </c>
      <c r="Z88" s="972" t="s">
        <v>29</v>
      </c>
      <c r="AA88" s="972">
        <v>2016</v>
      </c>
      <c r="AB88" s="993" t="s">
        <v>485</v>
      </c>
      <c r="AC88" s="973">
        <v>12</v>
      </c>
      <c r="AD88" s="974">
        <f t="shared" ref="AD88" si="493">T88/AC88</f>
        <v>4</v>
      </c>
      <c r="AE88" s="975">
        <v>25.45</v>
      </c>
      <c r="AF88" s="976">
        <f t="shared" ref="AF88" si="494">AD88*AE88</f>
        <v>101.8</v>
      </c>
      <c r="AG88" s="1030" t="s">
        <v>279</v>
      </c>
      <c r="AH88" s="1007">
        <f t="shared" ref="AH88" si="495">AF88</f>
        <v>101.8</v>
      </c>
      <c r="AI88" s="978">
        <f t="shared" ref="AI88" si="496">AD88</f>
        <v>4</v>
      </c>
      <c r="AJ88" s="982">
        <f t="shared" ref="AJ88" si="497">T88</f>
        <v>48</v>
      </c>
      <c r="AK88" s="989"/>
      <c r="AL88" s="985"/>
      <c r="AM88" s="991"/>
    </row>
    <row r="89" spans="1:39">
      <c r="A89" s="966">
        <v>45702</v>
      </c>
      <c r="B89" s="992" t="s">
        <v>608</v>
      </c>
      <c r="C89" s="992" t="s">
        <v>208</v>
      </c>
      <c r="D89" s="993" t="s">
        <v>485</v>
      </c>
      <c r="E89" s="1029" t="s">
        <v>282</v>
      </c>
      <c r="F89" s="970">
        <v>155857</v>
      </c>
      <c r="G89" s="970"/>
      <c r="H89" s="970">
        <v>155857</v>
      </c>
      <c r="I89" s="970"/>
      <c r="J89" s="971">
        <f t="shared" ref="J89" si="498">H89-F89</f>
        <v>0</v>
      </c>
      <c r="K89" s="970">
        <v>155857</v>
      </c>
      <c r="L89" s="541">
        <f t="shared" ref="L89" si="499">K89-H89</f>
        <v>0</v>
      </c>
      <c r="M89" s="970">
        <v>155876</v>
      </c>
      <c r="N89" s="970"/>
      <c r="O89" s="541">
        <f t="shared" ref="O89" si="500">M89-K89</f>
        <v>19</v>
      </c>
      <c r="P89" s="541">
        <f t="shared" ref="P89" si="501">M89-H89</f>
        <v>19</v>
      </c>
      <c r="Q89" s="970">
        <v>155881</v>
      </c>
      <c r="R89" s="970"/>
      <c r="S89" s="971">
        <f t="shared" ref="S89" si="502">Q89-M89</f>
        <v>5</v>
      </c>
      <c r="T89" s="542">
        <f t="shared" ref="T89" si="503">Q89-F89</f>
        <v>24</v>
      </c>
      <c r="U89" s="542"/>
      <c r="V89" s="541">
        <f t="shared" ref="V89" si="504">P89</f>
        <v>19</v>
      </c>
      <c r="W89" s="543">
        <f t="shared" ref="W89" si="505">T89-V89</f>
        <v>5</v>
      </c>
      <c r="X89" s="972" t="s">
        <v>549</v>
      </c>
      <c r="Y89" s="972" t="s">
        <v>492</v>
      </c>
      <c r="Z89" s="972" t="s">
        <v>29</v>
      </c>
      <c r="AA89" s="972">
        <v>2016</v>
      </c>
      <c r="AB89" s="993" t="s">
        <v>485</v>
      </c>
      <c r="AC89" s="973">
        <v>12</v>
      </c>
      <c r="AD89" s="974">
        <f t="shared" ref="AD89" si="506">T89/AC89</f>
        <v>2</v>
      </c>
      <c r="AE89" s="975">
        <v>25.45</v>
      </c>
      <c r="AF89" s="976">
        <f t="shared" ref="AF89" si="507">AD89*AE89</f>
        <v>50.9</v>
      </c>
      <c r="AG89" s="1030" t="s">
        <v>279</v>
      </c>
      <c r="AH89" s="1007">
        <f t="shared" ref="AH89" si="508">AF89</f>
        <v>50.9</v>
      </c>
      <c r="AI89" s="978">
        <f t="shared" ref="AI89" si="509">AD89</f>
        <v>2</v>
      </c>
      <c r="AJ89" s="982">
        <f t="shared" ref="AJ89" si="510">T89</f>
        <v>24</v>
      </c>
      <c r="AK89" s="1132" t="s">
        <v>439</v>
      </c>
      <c r="AL89" s="1088" t="s">
        <v>440</v>
      </c>
      <c r="AM89" s="1092" t="s">
        <v>2</v>
      </c>
    </row>
    <row r="90" spans="1:39">
      <c r="A90" s="966">
        <v>45703</v>
      </c>
      <c r="B90" s="992" t="s">
        <v>608</v>
      </c>
      <c r="C90" s="992" t="s">
        <v>208</v>
      </c>
      <c r="D90" s="993" t="s">
        <v>485</v>
      </c>
      <c r="E90" s="1029" t="s">
        <v>282</v>
      </c>
      <c r="F90" s="970">
        <v>155881</v>
      </c>
      <c r="G90" s="970"/>
      <c r="H90" s="970">
        <v>155881</v>
      </c>
      <c r="I90" s="970"/>
      <c r="J90" s="971">
        <f t="shared" ref="J90" si="511">H90-F90</f>
        <v>0</v>
      </c>
      <c r="K90" s="970">
        <v>155881</v>
      </c>
      <c r="L90" s="541">
        <f t="shared" ref="L90" si="512">K90-H90</f>
        <v>0</v>
      </c>
      <c r="M90" s="970">
        <v>155984</v>
      </c>
      <c r="N90" s="970"/>
      <c r="O90" s="541">
        <f t="shared" ref="O90" si="513">M90-K90</f>
        <v>103</v>
      </c>
      <c r="P90" s="541">
        <f t="shared" ref="P90" si="514">M90-H90</f>
        <v>103</v>
      </c>
      <c r="Q90" s="970">
        <v>155984</v>
      </c>
      <c r="R90" s="970"/>
      <c r="S90" s="971">
        <f t="shared" ref="S90" si="515">Q90-M90</f>
        <v>0</v>
      </c>
      <c r="T90" s="542">
        <f t="shared" ref="T90" si="516">Q90-F90</f>
        <v>103</v>
      </c>
      <c r="U90" s="542"/>
      <c r="V90" s="541">
        <f t="shared" ref="V90" si="517">P90</f>
        <v>103</v>
      </c>
      <c r="W90" s="543">
        <f t="shared" ref="W90" si="518">T90-V90</f>
        <v>0</v>
      </c>
      <c r="X90" s="972" t="s">
        <v>549</v>
      </c>
      <c r="Y90" s="972" t="s">
        <v>492</v>
      </c>
      <c r="Z90" s="972" t="s">
        <v>29</v>
      </c>
      <c r="AA90" s="972">
        <v>2016</v>
      </c>
      <c r="AB90" s="993" t="s">
        <v>485</v>
      </c>
      <c r="AC90" s="973">
        <v>12</v>
      </c>
      <c r="AD90" s="974">
        <f t="shared" ref="AD90" si="519">T90/AC90</f>
        <v>8.5833333333333339</v>
      </c>
      <c r="AE90" s="975">
        <v>25.45</v>
      </c>
      <c r="AF90" s="976">
        <f t="shared" ref="AF90" si="520">AD90*AE90</f>
        <v>218.44583333333335</v>
      </c>
      <c r="AG90" s="1030" t="s">
        <v>279</v>
      </c>
      <c r="AH90" s="1007">
        <f t="shared" ref="AH90" si="521">AF90</f>
        <v>218.44583333333335</v>
      </c>
      <c r="AI90" s="978">
        <f t="shared" ref="AI90" si="522">AD90</f>
        <v>8.5833333333333339</v>
      </c>
      <c r="AJ90" s="982">
        <f t="shared" ref="AJ90" si="523">T90</f>
        <v>103</v>
      </c>
      <c r="AK90" s="1107">
        <f>SUM(AH86:AH90)</f>
        <v>600.19583333333333</v>
      </c>
      <c r="AL90" s="1067">
        <v>700</v>
      </c>
      <c r="AM90" s="1073">
        <v>45705</v>
      </c>
    </row>
    <row r="91" spans="1:39">
      <c r="A91" s="966">
        <v>45705</v>
      </c>
      <c r="B91" s="992" t="s">
        <v>608</v>
      </c>
      <c r="C91" s="992" t="s">
        <v>208</v>
      </c>
      <c r="D91" s="993" t="s">
        <v>485</v>
      </c>
      <c r="E91" s="1029" t="s">
        <v>282</v>
      </c>
      <c r="F91" s="970">
        <v>155984</v>
      </c>
      <c r="G91" s="970"/>
      <c r="H91" s="970">
        <v>155984</v>
      </c>
      <c r="I91" s="970"/>
      <c r="J91" s="971">
        <f t="shared" ref="J91" si="524">H91-F91</f>
        <v>0</v>
      </c>
      <c r="K91" s="970">
        <v>155984</v>
      </c>
      <c r="L91" s="541">
        <f t="shared" ref="L91" si="525">K91-H91</f>
        <v>0</v>
      </c>
      <c r="M91" s="970">
        <v>156042</v>
      </c>
      <c r="N91" s="970"/>
      <c r="O91" s="541">
        <f t="shared" ref="O91" si="526">M91-K91</f>
        <v>58</v>
      </c>
      <c r="P91" s="541">
        <f t="shared" ref="P91" si="527">M91-H91</f>
        <v>58</v>
      </c>
      <c r="Q91" s="970">
        <v>156042</v>
      </c>
      <c r="R91" s="970"/>
      <c r="S91" s="971">
        <f t="shared" ref="S91" si="528">Q91-M91</f>
        <v>0</v>
      </c>
      <c r="T91" s="542">
        <f t="shared" ref="T91" si="529">Q91-F91</f>
        <v>58</v>
      </c>
      <c r="U91" s="542"/>
      <c r="V91" s="541">
        <f t="shared" ref="V91" si="530">P91</f>
        <v>58</v>
      </c>
      <c r="W91" s="543">
        <f t="shared" ref="W91" si="531">T91-V91</f>
        <v>0</v>
      </c>
      <c r="X91" s="972" t="s">
        <v>549</v>
      </c>
      <c r="Y91" s="972" t="s">
        <v>492</v>
      </c>
      <c r="Z91" s="972" t="s">
        <v>29</v>
      </c>
      <c r="AA91" s="972">
        <v>2016</v>
      </c>
      <c r="AB91" s="993" t="s">
        <v>485</v>
      </c>
      <c r="AC91" s="973">
        <v>12</v>
      </c>
      <c r="AD91" s="974">
        <f t="shared" ref="AD91" si="532">T91/AC91</f>
        <v>4.833333333333333</v>
      </c>
      <c r="AE91" s="975">
        <v>25.45</v>
      </c>
      <c r="AF91" s="976">
        <f t="shared" ref="AF91" si="533">AD91*AE91</f>
        <v>123.00833333333333</v>
      </c>
      <c r="AG91" s="1030" t="s">
        <v>279</v>
      </c>
      <c r="AH91" s="1007">
        <f t="shared" ref="AH91" si="534">AF91</f>
        <v>123.00833333333333</v>
      </c>
      <c r="AI91" s="978">
        <f t="shared" ref="AI91" si="535">AD91</f>
        <v>4.833333333333333</v>
      </c>
      <c r="AJ91" s="982">
        <f t="shared" ref="AJ91" si="536">T91</f>
        <v>58</v>
      </c>
      <c r="AK91" s="989"/>
      <c r="AL91" s="985"/>
      <c r="AM91" s="986"/>
    </row>
    <row r="92" spans="1:39">
      <c r="A92" s="966">
        <v>45706</v>
      </c>
      <c r="B92" s="992" t="s">
        <v>608</v>
      </c>
      <c r="C92" s="992" t="s">
        <v>208</v>
      </c>
      <c r="D92" s="993" t="s">
        <v>485</v>
      </c>
      <c r="E92" s="1029" t="s">
        <v>282</v>
      </c>
      <c r="F92" s="970">
        <v>156042</v>
      </c>
      <c r="G92" s="970"/>
      <c r="H92" s="970">
        <v>156042</v>
      </c>
      <c r="I92" s="970"/>
      <c r="J92" s="971">
        <f t="shared" ref="J92" si="537">H92-F92</f>
        <v>0</v>
      </c>
      <c r="K92" s="970">
        <v>156042</v>
      </c>
      <c r="L92" s="541">
        <f t="shared" ref="L92" si="538">K92-H92</f>
        <v>0</v>
      </c>
      <c r="M92" s="970">
        <v>156090</v>
      </c>
      <c r="N92" s="970"/>
      <c r="O92" s="541">
        <f t="shared" ref="O92" si="539">M92-K92</f>
        <v>48</v>
      </c>
      <c r="P92" s="541">
        <f t="shared" ref="P92" si="540">M92-H92</f>
        <v>48</v>
      </c>
      <c r="Q92" s="970">
        <v>156095</v>
      </c>
      <c r="R92" s="970"/>
      <c r="S92" s="971">
        <f t="shared" ref="S92" si="541">Q92-M92</f>
        <v>5</v>
      </c>
      <c r="T92" s="542">
        <f t="shared" ref="T92" si="542">Q92-F92</f>
        <v>53</v>
      </c>
      <c r="U92" s="542"/>
      <c r="V92" s="541">
        <f t="shared" ref="V92" si="543">P92</f>
        <v>48</v>
      </c>
      <c r="W92" s="543">
        <f t="shared" ref="W92" si="544">T92-V92</f>
        <v>5</v>
      </c>
      <c r="X92" s="972" t="s">
        <v>549</v>
      </c>
      <c r="Y92" s="972" t="s">
        <v>492</v>
      </c>
      <c r="Z92" s="972" t="s">
        <v>29</v>
      </c>
      <c r="AA92" s="972">
        <v>2016</v>
      </c>
      <c r="AB92" s="993" t="s">
        <v>485</v>
      </c>
      <c r="AC92" s="973">
        <v>12</v>
      </c>
      <c r="AD92" s="974">
        <f t="shared" ref="AD92" si="545">T92/AC92</f>
        <v>4.416666666666667</v>
      </c>
      <c r="AE92" s="975">
        <v>25.45</v>
      </c>
      <c r="AF92" s="976">
        <f t="shared" ref="AF92" si="546">AD92*AE92</f>
        <v>112.40416666666667</v>
      </c>
      <c r="AG92" s="1030" t="s">
        <v>279</v>
      </c>
      <c r="AH92" s="1007">
        <f t="shared" ref="AH92" si="547">AF92</f>
        <v>112.40416666666667</v>
      </c>
      <c r="AI92" s="978">
        <f t="shared" ref="AI92" si="548">AD92</f>
        <v>4.416666666666667</v>
      </c>
      <c r="AJ92" s="982">
        <f t="shared" ref="AJ92" si="549">T92</f>
        <v>53</v>
      </c>
      <c r="AK92" s="989"/>
      <c r="AL92" s="985"/>
      <c r="AM92" s="991"/>
    </row>
    <row r="93" spans="1:39">
      <c r="A93" s="966">
        <v>45707</v>
      </c>
      <c r="B93" s="992" t="s">
        <v>608</v>
      </c>
      <c r="C93" s="992" t="s">
        <v>208</v>
      </c>
      <c r="D93" s="993" t="s">
        <v>485</v>
      </c>
      <c r="E93" s="1029" t="s">
        <v>282</v>
      </c>
      <c r="F93" s="970">
        <v>156095</v>
      </c>
      <c r="G93" s="970"/>
      <c r="H93" s="970">
        <v>156095</v>
      </c>
      <c r="I93" s="970"/>
      <c r="J93" s="971">
        <f t="shared" ref="J93" si="550">H93-F93</f>
        <v>0</v>
      </c>
      <c r="K93" s="970">
        <v>156095</v>
      </c>
      <c r="L93" s="541">
        <f t="shared" ref="L93" si="551">K93-H93</f>
        <v>0</v>
      </c>
      <c r="M93" s="970">
        <v>156140</v>
      </c>
      <c r="N93" s="970"/>
      <c r="O93" s="541">
        <f t="shared" ref="O93" si="552">M93-K93</f>
        <v>45</v>
      </c>
      <c r="P93" s="541">
        <f t="shared" ref="P93" si="553">M93-H93</f>
        <v>45</v>
      </c>
      <c r="Q93" s="970">
        <v>156152</v>
      </c>
      <c r="R93" s="970"/>
      <c r="S93" s="971">
        <f t="shared" ref="S93" si="554">Q93-M93</f>
        <v>12</v>
      </c>
      <c r="T93" s="542">
        <f t="shared" ref="T93" si="555">Q93-F93</f>
        <v>57</v>
      </c>
      <c r="U93" s="542"/>
      <c r="V93" s="541">
        <f t="shared" ref="V93" si="556">P93</f>
        <v>45</v>
      </c>
      <c r="W93" s="543">
        <f t="shared" ref="W93" si="557">T93-V93</f>
        <v>12</v>
      </c>
      <c r="X93" s="972" t="s">
        <v>549</v>
      </c>
      <c r="Y93" s="972" t="s">
        <v>492</v>
      </c>
      <c r="Z93" s="972" t="s">
        <v>29</v>
      </c>
      <c r="AA93" s="972">
        <v>2016</v>
      </c>
      <c r="AB93" s="993" t="s">
        <v>485</v>
      </c>
      <c r="AC93" s="973">
        <v>12</v>
      </c>
      <c r="AD93" s="974">
        <f t="shared" ref="AD93" si="558">T93/AC93</f>
        <v>4.75</v>
      </c>
      <c r="AE93" s="975">
        <v>25.45</v>
      </c>
      <c r="AF93" s="976">
        <f t="shared" ref="AF93" si="559">AD93*AE93</f>
        <v>120.8875</v>
      </c>
      <c r="AG93" s="1030" t="s">
        <v>279</v>
      </c>
      <c r="AH93" s="1007">
        <f t="shared" ref="AH93" si="560">AF93</f>
        <v>120.8875</v>
      </c>
      <c r="AI93" s="978">
        <f t="shared" ref="AI93" si="561">AD93</f>
        <v>4.75</v>
      </c>
      <c r="AJ93" s="982">
        <f t="shared" ref="AJ93" si="562">T93</f>
        <v>57</v>
      </c>
      <c r="AK93" s="1132" t="s">
        <v>439</v>
      </c>
      <c r="AL93" s="1088" t="s">
        <v>440</v>
      </c>
      <c r="AM93" s="1092" t="s">
        <v>2</v>
      </c>
    </row>
    <row r="94" spans="1:39">
      <c r="A94" s="966">
        <v>45708</v>
      </c>
      <c r="B94" s="992" t="s">
        <v>608</v>
      </c>
      <c r="C94" s="992" t="s">
        <v>208</v>
      </c>
      <c r="D94" s="993" t="s">
        <v>485</v>
      </c>
      <c r="E94" s="1029" t="s">
        <v>282</v>
      </c>
      <c r="F94" s="970">
        <v>156152</v>
      </c>
      <c r="G94" s="970"/>
      <c r="H94" s="970">
        <v>156152</v>
      </c>
      <c r="I94" s="970"/>
      <c r="J94" s="971">
        <f t="shared" ref="J94" si="563">H94-F94</f>
        <v>0</v>
      </c>
      <c r="K94" s="970">
        <v>156152</v>
      </c>
      <c r="L94" s="541">
        <f t="shared" ref="L94" si="564">K94-H94</f>
        <v>0</v>
      </c>
      <c r="M94" s="970">
        <v>156203</v>
      </c>
      <c r="N94" s="970"/>
      <c r="O94" s="541">
        <f t="shared" ref="O94" si="565">M94-K94</f>
        <v>51</v>
      </c>
      <c r="P94" s="541">
        <f t="shared" ref="P94" si="566">M94-H94</f>
        <v>51</v>
      </c>
      <c r="Q94" s="970">
        <v>156208</v>
      </c>
      <c r="R94" s="970"/>
      <c r="S94" s="971">
        <f t="shared" ref="S94" si="567">Q94-M94</f>
        <v>5</v>
      </c>
      <c r="T94" s="542">
        <f t="shared" ref="T94" si="568">Q94-F94</f>
        <v>56</v>
      </c>
      <c r="U94" s="542"/>
      <c r="V94" s="541">
        <f t="shared" ref="V94" si="569">P94</f>
        <v>51</v>
      </c>
      <c r="W94" s="543">
        <f t="shared" ref="W94" si="570">T94-V94</f>
        <v>5</v>
      </c>
      <c r="X94" s="972" t="s">
        <v>549</v>
      </c>
      <c r="Y94" s="972" t="s">
        <v>492</v>
      </c>
      <c r="Z94" s="972" t="s">
        <v>29</v>
      </c>
      <c r="AA94" s="972">
        <v>2016</v>
      </c>
      <c r="AB94" s="993" t="s">
        <v>485</v>
      </c>
      <c r="AC94" s="973">
        <v>12</v>
      </c>
      <c r="AD94" s="974">
        <f t="shared" ref="AD94" si="571">T94/AC94</f>
        <v>4.666666666666667</v>
      </c>
      <c r="AE94" s="975">
        <v>25.45</v>
      </c>
      <c r="AF94" s="976">
        <f t="shared" ref="AF94" si="572">AD94*AE94</f>
        <v>118.76666666666667</v>
      </c>
      <c r="AG94" s="1030" t="s">
        <v>279</v>
      </c>
      <c r="AH94" s="1007">
        <f t="shared" ref="AH94" si="573">AF94</f>
        <v>118.76666666666667</v>
      </c>
      <c r="AI94" s="978">
        <f t="shared" ref="AI94" si="574">AD94</f>
        <v>4.666666666666667</v>
      </c>
      <c r="AJ94" s="982">
        <f t="shared" ref="AJ94" si="575">T94</f>
        <v>56</v>
      </c>
      <c r="AK94" s="1107">
        <f>SUM(AH91:AH94)</f>
        <v>475.06666666666666</v>
      </c>
      <c r="AL94" s="1067">
        <v>500</v>
      </c>
      <c r="AM94" s="1073">
        <v>45709</v>
      </c>
    </row>
    <row r="95" spans="1:39">
      <c r="A95" s="966">
        <v>45709</v>
      </c>
      <c r="B95" s="992" t="s">
        <v>608</v>
      </c>
      <c r="C95" s="992" t="s">
        <v>208</v>
      </c>
      <c r="D95" s="993" t="s">
        <v>485</v>
      </c>
      <c r="E95" s="1029" t="s">
        <v>282</v>
      </c>
      <c r="F95" s="970">
        <v>156208</v>
      </c>
      <c r="G95" s="970"/>
      <c r="H95" s="970">
        <v>156208</v>
      </c>
      <c r="I95" s="970"/>
      <c r="J95" s="971">
        <f t="shared" ref="J95" si="576">H95-F95</f>
        <v>0</v>
      </c>
      <c r="K95" s="970">
        <v>156208</v>
      </c>
      <c r="L95" s="541">
        <f t="shared" ref="L95" si="577">K95-H95</f>
        <v>0</v>
      </c>
      <c r="M95" s="970">
        <v>156213</v>
      </c>
      <c r="N95" s="970"/>
      <c r="O95" s="541">
        <f t="shared" ref="O95" si="578">M95-K95</f>
        <v>5</v>
      </c>
      <c r="P95" s="541">
        <f t="shared" ref="P95" si="579">M95-H95</f>
        <v>5</v>
      </c>
      <c r="Q95" s="970">
        <v>156213</v>
      </c>
      <c r="R95" s="970"/>
      <c r="S95" s="971">
        <f t="shared" ref="S95" si="580">Q95-M95</f>
        <v>0</v>
      </c>
      <c r="T95" s="542">
        <f t="shared" ref="T95" si="581">Q95-F95</f>
        <v>5</v>
      </c>
      <c r="U95" s="542"/>
      <c r="V95" s="541">
        <f t="shared" ref="V95" si="582">P95</f>
        <v>5</v>
      </c>
      <c r="W95" s="543">
        <f t="shared" ref="W95" si="583">T95-V95</f>
        <v>0</v>
      </c>
      <c r="X95" s="972" t="s">
        <v>549</v>
      </c>
      <c r="Y95" s="972" t="s">
        <v>492</v>
      </c>
      <c r="Z95" s="972" t="s">
        <v>29</v>
      </c>
      <c r="AA95" s="972">
        <v>2016</v>
      </c>
      <c r="AB95" s="993" t="s">
        <v>485</v>
      </c>
      <c r="AC95" s="973">
        <v>12</v>
      </c>
      <c r="AD95" s="974">
        <f t="shared" ref="AD95" si="584">T95/AC95</f>
        <v>0.41666666666666669</v>
      </c>
      <c r="AE95" s="975">
        <v>25.45</v>
      </c>
      <c r="AF95" s="976">
        <f t="shared" ref="AF95" si="585">AD95*AE95</f>
        <v>10.604166666666666</v>
      </c>
      <c r="AG95" s="1030" t="s">
        <v>279</v>
      </c>
      <c r="AH95" s="1007">
        <f t="shared" ref="AH95" si="586">AF95</f>
        <v>10.604166666666666</v>
      </c>
      <c r="AI95" s="978">
        <f t="shared" ref="AI95" si="587">AD95</f>
        <v>0.41666666666666669</v>
      </c>
      <c r="AJ95" s="982">
        <f t="shared" ref="AJ95" si="588">T95</f>
        <v>5</v>
      </c>
      <c r="AK95" s="989"/>
      <c r="AL95" s="985"/>
      <c r="AM95" s="986"/>
    </row>
    <row r="96" spans="1:39">
      <c r="A96" s="966">
        <v>45710</v>
      </c>
      <c r="B96" s="992" t="s">
        <v>608</v>
      </c>
      <c r="C96" s="992" t="s">
        <v>208</v>
      </c>
      <c r="D96" s="993" t="s">
        <v>485</v>
      </c>
      <c r="E96" s="1029" t="s">
        <v>282</v>
      </c>
      <c r="F96" s="970">
        <v>156213</v>
      </c>
      <c r="G96" s="970"/>
      <c r="H96" s="970">
        <v>156213</v>
      </c>
      <c r="I96" s="970"/>
      <c r="J96" s="971">
        <f t="shared" ref="J96" si="589">H96-F96</f>
        <v>0</v>
      </c>
      <c r="K96" s="970">
        <v>156213</v>
      </c>
      <c r="L96" s="541">
        <f t="shared" ref="L96" si="590">K96-H96</f>
        <v>0</v>
      </c>
      <c r="M96" s="970">
        <v>156263</v>
      </c>
      <c r="N96" s="970"/>
      <c r="O96" s="541">
        <f t="shared" ref="O96" si="591">M96-K96</f>
        <v>50</v>
      </c>
      <c r="P96" s="541">
        <f t="shared" ref="P96" si="592">M96-H96</f>
        <v>50</v>
      </c>
      <c r="Q96" s="970">
        <v>156288</v>
      </c>
      <c r="R96" s="970"/>
      <c r="S96" s="971">
        <f t="shared" ref="S96" si="593">Q96-M96</f>
        <v>25</v>
      </c>
      <c r="T96" s="542">
        <f t="shared" ref="T96" si="594">Q96-F96</f>
        <v>75</v>
      </c>
      <c r="U96" s="542"/>
      <c r="V96" s="541">
        <f t="shared" ref="V96" si="595">P96</f>
        <v>50</v>
      </c>
      <c r="W96" s="543">
        <f t="shared" ref="W96" si="596">T96-V96</f>
        <v>25</v>
      </c>
      <c r="X96" s="972" t="s">
        <v>549</v>
      </c>
      <c r="Y96" s="972" t="s">
        <v>492</v>
      </c>
      <c r="Z96" s="972" t="s">
        <v>29</v>
      </c>
      <c r="AA96" s="972">
        <v>2016</v>
      </c>
      <c r="AB96" s="993" t="s">
        <v>485</v>
      </c>
      <c r="AC96" s="973">
        <v>12</v>
      </c>
      <c r="AD96" s="974">
        <f t="shared" ref="AD96" si="597">T96/AC96</f>
        <v>6.25</v>
      </c>
      <c r="AE96" s="975">
        <v>25.45</v>
      </c>
      <c r="AF96" s="976">
        <f t="shared" ref="AF96" si="598">AD96*AE96</f>
        <v>159.0625</v>
      </c>
      <c r="AG96" s="1030" t="s">
        <v>279</v>
      </c>
      <c r="AH96" s="1007">
        <f t="shared" ref="AH96" si="599">AF96</f>
        <v>159.0625</v>
      </c>
      <c r="AI96" s="978">
        <f t="shared" ref="AI96" si="600">AD96</f>
        <v>6.25</v>
      </c>
      <c r="AJ96" s="982">
        <f t="shared" ref="AJ96" si="601">T96</f>
        <v>75</v>
      </c>
      <c r="AK96" s="1130"/>
      <c r="AL96" s="980"/>
      <c r="AM96" s="1032"/>
    </row>
    <row r="97" spans="1:39">
      <c r="A97" s="966">
        <v>45712</v>
      </c>
      <c r="B97" s="992" t="s">
        <v>608</v>
      </c>
      <c r="C97" s="992" t="s">
        <v>208</v>
      </c>
      <c r="D97" s="993" t="s">
        <v>485</v>
      </c>
      <c r="E97" s="1029" t="s">
        <v>282</v>
      </c>
      <c r="F97" s="970">
        <v>156288</v>
      </c>
      <c r="G97" s="970"/>
      <c r="H97" s="970">
        <v>156288</v>
      </c>
      <c r="I97" s="970"/>
      <c r="J97" s="971">
        <f t="shared" ref="J97" si="602">H97-F97</f>
        <v>0</v>
      </c>
      <c r="K97" s="970">
        <v>156288</v>
      </c>
      <c r="L97" s="541">
        <f t="shared" ref="L97" si="603">K97-H97</f>
        <v>0</v>
      </c>
      <c r="M97" s="970">
        <v>156337</v>
      </c>
      <c r="N97" s="970"/>
      <c r="O97" s="541">
        <f t="shared" ref="O97" si="604">M97-K97</f>
        <v>49</v>
      </c>
      <c r="P97" s="541">
        <f t="shared" ref="P97" si="605">M97-H97</f>
        <v>49</v>
      </c>
      <c r="Q97" s="970">
        <v>156337</v>
      </c>
      <c r="R97" s="970"/>
      <c r="S97" s="971">
        <f t="shared" ref="S97" si="606">Q97-M97</f>
        <v>0</v>
      </c>
      <c r="T97" s="542">
        <f t="shared" ref="T97" si="607">Q97-F97</f>
        <v>49</v>
      </c>
      <c r="U97" s="542"/>
      <c r="V97" s="541">
        <f t="shared" ref="V97" si="608">P97</f>
        <v>49</v>
      </c>
      <c r="W97" s="543">
        <f t="shared" ref="W97" si="609">T97-V97</f>
        <v>0</v>
      </c>
      <c r="X97" s="972" t="s">
        <v>549</v>
      </c>
      <c r="Y97" s="972" t="s">
        <v>492</v>
      </c>
      <c r="Z97" s="972" t="s">
        <v>29</v>
      </c>
      <c r="AA97" s="972">
        <v>2016</v>
      </c>
      <c r="AB97" s="993" t="s">
        <v>485</v>
      </c>
      <c r="AC97" s="973">
        <v>12</v>
      </c>
      <c r="AD97" s="974">
        <f t="shared" ref="AD97" si="610">T97/AC97</f>
        <v>4.083333333333333</v>
      </c>
      <c r="AE97" s="975">
        <v>25.45</v>
      </c>
      <c r="AF97" s="976">
        <f t="shared" ref="AF97" si="611">AD97*AE97</f>
        <v>103.92083333333332</v>
      </c>
      <c r="AG97" s="1030" t="s">
        <v>279</v>
      </c>
      <c r="AH97" s="1007">
        <f t="shared" ref="AH97" si="612">AF97</f>
        <v>103.92083333333332</v>
      </c>
      <c r="AI97" s="978">
        <f t="shared" ref="AI97" si="613">AD97</f>
        <v>4.083333333333333</v>
      </c>
      <c r="AJ97" s="982">
        <f t="shared" ref="AJ97" si="614">T97</f>
        <v>49</v>
      </c>
      <c r="AK97" s="1131"/>
      <c r="AL97" s="1111"/>
      <c r="AM97" s="1031"/>
    </row>
    <row r="98" spans="1:39">
      <c r="A98" s="966">
        <v>45713</v>
      </c>
      <c r="B98" s="992" t="s">
        <v>608</v>
      </c>
      <c r="C98" s="992" t="s">
        <v>208</v>
      </c>
      <c r="D98" s="993" t="s">
        <v>485</v>
      </c>
      <c r="E98" s="1029" t="s">
        <v>282</v>
      </c>
      <c r="F98" s="970">
        <v>156337</v>
      </c>
      <c r="G98" s="970"/>
      <c r="H98" s="970">
        <v>156337</v>
      </c>
      <c r="I98" s="970"/>
      <c r="J98" s="971">
        <f t="shared" ref="J98" si="615">H98-F98</f>
        <v>0</v>
      </c>
      <c r="K98" s="970">
        <v>156337</v>
      </c>
      <c r="L98" s="541">
        <f t="shared" ref="L98" si="616">K98-H98</f>
        <v>0</v>
      </c>
      <c r="M98" s="970">
        <v>156386</v>
      </c>
      <c r="N98" s="970"/>
      <c r="O98" s="541">
        <f t="shared" ref="O98" si="617">M98-K98</f>
        <v>49</v>
      </c>
      <c r="P98" s="541">
        <f t="shared" ref="P98" si="618">M98-H98</f>
        <v>49</v>
      </c>
      <c r="Q98" s="970">
        <v>156386</v>
      </c>
      <c r="R98" s="970"/>
      <c r="S98" s="971">
        <f t="shared" ref="S98" si="619">Q98-M98</f>
        <v>0</v>
      </c>
      <c r="T98" s="542">
        <f t="shared" ref="T98" si="620">Q98-F98</f>
        <v>49</v>
      </c>
      <c r="U98" s="542"/>
      <c r="V98" s="541">
        <f t="shared" ref="V98" si="621">P98</f>
        <v>49</v>
      </c>
      <c r="W98" s="543">
        <f t="shared" ref="W98" si="622">T98-V98</f>
        <v>0</v>
      </c>
      <c r="X98" s="972" t="s">
        <v>549</v>
      </c>
      <c r="Y98" s="972" t="s">
        <v>492</v>
      </c>
      <c r="Z98" s="972" t="s">
        <v>29</v>
      </c>
      <c r="AA98" s="972">
        <v>2016</v>
      </c>
      <c r="AB98" s="993" t="s">
        <v>485</v>
      </c>
      <c r="AC98" s="973">
        <v>12</v>
      </c>
      <c r="AD98" s="974">
        <f t="shared" ref="AD98" si="623">T98/AC98</f>
        <v>4.083333333333333</v>
      </c>
      <c r="AE98" s="975">
        <v>25.45</v>
      </c>
      <c r="AF98" s="976">
        <f t="shared" ref="AF98" si="624">AD98*AE98</f>
        <v>103.92083333333332</v>
      </c>
      <c r="AG98" s="1030" t="s">
        <v>279</v>
      </c>
      <c r="AH98" s="1007">
        <f t="shared" ref="AH98" si="625">AF98</f>
        <v>103.92083333333332</v>
      </c>
      <c r="AI98" s="978">
        <f t="shared" ref="AI98" si="626">AD98</f>
        <v>4.083333333333333</v>
      </c>
      <c r="AJ98" s="982">
        <f t="shared" ref="AJ98" si="627">T98</f>
        <v>49</v>
      </c>
      <c r="AK98" s="1132" t="s">
        <v>439</v>
      </c>
      <c r="AL98" s="1088" t="s">
        <v>440</v>
      </c>
      <c r="AM98" s="1092" t="s">
        <v>2</v>
      </c>
    </row>
    <row r="99" spans="1:39">
      <c r="A99" s="966">
        <v>45714</v>
      </c>
      <c r="B99" s="992" t="s">
        <v>608</v>
      </c>
      <c r="C99" s="992" t="s">
        <v>208</v>
      </c>
      <c r="D99" s="993" t="s">
        <v>485</v>
      </c>
      <c r="E99" s="1029" t="s">
        <v>282</v>
      </c>
      <c r="F99" s="970">
        <v>156386</v>
      </c>
      <c r="G99" s="970"/>
      <c r="H99" s="970">
        <v>156386</v>
      </c>
      <c r="I99" s="970"/>
      <c r="J99" s="971">
        <f t="shared" ref="J99" si="628">H99-F99</f>
        <v>0</v>
      </c>
      <c r="K99" s="970">
        <v>156386</v>
      </c>
      <c r="L99" s="541">
        <f t="shared" ref="L99" si="629">K99-H99</f>
        <v>0</v>
      </c>
      <c r="M99" s="970">
        <v>156445</v>
      </c>
      <c r="N99" s="970"/>
      <c r="O99" s="541">
        <f t="shared" ref="O99" si="630">M99-K99</f>
        <v>59</v>
      </c>
      <c r="P99" s="541">
        <f t="shared" ref="P99" si="631">M99-H99</f>
        <v>59</v>
      </c>
      <c r="Q99" s="970">
        <v>156445</v>
      </c>
      <c r="R99" s="970"/>
      <c r="S99" s="971">
        <f t="shared" ref="S99" si="632">Q99-M99</f>
        <v>0</v>
      </c>
      <c r="T99" s="542">
        <f t="shared" ref="T99" si="633">Q99-F99</f>
        <v>59</v>
      </c>
      <c r="U99" s="542"/>
      <c r="V99" s="541">
        <f t="shared" ref="V99" si="634">P99</f>
        <v>59</v>
      </c>
      <c r="W99" s="543">
        <f t="shared" ref="W99" si="635">T99-V99</f>
        <v>0</v>
      </c>
      <c r="X99" s="972" t="s">
        <v>549</v>
      </c>
      <c r="Y99" s="972" t="s">
        <v>492</v>
      </c>
      <c r="Z99" s="972" t="s">
        <v>29</v>
      </c>
      <c r="AA99" s="972">
        <v>2016</v>
      </c>
      <c r="AB99" s="993" t="s">
        <v>485</v>
      </c>
      <c r="AC99" s="973">
        <v>12</v>
      </c>
      <c r="AD99" s="974">
        <f t="shared" ref="AD99" si="636">T99/AC99</f>
        <v>4.916666666666667</v>
      </c>
      <c r="AE99" s="975">
        <v>25.45</v>
      </c>
      <c r="AF99" s="976">
        <f t="shared" ref="AF99" si="637">AD99*AE99</f>
        <v>125.12916666666668</v>
      </c>
      <c r="AG99" s="1030" t="s">
        <v>279</v>
      </c>
      <c r="AH99" s="1007">
        <f t="shared" ref="AH99" si="638">AF99</f>
        <v>125.12916666666668</v>
      </c>
      <c r="AI99" s="978">
        <f t="shared" ref="AI99" si="639">AD99</f>
        <v>4.916666666666667</v>
      </c>
      <c r="AJ99" s="982">
        <f t="shared" ref="AJ99" si="640">T99</f>
        <v>59</v>
      </c>
      <c r="AK99" s="1107">
        <f>SUM(AH95:AH99)</f>
        <v>502.63749999999999</v>
      </c>
      <c r="AL99" s="1067">
        <v>600</v>
      </c>
      <c r="AM99" s="1073">
        <v>45715</v>
      </c>
    </row>
    <row r="100" spans="1:39">
      <c r="A100" s="966">
        <v>45717</v>
      </c>
      <c r="B100" s="992" t="s">
        <v>608</v>
      </c>
      <c r="C100" s="992" t="s">
        <v>208</v>
      </c>
      <c r="D100" s="993" t="s">
        <v>434</v>
      </c>
      <c r="E100" s="1029" t="s">
        <v>282</v>
      </c>
      <c r="F100" s="970">
        <v>156445</v>
      </c>
      <c r="G100" s="970"/>
      <c r="H100" s="970">
        <v>156445</v>
      </c>
      <c r="I100" s="970"/>
      <c r="J100" s="971">
        <f t="shared" ref="J100" si="641">H100-F100</f>
        <v>0</v>
      </c>
      <c r="K100" s="970">
        <v>156445</v>
      </c>
      <c r="L100" s="541">
        <f t="shared" ref="L100" si="642">K100-H100</f>
        <v>0</v>
      </c>
      <c r="M100" s="970">
        <v>156501</v>
      </c>
      <c r="N100" s="970"/>
      <c r="O100" s="541">
        <f t="shared" ref="O100" si="643">M100-K100</f>
        <v>56</v>
      </c>
      <c r="P100" s="541">
        <f t="shared" ref="P100" si="644">M100-H100</f>
        <v>56</v>
      </c>
      <c r="Q100" s="970">
        <v>156509</v>
      </c>
      <c r="R100" s="970"/>
      <c r="S100" s="971">
        <f t="shared" ref="S100" si="645">Q100-M100</f>
        <v>8</v>
      </c>
      <c r="T100" s="542">
        <f t="shared" ref="T100" si="646">Q100-F100</f>
        <v>64</v>
      </c>
      <c r="U100" s="542"/>
      <c r="V100" s="541">
        <f t="shared" ref="V100" si="647">P100</f>
        <v>56</v>
      </c>
      <c r="W100" s="543">
        <f t="shared" ref="W100" si="648">T100-V100</f>
        <v>8</v>
      </c>
      <c r="X100" s="972" t="s">
        <v>549</v>
      </c>
      <c r="Y100" s="972" t="s">
        <v>492</v>
      </c>
      <c r="Z100" s="972" t="s">
        <v>29</v>
      </c>
      <c r="AA100" s="972">
        <v>2016</v>
      </c>
      <c r="AB100" s="993" t="s">
        <v>485</v>
      </c>
      <c r="AC100" s="973">
        <v>12</v>
      </c>
      <c r="AD100" s="974">
        <f t="shared" ref="AD100" si="649">T100/AC100</f>
        <v>5.333333333333333</v>
      </c>
      <c r="AE100" s="975">
        <v>25.45</v>
      </c>
      <c r="AF100" s="976">
        <f t="shared" ref="AF100" si="650">AD100*AE100</f>
        <v>135.73333333333332</v>
      </c>
      <c r="AG100" s="1030" t="s">
        <v>279</v>
      </c>
      <c r="AH100" s="1007">
        <f t="shared" ref="AH100" si="651">AF100</f>
        <v>135.73333333333332</v>
      </c>
      <c r="AI100" s="978">
        <f t="shared" ref="AI100" si="652">AD100</f>
        <v>5.333333333333333</v>
      </c>
      <c r="AJ100" s="982">
        <f t="shared" ref="AJ100" si="653">T100</f>
        <v>64</v>
      </c>
      <c r="AK100" s="989"/>
      <c r="AL100" s="985"/>
      <c r="AM100" s="991"/>
    </row>
    <row r="101" spans="1:39">
      <c r="A101" s="966">
        <v>45719</v>
      </c>
      <c r="B101" s="992" t="s">
        <v>608</v>
      </c>
      <c r="C101" s="992" t="s">
        <v>208</v>
      </c>
      <c r="D101" s="993" t="s">
        <v>485</v>
      </c>
      <c r="E101" s="1029" t="s">
        <v>282</v>
      </c>
      <c r="F101" s="970">
        <v>156509</v>
      </c>
      <c r="G101" s="970"/>
      <c r="H101" s="970">
        <v>156509</v>
      </c>
      <c r="I101" s="970"/>
      <c r="J101" s="971">
        <f t="shared" ref="J101" si="654">H101-F101</f>
        <v>0</v>
      </c>
      <c r="K101" s="970">
        <v>156509</v>
      </c>
      <c r="L101" s="541">
        <f t="shared" ref="L101" si="655">K101-H101</f>
        <v>0</v>
      </c>
      <c r="M101" s="970">
        <v>156563</v>
      </c>
      <c r="N101" s="970"/>
      <c r="O101" s="541">
        <f t="shared" ref="O101" si="656">M101-K101</f>
        <v>54</v>
      </c>
      <c r="P101" s="541">
        <f t="shared" ref="P101" si="657">M101-H101</f>
        <v>54</v>
      </c>
      <c r="Q101" s="970">
        <v>156563</v>
      </c>
      <c r="R101" s="970"/>
      <c r="S101" s="971">
        <f t="shared" ref="S101" si="658">Q101-M101</f>
        <v>0</v>
      </c>
      <c r="T101" s="542">
        <f t="shared" ref="T101" si="659">Q101-F101</f>
        <v>54</v>
      </c>
      <c r="U101" s="542"/>
      <c r="V101" s="541">
        <f t="shared" ref="V101" si="660">P101</f>
        <v>54</v>
      </c>
      <c r="W101" s="543">
        <f t="shared" ref="W101" si="661">T101-V101</f>
        <v>0</v>
      </c>
      <c r="X101" s="972" t="s">
        <v>549</v>
      </c>
      <c r="Y101" s="972" t="s">
        <v>492</v>
      </c>
      <c r="Z101" s="972" t="s">
        <v>29</v>
      </c>
      <c r="AA101" s="972">
        <v>2016</v>
      </c>
      <c r="AB101" s="993" t="s">
        <v>485</v>
      </c>
      <c r="AC101" s="973">
        <v>12</v>
      </c>
      <c r="AD101" s="974">
        <f t="shared" ref="AD101" si="662">T101/AC101</f>
        <v>4.5</v>
      </c>
      <c r="AE101" s="975">
        <v>25.45</v>
      </c>
      <c r="AF101" s="976">
        <f t="shared" ref="AF101" si="663">AD101*AE101</f>
        <v>114.52499999999999</v>
      </c>
      <c r="AG101" s="1030" t="s">
        <v>279</v>
      </c>
      <c r="AH101" s="1007">
        <f t="shared" ref="AH101" si="664">AF101</f>
        <v>114.52499999999999</v>
      </c>
      <c r="AI101" s="978">
        <f t="shared" ref="AI101" si="665">AD101</f>
        <v>4.5</v>
      </c>
      <c r="AJ101" s="982">
        <f t="shared" ref="AJ101" si="666">T101</f>
        <v>54</v>
      </c>
      <c r="AK101" s="989"/>
      <c r="AL101" s="985"/>
      <c r="AM101" s="991"/>
    </row>
    <row r="102" spans="1:39">
      <c r="A102" s="966">
        <v>45720</v>
      </c>
      <c r="B102" s="992" t="s">
        <v>608</v>
      </c>
      <c r="C102" s="992" t="s">
        <v>208</v>
      </c>
      <c r="D102" s="993" t="s">
        <v>485</v>
      </c>
      <c r="E102" s="1029" t="s">
        <v>282</v>
      </c>
      <c r="F102" s="970">
        <v>156563</v>
      </c>
      <c r="G102" s="970"/>
      <c r="H102" s="970">
        <v>156563</v>
      </c>
      <c r="I102" s="970"/>
      <c r="J102" s="971">
        <f t="shared" ref="J102" si="667">H102-F102</f>
        <v>0</v>
      </c>
      <c r="K102" s="970">
        <v>156563</v>
      </c>
      <c r="L102" s="541">
        <f t="shared" ref="L102" si="668">K102-H102</f>
        <v>0</v>
      </c>
      <c r="M102" s="970">
        <v>156627</v>
      </c>
      <c r="N102" s="970"/>
      <c r="O102" s="541">
        <f t="shared" ref="O102" si="669">M102-K102</f>
        <v>64</v>
      </c>
      <c r="P102" s="541">
        <f t="shared" ref="P102" si="670">M102-H102</f>
        <v>64</v>
      </c>
      <c r="Q102" s="970">
        <v>156627</v>
      </c>
      <c r="R102" s="970"/>
      <c r="S102" s="971">
        <f t="shared" ref="S102" si="671">Q102-M102</f>
        <v>0</v>
      </c>
      <c r="T102" s="542">
        <f t="shared" ref="T102" si="672">Q102-F102</f>
        <v>64</v>
      </c>
      <c r="U102" s="542"/>
      <c r="V102" s="541">
        <f t="shared" ref="V102" si="673">P102</f>
        <v>64</v>
      </c>
      <c r="W102" s="543">
        <f t="shared" ref="W102" si="674">T102-V102</f>
        <v>0</v>
      </c>
      <c r="X102" s="972" t="s">
        <v>549</v>
      </c>
      <c r="Y102" s="972" t="s">
        <v>492</v>
      </c>
      <c r="Z102" s="972" t="s">
        <v>29</v>
      </c>
      <c r="AA102" s="972">
        <v>2016</v>
      </c>
      <c r="AB102" s="993" t="s">
        <v>485</v>
      </c>
      <c r="AC102" s="973">
        <v>12</v>
      </c>
      <c r="AD102" s="974">
        <f t="shared" ref="AD102" si="675">T102/AC102</f>
        <v>5.333333333333333</v>
      </c>
      <c r="AE102" s="975">
        <v>25.45</v>
      </c>
      <c r="AF102" s="976">
        <f t="shared" ref="AF102" si="676">AD102*AE102</f>
        <v>135.73333333333332</v>
      </c>
      <c r="AG102" s="1030" t="s">
        <v>279</v>
      </c>
      <c r="AH102" s="1007">
        <f t="shared" ref="AH102" si="677">AF102</f>
        <v>135.73333333333332</v>
      </c>
      <c r="AI102" s="978">
        <f t="shared" ref="AI102" si="678">AD102</f>
        <v>5.333333333333333</v>
      </c>
      <c r="AJ102" s="982">
        <f t="shared" ref="AJ102" si="679">T102</f>
        <v>64</v>
      </c>
      <c r="AK102" s="1132" t="s">
        <v>439</v>
      </c>
      <c r="AL102" s="1088" t="s">
        <v>440</v>
      </c>
      <c r="AM102" s="1092" t="s">
        <v>2</v>
      </c>
    </row>
    <row r="103" spans="1:39">
      <c r="A103" s="966">
        <v>45721</v>
      </c>
      <c r="B103" s="992" t="s">
        <v>608</v>
      </c>
      <c r="C103" s="992" t="s">
        <v>208</v>
      </c>
      <c r="D103" s="993" t="s">
        <v>485</v>
      </c>
      <c r="E103" s="1029" t="s">
        <v>282</v>
      </c>
      <c r="F103" s="970">
        <v>156627</v>
      </c>
      <c r="G103" s="970"/>
      <c r="H103" s="970">
        <v>156627</v>
      </c>
      <c r="I103" s="970"/>
      <c r="J103" s="971">
        <f t="shared" ref="J103" si="680">H103-F103</f>
        <v>0</v>
      </c>
      <c r="K103" s="970">
        <v>156627</v>
      </c>
      <c r="L103" s="541">
        <f t="shared" ref="L103" si="681">K103-H103</f>
        <v>0</v>
      </c>
      <c r="M103" s="970">
        <v>156690</v>
      </c>
      <c r="N103" s="970"/>
      <c r="O103" s="541">
        <f t="shared" ref="O103" si="682">M103-K103</f>
        <v>63</v>
      </c>
      <c r="P103" s="541">
        <f t="shared" ref="P103" si="683">M103-H103</f>
        <v>63</v>
      </c>
      <c r="Q103" s="970">
        <v>156690</v>
      </c>
      <c r="R103" s="970"/>
      <c r="S103" s="971">
        <f t="shared" ref="S103" si="684">Q103-M103</f>
        <v>0</v>
      </c>
      <c r="T103" s="542">
        <f t="shared" ref="T103" si="685">Q103-F103</f>
        <v>63</v>
      </c>
      <c r="U103" s="542"/>
      <c r="V103" s="541">
        <f t="shared" ref="V103" si="686">P103</f>
        <v>63</v>
      </c>
      <c r="W103" s="543">
        <f t="shared" ref="W103" si="687">T103-V103</f>
        <v>0</v>
      </c>
      <c r="X103" s="972" t="s">
        <v>549</v>
      </c>
      <c r="Y103" s="972" t="s">
        <v>492</v>
      </c>
      <c r="Z103" s="972" t="s">
        <v>29</v>
      </c>
      <c r="AA103" s="972">
        <v>2016</v>
      </c>
      <c r="AB103" s="993" t="s">
        <v>485</v>
      </c>
      <c r="AC103" s="973">
        <v>12</v>
      </c>
      <c r="AD103" s="974">
        <f t="shared" ref="AD103" si="688">T103/AC103</f>
        <v>5.25</v>
      </c>
      <c r="AE103" s="975">
        <v>25.45</v>
      </c>
      <c r="AF103" s="976">
        <f t="shared" ref="AF103" si="689">AD103*AE103</f>
        <v>133.61249999999998</v>
      </c>
      <c r="AG103" s="1030" t="s">
        <v>279</v>
      </c>
      <c r="AH103" s="1007">
        <f t="shared" ref="AH103" si="690">AF103</f>
        <v>133.61249999999998</v>
      </c>
      <c r="AI103" s="978">
        <f t="shared" ref="AI103" si="691">AD103</f>
        <v>5.25</v>
      </c>
      <c r="AJ103" s="982">
        <f t="shared" ref="AJ103" si="692">T103</f>
        <v>63</v>
      </c>
      <c r="AK103" s="1107">
        <f>SUM(AH100:AH103)</f>
        <v>519.60416666666663</v>
      </c>
      <c r="AL103" s="1067">
        <v>600</v>
      </c>
      <c r="AM103" s="1073">
        <v>45722</v>
      </c>
    </row>
    <row r="104" spans="1:39">
      <c r="A104" s="966">
        <v>45722</v>
      </c>
      <c r="B104" s="992" t="s">
        <v>608</v>
      </c>
      <c r="C104" s="992" t="s">
        <v>208</v>
      </c>
      <c r="D104" s="993" t="s">
        <v>485</v>
      </c>
      <c r="E104" s="1029" t="s">
        <v>282</v>
      </c>
      <c r="F104" s="970">
        <v>156690</v>
      </c>
      <c r="G104" s="970"/>
      <c r="H104" s="970">
        <v>156690</v>
      </c>
      <c r="I104" s="970"/>
      <c r="J104" s="971">
        <f t="shared" ref="J104" si="693">H104-F104</f>
        <v>0</v>
      </c>
      <c r="K104" s="970">
        <v>156690</v>
      </c>
      <c r="L104" s="541">
        <f t="shared" ref="L104" si="694">K104-H104</f>
        <v>0</v>
      </c>
      <c r="M104" s="970">
        <v>156744</v>
      </c>
      <c r="N104" s="970"/>
      <c r="O104" s="541">
        <f t="shared" ref="O104" si="695">M104-K104</f>
        <v>54</v>
      </c>
      <c r="P104" s="541">
        <f t="shared" ref="P104" si="696">M104-H104</f>
        <v>54</v>
      </c>
      <c r="Q104" s="970">
        <v>156744</v>
      </c>
      <c r="R104" s="970"/>
      <c r="S104" s="971">
        <f t="shared" ref="S104" si="697">Q104-M104</f>
        <v>0</v>
      </c>
      <c r="T104" s="542">
        <f t="shared" ref="T104" si="698">Q104-F104</f>
        <v>54</v>
      </c>
      <c r="U104" s="542"/>
      <c r="V104" s="541">
        <f t="shared" ref="V104" si="699">P104</f>
        <v>54</v>
      </c>
      <c r="W104" s="543">
        <f t="shared" ref="W104" si="700">T104-V104</f>
        <v>0</v>
      </c>
      <c r="X104" s="972" t="s">
        <v>549</v>
      </c>
      <c r="Y104" s="972" t="s">
        <v>492</v>
      </c>
      <c r="Z104" s="972" t="s">
        <v>29</v>
      </c>
      <c r="AA104" s="972">
        <v>2016</v>
      </c>
      <c r="AB104" s="993" t="s">
        <v>485</v>
      </c>
      <c r="AC104" s="973">
        <v>12</v>
      </c>
      <c r="AD104" s="974">
        <f t="shared" ref="AD104" si="701">T104/AC104</f>
        <v>4.5</v>
      </c>
      <c r="AE104" s="975">
        <v>25.45</v>
      </c>
      <c r="AF104" s="976">
        <f t="shared" ref="AF104" si="702">AD104*AE104</f>
        <v>114.52499999999999</v>
      </c>
      <c r="AG104" s="1030" t="s">
        <v>279</v>
      </c>
      <c r="AH104" s="1007">
        <f t="shared" ref="AH104" si="703">AF104</f>
        <v>114.52499999999999</v>
      </c>
      <c r="AI104" s="978">
        <f t="shared" ref="AI104" si="704">AD104</f>
        <v>4.5</v>
      </c>
      <c r="AJ104" s="982">
        <f t="shared" ref="AJ104" si="705">T104</f>
        <v>54</v>
      </c>
      <c r="AK104" s="989"/>
      <c r="AL104" s="985"/>
      <c r="AM104" s="991"/>
    </row>
    <row r="105" spans="1:39">
      <c r="A105" s="966">
        <v>45723</v>
      </c>
      <c r="B105" s="992" t="s">
        <v>608</v>
      </c>
      <c r="C105" s="992" t="s">
        <v>208</v>
      </c>
      <c r="D105" s="993" t="s">
        <v>485</v>
      </c>
      <c r="E105" s="1029" t="s">
        <v>282</v>
      </c>
      <c r="F105" s="970">
        <v>156744</v>
      </c>
      <c r="G105" s="970"/>
      <c r="H105" s="970">
        <v>156744</v>
      </c>
      <c r="I105" s="970"/>
      <c r="J105" s="971">
        <f t="shared" ref="J105" si="706">H105-F105</f>
        <v>0</v>
      </c>
      <c r="K105" s="970">
        <v>156744</v>
      </c>
      <c r="L105" s="541">
        <f t="shared" ref="L105" si="707">K105-H105</f>
        <v>0</v>
      </c>
      <c r="M105" s="970">
        <v>156758</v>
      </c>
      <c r="N105" s="970"/>
      <c r="O105" s="541">
        <f t="shared" ref="O105" si="708">M105-K105</f>
        <v>14</v>
      </c>
      <c r="P105" s="541">
        <f t="shared" ref="P105" si="709">M105-H105</f>
        <v>14</v>
      </c>
      <c r="Q105" s="970">
        <v>156758</v>
      </c>
      <c r="R105" s="970"/>
      <c r="S105" s="971">
        <f t="shared" ref="S105" si="710">Q105-M105</f>
        <v>0</v>
      </c>
      <c r="T105" s="542">
        <f t="shared" ref="T105" si="711">Q105-F105</f>
        <v>14</v>
      </c>
      <c r="U105" s="542"/>
      <c r="V105" s="541">
        <f t="shared" ref="V105" si="712">P105</f>
        <v>14</v>
      </c>
      <c r="W105" s="543">
        <f t="shared" ref="W105" si="713">T105-V105</f>
        <v>0</v>
      </c>
      <c r="X105" s="972" t="s">
        <v>549</v>
      </c>
      <c r="Y105" s="972" t="s">
        <v>492</v>
      </c>
      <c r="Z105" s="972" t="s">
        <v>29</v>
      </c>
      <c r="AA105" s="972">
        <v>2016</v>
      </c>
      <c r="AB105" s="993" t="s">
        <v>485</v>
      </c>
      <c r="AC105" s="973">
        <v>12</v>
      </c>
      <c r="AD105" s="974">
        <f t="shared" ref="AD105" si="714">T105/AC105</f>
        <v>1.1666666666666667</v>
      </c>
      <c r="AE105" s="975">
        <v>25.45</v>
      </c>
      <c r="AF105" s="976">
        <f t="shared" ref="AF105" si="715">AD105*AE105</f>
        <v>29.691666666666666</v>
      </c>
      <c r="AG105" s="1030" t="s">
        <v>279</v>
      </c>
      <c r="AH105" s="1007">
        <f t="shared" ref="AH105" si="716">AF105</f>
        <v>29.691666666666666</v>
      </c>
      <c r="AI105" s="978">
        <f t="shared" ref="AI105" si="717">AD105</f>
        <v>1.1666666666666667</v>
      </c>
      <c r="AJ105" s="982">
        <f t="shared" ref="AJ105" si="718">T105</f>
        <v>14</v>
      </c>
      <c r="AK105" s="987"/>
      <c r="AL105" s="988"/>
    </row>
    <row r="106" spans="1:39">
      <c r="A106" s="966">
        <v>45724</v>
      </c>
      <c r="B106" s="992" t="s">
        <v>608</v>
      </c>
      <c r="C106" s="992" t="s">
        <v>208</v>
      </c>
      <c r="D106" s="993" t="s">
        <v>434</v>
      </c>
      <c r="E106" s="1029" t="s">
        <v>282</v>
      </c>
      <c r="F106" s="970">
        <v>156758</v>
      </c>
      <c r="G106" s="970"/>
      <c r="H106" s="970">
        <v>156758</v>
      </c>
      <c r="I106" s="970"/>
      <c r="J106" s="971">
        <f t="shared" ref="J106" si="719">H106-F106</f>
        <v>0</v>
      </c>
      <c r="K106" s="970">
        <v>156758</v>
      </c>
      <c r="L106" s="541">
        <f t="shared" ref="L106" si="720">K106-H106</f>
        <v>0</v>
      </c>
      <c r="M106" s="970">
        <v>156828</v>
      </c>
      <c r="N106" s="970"/>
      <c r="O106" s="541">
        <f t="shared" ref="O106" si="721">M106-K106</f>
        <v>70</v>
      </c>
      <c r="P106" s="541">
        <f t="shared" ref="P106" si="722">M106-H106</f>
        <v>70</v>
      </c>
      <c r="Q106" s="970">
        <v>156828</v>
      </c>
      <c r="R106" s="970"/>
      <c r="S106" s="971">
        <f t="shared" ref="S106" si="723">Q106-M106</f>
        <v>0</v>
      </c>
      <c r="T106" s="542">
        <f t="shared" ref="T106" si="724">Q106-F106</f>
        <v>70</v>
      </c>
      <c r="U106" s="542"/>
      <c r="V106" s="541">
        <f t="shared" ref="V106" si="725">P106</f>
        <v>70</v>
      </c>
      <c r="W106" s="543">
        <f t="shared" ref="W106" si="726">T106-V106</f>
        <v>0</v>
      </c>
      <c r="X106" s="972" t="s">
        <v>549</v>
      </c>
      <c r="Y106" s="972" t="s">
        <v>492</v>
      </c>
      <c r="Z106" s="972" t="s">
        <v>29</v>
      </c>
      <c r="AA106" s="972">
        <v>2016</v>
      </c>
      <c r="AB106" s="993" t="s">
        <v>485</v>
      </c>
      <c r="AC106" s="973">
        <v>12</v>
      </c>
      <c r="AD106" s="974">
        <f t="shared" ref="AD106" si="727">T106/AC106</f>
        <v>5.833333333333333</v>
      </c>
      <c r="AE106" s="975">
        <v>25.45</v>
      </c>
      <c r="AF106" s="976">
        <f t="shared" ref="AF106" si="728">AD106*AE106</f>
        <v>148.45833333333331</v>
      </c>
      <c r="AG106" s="1030" t="s">
        <v>279</v>
      </c>
      <c r="AH106" s="1007">
        <f t="shared" ref="AH106" si="729">AF106</f>
        <v>148.45833333333331</v>
      </c>
      <c r="AI106" s="978">
        <f t="shared" ref="AI106" si="730">AD106</f>
        <v>5.833333333333333</v>
      </c>
      <c r="AJ106" s="982">
        <f t="shared" ref="AJ106" si="731">T106</f>
        <v>70</v>
      </c>
      <c r="AK106" s="1132" t="s">
        <v>439</v>
      </c>
      <c r="AL106" s="1088" t="s">
        <v>440</v>
      </c>
      <c r="AM106" s="1092" t="s">
        <v>2</v>
      </c>
    </row>
    <row r="107" spans="1:39">
      <c r="A107" s="966">
        <v>45726</v>
      </c>
      <c r="B107" s="992" t="s">
        <v>608</v>
      </c>
      <c r="C107" s="992" t="s">
        <v>208</v>
      </c>
      <c r="D107" s="993" t="s">
        <v>485</v>
      </c>
      <c r="E107" s="1029" t="s">
        <v>282</v>
      </c>
      <c r="F107" s="970">
        <v>156828</v>
      </c>
      <c r="G107" s="970"/>
      <c r="H107" s="970">
        <v>156828</v>
      </c>
      <c r="I107" s="970"/>
      <c r="J107" s="971">
        <f t="shared" ref="J107" si="732">H107-F107</f>
        <v>0</v>
      </c>
      <c r="K107" s="970">
        <v>156828</v>
      </c>
      <c r="L107" s="541">
        <f t="shared" ref="L107" si="733">K107-H107</f>
        <v>0</v>
      </c>
      <c r="M107" s="970">
        <v>156910</v>
      </c>
      <c r="N107" s="970"/>
      <c r="O107" s="541">
        <f t="shared" ref="O107" si="734">M107-K107</f>
        <v>82</v>
      </c>
      <c r="P107" s="541">
        <f t="shared" ref="P107" si="735">M107-H107</f>
        <v>82</v>
      </c>
      <c r="Q107" s="970">
        <v>156910</v>
      </c>
      <c r="R107" s="970"/>
      <c r="S107" s="971">
        <f t="shared" ref="S107" si="736">Q107-M107</f>
        <v>0</v>
      </c>
      <c r="T107" s="542">
        <f t="shared" ref="T107" si="737">Q107-F107</f>
        <v>82</v>
      </c>
      <c r="U107" s="542"/>
      <c r="V107" s="541">
        <f t="shared" ref="V107" si="738">P107</f>
        <v>82</v>
      </c>
      <c r="W107" s="543">
        <f t="shared" ref="W107" si="739">T107-V107</f>
        <v>0</v>
      </c>
      <c r="X107" s="972" t="s">
        <v>549</v>
      </c>
      <c r="Y107" s="972" t="s">
        <v>492</v>
      </c>
      <c r="Z107" s="972" t="s">
        <v>29</v>
      </c>
      <c r="AA107" s="972">
        <v>2016</v>
      </c>
      <c r="AB107" s="993" t="s">
        <v>485</v>
      </c>
      <c r="AC107" s="973">
        <v>12</v>
      </c>
      <c r="AD107" s="974">
        <f t="shared" ref="AD107" si="740">T107/AC107</f>
        <v>6.833333333333333</v>
      </c>
      <c r="AE107" s="975">
        <v>25.45</v>
      </c>
      <c r="AF107" s="976">
        <f t="shared" ref="AF107" si="741">AD107*AE107</f>
        <v>173.90833333333333</v>
      </c>
      <c r="AG107" s="1030" t="s">
        <v>279</v>
      </c>
      <c r="AH107" s="1007">
        <f t="shared" ref="AH107" si="742">AF107</f>
        <v>173.90833333333333</v>
      </c>
      <c r="AI107" s="978">
        <f t="shared" ref="AI107" si="743">AD107</f>
        <v>6.833333333333333</v>
      </c>
      <c r="AJ107" s="982">
        <f t="shared" ref="AJ107" si="744">T107</f>
        <v>82</v>
      </c>
      <c r="AK107" s="1107">
        <f>SUM(AH104:AH107)</f>
        <v>466.58333333333326</v>
      </c>
      <c r="AL107" s="1067">
        <v>500</v>
      </c>
      <c r="AM107" s="1073">
        <v>45727</v>
      </c>
    </row>
    <row r="108" spans="1:39">
      <c r="A108" s="966">
        <v>45727</v>
      </c>
      <c r="B108" s="992" t="s">
        <v>608</v>
      </c>
      <c r="C108" s="992" t="s">
        <v>208</v>
      </c>
      <c r="D108" s="993" t="s">
        <v>485</v>
      </c>
      <c r="E108" s="1029" t="s">
        <v>282</v>
      </c>
      <c r="F108" s="970">
        <v>156910</v>
      </c>
      <c r="G108" s="970"/>
      <c r="H108" s="970">
        <v>156910</v>
      </c>
      <c r="I108" s="970"/>
      <c r="J108" s="971">
        <f t="shared" ref="J108" si="745">H108-F108</f>
        <v>0</v>
      </c>
      <c r="K108" s="970">
        <v>156910</v>
      </c>
      <c r="L108" s="541">
        <f t="shared" ref="L108" si="746">K108-H108</f>
        <v>0</v>
      </c>
      <c r="M108" s="970">
        <v>156962</v>
      </c>
      <c r="N108" s="970"/>
      <c r="O108" s="541">
        <f t="shared" ref="O108" si="747">M108-K108</f>
        <v>52</v>
      </c>
      <c r="P108" s="541">
        <f t="shared" ref="P108" si="748">M108-H108</f>
        <v>52</v>
      </c>
      <c r="Q108" s="970">
        <v>156962</v>
      </c>
      <c r="R108" s="970"/>
      <c r="S108" s="971">
        <f t="shared" ref="S108" si="749">Q108-M108</f>
        <v>0</v>
      </c>
      <c r="T108" s="542">
        <f t="shared" ref="T108" si="750">Q108-F108</f>
        <v>52</v>
      </c>
      <c r="U108" s="542"/>
      <c r="V108" s="541">
        <f t="shared" ref="V108" si="751">P108</f>
        <v>52</v>
      </c>
      <c r="W108" s="543">
        <f t="shared" ref="W108" si="752">T108-V108</f>
        <v>0</v>
      </c>
      <c r="X108" s="972" t="s">
        <v>549</v>
      </c>
      <c r="Y108" s="972" t="s">
        <v>492</v>
      </c>
      <c r="Z108" s="972" t="s">
        <v>29</v>
      </c>
      <c r="AA108" s="972">
        <v>2016</v>
      </c>
      <c r="AB108" s="993" t="s">
        <v>485</v>
      </c>
      <c r="AC108" s="973">
        <v>12</v>
      </c>
      <c r="AD108" s="974">
        <f t="shared" ref="AD108" si="753">T108/AC108</f>
        <v>4.333333333333333</v>
      </c>
      <c r="AE108" s="975">
        <v>25.45</v>
      </c>
      <c r="AF108" s="976">
        <f t="shared" ref="AF108" si="754">AD108*AE108</f>
        <v>110.28333333333332</v>
      </c>
      <c r="AG108" s="1030" t="s">
        <v>279</v>
      </c>
      <c r="AH108" s="1007">
        <f t="shared" ref="AH108" si="755">AF108</f>
        <v>110.28333333333332</v>
      </c>
      <c r="AI108" s="978">
        <f t="shared" ref="AI108" si="756">AD108</f>
        <v>4.333333333333333</v>
      </c>
      <c r="AJ108" s="982">
        <f t="shared" ref="AJ108" si="757">T108</f>
        <v>52</v>
      </c>
      <c r="AK108" s="987"/>
      <c r="AL108" s="988"/>
    </row>
    <row r="109" spans="1:39">
      <c r="A109" s="966">
        <v>45728</v>
      </c>
      <c r="B109" s="992" t="s">
        <v>608</v>
      </c>
      <c r="C109" s="992" t="s">
        <v>208</v>
      </c>
      <c r="D109" s="993" t="s">
        <v>485</v>
      </c>
      <c r="E109" s="1029" t="s">
        <v>282</v>
      </c>
      <c r="F109" s="970">
        <v>156962</v>
      </c>
      <c r="G109" s="970"/>
      <c r="H109" s="970">
        <v>156962</v>
      </c>
      <c r="I109" s="970"/>
      <c r="J109" s="971">
        <f t="shared" ref="J109" si="758">H109-F109</f>
        <v>0</v>
      </c>
      <c r="K109" s="970">
        <v>156962</v>
      </c>
      <c r="L109" s="541">
        <f t="shared" ref="L109" si="759">K109-H109</f>
        <v>0</v>
      </c>
      <c r="M109" s="970">
        <v>157018</v>
      </c>
      <c r="N109" s="970"/>
      <c r="O109" s="541">
        <f t="shared" ref="O109" si="760">M109-K109</f>
        <v>56</v>
      </c>
      <c r="P109" s="541">
        <f t="shared" ref="P109" si="761">M109-H109</f>
        <v>56</v>
      </c>
      <c r="Q109" s="970">
        <v>157018</v>
      </c>
      <c r="R109" s="970"/>
      <c r="S109" s="971">
        <f t="shared" ref="S109" si="762">Q109-M109</f>
        <v>0</v>
      </c>
      <c r="T109" s="542">
        <f t="shared" ref="T109" si="763">Q109-F109</f>
        <v>56</v>
      </c>
      <c r="U109" s="542"/>
      <c r="V109" s="541">
        <f t="shared" ref="V109" si="764">P109</f>
        <v>56</v>
      </c>
      <c r="W109" s="543">
        <f t="shared" ref="W109" si="765">T109-V109</f>
        <v>0</v>
      </c>
      <c r="X109" s="972" t="s">
        <v>549</v>
      </c>
      <c r="Y109" s="972" t="s">
        <v>492</v>
      </c>
      <c r="Z109" s="972" t="s">
        <v>29</v>
      </c>
      <c r="AA109" s="972">
        <v>2016</v>
      </c>
      <c r="AB109" s="993" t="s">
        <v>485</v>
      </c>
      <c r="AC109" s="973">
        <v>12</v>
      </c>
      <c r="AD109" s="974">
        <f t="shared" ref="AD109" si="766">T109/AC109</f>
        <v>4.666666666666667</v>
      </c>
      <c r="AE109" s="975">
        <v>25.45</v>
      </c>
      <c r="AF109" s="976">
        <f t="shared" ref="AF109" si="767">AD109*AE109</f>
        <v>118.76666666666667</v>
      </c>
      <c r="AG109" s="1030" t="s">
        <v>279</v>
      </c>
      <c r="AH109" s="1007">
        <f t="shared" ref="AH109" si="768">AF109</f>
        <v>118.76666666666667</v>
      </c>
      <c r="AI109" s="978">
        <f t="shared" ref="AI109" si="769">AD109</f>
        <v>4.666666666666667</v>
      </c>
      <c r="AJ109" s="982">
        <f t="shared" ref="AJ109" si="770">T109</f>
        <v>56</v>
      </c>
      <c r="AK109" s="989"/>
      <c r="AL109" s="985"/>
      <c r="AM109" s="986"/>
    </row>
    <row r="110" spans="1:39">
      <c r="A110" s="966">
        <v>45729</v>
      </c>
      <c r="B110" s="992" t="s">
        <v>608</v>
      </c>
      <c r="C110" s="992" t="s">
        <v>208</v>
      </c>
      <c r="D110" s="993" t="s">
        <v>485</v>
      </c>
      <c r="E110" s="1029" t="s">
        <v>282</v>
      </c>
      <c r="F110" s="970">
        <v>157018</v>
      </c>
      <c r="G110" s="970"/>
      <c r="H110" s="970">
        <v>157018</v>
      </c>
      <c r="I110" s="970"/>
      <c r="J110" s="971">
        <f t="shared" ref="J110" si="771">H110-F110</f>
        <v>0</v>
      </c>
      <c r="K110" s="970">
        <v>157018</v>
      </c>
      <c r="L110" s="541">
        <f t="shared" ref="L110" si="772">K110-H110</f>
        <v>0</v>
      </c>
      <c r="M110" s="970">
        <v>157066</v>
      </c>
      <c r="N110" s="970"/>
      <c r="O110" s="541">
        <f t="shared" ref="O110" si="773">M110-K110</f>
        <v>48</v>
      </c>
      <c r="P110" s="541">
        <f t="shared" ref="P110" si="774">M110-H110</f>
        <v>48</v>
      </c>
      <c r="Q110" s="970">
        <v>157066</v>
      </c>
      <c r="R110" s="970"/>
      <c r="S110" s="971">
        <f t="shared" ref="S110" si="775">Q110-M110</f>
        <v>0</v>
      </c>
      <c r="T110" s="542">
        <f t="shared" ref="T110" si="776">Q110-F110</f>
        <v>48</v>
      </c>
      <c r="U110" s="542"/>
      <c r="V110" s="541">
        <f t="shared" ref="V110" si="777">P110</f>
        <v>48</v>
      </c>
      <c r="W110" s="543">
        <f t="shared" ref="W110" si="778">T110-V110</f>
        <v>0</v>
      </c>
      <c r="X110" s="972" t="s">
        <v>549</v>
      </c>
      <c r="Y110" s="972" t="s">
        <v>492</v>
      </c>
      <c r="Z110" s="972" t="s">
        <v>29</v>
      </c>
      <c r="AA110" s="972">
        <v>2016</v>
      </c>
      <c r="AB110" s="993" t="s">
        <v>485</v>
      </c>
      <c r="AC110" s="973">
        <v>12</v>
      </c>
      <c r="AD110" s="974">
        <f t="shared" ref="AD110" si="779">T110/AC110</f>
        <v>4</v>
      </c>
      <c r="AE110" s="975">
        <v>25.45</v>
      </c>
      <c r="AF110" s="976">
        <f t="shared" ref="AF110" si="780">AD110*AE110</f>
        <v>101.8</v>
      </c>
      <c r="AG110" s="1030" t="s">
        <v>279</v>
      </c>
      <c r="AH110" s="1007">
        <f t="shared" ref="AH110" si="781">AF110</f>
        <v>101.8</v>
      </c>
      <c r="AI110" s="978">
        <f t="shared" ref="AI110" si="782">AD110</f>
        <v>4</v>
      </c>
      <c r="AJ110" s="982">
        <f t="shared" ref="AJ110" si="783">T110</f>
        <v>48</v>
      </c>
      <c r="AK110" s="1132" t="s">
        <v>439</v>
      </c>
      <c r="AL110" s="1088" t="s">
        <v>440</v>
      </c>
      <c r="AM110" s="1092" t="s">
        <v>2</v>
      </c>
    </row>
    <row r="111" spans="1:39">
      <c r="A111" s="966">
        <v>45731</v>
      </c>
      <c r="B111" s="992" t="s">
        <v>239</v>
      </c>
      <c r="C111" s="992" t="s">
        <v>208</v>
      </c>
      <c r="D111" s="993" t="s">
        <v>434</v>
      </c>
      <c r="E111" s="1029" t="s">
        <v>282</v>
      </c>
      <c r="F111" s="970">
        <v>157066</v>
      </c>
      <c r="G111" s="970"/>
      <c r="H111" s="970">
        <v>157066</v>
      </c>
      <c r="I111" s="970"/>
      <c r="J111" s="971">
        <f t="shared" ref="J111" si="784">H111-F111</f>
        <v>0</v>
      </c>
      <c r="K111" s="970">
        <v>157066</v>
      </c>
      <c r="L111" s="541">
        <f t="shared" ref="L111" si="785">K111-H111</f>
        <v>0</v>
      </c>
      <c r="M111" s="970">
        <v>157178</v>
      </c>
      <c r="N111" s="970"/>
      <c r="O111" s="541">
        <f t="shared" ref="O111" si="786">M111-K111</f>
        <v>112</v>
      </c>
      <c r="P111" s="541">
        <f t="shared" ref="P111" si="787">M111-H111</f>
        <v>112</v>
      </c>
      <c r="Q111" s="970">
        <v>157178</v>
      </c>
      <c r="R111" s="970"/>
      <c r="S111" s="971">
        <f t="shared" ref="S111" si="788">Q111-M111</f>
        <v>0</v>
      </c>
      <c r="T111" s="542">
        <f t="shared" ref="T111" si="789">Q111-F111</f>
        <v>112</v>
      </c>
      <c r="U111" s="542"/>
      <c r="V111" s="541">
        <f t="shared" ref="V111" si="790">P111</f>
        <v>112</v>
      </c>
      <c r="W111" s="543">
        <f t="shared" ref="W111" si="791">T111-V111</f>
        <v>0</v>
      </c>
      <c r="X111" s="972" t="s">
        <v>549</v>
      </c>
      <c r="Y111" s="972" t="s">
        <v>492</v>
      </c>
      <c r="Z111" s="972" t="s">
        <v>29</v>
      </c>
      <c r="AA111" s="972">
        <v>2016</v>
      </c>
      <c r="AB111" s="993" t="s">
        <v>485</v>
      </c>
      <c r="AC111" s="973">
        <v>12</v>
      </c>
      <c r="AD111" s="974">
        <f t="shared" ref="AD111" si="792">T111/AC111</f>
        <v>9.3333333333333339</v>
      </c>
      <c r="AE111" s="975">
        <v>25.45</v>
      </c>
      <c r="AF111" s="976">
        <f t="shared" ref="AF111" si="793">AD111*AE111</f>
        <v>237.53333333333333</v>
      </c>
      <c r="AG111" s="1030" t="s">
        <v>279</v>
      </c>
      <c r="AH111" s="1007">
        <f t="shared" ref="AH111" si="794">AF111</f>
        <v>237.53333333333333</v>
      </c>
      <c r="AI111" s="978">
        <f t="shared" ref="AI111" si="795">AD111</f>
        <v>9.3333333333333339</v>
      </c>
      <c r="AJ111" s="982">
        <f t="shared" ref="AJ111" si="796">T111</f>
        <v>112</v>
      </c>
      <c r="AK111" s="1107">
        <f>SUM(AH108:AH111)</f>
        <v>568.38333333333333</v>
      </c>
      <c r="AL111" s="1067">
        <v>700</v>
      </c>
      <c r="AM111" s="1073">
        <v>45734</v>
      </c>
    </row>
    <row r="112" spans="1:39">
      <c r="A112" s="966">
        <v>45734</v>
      </c>
      <c r="B112" s="992" t="s">
        <v>483</v>
      </c>
      <c r="C112" s="992" t="s">
        <v>208</v>
      </c>
      <c r="D112" s="993" t="s">
        <v>485</v>
      </c>
      <c r="E112" s="1029" t="s">
        <v>282</v>
      </c>
      <c r="F112" s="970">
        <v>157178</v>
      </c>
      <c r="G112" s="970"/>
      <c r="H112" s="970">
        <v>157178</v>
      </c>
      <c r="I112" s="970"/>
      <c r="J112" s="971">
        <f t="shared" ref="J112" si="797">H112-F112</f>
        <v>0</v>
      </c>
      <c r="K112" s="970">
        <v>157178</v>
      </c>
      <c r="L112" s="541">
        <f t="shared" ref="L112" si="798">K112-H112</f>
        <v>0</v>
      </c>
      <c r="M112" s="970">
        <v>157231</v>
      </c>
      <c r="N112" s="970"/>
      <c r="O112" s="541">
        <f t="shared" ref="O112" si="799">M112-K112</f>
        <v>53</v>
      </c>
      <c r="P112" s="541">
        <f t="shared" ref="P112" si="800">M112-H112</f>
        <v>53</v>
      </c>
      <c r="Q112" s="970">
        <v>157231</v>
      </c>
      <c r="R112" s="970"/>
      <c r="S112" s="971">
        <f t="shared" ref="S112" si="801">Q112-M112</f>
        <v>0</v>
      </c>
      <c r="T112" s="542">
        <f t="shared" ref="T112" si="802">Q112-F112</f>
        <v>53</v>
      </c>
      <c r="U112" s="542"/>
      <c r="V112" s="541">
        <f t="shared" ref="V112" si="803">P112</f>
        <v>53</v>
      </c>
      <c r="W112" s="543">
        <f t="shared" ref="W112" si="804">T112-V112</f>
        <v>0</v>
      </c>
      <c r="X112" s="972" t="s">
        <v>549</v>
      </c>
      <c r="Y112" s="972" t="s">
        <v>492</v>
      </c>
      <c r="Z112" s="972" t="s">
        <v>29</v>
      </c>
      <c r="AA112" s="972">
        <v>2016</v>
      </c>
      <c r="AB112" s="993" t="s">
        <v>485</v>
      </c>
      <c r="AC112" s="973">
        <v>12</v>
      </c>
      <c r="AD112" s="974">
        <f t="shared" ref="AD112" si="805">T112/AC112</f>
        <v>4.416666666666667</v>
      </c>
      <c r="AE112" s="975">
        <v>25.45</v>
      </c>
      <c r="AF112" s="976">
        <f t="shared" ref="AF112" si="806">AD112*AE112</f>
        <v>112.40416666666667</v>
      </c>
      <c r="AG112" s="1030" t="s">
        <v>279</v>
      </c>
      <c r="AH112" s="1007">
        <f t="shared" ref="AH112" si="807">AF112</f>
        <v>112.40416666666667</v>
      </c>
      <c r="AI112" s="978">
        <f t="shared" ref="AI112" si="808">AD112</f>
        <v>4.416666666666667</v>
      </c>
      <c r="AJ112" s="982">
        <f t="shared" ref="AJ112" si="809">T112</f>
        <v>53</v>
      </c>
      <c r="AK112" s="989"/>
      <c r="AL112" s="985"/>
      <c r="AM112" s="986"/>
    </row>
    <row r="113" spans="1:39">
      <c r="A113" s="966">
        <v>45735</v>
      </c>
      <c r="B113" s="992" t="s">
        <v>483</v>
      </c>
      <c r="C113" s="992" t="s">
        <v>208</v>
      </c>
      <c r="D113" s="993" t="s">
        <v>485</v>
      </c>
      <c r="E113" s="1029" t="s">
        <v>282</v>
      </c>
      <c r="F113" s="970">
        <v>157231</v>
      </c>
      <c r="G113" s="970"/>
      <c r="H113" s="970">
        <v>157231</v>
      </c>
      <c r="I113" s="970"/>
      <c r="J113" s="971">
        <f t="shared" ref="J113" si="810">H113-F113</f>
        <v>0</v>
      </c>
      <c r="K113" s="970">
        <v>157231</v>
      </c>
      <c r="L113" s="541">
        <f t="shared" ref="L113" si="811">K113-H113</f>
        <v>0</v>
      </c>
      <c r="M113" s="970">
        <v>157312</v>
      </c>
      <c r="N113" s="970"/>
      <c r="O113" s="541">
        <f t="shared" ref="O113" si="812">M113-K113</f>
        <v>81</v>
      </c>
      <c r="P113" s="541">
        <f t="shared" ref="P113" si="813">M113-H113</f>
        <v>81</v>
      </c>
      <c r="Q113" s="970">
        <v>157312</v>
      </c>
      <c r="R113" s="970"/>
      <c r="S113" s="971">
        <f t="shared" ref="S113" si="814">Q113-M113</f>
        <v>0</v>
      </c>
      <c r="T113" s="542">
        <f t="shared" ref="T113" si="815">Q113-F113</f>
        <v>81</v>
      </c>
      <c r="U113" s="542"/>
      <c r="V113" s="541">
        <f t="shared" ref="V113" si="816">P113</f>
        <v>81</v>
      </c>
      <c r="W113" s="543">
        <f t="shared" ref="W113" si="817">T113-V113</f>
        <v>0</v>
      </c>
      <c r="X113" s="972" t="s">
        <v>549</v>
      </c>
      <c r="Y113" s="972" t="s">
        <v>492</v>
      </c>
      <c r="Z113" s="972" t="s">
        <v>29</v>
      </c>
      <c r="AA113" s="972">
        <v>2016</v>
      </c>
      <c r="AB113" s="993" t="s">
        <v>485</v>
      </c>
      <c r="AC113" s="973">
        <v>12</v>
      </c>
      <c r="AD113" s="974">
        <f t="shared" ref="AD113" si="818">T113/AC113</f>
        <v>6.75</v>
      </c>
      <c r="AE113" s="975">
        <v>25.45</v>
      </c>
      <c r="AF113" s="976">
        <f t="shared" ref="AF113" si="819">AD113*AE113</f>
        <v>171.78749999999999</v>
      </c>
      <c r="AG113" s="1030" t="s">
        <v>279</v>
      </c>
      <c r="AH113" s="1007">
        <f t="shared" ref="AH113" si="820">AF113</f>
        <v>171.78749999999999</v>
      </c>
      <c r="AI113" s="978">
        <f t="shared" ref="AI113" si="821">AD113</f>
        <v>6.75</v>
      </c>
      <c r="AJ113" s="982">
        <f t="shared" ref="AJ113" si="822">T113</f>
        <v>81</v>
      </c>
      <c r="AK113" s="989"/>
      <c r="AL113" s="985"/>
      <c r="AM113" s="991"/>
    </row>
    <row r="114" spans="1:39">
      <c r="A114" s="966">
        <v>45736</v>
      </c>
      <c r="B114" s="992" t="s">
        <v>483</v>
      </c>
      <c r="C114" s="992" t="s">
        <v>208</v>
      </c>
      <c r="D114" s="993" t="s">
        <v>485</v>
      </c>
      <c r="E114" s="1029" t="s">
        <v>282</v>
      </c>
      <c r="F114" s="970">
        <v>157312</v>
      </c>
      <c r="G114" s="970"/>
      <c r="H114" s="970">
        <v>157312</v>
      </c>
      <c r="I114" s="970"/>
      <c r="J114" s="971">
        <f t="shared" ref="J114" si="823">H114-F114</f>
        <v>0</v>
      </c>
      <c r="K114" s="970">
        <v>157312</v>
      </c>
      <c r="L114" s="541">
        <f t="shared" ref="L114" si="824">K114-H114</f>
        <v>0</v>
      </c>
      <c r="M114" s="970">
        <v>157397</v>
      </c>
      <c r="N114" s="970"/>
      <c r="O114" s="541">
        <f t="shared" ref="O114" si="825">M114-K114</f>
        <v>85</v>
      </c>
      <c r="P114" s="541">
        <f t="shared" ref="P114" si="826">M114-H114</f>
        <v>85</v>
      </c>
      <c r="Q114" s="970">
        <v>157397</v>
      </c>
      <c r="R114" s="970"/>
      <c r="S114" s="971">
        <f t="shared" ref="S114" si="827">Q114-M114</f>
        <v>0</v>
      </c>
      <c r="T114" s="542">
        <f t="shared" ref="T114" si="828">Q114-F114</f>
        <v>85</v>
      </c>
      <c r="U114" s="542"/>
      <c r="V114" s="541">
        <f t="shared" ref="V114" si="829">P114</f>
        <v>85</v>
      </c>
      <c r="W114" s="543">
        <f t="shared" ref="W114" si="830">T114-V114</f>
        <v>0</v>
      </c>
      <c r="X114" s="972" t="s">
        <v>549</v>
      </c>
      <c r="Y114" s="972" t="s">
        <v>492</v>
      </c>
      <c r="Z114" s="972" t="s">
        <v>29</v>
      </c>
      <c r="AA114" s="972">
        <v>2016</v>
      </c>
      <c r="AB114" s="993" t="s">
        <v>485</v>
      </c>
      <c r="AC114" s="973">
        <v>12</v>
      </c>
      <c r="AD114" s="974">
        <f t="shared" ref="AD114" si="831">T114/AC114</f>
        <v>7.083333333333333</v>
      </c>
      <c r="AE114" s="975">
        <v>25.45</v>
      </c>
      <c r="AF114" s="976">
        <f t="shared" ref="AF114" si="832">AD114*AE114</f>
        <v>180.27083333333331</v>
      </c>
      <c r="AG114" s="1030" t="s">
        <v>279</v>
      </c>
      <c r="AH114" s="1007">
        <f t="shared" ref="AH114" si="833">AF114</f>
        <v>180.27083333333331</v>
      </c>
      <c r="AI114" s="978">
        <f t="shared" ref="AI114" si="834">AD114</f>
        <v>7.083333333333333</v>
      </c>
      <c r="AJ114" s="982">
        <f t="shared" ref="AJ114" si="835">T114</f>
        <v>85</v>
      </c>
      <c r="AK114" s="987"/>
      <c r="AL114" s="988"/>
    </row>
    <row r="115" spans="1:39">
      <c r="A115" s="999">
        <v>45737</v>
      </c>
      <c r="B115" s="992" t="s">
        <v>483</v>
      </c>
      <c r="C115" s="992" t="s">
        <v>208</v>
      </c>
      <c r="D115" s="993" t="s">
        <v>485</v>
      </c>
      <c r="E115" s="1029" t="s">
        <v>282</v>
      </c>
      <c r="F115" s="970">
        <v>157397</v>
      </c>
      <c r="G115" s="970"/>
      <c r="H115" s="970">
        <v>157397</v>
      </c>
      <c r="I115" s="970"/>
      <c r="J115" s="971">
        <f t="shared" ref="J115" si="836">H115-F115</f>
        <v>0</v>
      </c>
      <c r="K115" s="970">
        <v>157397</v>
      </c>
      <c r="L115" s="541">
        <f t="shared" ref="L115" si="837">K115-H115</f>
        <v>0</v>
      </c>
      <c r="M115" s="970">
        <v>157409</v>
      </c>
      <c r="N115" s="970"/>
      <c r="O115" s="541">
        <f t="shared" ref="O115" si="838">M115-K115</f>
        <v>12</v>
      </c>
      <c r="P115" s="541">
        <f t="shared" ref="P115" si="839">M115-H115</f>
        <v>12</v>
      </c>
      <c r="Q115" s="970">
        <v>157409</v>
      </c>
      <c r="R115" s="970"/>
      <c r="S115" s="971">
        <f t="shared" ref="S115" si="840">Q115-M115</f>
        <v>0</v>
      </c>
      <c r="T115" s="542">
        <f t="shared" ref="T115" si="841">Q115-F115</f>
        <v>12</v>
      </c>
      <c r="U115" s="542"/>
      <c r="V115" s="541">
        <f t="shared" ref="V115" si="842">P115</f>
        <v>12</v>
      </c>
      <c r="W115" s="543">
        <f t="shared" ref="W115" si="843">T115-V115</f>
        <v>0</v>
      </c>
      <c r="X115" s="972" t="s">
        <v>549</v>
      </c>
      <c r="Y115" s="972" t="s">
        <v>492</v>
      </c>
      <c r="Z115" s="972" t="s">
        <v>29</v>
      </c>
      <c r="AA115" s="972">
        <v>2016</v>
      </c>
      <c r="AB115" s="993" t="s">
        <v>485</v>
      </c>
      <c r="AC115" s="973">
        <v>12</v>
      </c>
      <c r="AD115" s="974">
        <f t="shared" ref="AD115" si="844">T115/AC115</f>
        <v>1</v>
      </c>
      <c r="AE115" s="975">
        <v>25.45</v>
      </c>
      <c r="AF115" s="976">
        <f t="shared" ref="AF115" si="845">AD115*AE115</f>
        <v>25.45</v>
      </c>
      <c r="AG115" s="1030" t="s">
        <v>279</v>
      </c>
      <c r="AH115" s="1007">
        <f t="shared" ref="AH115" si="846">AF115</f>
        <v>25.45</v>
      </c>
      <c r="AI115" s="978">
        <f t="shared" ref="AI115" si="847">AD115</f>
        <v>1</v>
      </c>
      <c r="AJ115" s="982">
        <f t="shared" ref="AJ115" si="848">T115</f>
        <v>12</v>
      </c>
      <c r="AK115" s="1132" t="s">
        <v>439</v>
      </c>
      <c r="AL115" s="1088" t="s">
        <v>440</v>
      </c>
      <c r="AM115" s="1092" t="s">
        <v>2</v>
      </c>
    </row>
    <row r="116" spans="1:39">
      <c r="A116" s="999">
        <v>45738</v>
      </c>
      <c r="B116" s="992" t="s">
        <v>483</v>
      </c>
      <c r="C116" s="992" t="s">
        <v>208</v>
      </c>
      <c r="D116" s="993" t="s">
        <v>434</v>
      </c>
      <c r="E116" s="1029" t="s">
        <v>282</v>
      </c>
      <c r="F116" s="970">
        <v>157409</v>
      </c>
      <c r="G116" s="970"/>
      <c r="H116" s="970">
        <v>157409</v>
      </c>
      <c r="I116" s="970"/>
      <c r="J116" s="971">
        <f t="shared" ref="J116" si="849">H116-F116</f>
        <v>0</v>
      </c>
      <c r="K116" s="970">
        <v>157409</v>
      </c>
      <c r="L116" s="541">
        <f t="shared" ref="L116" si="850">K116-H116</f>
        <v>0</v>
      </c>
      <c r="M116" s="970">
        <v>157560</v>
      </c>
      <c r="N116" s="970"/>
      <c r="O116" s="541">
        <f t="shared" ref="O116" si="851">M116-K116</f>
        <v>151</v>
      </c>
      <c r="P116" s="541">
        <f t="shared" ref="P116" si="852">M116-H116</f>
        <v>151</v>
      </c>
      <c r="Q116" s="970">
        <v>157560</v>
      </c>
      <c r="R116" s="970"/>
      <c r="S116" s="971">
        <f t="shared" ref="S116" si="853">Q116-M116</f>
        <v>0</v>
      </c>
      <c r="T116" s="542">
        <f t="shared" ref="T116" si="854">Q116-F116</f>
        <v>151</v>
      </c>
      <c r="U116" s="542"/>
      <c r="V116" s="541">
        <f t="shared" ref="V116" si="855">P116</f>
        <v>151</v>
      </c>
      <c r="W116" s="543">
        <f t="shared" ref="W116" si="856">T116-V116</f>
        <v>0</v>
      </c>
      <c r="X116" s="972" t="s">
        <v>549</v>
      </c>
      <c r="Y116" s="972" t="s">
        <v>492</v>
      </c>
      <c r="Z116" s="972" t="s">
        <v>29</v>
      </c>
      <c r="AA116" s="972">
        <v>2016</v>
      </c>
      <c r="AB116" s="993" t="s">
        <v>485</v>
      </c>
      <c r="AC116" s="973">
        <v>12</v>
      </c>
      <c r="AD116" s="974">
        <f t="shared" ref="AD116" si="857">T116/AC116</f>
        <v>12.583333333333334</v>
      </c>
      <c r="AE116" s="975">
        <v>25.45</v>
      </c>
      <c r="AF116" s="976">
        <f t="shared" ref="AF116" si="858">AD116*AE116</f>
        <v>320.24583333333334</v>
      </c>
      <c r="AG116" s="1030" t="s">
        <v>279</v>
      </c>
      <c r="AH116" s="1007">
        <f t="shared" ref="AH116" si="859">AF116</f>
        <v>320.24583333333334</v>
      </c>
      <c r="AI116" s="978">
        <f t="shared" ref="AI116" si="860">AD116</f>
        <v>12.583333333333334</v>
      </c>
      <c r="AJ116" s="982">
        <f t="shared" ref="AJ116" si="861">T116</f>
        <v>151</v>
      </c>
      <c r="AK116" s="1107">
        <f>SUM(AH112:AH116)</f>
        <v>810.1583333333333</v>
      </c>
      <c r="AL116" s="1067">
        <v>800</v>
      </c>
      <c r="AM116" s="1073">
        <v>45740</v>
      </c>
    </row>
    <row r="117" spans="1:39">
      <c r="A117" s="999">
        <v>45740</v>
      </c>
      <c r="B117" s="992" t="s">
        <v>483</v>
      </c>
      <c r="C117" s="992" t="s">
        <v>208</v>
      </c>
      <c r="D117" s="993" t="s">
        <v>485</v>
      </c>
      <c r="E117" s="1029" t="s">
        <v>282</v>
      </c>
      <c r="F117" s="970">
        <v>157560</v>
      </c>
      <c r="G117" s="970"/>
      <c r="H117" s="970">
        <v>157560</v>
      </c>
      <c r="I117" s="970"/>
      <c r="J117" s="971">
        <f t="shared" ref="J117" si="862">H117-F117</f>
        <v>0</v>
      </c>
      <c r="K117" s="970">
        <v>157560</v>
      </c>
      <c r="L117" s="541">
        <f t="shared" ref="L117" si="863">K117-H117</f>
        <v>0</v>
      </c>
      <c r="M117" s="970">
        <v>157602</v>
      </c>
      <c r="N117" s="970"/>
      <c r="O117" s="541">
        <f t="shared" ref="O117" si="864">M117-K117</f>
        <v>42</v>
      </c>
      <c r="P117" s="541">
        <f t="shared" ref="P117" si="865">M117-H117</f>
        <v>42</v>
      </c>
      <c r="Q117" s="970">
        <v>157602</v>
      </c>
      <c r="R117" s="970"/>
      <c r="S117" s="971">
        <f t="shared" ref="S117" si="866">Q117-M117</f>
        <v>0</v>
      </c>
      <c r="T117" s="542">
        <f t="shared" ref="T117" si="867">Q117-F117</f>
        <v>42</v>
      </c>
      <c r="U117" s="542"/>
      <c r="V117" s="541">
        <f t="shared" ref="V117" si="868">P117</f>
        <v>42</v>
      </c>
      <c r="W117" s="543">
        <f t="shared" ref="W117" si="869">T117-V117</f>
        <v>0</v>
      </c>
      <c r="X117" s="972" t="s">
        <v>549</v>
      </c>
      <c r="Y117" s="972" t="s">
        <v>492</v>
      </c>
      <c r="Z117" s="972" t="s">
        <v>29</v>
      </c>
      <c r="AA117" s="972">
        <v>2016</v>
      </c>
      <c r="AB117" s="993" t="s">
        <v>485</v>
      </c>
      <c r="AC117" s="973">
        <v>12</v>
      </c>
      <c r="AD117" s="974">
        <f t="shared" ref="AD117" si="870">T117/AC117</f>
        <v>3.5</v>
      </c>
      <c r="AE117" s="975">
        <v>25.45</v>
      </c>
      <c r="AF117" s="976">
        <f t="shared" ref="AF117" si="871">AD117*AE117</f>
        <v>89.075000000000003</v>
      </c>
      <c r="AG117" s="1030" t="s">
        <v>279</v>
      </c>
      <c r="AH117" s="1007">
        <f t="shared" ref="AH117" si="872">AF117</f>
        <v>89.075000000000003</v>
      </c>
      <c r="AI117" s="978">
        <f t="shared" ref="AI117" si="873">AD117</f>
        <v>3.5</v>
      </c>
      <c r="AJ117" s="982">
        <f t="shared" ref="AJ117" si="874">T117</f>
        <v>42</v>
      </c>
      <c r="AK117" s="987"/>
      <c r="AL117" s="988"/>
    </row>
    <row r="118" spans="1:39">
      <c r="A118" s="999">
        <v>45741</v>
      </c>
      <c r="B118" s="992" t="s">
        <v>483</v>
      </c>
      <c r="C118" s="992" t="s">
        <v>208</v>
      </c>
      <c r="D118" s="993" t="s">
        <v>485</v>
      </c>
      <c r="E118" s="1029" t="s">
        <v>282</v>
      </c>
      <c r="F118" s="970">
        <v>157602</v>
      </c>
      <c r="G118" s="970"/>
      <c r="H118" s="970">
        <v>157602</v>
      </c>
      <c r="I118" s="970"/>
      <c r="J118" s="971">
        <f t="shared" ref="J118" si="875">H118-F118</f>
        <v>0</v>
      </c>
      <c r="K118" s="970">
        <v>157602</v>
      </c>
      <c r="L118" s="541">
        <f t="shared" ref="L118" si="876">K118-H118</f>
        <v>0</v>
      </c>
      <c r="M118" s="970">
        <v>157686</v>
      </c>
      <c r="N118" s="970"/>
      <c r="O118" s="541">
        <f t="shared" ref="O118" si="877">M118-K118</f>
        <v>84</v>
      </c>
      <c r="P118" s="541">
        <f t="shared" ref="P118" si="878">M118-H118</f>
        <v>84</v>
      </c>
      <c r="Q118" s="970">
        <v>157686</v>
      </c>
      <c r="R118" s="970"/>
      <c r="S118" s="971">
        <f t="shared" ref="S118" si="879">Q118-M118</f>
        <v>0</v>
      </c>
      <c r="T118" s="542">
        <f t="shared" ref="T118" si="880">Q118-F118</f>
        <v>84</v>
      </c>
      <c r="U118" s="542"/>
      <c r="V118" s="541">
        <f t="shared" ref="V118" si="881">P118</f>
        <v>84</v>
      </c>
      <c r="W118" s="543">
        <f t="shared" ref="W118" si="882">T118-V118</f>
        <v>0</v>
      </c>
      <c r="X118" s="972" t="s">
        <v>549</v>
      </c>
      <c r="Y118" s="972" t="s">
        <v>492</v>
      </c>
      <c r="Z118" s="972" t="s">
        <v>29</v>
      </c>
      <c r="AA118" s="972">
        <v>2016</v>
      </c>
      <c r="AB118" s="993" t="s">
        <v>485</v>
      </c>
      <c r="AC118" s="973">
        <v>12</v>
      </c>
      <c r="AD118" s="974">
        <f t="shared" ref="AD118" si="883">T118/AC118</f>
        <v>7</v>
      </c>
      <c r="AE118" s="975">
        <v>25.45</v>
      </c>
      <c r="AF118" s="976">
        <f t="shared" ref="AF118" si="884">AD118*AE118</f>
        <v>178.15</v>
      </c>
      <c r="AG118" s="1030" t="s">
        <v>279</v>
      </c>
      <c r="AH118" s="1007">
        <f t="shared" ref="AH118" si="885">AF118</f>
        <v>178.15</v>
      </c>
      <c r="AI118" s="978">
        <f t="shared" ref="AI118" si="886">AD118</f>
        <v>7</v>
      </c>
      <c r="AJ118" s="982">
        <f t="shared" ref="AJ118" si="887">T118</f>
        <v>84</v>
      </c>
      <c r="AK118" s="987"/>
      <c r="AL118" s="988"/>
    </row>
    <row r="119" spans="1:39">
      <c r="A119" s="999">
        <v>45742</v>
      </c>
      <c r="B119" s="992" t="s">
        <v>483</v>
      </c>
      <c r="C119" s="992" t="s">
        <v>208</v>
      </c>
      <c r="D119" s="993" t="s">
        <v>485</v>
      </c>
      <c r="E119" s="1029" t="s">
        <v>282</v>
      </c>
      <c r="F119" s="970">
        <v>157686</v>
      </c>
      <c r="G119" s="970"/>
      <c r="H119" s="970">
        <v>157686</v>
      </c>
      <c r="I119" s="970"/>
      <c r="J119" s="971">
        <f t="shared" ref="J119" si="888">H119-F119</f>
        <v>0</v>
      </c>
      <c r="K119" s="970">
        <v>157686</v>
      </c>
      <c r="L119" s="541">
        <f t="shared" ref="L119" si="889">K119-H119</f>
        <v>0</v>
      </c>
      <c r="M119" s="970">
        <v>157751</v>
      </c>
      <c r="N119" s="970"/>
      <c r="O119" s="541">
        <f t="shared" ref="O119" si="890">M119-K119</f>
        <v>65</v>
      </c>
      <c r="P119" s="541">
        <f t="shared" ref="P119" si="891">M119-H119</f>
        <v>65</v>
      </c>
      <c r="Q119" s="970">
        <v>157751</v>
      </c>
      <c r="R119" s="970"/>
      <c r="S119" s="971">
        <f t="shared" ref="S119" si="892">Q119-M119</f>
        <v>0</v>
      </c>
      <c r="T119" s="542">
        <f t="shared" ref="T119" si="893">Q119-F119</f>
        <v>65</v>
      </c>
      <c r="U119" s="542"/>
      <c r="V119" s="541">
        <f t="shared" ref="V119" si="894">P119</f>
        <v>65</v>
      </c>
      <c r="W119" s="543">
        <f t="shared" ref="W119" si="895">T119-V119</f>
        <v>0</v>
      </c>
      <c r="X119" s="972" t="s">
        <v>549</v>
      </c>
      <c r="Y119" s="972" t="s">
        <v>492</v>
      </c>
      <c r="Z119" s="972" t="s">
        <v>29</v>
      </c>
      <c r="AA119" s="972">
        <v>2016</v>
      </c>
      <c r="AB119" s="993" t="s">
        <v>485</v>
      </c>
      <c r="AC119" s="973">
        <v>12</v>
      </c>
      <c r="AD119" s="974">
        <f t="shared" ref="AD119" si="896">T119/AC119</f>
        <v>5.416666666666667</v>
      </c>
      <c r="AE119" s="975">
        <v>25.45</v>
      </c>
      <c r="AF119" s="976">
        <f t="shared" ref="AF119" si="897">AD119*AE119</f>
        <v>137.85416666666666</v>
      </c>
      <c r="AG119" s="1030" t="s">
        <v>279</v>
      </c>
      <c r="AH119" s="1007">
        <f t="shared" ref="AH119" si="898">AF119</f>
        <v>137.85416666666666</v>
      </c>
      <c r="AI119" s="978">
        <f t="shared" ref="AI119" si="899">AD119</f>
        <v>5.416666666666667</v>
      </c>
      <c r="AJ119" s="982">
        <f t="shared" ref="AJ119" si="900">T119</f>
        <v>65</v>
      </c>
      <c r="AK119" s="1132" t="s">
        <v>439</v>
      </c>
      <c r="AL119" s="1088" t="s">
        <v>440</v>
      </c>
      <c r="AM119" s="1092" t="s">
        <v>2</v>
      </c>
    </row>
    <row r="120" spans="1:39">
      <c r="A120" s="999">
        <v>45744</v>
      </c>
      <c r="B120" s="992" t="s">
        <v>608</v>
      </c>
      <c r="C120" s="992" t="s">
        <v>208</v>
      </c>
      <c r="D120" s="993" t="s">
        <v>485</v>
      </c>
      <c r="E120" s="1029" t="s">
        <v>282</v>
      </c>
      <c r="F120" s="970">
        <v>157751</v>
      </c>
      <c r="G120" s="970"/>
      <c r="H120" s="970">
        <v>157751</v>
      </c>
      <c r="I120" s="970"/>
      <c r="J120" s="971">
        <f t="shared" ref="J120" si="901">H120-F120</f>
        <v>0</v>
      </c>
      <c r="K120" s="970">
        <v>157751</v>
      </c>
      <c r="L120" s="541">
        <f t="shared" ref="L120" si="902">K120-H120</f>
        <v>0</v>
      </c>
      <c r="M120" s="970">
        <v>157871</v>
      </c>
      <c r="N120" s="970"/>
      <c r="O120" s="541">
        <f t="shared" ref="O120" si="903">M120-K120</f>
        <v>120</v>
      </c>
      <c r="P120" s="541">
        <f t="shared" ref="P120" si="904">M120-H120</f>
        <v>120</v>
      </c>
      <c r="Q120" s="970">
        <v>157871</v>
      </c>
      <c r="R120" s="970"/>
      <c r="S120" s="971">
        <f t="shared" ref="S120" si="905">Q120-M120</f>
        <v>0</v>
      </c>
      <c r="T120" s="542">
        <f t="shared" ref="T120" si="906">Q120-F120</f>
        <v>120</v>
      </c>
      <c r="U120" s="542"/>
      <c r="V120" s="541">
        <f t="shared" ref="V120" si="907">P120</f>
        <v>120</v>
      </c>
      <c r="W120" s="543">
        <f t="shared" ref="W120" si="908">T120-V120</f>
        <v>0</v>
      </c>
      <c r="X120" s="972" t="s">
        <v>549</v>
      </c>
      <c r="Y120" s="972" t="s">
        <v>492</v>
      </c>
      <c r="Z120" s="972" t="s">
        <v>29</v>
      </c>
      <c r="AA120" s="972">
        <v>2016</v>
      </c>
      <c r="AB120" s="993" t="s">
        <v>485</v>
      </c>
      <c r="AC120" s="973">
        <v>12</v>
      </c>
      <c r="AD120" s="974">
        <f t="shared" ref="AD120" si="909">T120/AC120</f>
        <v>10</v>
      </c>
      <c r="AE120" s="975">
        <v>25.45</v>
      </c>
      <c r="AF120" s="976">
        <f t="shared" ref="AF120" si="910">AD120*AE120</f>
        <v>254.5</v>
      </c>
      <c r="AG120" s="1030" t="s">
        <v>279</v>
      </c>
      <c r="AH120" s="1007">
        <f t="shared" ref="AH120" si="911">AF120</f>
        <v>254.5</v>
      </c>
      <c r="AI120" s="978">
        <f t="shared" ref="AI120" si="912">AD120</f>
        <v>10</v>
      </c>
      <c r="AJ120" s="982">
        <f t="shared" ref="AJ120" si="913">T120</f>
        <v>120</v>
      </c>
      <c r="AK120" s="1107">
        <f>SUM(AH117:AH120)</f>
        <v>659.57916666666665</v>
      </c>
      <c r="AL120" s="1067">
        <v>800</v>
      </c>
      <c r="AM120" s="1073">
        <v>45747</v>
      </c>
    </row>
    <row r="121" spans="1:39">
      <c r="A121" s="999">
        <v>45745</v>
      </c>
      <c r="B121" s="992" t="s">
        <v>608</v>
      </c>
      <c r="C121" s="992" t="s">
        <v>208</v>
      </c>
      <c r="D121" s="993" t="s">
        <v>434</v>
      </c>
      <c r="E121" s="1029" t="s">
        <v>282</v>
      </c>
      <c r="F121" s="970">
        <v>157871</v>
      </c>
      <c r="G121" s="970"/>
      <c r="H121" s="970">
        <v>157871</v>
      </c>
      <c r="I121" s="970"/>
      <c r="J121" s="971">
        <f t="shared" ref="J121" si="914">H121-F121</f>
        <v>0</v>
      </c>
      <c r="K121" s="970">
        <v>157871</v>
      </c>
      <c r="L121" s="541">
        <f t="shared" ref="L121" si="915">K121-H121</f>
        <v>0</v>
      </c>
      <c r="M121" s="970">
        <v>157941</v>
      </c>
      <c r="N121" s="970"/>
      <c r="O121" s="541">
        <f t="shared" ref="O121" si="916">M121-K121</f>
        <v>70</v>
      </c>
      <c r="P121" s="541">
        <f t="shared" ref="P121" si="917">M121-H121</f>
        <v>70</v>
      </c>
      <c r="Q121" s="970">
        <v>157941</v>
      </c>
      <c r="R121" s="970"/>
      <c r="S121" s="971">
        <f t="shared" ref="S121" si="918">Q121-M121</f>
        <v>0</v>
      </c>
      <c r="T121" s="542">
        <f t="shared" ref="T121" si="919">Q121-F121</f>
        <v>70</v>
      </c>
      <c r="U121" s="542"/>
      <c r="V121" s="541">
        <f t="shared" ref="V121" si="920">P121</f>
        <v>70</v>
      </c>
      <c r="W121" s="543">
        <f t="shared" ref="W121" si="921">T121-V121</f>
        <v>0</v>
      </c>
      <c r="X121" s="972" t="s">
        <v>549</v>
      </c>
      <c r="Y121" s="972" t="s">
        <v>492</v>
      </c>
      <c r="Z121" s="972" t="s">
        <v>29</v>
      </c>
      <c r="AA121" s="972">
        <v>2016</v>
      </c>
      <c r="AB121" s="993" t="s">
        <v>485</v>
      </c>
      <c r="AC121" s="973">
        <v>12</v>
      </c>
      <c r="AD121" s="974">
        <f t="shared" ref="AD121" si="922">T121/AC121</f>
        <v>5.833333333333333</v>
      </c>
      <c r="AE121" s="975">
        <v>25.45</v>
      </c>
      <c r="AF121" s="976">
        <f t="shared" ref="AF121" si="923">AD121*AE121</f>
        <v>148.45833333333331</v>
      </c>
      <c r="AG121" s="1030" t="s">
        <v>279</v>
      </c>
      <c r="AH121" s="1007">
        <f t="shared" ref="AH121" si="924">AF121</f>
        <v>148.45833333333331</v>
      </c>
      <c r="AI121" s="978">
        <f t="shared" ref="AI121" si="925">AD121</f>
        <v>5.833333333333333</v>
      </c>
      <c r="AJ121" s="982">
        <f t="shared" ref="AJ121" si="926">T121</f>
        <v>70</v>
      </c>
      <c r="AK121" s="987"/>
      <c r="AL121" s="988"/>
    </row>
    <row r="122" spans="1:39">
      <c r="A122" s="999">
        <v>45748</v>
      </c>
      <c r="B122" s="992" t="s">
        <v>608</v>
      </c>
      <c r="C122" s="992" t="s">
        <v>208</v>
      </c>
      <c r="D122" s="993" t="s">
        <v>485</v>
      </c>
      <c r="E122" s="1029" t="s">
        <v>282</v>
      </c>
      <c r="F122" s="970">
        <v>157941</v>
      </c>
      <c r="G122" s="970"/>
      <c r="H122" s="970">
        <v>157941</v>
      </c>
      <c r="I122" s="970"/>
      <c r="J122" s="971">
        <f t="shared" ref="J122" si="927">H122-F122</f>
        <v>0</v>
      </c>
      <c r="K122" s="970">
        <v>157941</v>
      </c>
      <c r="L122" s="541">
        <f t="shared" ref="L122" si="928">K122-H122</f>
        <v>0</v>
      </c>
      <c r="M122" s="970">
        <v>157964</v>
      </c>
      <c r="N122" s="970"/>
      <c r="O122" s="541">
        <f t="shared" ref="O122" si="929">M122-K122</f>
        <v>23</v>
      </c>
      <c r="P122" s="541">
        <f t="shared" ref="P122" si="930">M122-H122</f>
        <v>23</v>
      </c>
      <c r="Q122" s="970">
        <v>157964</v>
      </c>
      <c r="R122" s="970"/>
      <c r="S122" s="971">
        <f t="shared" ref="S122" si="931">Q122-M122</f>
        <v>0</v>
      </c>
      <c r="T122" s="542">
        <f t="shared" ref="T122" si="932">Q122-F122</f>
        <v>23</v>
      </c>
      <c r="U122" s="542"/>
      <c r="V122" s="541">
        <f t="shared" ref="V122" si="933">P122</f>
        <v>23</v>
      </c>
      <c r="W122" s="543">
        <f t="shared" ref="W122" si="934">T122-V122</f>
        <v>0</v>
      </c>
      <c r="X122" s="972" t="s">
        <v>549</v>
      </c>
      <c r="Y122" s="972" t="s">
        <v>492</v>
      </c>
      <c r="Z122" s="972" t="s">
        <v>29</v>
      </c>
      <c r="AA122" s="972">
        <v>2016</v>
      </c>
      <c r="AB122" s="993" t="s">
        <v>485</v>
      </c>
      <c r="AC122" s="973">
        <v>12</v>
      </c>
      <c r="AD122" s="974">
        <f t="shared" ref="AD122" si="935">T122/AC122</f>
        <v>1.9166666666666667</v>
      </c>
      <c r="AE122" s="975">
        <v>25.45</v>
      </c>
      <c r="AF122" s="976">
        <f t="shared" ref="AF122" si="936">AD122*AE122</f>
        <v>48.779166666666669</v>
      </c>
      <c r="AG122" s="1030" t="s">
        <v>279</v>
      </c>
      <c r="AH122" s="1007">
        <f t="shared" ref="AH122" si="937">AF122</f>
        <v>48.779166666666669</v>
      </c>
      <c r="AI122" s="978">
        <f t="shared" ref="AI122" si="938">AD122</f>
        <v>1.9166666666666667</v>
      </c>
      <c r="AJ122" s="982">
        <f t="shared" ref="AJ122" si="939">T122</f>
        <v>23</v>
      </c>
      <c r="AK122" s="987"/>
      <c r="AL122" s="988"/>
    </row>
    <row r="123" spans="1:39">
      <c r="A123" s="999">
        <v>45749</v>
      </c>
      <c r="B123" s="992" t="s">
        <v>608</v>
      </c>
      <c r="C123" s="992" t="s">
        <v>208</v>
      </c>
      <c r="D123" s="993" t="s">
        <v>485</v>
      </c>
      <c r="E123" s="1029" t="s">
        <v>282</v>
      </c>
      <c r="F123" s="970">
        <v>157964</v>
      </c>
      <c r="G123" s="970"/>
      <c r="H123" s="970">
        <v>157964</v>
      </c>
      <c r="I123" s="970"/>
      <c r="J123" s="971">
        <f t="shared" ref="J123" si="940">H123-F123</f>
        <v>0</v>
      </c>
      <c r="K123" s="970">
        <v>157964</v>
      </c>
      <c r="L123" s="541">
        <f t="shared" ref="L123" si="941">K123-H123</f>
        <v>0</v>
      </c>
      <c r="M123" s="970">
        <v>158014</v>
      </c>
      <c r="N123" s="970"/>
      <c r="O123" s="541">
        <f t="shared" ref="O123" si="942">M123-K123</f>
        <v>50</v>
      </c>
      <c r="P123" s="541">
        <f t="shared" ref="P123" si="943">M123-H123</f>
        <v>50</v>
      </c>
      <c r="Q123" s="970">
        <v>158014</v>
      </c>
      <c r="R123" s="970"/>
      <c r="S123" s="971">
        <f t="shared" ref="S123" si="944">Q123-M123</f>
        <v>0</v>
      </c>
      <c r="T123" s="542">
        <f t="shared" ref="T123" si="945">Q123-F123</f>
        <v>50</v>
      </c>
      <c r="U123" s="542"/>
      <c r="V123" s="541">
        <f t="shared" ref="V123" si="946">P123</f>
        <v>50</v>
      </c>
      <c r="W123" s="543">
        <f t="shared" ref="W123" si="947">T123-V123</f>
        <v>0</v>
      </c>
      <c r="X123" s="972" t="s">
        <v>549</v>
      </c>
      <c r="Y123" s="972" t="s">
        <v>492</v>
      </c>
      <c r="Z123" s="972" t="s">
        <v>29</v>
      </c>
      <c r="AA123" s="972">
        <v>2016</v>
      </c>
      <c r="AB123" s="993" t="s">
        <v>485</v>
      </c>
      <c r="AC123" s="973">
        <v>12</v>
      </c>
      <c r="AD123" s="974">
        <f t="shared" ref="AD123" si="948">T123/AC123</f>
        <v>4.166666666666667</v>
      </c>
      <c r="AE123" s="975">
        <v>25.45</v>
      </c>
      <c r="AF123" s="976">
        <f t="shared" ref="AF123" si="949">AD123*AE123</f>
        <v>106.04166666666667</v>
      </c>
      <c r="AG123" s="1030" t="s">
        <v>279</v>
      </c>
      <c r="AH123" s="1007">
        <f t="shared" ref="AH123" si="950">AF123</f>
        <v>106.04166666666667</v>
      </c>
      <c r="AI123" s="978">
        <f t="shared" ref="AI123" si="951">AD123</f>
        <v>4.166666666666667</v>
      </c>
      <c r="AJ123" s="982">
        <f t="shared" ref="AJ123" si="952">T123</f>
        <v>50</v>
      </c>
      <c r="AK123" s="989"/>
      <c r="AL123" s="985"/>
      <c r="AM123" s="986"/>
    </row>
    <row r="124" spans="1:39">
      <c r="A124" s="999">
        <v>45750</v>
      </c>
      <c r="B124" s="992" t="s">
        <v>608</v>
      </c>
      <c r="C124" s="992" t="s">
        <v>208</v>
      </c>
      <c r="D124" s="993" t="s">
        <v>485</v>
      </c>
      <c r="E124" s="1029" t="s">
        <v>282</v>
      </c>
      <c r="F124" s="970">
        <v>158014</v>
      </c>
      <c r="G124" s="970"/>
      <c r="H124" s="970">
        <v>158014</v>
      </c>
      <c r="I124" s="970"/>
      <c r="J124" s="971">
        <f t="shared" ref="J124" si="953">H124-F124</f>
        <v>0</v>
      </c>
      <c r="K124" s="970">
        <v>158014</v>
      </c>
      <c r="L124" s="541">
        <f t="shared" ref="L124" si="954">K124-H124</f>
        <v>0</v>
      </c>
      <c r="M124" s="970">
        <v>158082</v>
      </c>
      <c r="N124" s="970"/>
      <c r="O124" s="541">
        <f t="shared" ref="O124" si="955">M124-K124</f>
        <v>68</v>
      </c>
      <c r="P124" s="541">
        <f t="shared" ref="P124" si="956">M124-H124</f>
        <v>68</v>
      </c>
      <c r="Q124" s="970">
        <v>158082</v>
      </c>
      <c r="R124" s="970"/>
      <c r="S124" s="971">
        <f t="shared" ref="S124" si="957">Q124-M124</f>
        <v>0</v>
      </c>
      <c r="T124" s="542">
        <f t="shared" ref="T124" si="958">Q124-F124</f>
        <v>68</v>
      </c>
      <c r="U124" s="542"/>
      <c r="V124" s="541">
        <f t="shared" ref="V124" si="959">P124</f>
        <v>68</v>
      </c>
      <c r="W124" s="543">
        <f t="shared" ref="W124" si="960">T124-V124</f>
        <v>0</v>
      </c>
      <c r="X124" s="972" t="s">
        <v>549</v>
      </c>
      <c r="Y124" s="972" t="s">
        <v>492</v>
      </c>
      <c r="Z124" s="972" t="s">
        <v>29</v>
      </c>
      <c r="AA124" s="972">
        <v>2016</v>
      </c>
      <c r="AB124" s="993" t="s">
        <v>485</v>
      </c>
      <c r="AC124" s="973">
        <v>12</v>
      </c>
      <c r="AD124" s="974">
        <f t="shared" ref="AD124" si="961">T124/AC124</f>
        <v>5.666666666666667</v>
      </c>
      <c r="AE124" s="975">
        <v>25.45</v>
      </c>
      <c r="AF124" s="976">
        <f t="shared" ref="AF124" si="962">AD124*AE124</f>
        <v>144.21666666666667</v>
      </c>
      <c r="AG124" s="1030" t="s">
        <v>279</v>
      </c>
      <c r="AH124" s="1007">
        <f t="shared" ref="AH124" si="963">AF124</f>
        <v>144.21666666666667</v>
      </c>
      <c r="AI124" s="978">
        <f t="shared" ref="AI124" si="964">AD124</f>
        <v>5.666666666666667</v>
      </c>
      <c r="AJ124" s="982">
        <f t="shared" ref="AJ124" si="965">T124</f>
        <v>68</v>
      </c>
      <c r="AK124" s="1132" t="s">
        <v>439</v>
      </c>
      <c r="AL124" s="1088" t="s">
        <v>440</v>
      </c>
      <c r="AM124" s="1092" t="s">
        <v>2</v>
      </c>
    </row>
    <row r="125" spans="1:39">
      <c r="A125" s="999">
        <v>45752</v>
      </c>
      <c r="B125" s="992" t="s">
        <v>608</v>
      </c>
      <c r="C125" s="992" t="s">
        <v>208</v>
      </c>
      <c r="D125" s="993" t="s">
        <v>485</v>
      </c>
      <c r="E125" s="1029" t="s">
        <v>282</v>
      </c>
      <c r="F125" s="970">
        <v>158082</v>
      </c>
      <c r="G125" s="970"/>
      <c r="H125" s="970">
        <v>158082</v>
      </c>
      <c r="I125" s="970"/>
      <c r="J125" s="971">
        <f t="shared" ref="J125" si="966">H125-F125</f>
        <v>0</v>
      </c>
      <c r="K125" s="970">
        <v>158082</v>
      </c>
      <c r="L125" s="541">
        <f t="shared" ref="L125" si="967">K125-H125</f>
        <v>0</v>
      </c>
      <c r="M125" s="970">
        <v>158289</v>
      </c>
      <c r="N125" s="970"/>
      <c r="O125" s="541">
        <f t="shared" ref="O125" si="968">M125-K125</f>
        <v>207</v>
      </c>
      <c r="P125" s="541">
        <f t="shared" ref="P125" si="969">M125-H125</f>
        <v>207</v>
      </c>
      <c r="Q125" s="970">
        <v>158289</v>
      </c>
      <c r="R125" s="970"/>
      <c r="S125" s="971">
        <f t="shared" ref="S125" si="970">Q125-M125</f>
        <v>0</v>
      </c>
      <c r="T125" s="542">
        <f t="shared" ref="T125" si="971">Q125-F125</f>
        <v>207</v>
      </c>
      <c r="U125" s="542"/>
      <c r="V125" s="541">
        <f t="shared" ref="V125" si="972">P125</f>
        <v>207</v>
      </c>
      <c r="W125" s="543">
        <f t="shared" ref="W125" si="973">T125-V125</f>
        <v>0</v>
      </c>
      <c r="X125" s="972" t="s">
        <v>549</v>
      </c>
      <c r="Y125" s="972" t="s">
        <v>492</v>
      </c>
      <c r="Z125" s="972" t="s">
        <v>29</v>
      </c>
      <c r="AA125" s="972">
        <v>2016</v>
      </c>
      <c r="AB125" s="993" t="s">
        <v>485</v>
      </c>
      <c r="AC125" s="973">
        <v>12</v>
      </c>
      <c r="AD125" s="974">
        <f t="shared" ref="AD125" si="974">T125/AC125</f>
        <v>17.25</v>
      </c>
      <c r="AE125" s="975">
        <v>25.45</v>
      </c>
      <c r="AF125" s="976">
        <f t="shared" ref="AF125" si="975">AD125*AE125</f>
        <v>439.01249999999999</v>
      </c>
      <c r="AG125" s="1030" t="s">
        <v>279</v>
      </c>
      <c r="AH125" s="1007">
        <f t="shared" ref="AH125" si="976">AF125</f>
        <v>439.01249999999999</v>
      </c>
      <c r="AI125" s="978">
        <f t="shared" ref="AI125" si="977">AD125</f>
        <v>17.25</v>
      </c>
      <c r="AJ125" s="982">
        <f t="shared" ref="AJ125" si="978">T125</f>
        <v>207</v>
      </c>
      <c r="AK125" s="1107">
        <f>SUM(AH121:AH125)</f>
        <v>886.50833333333321</v>
      </c>
      <c r="AL125" s="1067">
        <v>800</v>
      </c>
      <c r="AM125" s="1073">
        <v>45754</v>
      </c>
    </row>
    <row r="126" spans="1:39">
      <c r="A126" s="999">
        <v>45755</v>
      </c>
      <c r="B126" s="992" t="s">
        <v>608</v>
      </c>
      <c r="C126" s="992" t="s">
        <v>208</v>
      </c>
      <c r="D126" s="993" t="s">
        <v>485</v>
      </c>
      <c r="E126" s="1029" t="s">
        <v>282</v>
      </c>
      <c r="F126" s="970">
        <v>158289</v>
      </c>
      <c r="G126" s="970"/>
      <c r="H126" s="970">
        <v>158289</v>
      </c>
      <c r="I126" s="970"/>
      <c r="J126" s="971">
        <f t="shared" ref="J126" si="979">H126-F126</f>
        <v>0</v>
      </c>
      <c r="K126" s="970">
        <v>158289</v>
      </c>
      <c r="L126" s="541">
        <f t="shared" ref="L126" si="980">K126-H126</f>
        <v>0</v>
      </c>
      <c r="M126" s="970">
        <v>158335</v>
      </c>
      <c r="N126" s="970"/>
      <c r="O126" s="541">
        <f t="shared" ref="O126" si="981">M126-K126</f>
        <v>46</v>
      </c>
      <c r="P126" s="541">
        <f t="shared" ref="P126" si="982">M126-H126</f>
        <v>46</v>
      </c>
      <c r="Q126" s="970">
        <v>158335</v>
      </c>
      <c r="R126" s="970"/>
      <c r="S126" s="971">
        <f t="shared" ref="S126" si="983">Q126-M126</f>
        <v>0</v>
      </c>
      <c r="T126" s="542">
        <f t="shared" ref="T126" si="984">Q126-F126</f>
        <v>46</v>
      </c>
      <c r="U126" s="542"/>
      <c r="V126" s="541">
        <f t="shared" ref="V126" si="985">P126</f>
        <v>46</v>
      </c>
      <c r="W126" s="543">
        <f t="shared" ref="W126" si="986">T126-V126</f>
        <v>0</v>
      </c>
      <c r="X126" s="972" t="s">
        <v>549</v>
      </c>
      <c r="Y126" s="972" t="s">
        <v>492</v>
      </c>
      <c r="Z126" s="972" t="s">
        <v>29</v>
      </c>
      <c r="AA126" s="972">
        <v>2016</v>
      </c>
      <c r="AB126" s="993" t="s">
        <v>485</v>
      </c>
      <c r="AC126" s="973">
        <v>12</v>
      </c>
      <c r="AD126" s="974">
        <f t="shared" ref="AD126" si="987">T126/AC126</f>
        <v>3.8333333333333335</v>
      </c>
      <c r="AE126" s="975">
        <v>25.45</v>
      </c>
      <c r="AF126" s="976">
        <f t="shared" ref="AF126" si="988">AD126*AE126</f>
        <v>97.558333333333337</v>
      </c>
      <c r="AG126" s="1030" t="s">
        <v>279</v>
      </c>
      <c r="AH126" s="1007">
        <f t="shared" ref="AH126" si="989">AF126</f>
        <v>97.558333333333337</v>
      </c>
      <c r="AI126" s="978">
        <f t="shared" ref="AI126" si="990">AD126</f>
        <v>3.8333333333333335</v>
      </c>
      <c r="AJ126" s="982">
        <f t="shared" ref="AJ126" si="991">T126</f>
        <v>46</v>
      </c>
      <c r="AK126" s="987"/>
      <c r="AL126" s="988"/>
    </row>
    <row r="127" spans="1:39">
      <c r="A127" s="999">
        <v>45757</v>
      </c>
      <c r="B127" s="992" t="s">
        <v>608</v>
      </c>
      <c r="C127" s="992" t="s">
        <v>208</v>
      </c>
      <c r="D127" s="993" t="s">
        <v>485</v>
      </c>
      <c r="E127" s="1029" t="s">
        <v>282</v>
      </c>
      <c r="F127" s="970">
        <v>158335</v>
      </c>
      <c r="G127" s="970"/>
      <c r="H127" s="970">
        <v>158335</v>
      </c>
      <c r="I127" s="970"/>
      <c r="J127" s="971">
        <f t="shared" ref="J127" si="992">H127-F127</f>
        <v>0</v>
      </c>
      <c r="K127" s="970">
        <v>158335</v>
      </c>
      <c r="L127" s="541">
        <f t="shared" ref="L127" si="993">K127-H127</f>
        <v>0</v>
      </c>
      <c r="M127" s="970">
        <v>158346</v>
      </c>
      <c r="N127" s="970"/>
      <c r="O127" s="541">
        <f t="shared" ref="O127" si="994">M127-K127</f>
        <v>11</v>
      </c>
      <c r="P127" s="541">
        <f t="shared" ref="P127" si="995">M127-H127</f>
        <v>11</v>
      </c>
      <c r="Q127" s="970">
        <v>158346</v>
      </c>
      <c r="R127" s="970"/>
      <c r="S127" s="971">
        <f t="shared" ref="S127" si="996">Q127-M127</f>
        <v>0</v>
      </c>
      <c r="T127" s="542">
        <f t="shared" ref="T127" si="997">Q127-F127</f>
        <v>11</v>
      </c>
      <c r="U127" s="542"/>
      <c r="V127" s="541">
        <f t="shared" ref="V127" si="998">P127</f>
        <v>11</v>
      </c>
      <c r="W127" s="543">
        <f t="shared" ref="W127" si="999">T127-V127</f>
        <v>0</v>
      </c>
      <c r="X127" s="972" t="s">
        <v>549</v>
      </c>
      <c r="Y127" s="972" t="s">
        <v>492</v>
      </c>
      <c r="Z127" s="972" t="s">
        <v>29</v>
      </c>
      <c r="AA127" s="972">
        <v>2016</v>
      </c>
      <c r="AB127" s="993" t="s">
        <v>485</v>
      </c>
      <c r="AC127" s="973">
        <v>12</v>
      </c>
      <c r="AD127" s="974">
        <f t="shared" ref="AD127" si="1000">T127/AC127</f>
        <v>0.91666666666666663</v>
      </c>
      <c r="AE127" s="975">
        <v>25.45</v>
      </c>
      <c r="AF127" s="976">
        <f t="shared" ref="AF127" si="1001">AD127*AE127</f>
        <v>23.329166666666666</v>
      </c>
      <c r="AG127" s="1030" t="s">
        <v>279</v>
      </c>
      <c r="AH127" s="1007">
        <f t="shared" ref="AH127" si="1002">AF127</f>
        <v>23.329166666666666</v>
      </c>
      <c r="AI127" s="978">
        <f t="shared" ref="AI127" si="1003">AD127</f>
        <v>0.91666666666666663</v>
      </c>
      <c r="AJ127" s="982">
        <f t="shared" ref="AJ127" si="1004">T127</f>
        <v>11</v>
      </c>
      <c r="AK127" s="989"/>
      <c r="AL127" s="985"/>
      <c r="AM127" s="986"/>
    </row>
    <row r="128" spans="1:39">
      <c r="A128" s="999">
        <v>45759</v>
      </c>
      <c r="B128" s="992" t="s">
        <v>608</v>
      </c>
      <c r="C128" s="992" t="s">
        <v>208</v>
      </c>
      <c r="D128" s="993" t="s">
        <v>485</v>
      </c>
      <c r="E128" s="1029" t="s">
        <v>282</v>
      </c>
      <c r="F128" s="970">
        <v>158346</v>
      </c>
      <c r="G128" s="970"/>
      <c r="H128" s="970">
        <v>158346</v>
      </c>
      <c r="I128" s="970"/>
      <c r="J128" s="971">
        <f t="shared" ref="J128" si="1005">H128-F128</f>
        <v>0</v>
      </c>
      <c r="K128" s="970">
        <v>158346</v>
      </c>
      <c r="L128" s="541">
        <f t="shared" ref="L128" si="1006">K128-H128</f>
        <v>0</v>
      </c>
      <c r="M128" s="970">
        <v>158479</v>
      </c>
      <c r="N128" s="970"/>
      <c r="O128" s="541">
        <f t="shared" ref="O128" si="1007">M128-K128</f>
        <v>133</v>
      </c>
      <c r="P128" s="541">
        <f t="shared" ref="P128" si="1008">M128-H128</f>
        <v>133</v>
      </c>
      <c r="Q128" s="970">
        <v>158479</v>
      </c>
      <c r="R128" s="970"/>
      <c r="S128" s="971">
        <f t="shared" ref="S128" si="1009">Q128-M128</f>
        <v>0</v>
      </c>
      <c r="T128" s="542">
        <f t="shared" ref="T128" si="1010">Q128-F128</f>
        <v>133</v>
      </c>
      <c r="U128" s="542"/>
      <c r="V128" s="541">
        <f t="shared" ref="V128" si="1011">P128</f>
        <v>133</v>
      </c>
      <c r="W128" s="543">
        <f t="shared" ref="W128" si="1012">T128-V128</f>
        <v>0</v>
      </c>
      <c r="X128" s="972" t="s">
        <v>549</v>
      </c>
      <c r="Y128" s="972" t="s">
        <v>492</v>
      </c>
      <c r="Z128" s="972" t="s">
        <v>29</v>
      </c>
      <c r="AA128" s="972">
        <v>2016</v>
      </c>
      <c r="AB128" s="993" t="s">
        <v>485</v>
      </c>
      <c r="AC128" s="973">
        <v>12</v>
      </c>
      <c r="AD128" s="974">
        <f t="shared" ref="AD128" si="1013">T128/AC128</f>
        <v>11.083333333333334</v>
      </c>
      <c r="AE128" s="975">
        <v>25.45</v>
      </c>
      <c r="AF128" s="976">
        <f t="shared" ref="AF128" si="1014">AD128*AE128</f>
        <v>282.07083333333333</v>
      </c>
      <c r="AG128" s="1030" t="s">
        <v>279</v>
      </c>
      <c r="AH128" s="1007">
        <f t="shared" ref="AH128" si="1015">AF128</f>
        <v>282.07083333333333</v>
      </c>
      <c r="AI128" s="978">
        <f t="shared" ref="AI128" si="1016">AD128</f>
        <v>11.083333333333334</v>
      </c>
      <c r="AJ128" s="982">
        <f t="shared" ref="AJ128" si="1017">T128</f>
        <v>133</v>
      </c>
      <c r="AK128" s="989"/>
      <c r="AL128" s="985"/>
      <c r="AM128" s="991"/>
    </row>
    <row r="129" spans="1:39">
      <c r="A129" s="999">
        <v>45762</v>
      </c>
      <c r="B129" s="992" t="s">
        <v>608</v>
      </c>
      <c r="C129" s="992" t="s">
        <v>208</v>
      </c>
      <c r="D129" s="993" t="s">
        <v>485</v>
      </c>
      <c r="E129" s="1029" t="s">
        <v>282</v>
      </c>
      <c r="F129" s="970">
        <v>158479</v>
      </c>
      <c r="G129" s="970"/>
      <c r="H129" s="970">
        <v>158479</v>
      </c>
      <c r="I129" s="970"/>
      <c r="J129" s="971">
        <f t="shared" ref="J129" si="1018">H129-F129</f>
        <v>0</v>
      </c>
      <c r="K129" s="970">
        <v>158479</v>
      </c>
      <c r="L129" s="541">
        <f t="shared" ref="L129" si="1019">K129-H129</f>
        <v>0</v>
      </c>
      <c r="M129" s="970">
        <v>158526</v>
      </c>
      <c r="N129" s="970"/>
      <c r="O129" s="541">
        <f t="shared" ref="O129" si="1020">M129-K129</f>
        <v>47</v>
      </c>
      <c r="P129" s="541">
        <f t="shared" ref="P129" si="1021">M129-H129</f>
        <v>47</v>
      </c>
      <c r="Q129" s="970">
        <v>158526</v>
      </c>
      <c r="R129" s="970"/>
      <c r="S129" s="971">
        <f t="shared" ref="S129" si="1022">Q129-M129</f>
        <v>0</v>
      </c>
      <c r="T129" s="542">
        <f t="shared" ref="T129" si="1023">Q129-F129</f>
        <v>47</v>
      </c>
      <c r="U129" s="542"/>
      <c r="V129" s="541">
        <f t="shared" ref="V129" si="1024">P129</f>
        <v>47</v>
      </c>
      <c r="W129" s="543">
        <f t="shared" ref="W129" si="1025">T129-V129</f>
        <v>0</v>
      </c>
      <c r="X129" s="972" t="s">
        <v>549</v>
      </c>
      <c r="Y129" s="972" t="s">
        <v>492</v>
      </c>
      <c r="Z129" s="972" t="s">
        <v>29</v>
      </c>
      <c r="AA129" s="972">
        <v>2016</v>
      </c>
      <c r="AB129" s="993" t="s">
        <v>485</v>
      </c>
      <c r="AC129" s="973">
        <v>12</v>
      </c>
      <c r="AD129" s="974">
        <f t="shared" ref="AD129" si="1026">T129/AC129</f>
        <v>3.9166666666666665</v>
      </c>
      <c r="AE129" s="975">
        <v>25.45</v>
      </c>
      <c r="AF129" s="976">
        <f t="shared" ref="AF129" si="1027">AD129*AE129</f>
        <v>99.67916666666666</v>
      </c>
      <c r="AG129" s="1030" t="s">
        <v>279</v>
      </c>
      <c r="AH129" s="1007">
        <f t="shared" ref="AH129" si="1028">AF129</f>
        <v>99.67916666666666</v>
      </c>
      <c r="AI129" s="978">
        <f t="shared" ref="AI129" si="1029">AD129</f>
        <v>3.9166666666666665</v>
      </c>
      <c r="AJ129" s="982">
        <f t="shared" ref="AJ129" si="1030">T129</f>
        <v>47</v>
      </c>
      <c r="AK129" s="1132" t="s">
        <v>439</v>
      </c>
      <c r="AL129" s="1088" t="s">
        <v>440</v>
      </c>
      <c r="AM129" s="1092" t="s">
        <v>2</v>
      </c>
    </row>
    <row r="130" spans="1:39">
      <c r="A130" s="999">
        <v>45763</v>
      </c>
      <c r="B130" s="992" t="s">
        <v>608</v>
      </c>
      <c r="C130" s="992" t="s">
        <v>208</v>
      </c>
      <c r="D130" s="993" t="s">
        <v>485</v>
      </c>
      <c r="E130" s="1029" t="s">
        <v>282</v>
      </c>
      <c r="F130" s="970">
        <v>158526</v>
      </c>
      <c r="G130" s="970"/>
      <c r="H130" s="970">
        <v>158526</v>
      </c>
      <c r="I130" s="970"/>
      <c r="J130" s="971">
        <f t="shared" ref="J130" si="1031">H130-F130</f>
        <v>0</v>
      </c>
      <c r="K130" s="970">
        <v>158526</v>
      </c>
      <c r="L130" s="541">
        <f t="shared" ref="L130" si="1032">K130-H130</f>
        <v>0</v>
      </c>
      <c r="M130" s="970">
        <v>158618</v>
      </c>
      <c r="N130" s="970"/>
      <c r="O130" s="541">
        <f t="shared" ref="O130" si="1033">M130-K130</f>
        <v>92</v>
      </c>
      <c r="P130" s="541">
        <f t="shared" ref="P130" si="1034">M130-H130</f>
        <v>92</v>
      </c>
      <c r="Q130" s="970">
        <v>158618</v>
      </c>
      <c r="R130" s="970"/>
      <c r="S130" s="971">
        <f t="shared" ref="S130" si="1035">Q130-M130</f>
        <v>0</v>
      </c>
      <c r="T130" s="542">
        <f t="shared" ref="T130" si="1036">Q130-F130</f>
        <v>92</v>
      </c>
      <c r="U130" s="542"/>
      <c r="V130" s="541">
        <f t="shared" ref="V130" si="1037">P130</f>
        <v>92</v>
      </c>
      <c r="W130" s="543">
        <f t="shared" ref="W130" si="1038">T130-V130</f>
        <v>0</v>
      </c>
      <c r="X130" s="972" t="s">
        <v>549</v>
      </c>
      <c r="Y130" s="972" t="s">
        <v>492</v>
      </c>
      <c r="Z130" s="972" t="s">
        <v>29</v>
      </c>
      <c r="AA130" s="972">
        <v>2016</v>
      </c>
      <c r="AB130" s="993" t="s">
        <v>485</v>
      </c>
      <c r="AC130" s="973">
        <v>12</v>
      </c>
      <c r="AD130" s="974">
        <f t="shared" ref="AD130" si="1039">T130/AC130</f>
        <v>7.666666666666667</v>
      </c>
      <c r="AE130" s="975">
        <v>25.45</v>
      </c>
      <c r="AF130" s="976">
        <f t="shared" ref="AF130" si="1040">AD130*AE130</f>
        <v>195.11666666666667</v>
      </c>
      <c r="AG130" s="1030" t="s">
        <v>279</v>
      </c>
      <c r="AH130" s="1007">
        <f t="shared" ref="AH130" si="1041">AF130</f>
        <v>195.11666666666667</v>
      </c>
      <c r="AI130" s="978">
        <f t="shared" ref="AI130" si="1042">AD130</f>
        <v>7.666666666666667</v>
      </c>
      <c r="AJ130" s="982">
        <f t="shared" ref="AJ130" si="1043">T130</f>
        <v>92</v>
      </c>
      <c r="AK130" s="1107">
        <f>SUM(AH126:AH130)</f>
        <v>697.75416666666661</v>
      </c>
      <c r="AL130" s="1067">
        <v>700</v>
      </c>
      <c r="AM130" s="1073">
        <v>45763</v>
      </c>
    </row>
    <row r="131" spans="1:39">
      <c r="A131" s="999">
        <v>45768</v>
      </c>
      <c r="B131" s="992" t="s">
        <v>608</v>
      </c>
      <c r="C131" s="992" t="s">
        <v>208</v>
      </c>
      <c r="D131" s="993" t="s">
        <v>485</v>
      </c>
      <c r="E131" s="1029" t="s">
        <v>282</v>
      </c>
      <c r="F131" s="970">
        <v>158618</v>
      </c>
      <c r="G131" s="970"/>
      <c r="H131" s="970">
        <v>158618</v>
      </c>
      <c r="I131" s="970"/>
      <c r="J131" s="971">
        <f t="shared" ref="J131" si="1044">H131-F131</f>
        <v>0</v>
      </c>
      <c r="K131" s="970">
        <v>158618</v>
      </c>
      <c r="L131" s="541">
        <f t="shared" ref="L131" si="1045">K131-H131</f>
        <v>0</v>
      </c>
      <c r="M131" s="970">
        <v>158653</v>
      </c>
      <c r="N131" s="970"/>
      <c r="O131" s="541">
        <f t="shared" ref="O131" si="1046">M131-K131</f>
        <v>35</v>
      </c>
      <c r="P131" s="541">
        <f t="shared" ref="P131" si="1047">M131-H131</f>
        <v>35</v>
      </c>
      <c r="Q131" s="970">
        <v>158653</v>
      </c>
      <c r="R131" s="970"/>
      <c r="S131" s="971">
        <f t="shared" ref="S131" si="1048">Q131-M131</f>
        <v>0</v>
      </c>
      <c r="T131" s="542">
        <f t="shared" ref="T131" si="1049">Q131-F131</f>
        <v>35</v>
      </c>
      <c r="U131" s="542"/>
      <c r="V131" s="541">
        <f t="shared" ref="V131" si="1050">P131</f>
        <v>35</v>
      </c>
      <c r="W131" s="543">
        <f t="shared" ref="W131" si="1051">T131-V131</f>
        <v>0</v>
      </c>
      <c r="X131" s="972" t="s">
        <v>549</v>
      </c>
      <c r="Y131" s="972" t="s">
        <v>492</v>
      </c>
      <c r="Z131" s="972" t="s">
        <v>29</v>
      </c>
      <c r="AA131" s="972">
        <v>2016</v>
      </c>
      <c r="AB131" s="993" t="s">
        <v>485</v>
      </c>
      <c r="AC131" s="973">
        <v>12</v>
      </c>
      <c r="AD131" s="974">
        <f t="shared" ref="AD131" si="1052">T131/AC131</f>
        <v>2.9166666666666665</v>
      </c>
      <c r="AE131" s="975">
        <v>25.45</v>
      </c>
      <c r="AF131" s="976">
        <f t="shared" ref="AF131" si="1053">AD131*AE131</f>
        <v>74.229166666666657</v>
      </c>
      <c r="AG131" s="1030" t="s">
        <v>279</v>
      </c>
      <c r="AH131" s="1007">
        <f t="shared" ref="AH131" si="1054">AF131</f>
        <v>74.229166666666657</v>
      </c>
      <c r="AI131" s="978">
        <f t="shared" ref="AI131" si="1055">AD131</f>
        <v>2.9166666666666665</v>
      </c>
      <c r="AJ131" s="982">
        <f t="shared" ref="AJ131" si="1056">T131</f>
        <v>35</v>
      </c>
      <c r="AK131" s="989"/>
      <c r="AL131" s="985"/>
      <c r="AM131" s="986"/>
    </row>
    <row r="132" spans="1:39">
      <c r="A132" s="999">
        <v>45769</v>
      </c>
      <c r="B132" s="992" t="s">
        <v>608</v>
      </c>
      <c r="C132" s="992" t="s">
        <v>208</v>
      </c>
      <c r="D132" s="993" t="s">
        <v>485</v>
      </c>
      <c r="E132" s="1029" t="s">
        <v>282</v>
      </c>
      <c r="F132" s="970">
        <v>158653</v>
      </c>
      <c r="G132" s="970"/>
      <c r="H132" s="970">
        <v>158653</v>
      </c>
      <c r="I132" s="970"/>
      <c r="J132" s="971">
        <f t="shared" ref="J132" si="1057">H132-F132</f>
        <v>0</v>
      </c>
      <c r="K132" s="970">
        <v>158653</v>
      </c>
      <c r="L132" s="541">
        <f t="shared" ref="L132" si="1058">K132-H132</f>
        <v>0</v>
      </c>
      <c r="M132" s="970">
        <v>158680</v>
      </c>
      <c r="N132" s="970"/>
      <c r="O132" s="541">
        <f t="shared" ref="O132" si="1059">M132-K132</f>
        <v>27</v>
      </c>
      <c r="P132" s="541">
        <f t="shared" ref="P132" si="1060">M132-H132</f>
        <v>27</v>
      </c>
      <c r="Q132" s="970">
        <v>158680</v>
      </c>
      <c r="R132" s="970"/>
      <c r="S132" s="971">
        <f t="shared" ref="S132" si="1061">Q132-M132</f>
        <v>0</v>
      </c>
      <c r="T132" s="542">
        <f t="shared" ref="T132" si="1062">Q132-F132</f>
        <v>27</v>
      </c>
      <c r="U132" s="542"/>
      <c r="V132" s="541">
        <f t="shared" ref="V132" si="1063">P132</f>
        <v>27</v>
      </c>
      <c r="W132" s="543">
        <f t="shared" ref="W132" si="1064">T132-V132</f>
        <v>0</v>
      </c>
      <c r="X132" s="972" t="s">
        <v>549</v>
      </c>
      <c r="Y132" s="972" t="s">
        <v>492</v>
      </c>
      <c r="Z132" s="972" t="s">
        <v>29</v>
      </c>
      <c r="AA132" s="972">
        <v>2016</v>
      </c>
      <c r="AB132" s="993" t="s">
        <v>485</v>
      </c>
      <c r="AC132" s="973">
        <v>12</v>
      </c>
      <c r="AD132" s="974">
        <f t="shared" ref="AD132" si="1065">T132/AC132</f>
        <v>2.25</v>
      </c>
      <c r="AE132" s="975">
        <v>25.45</v>
      </c>
      <c r="AF132" s="976">
        <f t="shared" ref="AF132" si="1066">AD132*AE132</f>
        <v>57.262499999999996</v>
      </c>
      <c r="AG132" s="1030" t="s">
        <v>279</v>
      </c>
      <c r="AH132" s="1007">
        <f t="shared" ref="AH132" si="1067">AF132</f>
        <v>57.262499999999996</v>
      </c>
      <c r="AI132" s="978">
        <f t="shared" ref="AI132" si="1068">AD132</f>
        <v>2.25</v>
      </c>
      <c r="AJ132" s="982">
        <f t="shared" ref="AJ132" si="1069">T132</f>
        <v>27</v>
      </c>
      <c r="AK132" s="989"/>
      <c r="AL132" s="985"/>
      <c r="AM132" s="991"/>
    </row>
    <row r="133" spans="1:39">
      <c r="A133" s="999">
        <v>45770</v>
      </c>
      <c r="B133" s="992" t="s">
        <v>608</v>
      </c>
      <c r="C133" s="992" t="s">
        <v>208</v>
      </c>
      <c r="D133" s="993" t="s">
        <v>485</v>
      </c>
      <c r="E133" s="1029" t="s">
        <v>282</v>
      </c>
      <c r="F133" s="970">
        <v>158680</v>
      </c>
      <c r="G133" s="970"/>
      <c r="H133" s="970">
        <v>158680</v>
      </c>
      <c r="I133" s="970"/>
      <c r="J133" s="971">
        <f t="shared" ref="J133" si="1070">H133-F133</f>
        <v>0</v>
      </c>
      <c r="K133" s="970">
        <v>158680</v>
      </c>
      <c r="L133" s="541">
        <f t="shared" ref="L133" si="1071">K133-H133</f>
        <v>0</v>
      </c>
      <c r="M133" s="970">
        <v>158735</v>
      </c>
      <c r="N133" s="970"/>
      <c r="O133" s="541">
        <f t="shared" ref="O133" si="1072">M133-K133</f>
        <v>55</v>
      </c>
      <c r="P133" s="541">
        <f t="shared" ref="P133" si="1073">M133-H133</f>
        <v>55</v>
      </c>
      <c r="Q133" s="970">
        <v>158742</v>
      </c>
      <c r="R133" s="970"/>
      <c r="S133" s="971">
        <f t="shared" ref="S133" si="1074">Q133-M133</f>
        <v>7</v>
      </c>
      <c r="T133" s="542">
        <f t="shared" ref="T133" si="1075">Q133-F133</f>
        <v>62</v>
      </c>
      <c r="U133" s="542"/>
      <c r="V133" s="541">
        <f t="shared" ref="V133" si="1076">P133</f>
        <v>55</v>
      </c>
      <c r="W133" s="543">
        <f t="shared" ref="W133" si="1077">T133-V133</f>
        <v>7</v>
      </c>
      <c r="X133" s="972" t="s">
        <v>549</v>
      </c>
      <c r="Y133" s="972" t="s">
        <v>492</v>
      </c>
      <c r="Z133" s="972" t="s">
        <v>29</v>
      </c>
      <c r="AA133" s="972">
        <v>2016</v>
      </c>
      <c r="AB133" s="993" t="s">
        <v>485</v>
      </c>
      <c r="AC133" s="973">
        <v>12</v>
      </c>
      <c r="AD133" s="974">
        <f t="shared" ref="AD133" si="1078">T133/AC133</f>
        <v>5.166666666666667</v>
      </c>
      <c r="AE133" s="975">
        <v>25.45</v>
      </c>
      <c r="AF133" s="976">
        <f t="shared" ref="AF133" si="1079">AD133*AE133</f>
        <v>131.49166666666667</v>
      </c>
      <c r="AG133" s="1030" t="s">
        <v>279</v>
      </c>
      <c r="AH133" s="1007">
        <f t="shared" ref="AH133" si="1080">AF133</f>
        <v>131.49166666666667</v>
      </c>
      <c r="AI133" s="978">
        <f t="shared" ref="AI133" si="1081">AD133</f>
        <v>5.166666666666667</v>
      </c>
      <c r="AJ133" s="982">
        <f t="shared" ref="AJ133" si="1082">T133</f>
        <v>62</v>
      </c>
      <c r="AK133" s="1132" t="s">
        <v>439</v>
      </c>
      <c r="AL133" s="1088" t="s">
        <v>440</v>
      </c>
      <c r="AM133" s="1092" t="s">
        <v>2</v>
      </c>
    </row>
    <row r="134" spans="1:39">
      <c r="A134" s="999">
        <v>45771</v>
      </c>
      <c r="B134" s="992" t="s">
        <v>608</v>
      </c>
      <c r="C134" s="992" t="s">
        <v>208</v>
      </c>
      <c r="D134" s="993" t="s">
        <v>485</v>
      </c>
      <c r="E134" s="1029" t="s">
        <v>282</v>
      </c>
      <c r="F134" s="970">
        <v>158742</v>
      </c>
      <c r="G134" s="970"/>
      <c r="H134" s="970">
        <v>158742</v>
      </c>
      <c r="I134" s="970"/>
      <c r="J134" s="971">
        <f t="shared" ref="J134" si="1083">H134-F134</f>
        <v>0</v>
      </c>
      <c r="K134" s="970">
        <v>158742</v>
      </c>
      <c r="L134" s="541">
        <f t="shared" ref="L134" si="1084">K134-H134</f>
        <v>0</v>
      </c>
      <c r="M134" s="970">
        <v>158801</v>
      </c>
      <c r="N134" s="970"/>
      <c r="O134" s="541">
        <f t="shared" ref="O134" si="1085">M134-K134</f>
        <v>59</v>
      </c>
      <c r="P134" s="541">
        <f t="shared" ref="P134" si="1086">M134-H134</f>
        <v>59</v>
      </c>
      <c r="Q134" s="970">
        <v>158801</v>
      </c>
      <c r="R134" s="970"/>
      <c r="S134" s="971">
        <f t="shared" ref="S134" si="1087">Q134-M134</f>
        <v>0</v>
      </c>
      <c r="T134" s="542">
        <f t="shared" ref="T134" si="1088">Q134-F134</f>
        <v>59</v>
      </c>
      <c r="U134" s="542"/>
      <c r="V134" s="541">
        <f t="shared" ref="V134" si="1089">P134</f>
        <v>59</v>
      </c>
      <c r="W134" s="543">
        <f t="shared" ref="W134" si="1090">T134-V134</f>
        <v>0</v>
      </c>
      <c r="X134" s="972" t="s">
        <v>549</v>
      </c>
      <c r="Y134" s="972" t="s">
        <v>492</v>
      </c>
      <c r="Z134" s="972" t="s">
        <v>29</v>
      </c>
      <c r="AA134" s="972">
        <v>2016</v>
      </c>
      <c r="AB134" s="993" t="s">
        <v>485</v>
      </c>
      <c r="AC134" s="973">
        <v>12</v>
      </c>
      <c r="AD134" s="974">
        <f t="shared" ref="AD134" si="1091">T134/AC134</f>
        <v>4.916666666666667</v>
      </c>
      <c r="AE134" s="975">
        <v>25.45</v>
      </c>
      <c r="AF134" s="976">
        <f t="shared" ref="AF134" si="1092">AD134*AE134</f>
        <v>125.12916666666668</v>
      </c>
      <c r="AG134" s="1030" t="s">
        <v>279</v>
      </c>
      <c r="AH134" s="1007">
        <f t="shared" ref="AH134" si="1093">AF134</f>
        <v>125.12916666666668</v>
      </c>
      <c r="AI134" s="978">
        <f t="shared" ref="AI134" si="1094">AD134</f>
        <v>4.916666666666667</v>
      </c>
      <c r="AJ134" s="982">
        <f t="shared" ref="AJ134" si="1095">T134</f>
        <v>59</v>
      </c>
      <c r="AK134" s="1107">
        <f>SUM(AH131:AH134)</f>
        <v>388.11250000000001</v>
      </c>
      <c r="AL134" s="1067">
        <v>500</v>
      </c>
      <c r="AM134" s="1073">
        <v>45772</v>
      </c>
    </row>
    <row r="135" spans="1:39">
      <c r="A135" s="999">
        <v>45772</v>
      </c>
      <c r="B135" s="992" t="s">
        <v>608</v>
      </c>
      <c r="C135" s="992" t="s">
        <v>208</v>
      </c>
      <c r="D135" s="993" t="s">
        <v>485</v>
      </c>
      <c r="E135" s="1029" t="s">
        <v>282</v>
      </c>
      <c r="F135" s="970">
        <v>158801</v>
      </c>
      <c r="G135" s="970"/>
      <c r="H135" s="970">
        <v>158801</v>
      </c>
      <c r="I135" s="970"/>
      <c r="J135" s="971">
        <f t="shared" ref="J135" si="1096">H135-F135</f>
        <v>0</v>
      </c>
      <c r="K135" s="970">
        <v>158801</v>
      </c>
      <c r="L135" s="541">
        <f t="shared" ref="L135" si="1097">K135-H135</f>
        <v>0</v>
      </c>
      <c r="M135" s="970">
        <v>158821</v>
      </c>
      <c r="N135" s="970"/>
      <c r="O135" s="541">
        <f t="shared" ref="O135" si="1098">M135-K135</f>
        <v>20</v>
      </c>
      <c r="P135" s="541">
        <f t="shared" ref="P135" si="1099">M135-H135</f>
        <v>20</v>
      </c>
      <c r="Q135" s="970">
        <v>158821</v>
      </c>
      <c r="R135" s="970"/>
      <c r="S135" s="971">
        <f t="shared" ref="S135" si="1100">Q135-M135</f>
        <v>0</v>
      </c>
      <c r="T135" s="542">
        <f t="shared" ref="T135" si="1101">Q135-F135</f>
        <v>20</v>
      </c>
      <c r="U135" s="542"/>
      <c r="V135" s="541">
        <f t="shared" ref="V135" si="1102">P135</f>
        <v>20</v>
      </c>
      <c r="W135" s="543">
        <f t="shared" ref="W135" si="1103">T135-V135</f>
        <v>0</v>
      </c>
      <c r="X135" s="972" t="s">
        <v>549</v>
      </c>
      <c r="Y135" s="972" t="s">
        <v>492</v>
      </c>
      <c r="Z135" s="972" t="s">
        <v>29</v>
      </c>
      <c r="AA135" s="972">
        <v>2016</v>
      </c>
      <c r="AB135" s="993" t="s">
        <v>485</v>
      </c>
      <c r="AC135" s="973">
        <v>12</v>
      </c>
      <c r="AD135" s="974">
        <f t="shared" ref="AD135" si="1104">T135/AC135</f>
        <v>1.6666666666666667</v>
      </c>
      <c r="AE135" s="975">
        <v>25.45</v>
      </c>
      <c r="AF135" s="976">
        <f t="shared" ref="AF135" si="1105">AD135*AE135</f>
        <v>42.416666666666664</v>
      </c>
      <c r="AG135" s="1030" t="s">
        <v>279</v>
      </c>
      <c r="AH135" s="1007">
        <f t="shared" ref="AH135" si="1106">AF135</f>
        <v>42.416666666666664</v>
      </c>
      <c r="AI135" s="978">
        <f t="shared" ref="AI135" si="1107">AD135</f>
        <v>1.6666666666666667</v>
      </c>
      <c r="AJ135" s="982">
        <f t="shared" ref="AJ135" si="1108">T135</f>
        <v>20</v>
      </c>
      <c r="AK135" s="989"/>
      <c r="AL135" s="985"/>
      <c r="AM135" s="986"/>
    </row>
    <row r="136" spans="1:39">
      <c r="A136" s="999">
        <v>45775</v>
      </c>
      <c r="B136" s="992" t="s">
        <v>608</v>
      </c>
      <c r="C136" s="992" t="s">
        <v>208</v>
      </c>
      <c r="D136" s="993" t="s">
        <v>485</v>
      </c>
      <c r="E136" s="1029" t="s">
        <v>282</v>
      </c>
      <c r="F136" s="970">
        <v>158821</v>
      </c>
      <c r="G136" s="970"/>
      <c r="H136" s="970">
        <v>158821</v>
      </c>
      <c r="I136" s="970"/>
      <c r="J136" s="971">
        <f t="shared" ref="J136" si="1109">H136-F136</f>
        <v>0</v>
      </c>
      <c r="K136" s="970">
        <v>158821</v>
      </c>
      <c r="L136" s="541">
        <f t="shared" ref="L136" si="1110">K136-H136</f>
        <v>0</v>
      </c>
      <c r="M136" s="970">
        <v>159039</v>
      </c>
      <c r="N136" s="970"/>
      <c r="O136" s="541">
        <f t="shared" ref="O136" si="1111">M136-K136</f>
        <v>218</v>
      </c>
      <c r="P136" s="541">
        <f t="shared" ref="P136" si="1112">M136-H136</f>
        <v>218</v>
      </c>
      <c r="Q136" s="970">
        <v>159039</v>
      </c>
      <c r="R136" s="970"/>
      <c r="S136" s="971">
        <f t="shared" ref="S136" si="1113">Q136-M136</f>
        <v>0</v>
      </c>
      <c r="T136" s="542">
        <f t="shared" ref="T136" si="1114">Q136-F136</f>
        <v>218</v>
      </c>
      <c r="U136" s="542"/>
      <c r="V136" s="541">
        <f t="shared" ref="V136" si="1115">P136</f>
        <v>218</v>
      </c>
      <c r="W136" s="543">
        <f t="shared" ref="W136" si="1116">T136-V136</f>
        <v>0</v>
      </c>
      <c r="X136" s="972" t="s">
        <v>549</v>
      </c>
      <c r="Y136" s="972" t="s">
        <v>492</v>
      </c>
      <c r="Z136" s="972" t="s">
        <v>29</v>
      </c>
      <c r="AA136" s="972">
        <v>2016</v>
      </c>
      <c r="AB136" s="993" t="s">
        <v>485</v>
      </c>
      <c r="AC136" s="973">
        <v>12</v>
      </c>
      <c r="AD136" s="974">
        <f t="shared" ref="AD136" si="1117">T136/AC136</f>
        <v>18.166666666666668</v>
      </c>
      <c r="AE136" s="975">
        <v>25.45</v>
      </c>
      <c r="AF136" s="976">
        <f t="shared" ref="AF136" si="1118">AD136*AE136</f>
        <v>462.3416666666667</v>
      </c>
      <c r="AG136" s="1030" t="s">
        <v>279</v>
      </c>
      <c r="AH136" s="1007">
        <f t="shared" ref="AH136" si="1119">AF136</f>
        <v>462.3416666666667</v>
      </c>
      <c r="AI136" s="978">
        <f t="shared" ref="AI136" si="1120">AD136</f>
        <v>18.166666666666668</v>
      </c>
      <c r="AJ136" s="982">
        <f t="shared" ref="AJ136" si="1121">T136</f>
        <v>218</v>
      </c>
      <c r="AK136" s="1132" t="s">
        <v>439</v>
      </c>
      <c r="AL136" s="1088" t="s">
        <v>440</v>
      </c>
      <c r="AM136" s="1092" t="s">
        <v>2</v>
      </c>
    </row>
    <row r="137" spans="1:39">
      <c r="A137" s="999">
        <v>45776</v>
      </c>
      <c r="B137" s="992" t="s">
        <v>608</v>
      </c>
      <c r="C137" s="992" t="s">
        <v>208</v>
      </c>
      <c r="D137" s="993" t="s">
        <v>485</v>
      </c>
      <c r="E137" s="1029" t="s">
        <v>282</v>
      </c>
      <c r="F137" s="970">
        <v>159039</v>
      </c>
      <c r="G137" s="970"/>
      <c r="H137" s="970">
        <v>159039</v>
      </c>
      <c r="I137" s="970"/>
      <c r="J137" s="971">
        <f t="shared" ref="J137" si="1122">H137-F137</f>
        <v>0</v>
      </c>
      <c r="K137" s="970">
        <v>159039</v>
      </c>
      <c r="L137" s="541">
        <f t="shared" ref="L137" si="1123">K137-H137</f>
        <v>0</v>
      </c>
      <c r="M137" s="970">
        <v>159064</v>
      </c>
      <c r="N137" s="970"/>
      <c r="O137" s="541">
        <f t="shared" ref="O137" si="1124">M137-K137</f>
        <v>25</v>
      </c>
      <c r="P137" s="541">
        <f t="shared" ref="P137" si="1125">M137-H137</f>
        <v>25</v>
      </c>
      <c r="Q137" s="970">
        <v>159064</v>
      </c>
      <c r="R137" s="970"/>
      <c r="S137" s="971">
        <f t="shared" ref="S137" si="1126">Q137-M137</f>
        <v>0</v>
      </c>
      <c r="T137" s="542">
        <f t="shared" ref="T137" si="1127">Q137-F137</f>
        <v>25</v>
      </c>
      <c r="U137" s="542"/>
      <c r="V137" s="541">
        <f t="shared" ref="V137" si="1128">P137</f>
        <v>25</v>
      </c>
      <c r="W137" s="543">
        <f t="shared" ref="W137" si="1129">T137-V137</f>
        <v>0</v>
      </c>
      <c r="X137" s="972" t="s">
        <v>549</v>
      </c>
      <c r="Y137" s="972" t="s">
        <v>492</v>
      </c>
      <c r="Z137" s="972" t="s">
        <v>29</v>
      </c>
      <c r="AA137" s="972">
        <v>2016</v>
      </c>
      <c r="AB137" s="993" t="s">
        <v>485</v>
      </c>
      <c r="AC137" s="973">
        <v>12</v>
      </c>
      <c r="AD137" s="974">
        <f t="shared" ref="AD137" si="1130">T137/AC137</f>
        <v>2.0833333333333335</v>
      </c>
      <c r="AE137" s="975">
        <v>25.45</v>
      </c>
      <c r="AF137" s="976">
        <f t="shared" ref="AF137" si="1131">AD137*AE137</f>
        <v>53.020833333333336</v>
      </c>
      <c r="AG137" s="1030" t="s">
        <v>279</v>
      </c>
      <c r="AH137" s="1007">
        <f t="shared" ref="AH137" si="1132">AF137</f>
        <v>53.020833333333336</v>
      </c>
      <c r="AI137" s="978">
        <f t="shared" ref="AI137" si="1133">AD137</f>
        <v>2.0833333333333335</v>
      </c>
      <c r="AJ137" s="982">
        <f t="shared" ref="AJ137" si="1134">T137</f>
        <v>25</v>
      </c>
      <c r="AK137" s="1107">
        <f>SUM(AH135:AH137)</f>
        <v>557.7791666666667</v>
      </c>
      <c r="AL137" s="1067">
        <v>600</v>
      </c>
      <c r="AM137" s="1073">
        <v>45777</v>
      </c>
    </row>
    <row r="138" spans="1:39">
      <c r="A138" s="999">
        <v>45777</v>
      </c>
      <c r="B138" s="992" t="s">
        <v>608</v>
      </c>
      <c r="C138" s="992" t="s">
        <v>208</v>
      </c>
      <c r="D138" s="993" t="s">
        <v>485</v>
      </c>
      <c r="E138" s="1029" t="s">
        <v>282</v>
      </c>
      <c r="F138" s="970">
        <v>159064</v>
      </c>
      <c r="G138" s="970"/>
      <c r="H138" s="970">
        <v>159064</v>
      </c>
      <c r="I138" s="970"/>
      <c r="J138" s="971">
        <f t="shared" ref="J138" si="1135">H138-F138</f>
        <v>0</v>
      </c>
      <c r="K138" s="970">
        <v>159064</v>
      </c>
      <c r="L138" s="541">
        <f t="shared" ref="L138" si="1136">K138-H138</f>
        <v>0</v>
      </c>
      <c r="M138" s="970">
        <v>159117</v>
      </c>
      <c r="N138" s="970"/>
      <c r="O138" s="541">
        <f t="shared" ref="O138" si="1137">M138-K138</f>
        <v>53</v>
      </c>
      <c r="P138" s="541">
        <f t="shared" ref="P138" si="1138">M138-H138</f>
        <v>53</v>
      </c>
      <c r="Q138" s="970">
        <v>159117</v>
      </c>
      <c r="R138" s="970"/>
      <c r="S138" s="971">
        <f t="shared" ref="S138" si="1139">Q138-M138</f>
        <v>0</v>
      </c>
      <c r="T138" s="542">
        <f t="shared" ref="T138" si="1140">Q138-F138</f>
        <v>53</v>
      </c>
      <c r="U138" s="542"/>
      <c r="V138" s="541">
        <f t="shared" ref="V138" si="1141">P138</f>
        <v>53</v>
      </c>
      <c r="W138" s="543">
        <f t="shared" ref="W138" si="1142">T138-V138</f>
        <v>0</v>
      </c>
      <c r="X138" s="972" t="s">
        <v>549</v>
      </c>
      <c r="Y138" s="972" t="s">
        <v>492</v>
      </c>
      <c r="Z138" s="972" t="s">
        <v>29</v>
      </c>
      <c r="AA138" s="972">
        <v>2016</v>
      </c>
      <c r="AB138" s="993" t="s">
        <v>485</v>
      </c>
      <c r="AC138" s="973">
        <v>12</v>
      </c>
      <c r="AD138" s="974">
        <f t="shared" ref="AD138" si="1143">T138/AC138</f>
        <v>4.416666666666667</v>
      </c>
      <c r="AE138" s="975">
        <v>25.45</v>
      </c>
      <c r="AF138" s="976">
        <f t="shared" ref="AF138" si="1144">AD138*AE138</f>
        <v>112.40416666666667</v>
      </c>
      <c r="AG138" s="1030" t="s">
        <v>279</v>
      </c>
      <c r="AH138" s="1007">
        <f t="shared" ref="AH138" si="1145">AF138</f>
        <v>112.40416666666667</v>
      </c>
      <c r="AI138" s="978">
        <f t="shared" ref="AI138" si="1146">AD138</f>
        <v>4.416666666666667</v>
      </c>
      <c r="AJ138" s="982">
        <f t="shared" ref="AJ138" si="1147">T138</f>
        <v>53</v>
      </c>
      <c r="AK138" s="1132" t="s">
        <v>439</v>
      </c>
      <c r="AL138" s="1088" t="s">
        <v>440</v>
      </c>
      <c r="AM138" s="1092" t="s">
        <v>2</v>
      </c>
    </row>
    <row r="139" spans="1:39">
      <c r="A139" s="999">
        <v>45782</v>
      </c>
      <c r="B139" s="992" t="s">
        <v>608</v>
      </c>
      <c r="C139" s="992" t="s">
        <v>208</v>
      </c>
      <c r="D139" s="993" t="s">
        <v>485</v>
      </c>
      <c r="E139" s="1029" t="s">
        <v>282</v>
      </c>
      <c r="F139" s="970">
        <v>159117</v>
      </c>
      <c r="G139" s="970"/>
      <c r="H139" s="970">
        <v>159117</v>
      </c>
      <c r="I139" s="970"/>
      <c r="J139" s="971">
        <f t="shared" ref="J139" si="1148">H139-F139</f>
        <v>0</v>
      </c>
      <c r="K139" s="970">
        <v>159117</v>
      </c>
      <c r="L139" s="541">
        <f t="shared" ref="L139" si="1149">K139-H139</f>
        <v>0</v>
      </c>
      <c r="M139" s="970">
        <v>159302</v>
      </c>
      <c r="N139" s="970"/>
      <c r="O139" s="541">
        <f t="shared" ref="O139" si="1150">M139-K139</f>
        <v>185</v>
      </c>
      <c r="P139" s="541">
        <f t="shared" ref="P139" si="1151">M139-H139</f>
        <v>185</v>
      </c>
      <c r="Q139" s="970">
        <v>159302</v>
      </c>
      <c r="R139" s="970"/>
      <c r="S139" s="971">
        <f t="shared" ref="S139" si="1152">Q139-M139</f>
        <v>0</v>
      </c>
      <c r="T139" s="542">
        <f t="shared" ref="T139" si="1153">Q139-F139</f>
        <v>185</v>
      </c>
      <c r="U139" s="542"/>
      <c r="V139" s="541">
        <f t="shared" ref="V139" si="1154">P139</f>
        <v>185</v>
      </c>
      <c r="W139" s="543">
        <f t="shared" ref="W139" si="1155">T139-V139</f>
        <v>0</v>
      </c>
      <c r="X139" s="972" t="s">
        <v>549</v>
      </c>
      <c r="Y139" s="972" t="s">
        <v>492</v>
      </c>
      <c r="Z139" s="972" t="s">
        <v>29</v>
      </c>
      <c r="AA139" s="972">
        <v>2016</v>
      </c>
      <c r="AB139" s="993" t="s">
        <v>485</v>
      </c>
      <c r="AC139" s="973">
        <v>12</v>
      </c>
      <c r="AD139" s="974">
        <f t="shared" ref="AD139" si="1156">T139/AC139</f>
        <v>15.416666666666666</v>
      </c>
      <c r="AE139" s="975">
        <v>25.45</v>
      </c>
      <c r="AF139" s="976">
        <f t="shared" ref="AF139" si="1157">AD139*AE139</f>
        <v>392.35416666666663</v>
      </c>
      <c r="AG139" s="1030" t="s">
        <v>279</v>
      </c>
      <c r="AH139" s="1007">
        <f t="shared" ref="AH139" si="1158">AF139</f>
        <v>392.35416666666663</v>
      </c>
      <c r="AI139" s="978">
        <f t="shared" ref="AI139" si="1159">AD139</f>
        <v>15.416666666666666</v>
      </c>
      <c r="AJ139" s="982">
        <f t="shared" ref="AJ139" si="1160">T139</f>
        <v>185</v>
      </c>
      <c r="AK139" s="1107">
        <f>SUM(AH137:AH139)</f>
        <v>557.7791666666667</v>
      </c>
      <c r="AL139" s="1067">
        <v>600</v>
      </c>
      <c r="AM139" s="1073">
        <v>45783</v>
      </c>
    </row>
    <row r="140" spans="1:39">
      <c r="A140" s="999">
        <v>45783</v>
      </c>
      <c r="B140" s="992" t="s">
        <v>608</v>
      </c>
      <c r="C140" s="992" t="s">
        <v>208</v>
      </c>
      <c r="D140" s="993" t="s">
        <v>485</v>
      </c>
      <c r="E140" s="1029" t="s">
        <v>282</v>
      </c>
      <c r="F140" s="970">
        <v>159302</v>
      </c>
      <c r="G140" s="970"/>
      <c r="H140" s="970">
        <v>159302</v>
      </c>
      <c r="I140" s="970"/>
      <c r="J140" s="971">
        <f t="shared" ref="J140" si="1161">H140-F140</f>
        <v>0</v>
      </c>
      <c r="K140" s="970">
        <v>159302</v>
      </c>
      <c r="L140" s="541">
        <f t="shared" ref="L140" si="1162">K140-H140</f>
        <v>0</v>
      </c>
      <c r="M140" s="970">
        <v>159328</v>
      </c>
      <c r="N140" s="970"/>
      <c r="O140" s="541">
        <f t="shared" ref="O140" si="1163">M140-K140</f>
        <v>26</v>
      </c>
      <c r="P140" s="541">
        <f t="shared" ref="P140" si="1164">M140-H140</f>
        <v>26</v>
      </c>
      <c r="Q140" s="970">
        <v>159328</v>
      </c>
      <c r="R140" s="970"/>
      <c r="S140" s="971">
        <f t="shared" ref="S140" si="1165">Q140-M140</f>
        <v>0</v>
      </c>
      <c r="T140" s="542">
        <f t="shared" ref="T140" si="1166">Q140-F140</f>
        <v>26</v>
      </c>
      <c r="U140" s="542"/>
      <c r="V140" s="541">
        <f t="shared" ref="V140" si="1167">P140</f>
        <v>26</v>
      </c>
      <c r="W140" s="543">
        <f t="shared" ref="W140" si="1168">T140-V140</f>
        <v>0</v>
      </c>
      <c r="X140" s="972" t="s">
        <v>549</v>
      </c>
      <c r="Y140" s="972" t="s">
        <v>492</v>
      </c>
      <c r="Z140" s="972" t="s">
        <v>29</v>
      </c>
      <c r="AA140" s="972">
        <v>2016</v>
      </c>
      <c r="AB140" s="993" t="s">
        <v>485</v>
      </c>
      <c r="AC140" s="973">
        <v>12</v>
      </c>
      <c r="AD140" s="974">
        <f t="shared" ref="AD140" si="1169">T140/AC140</f>
        <v>2.1666666666666665</v>
      </c>
      <c r="AE140" s="975">
        <v>25.45</v>
      </c>
      <c r="AF140" s="976">
        <f t="shared" ref="AF140" si="1170">AD140*AE140</f>
        <v>55.141666666666659</v>
      </c>
      <c r="AG140" s="1030" t="s">
        <v>279</v>
      </c>
      <c r="AH140" s="1007">
        <f t="shared" ref="AH140" si="1171">AF140</f>
        <v>55.141666666666659</v>
      </c>
      <c r="AI140" s="978">
        <f t="shared" ref="AI140" si="1172">AD140</f>
        <v>2.1666666666666665</v>
      </c>
      <c r="AJ140" s="982">
        <f t="shared" ref="AJ140" si="1173">T140</f>
        <v>26</v>
      </c>
      <c r="AK140" s="987"/>
      <c r="AL140" s="988"/>
    </row>
    <row r="141" spans="1:39">
      <c r="A141" s="999">
        <v>45784</v>
      </c>
      <c r="B141" s="992" t="s">
        <v>608</v>
      </c>
      <c r="C141" s="992" t="s">
        <v>208</v>
      </c>
      <c r="D141" s="993" t="s">
        <v>485</v>
      </c>
      <c r="E141" s="1029" t="s">
        <v>282</v>
      </c>
      <c r="F141" s="970">
        <v>159328</v>
      </c>
      <c r="G141" s="970"/>
      <c r="H141" s="970">
        <v>159328</v>
      </c>
      <c r="I141" s="970"/>
      <c r="J141" s="971">
        <f t="shared" ref="J141" si="1174">H141-F141</f>
        <v>0</v>
      </c>
      <c r="K141" s="970">
        <v>159328</v>
      </c>
      <c r="L141" s="541">
        <f t="shared" ref="L141" si="1175">K141-H141</f>
        <v>0</v>
      </c>
      <c r="M141" s="970">
        <v>159394</v>
      </c>
      <c r="N141" s="970"/>
      <c r="O141" s="541">
        <f t="shared" ref="O141" si="1176">M141-K141</f>
        <v>66</v>
      </c>
      <c r="P141" s="541">
        <f t="shared" ref="P141" si="1177">M141-H141</f>
        <v>66</v>
      </c>
      <c r="Q141" s="970">
        <v>159394</v>
      </c>
      <c r="R141" s="970"/>
      <c r="S141" s="971">
        <f t="shared" ref="S141" si="1178">Q141-M141</f>
        <v>0</v>
      </c>
      <c r="T141" s="542">
        <f t="shared" ref="T141" si="1179">Q141-F141</f>
        <v>66</v>
      </c>
      <c r="U141" s="542"/>
      <c r="V141" s="541">
        <f t="shared" ref="V141" si="1180">P141</f>
        <v>66</v>
      </c>
      <c r="W141" s="543">
        <f t="shared" ref="W141" si="1181">T141-V141</f>
        <v>0</v>
      </c>
      <c r="X141" s="972" t="s">
        <v>549</v>
      </c>
      <c r="Y141" s="972" t="s">
        <v>492</v>
      </c>
      <c r="Z141" s="972" t="s">
        <v>29</v>
      </c>
      <c r="AA141" s="972">
        <v>2016</v>
      </c>
      <c r="AB141" s="993" t="s">
        <v>485</v>
      </c>
      <c r="AC141" s="973">
        <v>12</v>
      </c>
      <c r="AD141" s="974">
        <f t="shared" ref="AD141" si="1182">T141/AC141</f>
        <v>5.5</v>
      </c>
      <c r="AE141" s="975">
        <v>25.45</v>
      </c>
      <c r="AF141" s="976">
        <f t="shared" ref="AF141" si="1183">AD141*AE141</f>
        <v>139.97499999999999</v>
      </c>
      <c r="AG141" s="1030" t="s">
        <v>279</v>
      </c>
      <c r="AH141" s="1007">
        <f t="shared" ref="AH141" si="1184">AF141</f>
        <v>139.97499999999999</v>
      </c>
      <c r="AI141" s="978">
        <f t="shared" ref="AI141" si="1185">AD141</f>
        <v>5.5</v>
      </c>
      <c r="AJ141" s="982">
        <f t="shared" ref="AJ141" si="1186">T141</f>
        <v>66</v>
      </c>
      <c r="AK141" s="987"/>
      <c r="AL141" s="988"/>
    </row>
    <row r="142" spans="1:39">
      <c r="A142" s="999">
        <v>45785</v>
      </c>
      <c r="B142" s="992" t="s">
        <v>608</v>
      </c>
      <c r="C142" s="992" t="s">
        <v>208</v>
      </c>
      <c r="D142" s="993" t="s">
        <v>485</v>
      </c>
      <c r="E142" s="1029" t="s">
        <v>282</v>
      </c>
      <c r="F142" s="970">
        <v>159394</v>
      </c>
      <c r="G142" s="970"/>
      <c r="H142" s="970">
        <v>159394</v>
      </c>
      <c r="I142" s="970"/>
      <c r="J142" s="971">
        <f t="shared" ref="J142" si="1187">H142-F142</f>
        <v>0</v>
      </c>
      <c r="K142" s="970">
        <v>159394</v>
      </c>
      <c r="L142" s="541">
        <f t="shared" ref="L142" si="1188">K142-H142</f>
        <v>0</v>
      </c>
      <c r="M142" s="970">
        <v>159436</v>
      </c>
      <c r="N142" s="970"/>
      <c r="O142" s="541">
        <f t="shared" ref="O142" si="1189">M142-K142</f>
        <v>42</v>
      </c>
      <c r="P142" s="541">
        <f t="shared" ref="P142" si="1190">M142-H142</f>
        <v>42</v>
      </c>
      <c r="Q142" s="970">
        <v>159436</v>
      </c>
      <c r="R142" s="970"/>
      <c r="S142" s="971">
        <f t="shared" ref="S142" si="1191">Q142-M142</f>
        <v>0</v>
      </c>
      <c r="T142" s="542">
        <f t="shared" ref="T142" si="1192">Q142-F142</f>
        <v>42</v>
      </c>
      <c r="U142" s="542"/>
      <c r="V142" s="541">
        <f t="shared" ref="V142" si="1193">P142</f>
        <v>42</v>
      </c>
      <c r="W142" s="543">
        <f t="shared" ref="W142" si="1194">T142-V142</f>
        <v>0</v>
      </c>
      <c r="X142" s="972" t="s">
        <v>549</v>
      </c>
      <c r="Y142" s="972" t="s">
        <v>492</v>
      </c>
      <c r="Z142" s="972" t="s">
        <v>29</v>
      </c>
      <c r="AA142" s="972">
        <v>2016</v>
      </c>
      <c r="AB142" s="993" t="s">
        <v>485</v>
      </c>
      <c r="AC142" s="973">
        <v>12</v>
      </c>
      <c r="AD142" s="974">
        <f t="shared" ref="AD142" si="1195">T142/AC142</f>
        <v>3.5</v>
      </c>
      <c r="AE142" s="975">
        <v>25.45</v>
      </c>
      <c r="AF142" s="976">
        <f t="shared" ref="AF142" si="1196">AD142*AE142</f>
        <v>89.075000000000003</v>
      </c>
      <c r="AG142" s="1030" t="s">
        <v>279</v>
      </c>
      <c r="AH142" s="1007">
        <f t="shared" ref="AH142" si="1197">AF142</f>
        <v>89.075000000000003</v>
      </c>
      <c r="AI142" s="978">
        <f t="shared" ref="AI142" si="1198">AD142</f>
        <v>3.5</v>
      </c>
      <c r="AJ142" s="982">
        <f t="shared" ref="AJ142" si="1199">T142</f>
        <v>42</v>
      </c>
      <c r="AK142" s="989"/>
      <c r="AL142" s="985"/>
      <c r="AM142" s="986"/>
    </row>
    <row r="143" spans="1:39">
      <c r="A143" s="999">
        <v>45786</v>
      </c>
      <c r="B143" s="992" t="s">
        <v>608</v>
      </c>
      <c r="C143" s="992" t="s">
        <v>208</v>
      </c>
      <c r="D143" s="993" t="s">
        <v>485</v>
      </c>
      <c r="E143" s="1029" t="s">
        <v>282</v>
      </c>
      <c r="F143" s="970">
        <v>159436</v>
      </c>
      <c r="G143" s="970"/>
      <c r="H143" s="970">
        <v>159436</v>
      </c>
      <c r="I143" s="970"/>
      <c r="J143" s="971">
        <f t="shared" ref="J143" si="1200">H143-F143</f>
        <v>0</v>
      </c>
      <c r="K143" s="970">
        <v>159436</v>
      </c>
      <c r="L143" s="541">
        <f t="shared" ref="L143" si="1201">K143-H143</f>
        <v>0</v>
      </c>
      <c r="M143" s="970">
        <v>159522</v>
      </c>
      <c r="N143" s="970"/>
      <c r="O143" s="541">
        <f t="shared" ref="O143" si="1202">M143-K143</f>
        <v>86</v>
      </c>
      <c r="P143" s="541">
        <f t="shared" ref="P143" si="1203">M143-H143</f>
        <v>86</v>
      </c>
      <c r="Q143" s="970">
        <v>159522</v>
      </c>
      <c r="R143" s="970"/>
      <c r="S143" s="971">
        <f t="shared" ref="S143" si="1204">Q143-M143</f>
        <v>0</v>
      </c>
      <c r="T143" s="542">
        <f t="shared" ref="T143" si="1205">Q143-F143</f>
        <v>86</v>
      </c>
      <c r="U143" s="542"/>
      <c r="V143" s="541">
        <f t="shared" ref="V143" si="1206">P143</f>
        <v>86</v>
      </c>
      <c r="W143" s="543">
        <f t="shared" ref="W143" si="1207">T143-V143</f>
        <v>0</v>
      </c>
      <c r="X143" s="972" t="s">
        <v>549</v>
      </c>
      <c r="Y143" s="972" t="s">
        <v>492</v>
      </c>
      <c r="Z143" s="972" t="s">
        <v>29</v>
      </c>
      <c r="AA143" s="972">
        <v>2016</v>
      </c>
      <c r="AB143" s="993" t="s">
        <v>485</v>
      </c>
      <c r="AC143" s="973">
        <v>12</v>
      </c>
      <c r="AD143" s="974">
        <f t="shared" ref="AD143" si="1208">T143/AC143</f>
        <v>7.166666666666667</v>
      </c>
      <c r="AE143" s="975">
        <v>25.45</v>
      </c>
      <c r="AF143" s="976">
        <f t="shared" ref="AF143" si="1209">AD143*AE143</f>
        <v>182.39166666666668</v>
      </c>
      <c r="AG143" s="1030" t="s">
        <v>279</v>
      </c>
      <c r="AH143" s="1007">
        <f t="shared" ref="AH143" si="1210">AF143</f>
        <v>182.39166666666668</v>
      </c>
      <c r="AI143" s="978">
        <f t="shared" ref="AI143" si="1211">AD143</f>
        <v>7.166666666666667</v>
      </c>
      <c r="AJ143" s="982">
        <f t="shared" ref="AJ143" si="1212">T143</f>
        <v>86</v>
      </c>
      <c r="AK143" s="989"/>
      <c r="AL143" s="985"/>
      <c r="AM143" s="991"/>
    </row>
    <row r="144" spans="1:39">
      <c r="A144" s="999">
        <v>45787</v>
      </c>
      <c r="B144" s="992" t="s">
        <v>590</v>
      </c>
      <c r="C144" s="992" t="s">
        <v>26</v>
      </c>
      <c r="D144" s="993" t="s">
        <v>591</v>
      </c>
      <c r="E144" s="1029" t="s">
        <v>282</v>
      </c>
      <c r="F144" s="970">
        <v>159522</v>
      </c>
      <c r="G144" s="970"/>
      <c r="H144" s="970">
        <v>159522</v>
      </c>
      <c r="I144" s="970"/>
      <c r="J144" s="971">
        <f t="shared" ref="J144" si="1213">H144-F144</f>
        <v>0</v>
      </c>
      <c r="K144" s="970">
        <v>159522</v>
      </c>
      <c r="L144" s="541">
        <f t="shared" ref="L144" si="1214">K144-H144</f>
        <v>0</v>
      </c>
      <c r="M144" s="970">
        <v>159531</v>
      </c>
      <c r="N144" s="970"/>
      <c r="O144" s="541">
        <f t="shared" ref="O144" si="1215">M144-K144</f>
        <v>9</v>
      </c>
      <c r="P144" s="541">
        <f t="shared" ref="P144" si="1216">M144-H144</f>
        <v>9</v>
      </c>
      <c r="Q144" s="970">
        <v>159531</v>
      </c>
      <c r="R144" s="970"/>
      <c r="S144" s="971">
        <f t="shared" ref="S144" si="1217">Q144-M144</f>
        <v>0</v>
      </c>
      <c r="T144" s="542">
        <f t="shared" ref="T144" si="1218">Q144-F144</f>
        <v>9</v>
      </c>
      <c r="U144" s="542"/>
      <c r="V144" s="541">
        <f t="shared" ref="V144" si="1219">P144</f>
        <v>9</v>
      </c>
      <c r="W144" s="543">
        <f t="shared" ref="W144" si="1220">T144-V144</f>
        <v>0</v>
      </c>
      <c r="X144" s="972" t="s">
        <v>549</v>
      </c>
      <c r="Y144" s="972" t="s">
        <v>492</v>
      </c>
      <c r="Z144" s="972" t="s">
        <v>29</v>
      </c>
      <c r="AA144" s="972">
        <v>2016</v>
      </c>
      <c r="AB144" s="993" t="s">
        <v>485</v>
      </c>
      <c r="AC144" s="973">
        <v>12</v>
      </c>
      <c r="AD144" s="974">
        <f t="shared" ref="AD144" si="1221">T144/AC144</f>
        <v>0.75</v>
      </c>
      <c r="AE144" s="975">
        <v>25.45</v>
      </c>
      <c r="AF144" s="976">
        <f t="shared" ref="AF144" si="1222">AD144*AE144</f>
        <v>19.087499999999999</v>
      </c>
      <c r="AG144" s="1030" t="s">
        <v>279</v>
      </c>
      <c r="AH144" s="1007">
        <f t="shared" ref="AH144" si="1223">AF144</f>
        <v>19.087499999999999</v>
      </c>
      <c r="AI144" s="978">
        <f t="shared" ref="AI144" si="1224">AD144</f>
        <v>0.75</v>
      </c>
      <c r="AJ144" s="982">
        <f t="shared" ref="AJ144" si="1225">T144</f>
        <v>9</v>
      </c>
      <c r="AK144" s="1132" t="s">
        <v>439</v>
      </c>
      <c r="AL144" s="1088" t="s">
        <v>440</v>
      </c>
      <c r="AM144" s="1092" t="s">
        <v>2</v>
      </c>
    </row>
    <row r="145" spans="1:39">
      <c r="A145" s="999">
        <v>45790</v>
      </c>
      <c r="B145" s="992" t="s">
        <v>523</v>
      </c>
      <c r="C145" s="992" t="s">
        <v>484</v>
      </c>
      <c r="D145" s="993" t="s">
        <v>484</v>
      </c>
      <c r="E145" s="1029" t="s">
        <v>282</v>
      </c>
      <c r="F145" s="970">
        <v>159531</v>
      </c>
      <c r="G145" s="970"/>
      <c r="H145" s="970">
        <v>159531</v>
      </c>
      <c r="I145" s="970"/>
      <c r="J145" s="971">
        <f t="shared" ref="J145" si="1226">H145-F145</f>
        <v>0</v>
      </c>
      <c r="K145" s="970">
        <v>159531</v>
      </c>
      <c r="L145" s="541">
        <f t="shared" ref="L145" si="1227">K145-H145</f>
        <v>0</v>
      </c>
      <c r="M145" s="970">
        <v>159586</v>
      </c>
      <c r="N145" s="970"/>
      <c r="O145" s="541">
        <f t="shared" ref="O145" si="1228">M145-K145</f>
        <v>55</v>
      </c>
      <c r="P145" s="541">
        <f t="shared" ref="P145" si="1229">M145-H145</f>
        <v>55</v>
      </c>
      <c r="Q145" s="970">
        <v>159586</v>
      </c>
      <c r="R145" s="970"/>
      <c r="S145" s="971">
        <f t="shared" ref="S145" si="1230">Q145-M145</f>
        <v>0</v>
      </c>
      <c r="T145" s="542">
        <f t="shared" ref="T145" si="1231">Q145-F145</f>
        <v>55</v>
      </c>
      <c r="U145" s="542"/>
      <c r="V145" s="541">
        <f t="shared" ref="V145" si="1232">P145</f>
        <v>55</v>
      </c>
      <c r="W145" s="543">
        <f t="shared" ref="W145" si="1233">T145-V145</f>
        <v>0</v>
      </c>
      <c r="X145" s="972" t="s">
        <v>549</v>
      </c>
      <c r="Y145" s="972" t="s">
        <v>492</v>
      </c>
      <c r="Z145" s="972" t="s">
        <v>29</v>
      </c>
      <c r="AA145" s="972">
        <v>2016</v>
      </c>
      <c r="AB145" s="993" t="s">
        <v>485</v>
      </c>
      <c r="AC145" s="973">
        <v>12</v>
      </c>
      <c r="AD145" s="974">
        <f t="shared" ref="AD145" si="1234">T145/AC145</f>
        <v>4.583333333333333</v>
      </c>
      <c r="AE145" s="975">
        <v>25.45</v>
      </c>
      <c r="AF145" s="976">
        <f t="shared" ref="AF145" si="1235">AD145*AE145</f>
        <v>116.64583333333333</v>
      </c>
      <c r="AG145" s="1030" t="s">
        <v>279</v>
      </c>
      <c r="AH145" s="1007">
        <f t="shared" ref="AH145" si="1236">AF145</f>
        <v>116.64583333333333</v>
      </c>
      <c r="AI145" s="978">
        <f t="shared" ref="AI145" si="1237">AD145</f>
        <v>4.583333333333333</v>
      </c>
      <c r="AJ145" s="982">
        <f t="shared" ref="AJ145" si="1238">T145</f>
        <v>55</v>
      </c>
      <c r="AK145" s="1107">
        <f>SUM(AH140:AH145)</f>
        <v>602.31666666666672</v>
      </c>
      <c r="AL145" s="1067">
        <v>700</v>
      </c>
      <c r="AM145" s="1073">
        <v>45792</v>
      </c>
    </row>
    <row r="146" spans="1:39">
      <c r="A146" s="999">
        <v>45792</v>
      </c>
      <c r="B146" s="992" t="s">
        <v>483</v>
      </c>
      <c r="C146" s="992" t="s">
        <v>208</v>
      </c>
      <c r="D146" s="993" t="s">
        <v>485</v>
      </c>
      <c r="E146" s="1029" t="s">
        <v>282</v>
      </c>
      <c r="F146" s="970">
        <v>159586</v>
      </c>
      <c r="G146" s="970"/>
      <c r="H146" s="970">
        <v>159586</v>
      </c>
      <c r="I146" s="970"/>
      <c r="J146" s="971">
        <f t="shared" ref="J146" si="1239">H146-F146</f>
        <v>0</v>
      </c>
      <c r="K146" s="970">
        <v>159586</v>
      </c>
      <c r="L146" s="541">
        <f t="shared" ref="L146" si="1240">K146-H146</f>
        <v>0</v>
      </c>
      <c r="M146" s="970">
        <v>159616</v>
      </c>
      <c r="N146" s="970"/>
      <c r="O146" s="541">
        <f t="shared" ref="O146" si="1241">M146-K146</f>
        <v>30</v>
      </c>
      <c r="P146" s="541">
        <f t="shared" ref="P146" si="1242">M146-H146</f>
        <v>30</v>
      </c>
      <c r="Q146" s="970">
        <v>159616</v>
      </c>
      <c r="R146" s="970"/>
      <c r="S146" s="971">
        <f t="shared" ref="S146" si="1243">Q146-M146</f>
        <v>0</v>
      </c>
      <c r="T146" s="542">
        <f t="shared" ref="T146" si="1244">Q146-F146</f>
        <v>30</v>
      </c>
      <c r="U146" s="542"/>
      <c r="V146" s="541">
        <f t="shared" ref="V146" si="1245">P146</f>
        <v>30</v>
      </c>
      <c r="W146" s="543">
        <f t="shared" ref="W146" si="1246">T146-V146</f>
        <v>0</v>
      </c>
      <c r="X146" s="972" t="s">
        <v>549</v>
      </c>
      <c r="Y146" s="972" t="s">
        <v>492</v>
      </c>
      <c r="Z146" s="972" t="s">
        <v>29</v>
      </c>
      <c r="AA146" s="972">
        <v>2016</v>
      </c>
      <c r="AB146" s="993" t="s">
        <v>485</v>
      </c>
      <c r="AC146" s="973">
        <v>12</v>
      </c>
      <c r="AD146" s="974">
        <f t="shared" ref="AD146" si="1247">T146/AC146</f>
        <v>2.5</v>
      </c>
      <c r="AE146" s="975">
        <v>25.45</v>
      </c>
      <c r="AF146" s="976">
        <f t="shared" ref="AF146" si="1248">AD146*AE146</f>
        <v>63.625</v>
      </c>
      <c r="AG146" s="1030" t="s">
        <v>279</v>
      </c>
      <c r="AH146" s="1007">
        <f t="shared" ref="AH146" si="1249">AF146</f>
        <v>63.625</v>
      </c>
      <c r="AI146" s="978">
        <f t="shared" ref="AI146" si="1250">AD146</f>
        <v>2.5</v>
      </c>
      <c r="AJ146" s="982">
        <f t="shared" ref="AJ146" si="1251">T146</f>
        <v>30</v>
      </c>
      <c r="AK146" s="989"/>
      <c r="AL146" s="985"/>
      <c r="AM146" s="986"/>
    </row>
    <row r="147" spans="1:39">
      <c r="A147" s="999">
        <v>45793</v>
      </c>
      <c r="B147" s="992" t="s">
        <v>483</v>
      </c>
      <c r="C147" s="992" t="s">
        <v>208</v>
      </c>
      <c r="D147" s="993" t="s">
        <v>434</v>
      </c>
      <c r="E147" s="1029" t="s">
        <v>282</v>
      </c>
      <c r="F147" s="970">
        <v>159616</v>
      </c>
      <c r="G147" s="970"/>
      <c r="H147" s="970">
        <v>159616</v>
      </c>
      <c r="I147" s="970"/>
      <c r="J147" s="971">
        <f t="shared" ref="J147" si="1252">H147-F147</f>
        <v>0</v>
      </c>
      <c r="K147" s="970">
        <v>159616</v>
      </c>
      <c r="L147" s="541">
        <f t="shared" ref="L147" si="1253">K147-H147</f>
        <v>0</v>
      </c>
      <c r="M147" s="970">
        <v>159735</v>
      </c>
      <c r="N147" s="970"/>
      <c r="O147" s="541">
        <f t="shared" ref="O147" si="1254">M147-K147</f>
        <v>119</v>
      </c>
      <c r="P147" s="541">
        <f t="shared" ref="P147" si="1255">M147-H147</f>
        <v>119</v>
      </c>
      <c r="Q147" s="970">
        <v>159735</v>
      </c>
      <c r="R147" s="970"/>
      <c r="S147" s="971">
        <f t="shared" ref="S147" si="1256">Q147-M147</f>
        <v>0</v>
      </c>
      <c r="T147" s="542">
        <f t="shared" ref="T147" si="1257">Q147-F147</f>
        <v>119</v>
      </c>
      <c r="U147" s="542"/>
      <c r="V147" s="541">
        <f t="shared" ref="V147" si="1258">P147</f>
        <v>119</v>
      </c>
      <c r="W147" s="543">
        <f t="shared" ref="W147" si="1259">T147-V147</f>
        <v>0</v>
      </c>
      <c r="X147" s="972" t="s">
        <v>549</v>
      </c>
      <c r="Y147" s="972" t="s">
        <v>492</v>
      </c>
      <c r="Z147" s="972" t="s">
        <v>29</v>
      </c>
      <c r="AA147" s="972">
        <v>2016</v>
      </c>
      <c r="AB147" s="993" t="s">
        <v>485</v>
      </c>
      <c r="AC147" s="973">
        <v>12</v>
      </c>
      <c r="AD147" s="974">
        <f t="shared" ref="AD147" si="1260">T147/AC147</f>
        <v>9.9166666666666661</v>
      </c>
      <c r="AE147" s="975">
        <v>25.45</v>
      </c>
      <c r="AF147" s="976">
        <f t="shared" ref="AF147" si="1261">AD147*AE147</f>
        <v>252.37916666666663</v>
      </c>
      <c r="AG147" s="1030" t="s">
        <v>279</v>
      </c>
      <c r="AH147" s="1007">
        <f t="shared" ref="AH147" si="1262">AF147</f>
        <v>252.37916666666663</v>
      </c>
      <c r="AI147" s="978">
        <f t="shared" ref="AI147" si="1263">AD147</f>
        <v>9.9166666666666661</v>
      </c>
      <c r="AJ147" s="982">
        <f t="shared" ref="AJ147" si="1264">T147</f>
        <v>119</v>
      </c>
      <c r="AK147" s="989"/>
      <c r="AL147" s="985"/>
      <c r="AM147" s="991"/>
    </row>
    <row r="148" spans="1:39">
      <c r="A148" s="999">
        <v>45796</v>
      </c>
      <c r="B148" s="992" t="s">
        <v>483</v>
      </c>
      <c r="C148" s="992" t="s">
        <v>208</v>
      </c>
      <c r="D148" s="993" t="s">
        <v>485</v>
      </c>
      <c r="E148" s="1029" t="s">
        <v>282</v>
      </c>
      <c r="F148" s="970">
        <v>159735</v>
      </c>
      <c r="G148" s="970"/>
      <c r="H148" s="970">
        <v>159735</v>
      </c>
      <c r="I148" s="970"/>
      <c r="J148" s="971">
        <f t="shared" ref="J148" si="1265">H148-F148</f>
        <v>0</v>
      </c>
      <c r="K148" s="970">
        <v>159735</v>
      </c>
      <c r="L148" s="541">
        <f t="shared" ref="L148" si="1266">K148-H148</f>
        <v>0</v>
      </c>
      <c r="M148" s="970">
        <v>159787</v>
      </c>
      <c r="N148" s="970"/>
      <c r="O148" s="541">
        <f t="shared" ref="O148" si="1267">M148-K148</f>
        <v>52</v>
      </c>
      <c r="P148" s="541">
        <f t="shared" ref="P148" si="1268">M148-H148</f>
        <v>52</v>
      </c>
      <c r="Q148" s="970">
        <v>159787</v>
      </c>
      <c r="R148" s="970"/>
      <c r="S148" s="971">
        <f t="shared" ref="S148" si="1269">Q148-M148</f>
        <v>0</v>
      </c>
      <c r="T148" s="542">
        <f t="shared" ref="T148" si="1270">Q148-F148</f>
        <v>52</v>
      </c>
      <c r="U148" s="542"/>
      <c r="V148" s="541">
        <f t="shared" ref="V148" si="1271">P148</f>
        <v>52</v>
      </c>
      <c r="W148" s="543">
        <f t="shared" ref="W148" si="1272">T148-V148</f>
        <v>0</v>
      </c>
      <c r="X148" s="972" t="s">
        <v>549</v>
      </c>
      <c r="Y148" s="972" t="s">
        <v>492</v>
      </c>
      <c r="Z148" s="972" t="s">
        <v>29</v>
      </c>
      <c r="AA148" s="972">
        <v>2016</v>
      </c>
      <c r="AB148" s="993" t="s">
        <v>485</v>
      </c>
      <c r="AC148" s="973">
        <v>12</v>
      </c>
      <c r="AD148" s="974">
        <f t="shared" ref="AD148" si="1273">T148/AC148</f>
        <v>4.333333333333333</v>
      </c>
      <c r="AE148" s="975">
        <v>25.45</v>
      </c>
      <c r="AF148" s="976">
        <f t="shared" ref="AF148" si="1274">AD148*AE148</f>
        <v>110.28333333333332</v>
      </c>
      <c r="AG148" s="1030" t="s">
        <v>279</v>
      </c>
      <c r="AH148" s="1007">
        <f t="shared" ref="AH148" si="1275">AF148</f>
        <v>110.28333333333332</v>
      </c>
      <c r="AI148" s="978">
        <f t="shared" ref="AI148" si="1276">AD148</f>
        <v>4.333333333333333</v>
      </c>
      <c r="AJ148" s="982">
        <f t="shared" ref="AJ148" si="1277">T148</f>
        <v>52</v>
      </c>
      <c r="AK148" s="1132" t="s">
        <v>439</v>
      </c>
      <c r="AL148" s="1088" t="s">
        <v>440</v>
      </c>
      <c r="AM148" s="1092" t="s">
        <v>2</v>
      </c>
    </row>
    <row r="149" spans="1:39">
      <c r="A149" s="999">
        <v>45797</v>
      </c>
      <c r="B149" s="992" t="s">
        <v>483</v>
      </c>
      <c r="C149" s="992" t="s">
        <v>208</v>
      </c>
      <c r="D149" s="993" t="s">
        <v>485</v>
      </c>
      <c r="E149" s="1029" t="s">
        <v>282</v>
      </c>
      <c r="F149" s="970">
        <v>159787</v>
      </c>
      <c r="G149" s="970"/>
      <c r="H149" s="970">
        <v>159787</v>
      </c>
      <c r="I149" s="970"/>
      <c r="J149" s="971">
        <f t="shared" ref="J149" si="1278">H149-F149</f>
        <v>0</v>
      </c>
      <c r="K149" s="970">
        <v>159787</v>
      </c>
      <c r="L149" s="541">
        <f t="shared" ref="L149" si="1279">K149-H149</f>
        <v>0</v>
      </c>
      <c r="M149" s="970">
        <v>159845</v>
      </c>
      <c r="N149" s="970"/>
      <c r="O149" s="541">
        <f t="shared" ref="O149" si="1280">M149-K149</f>
        <v>58</v>
      </c>
      <c r="P149" s="541">
        <f t="shared" ref="P149" si="1281">M149-H149</f>
        <v>58</v>
      </c>
      <c r="Q149" s="970">
        <v>159845</v>
      </c>
      <c r="R149" s="970"/>
      <c r="S149" s="971">
        <f t="shared" ref="S149" si="1282">Q149-M149</f>
        <v>0</v>
      </c>
      <c r="T149" s="542">
        <f t="shared" ref="T149" si="1283">Q149-F149</f>
        <v>58</v>
      </c>
      <c r="U149" s="542"/>
      <c r="V149" s="541">
        <f t="shared" ref="V149" si="1284">P149</f>
        <v>58</v>
      </c>
      <c r="W149" s="543">
        <f t="shared" ref="W149" si="1285">T149-V149</f>
        <v>0</v>
      </c>
      <c r="X149" s="972" t="s">
        <v>549</v>
      </c>
      <c r="Y149" s="972" t="s">
        <v>492</v>
      </c>
      <c r="Z149" s="972" t="s">
        <v>29</v>
      </c>
      <c r="AA149" s="972">
        <v>2016</v>
      </c>
      <c r="AB149" s="993" t="s">
        <v>485</v>
      </c>
      <c r="AC149" s="973">
        <v>12</v>
      </c>
      <c r="AD149" s="974">
        <f t="shared" ref="AD149" si="1286">T149/AC149</f>
        <v>4.833333333333333</v>
      </c>
      <c r="AE149" s="975">
        <v>25.45</v>
      </c>
      <c r="AF149" s="976">
        <f t="shared" ref="AF149" si="1287">AD149*AE149</f>
        <v>123.00833333333333</v>
      </c>
      <c r="AG149" s="1030" t="s">
        <v>279</v>
      </c>
      <c r="AH149" s="1007">
        <f t="shared" ref="AH149" si="1288">AF149</f>
        <v>123.00833333333333</v>
      </c>
      <c r="AI149" s="978">
        <f t="shared" ref="AI149" si="1289">AD149</f>
        <v>4.833333333333333</v>
      </c>
      <c r="AJ149" s="982">
        <f t="shared" ref="AJ149" si="1290">T149</f>
        <v>58</v>
      </c>
      <c r="AK149" s="1107">
        <f>SUM(AH146:AH149)</f>
        <v>549.29583333333323</v>
      </c>
      <c r="AL149" s="1067">
        <v>600</v>
      </c>
      <c r="AM149" s="1073">
        <v>45798</v>
      </c>
    </row>
    <row r="150" spans="1:39">
      <c r="A150" s="999">
        <v>45798</v>
      </c>
      <c r="B150" s="992" t="s">
        <v>483</v>
      </c>
      <c r="C150" s="992" t="s">
        <v>208</v>
      </c>
      <c r="D150" s="993" t="s">
        <v>485</v>
      </c>
      <c r="E150" s="1029" t="s">
        <v>282</v>
      </c>
      <c r="F150" s="970">
        <v>159845</v>
      </c>
      <c r="G150" s="970"/>
      <c r="H150" s="970">
        <v>159845</v>
      </c>
      <c r="I150" s="970"/>
      <c r="J150" s="971">
        <f t="shared" ref="J150" si="1291">H150-F150</f>
        <v>0</v>
      </c>
      <c r="K150" s="970">
        <v>159845</v>
      </c>
      <c r="L150" s="541">
        <f t="shared" ref="L150" si="1292">K150-H150</f>
        <v>0</v>
      </c>
      <c r="M150" s="970">
        <v>159903</v>
      </c>
      <c r="N150" s="970"/>
      <c r="O150" s="541">
        <f t="shared" ref="O150" si="1293">M150-K150</f>
        <v>58</v>
      </c>
      <c r="P150" s="541">
        <f t="shared" ref="P150" si="1294">M150-H150</f>
        <v>58</v>
      </c>
      <c r="Q150" s="970">
        <v>159903</v>
      </c>
      <c r="R150" s="970"/>
      <c r="S150" s="971">
        <f t="shared" ref="S150" si="1295">Q150-M150</f>
        <v>0</v>
      </c>
      <c r="T150" s="542">
        <f t="shared" ref="T150" si="1296">Q150-F150</f>
        <v>58</v>
      </c>
      <c r="U150" s="542"/>
      <c r="V150" s="541">
        <f t="shared" ref="V150" si="1297">P150</f>
        <v>58</v>
      </c>
      <c r="W150" s="543">
        <f t="shared" ref="W150" si="1298">T150-V150</f>
        <v>0</v>
      </c>
      <c r="X150" s="972" t="s">
        <v>549</v>
      </c>
      <c r="Y150" s="972" t="s">
        <v>492</v>
      </c>
      <c r="Z150" s="972" t="s">
        <v>29</v>
      </c>
      <c r="AA150" s="972">
        <v>2016</v>
      </c>
      <c r="AB150" s="993" t="s">
        <v>485</v>
      </c>
      <c r="AC150" s="973">
        <v>12</v>
      </c>
      <c r="AD150" s="974">
        <f t="shared" ref="AD150" si="1299">T150/AC150</f>
        <v>4.833333333333333</v>
      </c>
      <c r="AE150" s="975">
        <v>25.45</v>
      </c>
      <c r="AF150" s="976">
        <f t="shared" ref="AF150" si="1300">AD150*AE150</f>
        <v>123.00833333333333</v>
      </c>
      <c r="AG150" s="1030" t="s">
        <v>279</v>
      </c>
      <c r="AH150" s="1007">
        <f t="shared" ref="AH150" si="1301">AF150</f>
        <v>123.00833333333333</v>
      </c>
      <c r="AI150" s="978">
        <f t="shared" ref="AI150" si="1302">AD150</f>
        <v>4.833333333333333</v>
      </c>
      <c r="AJ150" s="982">
        <f t="shared" ref="AJ150" si="1303">T150</f>
        <v>58</v>
      </c>
      <c r="AK150" s="989"/>
      <c r="AL150" s="985"/>
      <c r="AM150" s="986"/>
    </row>
    <row r="151" spans="1:39">
      <c r="A151" s="999">
        <v>45799</v>
      </c>
      <c r="B151" s="992" t="s">
        <v>483</v>
      </c>
      <c r="C151" s="992" t="s">
        <v>208</v>
      </c>
      <c r="D151" s="993" t="s">
        <v>485</v>
      </c>
      <c r="E151" s="1029" t="s">
        <v>282</v>
      </c>
      <c r="F151" s="970">
        <v>159903</v>
      </c>
      <c r="G151" s="970"/>
      <c r="H151" s="970">
        <v>159903</v>
      </c>
      <c r="I151" s="970"/>
      <c r="J151" s="971">
        <f t="shared" ref="J151" si="1304">H151-F151</f>
        <v>0</v>
      </c>
      <c r="K151" s="970">
        <v>159903</v>
      </c>
      <c r="L151" s="541">
        <f t="shared" ref="L151" si="1305">K151-H151</f>
        <v>0</v>
      </c>
      <c r="M151" s="970">
        <v>159959</v>
      </c>
      <c r="N151" s="970"/>
      <c r="O151" s="541">
        <f t="shared" ref="O151" si="1306">M151-K151</f>
        <v>56</v>
      </c>
      <c r="P151" s="541">
        <f t="shared" ref="P151" si="1307">M151-H151</f>
        <v>56</v>
      </c>
      <c r="Q151" s="970">
        <v>159959</v>
      </c>
      <c r="R151" s="970"/>
      <c r="S151" s="971">
        <f t="shared" ref="S151" si="1308">Q151-M151</f>
        <v>0</v>
      </c>
      <c r="T151" s="542">
        <f t="shared" ref="T151" si="1309">Q151-F151</f>
        <v>56</v>
      </c>
      <c r="U151" s="542"/>
      <c r="V151" s="541">
        <f t="shared" ref="V151" si="1310">P151</f>
        <v>56</v>
      </c>
      <c r="W151" s="543">
        <f t="shared" ref="W151" si="1311">T151-V151</f>
        <v>0</v>
      </c>
      <c r="X151" s="972" t="s">
        <v>549</v>
      </c>
      <c r="Y151" s="972" t="s">
        <v>492</v>
      </c>
      <c r="Z151" s="972" t="s">
        <v>29</v>
      </c>
      <c r="AA151" s="972">
        <v>2016</v>
      </c>
      <c r="AB151" s="993" t="s">
        <v>485</v>
      </c>
      <c r="AC151" s="973">
        <v>12</v>
      </c>
      <c r="AD151" s="974">
        <f t="shared" ref="AD151" si="1312">T151/AC151</f>
        <v>4.666666666666667</v>
      </c>
      <c r="AE151" s="975">
        <v>25.45</v>
      </c>
      <c r="AF151" s="976">
        <f t="shared" ref="AF151" si="1313">AD151*AE151</f>
        <v>118.76666666666667</v>
      </c>
      <c r="AG151" s="1030" t="s">
        <v>279</v>
      </c>
      <c r="AH151" s="1007">
        <f t="shared" ref="AH151" si="1314">AF151</f>
        <v>118.76666666666667</v>
      </c>
      <c r="AI151" s="978">
        <f t="shared" ref="AI151" si="1315">AD151</f>
        <v>4.666666666666667</v>
      </c>
      <c r="AJ151" s="982">
        <f t="shared" ref="AJ151" si="1316">T151</f>
        <v>56</v>
      </c>
      <c r="AK151" s="1132" t="s">
        <v>439</v>
      </c>
      <c r="AL151" s="1088" t="s">
        <v>440</v>
      </c>
      <c r="AM151" s="1092" t="s">
        <v>2</v>
      </c>
    </row>
    <row r="152" spans="1:39">
      <c r="A152" s="999">
        <v>45800</v>
      </c>
      <c r="B152" s="992" t="s">
        <v>483</v>
      </c>
      <c r="C152" s="992" t="s">
        <v>208</v>
      </c>
      <c r="D152" s="993" t="s">
        <v>485</v>
      </c>
      <c r="E152" s="1029" t="s">
        <v>282</v>
      </c>
      <c r="F152" s="970">
        <v>159959</v>
      </c>
      <c r="G152" s="970"/>
      <c r="H152" s="970">
        <v>159959</v>
      </c>
      <c r="I152" s="970"/>
      <c r="J152" s="971">
        <f t="shared" ref="J152" si="1317">H152-F152</f>
        <v>0</v>
      </c>
      <c r="K152" s="970">
        <v>159959</v>
      </c>
      <c r="L152" s="541">
        <f t="shared" ref="L152" si="1318">K152-H152</f>
        <v>0</v>
      </c>
      <c r="M152" s="970">
        <v>160012</v>
      </c>
      <c r="N152" s="970"/>
      <c r="O152" s="541">
        <f t="shared" ref="O152" si="1319">M152-K152</f>
        <v>53</v>
      </c>
      <c r="P152" s="541">
        <f t="shared" ref="P152" si="1320">M152-H152</f>
        <v>53</v>
      </c>
      <c r="Q152" s="970">
        <v>160012</v>
      </c>
      <c r="R152" s="970"/>
      <c r="S152" s="971">
        <f t="shared" ref="S152" si="1321">Q152-M152</f>
        <v>0</v>
      </c>
      <c r="T152" s="542">
        <f t="shared" ref="T152" si="1322">Q152-F152</f>
        <v>53</v>
      </c>
      <c r="U152" s="542"/>
      <c r="V152" s="541">
        <f t="shared" ref="V152" si="1323">P152</f>
        <v>53</v>
      </c>
      <c r="W152" s="543">
        <f t="shared" ref="W152" si="1324">T152-V152</f>
        <v>0</v>
      </c>
      <c r="X152" s="972" t="s">
        <v>549</v>
      </c>
      <c r="Y152" s="972" t="s">
        <v>492</v>
      </c>
      <c r="Z152" s="972" t="s">
        <v>29</v>
      </c>
      <c r="AA152" s="972">
        <v>2016</v>
      </c>
      <c r="AB152" s="993" t="s">
        <v>485</v>
      </c>
      <c r="AC152" s="973">
        <v>12</v>
      </c>
      <c r="AD152" s="974">
        <f t="shared" ref="AD152" si="1325">T152/AC152</f>
        <v>4.416666666666667</v>
      </c>
      <c r="AE152" s="975">
        <v>25.45</v>
      </c>
      <c r="AF152" s="976">
        <f t="shared" ref="AF152" si="1326">AD152*AE152</f>
        <v>112.40416666666667</v>
      </c>
      <c r="AG152" s="1030" t="s">
        <v>279</v>
      </c>
      <c r="AH152" s="1007">
        <f t="shared" ref="AH152" si="1327">AF152</f>
        <v>112.40416666666667</v>
      </c>
      <c r="AI152" s="978">
        <f t="shared" ref="AI152" si="1328">AD152</f>
        <v>4.416666666666667</v>
      </c>
      <c r="AJ152" s="982">
        <f t="shared" ref="AJ152" si="1329">T152</f>
        <v>53</v>
      </c>
      <c r="AK152" s="1107">
        <f>SUM(AH150:AH152)</f>
        <v>354.17916666666667</v>
      </c>
      <c r="AL152" s="1067">
        <v>500</v>
      </c>
      <c r="AM152" s="1073">
        <v>45803</v>
      </c>
    </row>
    <row r="153" spans="1:39">
      <c r="A153" s="999">
        <v>45803</v>
      </c>
      <c r="B153" s="992" t="s">
        <v>483</v>
      </c>
      <c r="C153" s="992" t="s">
        <v>208</v>
      </c>
      <c r="D153" s="993" t="s">
        <v>485</v>
      </c>
      <c r="E153" s="1029" t="s">
        <v>282</v>
      </c>
      <c r="F153" s="970">
        <v>160012</v>
      </c>
      <c r="G153" s="970"/>
      <c r="H153" s="970">
        <v>160012</v>
      </c>
      <c r="I153" s="970"/>
      <c r="J153" s="971">
        <f t="shared" ref="J153" si="1330">H153-F153</f>
        <v>0</v>
      </c>
      <c r="K153" s="970">
        <v>160012</v>
      </c>
      <c r="L153" s="541">
        <f t="shared" ref="L153" si="1331">K153-H153</f>
        <v>0</v>
      </c>
      <c r="M153" s="970">
        <v>160077</v>
      </c>
      <c r="N153" s="970"/>
      <c r="O153" s="541">
        <f t="shared" ref="O153" si="1332">M153-K153</f>
        <v>65</v>
      </c>
      <c r="P153" s="541">
        <f t="shared" ref="P153" si="1333">M153-H153</f>
        <v>65</v>
      </c>
      <c r="Q153" s="970">
        <v>160077</v>
      </c>
      <c r="R153" s="970"/>
      <c r="S153" s="971">
        <f t="shared" ref="S153" si="1334">Q153-M153</f>
        <v>0</v>
      </c>
      <c r="T153" s="542">
        <f t="shared" ref="T153" si="1335">Q153-F153</f>
        <v>65</v>
      </c>
      <c r="U153" s="542"/>
      <c r="V153" s="541">
        <f t="shared" ref="V153" si="1336">P153</f>
        <v>65</v>
      </c>
      <c r="W153" s="543">
        <f t="shared" ref="W153" si="1337">T153-V153</f>
        <v>0</v>
      </c>
      <c r="X153" s="972" t="s">
        <v>549</v>
      </c>
      <c r="Y153" s="972" t="s">
        <v>492</v>
      </c>
      <c r="Z153" s="972" t="s">
        <v>29</v>
      </c>
      <c r="AA153" s="972">
        <v>2016</v>
      </c>
      <c r="AB153" s="993" t="s">
        <v>485</v>
      </c>
      <c r="AC153" s="973">
        <v>12</v>
      </c>
      <c r="AD153" s="974">
        <f t="shared" ref="AD153" si="1338">T153/AC153</f>
        <v>5.416666666666667</v>
      </c>
      <c r="AE153" s="975">
        <v>25.45</v>
      </c>
      <c r="AF153" s="976">
        <f t="shared" ref="AF153" si="1339">AD153*AE153</f>
        <v>137.85416666666666</v>
      </c>
      <c r="AG153" s="1030" t="s">
        <v>279</v>
      </c>
      <c r="AH153" s="1007">
        <f t="shared" ref="AH153" si="1340">AF153</f>
        <v>137.85416666666666</v>
      </c>
      <c r="AI153" s="978">
        <f t="shared" ref="AI153" si="1341">AD153</f>
        <v>5.416666666666667</v>
      </c>
      <c r="AJ153" s="982">
        <f t="shared" ref="AJ153" si="1342">T153</f>
        <v>65</v>
      </c>
      <c r="AK153" s="987"/>
      <c r="AL153" s="988"/>
    </row>
    <row r="154" spans="1:39">
      <c r="A154" s="999">
        <v>45804</v>
      </c>
      <c r="B154" s="992" t="s">
        <v>483</v>
      </c>
      <c r="C154" s="992" t="s">
        <v>208</v>
      </c>
      <c r="D154" s="993" t="s">
        <v>485</v>
      </c>
      <c r="E154" s="1029" t="s">
        <v>282</v>
      </c>
      <c r="F154" s="970">
        <v>160077</v>
      </c>
      <c r="G154" s="970"/>
      <c r="H154" s="970">
        <v>160077</v>
      </c>
      <c r="I154" s="970"/>
      <c r="J154" s="971">
        <f t="shared" ref="J154" si="1343">H154-F154</f>
        <v>0</v>
      </c>
      <c r="K154" s="970">
        <v>160077</v>
      </c>
      <c r="L154" s="541">
        <f t="shared" ref="L154" si="1344">K154-H154</f>
        <v>0</v>
      </c>
      <c r="M154" s="970">
        <v>160133</v>
      </c>
      <c r="N154" s="970"/>
      <c r="O154" s="541">
        <f t="shared" ref="O154" si="1345">M154-K154</f>
        <v>56</v>
      </c>
      <c r="P154" s="541">
        <f t="shared" ref="P154" si="1346">M154-H154</f>
        <v>56</v>
      </c>
      <c r="Q154" s="970">
        <v>160133</v>
      </c>
      <c r="R154" s="970"/>
      <c r="S154" s="971">
        <f t="shared" ref="S154" si="1347">Q154-M154</f>
        <v>0</v>
      </c>
      <c r="T154" s="542">
        <f t="shared" ref="T154" si="1348">Q154-F154</f>
        <v>56</v>
      </c>
      <c r="U154" s="542"/>
      <c r="V154" s="541">
        <f t="shared" ref="V154" si="1349">P154</f>
        <v>56</v>
      </c>
      <c r="W154" s="543">
        <f t="shared" ref="W154" si="1350">T154-V154</f>
        <v>0</v>
      </c>
      <c r="X154" s="972" t="s">
        <v>549</v>
      </c>
      <c r="Y154" s="972" t="s">
        <v>492</v>
      </c>
      <c r="Z154" s="972" t="s">
        <v>29</v>
      </c>
      <c r="AA154" s="972">
        <v>2016</v>
      </c>
      <c r="AB154" s="993" t="s">
        <v>485</v>
      </c>
      <c r="AC154" s="973">
        <v>12</v>
      </c>
      <c r="AD154" s="974">
        <f t="shared" ref="AD154" si="1351">T154/AC154</f>
        <v>4.666666666666667</v>
      </c>
      <c r="AE154" s="975">
        <v>25.45</v>
      </c>
      <c r="AF154" s="976">
        <f t="shared" ref="AF154" si="1352">AD154*AE154</f>
        <v>118.76666666666667</v>
      </c>
      <c r="AG154" s="1030" t="s">
        <v>279</v>
      </c>
      <c r="AH154" s="1007">
        <f t="shared" ref="AH154" si="1353">AF154</f>
        <v>118.76666666666667</v>
      </c>
      <c r="AI154" s="978">
        <f t="shared" ref="AI154" si="1354">AD154</f>
        <v>4.666666666666667</v>
      </c>
      <c r="AJ154" s="982">
        <f t="shared" ref="AJ154" si="1355">T154</f>
        <v>56</v>
      </c>
      <c r="AK154" s="989"/>
      <c r="AL154" s="985"/>
      <c r="AM154" s="986"/>
    </row>
    <row r="155" spans="1:39">
      <c r="A155" s="999">
        <v>45805</v>
      </c>
      <c r="B155" s="992" t="s">
        <v>483</v>
      </c>
      <c r="C155" s="992" t="s">
        <v>208</v>
      </c>
      <c r="D155" s="993" t="s">
        <v>485</v>
      </c>
      <c r="E155" s="1029" t="s">
        <v>282</v>
      </c>
      <c r="F155" s="970">
        <v>160133</v>
      </c>
      <c r="G155" s="970"/>
      <c r="H155" s="970">
        <v>160133</v>
      </c>
      <c r="I155" s="970"/>
      <c r="J155" s="971">
        <f t="shared" ref="J155" si="1356">H155-F155</f>
        <v>0</v>
      </c>
      <c r="K155" s="970">
        <v>160133</v>
      </c>
      <c r="L155" s="541">
        <f t="shared" ref="L155" si="1357">K155-H155</f>
        <v>0</v>
      </c>
      <c r="M155" s="970">
        <v>160184</v>
      </c>
      <c r="N155" s="970"/>
      <c r="O155" s="541">
        <f t="shared" ref="O155" si="1358">M155-K155</f>
        <v>51</v>
      </c>
      <c r="P155" s="541">
        <f t="shared" ref="P155" si="1359">M155-H155</f>
        <v>51</v>
      </c>
      <c r="Q155" s="970">
        <v>160184</v>
      </c>
      <c r="R155" s="970"/>
      <c r="S155" s="971">
        <f t="shared" ref="S155" si="1360">Q155-M155</f>
        <v>0</v>
      </c>
      <c r="T155" s="542">
        <f t="shared" ref="T155" si="1361">Q155-F155</f>
        <v>51</v>
      </c>
      <c r="U155" s="542"/>
      <c r="V155" s="541">
        <f t="shared" ref="V155" si="1362">P155</f>
        <v>51</v>
      </c>
      <c r="W155" s="543">
        <f t="shared" ref="W155" si="1363">T155-V155</f>
        <v>0</v>
      </c>
      <c r="X155" s="972" t="s">
        <v>549</v>
      </c>
      <c r="Y155" s="972" t="s">
        <v>492</v>
      </c>
      <c r="Z155" s="972" t="s">
        <v>29</v>
      </c>
      <c r="AA155" s="972">
        <v>2016</v>
      </c>
      <c r="AB155" s="993" t="s">
        <v>485</v>
      </c>
      <c r="AC155" s="973">
        <v>12</v>
      </c>
      <c r="AD155" s="974">
        <f t="shared" ref="AD155" si="1364">T155/AC155</f>
        <v>4.25</v>
      </c>
      <c r="AE155" s="975">
        <v>25.45</v>
      </c>
      <c r="AF155" s="976">
        <f t="shared" ref="AF155" si="1365">AD155*AE155</f>
        <v>108.16249999999999</v>
      </c>
      <c r="AG155" s="1030" t="s">
        <v>279</v>
      </c>
      <c r="AH155" s="1007">
        <f t="shared" ref="AH155" si="1366">AF155</f>
        <v>108.16249999999999</v>
      </c>
      <c r="AI155" s="978">
        <f t="shared" ref="AI155" si="1367">AD155</f>
        <v>4.25</v>
      </c>
      <c r="AJ155" s="982">
        <f t="shared" ref="AJ155" si="1368">T155</f>
        <v>51</v>
      </c>
      <c r="AK155" s="989"/>
      <c r="AL155" s="985"/>
      <c r="AM155" s="991"/>
    </row>
    <row r="156" spans="1:39">
      <c r="A156" s="999">
        <v>45806</v>
      </c>
      <c r="B156" s="992" t="s">
        <v>483</v>
      </c>
      <c r="C156" s="992" t="s">
        <v>208</v>
      </c>
      <c r="D156" s="993" t="s">
        <v>485</v>
      </c>
      <c r="E156" s="1029" t="s">
        <v>282</v>
      </c>
      <c r="F156" s="970">
        <v>160184</v>
      </c>
      <c r="G156" s="970"/>
      <c r="H156" s="970">
        <v>160184</v>
      </c>
      <c r="I156" s="970"/>
      <c r="J156" s="971">
        <f t="shared" ref="J156" si="1369">H156-F156</f>
        <v>0</v>
      </c>
      <c r="K156" s="970">
        <v>160184</v>
      </c>
      <c r="L156" s="541">
        <f t="shared" ref="L156" si="1370">K156-H156</f>
        <v>0</v>
      </c>
      <c r="M156" s="970">
        <v>160225</v>
      </c>
      <c r="N156" s="970"/>
      <c r="O156" s="541">
        <f t="shared" ref="O156" si="1371">M156-K156</f>
        <v>41</v>
      </c>
      <c r="P156" s="541">
        <f t="shared" ref="P156" si="1372">M156-H156</f>
        <v>41</v>
      </c>
      <c r="Q156" s="970">
        <v>160225</v>
      </c>
      <c r="R156" s="970"/>
      <c r="S156" s="971">
        <f t="shared" ref="S156" si="1373">Q156-M156</f>
        <v>0</v>
      </c>
      <c r="T156" s="542">
        <f t="shared" ref="T156" si="1374">Q156-F156</f>
        <v>41</v>
      </c>
      <c r="U156" s="542"/>
      <c r="V156" s="541">
        <f t="shared" ref="V156" si="1375">P156</f>
        <v>41</v>
      </c>
      <c r="W156" s="543">
        <f t="shared" ref="W156" si="1376">T156-V156</f>
        <v>0</v>
      </c>
      <c r="X156" s="972" t="s">
        <v>549</v>
      </c>
      <c r="Y156" s="972" t="s">
        <v>492</v>
      </c>
      <c r="Z156" s="972" t="s">
        <v>29</v>
      </c>
      <c r="AA156" s="972">
        <v>2016</v>
      </c>
      <c r="AB156" s="993" t="s">
        <v>485</v>
      </c>
      <c r="AC156" s="973">
        <v>12</v>
      </c>
      <c r="AD156" s="974">
        <f t="shared" ref="AD156" si="1377">T156/AC156</f>
        <v>3.4166666666666665</v>
      </c>
      <c r="AE156" s="975">
        <v>25.45</v>
      </c>
      <c r="AF156" s="976">
        <f t="shared" ref="AF156" si="1378">AD156*AE156</f>
        <v>86.954166666666666</v>
      </c>
      <c r="AG156" s="1030" t="s">
        <v>279</v>
      </c>
      <c r="AH156" s="1007">
        <f t="shared" ref="AH156" si="1379">AF156</f>
        <v>86.954166666666666</v>
      </c>
      <c r="AI156" s="978">
        <f t="shared" ref="AI156" si="1380">AD156</f>
        <v>3.4166666666666665</v>
      </c>
      <c r="AJ156" s="982">
        <f t="shared" ref="AJ156" si="1381">T156</f>
        <v>41</v>
      </c>
      <c r="AK156" s="1132" t="s">
        <v>439</v>
      </c>
      <c r="AL156" s="1088" t="s">
        <v>440</v>
      </c>
      <c r="AM156" s="1092" t="s">
        <v>2</v>
      </c>
    </row>
    <row r="157" spans="1:39">
      <c r="A157" s="999">
        <v>45806</v>
      </c>
      <c r="B157" s="992" t="s">
        <v>523</v>
      </c>
      <c r="C157" s="992" t="s">
        <v>484</v>
      </c>
      <c r="D157" s="993" t="s">
        <v>484</v>
      </c>
      <c r="E157" s="1029" t="s">
        <v>282</v>
      </c>
      <c r="F157" s="970">
        <v>160225</v>
      </c>
      <c r="G157" s="970"/>
      <c r="H157" s="970">
        <v>160225</v>
      </c>
      <c r="I157" s="970"/>
      <c r="J157" s="971">
        <f t="shared" ref="J157" si="1382">H157-F157</f>
        <v>0</v>
      </c>
      <c r="K157" s="970">
        <v>160225</v>
      </c>
      <c r="L157" s="541">
        <f t="shared" ref="L157" si="1383">K157-H157</f>
        <v>0</v>
      </c>
      <c r="M157" s="970">
        <v>160306</v>
      </c>
      <c r="N157" s="970"/>
      <c r="O157" s="541">
        <f t="shared" ref="O157" si="1384">M157-K157</f>
        <v>81</v>
      </c>
      <c r="P157" s="541">
        <f t="shared" ref="P157" si="1385">M157-H157</f>
        <v>81</v>
      </c>
      <c r="Q157" s="970">
        <v>160306</v>
      </c>
      <c r="R157" s="970"/>
      <c r="S157" s="971">
        <f t="shared" ref="S157" si="1386">Q157-M157</f>
        <v>0</v>
      </c>
      <c r="T157" s="542">
        <f t="shared" ref="T157" si="1387">Q157-F157</f>
        <v>81</v>
      </c>
      <c r="U157" s="542"/>
      <c r="V157" s="541">
        <f t="shared" ref="V157" si="1388">P157</f>
        <v>81</v>
      </c>
      <c r="W157" s="543">
        <f t="shared" ref="W157" si="1389">T157-V157</f>
        <v>0</v>
      </c>
      <c r="X157" s="972" t="s">
        <v>549</v>
      </c>
      <c r="Y157" s="972" t="s">
        <v>492</v>
      </c>
      <c r="Z157" s="972" t="s">
        <v>29</v>
      </c>
      <c r="AA157" s="972">
        <v>2016</v>
      </c>
      <c r="AB157" s="993" t="s">
        <v>485</v>
      </c>
      <c r="AC157" s="973">
        <v>12</v>
      </c>
      <c r="AD157" s="974">
        <f t="shared" ref="AD157" si="1390">T157/AC157</f>
        <v>6.75</v>
      </c>
      <c r="AE157" s="975">
        <v>25.45</v>
      </c>
      <c r="AF157" s="976">
        <f t="shared" ref="AF157" si="1391">AD157*AE157</f>
        <v>171.78749999999999</v>
      </c>
      <c r="AG157" s="1030" t="s">
        <v>279</v>
      </c>
      <c r="AH157" s="1007">
        <f t="shared" ref="AH157" si="1392">AF157</f>
        <v>171.78749999999999</v>
      </c>
      <c r="AI157" s="978">
        <f t="shared" ref="AI157" si="1393">AD157</f>
        <v>6.75</v>
      </c>
      <c r="AJ157" s="982">
        <f t="shared" ref="AJ157" si="1394">T157</f>
        <v>81</v>
      </c>
      <c r="AK157" s="1107">
        <f>SUM(AH153:AH157)</f>
        <v>623.52499999999998</v>
      </c>
      <c r="AL157" s="1067">
        <v>700</v>
      </c>
      <c r="AM157" s="1073">
        <v>45807</v>
      </c>
    </row>
    <row r="158" spans="1:39">
      <c r="A158" s="999">
        <v>45807</v>
      </c>
      <c r="B158" s="992" t="s">
        <v>685</v>
      </c>
      <c r="C158" s="992" t="s">
        <v>208</v>
      </c>
      <c r="D158" s="993" t="s">
        <v>485</v>
      </c>
      <c r="E158" s="1029" t="s">
        <v>282</v>
      </c>
      <c r="F158" s="970">
        <v>160306</v>
      </c>
      <c r="G158" s="970"/>
      <c r="H158" s="970">
        <v>160306</v>
      </c>
      <c r="I158" s="970"/>
      <c r="J158" s="971">
        <f t="shared" ref="J158" si="1395">H158-F158</f>
        <v>0</v>
      </c>
      <c r="K158" s="970">
        <v>160306</v>
      </c>
      <c r="L158" s="541">
        <f t="shared" ref="L158" si="1396">K158-H158</f>
        <v>0</v>
      </c>
      <c r="M158" s="970">
        <v>160349</v>
      </c>
      <c r="N158" s="970"/>
      <c r="O158" s="541">
        <f t="shared" ref="O158" si="1397">M158-K158</f>
        <v>43</v>
      </c>
      <c r="P158" s="541">
        <f t="shared" ref="P158" si="1398">M158-H158</f>
        <v>43</v>
      </c>
      <c r="Q158" s="970">
        <v>160349</v>
      </c>
      <c r="R158" s="970"/>
      <c r="S158" s="971">
        <f t="shared" ref="S158" si="1399">Q158-M158</f>
        <v>0</v>
      </c>
      <c r="T158" s="542">
        <f t="shared" ref="T158" si="1400">Q158-F158</f>
        <v>43</v>
      </c>
      <c r="U158" s="542"/>
      <c r="V158" s="541">
        <f t="shared" ref="V158" si="1401">P158</f>
        <v>43</v>
      </c>
      <c r="W158" s="543">
        <f t="shared" ref="W158" si="1402">T158-V158</f>
        <v>0</v>
      </c>
      <c r="X158" s="972" t="s">
        <v>549</v>
      </c>
      <c r="Y158" s="972" t="s">
        <v>492</v>
      </c>
      <c r="Z158" s="972" t="s">
        <v>29</v>
      </c>
      <c r="AA158" s="972">
        <v>2016</v>
      </c>
      <c r="AB158" s="993" t="s">
        <v>485</v>
      </c>
      <c r="AC158" s="973">
        <v>12</v>
      </c>
      <c r="AD158" s="974">
        <f t="shared" ref="AD158" si="1403">T158/AC158</f>
        <v>3.5833333333333335</v>
      </c>
      <c r="AE158" s="975">
        <v>25.45</v>
      </c>
      <c r="AF158" s="976">
        <f t="shared" ref="AF158" si="1404">AD158*AE158</f>
        <v>91.19583333333334</v>
      </c>
      <c r="AG158" s="1030" t="s">
        <v>279</v>
      </c>
      <c r="AH158" s="1007">
        <f t="shared" ref="AH158" si="1405">AF158</f>
        <v>91.19583333333334</v>
      </c>
      <c r="AI158" s="978">
        <f t="shared" ref="AI158" si="1406">AD158</f>
        <v>3.5833333333333335</v>
      </c>
      <c r="AJ158" s="982">
        <f t="shared" ref="AJ158" si="1407">T158</f>
        <v>43</v>
      </c>
      <c r="AK158" s="989"/>
      <c r="AL158" s="985"/>
      <c r="AM158" s="986"/>
    </row>
    <row r="159" spans="1:39">
      <c r="A159" s="999">
        <v>45808</v>
      </c>
      <c r="B159" s="992" t="s">
        <v>524</v>
      </c>
      <c r="C159" s="992" t="s">
        <v>208</v>
      </c>
      <c r="D159" s="993" t="s">
        <v>434</v>
      </c>
      <c r="E159" s="1029" t="s">
        <v>282</v>
      </c>
      <c r="F159" s="970">
        <v>160349</v>
      </c>
      <c r="G159" s="970"/>
      <c r="H159" s="970">
        <v>160349</v>
      </c>
      <c r="I159" s="970"/>
      <c r="J159" s="971">
        <f t="shared" ref="J159" si="1408">H159-F159</f>
        <v>0</v>
      </c>
      <c r="K159" s="970">
        <v>160349</v>
      </c>
      <c r="L159" s="541">
        <f t="shared" ref="L159" si="1409">K159-H159</f>
        <v>0</v>
      </c>
      <c r="M159" s="970">
        <v>160414</v>
      </c>
      <c r="N159" s="970"/>
      <c r="O159" s="541">
        <f t="shared" ref="O159" si="1410">M159-K159</f>
        <v>65</v>
      </c>
      <c r="P159" s="541">
        <f t="shared" ref="P159" si="1411">M159-H159</f>
        <v>65</v>
      </c>
      <c r="Q159" s="970">
        <v>160414</v>
      </c>
      <c r="R159" s="970"/>
      <c r="S159" s="971">
        <f t="shared" ref="S159" si="1412">Q159-M159</f>
        <v>0</v>
      </c>
      <c r="T159" s="542">
        <f t="shared" ref="T159" si="1413">Q159-F159</f>
        <v>65</v>
      </c>
      <c r="U159" s="542"/>
      <c r="V159" s="541">
        <f t="shared" ref="V159" si="1414">P159</f>
        <v>65</v>
      </c>
      <c r="W159" s="543">
        <f t="shared" ref="W159" si="1415">T159-V159</f>
        <v>0</v>
      </c>
      <c r="X159" s="972" t="s">
        <v>549</v>
      </c>
      <c r="Y159" s="972" t="s">
        <v>492</v>
      </c>
      <c r="Z159" s="972" t="s">
        <v>29</v>
      </c>
      <c r="AA159" s="972">
        <v>2016</v>
      </c>
      <c r="AB159" s="993" t="s">
        <v>485</v>
      </c>
      <c r="AC159" s="973">
        <v>12</v>
      </c>
      <c r="AD159" s="974">
        <f t="shared" ref="AD159" si="1416">T159/AC159</f>
        <v>5.416666666666667</v>
      </c>
      <c r="AE159" s="975">
        <v>25.45</v>
      </c>
      <c r="AF159" s="976">
        <f t="shared" ref="AF159" si="1417">AD159*AE159</f>
        <v>137.85416666666666</v>
      </c>
      <c r="AG159" s="1030" t="s">
        <v>279</v>
      </c>
      <c r="AH159" s="1007">
        <f t="shared" ref="AH159" si="1418">AF159</f>
        <v>137.85416666666666</v>
      </c>
      <c r="AI159" s="978">
        <f t="shared" ref="AI159" si="1419">AD159</f>
        <v>5.416666666666667</v>
      </c>
      <c r="AJ159" s="982">
        <f t="shared" ref="AJ159" si="1420">T159</f>
        <v>65</v>
      </c>
      <c r="AK159" s="1132" t="s">
        <v>439</v>
      </c>
      <c r="AL159" s="1088" t="s">
        <v>440</v>
      </c>
      <c r="AM159" s="1092" t="s">
        <v>2</v>
      </c>
    </row>
    <row r="160" spans="1:39">
      <c r="A160" s="999">
        <v>45810</v>
      </c>
      <c r="B160" s="992" t="s">
        <v>685</v>
      </c>
      <c r="C160" s="992" t="s">
        <v>208</v>
      </c>
      <c r="D160" s="993" t="s">
        <v>485</v>
      </c>
      <c r="E160" s="1029" t="s">
        <v>282</v>
      </c>
      <c r="F160" s="970">
        <v>160414</v>
      </c>
      <c r="G160" s="970"/>
      <c r="H160" s="970">
        <v>160414</v>
      </c>
      <c r="I160" s="970"/>
      <c r="J160" s="971">
        <f t="shared" ref="J160" si="1421">H160-F160</f>
        <v>0</v>
      </c>
      <c r="K160" s="970">
        <v>160414</v>
      </c>
      <c r="L160" s="541">
        <f t="shared" ref="L160" si="1422">K160-H160</f>
        <v>0</v>
      </c>
      <c r="M160" s="970">
        <v>160484</v>
      </c>
      <c r="N160" s="970"/>
      <c r="O160" s="541">
        <f t="shared" ref="O160" si="1423">M160-K160</f>
        <v>70</v>
      </c>
      <c r="P160" s="541">
        <f t="shared" ref="P160" si="1424">M160-H160</f>
        <v>70</v>
      </c>
      <c r="Q160" s="970">
        <v>160484</v>
      </c>
      <c r="R160" s="970"/>
      <c r="S160" s="971">
        <f t="shared" ref="S160" si="1425">Q160-M160</f>
        <v>0</v>
      </c>
      <c r="T160" s="542">
        <f t="shared" ref="T160" si="1426">Q160-F160</f>
        <v>70</v>
      </c>
      <c r="U160" s="542"/>
      <c r="V160" s="541">
        <f t="shared" ref="V160" si="1427">P160</f>
        <v>70</v>
      </c>
      <c r="W160" s="543">
        <f t="shared" ref="W160" si="1428">T160-V160</f>
        <v>0</v>
      </c>
      <c r="X160" s="972" t="s">
        <v>549</v>
      </c>
      <c r="Y160" s="972" t="s">
        <v>492</v>
      </c>
      <c r="Z160" s="972" t="s">
        <v>29</v>
      </c>
      <c r="AA160" s="972">
        <v>2016</v>
      </c>
      <c r="AB160" s="993" t="s">
        <v>485</v>
      </c>
      <c r="AC160" s="973">
        <v>12</v>
      </c>
      <c r="AD160" s="974">
        <f t="shared" ref="AD160" si="1429">T160/AC160</f>
        <v>5.833333333333333</v>
      </c>
      <c r="AE160" s="975">
        <v>25.45</v>
      </c>
      <c r="AF160" s="976">
        <f t="shared" ref="AF160" si="1430">AD160*AE160</f>
        <v>148.45833333333331</v>
      </c>
      <c r="AG160" s="1030" t="s">
        <v>279</v>
      </c>
      <c r="AH160" s="1007">
        <f t="shared" ref="AH160" si="1431">AF160</f>
        <v>148.45833333333331</v>
      </c>
      <c r="AI160" s="978">
        <f t="shared" ref="AI160" si="1432">AD160</f>
        <v>5.833333333333333</v>
      </c>
      <c r="AJ160" s="982">
        <f t="shared" ref="AJ160" si="1433">T160</f>
        <v>70</v>
      </c>
      <c r="AK160" s="1107">
        <f>SUM(AH158:AH160)</f>
        <v>377.50833333333333</v>
      </c>
      <c r="AL160" s="1067">
        <v>400</v>
      </c>
      <c r="AM160" s="1073">
        <v>45811</v>
      </c>
    </row>
    <row r="161" spans="1:39">
      <c r="A161" s="999">
        <v>45811</v>
      </c>
      <c r="B161" s="992" t="s">
        <v>685</v>
      </c>
      <c r="C161" s="992" t="s">
        <v>208</v>
      </c>
      <c r="D161" s="993" t="s">
        <v>485</v>
      </c>
      <c r="E161" s="1029" t="s">
        <v>282</v>
      </c>
      <c r="F161" s="970">
        <v>160484</v>
      </c>
      <c r="G161" s="970"/>
      <c r="H161" s="970">
        <v>160484</v>
      </c>
      <c r="I161" s="970"/>
      <c r="J161" s="971">
        <f t="shared" ref="J161" si="1434">H161-F161</f>
        <v>0</v>
      </c>
      <c r="K161" s="970">
        <v>160484</v>
      </c>
      <c r="L161" s="541">
        <f t="shared" ref="L161" si="1435">K161-H161</f>
        <v>0</v>
      </c>
      <c r="M161" s="970">
        <v>160530</v>
      </c>
      <c r="N161" s="970"/>
      <c r="O161" s="541">
        <f t="shared" ref="O161" si="1436">M161-K161</f>
        <v>46</v>
      </c>
      <c r="P161" s="541">
        <f t="shared" ref="P161" si="1437">M161-H161</f>
        <v>46</v>
      </c>
      <c r="Q161" s="970">
        <v>160530</v>
      </c>
      <c r="R161" s="970"/>
      <c r="S161" s="971">
        <f t="shared" ref="S161" si="1438">Q161-M161</f>
        <v>0</v>
      </c>
      <c r="T161" s="542">
        <f t="shared" ref="T161" si="1439">Q161-F161</f>
        <v>46</v>
      </c>
      <c r="U161" s="542"/>
      <c r="V161" s="541">
        <f t="shared" ref="V161" si="1440">P161</f>
        <v>46</v>
      </c>
      <c r="W161" s="543">
        <f t="shared" ref="W161" si="1441">T161-V161</f>
        <v>0</v>
      </c>
      <c r="X161" s="972" t="s">
        <v>549</v>
      </c>
      <c r="Y161" s="972" t="s">
        <v>492</v>
      </c>
      <c r="Z161" s="972" t="s">
        <v>29</v>
      </c>
      <c r="AA161" s="972">
        <v>2016</v>
      </c>
      <c r="AB161" s="993" t="s">
        <v>485</v>
      </c>
      <c r="AC161" s="973">
        <v>12</v>
      </c>
      <c r="AD161" s="974">
        <f t="shared" ref="AD161" si="1442">T161/AC161</f>
        <v>3.8333333333333335</v>
      </c>
      <c r="AE161" s="975">
        <v>25.45</v>
      </c>
      <c r="AF161" s="976">
        <f t="shared" ref="AF161" si="1443">AD161*AE161</f>
        <v>97.558333333333337</v>
      </c>
      <c r="AG161" s="1030" t="s">
        <v>279</v>
      </c>
      <c r="AH161" s="1007">
        <f t="shared" ref="AH161" si="1444">AF161</f>
        <v>97.558333333333337</v>
      </c>
      <c r="AI161" s="978">
        <f t="shared" ref="AI161" si="1445">AD161</f>
        <v>3.8333333333333335</v>
      </c>
      <c r="AJ161" s="982">
        <f t="shared" ref="AJ161" si="1446">T161</f>
        <v>46</v>
      </c>
      <c r="AK161" s="987"/>
      <c r="AL161" s="988"/>
    </row>
    <row r="162" spans="1:39">
      <c r="A162" s="999">
        <v>45812</v>
      </c>
      <c r="B162" s="992" t="s">
        <v>685</v>
      </c>
      <c r="C162" s="992" t="s">
        <v>208</v>
      </c>
      <c r="D162" s="993" t="s">
        <v>485</v>
      </c>
      <c r="E162" s="1029" t="s">
        <v>282</v>
      </c>
      <c r="F162" s="970">
        <v>160530</v>
      </c>
      <c r="G162" s="970"/>
      <c r="H162" s="970">
        <v>160530</v>
      </c>
      <c r="I162" s="970"/>
      <c r="J162" s="971">
        <f t="shared" ref="J162" si="1447">H162-F162</f>
        <v>0</v>
      </c>
      <c r="K162" s="970">
        <v>160530</v>
      </c>
      <c r="L162" s="541">
        <f t="shared" ref="L162" si="1448">K162-H162</f>
        <v>0</v>
      </c>
      <c r="M162" s="970">
        <v>160586</v>
      </c>
      <c r="N162" s="970"/>
      <c r="O162" s="541">
        <f t="shared" ref="O162" si="1449">M162-K162</f>
        <v>56</v>
      </c>
      <c r="P162" s="541">
        <f t="shared" ref="P162" si="1450">M162-H162</f>
        <v>56</v>
      </c>
      <c r="Q162" s="970">
        <v>160586</v>
      </c>
      <c r="R162" s="970"/>
      <c r="S162" s="971">
        <f t="shared" ref="S162" si="1451">Q162-M162</f>
        <v>0</v>
      </c>
      <c r="T162" s="542">
        <f t="shared" ref="T162" si="1452">Q162-F162</f>
        <v>56</v>
      </c>
      <c r="U162" s="542"/>
      <c r="V162" s="541">
        <f t="shared" ref="V162" si="1453">P162</f>
        <v>56</v>
      </c>
      <c r="W162" s="543">
        <f t="shared" ref="W162" si="1454">T162-V162</f>
        <v>0</v>
      </c>
      <c r="X162" s="972" t="s">
        <v>549</v>
      </c>
      <c r="Y162" s="972" t="s">
        <v>492</v>
      </c>
      <c r="Z162" s="972" t="s">
        <v>29</v>
      </c>
      <c r="AA162" s="972">
        <v>2016</v>
      </c>
      <c r="AB162" s="993" t="s">
        <v>485</v>
      </c>
      <c r="AC162" s="973">
        <v>12</v>
      </c>
      <c r="AD162" s="974">
        <f t="shared" ref="AD162" si="1455">T162/AC162</f>
        <v>4.666666666666667</v>
      </c>
      <c r="AE162" s="975">
        <v>25.45</v>
      </c>
      <c r="AF162" s="976">
        <f t="shared" ref="AF162" si="1456">AD162*AE162</f>
        <v>118.76666666666667</v>
      </c>
      <c r="AG162" s="1030" t="s">
        <v>279</v>
      </c>
      <c r="AH162" s="1007">
        <f t="shared" ref="AH162" si="1457">AF162</f>
        <v>118.76666666666667</v>
      </c>
      <c r="AI162" s="978">
        <f t="shared" ref="AI162" si="1458">AD162</f>
        <v>4.666666666666667</v>
      </c>
      <c r="AJ162" s="982">
        <f t="shared" ref="AJ162" si="1459">T162</f>
        <v>56</v>
      </c>
      <c r="AK162" s="989"/>
      <c r="AL162" s="985"/>
      <c r="AM162" s="986"/>
    </row>
    <row r="163" spans="1:39">
      <c r="A163" s="999">
        <v>45813</v>
      </c>
      <c r="B163" s="992" t="s">
        <v>685</v>
      </c>
      <c r="C163" s="992" t="s">
        <v>208</v>
      </c>
      <c r="D163" s="993" t="s">
        <v>485</v>
      </c>
      <c r="E163" s="1029" t="s">
        <v>282</v>
      </c>
      <c r="F163" s="970">
        <v>160586</v>
      </c>
      <c r="G163" s="970"/>
      <c r="H163" s="970">
        <v>160586</v>
      </c>
      <c r="I163" s="970"/>
      <c r="J163" s="971">
        <f t="shared" ref="J163" si="1460">H163-F163</f>
        <v>0</v>
      </c>
      <c r="K163" s="970">
        <v>160586</v>
      </c>
      <c r="L163" s="541">
        <f t="shared" ref="L163" si="1461">K163-H163</f>
        <v>0</v>
      </c>
      <c r="M163" s="970">
        <v>160620</v>
      </c>
      <c r="N163" s="970"/>
      <c r="O163" s="541">
        <f t="shared" ref="O163" si="1462">M163-K163</f>
        <v>34</v>
      </c>
      <c r="P163" s="541">
        <f t="shared" ref="P163" si="1463">M163-H163</f>
        <v>34</v>
      </c>
      <c r="Q163" s="970">
        <v>160620</v>
      </c>
      <c r="R163" s="970"/>
      <c r="S163" s="971">
        <f t="shared" ref="S163" si="1464">Q163-M163</f>
        <v>0</v>
      </c>
      <c r="T163" s="542">
        <f t="shared" ref="T163" si="1465">Q163-F163</f>
        <v>34</v>
      </c>
      <c r="U163" s="542"/>
      <c r="V163" s="541">
        <f t="shared" ref="V163" si="1466">P163</f>
        <v>34</v>
      </c>
      <c r="W163" s="543">
        <f t="shared" ref="W163" si="1467">T163-V163</f>
        <v>0</v>
      </c>
      <c r="X163" s="972" t="s">
        <v>549</v>
      </c>
      <c r="Y163" s="972" t="s">
        <v>492</v>
      </c>
      <c r="Z163" s="972" t="s">
        <v>29</v>
      </c>
      <c r="AA163" s="972">
        <v>2016</v>
      </c>
      <c r="AB163" s="993" t="s">
        <v>485</v>
      </c>
      <c r="AC163" s="973">
        <v>12</v>
      </c>
      <c r="AD163" s="974">
        <f t="shared" ref="AD163" si="1468">T163/AC163</f>
        <v>2.8333333333333335</v>
      </c>
      <c r="AE163" s="975">
        <v>25.45</v>
      </c>
      <c r="AF163" s="976">
        <f t="shared" ref="AF163" si="1469">AD163*AE163</f>
        <v>72.108333333333334</v>
      </c>
      <c r="AG163" s="1030" t="s">
        <v>279</v>
      </c>
      <c r="AH163" s="1007">
        <f t="shared" ref="AH163" si="1470">AF163</f>
        <v>72.108333333333334</v>
      </c>
      <c r="AI163" s="978">
        <f t="shared" ref="AI163" si="1471">AD163</f>
        <v>2.8333333333333335</v>
      </c>
      <c r="AJ163" s="982">
        <f t="shared" ref="AJ163" si="1472">T163</f>
        <v>34</v>
      </c>
      <c r="AK163" s="989"/>
      <c r="AL163" s="985"/>
      <c r="AM163" s="991"/>
    </row>
    <row r="164" spans="1:39">
      <c r="A164" s="999">
        <v>45814</v>
      </c>
      <c r="B164" s="992" t="s">
        <v>685</v>
      </c>
      <c r="C164" s="992" t="s">
        <v>208</v>
      </c>
      <c r="D164" s="993" t="s">
        <v>485</v>
      </c>
      <c r="E164" s="1029" t="s">
        <v>282</v>
      </c>
      <c r="F164" s="970">
        <v>160620</v>
      </c>
      <c r="G164" s="970"/>
      <c r="H164" s="970">
        <v>160620</v>
      </c>
      <c r="I164" s="970"/>
      <c r="J164" s="971">
        <f t="shared" ref="J164" si="1473">H164-F164</f>
        <v>0</v>
      </c>
      <c r="K164" s="970">
        <v>160620</v>
      </c>
      <c r="L164" s="541">
        <f t="shared" ref="L164" si="1474">K164-H164</f>
        <v>0</v>
      </c>
      <c r="M164" s="970">
        <v>160645</v>
      </c>
      <c r="N164" s="970"/>
      <c r="O164" s="541">
        <f t="shared" ref="O164" si="1475">M164-K164</f>
        <v>25</v>
      </c>
      <c r="P164" s="541">
        <f t="shared" ref="P164" si="1476">M164-H164</f>
        <v>25</v>
      </c>
      <c r="Q164" s="970">
        <v>160645</v>
      </c>
      <c r="R164" s="970"/>
      <c r="S164" s="971">
        <f t="shared" ref="S164" si="1477">Q164-M164</f>
        <v>0</v>
      </c>
      <c r="T164" s="542">
        <f t="shared" ref="T164" si="1478">Q164-F164</f>
        <v>25</v>
      </c>
      <c r="U164" s="542"/>
      <c r="V164" s="541">
        <f t="shared" ref="V164" si="1479">P164</f>
        <v>25</v>
      </c>
      <c r="W164" s="543">
        <f t="shared" ref="W164" si="1480">T164-V164</f>
        <v>0</v>
      </c>
      <c r="X164" s="972" t="s">
        <v>549</v>
      </c>
      <c r="Y164" s="972" t="s">
        <v>492</v>
      </c>
      <c r="Z164" s="972" t="s">
        <v>29</v>
      </c>
      <c r="AA164" s="972">
        <v>2016</v>
      </c>
      <c r="AB164" s="993" t="s">
        <v>485</v>
      </c>
      <c r="AC164" s="973">
        <v>12</v>
      </c>
      <c r="AD164" s="974">
        <f t="shared" ref="AD164" si="1481">T164/AC164</f>
        <v>2.0833333333333335</v>
      </c>
      <c r="AE164" s="975">
        <v>25.45</v>
      </c>
      <c r="AF164" s="976">
        <f t="shared" ref="AF164" si="1482">AD164*AE164</f>
        <v>53.020833333333336</v>
      </c>
      <c r="AG164" s="1030" t="s">
        <v>279</v>
      </c>
      <c r="AH164" s="1007">
        <f t="shared" ref="AH164" si="1483">AF164</f>
        <v>53.020833333333336</v>
      </c>
      <c r="AI164" s="978">
        <f t="shared" ref="AI164" si="1484">AD164</f>
        <v>2.0833333333333335</v>
      </c>
      <c r="AJ164" s="982">
        <f t="shared" ref="AJ164" si="1485">T164</f>
        <v>25</v>
      </c>
      <c r="AK164" s="987"/>
      <c r="AL164" s="988"/>
    </row>
    <row r="165" spans="1:39">
      <c r="A165" s="999">
        <v>45815</v>
      </c>
      <c r="B165" s="992" t="s">
        <v>590</v>
      </c>
      <c r="C165" s="992" t="s">
        <v>26</v>
      </c>
      <c r="D165" s="993" t="s">
        <v>591</v>
      </c>
      <c r="E165" s="1029" t="s">
        <v>282</v>
      </c>
      <c r="F165" s="970">
        <v>160645</v>
      </c>
      <c r="G165" s="970"/>
      <c r="H165" s="970">
        <v>160645</v>
      </c>
      <c r="I165" s="970"/>
      <c r="J165" s="971">
        <f t="shared" ref="J165" si="1486">H165-F165</f>
        <v>0</v>
      </c>
      <c r="K165" s="970">
        <v>160645</v>
      </c>
      <c r="L165" s="541">
        <f t="shared" ref="L165" si="1487">K165-H165</f>
        <v>0</v>
      </c>
      <c r="M165" s="970">
        <v>160675</v>
      </c>
      <c r="N165" s="970"/>
      <c r="O165" s="541">
        <f t="shared" ref="O165" si="1488">M165-K165</f>
        <v>30</v>
      </c>
      <c r="P165" s="541">
        <f t="shared" ref="P165" si="1489">M165-H165</f>
        <v>30</v>
      </c>
      <c r="Q165" s="970">
        <v>160675</v>
      </c>
      <c r="R165" s="970"/>
      <c r="S165" s="971">
        <f t="shared" ref="S165" si="1490">Q165-M165</f>
        <v>0</v>
      </c>
      <c r="T165" s="542">
        <f t="shared" ref="T165" si="1491">Q165-F165</f>
        <v>30</v>
      </c>
      <c r="U165" s="542"/>
      <c r="V165" s="541">
        <f t="shared" ref="V165" si="1492">P165</f>
        <v>30</v>
      </c>
      <c r="W165" s="543">
        <f t="shared" ref="W165" si="1493">T165-V165</f>
        <v>0</v>
      </c>
      <c r="X165" s="972" t="s">
        <v>549</v>
      </c>
      <c r="Y165" s="972" t="s">
        <v>492</v>
      </c>
      <c r="Z165" s="972" t="s">
        <v>29</v>
      </c>
      <c r="AA165" s="972">
        <v>2016</v>
      </c>
      <c r="AB165" s="993" t="s">
        <v>485</v>
      </c>
      <c r="AC165" s="973">
        <v>12</v>
      </c>
      <c r="AD165" s="974">
        <f t="shared" ref="AD165" si="1494">T165/AC165</f>
        <v>2.5</v>
      </c>
      <c r="AE165" s="975">
        <v>25.45</v>
      </c>
      <c r="AF165" s="976">
        <f t="shared" ref="AF165" si="1495">AD165*AE165</f>
        <v>63.625</v>
      </c>
      <c r="AG165" s="1030" t="s">
        <v>279</v>
      </c>
      <c r="AH165" s="1007">
        <f t="shared" ref="AH165" si="1496">AF165</f>
        <v>63.625</v>
      </c>
      <c r="AI165" s="978">
        <f t="shared" ref="AI165" si="1497">AD165</f>
        <v>2.5</v>
      </c>
      <c r="AJ165" s="982">
        <f t="shared" ref="AJ165" si="1498">T165</f>
        <v>30</v>
      </c>
      <c r="AK165" s="1132" t="s">
        <v>439</v>
      </c>
      <c r="AL165" s="1088" t="s">
        <v>440</v>
      </c>
      <c r="AM165" s="1092" t="s">
        <v>2</v>
      </c>
    </row>
    <row r="166" spans="1:39">
      <c r="A166" s="999">
        <v>45817</v>
      </c>
      <c r="B166" s="992" t="s">
        <v>685</v>
      </c>
      <c r="C166" s="992" t="s">
        <v>208</v>
      </c>
      <c r="D166" s="993" t="s">
        <v>485</v>
      </c>
      <c r="E166" s="1029" t="s">
        <v>282</v>
      </c>
      <c r="F166" s="970">
        <v>160675</v>
      </c>
      <c r="G166" s="970"/>
      <c r="H166" s="970">
        <v>160675</v>
      </c>
      <c r="I166" s="970"/>
      <c r="J166" s="971">
        <f t="shared" ref="J166" si="1499">H166-F166</f>
        <v>0</v>
      </c>
      <c r="K166" s="970">
        <v>160675</v>
      </c>
      <c r="L166" s="541">
        <f t="shared" ref="L166" si="1500">K166-H166</f>
        <v>0</v>
      </c>
      <c r="M166" s="970">
        <v>160717</v>
      </c>
      <c r="N166" s="970"/>
      <c r="O166" s="541">
        <f t="shared" ref="O166" si="1501">M166-K166</f>
        <v>42</v>
      </c>
      <c r="P166" s="541">
        <f t="shared" ref="P166" si="1502">M166-H166</f>
        <v>42</v>
      </c>
      <c r="Q166" s="970">
        <v>160717</v>
      </c>
      <c r="R166" s="970"/>
      <c r="S166" s="971">
        <f t="shared" ref="S166" si="1503">Q166-M166</f>
        <v>0</v>
      </c>
      <c r="T166" s="542">
        <f t="shared" ref="T166" si="1504">Q166-F166</f>
        <v>42</v>
      </c>
      <c r="U166" s="542"/>
      <c r="V166" s="541">
        <f t="shared" ref="V166" si="1505">P166</f>
        <v>42</v>
      </c>
      <c r="W166" s="543">
        <f t="shared" ref="W166" si="1506">T166-V166</f>
        <v>0</v>
      </c>
      <c r="X166" s="972" t="s">
        <v>549</v>
      </c>
      <c r="Y166" s="972" t="s">
        <v>492</v>
      </c>
      <c r="Z166" s="972" t="s">
        <v>29</v>
      </c>
      <c r="AA166" s="972">
        <v>2016</v>
      </c>
      <c r="AB166" s="993" t="s">
        <v>485</v>
      </c>
      <c r="AC166" s="973">
        <v>12</v>
      </c>
      <c r="AD166" s="974">
        <f t="shared" ref="AD166" si="1507">T166/AC166</f>
        <v>3.5</v>
      </c>
      <c r="AE166" s="975">
        <v>25.45</v>
      </c>
      <c r="AF166" s="976">
        <f t="shared" ref="AF166" si="1508">AD166*AE166</f>
        <v>89.075000000000003</v>
      </c>
      <c r="AG166" s="1030" t="s">
        <v>279</v>
      </c>
      <c r="AH166" s="1007">
        <f t="shared" ref="AH166" si="1509">AF166</f>
        <v>89.075000000000003</v>
      </c>
      <c r="AI166" s="978">
        <f t="shared" ref="AI166" si="1510">AD166</f>
        <v>3.5</v>
      </c>
      <c r="AJ166" s="982">
        <f t="shared" ref="AJ166" si="1511">T166</f>
        <v>42</v>
      </c>
      <c r="AK166" s="1107">
        <f>SUM(AH161:AH166)</f>
        <v>494.15416666666664</v>
      </c>
      <c r="AL166" s="1067">
        <v>500</v>
      </c>
      <c r="AM166" s="1073">
        <v>45818</v>
      </c>
    </row>
    <row r="167" spans="1:39">
      <c r="A167" s="999">
        <v>45818</v>
      </c>
      <c r="B167" s="992" t="s">
        <v>685</v>
      </c>
      <c r="C167" s="992" t="s">
        <v>208</v>
      </c>
      <c r="D167" s="993" t="s">
        <v>485</v>
      </c>
      <c r="E167" s="1029" t="s">
        <v>282</v>
      </c>
      <c r="F167" s="970">
        <v>160717</v>
      </c>
      <c r="G167" s="970"/>
      <c r="H167" s="970">
        <v>160717</v>
      </c>
      <c r="I167" s="970"/>
      <c r="J167" s="971">
        <f t="shared" ref="J167" si="1512">H167-F167</f>
        <v>0</v>
      </c>
      <c r="K167" s="970">
        <v>160717</v>
      </c>
      <c r="L167" s="541">
        <f t="shared" ref="L167" si="1513">K167-H167</f>
        <v>0</v>
      </c>
      <c r="M167" s="970">
        <v>160782</v>
      </c>
      <c r="N167" s="970"/>
      <c r="O167" s="541">
        <f t="shared" ref="O167" si="1514">M167-K167</f>
        <v>65</v>
      </c>
      <c r="P167" s="541">
        <f t="shared" ref="P167" si="1515">M167-H167</f>
        <v>65</v>
      </c>
      <c r="Q167" s="970">
        <v>160782</v>
      </c>
      <c r="R167" s="970"/>
      <c r="S167" s="971">
        <f t="shared" ref="S167" si="1516">Q167-M167</f>
        <v>0</v>
      </c>
      <c r="T167" s="542">
        <f t="shared" ref="T167" si="1517">Q167-F167</f>
        <v>65</v>
      </c>
      <c r="U167" s="542"/>
      <c r="V167" s="541">
        <f t="shared" ref="V167" si="1518">P167</f>
        <v>65</v>
      </c>
      <c r="W167" s="543">
        <f t="shared" ref="W167" si="1519">T167-V167</f>
        <v>0</v>
      </c>
      <c r="X167" s="972" t="s">
        <v>549</v>
      </c>
      <c r="Y167" s="972" t="s">
        <v>492</v>
      </c>
      <c r="Z167" s="972" t="s">
        <v>29</v>
      </c>
      <c r="AA167" s="972">
        <v>2016</v>
      </c>
      <c r="AB167" s="993" t="s">
        <v>485</v>
      </c>
      <c r="AC167" s="973">
        <v>12</v>
      </c>
      <c r="AD167" s="974">
        <f t="shared" ref="AD167" si="1520">T167/AC167</f>
        <v>5.416666666666667</v>
      </c>
      <c r="AE167" s="975">
        <v>25.45</v>
      </c>
      <c r="AF167" s="976">
        <f t="shared" ref="AF167" si="1521">AD167*AE167</f>
        <v>137.85416666666666</v>
      </c>
      <c r="AG167" s="1030" t="s">
        <v>279</v>
      </c>
      <c r="AH167" s="1007">
        <f t="shared" ref="AH167" si="1522">AF167</f>
        <v>137.85416666666666</v>
      </c>
      <c r="AI167" s="978">
        <f t="shared" ref="AI167" si="1523">AD167</f>
        <v>5.416666666666667</v>
      </c>
      <c r="AJ167" s="982">
        <f t="shared" ref="AJ167" si="1524">T167</f>
        <v>65</v>
      </c>
      <c r="AK167" s="989"/>
      <c r="AL167" s="985"/>
      <c r="AM167" s="991"/>
    </row>
    <row r="168" spans="1:39">
      <c r="A168" s="999">
        <v>45819</v>
      </c>
      <c r="B168" s="992" t="s">
        <v>685</v>
      </c>
      <c r="C168" s="992" t="s">
        <v>208</v>
      </c>
      <c r="D168" s="993" t="s">
        <v>485</v>
      </c>
      <c r="E168" s="1029" t="s">
        <v>282</v>
      </c>
      <c r="F168" s="970">
        <v>160782</v>
      </c>
      <c r="G168" s="970"/>
      <c r="H168" s="970">
        <v>160782</v>
      </c>
      <c r="I168" s="970"/>
      <c r="J168" s="971">
        <f t="shared" ref="J168" si="1525">H168-F168</f>
        <v>0</v>
      </c>
      <c r="K168" s="970">
        <v>160782</v>
      </c>
      <c r="L168" s="541">
        <f t="shared" ref="L168" si="1526">K168-H168</f>
        <v>0</v>
      </c>
      <c r="M168" s="970">
        <v>160834</v>
      </c>
      <c r="N168" s="970"/>
      <c r="O168" s="541">
        <f t="shared" ref="O168" si="1527">M168-K168</f>
        <v>52</v>
      </c>
      <c r="P168" s="541">
        <f t="shared" ref="P168" si="1528">M168-H168</f>
        <v>52</v>
      </c>
      <c r="Q168" s="970">
        <v>160834</v>
      </c>
      <c r="R168" s="970"/>
      <c r="S168" s="971">
        <f t="shared" ref="S168" si="1529">Q168-M168</f>
        <v>0</v>
      </c>
      <c r="T168" s="542">
        <f t="shared" ref="T168" si="1530">Q168-F168</f>
        <v>52</v>
      </c>
      <c r="U168" s="542"/>
      <c r="V168" s="541">
        <f t="shared" ref="V168" si="1531">P168</f>
        <v>52</v>
      </c>
      <c r="W168" s="543">
        <f t="shared" ref="W168" si="1532">T168-V168</f>
        <v>0</v>
      </c>
      <c r="X168" s="972" t="s">
        <v>549</v>
      </c>
      <c r="Y168" s="972" t="s">
        <v>492</v>
      </c>
      <c r="Z168" s="972" t="s">
        <v>29</v>
      </c>
      <c r="AA168" s="972">
        <v>2016</v>
      </c>
      <c r="AB168" s="993" t="s">
        <v>485</v>
      </c>
      <c r="AC168" s="973">
        <v>12</v>
      </c>
      <c r="AD168" s="974">
        <f t="shared" ref="AD168" si="1533">T168/AC168</f>
        <v>4.333333333333333</v>
      </c>
      <c r="AE168" s="975">
        <v>25.45</v>
      </c>
      <c r="AF168" s="976">
        <f t="shared" ref="AF168" si="1534">AD168*AE168</f>
        <v>110.28333333333332</v>
      </c>
      <c r="AG168" s="1030" t="s">
        <v>279</v>
      </c>
      <c r="AH168" s="1007">
        <f t="shared" ref="AH168" si="1535">AF168</f>
        <v>110.28333333333332</v>
      </c>
      <c r="AI168" s="978">
        <f t="shared" ref="AI168" si="1536">AD168</f>
        <v>4.333333333333333</v>
      </c>
      <c r="AJ168" s="982">
        <f t="shared" ref="AJ168" si="1537">T168</f>
        <v>52</v>
      </c>
      <c r="AK168" s="989"/>
      <c r="AL168" s="985"/>
      <c r="AM168" s="986"/>
    </row>
    <row r="169" spans="1:39">
      <c r="A169" s="999">
        <v>45820</v>
      </c>
      <c r="B169" s="992" t="s">
        <v>685</v>
      </c>
      <c r="C169" s="992" t="s">
        <v>208</v>
      </c>
      <c r="D169" s="993" t="s">
        <v>485</v>
      </c>
      <c r="E169" s="1029" t="s">
        <v>282</v>
      </c>
      <c r="F169" s="970">
        <v>160834</v>
      </c>
      <c r="G169" s="970"/>
      <c r="H169" s="970">
        <v>160834</v>
      </c>
      <c r="I169" s="970"/>
      <c r="J169" s="971">
        <f t="shared" ref="J169" si="1538">H169-F169</f>
        <v>0</v>
      </c>
      <c r="K169" s="970">
        <v>160834</v>
      </c>
      <c r="L169" s="541">
        <f t="shared" ref="L169" si="1539">K169-H169</f>
        <v>0</v>
      </c>
      <c r="M169" s="970">
        <v>160886</v>
      </c>
      <c r="N169" s="970"/>
      <c r="O169" s="541">
        <f t="shared" ref="O169" si="1540">M169-K169</f>
        <v>52</v>
      </c>
      <c r="P169" s="541">
        <f t="shared" ref="P169" si="1541">M169-H169</f>
        <v>52</v>
      </c>
      <c r="Q169" s="970">
        <v>160886</v>
      </c>
      <c r="R169" s="970"/>
      <c r="S169" s="971">
        <f t="shared" ref="S169" si="1542">Q169-M169</f>
        <v>0</v>
      </c>
      <c r="T169" s="542">
        <f t="shared" ref="T169" si="1543">Q169-F169</f>
        <v>52</v>
      </c>
      <c r="U169" s="542"/>
      <c r="V169" s="541">
        <f t="shared" ref="V169" si="1544">P169</f>
        <v>52</v>
      </c>
      <c r="W169" s="543">
        <f t="shared" ref="W169" si="1545">T169-V169</f>
        <v>0</v>
      </c>
      <c r="X169" s="972" t="s">
        <v>549</v>
      </c>
      <c r="Y169" s="972" t="s">
        <v>492</v>
      </c>
      <c r="Z169" s="972" t="s">
        <v>29</v>
      </c>
      <c r="AA169" s="972">
        <v>2016</v>
      </c>
      <c r="AB169" s="993" t="s">
        <v>485</v>
      </c>
      <c r="AC169" s="973">
        <v>12</v>
      </c>
      <c r="AD169" s="974">
        <f t="shared" ref="AD169" si="1546">T169/AC169</f>
        <v>4.333333333333333</v>
      </c>
      <c r="AE169" s="975">
        <v>25.45</v>
      </c>
      <c r="AF169" s="976">
        <f t="shared" ref="AF169" si="1547">AD169*AE169</f>
        <v>110.28333333333332</v>
      </c>
      <c r="AG169" s="1030" t="s">
        <v>279</v>
      </c>
      <c r="AH169" s="1007">
        <f t="shared" ref="AH169" si="1548">AF169</f>
        <v>110.28333333333332</v>
      </c>
      <c r="AI169" s="978">
        <f t="shared" ref="AI169" si="1549">AD169</f>
        <v>4.333333333333333</v>
      </c>
      <c r="AJ169" s="982">
        <f t="shared" ref="AJ169" si="1550">T169</f>
        <v>52</v>
      </c>
      <c r="AK169" s="989"/>
      <c r="AL169" s="985"/>
      <c r="AM169" s="991"/>
    </row>
    <row r="170" spans="1:39">
      <c r="A170" s="999">
        <v>45821</v>
      </c>
      <c r="B170" s="992" t="s">
        <v>685</v>
      </c>
      <c r="C170" s="992" t="s">
        <v>208</v>
      </c>
      <c r="D170" s="993" t="s">
        <v>485</v>
      </c>
      <c r="E170" s="1029" t="s">
        <v>282</v>
      </c>
      <c r="F170" s="970">
        <v>160886</v>
      </c>
      <c r="G170" s="970"/>
      <c r="H170" s="970">
        <v>160886</v>
      </c>
      <c r="I170" s="970"/>
      <c r="J170" s="971">
        <f t="shared" ref="J170" si="1551">H170-F170</f>
        <v>0</v>
      </c>
      <c r="K170" s="970">
        <v>160886</v>
      </c>
      <c r="L170" s="541">
        <f t="shared" ref="L170" si="1552">K170-H170</f>
        <v>0</v>
      </c>
      <c r="M170" s="970">
        <v>160926</v>
      </c>
      <c r="N170" s="970"/>
      <c r="O170" s="541">
        <f t="shared" ref="O170" si="1553">M170-K170</f>
        <v>40</v>
      </c>
      <c r="P170" s="541">
        <f t="shared" ref="P170" si="1554">M170-H170</f>
        <v>40</v>
      </c>
      <c r="Q170" s="970">
        <v>160926</v>
      </c>
      <c r="R170" s="970"/>
      <c r="S170" s="971">
        <f t="shared" ref="S170" si="1555">Q170-M170</f>
        <v>0</v>
      </c>
      <c r="T170" s="542">
        <f t="shared" ref="T170" si="1556">Q170-F170</f>
        <v>40</v>
      </c>
      <c r="U170" s="542"/>
      <c r="V170" s="541">
        <f t="shared" ref="V170" si="1557">P170</f>
        <v>40</v>
      </c>
      <c r="W170" s="543">
        <f t="shared" ref="W170" si="1558">T170-V170</f>
        <v>0</v>
      </c>
      <c r="X170" s="972" t="s">
        <v>549</v>
      </c>
      <c r="Y170" s="972" t="s">
        <v>492</v>
      </c>
      <c r="Z170" s="972" t="s">
        <v>29</v>
      </c>
      <c r="AA170" s="972">
        <v>2016</v>
      </c>
      <c r="AB170" s="993" t="s">
        <v>485</v>
      </c>
      <c r="AC170" s="973">
        <v>12</v>
      </c>
      <c r="AD170" s="974">
        <f t="shared" ref="AD170" si="1559">T170/AC170</f>
        <v>3.3333333333333335</v>
      </c>
      <c r="AE170" s="975">
        <v>25.45</v>
      </c>
      <c r="AF170" s="976">
        <f t="shared" ref="AF170" si="1560">AD170*AE170</f>
        <v>84.833333333333329</v>
      </c>
      <c r="AG170" s="1030" t="s">
        <v>279</v>
      </c>
      <c r="AH170" s="1007">
        <f t="shared" ref="AH170" si="1561">AF170</f>
        <v>84.833333333333329</v>
      </c>
      <c r="AI170" s="978">
        <f t="shared" ref="AI170" si="1562">AD170</f>
        <v>3.3333333333333335</v>
      </c>
      <c r="AJ170" s="982">
        <f t="shared" ref="AJ170" si="1563">T170</f>
        <v>40</v>
      </c>
      <c r="AK170" s="1132" t="s">
        <v>439</v>
      </c>
      <c r="AL170" s="1088" t="s">
        <v>440</v>
      </c>
      <c r="AM170" s="1092" t="s">
        <v>2</v>
      </c>
    </row>
    <row r="171" spans="1:39">
      <c r="A171" s="999">
        <v>45822</v>
      </c>
      <c r="B171" s="992" t="s">
        <v>685</v>
      </c>
      <c r="C171" s="992" t="s">
        <v>208</v>
      </c>
      <c r="D171" s="993" t="s">
        <v>485</v>
      </c>
      <c r="E171" s="1029" t="s">
        <v>282</v>
      </c>
      <c r="F171" s="970">
        <v>160926</v>
      </c>
      <c r="G171" s="970"/>
      <c r="H171" s="970">
        <v>160926</v>
      </c>
      <c r="I171" s="970"/>
      <c r="J171" s="971">
        <f t="shared" ref="J171" si="1564">H171-F171</f>
        <v>0</v>
      </c>
      <c r="K171" s="970">
        <v>160926</v>
      </c>
      <c r="L171" s="541">
        <f t="shared" ref="L171" si="1565">K171-H171</f>
        <v>0</v>
      </c>
      <c r="M171" s="970">
        <v>161020</v>
      </c>
      <c r="N171" s="970"/>
      <c r="O171" s="541">
        <f t="shared" ref="O171" si="1566">M171-K171</f>
        <v>94</v>
      </c>
      <c r="P171" s="541">
        <f t="shared" ref="P171" si="1567">M171-H171</f>
        <v>94</v>
      </c>
      <c r="Q171" s="970">
        <v>161020</v>
      </c>
      <c r="R171" s="970"/>
      <c r="S171" s="971">
        <f t="shared" ref="S171" si="1568">Q171-M171</f>
        <v>0</v>
      </c>
      <c r="T171" s="542">
        <f t="shared" ref="T171" si="1569">Q171-F171</f>
        <v>94</v>
      </c>
      <c r="U171" s="542"/>
      <c r="V171" s="541">
        <f t="shared" ref="V171" si="1570">P171</f>
        <v>94</v>
      </c>
      <c r="W171" s="543">
        <f t="shared" ref="W171" si="1571">T171-V171</f>
        <v>0</v>
      </c>
      <c r="X171" s="972" t="s">
        <v>549</v>
      </c>
      <c r="Y171" s="972" t="s">
        <v>492</v>
      </c>
      <c r="Z171" s="972" t="s">
        <v>29</v>
      </c>
      <c r="AA171" s="972">
        <v>2016</v>
      </c>
      <c r="AB171" s="993" t="s">
        <v>485</v>
      </c>
      <c r="AC171" s="973">
        <v>12</v>
      </c>
      <c r="AD171" s="974">
        <f t="shared" ref="AD171" si="1572">T171/AC171</f>
        <v>7.833333333333333</v>
      </c>
      <c r="AE171" s="975">
        <v>25.45</v>
      </c>
      <c r="AF171" s="976">
        <f t="shared" ref="AF171" si="1573">AD171*AE171</f>
        <v>199.35833333333332</v>
      </c>
      <c r="AG171" s="1030" t="s">
        <v>279</v>
      </c>
      <c r="AH171" s="1007">
        <f t="shared" ref="AH171" si="1574">AF171</f>
        <v>199.35833333333332</v>
      </c>
      <c r="AI171" s="978">
        <f t="shared" ref="AI171" si="1575">AD171</f>
        <v>7.833333333333333</v>
      </c>
      <c r="AJ171" s="982">
        <f t="shared" ref="AJ171" si="1576">T171</f>
        <v>94</v>
      </c>
      <c r="AK171" s="1107">
        <f>SUM(AH167:AH171)</f>
        <v>642.61249999999995</v>
      </c>
      <c r="AL171" s="1067">
        <v>700</v>
      </c>
      <c r="AM171" s="1073">
        <v>45824</v>
      </c>
    </row>
    <row r="172" spans="1:39">
      <c r="A172" s="999">
        <v>45824</v>
      </c>
      <c r="B172" s="992" t="s">
        <v>483</v>
      </c>
      <c r="C172" s="992" t="s">
        <v>208</v>
      </c>
      <c r="D172" s="993" t="s">
        <v>485</v>
      </c>
      <c r="E172" s="1029" t="s">
        <v>282</v>
      </c>
      <c r="F172" s="970">
        <v>161020</v>
      </c>
      <c r="G172" s="970"/>
      <c r="H172" s="970">
        <v>161020</v>
      </c>
      <c r="I172" s="970"/>
      <c r="J172" s="971">
        <f t="shared" ref="J172" si="1577">H172-F172</f>
        <v>0</v>
      </c>
      <c r="K172" s="970">
        <v>161020</v>
      </c>
      <c r="L172" s="541">
        <f t="shared" ref="L172" si="1578">K172-H172</f>
        <v>0</v>
      </c>
      <c r="M172" s="970">
        <v>161085</v>
      </c>
      <c r="N172" s="970"/>
      <c r="O172" s="541">
        <f t="shared" ref="O172" si="1579">M172-K172</f>
        <v>65</v>
      </c>
      <c r="P172" s="541">
        <f t="shared" ref="P172" si="1580">M172-H172</f>
        <v>65</v>
      </c>
      <c r="Q172" s="970">
        <v>161085</v>
      </c>
      <c r="R172" s="970"/>
      <c r="S172" s="971">
        <f t="shared" ref="S172" si="1581">Q172-M172</f>
        <v>0</v>
      </c>
      <c r="T172" s="542">
        <f t="shared" ref="T172" si="1582">Q172-F172</f>
        <v>65</v>
      </c>
      <c r="U172" s="542"/>
      <c r="V172" s="541">
        <f t="shared" ref="V172" si="1583">P172</f>
        <v>65</v>
      </c>
      <c r="W172" s="543">
        <f t="shared" ref="W172" si="1584">T172-V172</f>
        <v>0</v>
      </c>
      <c r="X172" s="972" t="s">
        <v>549</v>
      </c>
      <c r="Y172" s="972" t="s">
        <v>492</v>
      </c>
      <c r="Z172" s="972" t="s">
        <v>29</v>
      </c>
      <c r="AA172" s="972">
        <v>2016</v>
      </c>
      <c r="AB172" s="993" t="s">
        <v>485</v>
      </c>
      <c r="AC172" s="973">
        <v>12</v>
      </c>
      <c r="AD172" s="974">
        <f t="shared" ref="AD172" si="1585">T172/AC172</f>
        <v>5.416666666666667</v>
      </c>
      <c r="AE172" s="975">
        <v>25.45</v>
      </c>
      <c r="AF172" s="976">
        <f t="shared" ref="AF172" si="1586">AD172*AE172</f>
        <v>137.85416666666666</v>
      </c>
      <c r="AG172" s="1030" t="s">
        <v>279</v>
      </c>
      <c r="AH172" s="1007">
        <f t="shared" ref="AH172" si="1587">AF172</f>
        <v>137.85416666666666</v>
      </c>
      <c r="AI172" s="978">
        <f t="shared" ref="AI172" si="1588">AD172</f>
        <v>5.416666666666667</v>
      </c>
      <c r="AJ172" s="982">
        <f t="shared" ref="AJ172" si="1589">T172</f>
        <v>65</v>
      </c>
      <c r="AK172" s="987"/>
      <c r="AL172" s="988"/>
    </row>
    <row r="173" spans="1:39">
      <c r="A173" s="999"/>
      <c r="B173" s="164"/>
      <c r="C173" s="164"/>
      <c r="D173" s="162"/>
      <c r="E173" s="969"/>
      <c r="F173" s="1000"/>
      <c r="G173" s="1000"/>
      <c r="H173" s="1000"/>
      <c r="I173" s="1000"/>
      <c r="J173" s="971"/>
      <c r="K173" s="1000"/>
      <c r="L173" s="541"/>
      <c r="M173" s="1000"/>
      <c r="N173" s="1000"/>
      <c r="O173" s="541"/>
      <c r="P173" s="541"/>
      <c r="Q173" s="1000"/>
      <c r="R173" s="1000"/>
      <c r="S173" s="971"/>
      <c r="T173" s="542"/>
      <c r="U173" s="542"/>
      <c r="V173" s="541"/>
      <c r="W173" s="543"/>
      <c r="X173" s="972"/>
      <c r="Y173" s="162"/>
      <c r="Z173" s="162"/>
      <c r="AA173" s="162"/>
      <c r="AB173" s="164"/>
      <c r="AC173" s="1001"/>
      <c r="AD173" s="974"/>
      <c r="AE173" s="975"/>
      <c r="AF173" s="976"/>
      <c r="AG173" s="1030"/>
      <c r="AH173" s="1007"/>
      <c r="AI173" s="978"/>
      <c r="AJ173" s="982"/>
      <c r="AK173" s="987"/>
      <c r="AL173" s="988"/>
    </row>
    <row r="174" spans="1:39">
      <c r="A174" s="999"/>
      <c r="B174" s="164"/>
      <c r="C174" s="164"/>
      <c r="D174" s="162"/>
      <c r="E174" s="969"/>
      <c r="F174" s="1000"/>
      <c r="G174" s="1000"/>
      <c r="H174" s="1000"/>
      <c r="I174" s="1000"/>
      <c r="J174" s="971"/>
      <c r="K174" s="1000"/>
      <c r="L174" s="541"/>
      <c r="M174" s="1000"/>
      <c r="N174" s="1000"/>
      <c r="O174" s="541"/>
      <c r="P174" s="541"/>
      <c r="Q174" s="1000"/>
      <c r="R174" s="1000"/>
      <c r="S174" s="971"/>
      <c r="T174" s="542"/>
      <c r="U174" s="542"/>
      <c r="V174" s="541"/>
      <c r="W174" s="543"/>
      <c r="X174" s="972"/>
      <c r="Y174" s="162"/>
      <c r="Z174" s="162"/>
      <c r="AA174" s="162"/>
      <c r="AB174" s="164"/>
      <c r="AC174" s="1001"/>
      <c r="AD174" s="974"/>
      <c r="AE174" s="975"/>
      <c r="AF174" s="976"/>
      <c r="AG174" s="1030"/>
      <c r="AH174" s="1007"/>
      <c r="AI174" s="978"/>
      <c r="AJ174" s="982"/>
      <c r="AK174" s="989"/>
      <c r="AL174" s="985"/>
      <c r="AM174" s="986"/>
    </row>
    <row r="175" spans="1:39">
      <c r="A175" s="999"/>
      <c r="B175" s="164"/>
      <c r="C175" s="164"/>
      <c r="D175" s="162"/>
      <c r="E175" s="969"/>
      <c r="F175" s="1000"/>
      <c r="G175" s="1000"/>
      <c r="H175" s="1000"/>
      <c r="I175" s="1000"/>
      <c r="J175" s="971"/>
      <c r="K175" s="1000"/>
      <c r="L175" s="541"/>
      <c r="M175" s="1000"/>
      <c r="N175" s="1000"/>
      <c r="O175" s="541"/>
      <c r="P175" s="541"/>
      <c r="Q175" s="1000"/>
      <c r="R175" s="1000"/>
      <c r="S175" s="971"/>
      <c r="T175" s="542"/>
      <c r="U175" s="542"/>
      <c r="V175" s="541"/>
      <c r="W175" s="543"/>
      <c r="X175" s="972"/>
      <c r="Y175" s="162"/>
      <c r="Z175" s="162"/>
      <c r="AA175" s="162"/>
      <c r="AB175" s="164"/>
      <c r="AC175" s="1001"/>
      <c r="AD175" s="974"/>
      <c r="AE175" s="975"/>
      <c r="AF175" s="976"/>
      <c r="AG175" s="1030"/>
      <c r="AH175" s="1007"/>
      <c r="AI175" s="978"/>
      <c r="AJ175" s="982"/>
      <c r="AK175" s="989"/>
      <c r="AL175" s="985"/>
      <c r="AM175" s="991"/>
    </row>
    <row r="176" spans="1:39">
      <c r="A176" s="999"/>
      <c r="B176" s="164"/>
      <c r="C176" s="164"/>
      <c r="D176" s="162"/>
      <c r="E176" s="969"/>
      <c r="F176" s="1000"/>
      <c r="G176" s="1000"/>
      <c r="H176" s="1000"/>
      <c r="I176" s="1000"/>
      <c r="J176" s="971"/>
      <c r="K176" s="1000"/>
      <c r="L176" s="541"/>
      <c r="M176" s="1000"/>
      <c r="N176" s="1000"/>
      <c r="O176" s="541"/>
      <c r="P176" s="541"/>
      <c r="Q176" s="1000"/>
      <c r="R176" s="1000"/>
      <c r="S176" s="971"/>
      <c r="T176" s="542"/>
      <c r="U176" s="542"/>
      <c r="V176" s="541"/>
      <c r="W176" s="543"/>
      <c r="X176" s="972"/>
      <c r="Y176" s="162"/>
      <c r="Z176" s="162"/>
      <c r="AA176" s="162"/>
      <c r="AB176" s="164"/>
      <c r="AC176" s="1001"/>
      <c r="AD176" s="974"/>
      <c r="AE176" s="975"/>
      <c r="AF176" s="976"/>
      <c r="AG176" s="1030"/>
      <c r="AH176" s="1007"/>
      <c r="AI176" s="978"/>
      <c r="AJ176" s="982"/>
      <c r="AK176" s="989"/>
      <c r="AL176" s="985"/>
      <c r="AM176" s="986"/>
    </row>
    <row r="177" spans="1:39">
      <c r="A177" s="999"/>
      <c r="B177" s="164"/>
      <c r="C177" s="164"/>
      <c r="D177" s="162"/>
      <c r="E177" s="969"/>
      <c r="F177" s="1000"/>
      <c r="G177" s="1000"/>
      <c r="H177" s="1000"/>
      <c r="I177" s="1000"/>
      <c r="J177" s="971"/>
      <c r="K177" s="1000"/>
      <c r="L177" s="541"/>
      <c r="M177" s="1000"/>
      <c r="N177" s="1000"/>
      <c r="O177" s="541"/>
      <c r="P177" s="541"/>
      <c r="Q177" s="1000"/>
      <c r="R177" s="1000"/>
      <c r="S177" s="971"/>
      <c r="T177" s="542"/>
      <c r="U177" s="542"/>
      <c r="V177" s="541"/>
      <c r="W177" s="543"/>
      <c r="X177" s="972"/>
      <c r="Y177" s="162"/>
      <c r="Z177" s="162"/>
      <c r="AA177" s="162"/>
      <c r="AB177" s="164"/>
      <c r="AC177" s="1001"/>
      <c r="AD177" s="974"/>
      <c r="AE177" s="975"/>
      <c r="AF177" s="976"/>
      <c r="AG177" s="1030"/>
      <c r="AH177" s="1007"/>
      <c r="AI177" s="978"/>
      <c r="AJ177" s="982"/>
      <c r="AK177" s="989"/>
      <c r="AL177" s="985"/>
      <c r="AM177" s="991"/>
    </row>
    <row r="178" spans="1:39">
      <c r="A178" s="999"/>
      <c r="B178" s="164"/>
      <c r="C178" s="164"/>
      <c r="D178" s="162"/>
      <c r="E178" s="969"/>
      <c r="F178" s="1000"/>
      <c r="G178" s="1000"/>
      <c r="H178" s="1000"/>
      <c r="I178" s="1000"/>
      <c r="J178" s="971"/>
      <c r="K178" s="1000"/>
      <c r="L178" s="541"/>
      <c r="M178" s="1000"/>
      <c r="N178" s="1000"/>
      <c r="O178" s="541"/>
      <c r="P178" s="541"/>
      <c r="Q178" s="1000"/>
      <c r="R178" s="1000"/>
      <c r="S178" s="971"/>
      <c r="T178" s="542"/>
      <c r="U178" s="542"/>
      <c r="V178" s="541"/>
      <c r="W178" s="543"/>
      <c r="X178" s="972"/>
      <c r="Y178" s="162"/>
      <c r="Z178" s="162"/>
      <c r="AA178" s="162"/>
      <c r="AB178" s="164"/>
      <c r="AC178" s="1001"/>
      <c r="AD178" s="974"/>
      <c r="AE178" s="975"/>
      <c r="AF178" s="976"/>
      <c r="AG178" s="1030"/>
      <c r="AH178" s="1007"/>
      <c r="AI178" s="978"/>
      <c r="AJ178" s="982"/>
      <c r="AK178" s="987"/>
      <c r="AL178" s="988"/>
    </row>
    <row r="179" spans="1:39">
      <c r="A179" s="999"/>
      <c r="B179" s="164"/>
      <c r="C179" s="164"/>
      <c r="D179" s="162"/>
      <c r="E179" s="969"/>
      <c r="F179" s="1000"/>
      <c r="G179" s="1000"/>
      <c r="H179" s="1000"/>
      <c r="I179" s="1000"/>
      <c r="J179" s="971"/>
      <c r="K179" s="1000"/>
      <c r="L179" s="541"/>
      <c r="M179" s="1000"/>
      <c r="N179" s="1000"/>
      <c r="O179" s="541"/>
      <c r="P179" s="541"/>
      <c r="Q179" s="1000"/>
      <c r="R179" s="1000"/>
      <c r="S179" s="971"/>
      <c r="T179" s="542"/>
      <c r="U179" s="542"/>
      <c r="V179" s="541"/>
      <c r="W179" s="543"/>
      <c r="X179" s="972"/>
      <c r="Y179" s="162"/>
      <c r="Z179" s="162"/>
      <c r="AA179" s="162"/>
      <c r="AB179" s="164"/>
      <c r="AC179" s="1001"/>
      <c r="AD179" s="974"/>
      <c r="AE179" s="975"/>
      <c r="AF179" s="976"/>
      <c r="AG179" s="1030"/>
      <c r="AH179" s="1007"/>
      <c r="AI179" s="978"/>
      <c r="AJ179" s="982"/>
      <c r="AK179" s="987"/>
      <c r="AL179" s="988"/>
    </row>
    <row r="180" spans="1:39">
      <c r="A180" s="999"/>
      <c r="B180" s="164"/>
      <c r="C180" s="164"/>
      <c r="D180" s="162"/>
      <c r="E180" s="969"/>
      <c r="F180" s="1000"/>
      <c r="G180" s="1000"/>
      <c r="H180" s="1000"/>
      <c r="I180" s="1000"/>
      <c r="J180" s="971"/>
      <c r="K180" s="1000"/>
      <c r="L180" s="541"/>
      <c r="M180" s="1000"/>
      <c r="N180" s="1000"/>
      <c r="O180" s="541"/>
      <c r="P180" s="541"/>
      <c r="Q180" s="1000"/>
      <c r="R180" s="1000"/>
      <c r="S180" s="971"/>
      <c r="T180" s="542"/>
      <c r="U180" s="542"/>
      <c r="V180" s="541"/>
      <c r="W180" s="543"/>
      <c r="X180" s="972"/>
      <c r="Y180" s="162"/>
      <c r="Z180" s="162"/>
      <c r="AA180" s="162"/>
      <c r="AB180" s="164"/>
      <c r="AC180" s="1001"/>
      <c r="AD180" s="974"/>
      <c r="AE180" s="975"/>
      <c r="AF180" s="976"/>
      <c r="AG180" s="1030"/>
      <c r="AH180" s="1007"/>
      <c r="AI180" s="978"/>
      <c r="AJ180" s="982"/>
      <c r="AK180" s="989"/>
      <c r="AL180" s="985"/>
      <c r="AM180" s="986"/>
    </row>
    <row r="181" spans="1:39">
      <c r="A181" s="999"/>
      <c r="B181" s="164"/>
      <c r="C181" s="164"/>
      <c r="D181" s="162"/>
      <c r="E181" s="969"/>
      <c r="F181" s="1000"/>
      <c r="G181" s="1000"/>
      <c r="H181" s="1000"/>
      <c r="I181" s="1000"/>
      <c r="J181" s="971"/>
      <c r="K181" s="1000"/>
      <c r="L181" s="541"/>
      <c r="M181" s="1000"/>
      <c r="N181" s="1000"/>
      <c r="O181" s="541"/>
      <c r="P181" s="541"/>
      <c r="Q181" s="1000"/>
      <c r="R181" s="1000"/>
      <c r="S181" s="971"/>
      <c r="T181" s="542"/>
      <c r="U181" s="542"/>
      <c r="V181" s="541"/>
      <c r="W181" s="543"/>
      <c r="X181" s="972"/>
      <c r="Y181" s="162"/>
      <c r="Z181" s="162"/>
      <c r="AA181" s="162"/>
      <c r="AB181" s="164"/>
      <c r="AC181" s="1001"/>
      <c r="AD181" s="974"/>
      <c r="AE181" s="975"/>
      <c r="AF181" s="976"/>
      <c r="AG181" s="1030"/>
      <c r="AH181" s="1007"/>
      <c r="AI181" s="978"/>
      <c r="AJ181" s="982"/>
      <c r="AK181" s="989"/>
      <c r="AL181" s="985"/>
      <c r="AM181" s="991"/>
    </row>
    <row r="182" spans="1:39">
      <c r="A182" s="999"/>
      <c r="B182" s="164"/>
      <c r="C182" s="164"/>
      <c r="D182" s="162"/>
      <c r="E182" s="969"/>
      <c r="F182" s="1000"/>
      <c r="G182" s="1000"/>
      <c r="H182" s="1000"/>
      <c r="I182" s="1000"/>
      <c r="J182" s="971"/>
      <c r="K182" s="1000"/>
      <c r="L182" s="541"/>
      <c r="M182" s="1000"/>
      <c r="N182" s="1000"/>
      <c r="O182" s="541"/>
      <c r="P182" s="541"/>
      <c r="Q182" s="1000"/>
      <c r="R182" s="1000"/>
      <c r="S182" s="971"/>
      <c r="T182" s="542"/>
      <c r="U182" s="542"/>
      <c r="V182" s="541"/>
      <c r="W182" s="543"/>
      <c r="X182" s="972"/>
      <c r="Y182" s="162"/>
      <c r="Z182" s="162"/>
      <c r="AA182" s="162"/>
      <c r="AB182" s="164"/>
      <c r="AC182" s="1001"/>
      <c r="AD182" s="974"/>
      <c r="AE182" s="975"/>
      <c r="AF182" s="976"/>
      <c r="AG182" s="1030"/>
      <c r="AH182" s="1007"/>
      <c r="AI182" s="978"/>
      <c r="AJ182" s="982"/>
      <c r="AK182" s="987"/>
      <c r="AL182" s="988"/>
    </row>
    <row r="183" spans="1:39">
      <c r="A183" s="999"/>
      <c r="B183" s="164"/>
      <c r="C183" s="164"/>
      <c r="D183" s="162"/>
      <c r="E183" s="969"/>
      <c r="F183" s="1000"/>
      <c r="G183" s="1000"/>
      <c r="H183" s="1000"/>
      <c r="I183" s="1000"/>
      <c r="J183" s="971"/>
      <c r="K183" s="1000"/>
      <c r="L183" s="541"/>
      <c r="M183" s="1000"/>
      <c r="N183" s="1000"/>
      <c r="O183" s="541"/>
      <c r="P183" s="541"/>
      <c r="Q183" s="1000"/>
      <c r="R183" s="1000"/>
      <c r="S183" s="971"/>
      <c r="T183" s="542"/>
      <c r="U183" s="542"/>
      <c r="V183" s="541"/>
      <c r="W183" s="543"/>
      <c r="X183" s="972"/>
      <c r="Y183" s="162"/>
      <c r="Z183" s="162"/>
      <c r="AA183" s="162"/>
      <c r="AB183" s="164"/>
      <c r="AC183" s="1001"/>
      <c r="AD183" s="974"/>
      <c r="AE183" s="975"/>
      <c r="AF183" s="976"/>
      <c r="AG183" s="1030"/>
      <c r="AH183" s="1007"/>
      <c r="AI183" s="978"/>
      <c r="AJ183" s="982"/>
      <c r="AK183" s="987"/>
      <c r="AL183" s="988"/>
    </row>
    <row r="184" spans="1:39">
      <c r="A184" s="999"/>
      <c r="B184" s="164"/>
      <c r="C184" s="164"/>
      <c r="D184" s="162"/>
      <c r="E184" s="969"/>
      <c r="F184" s="1000"/>
      <c r="G184" s="1000"/>
      <c r="H184" s="1000"/>
      <c r="I184" s="1000"/>
      <c r="J184" s="971"/>
      <c r="K184" s="1000"/>
      <c r="L184" s="541"/>
      <c r="M184" s="1000"/>
      <c r="N184" s="1000"/>
      <c r="O184" s="541"/>
      <c r="P184" s="541"/>
      <c r="Q184" s="1000"/>
      <c r="R184" s="1000"/>
      <c r="S184" s="971"/>
      <c r="T184" s="542"/>
      <c r="U184" s="542"/>
      <c r="V184" s="541"/>
      <c r="W184" s="543"/>
      <c r="X184" s="972"/>
      <c r="Y184" s="162"/>
      <c r="Z184" s="162"/>
      <c r="AA184" s="162"/>
      <c r="AB184" s="164"/>
      <c r="AC184" s="1001"/>
      <c r="AD184" s="974"/>
      <c r="AE184" s="975"/>
      <c r="AF184" s="976"/>
      <c r="AG184" s="1030"/>
      <c r="AH184" s="1007"/>
      <c r="AI184" s="978"/>
      <c r="AJ184" s="982"/>
      <c r="AK184" s="989"/>
      <c r="AL184" s="985"/>
      <c r="AM184" s="986"/>
    </row>
    <row r="185" spans="1:39">
      <c r="A185" s="999"/>
      <c r="B185" s="164"/>
      <c r="C185" s="164"/>
      <c r="D185" s="162"/>
      <c r="E185" s="969"/>
      <c r="F185" s="1000"/>
      <c r="G185" s="1000"/>
      <c r="H185" s="1000"/>
      <c r="I185" s="1000"/>
      <c r="J185" s="971"/>
      <c r="K185" s="1000"/>
      <c r="L185" s="541"/>
      <c r="M185" s="1000"/>
      <c r="N185" s="1000"/>
      <c r="O185" s="541"/>
      <c r="P185" s="541"/>
      <c r="Q185" s="1000"/>
      <c r="R185" s="1000"/>
      <c r="S185" s="971"/>
      <c r="T185" s="542"/>
      <c r="U185" s="542"/>
      <c r="V185" s="541"/>
      <c r="W185" s="543"/>
      <c r="X185" s="972"/>
      <c r="Y185" s="162"/>
      <c r="Z185" s="162"/>
      <c r="AA185" s="162"/>
      <c r="AB185" s="164"/>
      <c r="AC185" s="1001"/>
      <c r="AD185" s="974"/>
      <c r="AE185" s="975"/>
      <c r="AF185" s="976"/>
      <c r="AG185" s="1030"/>
      <c r="AH185" s="1007"/>
      <c r="AI185" s="978"/>
      <c r="AJ185" s="982"/>
      <c r="AK185" s="989"/>
      <c r="AL185" s="985"/>
      <c r="AM185" s="991"/>
    </row>
    <row r="186" spans="1:39">
      <c r="A186" s="999"/>
      <c r="B186" s="164"/>
      <c r="C186" s="164"/>
      <c r="D186" s="162"/>
      <c r="E186" s="969"/>
      <c r="F186" s="1000"/>
      <c r="G186" s="1000"/>
      <c r="H186" s="1000"/>
      <c r="I186" s="1000"/>
      <c r="J186" s="971"/>
      <c r="K186" s="1000"/>
      <c r="L186" s="541"/>
      <c r="M186" s="1000"/>
      <c r="N186" s="1000"/>
      <c r="O186" s="541"/>
      <c r="P186" s="541"/>
      <c r="Q186" s="1000"/>
      <c r="R186" s="1000"/>
      <c r="S186" s="971"/>
      <c r="T186" s="542"/>
      <c r="U186" s="542"/>
      <c r="V186" s="541"/>
      <c r="W186" s="543"/>
      <c r="X186" s="972"/>
      <c r="Y186" s="162"/>
      <c r="Z186" s="162"/>
      <c r="AA186" s="162"/>
      <c r="AB186" s="164"/>
      <c r="AC186" s="1001"/>
      <c r="AD186" s="974"/>
      <c r="AE186" s="975"/>
      <c r="AF186" s="976"/>
      <c r="AG186" s="1030"/>
      <c r="AH186" s="1007"/>
      <c r="AI186" s="978"/>
      <c r="AJ186" s="982"/>
      <c r="AK186" s="987"/>
      <c r="AL186" s="988"/>
    </row>
    <row r="187" spans="1:39">
      <c r="A187" s="999"/>
      <c r="B187" s="164"/>
      <c r="C187" s="164"/>
      <c r="D187" s="162"/>
      <c r="E187" s="164"/>
      <c r="F187" s="1000"/>
      <c r="G187" s="1000"/>
      <c r="H187" s="1000"/>
      <c r="I187" s="1000"/>
      <c r="J187" s="971"/>
      <c r="K187" s="1000"/>
      <c r="L187" s="541"/>
      <c r="M187" s="1000"/>
      <c r="N187" s="1000"/>
      <c r="O187" s="541"/>
      <c r="P187" s="541"/>
      <c r="Q187" s="1000"/>
      <c r="R187" s="1000"/>
      <c r="S187" s="971"/>
      <c r="T187" s="542"/>
      <c r="U187" s="542"/>
      <c r="V187" s="541"/>
      <c r="W187" s="543"/>
      <c r="X187" s="972"/>
      <c r="Y187" s="162"/>
      <c r="Z187" s="162"/>
      <c r="AA187" s="162"/>
      <c r="AB187" s="164"/>
      <c r="AC187" s="1001"/>
      <c r="AD187" s="974"/>
      <c r="AE187" s="975"/>
      <c r="AF187" s="976"/>
      <c r="AG187" s="1030"/>
      <c r="AH187" s="1007"/>
      <c r="AI187" s="978"/>
      <c r="AJ187" s="982"/>
      <c r="AK187" s="987"/>
      <c r="AL187" s="988"/>
    </row>
    <row r="188" spans="1:39">
      <c r="A188" s="999"/>
      <c r="B188" s="164"/>
      <c r="C188" s="164"/>
      <c r="D188" s="162"/>
      <c r="E188" s="164"/>
      <c r="F188" s="1000"/>
      <c r="G188" s="1000"/>
      <c r="H188" s="1000"/>
      <c r="I188" s="1000"/>
      <c r="J188" s="971"/>
      <c r="K188" s="1000"/>
      <c r="L188" s="541"/>
      <c r="M188" s="1000"/>
      <c r="N188" s="1000"/>
      <c r="O188" s="541"/>
      <c r="P188" s="541"/>
      <c r="Q188" s="1000"/>
      <c r="R188" s="1000"/>
      <c r="S188" s="971"/>
      <c r="T188" s="542"/>
      <c r="U188" s="542"/>
      <c r="V188" s="541"/>
      <c r="W188" s="543"/>
      <c r="X188" s="972"/>
      <c r="Y188" s="162"/>
      <c r="Z188" s="162"/>
      <c r="AA188" s="162"/>
      <c r="AB188" s="164"/>
      <c r="AC188" s="1001"/>
      <c r="AD188" s="974"/>
      <c r="AE188" s="975"/>
      <c r="AF188" s="976"/>
      <c r="AG188" s="1030"/>
      <c r="AH188" s="1007"/>
      <c r="AI188" s="978"/>
      <c r="AJ188" s="982"/>
      <c r="AK188" s="989"/>
      <c r="AL188" s="985"/>
      <c r="AM188" s="986"/>
    </row>
    <row r="189" spans="1:39">
      <c r="A189" s="999"/>
      <c r="B189" s="164"/>
      <c r="C189" s="164"/>
      <c r="D189" s="162"/>
      <c r="E189" s="164"/>
      <c r="F189" s="1000"/>
      <c r="G189" s="1000"/>
      <c r="H189" s="1000"/>
      <c r="I189" s="1000"/>
      <c r="J189" s="971"/>
      <c r="K189" s="1000"/>
      <c r="L189" s="541"/>
      <c r="M189" s="1000"/>
      <c r="N189" s="1000"/>
      <c r="O189" s="541"/>
      <c r="P189" s="541"/>
      <c r="Q189" s="1000"/>
      <c r="R189" s="1000"/>
      <c r="S189" s="971"/>
      <c r="T189" s="542"/>
      <c r="U189" s="542"/>
      <c r="V189" s="541"/>
      <c r="W189" s="543"/>
      <c r="X189" s="972"/>
      <c r="Y189" s="162"/>
      <c r="Z189" s="162"/>
      <c r="AA189" s="162"/>
      <c r="AB189" s="164"/>
      <c r="AC189" s="1001"/>
      <c r="AD189" s="974"/>
      <c r="AE189" s="975"/>
      <c r="AF189" s="976"/>
      <c r="AG189" s="1030"/>
      <c r="AH189" s="1007"/>
      <c r="AI189" s="978"/>
      <c r="AJ189" s="982"/>
      <c r="AK189" s="989"/>
      <c r="AL189" s="985"/>
      <c r="AM189" s="991"/>
    </row>
    <row r="190" spans="1:39">
      <c r="A190" s="999"/>
      <c r="B190" s="164"/>
      <c r="C190" s="164"/>
      <c r="D190" s="162"/>
      <c r="E190" s="164"/>
      <c r="F190" s="1000"/>
      <c r="G190" s="1000"/>
      <c r="H190" s="1000"/>
      <c r="I190" s="1000"/>
      <c r="J190" s="971"/>
      <c r="K190" s="1000"/>
      <c r="L190" s="541"/>
      <c r="M190" s="1000"/>
      <c r="N190" s="1000"/>
      <c r="O190" s="541"/>
      <c r="P190" s="541"/>
      <c r="Q190" s="1000"/>
      <c r="R190" s="1000"/>
      <c r="S190" s="971"/>
      <c r="T190" s="542"/>
      <c r="U190" s="542"/>
      <c r="V190" s="541"/>
      <c r="W190" s="543"/>
      <c r="X190" s="972"/>
      <c r="Y190" s="162"/>
      <c r="Z190" s="162"/>
      <c r="AA190" s="162"/>
      <c r="AB190" s="164"/>
      <c r="AC190" s="1001"/>
      <c r="AD190" s="974"/>
      <c r="AE190" s="975"/>
      <c r="AF190" s="976"/>
      <c r="AG190" s="1030"/>
      <c r="AH190" s="1007"/>
      <c r="AI190" s="978"/>
      <c r="AJ190" s="982"/>
      <c r="AK190" s="987"/>
      <c r="AL190" s="988"/>
    </row>
    <row r="191" spans="1:39">
      <c r="A191" s="999"/>
      <c r="B191" s="164"/>
      <c r="C191" s="164"/>
      <c r="D191" s="162"/>
      <c r="E191" s="164"/>
      <c r="F191" s="1000"/>
      <c r="G191" s="1000"/>
      <c r="H191" s="1000"/>
      <c r="I191" s="1000"/>
      <c r="J191" s="971"/>
      <c r="K191" s="1000"/>
      <c r="L191" s="541"/>
      <c r="M191" s="1000"/>
      <c r="N191" s="1000"/>
      <c r="O191" s="541"/>
      <c r="P191" s="541"/>
      <c r="Q191" s="1000"/>
      <c r="R191" s="1000"/>
      <c r="S191" s="971"/>
      <c r="T191" s="542"/>
      <c r="U191" s="542"/>
      <c r="V191" s="541"/>
      <c r="W191" s="543"/>
      <c r="X191" s="972"/>
      <c r="Y191" s="162"/>
      <c r="Z191" s="162"/>
      <c r="AA191" s="162"/>
      <c r="AB191" s="164"/>
      <c r="AC191" s="1001"/>
      <c r="AD191" s="974"/>
      <c r="AE191" s="975"/>
      <c r="AF191" s="976"/>
      <c r="AG191" s="1030"/>
      <c r="AH191" s="1007"/>
      <c r="AI191" s="978"/>
      <c r="AJ191" s="982"/>
      <c r="AK191" s="987"/>
      <c r="AL191" s="988"/>
    </row>
    <row r="192" spans="1:39">
      <c r="A192" s="999"/>
      <c r="B192" s="164"/>
      <c r="C192" s="164"/>
      <c r="D192" s="162"/>
      <c r="E192" s="164"/>
      <c r="F192" s="1000"/>
      <c r="G192" s="1000"/>
      <c r="H192" s="1000"/>
      <c r="I192" s="1000"/>
      <c r="J192" s="971"/>
      <c r="K192" s="1000"/>
      <c r="L192" s="541"/>
      <c r="M192" s="1000"/>
      <c r="N192" s="1000"/>
      <c r="O192" s="541"/>
      <c r="P192" s="541"/>
      <c r="Q192" s="1000"/>
      <c r="R192" s="1000"/>
      <c r="S192" s="971"/>
      <c r="T192" s="542"/>
      <c r="U192" s="542"/>
      <c r="V192" s="541"/>
      <c r="W192" s="543"/>
      <c r="X192" s="972"/>
      <c r="Y192" s="162"/>
      <c r="Z192" s="162"/>
      <c r="AA192" s="162"/>
      <c r="AB192" s="164"/>
      <c r="AC192" s="1001"/>
      <c r="AD192" s="974"/>
      <c r="AE192" s="975"/>
      <c r="AF192" s="976"/>
      <c r="AG192" s="1030"/>
      <c r="AH192" s="1007"/>
      <c r="AI192" s="978"/>
      <c r="AJ192" s="982"/>
      <c r="AK192" s="989"/>
      <c r="AL192" s="985"/>
      <c r="AM192" s="986"/>
    </row>
    <row r="193" spans="1:39">
      <c r="A193" s="999"/>
      <c r="B193" s="164"/>
      <c r="C193" s="164"/>
      <c r="D193" s="162"/>
      <c r="E193" s="164"/>
      <c r="F193" s="1000"/>
      <c r="G193" s="1000"/>
      <c r="H193" s="1000"/>
      <c r="I193" s="1000"/>
      <c r="J193" s="971"/>
      <c r="K193" s="1000"/>
      <c r="L193" s="541"/>
      <c r="M193" s="1000"/>
      <c r="N193" s="1000"/>
      <c r="O193" s="541"/>
      <c r="P193" s="541"/>
      <c r="Q193" s="1000"/>
      <c r="R193" s="1000"/>
      <c r="S193" s="971"/>
      <c r="T193" s="542"/>
      <c r="U193" s="542"/>
      <c r="V193" s="541"/>
      <c r="W193" s="543"/>
      <c r="X193" s="972"/>
      <c r="Y193" s="162"/>
      <c r="Z193" s="162"/>
      <c r="AA193" s="162"/>
      <c r="AB193" s="164"/>
      <c r="AC193" s="1001"/>
      <c r="AD193" s="974"/>
      <c r="AE193" s="975"/>
      <c r="AF193" s="976"/>
      <c r="AG193" s="1030"/>
      <c r="AH193" s="1007"/>
      <c r="AI193" s="978"/>
      <c r="AJ193" s="982"/>
      <c r="AK193" s="989"/>
      <c r="AL193" s="985"/>
      <c r="AM193" s="991"/>
    </row>
    <row r="194" spans="1:39">
      <c r="A194" s="999"/>
      <c r="B194" s="164"/>
      <c r="C194" s="164"/>
      <c r="D194" s="162"/>
      <c r="E194" s="164"/>
      <c r="F194" s="1000"/>
      <c r="G194" s="1000"/>
      <c r="H194" s="1000"/>
      <c r="I194" s="1000"/>
      <c r="J194" s="971"/>
      <c r="K194" s="1000"/>
      <c r="L194" s="541"/>
      <c r="M194" s="1000"/>
      <c r="N194" s="1000"/>
      <c r="O194" s="541"/>
      <c r="P194" s="541"/>
      <c r="Q194" s="1000"/>
      <c r="R194" s="1000"/>
      <c r="S194" s="971"/>
      <c r="T194" s="542"/>
      <c r="U194" s="542"/>
      <c r="V194" s="541"/>
      <c r="W194" s="543"/>
      <c r="X194" s="972"/>
      <c r="Y194" s="162"/>
      <c r="Z194" s="162"/>
      <c r="AA194" s="162"/>
      <c r="AB194" s="164"/>
      <c r="AC194" s="1001"/>
      <c r="AD194" s="974"/>
      <c r="AE194" s="975"/>
      <c r="AF194" s="976"/>
      <c r="AG194" s="1030"/>
      <c r="AH194" s="1007"/>
      <c r="AI194" s="978"/>
      <c r="AJ194" s="982"/>
      <c r="AK194" s="987"/>
      <c r="AL194" s="988"/>
    </row>
    <row r="195" spans="1:39">
      <c r="A195" s="999"/>
      <c r="B195" s="164"/>
      <c r="C195" s="164"/>
      <c r="D195" s="162"/>
      <c r="E195" s="164"/>
      <c r="F195" s="1000"/>
      <c r="G195" s="1000"/>
      <c r="H195" s="1000"/>
      <c r="I195" s="1000"/>
      <c r="J195" s="971"/>
      <c r="K195" s="1000"/>
      <c r="L195" s="541"/>
      <c r="M195" s="1000"/>
      <c r="N195" s="1000"/>
      <c r="O195" s="541"/>
      <c r="P195" s="541"/>
      <c r="Q195" s="1000"/>
      <c r="R195" s="1000"/>
      <c r="S195" s="971"/>
      <c r="T195" s="542"/>
      <c r="U195" s="542"/>
      <c r="V195" s="541"/>
      <c r="W195" s="543"/>
      <c r="X195" s="972"/>
      <c r="Y195" s="162"/>
      <c r="Z195" s="162"/>
      <c r="AA195" s="162"/>
      <c r="AB195" s="164"/>
      <c r="AC195" s="1001"/>
      <c r="AD195" s="974"/>
      <c r="AE195" s="975"/>
      <c r="AF195" s="976"/>
      <c r="AG195" s="1030"/>
      <c r="AH195" s="1007"/>
      <c r="AI195" s="978"/>
      <c r="AJ195" s="982"/>
      <c r="AK195" s="987"/>
      <c r="AL195" s="988"/>
    </row>
    <row r="196" spans="1:39">
      <c r="A196" s="999"/>
      <c r="B196" s="164"/>
      <c r="C196" s="164"/>
      <c r="D196" s="162"/>
      <c r="E196" s="164"/>
      <c r="F196" s="1000"/>
      <c r="G196" s="1000"/>
      <c r="H196" s="1000"/>
      <c r="I196" s="1000"/>
      <c r="J196" s="971"/>
      <c r="K196" s="1000"/>
      <c r="L196" s="541"/>
      <c r="M196" s="1000"/>
      <c r="N196" s="1000"/>
      <c r="O196" s="541"/>
      <c r="P196" s="541"/>
      <c r="Q196" s="1000"/>
      <c r="R196" s="1000"/>
      <c r="S196" s="971"/>
      <c r="T196" s="542"/>
      <c r="U196" s="542"/>
      <c r="V196" s="541"/>
      <c r="W196" s="543"/>
      <c r="X196" s="972"/>
      <c r="Y196" s="162"/>
      <c r="Z196" s="162"/>
      <c r="AA196" s="162"/>
      <c r="AB196" s="164"/>
      <c r="AC196" s="1001"/>
      <c r="AD196" s="974"/>
      <c r="AE196" s="975"/>
      <c r="AF196" s="976"/>
      <c r="AG196" s="1030"/>
      <c r="AH196" s="1007"/>
      <c r="AI196" s="978"/>
      <c r="AJ196" s="982"/>
      <c r="AK196" s="987"/>
      <c r="AL196" s="988"/>
    </row>
    <row r="197" spans="1:39">
      <c r="A197" s="999"/>
      <c r="B197" s="164"/>
      <c r="C197" s="164"/>
      <c r="D197" s="162"/>
      <c r="E197" s="164"/>
      <c r="F197" s="1000"/>
      <c r="G197" s="1000"/>
      <c r="H197" s="1000"/>
      <c r="I197" s="1000"/>
      <c r="J197" s="971"/>
      <c r="K197" s="1000"/>
      <c r="L197" s="541"/>
      <c r="M197" s="1000"/>
      <c r="N197" s="1000"/>
      <c r="O197" s="541"/>
      <c r="P197" s="541"/>
      <c r="Q197" s="1000"/>
      <c r="R197" s="1000"/>
      <c r="S197" s="971"/>
      <c r="T197" s="542"/>
      <c r="U197" s="542"/>
      <c r="V197" s="541"/>
      <c r="W197" s="543"/>
      <c r="X197" s="972"/>
      <c r="Y197" s="162"/>
      <c r="Z197" s="162"/>
      <c r="AA197" s="162"/>
      <c r="AB197" s="164"/>
      <c r="AC197" s="1001"/>
      <c r="AD197" s="974"/>
      <c r="AE197" s="975"/>
      <c r="AF197" s="976"/>
      <c r="AG197" s="1030"/>
      <c r="AH197" s="1007"/>
      <c r="AI197" s="978"/>
      <c r="AJ197" s="982"/>
      <c r="AK197" s="989"/>
      <c r="AL197" s="985"/>
      <c r="AM197" s="986"/>
    </row>
    <row r="198" spans="1:39">
      <c r="A198" s="999"/>
      <c r="B198" s="164"/>
      <c r="C198" s="164"/>
      <c r="D198" s="162"/>
      <c r="E198" s="164"/>
      <c r="F198" s="1000"/>
      <c r="G198" s="1000"/>
      <c r="H198" s="1000"/>
      <c r="I198" s="1000"/>
      <c r="J198" s="971"/>
      <c r="K198" s="1000"/>
      <c r="L198" s="541"/>
      <c r="M198" s="1000"/>
      <c r="N198" s="1000"/>
      <c r="O198" s="541"/>
      <c r="P198" s="541"/>
      <c r="Q198" s="1000"/>
      <c r="R198" s="1000"/>
      <c r="S198" s="971"/>
      <c r="T198" s="542"/>
      <c r="U198" s="542"/>
      <c r="V198" s="541"/>
      <c r="W198" s="543"/>
      <c r="X198" s="972"/>
      <c r="Y198" s="162"/>
      <c r="Z198" s="162"/>
      <c r="AA198" s="162"/>
      <c r="AB198" s="164"/>
      <c r="AC198" s="1001"/>
      <c r="AD198" s="974"/>
      <c r="AE198" s="975"/>
      <c r="AF198" s="976"/>
      <c r="AG198" s="1030"/>
      <c r="AH198" s="1007"/>
      <c r="AI198" s="978"/>
      <c r="AJ198" s="982"/>
      <c r="AK198" s="989"/>
      <c r="AL198" s="985"/>
      <c r="AM198" s="991"/>
    </row>
    <row r="199" spans="1:39">
      <c r="A199" s="999"/>
      <c r="B199" s="164"/>
      <c r="C199" s="164"/>
      <c r="D199" s="162"/>
      <c r="E199" s="164"/>
      <c r="F199" s="1000"/>
      <c r="G199" s="1000"/>
      <c r="H199" s="1000"/>
      <c r="I199" s="1000"/>
      <c r="J199" s="971"/>
      <c r="K199" s="1000"/>
      <c r="L199" s="541"/>
      <c r="M199" s="1000"/>
      <c r="N199" s="1000"/>
      <c r="O199" s="541"/>
      <c r="P199" s="541"/>
      <c r="Q199" s="1000"/>
      <c r="R199" s="1000"/>
      <c r="S199" s="971"/>
      <c r="T199" s="542"/>
      <c r="U199" s="542"/>
      <c r="V199" s="541"/>
      <c r="W199" s="543"/>
      <c r="X199" s="972"/>
      <c r="Y199" s="162"/>
      <c r="Z199" s="162"/>
      <c r="AA199" s="162"/>
      <c r="AB199" s="164"/>
      <c r="AC199" s="1001"/>
      <c r="AD199" s="974"/>
      <c r="AE199" s="975"/>
      <c r="AF199" s="976"/>
      <c r="AG199" s="1030"/>
      <c r="AH199" s="1007"/>
      <c r="AI199" s="978"/>
      <c r="AJ199" s="982"/>
      <c r="AK199" s="987"/>
      <c r="AL199" s="988"/>
    </row>
    <row r="200" spans="1:39">
      <c r="A200" s="999"/>
      <c r="B200" s="164"/>
      <c r="C200" s="164"/>
      <c r="D200" s="162"/>
      <c r="E200" s="164"/>
      <c r="F200" s="1000"/>
      <c r="G200" s="1000"/>
      <c r="H200" s="1000"/>
      <c r="I200" s="1000"/>
      <c r="J200" s="971"/>
      <c r="K200" s="1000"/>
      <c r="L200" s="541"/>
      <c r="M200" s="1000"/>
      <c r="N200" s="1000"/>
      <c r="O200" s="541"/>
      <c r="P200" s="541"/>
      <c r="Q200" s="1000"/>
      <c r="R200" s="1000"/>
      <c r="S200" s="971"/>
      <c r="T200" s="542"/>
      <c r="U200" s="542"/>
      <c r="V200" s="541"/>
      <c r="W200" s="543"/>
      <c r="X200" s="972"/>
      <c r="Y200" s="162"/>
      <c r="Z200" s="162"/>
      <c r="AA200" s="162"/>
      <c r="AB200" s="164"/>
      <c r="AC200" s="1001"/>
      <c r="AD200" s="974"/>
      <c r="AE200" s="975"/>
      <c r="AF200" s="976"/>
      <c r="AG200" s="1030"/>
      <c r="AH200" s="1007"/>
      <c r="AI200" s="978"/>
      <c r="AJ200" s="982"/>
      <c r="AK200" s="987"/>
      <c r="AL200" s="988"/>
    </row>
    <row r="201" spans="1:39">
      <c r="A201" s="999"/>
      <c r="B201" s="164"/>
      <c r="C201" s="164"/>
      <c r="D201" s="162"/>
      <c r="E201" s="164"/>
      <c r="F201" s="1000"/>
      <c r="G201" s="1000"/>
      <c r="H201" s="164"/>
      <c r="I201" s="164"/>
      <c r="J201" s="971"/>
      <c r="K201" s="164"/>
      <c r="L201" s="541"/>
      <c r="M201" s="164"/>
      <c r="N201" s="164"/>
      <c r="O201" s="541"/>
      <c r="P201" s="541"/>
      <c r="Q201" s="1000"/>
      <c r="R201" s="1000"/>
      <c r="S201" s="971"/>
      <c r="T201" s="542"/>
      <c r="U201" s="542"/>
      <c r="V201" s="541"/>
      <c r="W201" s="543"/>
      <c r="X201" s="972"/>
      <c r="Y201" s="162"/>
      <c r="Z201" s="162"/>
      <c r="AA201" s="162"/>
      <c r="AB201" s="164"/>
      <c r="AC201" s="1001"/>
      <c r="AD201" s="974"/>
      <c r="AE201" s="975"/>
      <c r="AF201" s="976"/>
      <c r="AG201" s="1030"/>
      <c r="AH201" s="1007"/>
      <c r="AI201" s="978"/>
      <c r="AJ201" s="982"/>
      <c r="AK201" s="987"/>
      <c r="AL201" s="988"/>
    </row>
    <row r="202" spans="1:39">
      <c r="A202" s="999"/>
      <c r="B202" s="164"/>
      <c r="C202" s="164"/>
      <c r="D202" s="162"/>
      <c r="E202" s="164"/>
      <c r="F202" s="1000"/>
      <c r="G202" s="1000"/>
      <c r="H202" s="1000"/>
      <c r="I202" s="1000"/>
      <c r="J202" s="971"/>
      <c r="K202" s="1000"/>
      <c r="L202" s="541"/>
      <c r="M202" s="1000"/>
      <c r="N202" s="1000"/>
      <c r="O202" s="541"/>
      <c r="P202" s="541"/>
      <c r="Q202" s="1000"/>
      <c r="R202" s="1000"/>
      <c r="S202" s="971"/>
      <c r="T202" s="542"/>
      <c r="U202" s="542"/>
      <c r="V202" s="541"/>
      <c r="W202" s="543"/>
      <c r="X202" s="972"/>
      <c r="Y202" s="162"/>
      <c r="Z202" s="162"/>
      <c r="AA202" s="162"/>
      <c r="AB202" s="164"/>
      <c r="AC202" s="1001"/>
      <c r="AD202" s="974"/>
      <c r="AE202" s="975"/>
      <c r="AF202" s="976"/>
      <c r="AG202" s="1030"/>
      <c r="AH202" s="1007"/>
      <c r="AI202" s="978"/>
      <c r="AJ202" s="982"/>
      <c r="AK202" s="989"/>
      <c r="AL202" s="985"/>
      <c r="AM202" s="986"/>
    </row>
    <row r="203" spans="1:39">
      <c r="A203" s="999"/>
      <c r="B203" s="164"/>
      <c r="C203" s="164"/>
      <c r="D203" s="162"/>
      <c r="E203" s="164"/>
      <c r="F203" s="1000"/>
      <c r="G203" s="1000"/>
      <c r="H203" s="1000"/>
      <c r="I203" s="1000"/>
      <c r="J203" s="971"/>
      <c r="K203" s="1000"/>
      <c r="L203" s="541"/>
      <c r="M203" s="1000"/>
      <c r="N203" s="1000"/>
      <c r="O203" s="541"/>
      <c r="P203" s="541"/>
      <c r="Q203" s="1000"/>
      <c r="R203" s="1000"/>
      <c r="S203" s="971"/>
      <c r="T203" s="542"/>
      <c r="U203" s="542"/>
      <c r="V203" s="541"/>
      <c r="W203" s="543"/>
      <c r="X203" s="972"/>
      <c r="Y203" s="162"/>
      <c r="Z203" s="162"/>
      <c r="AA203" s="162"/>
      <c r="AB203" s="164"/>
      <c r="AC203" s="1001"/>
      <c r="AD203" s="974"/>
      <c r="AE203" s="975"/>
      <c r="AF203" s="976"/>
      <c r="AG203" s="1030"/>
      <c r="AH203" s="1007"/>
      <c r="AI203" s="978"/>
      <c r="AJ203" s="982"/>
      <c r="AK203" s="989"/>
      <c r="AL203" s="985"/>
      <c r="AM203" s="991"/>
    </row>
    <row r="204" spans="1:39">
      <c r="A204" s="999"/>
      <c r="B204" s="164"/>
      <c r="C204" s="164"/>
      <c r="D204" s="162"/>
      <c r="E204" s="164"/>
      <c r="F204" s="1000"/>
      <c r="G204" s="1000"/>
      <c r="H204" s="1000"/>
      <c r="I204" s="1000"/>
      <c r="J204" s="971"/>
      <c r="K204" s="1000"/>
      <c r="L204" s="541"/>
      <c r="M204" s="1000"/>
      <c r="N204" s="1000"/>
      <c r="O204" s="541"/>
      <c r="P204" s="541"/>
      <c r="Q204" s="1000"/>
      <c r="R204" s="1000"/>
      <c r="S204" s="971"/>
      <c r="T204" s="542"/>
      <c r="U204" s="542"/>
      <c r="V204" s="541"/>
      <c r="W204" s="543"/>
      <c r="X204" s="972"/>
      <c r="Y204" s="162"/>
      <c r="Z204" s="162"/>
      <c r="AA204" s="162"/>
      <c r="AB204" s="164"/>
      <c r="AC204" s="1001"/>
      <c r="AD204" s="974"/>
      <c r="AE204" s="975"/>
      <c r="AF204" s="976"/>
      <c r="AG204" s="1030"/>
      <c r="AH204" s="1007"/>
      <c r="AI204" s="978"/>
      <c r="AJ204" s="982"/>
      <c r="AK204" s="987"/>
      <c r="AL204" s="988"/>
    </row>
    <row r="205" spans="1:39">
      <c r="A205" s="999"/>
      <c r="B205" s="164"/>
      <c r="C205" s="164"/>
      <c r="D205" s="162"/>
      <c r="E205" s="164"/>
      <c r="F205" s="1000"/>
      <c r="G205" s="1000"/>
      <c r="H205" s="1000"/>
      <c r="I205" s="1000"/>
      <c r="J205" s="971"/>
      <c r="K205" s="1000"/>
      <c r="L205" s="541"/>
      <c r="M205" s="1000"/>
      <c r="N205" s="1000"/>
      <c r="O205" s="541"/>
      <c r="P205" s="541"/>
      <c r="Q205" s="1000"/>
      <c r="R205" s="1000"/>
      <c r="S205" s="971"/>
      <c r="T205" s="542"/>
      <c r="U205" s="542"/>
      <c r="V205" s="541"/>
      <c r="W205" s="543"/>
      <c r="X205" s="972"/>
      <c r="Y205" s="162"/>
      <c r="Z205" s="162"/>
      <c r="AA205" s="162"/>
      <c r="AB205" s="164"/>
      <c r="AC205" s="1001"/>
      <c r="AD205" s="974"/>
      <c r="AE205" s="975"/>
      <c r="AF205" s="976"/>
      <c r="AG205" s="1030"/>
      <c r="AH205" s="1007"/>
      <c r="AI205" s="978"/>
      <c r="AJ205" s="982"/>
      <c r="AK205" s="989"/>
      <c r="AL205" s="985"/>
      <c r="AM205" s="986"/>
    </row>
    <row r="206" spans="1:39">
      <c r="A206" s="999"/>
      <c r="B206" s="164"/>
      <c r="C206" s="164"/>
      <c r="D206" s="162"/>
      <c r="E206" s="164"/>
      <c r="F206" s="1000"/>
      <c r="G206" s="1000"/>
      <c r="H206" s="1000"/>
      <c r="I206" s="1000"/>
      <c r="J206" s="971"/>
      <c r="K206" s="1000"/>
      <c r="L206" s="541"/>
      <c r="M206" s="1000"/>
      <c r="N206" s="1000"/>
      <c r="O206" s="541"/>
      <c r="P206" s="541"/>
      <c r="Q206" s="1000"/>
      <c r="R206" s="1000"/>
      <c r="S206" s="971"/>
      <c r="T206" s="542"/>
      <c r="U206" s="542"/>
      <c r="V206" s="541"/>
      <c r="W206" s="543"/>
      <c r="X206" s="972"/>
      <c r="Y206" s="162"/>
      <c r="Z206" s="162"/>
      <c r="AA206" s="162"/>
      <c r="AB206" s="164"/>
      <c r="AC206" s="1001"/>
      <c r="AD206" s="974"/>
      <c r="AE206" s="975"/>
      <c r="AF206" s="976"/>
      <c r="AG206" s="1030"/>
      <c r="AH206" s="1007"/>
      <c r="AI206" s="978"/>
      <c r="AJ206" s="982"/>
      <c r="AK206" s="989"/>
      <c r="AL206" s="985"/>
      <c r="AM206" s="991"/>
    </row>
    <row r="207" spans="1:39">
      <c r="A207" s="999"/>
      <c r="B207" s="164"/>
      <c r="C207" s="164"/>
      <c r="D207" s="162"/>
      <c r="E207" s="164"/>
      <c r="F207" s="1000"/>
      <c r="G207" s="1000"/>
      <c r="H207" s="1000"/>
      <c r="I207" s="1000"/>
      <c r="J207" s="971"/>
      <c r="K207" s="1000"/>
      <c r="L207" s="541"/>
      <c r="M207" s="1000"/>
      <c r="N207" s="1000"/>
      <c r="O207" s="541"/>
      <c r="P207" s="541"/>
      <c r="Q207" s="1000"/>
      <c r="R207" s="1000"/>
      <c r="S207" s="971"/>
      <c r="T207" s="542"/>
      <c r="U207" s="542"/>
      <c r="V207" s="541"/>
      <c r="W207" s="543"/>
      <c r="X207" s="972"/>
      <c r="Y207" s="162"/>
      <c r="Z207" s="162"/>
      <c r="AA207" s="162"/>
      <c r="AB207" s="164"/>
      <c r="AC207" s="1001"/>
      <c r="AD207" s="974"/>
      <c r="AE207" s="975"/>
      <c r="AF207" s="976"/>
      <c r="AG207" s="1030"/>
      <c r="AH207" s="1007"/>
      <c r="AI207" s="978"/>
      <c r="AJ207" s="982"/>
      <c r="AK207" s="987"/>
      <c r="AL207" s="988"/>
    </row>
    <row r="208" spans="1:39">
      <c r="A208" s="999"/>
      <c r="B208" s="164"/>
      <c r="C208" s="164"/>
      <c r="D208" s="162"/>
      <c r="E208" s="164"/>
      <c r="F208" s="1000"/>
      <c r="G208" s="1000"/>
      <c r="H208" s="1000"/>
      <c r="I208" s="1000"/>
      <c r="J208" s="971"/>
      <c r="K208" s="1000"/>
      <c r="L208" s="541"/>
      <c r="M208" s="1000"/>
      <c r="N208" s="1000"/>
      <c r="O208" s="541"/>
      <c r="P208" s="541"/>
      <c r="Q208" s="1000"/>
      <c r="R208" s="1000"/>
      <c r="S208" s="971"/>
      <c r="T208" s="542"/>
      <c r="U208" s="542"/>
      <c r="V208" s="541"/>
      <c r="W208" s="543"/>
      <c r="X208" s="972"/>
      <c r="Y208" s="162"/>
      <c r="Z208" s="162"/>
      <c r="AA208" s="162"/>
      <c r="AB208" s="164"/>
      <c r="AC208" s="1001"/>
      <c r="AD208" s="974"/>
      <c r="AE208" s="975"/>
      <c r="AF208" s="976"/>
      <c r="AG208" s="1030"/>
      <c r="AH208" s="1007"/>
      <c r="AI208" s="978"/>
      <c r="AJ208" s="982"/>
      <c r="AK208" s="989"/>
      <c r="AL208" s="985"/>
      <c r="AM208" s="986"/>
    </row>
    <row r="209" spans="1:39">
      <c r="A209" s="999"/>
      <c r="B209" s="164"/>
      <c r="C209" s="164"/>
      <c r="D209" s="162"/>
      <c r="E209" s="164"/>
      <c r="F209" s="1000"/>
      <c r="G209" s="1000"/>
      <c r="H209" s="1000"/>
      <c r="I209" s="1000"/>
      <c r="J209" s="971"/>
      <c r="K209" s="1000"/>
      <c r="L209" s="541"/>
      <c r="M209" s="1000"/>
      <c r="N209" s="1000"/>
      <c r="O209" s="541"/>
      <c r="P209" s="541"/>
      <c r="Q209" s="1000"/>
      <c r="R209" s="1000"/>
      <c r="S209" s="971"/>
      <c r="T209" s="542"/>
      <c r="U209" s="542"/>
      <c r="V209" s="541"/>
      <c r="W209" s="543"/>
      <c r="X209" s="972"/>
      <c r="Y209" s="162"/>
      <c r="Z209" s="162"/>
      <c r="AA209" s="162"/>
      <c r="AB209" s="164"/>
      <c r="AC209" s="1001"/>
      <c r="AD209" s="974"/>
      <c r="AE209" s="975"/>
      <c r="AF209" s="976"/>
      <c r="AG209" s="1030"/>
      <c r="AH209" s="1007"/>
      <c r="AI209" s="978"/>
      <c r="AJ209" s="982"/>
      <c r="AK209" s="989"/>
      <c r="AL209" s="985"/>
      <c r="AM209" s="991"/>
    </row>
    <row r="210" spans="1:39">
      <c r="A210" s="999"/>
      <c r="B210" s="164"/>
      <c r="C210" s="164"/>
      <c r="D210" s="162"/>
      <c r="E210" s="164"/>
      <c r="F210" s="1000"/>
      <c r="G210" s="1000"/>
      <c r="H210" s="1000"/>
      <c r="I210" s="1000"/>
      <c r="J210" s="971"/>
      <c r="K210" s="1000"/>
      <c r="L210" s="541"/>
      <c r="M210" s="1000"/>
      <c r="N210" s="1000"/>
      <c r="O210" s="541"/>
      <c r="P210" s="541"/>
      <c r="Q210" s="1000"/>
      <c r="R210" s="1000"/>
      <c r="S210" s="971"/>
      <c r="T210" s="542"/>
      <c r="U210" s="542"/>
      <c r="V210" s="541"/>
      <c r="W210" s="543"/>
      <c r="X210" s="972"/>
      <c r="Y210" s="162"/>
      <c r="Z210" s="162"/>
      <c r="AA210" s="162"/>
      <c r="AB210" s="164"/>
      <c r="AC210" s="1001"/>
      <c r="AD210" s="974"/>
      <c r="AE210" s="975"/>
      <c r="AF210" s="976"/>
      <c r="AG210" s="1030"/>
      <c r="AH210" s="1007"/>
      <c r="AI210" s="978"/>
      <c r="AJ210" s="982"/>
      <c r="AK210" s="987"/>
      <c r="AL210" s="988"/>
    </row>
    <row r="211" spans="1:39">
      <c r="A211" s="999"/>
      <c r="B211" s="164"/>
      <c r="C211" s="164"/>
      <c r="D211" s="162"/>
      <c r="E211" s="164"/>
      <c r="F211" s="1000"/>
      <c r="G211" s="1000"/>
      <c r="H211" s="1000"/>
      <c r="I211" s="1000"/>
      <c r="J211" s="971"/>
      <c r="K211" s="1000"/>
      <c r="L211" s="541"/>
      <c r="M211" s="1000"/>
      <c r="N211" s="1000"/>
      <c r="O211" s="541"/>
      <c r="P211" s="541"/>
      <c r="Q211" s="1000"/>
      <c r="R211" s="1000"/>
      <c r="S211" s="971"/>
      <c r="T211" s="542"/>
      <c r="U211" s="542"/>
      <c r="V211" s="541"/>
      <c r="W211" s="543"/>
      <c r="X211" s="972"/>
      <c r="Y211" s="162"/>
      <c r="Z211" s="162"/>
      <c r="AA211" s="162"/>
      <c r="AB211" s="164"/>
      <c r="AC211" s="1001"/>
      <c r="AD211" s="974"/>
      <c r="AE211" s="975"/>
      <c r="AF211" s="976"/>
      <c r="AG211" s="1030"/>
      <c r="AH211" s="1007"/>
      <c r="AI211" s="978"/>
      <c r="AJ211" s="982"/>
      <c r="AK211" s="987"/>
      <c r="AL211" s="988"/>
    </row>
    <row r="212" spans="1:39">
      <c r="A212" s="999"/>
      <c r="B212" s="164"/>
      <c r="C212" s="164"/>
      <c r="D212" s="162"/>
      <c r="E212" s="164"/>
      <c r="F212" s="1000"/>
      <c r="G212" s="1000"/>
      <c r="H212" s="1000"/>
      <c r="I212" s="1000"/>
      <c r="J212" s="971"/>
      <c r="K212" s="1000"/>
      <c r="L212" s="541"/>
      <c r="M212" s="1000"/>
      <c r="N212" s="1000"/>
      <c r="O212" s="541"/>
      <c r="P212" s="541"/>
      <c r="Q212" s="1000"/>
      <c r="R212" s="1000"/>
      <c r="S212" s="971"/>
      <c r="T212" s="542"/>
      <c r="U212" s="542"/>
      <c r="V212" s="541"/>
      <c r="W212" s="543"/>
      <c r="X212" s="972"/>
      <c r="Y212" s="162"/>
      <c r="Z212" s="162"/>
      <c r="AA212" s="162"/>
      <c r="AB212" s="164"/>
      <c r="AC212" s="1001"/>
      <c r="AD212" s="974"/>
      <c r="AE212" s="975"/>
      <c r="AF212" s="976"/>
      <c r="AG212" s="1030"/>
      <c r="AH212" s="1007"/>
      <c r="AI212" s="978"/>
      <c r="AJ212" s="982"/>
      <c r="AK212" s="989"/>
      <c r="AL212" s="985"/>
      <c r="AM212" s="986"/>
    </row>
    <row r="213" spans="1:39">
      <c r="A213" s="999"/>
      <c r="B213" s="164"/>
      <c r="C213" s="164"/>
      <c r="D213" s="162"/>
      <c r="E213" s="164"/>
      <c r="F213" s="1000"/>
      <c r="G213" s="1000"/>
      <c r="H213" s="1000"/>
      <c r="I213" s="1000"/>
      <c r="J213" s="971"/>
      <c r="K213" s="1000"/>
      <c r="L213" s="541"/>
      <c r="M213" s="1000"/>
      <c r="N213" s="1000"/>
      <c r="O213" s="541"/>
      <c r="P213" s="541"/>
      <c r="Q213" s="1000"/>
      <c r="R213" s="1000"/>
      <c r="S213" s="971"/>
      <c r="T213" s="542"/>
      <c r="U213" s="542"/>
      <c r="V213" s="541"/>
      <c r="W213" s="543"/>
      <c r="X213" s="972"/>
      <c r="Y213" s="162"/>
      <c r="Z213" s="162"/>
      <c r="AA213" s="162"/>
      <c r="AB213" s="164"/>
      <c r="AC213" s="1001"/>
      <c r="AD213" s="974"/>
      <c r="AE213" s="975"/>
      <c r="AF213" s="976"/>
      <c r="AG213" s="1030"/>
      <c r="AH213" s="1007"/>
      <c r="AI213" s="978"/>
      <c r="AJ213" s="978"/>
      <c r="AK213" s="989"/>
      <c r="AL213" s="985"/>
      <c r="AM213" s="991"/>
    </row>
    <row r="214" spans="1:39">
      <c r="AK214" s="1002"/>
      <c r="AL214" s="1003"/>
    </row>
    <row r="215" spans="1:39">
      <c r="AK215" s="1002"/>
      <c r="AL215" s="1003"/>
    </row>
    <row r="216" spans="1:39">
      <c r="AK216" s="1002"/>
      <c r="AL216" s="1003"/>
    </row>
    <row r="217" spans="1:39">
      <c r="AK217" s="1002"/>
      <c r="AL217" s="1003"/>
    </row>
    <row r="218" spans="1:39">
      <c r="AK218" s="1002"/>
      <c r="AL218" s="1003"/>
    </row>
    <row r="219" spans="1:39">
      <c r="AK219" s="1002"/>
      <c r="AL219" s="1003"/>
    </row>
    <row r="220" spans="1:39">
      <c r="AK220" s="1002"/>
      <c r="AL220" s="1003"/>
    </row>
    <row r="221" spans="1:39">
      <c r="AK221" s="1002"/>
      <c r="AL221" s="1003"/>
    </row>
  </sheetData>
  <mergeCells count="11">
    <mergeCell ref="AK10:AM10"/>
    <mergeCell ref="A1:B1"/>
    <mergeCell ref="C1:AG1"/>
    <mergeCell ref="AH1:AM1"/>
    <mergeCell ref="B7:C7"/>
    <mergeCell ref="A2:B5"/>
    <mergeCell ref="C2:AI5"/>
    <mergeCell ref="AJ2:AK3"/>
    <mergeCell ref="AL2:AM3"/>
    <mergeCell ref="AJ4:AM4"/>
    <mergeCell ref="AJ5:AM5"/>
  </mergeCells>
  <phoneticPr fontId="34" type="noConversion"/>
  <conditionalFormatting sqref="A7">
    <cfRule type="cellIs" dxfId="117" priority="148" operator="equal">
      <formula>"NCD-2001"</formula>
    </cfRule>
    <cfRule type="cellIs" dxfId="116" priority="149" operator="equal">
      <formula>"NBS-6259"</formula>
    </cfRule>
  </conditionalFormatting>
  <conditionalFormatting sqref="C1">
    <cfRule type="duplicateValues" dxfId="115" priority="150"/>
  </conditionalFormatting>
  <conditionalFormatting sqref="D7">
    <cfRule type="cellIs" dxfId="114" priority="153" operator="equal">
      <formula>"NCD-2001"</formula>
    </cfRule>
    <cfRule type="cellIs" dxfId="113" priority="154" operator="equal">
      <formula>"NBS-6259"</formula>
    </cfRule>
  </conditionalFormatting>
  <conditionalFormatting sqref="E1 E6:E1048576">
    <cfRule type="cellIs" dxfId="112" priority="144" operator="equal">
      <formula>"ENTRADA"</formula>
    </cfRule>
    <cfRule type="cellIs" dxfId="111" priority="145" operator="equal">
      <formula>"SALIDA"</formula>
    </cfRule>
  </conditionalFormatting>
  <conditionalFormatting sqref="X10:X213">
    <cfRule type="cellIs" dxfId="110" priority="146" operator="equal">
      <formula>"NCD-2001"</formula>
    </cfRule>
    <cfRule type="cellIs" dxfId="109" priority="147" operator="equal">
      <formula>"NBS-6259"</formula>
    </cfRule>
  </conditionalFormatting>
  <conditionalFormatting sqref="Y10:AA172">
    <cfRule type="cellIs" dxfId="108" priority="2" operator="equal">
      <formula>"NCD-2001"</formula>
    </cfRule>
    <cfRule type="cellIs" dxfId="107" priority="3" operator="equal">
      <formula>"NBS-6259"</formula>
    </cfRule>
  </conditionalFormatting>
  <conditionalFormatting sqref="C2">
    <cfRule type="duplicateValues" dxfId="106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Y471"/>
  <sheetViews>
    <sheetView topLeftCell="A109" zoomScale="64" zoomScaleNormal="64" workbookViewId="0">
      <selection sqref="A1:XFD1048576"/>
    </sheetView>
  </sheetViews>
  <sheetFormatPr baseColWidth="10" defaultColWidth="10.875" defaultRowHeight="10.9"/>
  <cols>
    <col min="1" max="1" width="8.875" style="463" bestFit="1" customWidth="1"/>
    <col min="2" max="2" width="21.875" style="463" bestFit="1" customWidth="1"/>
    <col min="3" max="3" width="17" style="463" bestFit="1" customWidth="1"/>
    <col min="4" max="4" width="58" style="463" bestFit="1" customWidth="1"/>
    <col min="5" max="5" width="13.125" style="463" hidden="1" customWidth="1"/>
    <col min="6" max="6" width="17.125" style="463" hidden="1" customWidth="1"/>
    <col min="7" max="7" width="10.375" style="463" hidden="1" customWidth="1"/>
    <col min="8" max="8" width="20.125" style="463" hidden="1" customWidth="1"/>
    <col min="9" max="9" width="8.125" style="463" hidden="1" customWidth="1"/>
    <col min="10" max="10" width="19.75" style="463" hidden="1" customWidth="1"/>
    <col min="11" max="11" width="10.75" style="463" hidden="1" customWidth="1"/>
    <col min="12" max="12" width="10.375" style="463" hidden="1" customWidth="1"/>
    <col min="13" max="13" width="17.875" style="463" hidden="1" customWidth="1"/>
    <col min="14" max="14" width="11.125" style="463" hidden="1" customWidth="1"/>
    <col min="15" max="15" width="12.625" style="463" bestFit="1" customWidth="1"/>
    <col min="16" max="16" width="11.625" style="463" bestFit="1" customWidth="1"/>
    <col min="17" max="17" width="17" style="463" bestFit="1" customWidth="1"/>
    <col min="18" max="18" width="22.125" style="463" bestFit="1" customWidth="1"/>
    <col min="19" max="19" width="17.625" style="463" bestFit="1" customWidth="1"/>
    <col min="20" max="20" width="14.375" style="463" hidden="1" customWidth="1"/>
    <col min="21" max="21" width="31.125" style="463" hidden="1" customWidth="1"/>
    <col min="22" max="22" width="24.875" style="463" bestFit="1" customWidth="1"/>
    <col min="23" max="23" width="19.625" style="463" bestFit="1" customWidth="1"/>
    <col min="24" max="24" width="21.125" style="463" bestFit="1" customWidth="1"/>
    <col min="25" max="25" width="38.875" style="496" customWidth="1"/>
    <col min="26" max="16384" width="10.875" style="463"/>
  </cols>
  <sheetData>
    <row r="3" spans="1:25" ht="11.55" thickBot="1"/>
    <row r="4" spans="1:25" ht="54.35">
      <c r="A4" s="285" t="s">
        <v>2</v>
      </c>
      <c r="B4" s="286" t="s">
        <v>3</v>
      </c>
      <c r="C4" s="286" t="s">
        <v>4</v>
      </c>
      <c r="D4" s="284" t="s">
        <v>5</v>
      </c>
      <c r="E4" s="287" t="s">
        <v>6</v>
      </c>
      <c r="F4" s="287" t="s">
        <v>7</v>
      </c>
      <c r="G4" s="211" t="s">
        <v>88</v>
      </c>
      <c r="H4" s="288" t="s">
        <v>8</v>
      </c>
      <c r="I4" s="211" t="s">
        <v>89</v>
      </c>
      <c r="J4" s="288" t="s">
        <v>9</v>
      </c>
      <c r="K4" s="211" t="s">
        <v>90</v>
      </c>
      <c r="L4" s="211" t="s">
        <v>91</v>
      </c>
      <c r="M4" s="288" t="s">
        <v>10</v>
      </c>
      <c r="N4" s="210" t="s">
        <v>92</v>
      </c>
      <c r="O4" s="287" t="s">
        <v>11</v>
      </c>
      <c r="P4" s="287" t="s">
        <v>12</v>
      </c>
      <c r="Q4" s="287" t="s">
        <v>13</v>
      </c>
      <c r="R4" s="283" t="s">
        <v>14</v>
      </c>
      <c r="S4" s="284" t="s">
        <v>82</v>
      </c>
      <c r="T4" s="286" t="s">
        <v>15</v>
      </c>
      <c r="U4" s="286" t="s">
        <v>17</v>
      </c>
      <c r="V4" s="292" t="s">
        <v>18</v>
      </c>
      <c r="W4" s="292" t="s">
        <v>19</v>
      </c>
      <c r="X4" s="293" t="s">
        <v>20</v>
      </c>
      <c r="Y4" s="289" t="s">
        <v>21</v>
      </c>
    </row>
    <row r="5" spans="1:25">
      <c r="A5" s="464">
        <v>44319</v>
      </c>
      <c r="B5" s="465" t="s">
        <v>25</v>
      </c>
      <c r="C5" s="465" t="s">
        <v>26</v>
      </c>
      <c r="D5" s="466" t="s">
        <v>32</v>
      </c>
      <c r="E5" s="467">
        <v>102002</v>
      </c>
      <c r="F5" s="468">
        <v>102026</v>
      </c>
      <c r="G5" s="469">
        <f t="shared" ref="G5:G66" si="0">F5-E5</f>
        <v>24</v>
      </c>
      <c r="H5" s="468">
        <v>102026</v>
      </c>
      <c r="I5" s="469">
        <f t="shared" ref="I5:I66" si="1">H5-F5</f>
        <v>0</v>
      </c>
      <c r="J5" s="468">
        <v>102058</v>
      </c>
      <c r="K5" s="469">
        <f t="shared" ref="K5:K66" si="2">J5-H5</f>
        <v>32</v>
      </c>
      <c r="L5" s="469">
        <f t="shared" ref="L5:L66" si="3">J5-F5</f>
        <v>32</v>
      </c>
      <c r="M5" s="468">
        <v>102076</v>
      </c>
      <c r="N5" s="469">
        <f t="shared" ref="N5:N66" si="4">M5-J5</f>
        <v>18</v>
      </c>
      <c r="O5" s="470">
        <f t="shared" ref="O5:O66" si="5">+M5-E5</f>
        <v>74</v>
      </c>
      <c r="P5" s="469">
        <f t="shared" ref="P5:P66" si="6">L5</f>
        <v>32</v>
      </c>
      <c r="Q5" s="498">
        <f t="shared" ref="Q5:Q66" si="7">+O5-P5</f>
        <v>42</v>
      </c>
      <c r="R5" s="471" t="s">
        <v>27</v>
      </c>
      <c r="S5" s="472" t="s">
        <v>28</v>
      </c>
      <c r="T5" s="472" t="s">
        <v>29</v>
      </c>
      <c r="U5" s="466" t="s">
        <v>30</v>
      </c>
      <c r="V5" s="473">
        <v>13</v>
      </c>
      <c r="W5" s="473">
        <f t="shared" ref="W5:W68" si="8">+O5/V5</f>
        <v>5.6923076923076925</v>
      </c>
      <c r="X5" s="474">
        <f>W5*20.09</f>
        <v>114.35846153846154</v>
      </c>
      <c r="Y5" s="475" t="s">
        <v>31</v>
      </c>
    </row>
    <row r="6" spans="1:25">
      <c r="A6" s="464">
        <v>44320</v>
      </c>
      <c r="B6" s="465" t="s">
        <v>25</v>
      </c>
      <c r="C6" s="465" t="s">
        <v>26</v>
      </c>
      <c r="D6" s="466" t="s">
        <v>33</v>
      </c>
      <c r="E6" s="468">
        <v>102076</v>
      </c>
      <c r="F6" s="468">
        <v>102105</v>
      </c>
      <c r="G6" s="469">
        <f t="shared" si="0"/>
        <v>29</v>
      </c>
      <c r="H6" s="468">
        <v>102105</v>
      </c>
      <c r="I6" s="469">
        <f t="shared" si="1"/>
        <v>0</v>
      </c>
      <c r="J6" s="468">
        <v>102128</v>
      </c>
      <c r="K6" s="469">
        <f t="shared" si="2"/>
        <v>23</v>
      </c>
      <c r="L6" s="469">
        <f t="shared" si="3"/>
        <v>23</v>
      </c>
      <c r="M6" s="468">
        <v>102128</v>
      </c>
      <c r="N6" s="469">
        <f t="shared" si="4"/>
        <v>0</v>
      </c>
      <c r="O6" s="470">
        <f t="shared" si="5"/>
        <v>52</v>
      </c>
      <c r="P6" s="469">
        <f t="shared" si="6"/>
        <v>23</v>
      </c>
      <c r="Q6" s="469">
        <f t="shared" si="7"/>
        <v>29</v>
      </c>
      <c r="R6" s="471" t="s">
        <v>27</v>
      </c>
      <c r="S6" s="472" t="s">
        <v>28</v>
      </c>
      <c r="T6" s="472" t="s">
        <v>29</v>
      </c>
      <c r="U6" s="466" t="s">
        <v>30</v>
      </c>
      <c r="V6" s="473">
        <v>13</v>
      </c>
      <c r="W6" s="473">
        <f t="shared" si="8"/>
        <v>4</v>
      </c>
      <c r="X6" s="474">
        <f t="shared" ref="X6:X7" si="9">W6*20.09</f>
        <v>80.36</v>
      </c>
      <c r="Y6" s="475" t="s">
        <v>31</v>
      </c>
    </row>
    <row r="7" spans="1:25">
      <c r="A7" s="464">
        <v>44320</v>
      </c>
      <c r="B7" s="465" t="s">
        <v>25</v>
      </c>
      <c r="C7" s="465" t="s">
        <v>26</v>
      </c>
      <c r="D7" s="466" t="s">
        <v>34</v>
      </c>
      <c r="E7" s="468">
        <v>102128</v>
      </c>
      <c r="F7" s="468">
        <v>102128</v>
      </c>
      <c r="G7" s="469">
        <f t="shared" si="0"/>
        <v>0</v>
      </c>
      <c r="H7" s="468">
        <v>102128</v>
      </c>
      <c r="I7" s="469">
        <f t="shared" si="1"/>
        <v>0</v>
      </c>
      <c r="J7" s="468">
        <v>102153</v>
      </c>
      <c r="K7" s="469">
        <f t="shared" si="2"/>
        <v>25</v>
      </c>
      <c r="L7" s="469">
        <f t="shared" si="3"/>
        <v>25</v>
      </c>
      <c r="M7" s="467">
        <v>102172</v>
      </c>
      <c r="N7" s="469">
        <f t="shared" si="4"/>
        <v>19</v>
      </c>
      <c r="O7" s="470">
        <f t="shared" si="5"/>
        <v>44</v>
      </c>
      <c r="P7" s="469">
        <f t="shared" si="6"/>
        <v>25</v>
      </c>
      <c r="Q7" s="469">
        <f t="shared" si="7"/>
        <v>19</v>
      </c>
      <c r="R7" s="471" t="s">
        <v>27</v>
      </c>
      <c r="S7" s="472" t="s">
        <v>28</v>
      </c>
      <c r="T7" s="472" t="s">
        <v>29</v>
      </c>
      <c r="U7" s="466" t="s">
        <v>30</v>
      </c>
      <c r="V7" s="473">
        <v>13</v>
      </c>
      <c r="W7" s="473">
        <f t="shared" si="8"/>
        <v>3.3846153846153846</v>
      </c>
      <c r="X7" s="474">
        <f t="shared" si="9"/>
        <v>67.996923076923082</v>
      </c>
      <c r="Y7" s="475" t="s">
        <v>31</v>
      </c>
    </row>
    <row r="8" spans="1:25">
      <c r="A8" s="464">
        <v>44289</v>
      </c>
      <c r="B8" s="465" t="s">
        <v>35</v>
      </c>
      <c r="C8" s="465" t="s">
        <v>26</v>
      </c>
      <c r="D8" s="466" t="s">
        <v>36</v>
      </c>
      <c r="E8" s="467">
        <v>54607</v>
      </c>
      <c r="F8" s="468">
        <v>54623</v>
      </c>
      <c r="G8" s="469">
        <f t="shared" si="0"/>
        <v>16</v>
      </c>
      <c r="H8" s="468">
        <v>54623</v>
      </c>
      <c r="I8" s="469">
        <f t="shared" si="1"/>
        <v>0</v>
      </c>
      <c r="J8" s="468">
        <v>54636</v>
      </c>
      <c r="K8" s="469">
        <f t="shared" si="2"/>
        <v>13</v>
      </c>
      <c r="L8" s="469">
        <f t="shared" si="3"/>
        <v>13</v>
      </c>
      <c r="M8" s="468">
        <v>54649</v>
      </c>
      <c r="N8" s="469">
        <f t="shared" si="4"/>
        <v>13</v>
      </c>
      <c r="O8" s="470">
        <f t="shared" si="5"/>
        <v>42</v>
      </c>
      <c r="P8" s="469">
        <f t="shared" si="6"/>
        <v>13</v>
      </c>
      <c r="Q8" s="469">
        <f t="shared" si="7"/>
        <v>29</v>
      </c>
      <c r="R8" s="476" t="s">
        <v>37</v>
      </c>
      <c r="S8" s="472" t="s">
        <v>38</v>
      </c>
      <c r="T8" s="472" t="s">
        <v>29</v>
      </c>
      <c r="U8" s="466" t="s">
        <v>30</v>
      </c>
      <c r="V8" s="473">
        <v>12</v>
      </c>
      <c r="W8" s="473">
        <f t="shared" si="8"/>
        <v>3.5</v>
      </c>
      <c r="X8" s="474">
        <f>W8*19.9</f>
        <v>69.649999999999991</v>
      </c>
      <c r="Y8" s="477" t="s">
        <v>39</v>
      </c>
    </row>
    <row r="9" spans="1:25">
      <c r="A9" s="464">
        <v>44289</v>
      </c>
      <c r="B9" s="465" t="s">
        <v>35</v>
      </c>
      <c r="C9" s="465" t="s">
        <v>26</v>
      </c>
      <c r="D9" s="466" t="s">
        <v>40</v>
      </c>
      <c r="E9" s="468">
        <v>54659</v>
      </c>
      <c r="F9" s="468">
        <v>54659</v>
      </c>
      <c r="G9" s="469">
        <f t="shared" si="0"/>
        <v>0</v>
      </c>
      <c r="H9" s="468">
        <v>54659</v>
      </c>
      <c r="I9" s="469">
        <f t="shared" si="1"/>
        <v>0</v>
      </c>
      <c r="J9" s="468">
        <v>54660</v>
      </c>
      <c r="K9" s="469">
        <f t="shared" si="2"/>
        <v>1</v>
      </c>
      <c r="L9" s="469">
        <f t="shared" si="3"/>
        <v>1</v>
      </c>
      <c r="M9" s="468">
        <v>54683</v>
      </c>
      <c r="N9" s="469">
        <f t="shared" si="4"/>
        <v>23</v>
      </c>
      <c r="O9" s="470">
        <f t="shared" si="5"/>
        <v>24</v>
      </c>
      <c r="P9" s="469">
        <f t="shared" si="6"/>
        <v>1</v>
      </c>
      <c r="Q9" s="469">
        <f t="shared" si="7"/>
        <v>23</v>
      </c>
      <c r="R9" s="476" t="s">
        <v>37</v>
      </c>
      <c r="S9" s="472" t="s">
        <v>38</v>
      </c>
      <c r="T9" s="472" t="s">
        <v>29</v>
      </c>
      <c r="U9" s="466" t="s">
        <v>30</v>
      </c>
      <c r="V9" s="473">
        <v>12</v>
      </c>
      <c r="W9" s="473">
        <f t="shared" si="8"/>
        <v>2</v>
      </c>
      <c r="X9" s="474">
        <f t="shared" ref="X9:X10" si="10">W9*19.9</f>
        <v>39.799999999999997</v>
      </c>
      <c r="Y9" s="477" t="s">
        <v>39</v>
      </c>
    </row>
    <row r="10" spans="1:25">
      <c r="A10" s="464">
        <v>44320</v>
      </c>
      <c r="B10" s="465" t="s">
        <v>35</v>
      </c>
      <c r="C10" s="465" t="s">
        <v>26</v>
      </c>
      <c r="D10" s="466" t="s">
        <v>41</v>
      </c>
      <c r="E10" s="468">
        <v>54683</v>
      </c>
      <c r="F10" s="468">
        <v>54698</v>
      </c>
      <c r="G10" s="469">
        <f t="shared" si="0"/>
        <v>15</v>
      </c>
      <c r="H10" s="468">
        <v>54698</v>
      </c>
      <c r="I10" s="469">
        <f t="shared" si="1"/>
        <v>0</v>
      </c>
      <c r="J10" s="468">
        <v>54722</v>
      </c>
      <c r="K10" s="469">
        <f t="shared" si="2"/>
        <v>24</v>
      </c>
      <c r="L10" s="469">
        <f t="shared" si="3"/>
        <v>24</v>
      </c>
      <c r="M10" s="467">
        <v>54735</v>
      </c>
      <c r="N10" s="469">
        <f t="shared" si="4"/>
        <v>13</v>
      </c>
      <c r="O10" s="470">
        <f t="shared" si="5"/>
        <v>52</v>
      </c>
      <c r="P10" s="469">
        <f t="shared" si="6"/>
        <v>24</v>
      </c>
      <c r="Q10" s="469">
        <f t="shared" si="7"/>
        <v>28</v>
      </c>
      <c r="R10" s="476" t="s">
        <v>37</v>
      </c>
      <c r="S10" s="472" t="s">
        <v>38</v>
      </c>
      <c r="T10" s="472" t="s">
        <v>29</v>
      </c>
      <c r="U10" s="466" t="s">
        <v>30</v>
      </c>
      <c r="V10" s="473">
        <v>12</v>
      </c>
      <c r="W10" s="473">
        <f t="shared" si="8"/>
        <v>4.333333333333333</v>
      </c>
      <c r="X10" s="474">
        <f t="shared" si="10"/>
        <v>86.23333333333332</v>
      </c>
      <c r="Y10" s="477" t="s">
        <v>39</v>
      </c>
    </row>
    <row r="11" spans="1:25">
      <c r="A11" s="464">
        <v>44319</v>
      </c>
      <c r="B11" s="465" t="s">
        <v>42</v>
      </c>
      <c r="C11" s="465" t="s">
        <v>26</v>
      </c>
      <c r="D11" s="466" t="s">
        <v>43</v>
      </c>
      <c r="E11" s="467">
        <v>40792</v>
      </c>
      <c r="F11" s="468">
        <v>40812</v>
      </c>
      <c r="G11" s="469">
        <f t="shared" si="0"/>
        <v>20</v>
      </c>
      <c r="H11" s="468">
        <v>40812</v>
      </c>
      <c r="I11" s="469">
        <f t="shared" si="1"/>
        <v>0</v>
      </c>
      <c r="J11" s="468">
        <v>40826</v>
      </c>
      <c r="K11" s="469">
        <f t="shared" si="2"/>
        <v>14</v>
      </c>
      <c r="L11" s="469">
        <f t="shared" si="3"/>
        <v>14</v>
      </c>
      <c r="M11" s="468">
        <v>40842</v>
      </c>
      <c r="N11" s="469">
        <f t="shared" si="4"/>
        <v>16</v>
      </c>
      <c r="O11" s="470">
        <f t="shared" si="5"/>
        <v>50</v>
      </c>
      <c r="P11" s="469">
        <f t="shared" si="6"/>
        <v>14</v>
      </c>
      <c r="Q11" s="498">
        <f t="shared" si="7"/>
        <v>36</v>
      </c>
      <c r="R11" s="478" t="s">
        <v>44</v>
      </c>
      <c r="S11" s="472" t="s">
        <v>45</v>
      </c>
      <c r="T11" s="472" t="s">
        <v>29</v>
      </c>
      <c r="U11" s="466" t="s">
        <v>30</v>
      </c>
      <c r="V11" s="473">
        <v>14</v>
      </c>
      <c r="W11" s="473">
        <f t="shared" si="8"/>
        <v>3.5714285714285716</v>
      </c>
      <c r="X11" s="474">
        <f>W11*18.99</f>
        <v>67.821428571428569</v>
      </c>
      <c r="Y11" s="477" t="s">
        <v>46</v>
      </c>
    </row>
    <row r="12" spans="1:25">
      <c r="A12" s="464">
        <v>44320</v>
      </c>
      <c r="B12" s="465" t="s">
        <v>42</v>
      </c>
      <c r="C12" s="465" t="s">
        <v>26</v>
      </c>
      <c r="D12" s="466" t="s">
        <v>137</v>
      </c>
      <c r="E12" s="468">
        <v>40842</v>
      </c>
      <c r="F12" s="468">
        <v>40866</v>
      </c>
      <c r="G12" s="469">
        <f t="shared" si="0"/>
        <v>24</v>
      </c>
      <c r="H12" s="468">
        <v>40866</v>
      </c>
      <c r="I12" s="469">
        <f t="shared" si="1"/>
        <v>0</v>
      </c>
      <c r="J12" s="468">
        <v>40880</v>
      </c>
      <c r="K12" s="469">
        <f t="shared" si="2"/>
        <v>14</v>
      </c>
      <c r="L12" s="469">
        <f t="shared" si="3"/>
        <v>14</v>
      </c>
      <c r="M12" s="467">
        <v>40900</v>
      </c>
      <c r="N12" s="469">
        <f t="shared" si="4"/>
        <v>20</v>
      </c>
      <c r="O12" s="470">
        <f t="shared" si="5"/>
        <v>58</v>
      </c>
      <c r="P12" s="469">
        <f t="shared" si="6"/>
        <v>14</v>
      </c>
      <c r="Q12" s="498">
        <f t="shared" si="7"/>
        <v>44</v>
      </c>
      <c r="R12" s="478" t="s">
        <v>44</v>
      </c>
      <c r="S12" s="472" t="s">
        <v>45</v>
      </c>
      <c r="T12" s="472" t="s">
        <v>29</v>
      </c>
      <c r="U12" s="466" t="s">
        <v>30</v>
      </c>
      <c r="V12" s="473">
        <v>14</v>
      </c>
      <c r="W12" s="473">
        <f t="shared" si="8"/>
        <v>4.1428571428571432</v>
      </c>
      <c r="X12" s="474">
        <f>W12*18.99</f>
        <v>78.67285714285714</v>
      </c>
      <c r="Y12" s="477" t="s">
        <v>46</v>
      </c>
    </row>
    <row r="13" spans="1:25">
      <c r="A13" s="464">
        <v>44319</v>
      </c>
      <c r="B13" s="465" t="s">
        <v>48</v>
      </c>
      <c r="C13" s="465" t="s">
        <v>26</v>
      </c>
      <c r="D13" s="466" t="s">
        <v>49</v>
      </c>
      <c r="E13" s="467">
        <v>59593</v>
      </c>
      <c r="F13" s="468">
        <v>59608</v>
      </c>
      <c r="G13" s="469">
        <f t="shared" si="0"/>
        <v>15</v>
      </c>
      <c r="H13" s="468">
        <v>59608</v>
      </c>
      <c r="I13" s="469">
        <f t="shared" si="1"/>
        <v>0</v>
      </c>
      <c r="J13" s="468">
        <v>59624</v>
      </c>
      <c r="K13" s="469">
        <f t="shared" si="2"/>
        <v>16</v>
      </c>
      <c r="L13" s="469">
        <f t="shared" si="3"/>
        <v>16</v>
      </c>
      <c r="M13" s="468">
        <v>59627</v>
      </c>
      <c r="N13" s="469">
        <f t="shared" si="4"/>
        <v>3</v>
      </c>
      <c r="O13" s="470">
        <f t="shared" si="5"/>
        <v>34</v>
      </c>
      <c r="P13" s="469">
        <f t="shared" si="6"/>
        <v>16</v>
      </c>
      <c r="Q13" s="469">
        <f t="shared" si="7"/>
        <v>18</v>
      </c>
      <c r="R13" s="479" t="s">
        <v>50</v>
      </c>
      <c r="S13" s="472" t="s">
        <v>51</v>
      </c>
      <c r="T13" s="472" t="s">
        <v>29</v>
      </c>
      <c r="U13" s="466" t="s">
        <v>30</v>
      </c>
      <c r="V13" s="473">
        <v>7</v>
      </c>
      <c r="W13" s="473">
        <f t="shared" si="8"/>
        <v>4.8571428571428568</v>
      </c>
      <c r="X13" s="477">
        <f>W13*21.37</f>
        <v>103.79714285714286</v>
      </c>
      <c r="Y13" s="475" t="s">
        <v>52</v>
      </c>
    </row>
    <row r="14" spans="1:25">
      <c r="A14" s="464">
        <v>44320</v>
      </c>
      <c r="B14" s="480" t="s">
        <v>48</v>
      </c>
      <c r="C14" s="465" t="s">
        <v>26</v>
      </c>
      <c r="D14" s="480" t="s">
        <v>53</v>
      </c>
      <c r="E14" s="468">
        <v>59627</v>
      </c>
      <c r="F14" s="468">
        <v>59630</v>
      </c>
      <c r="G14" s="469">
        <f t="shared" si="0"/>
        <v>3</v>
      </c>
      <c r="H14" s="468">
        <v>59630</v>
      </c>
      <c r="I14" s="469">
        <f t="shared" si="1"/>
        <v>0</v>
      </c>
      <c r="J14" s="468">
        <v>59644</v>
      </c>
      <c r="K14" s="469">
        <f t="shared" si="2"/>
        <v>14</v>
      </c>
      <c r="L14" s="469">
        <f t="shared" si="3"/>
        <v>14</v>
      </c>
      <c r="M14" s="468">
        <v>59660</v>
      </c>
      <c r="N14" s="469">
        <f t="shared" si="4"/>
        <v>16</v>
      </c>
      <c r="O14" s="470">
        <f t="shared" si="5"/>
        <v>33</v>
      </c>
      <c r="P14" s="469">
        <f t="shared" si="6"/>
        <v>14</v>
      </c>
      <c r="Q14" s="469">
        <f t="shared" si="7"/>
        <v>19</v>
      </c>
      <c r="R14" s="479" t="s">
        <v>50</v>
      </c>
      <c r="S14" s="472" t="s">
        <v>51</v>
      </c>
      <c r="T14" s="472" t="s">
        <v>29</v>
      </c>
      <c r="U14" s="466" t="s">
        <v>30</v>
      </c>
      <c r="V14" s="473">
        <v>7</v>
      </c>
      <c r="W14" s="473">
        <f t="shared" si="8"/>
        <v>4.7142857142857144</v>
      </c>
      <c r="X14" s="477">
        <f t="shared" ref="X14" si="11">W14*21.37</f>
        <v>100.74428571428572</v>
      </c>
      <c r="Y14" s="475" t="s">
        <v>52</v>
      </c>
    </row>
    <row r="15" spans="1:25">
      <c r="A15" s="464">
        <v>44319</v>
      </c>
      <c r="B15" s="465" t="s">
        <v>55</v>
      </c>
      <c r="C15" s="465" t="s">
        <v>26</v>
      </c>
      <c r="D15" s="466" t="s">
        <v>56</v>
      </c>
      <c r="E15" s="467">
        <v>110869</v>
      </c>
      <c r="F15" s="468">
        <v>110885</v>
      </c>
      <c r="G15" s="469">
        <f t="shared" si="0"/>
        <v>16</v>
      </c>
      <c r="H15" s="468">
        <v>110885</v>
      </c>
      <c r="I15" s="469">
        <f t="shared" si="1"/>
        <v>0</v>
      </c>
      <c r="J15" s="468">
        <v>110900</v>
      </c>
      <c r="K15" s="469">
        <f t="shared" si="2"/>
        <v>15</v>
      </c>
      <c r="L15" s="469">
        <f t="shared" si="3"/>
        <v>15</v>
      </c>
      <c r="M15" s="468">
        <v>110913</v>
      </c>
      <c r="N15" s="469">
        <f t="shared" si="4"/>
        <v>13</v>
      </c>
      <c r="O15" s="468">
        <f t="shared" si="5"/>
        <v>44</v>
      </c>
      <c r="P15" s="469">
        <f t="shared" si="6"/>
        <v>15</v>
      </c>
      <c r="Q15" s="469">
        <f t="shared" si="7"/>
        <v>29</v>
      </c>
      <c r="R15" s="481" t="s">
        <v>57</v>
      </c>
      <c r="S15" s="472" t="s">
        <v>51</v>
      </c>
      <c r="T15" s="472" t="s">
        <v>29</v>
      </c>
      <c r="U15" s="465" t="s">
        <v>30</v>
      </c>
      <c r="V15" s="482">
        <v>7</v>
      </c>
      <c r="W15" s="482">
        <f t="shared" si="8"/>
        <v>6.2857142857142856</v>
      </c>
      <c r="X15" s="483">
        <f>W15*18.99</f>
        <v>119.36571428571428</v>
      </c>
      <c r="Y15" s="483" t="s">
        <v>58</v>
      </c>
    </row>
    <row r="16" spans="1:25">
      <c r="A16" s="464">
        <v>44320</v>
      </c>
      <c r="B16" s="465" t="s">
        <v>55</v>
      </c>
      <c r="C16" s="465" t="s">
        <v>26</v>
      </c>
      <c r="D16" s="465" t="s">
        <v>59</v>
      </c>
      <c r="E16" s="468">
        <v>110913</v>
      </c>
      <c r="F16" s="468">
        <v>110917</v>
      </c>
      <c r="G16" s="469">
        <f t="shared" si="0"/>
        <v>4</v>
      </c>
      <c r="H16" s="468">
        <v>110917</v>
      </c>
      <c r="I16" s="469">
        <f t="shared" si="1"/>
        <v>0</v>
      </c>
      <c r="J16" s="468">
        <v>110939</v>
      </c>
      <c r="K16" s="469">
        <f t="shared" si="2"/>
        <v>22</v>
      </c>
      <c r="L16" s="469">
        <f t="shared" si="3"/>
        <v>22</v>
      </c>
      <c r="M16" s="467">
        <v>110957</v>
      </c>
      <c r="N16" s="469">
        <f t="shared" si="4"/>
        <v>18</v>
      </c>
      <c r="O16" s="470">
        <f t="shared" si="5"/>
        <v>44</v>
      </c>
      <c r="P16" s="469">
        <f t="shared" si="6"/>
        <v>22</v>
      </c>
      <c r="Q16" s="469">
        <f t="shared" si="7"/>
        <v>22</v>
      </c>
      <c r="R16" s="481" t="s">
        <v>57</v>
      </c>
      <c r="S16" s="472" t="s">
        <v>51</v>
      </c>
      <c r="T16" s="472" t="s">
        <v>29</v>
      </c>
      <c r="U16" s="466" t="s">
        <v>30</v>
      </c>
      <c r="V16" s="473">
        <v>7</v>
      </c>
      <c r="W16" s="473">
        <f t="shared" si="8"/>
        <v>6.2857142857142856</v>
      </c>
      <c r="X16" s="477">
        <f>W16*18.99</f>
        <v>119.36571428571428</v>
      </c>
      <c r="Y16" s="477" t="s">
        <v>58</v>
      </c>
    </row>
    <row r="17" spans="1:25">
      <c r="A17" s="464">
        <v>44319</v>
      </c>
      <c r="B17" s="465" t="s">
        <v>60</v>
      </c>
      <c r="C17" s="465" t="s">
        <v>26</v>
      </c>
      <c r="D17" s="465" t="s">
        <v>61</v>
      </c>
      <c r="E17" s="467">
        <v>174792</v>
      </c>
      <c r="F17" s="468">
        <v>174800</v>
      </c>
      <c r="G17" s="469">
        <f t="shared" si="0"/>
        <v>8</v>
      </c>
      <c r="H17" s="468">
        <v>174800</v>
      </c>
      <c r="I17" s="469">
        <f t="shared" si="1"/>
        <v>0</v>
      </c>
      <c r="J17" s="468">
        <v>174812</v>
      </c>
      <c r="K17" s="469">
        <f t="shared" si="2"/>
        <v>12</v>
      </c>
      <c r="L17" s="469">
        <f t="shared" si="3"/>
        <v>12</v>
      </c>
      <c r="M17" s="468">
        <v>174823</v>
      </c>
      <c r="N17" s="469">
        <f t="shared" si="4"/>
        <v>11</v>
      </c>
      <c r="O17" s="470">
        <f t="shared" si="5"/>
        <v>31</v>
      </c>
      <c r="P17" s="469">
        <f t="shared" si="6"/>
        <v>12</v>
      </c>
      <c r="Q17" s="469">
        <f t="shared" si="7"/>
        <v>19</v>
      </c>
      <c r="R17" s="484" t="s">
        <v>62</v>
      </c>
      <c r="S17" s="472" t="s">
        <v>51</v>
      </c>
      <c r="T17" s="472" t="s">
        <v>29</v>
      </c>
      <c r="U17" s="466" t="s">
        <v>30</v>
      </c>
      <c r="V17" s="473">
        <v>7</v>
      </c>
      <c r="W17" s="473">
        <f t="shared" si="8"/>
        <v>4.4285714285714288</v>
      </c>
      <c r="X17" s="477">
        <f>W17*19.85</f>
        <v>87.907142857142873</v>
      </c>
      <c r="Y17" s="483" t="s">
        <v>63</v>
      </c>
    </row>
    <row r="18" spans="1:25">
      <c r="A18" s="464">
        <v>44320</v>
      </c>
      <c r="B18" s="465" t="s">
        <v>60</v>
      </c>
      <c r="C18" s="465" t="s">
        <v>26</v>
      </c>
      <c r="D18" s="465" t="s">
        <v>64</v>
      </c>
      <c r="E18" s="468">
        <v>174823</v>
      </c>
      <c r="F18" s="468">
        <v>174835</v>
      </c>
      <c r="G18" s="469">
        <f t="shared" si="0"/>
        <v>12</v>
      </c>
      <c r="H18" s="468">
        <v>174835</v>
      </c>
      <c r="I18" s="469">
        <f t="shared" si="1"/>
        <v>0</v>
      </c>
      <c r="J18" s="468">
        <v>174847</v>
      </c>
      <c r="K18" s="469">
        <f t="shared" si="2"/>
        <v>12</v>
      </c>
      <c r="L18" s="469">
        <f t="shared" si="3"/>
        <v>12</v>
      </c>
      <c r="M18" s="467">
        <v>174855</v>
      </c>
      <c r="N18" s="469">
        <f t="shared" si="4"/>
        <v>8</v>
      </c>
      <c r="O18" s="470">
        <f t="shared" si="5"/>
        <v>32</v>
      </c>
      <c r="P18" s="469">
        <f t="shared" si="6"/>
        <v>12</v>
      </c>
      <c r="Q18" s="469">
        <f t="shared" si="7"/>
        <v>20</v>
      </c>
      <c r="R18" s="484" t="s">
        <v>62</v>
      </c>
      <c r="S18" s="472" t="s">
        <v>51</v>
      </c>
      <c r="T18" s="472" t="s">
        <v>29</v>
      </c>
      <c r="U18" s="466" t="s">
        <v>30</v>
      </c>
      <c r="V18" s="473">
        <v>7</v>
      </c>
      <c r="W18" s="473">
        <f t="shared" si="8"/>
        <v>4.5714285714285712</v>
      </c>
      <c r="X18" s="477">
        <f>W18*19.85</f>
        <v>90.742857142857147</v>
      </c>
      <c r="Y18" s="483" t="s">
        <v>65</v>
      </c>
    </row>
    <row r="19" spans="1:25">
      <c r="A19" s="464">
        <v>44319</v>
      </c>
      <c r="B19" s="465" t="s">
        <v>68</v>
      </c>
      <c r="C19" s="465" t="s">
        <v>26</v>
      </c>
      <c r="D19" s="466" t="s">
        <v>69</v>
      </c>
      <c r="E19" s="467">
        <v>231884</v>
      </c>
      <c r="F19" s="468">
        <v>231897</v>
      </c>
      <c r="G19" s="469">
        <f t="shared" si="0"/>
        <v>13</v>
      </c>
      <c r="H19" s="468">
        <v>231897</v>
      </c>
      <c r="I19" s="469">
        <f t="shared" si="1"/>
        <v>0</v>
      </c>
      <c r="J19" s="468">
        <v>231909</v>
      </c>
      <c r="K19" s="469">
        <f t="shared" si="2"/>
        <v>12</v>
      </c>
      <c r="L19" s="469">
        <f t="shared" si="3"/>
        <v>12</v>
      </c>
      <c r="M19" s="468">
        <v>231919</v>
      </c>
      <c r="N19" s="469">
        <f t="shared" si="4"/>
        <v>10</v>
      </c>
      <c r="O19" s="470">
        <f t="shared" si="5"/>
        <v>35</v>
      </c>
      <c r="P19" s="469">
        <f t="shared" si="6"/>
        <v>12</v>
      </c>
      <c r="Q19" s="469">
        <f t="shared" si="7"/>
        <v>23</v>
      </c>
      <c r="R19" s="485" t="s">
        <v>70</v>
      </c>
      <c r="S19" s="472" t="s">
        <v>51</v>
      </c>
      <c r="T19" s="472" t="s">
        <v>29</v>
      </c>
      <c r="U19" s="466" t="s">
        <v>30</v>
      </c>
      <c r="V19" s="473">
        <v>7</v>
      </c>
      <c r="W19" s="473">
        <f t="shared" si="8"/>
        <v>5</v>
      </c>
      <c r="X19" s="477">
        <f>W19*19.99</f>
        <v>99.949999999999989</v>
      </c>
      <c r="Y19" s="477" t="s">
        <v>67</v>
      </c>
    </row>
    <row r="20" spans="1:25">
      <c r="A20" s="464">
        <v>44320</v>
      </c>
      <c r="B20" s="465" t="s">
        <v>68</v>
      </c>
      <c r="C20" s="465" t="s">
        <v>26</v>
      </c>
      <c r="D20" s="466" t="s">
        <v>71</v>
      </c>
      <c r="E20" s="468">
        <v>231919</v>
      </c>
      <c r="F20" s="468">
        <v>231927</v>
      </c>
      <c r="G20" s="469">
        <f t="shared" si="0"/>
        <v>8</v>
      </c>
      <c r="H20" s="468">
        <v>231927</v>
      </c>
      <c r="I20" s="469">
        <f t="shared" si="1"/>
        <v>0</v>
      </c>
      <c r="J20" s="468">
        <v>231938</v>
      </c>
      <c r="K20" s="469">
        <f t="shared" si="2"/>
        <v>11</v>
      </c>
      <c r="L20" s="469">
        <f t="shared" si="3"/>
        <v>11</v>
      </c>
      <c r="M20" s="467">
        <v>231954</v>
      </c>
      <c r="N20" s="469">
        <f t="shared" si="4"/>
        <v>16</v>
      </c>
      <c r="O20" s="470">
        <f t="shared" si="5"/>
        <v>35</v>
      </c>
      <c r="P20" s="469">
        <f t="shared" si="6"/>
        <v>11</v>
      </c>
      <c r="Q20" s="469">
        <f t="shared" si="7"/>
        <v>24</v>
      </c>
      <c r="R20" s="485" t="s">
        <v>70</v>
      </c>
      <c r="S20" s="472" t="s">
        <v>51</v>
      </c>
      <c r="T20" s="472" t="s">
        <v>29</v>
      </c>
      <c r="U20" s="466" t="s">
        <v>30</v>
      </c>
      <c r="V20" s="473">
        <v>7</v>
      </c>
      <c r="W20" s="473">
        <f t="shared" si="8"/>
        <v>5</v>
      </c>
      <c r="X20" s="477">
        <f>W20*19.99</f>
        <v>99.949999999999989</v>
      </c>
      <c r="Y20" s="477" t="s">
        <v>67</v>
      </c>
    </row>
    <row r="21" spans="1:25">
      <c r="A21" s="464">
        <v>44289</v>
      </c>
      <c r="B21" s="465" t="s">
        <v>72</v>
      </c>
      <c r="C21" s="465" t="s">
        <v>26</v>
      </c>
      <c r="D21" s="466" t="s">
        <v>78</v>
      </c>
      <c r="E21" s="468">
        <v>87249</v>
      </c>
      <c r="F21" s="468">
        <v>87278</v>
      </c>
      <c r="G21" s="469">
        <f t="shared" si="0"/>
        <v>29</v>
      </c>
      <c r="H21" s="468">
        <v>87278</v>
      </c>
      <c r="I21" s="469">
        <f t="shared" si="1"/>
        <v>0</v>
      </c>
      <c r="J21" s="468">
        <v>87322</v>
      </c>
      <c r="K21" s="469">
        <f t="shared" si="2"/>
        <v>44</v>
      </c>
      <c r="L21" s="469">
        <f t="shared" si="3"/>
        <v>44</v>
      </c>
      <c r="M21" s="468">
        <v>87358</v>
      </c>
      <c r="N21" s="469">
        <f t="shared" si="4"/>
        <v>36</v>
      </c>
      <c r="O21" s="470">
        <f t="shared" si="5"/>
        <v>109</v>
      </c>
      <c r="P21" s="469">
        <f t="shared" si="6"/>
        <v>44</v>
      </c>
      <c r="Q21" s="498">
        <f t="shared" si="7"/>
        <v>65</v>
      </c>
      <c r="R21" s="486" t="s">
        <v>75</v>
      </c>
      <c r="S21" s="472" t="s">
        <v>76</v>
      </c>
      <c r="T21" s="472" t="s">
        <v>29</v>
      </c>
      <c r="U21" s="466" t="s">
        <v>30</v>
      </c>
      <c r="V21" s="473">
        <v>10</v>
      </c>
      <c r="W21" s="473">
        <f t="shared" si="8"/>
        <v>10.9</v>
      </c>
      <c r="X21" s="474">
        <f>W21*20.99</f>
        <v>228.791</v>
      </c>
      <c r="Y21" s="477" t="s">
        <v>77</v>
      </c>
    </row>
    <row r="22" spans="1:25">
      <c r="A22" s="464">
        <v>44320</v>
      </c>
      <c r="B22" s="465" t="s">
        <v>72</v>
      </c>
      <c r="C22" s="465" t="s">
        <v>26</v>
      </c>
      <c r="D22" s="466" t="s">
        <v>79</v>
      </c>
      <c r="E22" s="468">
        <v>87358</v>
      </c>
      <c r="F22" s="468">
        <v>87386</v>
      </c>
      <c r="G22" s="469">
        <f t="shared" si="0"/>
        <v>28</v>
      </c>
      <c r="H22" s="468">
        <v>87386</v>
      </c>
      <c r="I22" s="469">
        <f t="shared" si="1"/>
        <v>0</v>
      </c>
      <c r="J22" s="468">
        <v>87406</v>
      </c>
      <c r="K22" s="469">
        <f t="shared" si="2"/>
        <v>20</v>
      </c>
      <c r="L22" s="469">
        <f t="shared" si="3"/>
        <v>20</v>
      </c>
      <c r="M22" s="468">
        <v>87406</v>
      </c>
      <c r="N22" s="469">
        <f t="shared" si="4"/>
        <v>0</v>
      </c>
      <c r="O22" s="470">
        <f t="shared" si="5"/>
        <v>48</v>
      </c>
      <c r="P22" s="469">
        <f t="shared" si="6"/>
        <v>20</v>
      </c>
      <c r="Q22" s="469">
        <f t="shared" si="7"/>
        <v>28</v>
      </c>
      <c r="R22" s="486" t="s">
        <v>75</v>
      </c>
      <c r="S22" s="472" t="s">
        <v>76</v>
      </c>
      <c r="T22" s="472" t="s">
        <v>29</v>
      </c>
      <c r="U22" s="466" t="s">
        <v>30</v>
      </c>
      <c r="V22" s="473">
        <v>10</v>
      </c>
      <c r="W22" s="473">
        <f t="shared" si="8"/>
        <v>4.8</v>
      </c>
      <c r="X22" s="474">
        <f>W22*20.99</f>
        <v>100.752</v>
      </c>
      <c r="Y22" s="477" t="s">
        <v>77</v>
      </c>
    </row>
    <row r="23" spans="1:25">
      <c r="A23" s="464">
        <v>44320</v>
      </c>
      <c r="B23" s="465" t="s">
        <v>72</v>
      </c>
      <c r="C23" s="465" t="s">
        <v>26</v>
      </c>
      <c r="D23" s="466" t="s">
        <v>102</v>
      </c>
      <c r="E23" s="468">
        <v>87406</v>
      </c>
      <c r="F23" s="468">
        <v>87424</v>
      </c>
      <c r="G23" s="469">
        <f t="shared" si="0"/>
        <v>18</v>
      </c>
      <c r="H23" s="468">
        <v>87424</v>
      </c>
      <c r="I23" s="469">
        <f t="shared" si="1"/>
        <v>0</v>
      </c>
      <c r="J23" s="468">
        <v>87430</v>
      </c>
      <c r="K23" s="469">
        <f t="shared" si="2"/>
        <v>6</v>
      </c>
      <c r="L23" s="469">
        <f t="shared" si="3"/>
        <v>6</v>
      </c>
      <c r="M23" s="467">
        <v>87451</v>
      </c>
      <c r="N23" s="469">
        <f t="shared" si="4"/>
        <v>21</v>
      </c>
      <c r="O23" s="470">
        <f t="shared" si="5"/>
        <v>45</v>
      </c>
      <c r="P23" s="469">
        <f t="shared" si="6"/>
        <v>6</v>
      </c>
      <c r="Q23" s="498">
        <f t="shared" si="7"/>
        <v>39</v>
      </c>
      <c r="R23" s="486" t="s">
        <v>75</v>
      </c>
      <c r="S23" s="472" t="s">
        <v>76</v>
      </c>
      <c r="T23" s="472" t="s">
        <v>29</v>
      </c>
      <c r="U23" s="466" t="s">
        <v>30</v>
      </c>
      <c r="V23" s="473">
        <v>10</v>
      </c>
      <c r="W23" s="473">
        <f t="shared" si="8"/>
        <v>4.5</v>
      </c>
      <c r="X23" s="477">
        <f>W23*20.99</f>
        <v>94.454999999999998</v>
      </c>
      <c r="Y23" s="477" t="s">
        <v>77</v>
      </c>
    </row>
    <row r="24" spans="1:25">
      <c r="A24" s="464">
        <v>44320</v>
      </c>
      <c r="B24" s="465" t="s">
        <v>25</v>
      </c>
      <c r="C24" s="465" t="s">
        <v>26</v>
      </c>
      <c r="D24" s="466" t="s">
        <v>93</v>
      </c>
      <c r="E24" s="467">
        <v>102172</v>
      </c>
      <c r="F24" s="468">
        <v>102196</v>
      </c>
      <c r="G24" s="469">
        <f t="shared" si="0"/>
        <v>24</v>
      </c>
      <c r="H24" s="468">
        <v>102196</v>
      </c>
      <c r="I24" s="469">
        <f t="shared" si="1"/>
        <v>0</v>
      </c>
      <c r="J24" s="468">
        <v>102200</v>
      </c>
      <c r="K24" s="469">
        <f t="shared" si="2"/>
        <v>4</v>
      </c>
      <c r="L24" s="469">
        <f t="shared" si="3"/>
        <v>4</v>
      </c>
      <c r="M24" s="468">
        <v>102222</v>
      </c>
      <c r="N24" s="469">
        <f t="shared" si="4"/>
        <v>22</v>
      </c>
      <c r="O24" s="470">
        <f t="shared" si="5"/>
        <v>50</v>
      </c>
      <c r="P24" s="469">
        <f t="shared" si="6"/>
        <v>4</v>
      </c>
      <c r="Q24" s="498">
        <f t="shared" si="7"/>
        <v>46</v>
      </c>
      <c r="R24" s="471" t="s">
        <v>27</v>
      </c>
      <c r="S24" s="472" t="s">
        <v>28</v>
      </c>
      <c r="T24" s="472" t="s">
        <v>29</v>
      </c>
      <c r="U24" s="466" t="s">
        <v>30</v>
      </c>
      <c r="V24" s="473">
        <v>13</v>
      </c>
      <c r="W24" s="473">
        <f t="shared" si="8"/>
        <v>3.8461538461538463</v>
      </c>
      <c r="X24" s="474">
        <f t="shared" ref="X24:X29" si="12">W24*20.09</f>
        <v>77.269230769230774</v>
      </c>
      <c r="Y24" s="475" t="s">
        <v>31</v>
      </c>
    </row>
    <row r="25" spans="1:25">
      <c r="A25" s="464">
        <v>44320</v>
      </c>
      <c r="B25" s="465" t="s">
        <v>25</v>
      </c>
      <c r="C25" s="465" t="s">
        <v>26</v>
      </c>
      <c r="D25" s="466" t="s">
        <v>94</v>
      </c>
      <c r="E25" s="468">
        <v>102222</v>
      </c>
      <c r="F25" s="468">
        <v>102227</v>
      </c>
      <c r="G25" s="469">
        <f t="shared" si="0"/>
        <v>5</v>
      </c>
      <c r="H25" s="468">
        <v>102227</v>
      </c>
      <c r="I25" s="469">
        <f t="shared" si="1"/>
        <v>0</v>
      </c>
      <c r="J25" s="468">
        <v>102248</v>
      </c>
      <c r="K25" s="469">
        <f t="shared" si="2"/>
        <v>21</v>
      </c>
      <c r="L25" s="469">
        <f t="shared" si="3"/>
        <v>21</v>
      </c>
      <c r="M25" s="468">
        <v>102248</v>
      </c>
      <c r="N25" s="469">
        <f t="shared" si="4"/>
        <v>0</v>
      </c>
      <c r="O25" s="470">
        <f t="shared" si="5"/>
        <v>26</v>
      </c>
      <c r="P25" s="469">
        <f t="shared" si="6"/>
        <v>21</v>
      </c>
      <c r="Q25" s="469">
        <f t="shared" si="7"/>
        <v>5</v>
      </c>
      <c r="R25" s="471" t="s">
        <v>27</v>
      </c>
      <c r="S25" s="472" t="s">
        <v>28</v>
      </c>
      <c r="T25" s="472" t="s">
        <v>29</v>
      </c>
      <c r="U25" s="466" t="s">
        <v>30</v>
      </c>
      <c r="V25" s="473">
        <v>13</v>
      </c>
      <c r="W25" s="473">
        <f t="shared" si="8"/>
        <v>2</v>
      </c>
      <c r="X25" s="474">
        <f t="shared" si="12"/>
        <v>40.18</v>
      </c>
      <c r="Y25" s="475" t="s">
        <v>31</v>
      </c>
    </row>
    <row r="26" spans="1:25">
      <c r="A26" s="464">
        <v>44321</v>
      </c>
      <c r="B26" s="465" t="s">
        <v>25</v>
      </c>
      <c r="C26" s="465" t="s">
        <v>26</v>
      </c>
      <c r="D26" s="466" t="s">
        <v>95</v>
      </c>
      <c r="E26" s="468">
        <v>102248</v>
      </c>
      <c r="F26" s="468">
        <v>102248</v>
      </c>
      <c r="G26" s="469">
        <f t="shared" si="0"/>
        <v>0</v>
      </c>
      <c r="H26" s="468">
        <v>102248</v>
      </c>
      <c r="I26" s="469">
        <f t="shared" si="1"/>
        <v>0</v>
      </c>
      <c r="J26" s="468">
        <v>102251</v>
      </c>
      <c r="K26" s="469">
        <f t="shared" si="2"/>
        <v>3</v>
      </c>
      <c r="L26" s="469">
        <f t="shared" si="3"/>
        <v>3</v>
      </c>
      <c r="M26" s="467">
        <v>102268</v>
      </c>
      <c r="N26" s="469">
        <f t="shared" si="4"/>
        <v>17</v>
      </c>
      <c r="O26" s="470">
        <f t="shared" si="5"/>
        <v>20</v>
      </c>
      <c r="P26" s="469">
        <f t="shared" si="6"/>
        <v>3</v>
      </c>
      <c r="Q26" s="469">
        <f t="shared" si="7"/>
        <v>17</v>
      </c>
      <c r="R26" s="471" t="s">
        <v>27</v>
      </c>
      <c r="S26" s="472" t="s">
        <v>28</v>
      </c>
      <c r="T26" s="472" t="s">
        <v>29</v>
      </c>
      <c r="U26" s="466" t="s">
        <v>30</v>
      </c>
      <c r="V26" s="473">
        <v>13</v>
      </c>
      <c r="W26" s="473">
        <f t="shared" si="8"/>
        <v>1.5384615384615385</v>
      </c>
      <c r="X26" s="474">
        <f t="shared" si="12"/>
        <v>30.907692307692308</v>
      </c>
      <c r="Y26" s="475" t="s">
        <v>31</v>
      </c>
    </row>
    <row r="27" spans="1:25">
      <c r="A27" s="464">
        <v>44320</v>
      </c>
      <c r="B27" s="465" t="s">
        <v>35</v>
      </c>
      <c r="C27" s="465" t="s">
        <v>26</v>
      </c>
      <c r="D27" s="466" t="s">
        <v>36</v>
      </c>
      <c r="E27" s="467">
        <v>54735</v>
      </c>
      <c r="F27" s="468">
        <v>54750</v>
      </c>
      <c r="G27" s="469">
        <f t="shared" si="0"/>
        <v>15</v>
      </c>
      <c r="H27" s="468">
        <v>54750</v>
      </c>
      <c r="I27" s="469">
        <f t="shared" si="1"/>
        <v>0</v>
      </c>
      <c r="J27" s="468">
        <v>54762</v>
      </c>
      <c r="K27" s="469">
        <f t="shared" si="2"/>
        <v>12</v>
      </c>
      <c r="L27" s="469">
        <f t="shared" si="3"/>
        <v>12</v>
      </c>
      <c r="M27" s="468">
        <v>54775</v>
      </c>
      <c r="N27" s="469">
        <f t="shared" si="4"/>
        <v>13</v>
      </c>
      <c r="O27" s="470">
        <f t="shared" si="5"/>
        <v>40</v>
      </c>
      <c r="P27" s="469">
        <f t="shared" si="6"/>
        <v>12</v>
      </c>
      <c r="Q27" s="469">
        <f t="shared" si="7"/>
        <v>28</v>
      </c>
      <c r="R27" s="476" t="s">
        <v>37</v>
      </c>
      <c r="S27" s="472" t="s">
        <v>38</v>
      </c>
      <c r="T27" s="472" t="s">
        <v>29</v>
      </c>
      <c r="U27" s="466" t="s">
        <v>30</v>
      </c>
      <c r="V27" s="473">
        <v>12</v>
      </c>
      <c r="W27" s="473">
        <f t="shared" si="8"/>
        <v>3.3333333333333335</v>
      </c>
      <c r="X27" s="474">
        <f t="shared" si="12"/>
        <v>66.966666666666669</v>
      </c>
      <c r="Y27" s="477" t="s">
        <v>39</v>
      </c>
    </row>
    <row r="28" spans="1:25">
      <c r="A28" s="464">
        <v>44320</v>
      </c>
      <c r="B28" s="465" t="s">
        <v>35</v>
      </c>
      <c r="C28" s="465" t="s">
        <v>26</v>
      </c>
      <c r="D28" s="466" t="s">
        <v>40</v>
      </c>
      <c r="E28" s="468">
        <v>54775</v>
      </c>
      <c r="F28" s="468">
        <v>54775</v>
      </c>
      <c r="G28" s="469">
        <f t="shared" si="0"/>
        <v>0</v>
      </c>
      <c r="H28" s="468">
        <v>54775</v>
      </c>
      <c r="I28" s="469">
        <f t="shared" si="1"/>
        <v>0</v>
      </c>
      <c r="J28" s="468">
        <v>54792</v>
      </c>
      <c r="K28" s="469">
        <f t="shared" si="2"/>
        <v>17</v>
      </c>
      <c r="L28" s="469">
        <f t="shared" si="3"/>
        <v>17</v>
      </c>
      <c r="M28" s="468">
        <v>54816</v>
      </c>
      <c r="N28" s="469">
        <f t="shared" si="4"/>
        <v>24</v>
      </c>
      <c r="O28" s="470">
        <f t="shared" si="5"/>
        <v>41</v>
      </c>
      <c r="P28" s="469">
        <f t="shared" si="6"/>
        <v>17</v>
      </c>
      <c r="Q28" s="469">
        <f t="shared" si="7"/>
        <v>24</v>
      </c>
      <c r="R28" s="476" t="s">
        <v>37</v>
      </c>
      <c r="S28" s="472" t="s">
        <v>38</v>
      </c>
      <c r="T28" s="472" t="s">
        <v>29</v>
      </c>
      <c r="U28" s="466" t="s">
        <v>30</v>
      </c>
      <c r="V28" s="473">
        <v>12</v>
      </c>
      <c r="W28" s="473">
        <f t="shared" si="8"/>
        <v>3.4166666666666665</v>
      </c>
      <c r="X28" s="474">
        <f t="shared" si="12"/>
        <v>68.640833333333333</v>
      </c>
      <c r="Y28" s="477" t="s">
        <v>39</v>
      </c>
    </row>
    <row r="29" spans="1:25">
      <c r="A29" s="464">
        <v>44321</v>
      </c>
      <c r="B29" s="465" t="s">
        <v>35</v>
      </c>
      <c r="C29" s="465" t="s">
        <v>26</v>
      </c>
      <c r="D29" s="466" t="s">
        <v>41</v>
      </c>
      <c r="E29" s="468">
        <v>54816</v>
      </c>
      <c r="F29" s="468">
        <v>54831</v>
      </c>
      <c r="G29" s="469">
        <f t="shared" si="0"/>
        <v>15</v>
      </c>
      <c r="H29" s="468">
        <v>54831</v>
      </c>
      <c r="I29" s="469">
        <f t="shared" si="1"/>
        <v>0</v>
      </c>
      <c r="J29" s="468">
        <v>54858</v>
      </c>
      <c r="K29" s="469">
        <f t="shared" si="2"/>
        <v>27</v>
      </c>
      <c r="L29" s="469">
        <f t="shared" si="3"/>
        <v>27</v>
      </c>
      <c r="M29" s="467">
        <v>54868</v>
      </c>
      <c r="N29" s="469">
        <f t="shared" si="4"/>
        <v>10</v>
      </c>
      <c r="O29" s="470">
        <f t="shared" si="5"/>
        <v>52</v>
      </c>
      <c r="P29" s="469">
        <f t="shared" si="6"/>
        <v>27</v>
      </c>
      <c r="Q29" s="469">
        <f t="shared" si="7"/>
        <v>25</v>
      </c>
      <c r="R29" s="476" t="s">
        <v>37</v>
      </c>
      <c r="S29" s="472" t="s">
        <v>38</v>
      </c>
      <c r="T29" s="472" t="s">
        <v>29</v>
      </c>
      <c r="U29" s="466" t="s">
        <v>30</v>
      </c>
      <c r="V29" s="473">
        <v>12</v>
      </c>
      <c r="W29" s="473">
        <f t="shared" si="8"/>
        <v>4.333333333333333</v>
      </c>
      <c r="X29" s="474">
        <f t="shared" si="12"/>
        <v>87.056666666666658</v>
      </c>
      <c r="Y29" s="477" t="s">
        <v>39</v>
      </c>
    </row>
    <row r="30" spans="1:25">
      <c r="A30" s="464">
        <v>44320</v>
      </c>
      <c r="B30" s="465" t="s">
        <v>42</v>
      </c>
      <c r="C30" s="465" t="s">
        <v>26</v>
      </c>
      <c r="D30" s="466" t="s">
        <v>43</v>
      </c>
      <c r="E30" s="467">
        <v>40900</v>
      </c>
      <c r="F30" s="468">
        <v>40920</v>
      </c>
      <c r="G30" s="469">
        <f t="shared" si="0"/>
        <v>20</v>
      </c>
      <c r="H30" s="468">
        <v>40920</v>
      </c>
      <c r="I30" s="469">
        <f t="shared" si="1"/>
        <v>0</v>
      </c>
      <c r="J30" s="468">
        <v>40933</v>
      </c>
      <c r="K30" s="469">
        <f t="shared" si="2"/>
        <v>13</v>
      </c>
      <c r="L30" s="469">
        <f t="shared" si="3"/>
        <v>13</v>
      </c>
      <c r="M30" s="468">
        <v>40933</v>
      </c>
      <c r="N30" s="469">
        <f t="shared" si="4"/>
        <v>0</v>
      </c>
      <c r="O30" s="470">
        <f t="shared" si="5"/>
        <v>33</v>
      </c>
      <c r="P30" s="469">
        <f t="shared" si="6"/>
        <v>13</v>
      </c>
      <c r="Q30" s="469">
        <f t="shared" si="7"/>
        <v>20</v>
      </c>
      <c r="R30" s="478" t="s">
        <v>44</v>
      </c>
      <c r="S30" s="472" t="s">
        <v>45</v>
      </c>
      <c r="T30" s="472" t="s">
        <v>29</v>
      </c>
      <c r="U30" s="466" t="s">
        <v>30</v>
      </c>
      <c r="V30" s="473">
        <v>15</v>
      </c>
      <c r="W30" s="473">
        <f t="shared" si="8"/>
        <v>2.2000000000000002</v>
      </c>
      <c r="X30" s="474">
        <f>W30*18.99</f>
        <v>41.777999999999999</v>
      </c>
      <c r="Y30" s="477" t="s">
        <v>46</v>
      </c>
    </row>
    <row r="31" spans="1:25">
      <c r="A31" s="464">
        <v>44320</v>
      </c>
      <c r="B31" s="465" t="s">
        <v>42</v>
      </c>
      <c r="C31" s="465" t="s">
        <v>26</v>
      </c>
      <c r="D31" s="466" t="s">
        <v>96</v>
      </c>
      <c r="E31" s="468">
        <v>40933</v>
      </c>
      <c r="F31" s="468">
        <v>40944</v>
      </c>
      <c r="G31" s="469">
        <f t="shared" si="0"/>
        <v>11</v>
      </c>
      <c r="H31" s="468">
        <v>40944</v>
      </c>
      <c r="I31" s="469">
        <f t="shared" si="1"/>
        <v>0</v>
      </c>
      <c r="J31" s="468">
        <v>40947</v>
      </c>
      <c r="K31" s="469">
        <f t="shared" si="2"/>
        <v>3</v>
      </c>
      <c r="L31" s="469">
        <f t="shared" si="3"/>
        <v>3</v>
      </c>
      <c r="M31" s="468">
        <v>40958</v>
      </c>
      <c r="N31" s="469">
        <f t="shared" si="4"/>
        <v>11</v>
      </c>
      <c r="O31" s="470">
        <f t="shared" si="5"/>
        <v>25</v>
      </c>
      <c r="P31" s="469">
        <f t="shared" si="6"/>
        <v>3</v>
      </c>
      <c r="Q31" s="469">
        <f t="shared" si="7"/>
        <v>22</v>
      </c>
      <c r="R31" s="478" t="s">
        <v>44</v>
      </c>
      <c r="S31" s="472" t="s">
        <v>45</v>
      </c>
      <c r="T31" s="472" t="s">
        <v>29</v>
      </c>
      <c r="U31" s="466" t="s">
        <v>30</v>
      </c>
      <c r="V31" s="473">
        <v>15</v>
      </c>
      <c r="W31" s="473">
        <f t="shared" si="8"/>
        <v>1.6666666666666667</v>
      </c>
      <c r="X31" s="477">
        <f>W31*18.99</f>
        <v>31.65</v>
      </c>
      <c r="Y31" s="477" t="s">
        <v>46</v>
      </c>
    </row>
    <row r="32" spans="1:25">
      <c r="A32" s="464">
        <v>44321</v>
      </c>
      <c r="B32" s="465" t="s">
        <v>42</v>
      </c>
      <c r="C32" s="465" t="s">
        <v>26</v>
      </c>
      <c r="D32" s="466" t="s">
        <v>137</v>
      </c>
      <c r="E32" s="468">
        <v>40958</v>
      </c>
      <c r="F32" s="468">
        <v>40983</v>
      </c>
      <c r="G32" s="469">
        <f t="shared" si="0"/>
        <v>25</v>
      </c>
      <c r="H32" s="468">
        <v>40983</v>
      </c>
      <c r="I32" s="469">
        <f t="shared" si="1"/>
        <v>0</v>
      </c>
      <c r="J32" s="468">
        <v>40996</v>
      </c>
      <c r="K32" s="469">
        <f t="shared" si="2"/>
        <v>13</v>
      </c>
      <c r="L32" s="469">
        <f t="shared" si="3"/>
        <v>13</v>
      </c>
      <c r="M32" s="467">
        <v>41015</v>
      </c>
      <c r="N32" s="469">
        <f t="shared" si="4"/>
        <v>19</v>
      </c>
      <c r="O32" s="470">
        <f t="shared" si="5"/>
        <v>57</v>
      </c>
      <c r="P32" s="469">
        <f t="shared" si="6"/>
        <v>13</v>
      </c>
      <c r="Q32" s="498">
        <f t="shared" si="7"/>
        <v>44</v>
      </c>
      <c r="R32" s="478" t="s">
        <v>44</v>
      </c>
      <c r="S32" s="472" t="s">
        <v>45</v>
      </c>
      <c r="T32" s="472" t="s">
        <v>29</v>
      </c>
      <c r="U32" s="466" t="s">
        <v>30</v>
      </c>
      <c r="V32" s="473">
        <v>15</v>
      </c>
      <c r="W32" s="473">
        <f t="shared" si="8"/>
        <v>3.8</v>
      </c>
      <c r="X32" s="474">
        <f>W32*18.99</f>
        <v>72.161999999999992</v>
      </c>
      <c r="Y32" s="477" t="s">
        <v>46</v>
      </c>
    </row>
    <row r="33" spans="1:25">
      <c r="A33" s="464">
        <v>44320</v>
      </c>
      <c r="B33" s="465" t="s">
        <v>48</v>
      </c>
      <c r="C33" s="465" t="s">
        <v>26</v>
      </c>
      <c r="D33" s="466" t="s">
        <v>49</v>
      </c>
      <c r="E33" s="467">
        <v>59672</v>
      </c>
      <c r="F33" s="468">
        <v>59686</v>
      </c>
      <c r="G33" s="469">
        <f t="shared" si="0"/>
        <v>14</v>
      </c>
      <c r="H33" s="468">
        <v>59686</v>
      </c>
      <c r="I33" s="469">
        <f t="shared" si="1"/>
        <v>0</v>
      </c>
      <c r="J33" s="468">
        <v>59702</v>
      </c>
      <c r="K33" s="469">
        <f t="shared" si="2"/>
        <v>16</v>
      </c>
      <c r="L33" s="469">
        <f t="shared" si="3"/>
        <v>16</v>
      </c>
      <c r="M33" s="468">
        <v>59705</v>
      </c>
      <c r="N33" s="469">
        <f t="shared" si="4"/>
        <v>3</v>
      </c>
      <c r="O33" s="470">
        <f t="shared" si="5"/>
        <v>33</v>
      </c>
      <c r="P33" s="469">
        <f t="shared" si="6"/>
        <v>16</v>
      </c>
      <c r="Q33" s="469">
        <f t="shared" si="7"/>
        <v>17</v>
      </c>
      <c r="R33" s="479" t="s">
        <v>50</v>
      </c>
      <c r="S33" s="472" t="s">
        <v>51</v>
      </c>
      <c r="T33" s="472" t="s">
        <v>29</v>
      </c>
      <c r="U33" s="466" t="s">
        <v>30</v>
      </c>
      <c r="V33" s="473">
        <v>7</v>
      </c>
      <c r="W33" s="473">
        <f t="shared" si="8"/>
        <v>4.7142857142857144</v>
      </c>
      <c r="X33" s="477">
        <f>W33*21.37</f>
        <v>100.74428571428572</v>
      </c>
      <c r="Y33" s="475" t="s">
        <v>52</v>
      </c>
    </row>
    <row r="34" spans="1:25">
      <c r="A34" s="464">
        <v>44321</v>
      </c>
      <c r="B34" s="480" t="s">
        <v>48</v>
      </c>
      <c r="C34" s="465" t="s">
        <v>26</v>
      </c>
      <c r="D34" s="480" t="s">
        <v>53</v>
      </c>
      <c r="E34" s="468">
        <v>59705</v>
      </c>
      <c r="F34" s="468">
        <v>59707</v>
      </c>
      <c r="G34" s="469">
        <f t="shared" si="0"/>
        <v>2</v>
      </c>
      <c r="H34" s="468">
        <v>59707</v>
      </c>
      <c r="I34" s="469">
        <f t="shared" si="1"/>
        <v>0</v>
      </c>
      <c r="J34" s="468">
        <v>59721</v>
      </c>
      <c r="K34" s="469">
        <f t="shared" si="2"/>
        <v>14</v>
      </c>
      <c r="L34" s="469">
        <f t="shared" si="3"/>
        <v>14</v>
      </c>
      <c r="M34" s="467">
        <v>59734</v>
      </c>
      <c r="N34" s="469">
        <f t="shared" si="4"/>
        <v>13</v>
      </c>
      <c r="O34" s="470">
        <f t="shared" si="5"/>
        <v>29</v>
      </c>
      <c r="P34" s="469">
        <f t="shared" si="6"/>
        <v>14</v>
      </c>
      <c r="Q34" s="469">
        <f t="shared" si="7"/>
        <v>15</v>
      </c>
      <c r="R34" s="479" t="s">
        <v>50</v>
      </c>
      <c r="S34" s="472" t="s">
        <v>51</v>
      </c>
      <c r="T34" s="472" t="s">
        <v>29</v>
      </c>
      <c r="U34" s="466" t="s">
        <v>30</v>
      </c>
      <c r="V34" s="473">
        <v>7</v>
      </c>
      <c r="W34" s="473">
        <f t="shared" si="8"/>
        <v>4.1428571428571432</v>
      </c>
      <c r="X34" s="477">
        <f>W34*21.37</f>
        <v>88.532857142857154</v>
      </c>
      <c r="Y34" s="475" t="s">
        <v>52</v>
      </c>
    </row>
    <row r="35" spans="1:25">
      <c r="A35" s="464">
        <v>44320</v>
      </c>
      <c r="B35" s="465" t="s">
        <v>55</v>
      </c>
      <c r="C35" s="465" t="s">
        <v>26</v>
      </c>
      <c r="D35" s="466" t="s">
        <v>56</v>
      </c>
      <c r="E35" s="467">
        <v>110957</v>
      </c>
      <c r="F35" s="468">
        <v>110973</v>
      </c>
      <c r="G35" s="469">
        <f t="shared" si="0"/>
        <v>16</v>
      </c>
      <c r="H35" s="468">
        <v>110973</v>
      </c>
      <c r="I35" s="469">
        <f t="shared" si="1"/>
        <v>0</v>
      </c>
      <c r="J35" s="468">
        <v>110987</v>
      </c>
      <c r="K35" s="469">
        <f t="shared" si="2"/>
        <v>14</v>
      </c>
      <c r="L35" s="469">
        <f t="shared" si="3"/>
        <v>14</v>
      </c>
      <c r="M35" s="468">
        <v>110990</v>
      </c>
      <c r="N35" s="469">
        <f t="shared" si="4"/>
        <v>3</v>
      </c>
      <c r="O35" s="468">
        <f t="shared" si="5"/>
        <v>33</v>
      </c>
      <c r="P35" s="469">
        <f t="shared" si="6"/>
        <v>14</v>
      </c>
      <c r="Q35" s="469">
        <f t="shared" si="7"/>
        <v>19</v>
      </c>
      <c r="R35" s="481" t="s">
        <v>57</v>
      </c>
      <c r="S35" s="472" t="s">
        <v>51</v>
      </c>
      <c r="T35" s="472" t="s">
        <v>29</v>
      </c>
      <c r="U35" s="465" t="s">
        <v>30</v>
      </c>
      <c r="V35" s="482">
        <v>7</v>
      </c>
      <c r="W35" s="482">
        <f t="shared" si="8"/>
        <v>4.7142857142857144</v>
      </c>
      <c r="X35" s="483">
        <f>W35*21.59</f>
        <v>101.78142857142858</v>
      </c>
      <c r="Y35" s="483" t="s">
        <v>58</v>
      </c>
    </row>
    <row r="36" spans="1:25">
      <c r="A36" s="464">
        <v>44321</v>
      </c>
      <c r="B36" s="465" t="s">
        <v>55</v>
      </c>
      <c r="C36" s="465" t="s">
        <v>26</v>
      </c>
      <c r="D36" s="465" t="s">
        <v>59</v>
      </c>
      <c r="E36" s="468">
        <v>110990</v>
      </c>
      <c r="F36" s="468">
        <v>110994</v>
      </c>
      <c r="G36" s="469">
        <f t="shared" si="0"/>
        <v>4</v>
      </c>
      <c r="H36" s="468">
        <v>110994</v>
      </c>
      <c r="I36" s="469">
        <f t="shared" si="1"/>
        <v>0</v>
      </c>
      <c r="J36" s="468">
        <v>111016</v>
      </c>
      <c r="K36" s="469">
        <f t="shared" si="2"/>
        <v>22</v>
      </c>
      <c r="L36" s="469">
        <f t="shared" si="3"/>
        <v>22</v>
      </c>
      <c r="M36" s="467">
        <v>111035</v>
      </c>
      <c r="N36" s="469">
        <f t="shared" si="4"/>
        <v>19</v>
      </c>
      <c r="O36" s="470">
        <f t="shared" si="5"/>
        <v>45</v>
      </c>
      <c r="P36" s="469">
        <f t="shared" si="6"/>
        <v>22</v>
      </c>
      <c r="Q36" s="469">
        <f t="shared" si="7"/>
        <v>23</v>
      </c>
      <c r="R36" s="481" t="s">
        <v>57</v>
      </c>
      <c r="S36" s="472" t="s">
        <v>51</v>
      </c>
      <c r="T36" s="472" t="s">
        <v>29</v>
      </c>
      <c r="U36" s="466" t="s">
        <v>30</v>
      </c>
      <c r="V36" s="473">
        <v>7</v>
      </c>
      <c r="W36" s="473">
        <f t="shared" si="8"/>
        <v>6.4285714285714288</v>
      </c>
      <c r="X36" s="477">
        <f>W36*21.59</f>
        <v>138.79285714285714</v>
      </c>
      <c r="Y36" s="477" t="s">
        <v>58</v>
      </c>
    </row>
    <row r="37" spans="1:25">
      <c r="A37" s="464">
        <v>44320</v>
      </c>
      <c r="B37" s="465" t="s">
        <v>60</v>
      </c>
      <c r="C37" s="465" t="s">
        <v>26</v>
      </c>
      <c r="D37" s="465" t="s">
        <v>61</v>
      </c>
      <c r="E37" s="467">
        <v>174855</v>
      </c>
      <c r="F37" s="468">
        <v>174864</v>
      </c>
      <c r="G37" s="469">
        <f t="shared" si="0"/>
        <v>9</v>
      </c>
      <c r="H37" s="468">
        <v>174864</v>
      </c>
      <c r="I37" s="469">
        <f t="shared" si="1"/>
        <v>0</v>
      </c>
      <c r="J37" s="468">
        <v>174876</v>
      </c>
      <c r="K37" s="469">
        <f t="shared" si="2"/>
        <v>12</v>
      </c>
      <c r="L37" s="469">
        <f t="shared" si="3"/>
        <v>12</v>
      </c>
      <c r="M37" s="468">
        <v>174888</v>
      </c>
      <c r="N37" s="469">
        <f t="shared" si="4"/>
        <v>12</v>
      </c>
      <c r="O37" s="470">
        <f t="shared" si="5"/>
        <v>33</v>
      </c>
      <c r="P37" s="469">
        <f t="shared" si="6"/>
        <v>12</v>
      </c>
      <c r="Q37" s="469">
        <f t="shared" si="7"/>
        <v>21</v>
      </c>
      <c r="R37" s="484" t="s">
        <v>62</v>
      </c>
      <c r="S37" s="472" t="s">
        <v>51</v>
      </c>
      <c r="T37" s="472" t="s">
        <v>29</v>
      </c>
      <c r="U37" s="466" t="s">
        <v>30</v>
      </c>
      <c r="V37" s="473">
        <v>7</v>
      </c>
      <c r="W37" s="473">
        <f t="shared" si="8"/>
        <v>4.7142857142857144</v>
      </c>
      <c r="X37" s="477">
        <f>W37*19.85</f>
        <v>93.578571428571436</v>
      </c>
      <c r="Y37" s="483" t="s">
        <v>63</v>
      </c>
    </row>
    <row r="38" spans="1:25">
      <c r="A38" s="464">
        <v>44321</v>
      </c>
      <c r="B38" s="465" t="s">
        <v>60</v>
      </c>
      <c r="C38" s="465" t="s">
        <v>26</v>
      </c>
      <c r="D38" s="465" t="s">
        <v>64</v>
      </c>
      <c r="E38" s="468">
        <v>174888</v>
      </c>
      <c r="F38" s="468">
        <v>174900</v>
      </c>
      <c r="G38" s="469">
        <f t="shared" si="0"/>
        <v>12</v>
      </c>
      <c r="H38" s="468">
        <v>174900</v>
      </c>
      <c r="I38" s="469">
        <f t="shared" si="1"/>
        <v>0</v>
      </c>
      <c r="J38" s="468">
        <v>174912</v>
      </c>
      <c r="K38" s="469">
        <f t="shared" si="2"/>
        <v>12</v>
      </c>
      <c r="L38" s="469">
        <f t="shared" si="3"/>
        <v>12</v>
      </c>
      <c r="M38" s="467">
        <v>174920</v>
      </c>
      <c r="N38" s="469">
        <f t="shared" si="4"/>
        <v>8</v>
      </c>
      <c r="O38" s="470">
        <f t="shared" si="5"/>
        <v>32</v>
      </c>
      <c r="P38" s="469">
        <f t="shared" si="6"/>
        <v>12</v>
      </c>
      <c r="Q38" s="469">
        <f t="shared" si="7"/>
        <v>20</v>
      </c>
      <c r="R38" s="484" t="s">
        <v>62</v>
      </c>
      <c r="S38" s="472" t="s">
        <v>51</v>
      </c>
      <c r="T38" s="472" t="s">
        <v>29</v>
      </c>
      <c r="U38" s="466" t="s">
        <v>30</v>
      </c>
      <c r="V38" s="473">
        <v>7</v>
      </c>
      <c r="W38" s="473">
        <f t="shared" si="8"/>
        <v>4.5714285714285712</v>
      </c>
      <c r="X38" s="477">
        <f>W38*19.85</f>
        <v>90.742857142857147</v>
      </c>
      <c r="Y38" s="483" t="s">
        <v>65</v>
      </c>
    </row>
    <row r="39" spans="1:25">
      <c r="A39" s="464">
        <v>44320</v>
      </c>
      <c r="B39" s="465" t="s">
        <v>68</v>
      </c>
      <c r="C39" s="465" t="s">
        <v>26</v>
      </c>
      <c r="D39" s="466" t="s">
        <v>69</v>
      </c>
      <c r="E39" s="467">
        <v>231954</v>
      </c>
      <c r="F39" s="468">
        <v>231967</v>
      </c>
      <c r="G39" s="469">
        <f t="shared" si="0"/>
        <v>13</v>
      </c>
      <c r="H39" s="468">
        <v>231967</v>
      </c>
      <c r="I39" s="469">
        <f t="shared" si="1"/>
        <v>0</v>
      </c>
      <c r="J39" s="468">
        <v>231979</v>
      </c>
      <c r="K39" s="469">
        <f t="shared" si="2"/>
        <v>12</v>
      </c>
      <c r="L39" s="469">
        <f t="shared" si="3"/>
        <v>12</v>
      </c>
      <c r="M39" s="468">
        <v>231988</v>
      </c>
      <c r="N39" s="469">
        <f t="shared" si="4"/>
        <v>9</v>
      </c>
      <c r="O39" s="470">
        <f t="shared" si="5"/>
        <v>34</v>
      </c>
      <c r="P39" s="469">
        <f t="shared" si="6"/>
        <v>12</v>
      </c>
      <c r="Q39" s="469">
        <f t="shared" si="7"/>
        <v>22</v>
      </c>
      <c r="R39" s="485" t="s">
        <v>70</v>
      </c>
      <c r="S39" s="472" t="s">
        <v>51</v>
      </c>
      <c r="T39" s="472" t="s">
        <v>29</v>
      </c>
      <c r="U39" s="466" t="s">
        <v>30</v>
      </c>
      <c r="V39" s="473">
        <v>7</v>
      </c>
      <c r="W39" s="473">
        <f t="shared" si="8"/>
        <v>4.8571428571428568</v>
      </c>
      <c r="X39" s="477">
        <f>W39*19.99</f>
        <v>97.094285714285704</v>
      </c>
      <c r="Y39" s="477" t="s">
        <v>67</v>
      </c>
    </row>
    <row r="40" spans="1:25">
      <c r="A40" s="464">
        <v>44321</v>
      </c>
      <c r="B40" s="465" t="s">
        <v>68</v>
      </c>
      <c r="C40" s="465" t="s">
        <v>26</v>
      </c>
      <c r="D40" s="466" t="s">
        <v>71</v>
      </c>
      <c r="E40" s="468">
        <v>231988</v>
      </c>
      <c r="F40" s="468">
        <v>231996</v>
      </c>
      <c r="G40" s="469">
        <f t="shared" si="0"/>
        <v>8</v>
      </c>
      <c r="H40" s="468">
        <v>231996</v>
      </c>
      <c r="I40" s="469">
        <f t="shared" si="1"/>
        <v>0</v>
      </c>
      <c r="J40" s="468">
        <v>232008</v>
      </c>
      <c r="K40" s="469">
        <f t="shared" si="2"/>
        <v>12</v>
      </c>
      <c r="L40" s="469">
        <f t="shared" si="3"/>
        <v>12</v>
      </c>
      <c r="M40" s="467">
        <v>232023</v>
      </c>
      <c r="N40" s="469">
        <f t="shared" si="4"/>
        <v>15</v>
      </c>
      <c r="O40" s="470">
        <f t="shared" si="5"/>
        <v>35</v>
      </c>
      <c r="P40" s="469">
        <f t="shared" si="6"/>
        <v>12</v>
      </c>
      <c r="Q40" s="469">
        <f t="shared" si="7"/>
        <v>23</v>
      </c>
      <c r="R40" s="485" t="s">
        <v>70</v>
      </c>
      <c r="S40" s="472" t="s">
        <v>51</v>
      </c>
      <c r="T40" s="472" t="s">
        <v>29</v>
      </c>
      <c r="U40" s="466" t="s">
        <v>30</v>
      </c>
      <c r="V40" s="473">
        <v>7</v>
      </c>
      <c r="W40" s="473">
        <f t="shared" si="8"/>
        <v>5</v>
      </c>
      <c r="X40" s="477">
        <f>W40*19.99</f>
        <v>99.949999999999989</v>
      </c>
      <c r="Y40" s="477" t="s">
        <v>67</v>
      </c>
    </row>
    <row r="41" spans="1:25">
      <c r="A41" s="464">
        <v>44320</v>
      </c>
      <c r="B41" s="465" t="s">
        <v>72</v>
      </c>
      <c r="C41" s="465" t="s">
        <v>26</v>
      </c>
      <c r="D41" s="466" t="s">
        <v>97</v>
      </c>
      <c r="E41" s="467">
        <v>87451</v>
      </c>
      <c r="F41" s="468">
        <v>87480</v>
      </c>
      <c r="G41" s="469">
        <f t="shared" si="0"/>
        <v>29</v>
      </c>
      <c r="H41" s="468">
        <v>87480</v>
      </c>
      <c r="I41" s="469">
        <f t="shared" si="1"/>
        <v>0</v>
      </c>
      <c r="J41" s="468">
        <v>87495</v>
      </c>
      <c r="K41" s="469">
        <f t="shared" si="2"/>
        <v>15</v>
      </c>
      <c r="L41" s="469">
        <f t="shared" si="3"/>
        <v>15</v>
      </c>
      <c r="M41" s="468">
        <v>87508</v>
      </c>
      <c r="N41" s="469">
        <f t="shared" si="4"/>
        <v>13</v>
      </c>
      <c r="O41" s="470">
        <f t="shared" si="5"/>
        <v>57</v>
      </c>
      <c r="P41" s="469">
        <f t="shared" si="6"/>
        <v>15</v>
      </c>
      <c r="Q41" s="498">
        <f t="shared" si="7"/>
        <v>42</v>
      </c>
      <c r="R41" s="486" t="s">
        <v>75</v>
      </c>
      <c r="S41" s="472" t="s">
        <v>76</v>
      </c>
      <c r="T41" s="472" t="s">
        <v>29</v>
      </c>
      <c r="U41" s="466" t="s">
        <v>30</v>
      </c>
      <c r="V41" s="473">
        <v>10</v>
      </c>
      <c r="W41" s="473">
        <f t="shared" si="8"/>
        <v>5.7</v>
      </c>
      <c r="X41" s="474">
        <f>W41*21.33</f>
        <v>121.58099999999999</v>
      </c>
      <c r="Y41" s="477" t="s">
        <v>77</v>
      </c>
    </row>
    <row r="42" spans="1:25">
      <c r="A42" s="464">
        <v>44320</v>
      </c>
      <c r="B42" s="465" t="s">
        <v>72</v>
      </c>
      <c r="C42" s="465" t="s">
        <v>26</v>
      </c>
      <c r="D42" s="466" t="s">
        <v>78</v>
      </c>
      <c r="E42" s="468">
        <v>87508</v>
      </c>
      <c r="F42" s="468">
        <v>87508</v>
      </c>
      <c r="G42" s="469">
        <f t="shared" si="0"/>
        <v>0</v>
      </c>
      <c r="H42" s="468">
        <v>87508</v>
      </c>
      <c r="I42" s="469">
        <f t="shared" si="1"/>
        <v>0</v>
      </c>
      <c r="J42" s="468">
        <v>87547</v>
      </c>
      <c r="K42" s="469">
        <f t="shared" si="2"/>
        <v>39</v>
      </c>
      <c r="L42" s="469">
        <f t="shared" si="3"/>
        <v>39</v>
      </c>
      <c r="M42" s="468">
        <v>87583</v>
      </c>
      <c r="N42" s="469">
        <f t="shared" si="4"/>
        <v>36</v>
      </c>
      <c r="O42" s="470">
        <f t="shared" si="5"/>
        <v>75</v>
      </c>
      <c r="P42" s="469">
        <f t="shared" si="6"/>
        <v>39</v>
      </c>
      <c r="Q42" s="469">
        <f t="shared" si="7"/>
        <v>36</v>
      </c>
      <c r="R42" s="486" t="s">
        <v>75</v>
      </c>
      <c r="S42" s="472" t="s">
        <v>76</v>
      </c>
      <c r="T42" s="472" t="s">
        <v>29</v>
      </c>
      <c r="U42" s="466" t="s">
        <v>30</v>
      </c>
      <c r="V42" s="473">
        <v>10</v>
      </c>
      <c r="W42" s="473">
        <f t="shared" si="8"/>
        <v>7.5</v>
      </c>
      <c r="X42" s="474">
        <f>W42*21.33</f>
        <v>159.97499999999999</v>
      </c>
      <c r="Y42" s="477" t="s">
        <v>77</v>
      </c>
    </row>
    <row r="43" spans="1:25">
      <c r="A43" s="464">
        <v>44321</v>
      </c>
      <c r="B43" s="465" t="s">
        <v>72</v>
      </c>
      <c r="C43" s="465" t="s">
        <v>26</v>
      </c>
      <c r="D43" s="466" t="s">
        <v>79</v>
      </c>
      <c r="E43" s="468">
        <v>87583</v>
      </c>
      <c r="F43" s="468">
        <v>87612</v>
      </c>
      <c r="G43" s="469">
        <f t="shared" si="0"/>
        <v>29</v>
      </c>
      <c r="H43" s="468">
        <v>87612</v>
      </c>
      <c r="I43" s="469">
        <f t="shared" si="1"/>
        <v>0</v>
      </c>
      <c r="J43" s="468">
        <v>87632</v>
      </c>
      <c r="K43" s="469">
        <f t="shared" si="2"/>
        <v>20</v>
      </c>
      <c r="L43" s="469">
        <f t="shared" si="3"/>
        <v>20</v>
      </c>
      <c r="M43" s="467">
        <v>87660</v>
      </c>
      <c r="N43" s="469">
        <f t="shared" si="4"/>
        <v>28</v>
      </c>
      <c r="O43" s="470">
        <f t="shared" si="5"/>
        <v>77</v>
      </c>
      <c r="P43" s="469">
        <f t="shared" si="6"/>
        <v>20</v>
      </c>
      <c r="Q43" s="498">
        <f t="shared" si="7"/>
        <v>57</v>
      </c>
      <c r="R43" s="486" t="s">
        <v>75</v>
      </c>
      <c r="S43" s="472" t="s">
        <v>76</v>
      </c>
      <c r="T43" s="472" t="s">
        <v>29</v>
      </c>
      <c r="U43" s="466" t="s">
        <v>30</v>
      </c>
      <c r="V43" s="473">
        <v>10</v>
      </c>
      <c r="W43" s="473">
        <f t="shared" si="8"/>
        <v>7.7</v>
      </c>
      <c r="X43" s="474">
        <f>W43*21.33</f>
        <v>164.24099999999999</v>
      </c>
      <c r="Y43" s="477" t="s">
        <v>77</v>
      </c>
    </row>
    <row r="44" spans="1:25">
      <c r="A44" s="487">
        <v>44321</v>
      </c>
      <c r="B44" s="480" t="s">
        <v>25</v>
      </c>
      <c r="C44" s="480" t="s">
        <v>26</v>
      </c>
      <c r="D44" s="466" t="s">
        <v>93</v>
      </c>
      <c r="E44" s="467">
        <v>102268</v>
      </c>
      <c r="F44" s="468">
        <v>102289</v>
      </c>
      <c r="G44" s="469">
        <f t="shared" si="0"/>
        <v>21</v>
      </c>
      <c r="H44" s="468">
        <v>102289</v>
      </c>
      <c r="I44" s="469">
        <f t="shared" si="1"/>
        <v>0</v>
      </c>
      <c r="J44" s="468">
        <v>102292</v>
      </c>
      <c r="K44" s="469">
        <f t="shared" si="2"/>
        <v>3</v>
      </c>
      <c r="L44" s="469">
        <f t="shared" si="3"/>
        <v>3</v>
      </c>
      <c r="M44" s="468">
        <v>102292</v>
      </c>
      <c r="N44" s="469">
        <f t="shared" si="4"/>
        <v>0</v>
      </c>
      <c r="O44" s="470">
        <f t="shared" si="5"/>
        <v>24</v>
      </c>
      <c r="P44" s="488">
        <f t="shared" si="6"/>
        <v>3</v>
      </c>
      <c r="Q44" s="469">
        <f t="shared" si="7"/>
        <v>21</v>
      </c>
      <c r="R44" s="471" t="s">
        <v>27</v>
      </c>
      <c r="S44" s="472" t="s">
        <v>28</v>
      </c>
      <c r="T44" s="472" t="s">
        <v>29</v>
      </c>
      <c r="U44" s="466" t="s">
        <v>30</v>
      </c>
      <c r="V44" s="473">
        <v>13</v>
      </c>
      <c r="W44" s="473">
        <f t="shared" si="8"/>
        <v>1.8461538461538463</v>
      </c>
      <c r="X44" s="474">
        <f>W44*19.09</f>
        <v>35.243076923076927</v>
      </c>
      <c r="Y44" s="475" t="s">
        <v>31</v>
      </c>
    </row>
    <row r="45" spans="1:25">
      <c r="A45" s="464">
        <v>44321</v>
      </c>
      <c r="B45" s="465" t="s">
        <v>25</v>
      </c>
      <c r="C45" s="465" t="s">
        <v>26</v>
      </c>
      <c r="D45" s="466" t="s">
        <v>94</v>
      </c>
      <c r="E45" s="468">
        <v>102292</v>
      </c>
      <c r="F45" s="468">
        <v>102292</v>
      </c>
      <c r="G45" s="469">
        <f t="shared" si="0"/>
        <v>0</v>
      </c>
      <c r="H45" s="468">
        <v>102292</v>
      </c>
      <c r="I45" s="469">
        <f t="shared" si="1"/>
        <v>0</v>
      </c>
      <c r="J45" s="468">
        <v>102305</v>
      </c>
      <c r="K45" s="469">
        <f t="shared" si="2"/>
        <v>13</v>
      </c>
      <c r="L45" s="469">
        <f t="shared" si="3"/>
        <v>13</v>
      </c>
      <c r="M45" s="468">
        <v>102311</v>
      </c>
      <c r="N45" s="469">
        <f t="shared" si="4"/>
        <v>6</v>
      </c>
      <c r="O45" s="470">
        <f t="shared" si="5"/>
        <v>19</v>
      </c>
      <c r="P45" s="469">
        <f t="shared" si="6"/>
        <v>13</v>
      </c>
      <c r="Q45" s="469">
        <f t="shared" si="7"/>
        <v>6</v>
      </c>
      <c r="R45" s="471" t="s">
        <v>27</v>
      </c>
      <c r="S45" s="472" t="s">
        <v>28</v>
      </c>
      <c r="T45" s="472" t="s">
        <v>29</v>
      </c>
      <c r="U45" s="466" t="s">
        <v>30</v>
      </c>
      <c r="V45" s="473">
        <v>13</v>
      </c>
      <c r="W45" s="473">
        <f t="shared" si="8"/>
        <v>1.4615384615384615</v>
      </c>
      <c r="X45" s="474">
        <f>W45*19.09</f>
        <v>27.900769230769228</v>
      </c>
      <c r="Y45" s="475" t="s">
        <v>31</v>
      </c>
    </row>
    <row r="46" spans="1:25">
      <c r="A46" s="464">
        <v>44322</v>
      </c>
      <c r="B46" s="465" t="s">
        <v>25</v>
      </c>
      <c r="C46" s="465" t="s">
        <v>26</v>
      </c>
      <c r="D46" s="466" t="s">
        <v>99</v>
      </c>
      <c r="E46" s="468">
        <v>102311</v>
      </c>
      <c r="F46" s="468">
        <v>102316</v>
      </c>
      <c r="G46" s="469">
        <f t="shared" si="0"/>
        <v>5</v>
      </c>
      <c r="H46" s="468">
        <v>102316</v>
      </c>
      <c r="I46" s="469">
        <f t="shared" si="1"/>
        <v>0</v>
      </c>
      <c r="J46" s="468">
        <v>102329</v>
      </c>
      <c r="K46" s="469">
        <f t="shared" si="2"/>
        <v>13</v>
      </c>
      <c r="L46" s="469">
        <f t="shared" si="3"/>
        <v>13</v>
      </c>
      <c r="M46" s="468">
        <v>102329</v>
      </c>
      <c r="N46" s="469">
        <f t="shared" si="4"/>
        <v>0</v>
      </c>
      <c r="O46" s="470">
        <f t="shared" si="5"/>
        <v>18</v>
      </c>
      <c r="P46" s="469">
        <f t="shared" si="6"/>
        <v>13</v>
      </c>
      <c r="Q46" s="469">
        <f t="shared" si="7"/>
        <v>5</v>
      </c>
      <c r="R46" s="471" t="s">
        <v>27</v>
      </c>
      <c r="S46" s="472" t="s">
        <v>28</v>
      </c>
      <c r="T46" s="472" t="s">
        <v>29</v>
      </c>
      <c r="U46" s="466" t="s">
        <v>30</v>
      </c>
      <c r="V46" s="473">
        <v>13</v>
      </c>
      <c r="W46" s="473">
        <f t="shared" si="8"/>
        <v>1.3846153846153846</v>
      </c>
      <c r="X46" s="474">
        <f>W46*19.09</f>
        <v>26.432307692307692</v>
      </c>
      <c r="Y46" s="475" t="s">
        <v>31</v>
      </c>
    </row>
    <row r="47" spans="1:25">
      <c r="A47" s="464">
        <v>44322</v>
      </c>
      <c r="B47" s="465" t="s">
        <v>25</v>
      </c>
      <c r="C47" s="465" t="s">
        <v>26</v>
      </c>
      <c r="D47" s="466" t="s">
        <v>95</v>
      </c>
      <c r="E47" s="468">
        <v>102329</v>
      </c>
      <c r="F47" s="468">
        <v>102329</v>
      </c>
      <c r="G47" s="469">
        <f t="shared" si="0"/>
        <v>0</v>
      </c>
      <c r="H47" s="468">
        <v>102329</v>
      </c>
      <c r="I47" s="469">
        <f t="shared" si="1"/>
        <v>0</v>
      </c>
      <c r="J47" s="468">
        <v>102332</v>
      </c>
      <c r="K47" s="469">
        <f t="shared" si="2"/>
        <v>3</v>
      </c>
      <c r="L47" s="469">
        <f t="shared" si="3"/>
        <v>3</v>
      </c>
      <c r="M47" s="467">
        <v>102348</v>
      </c>
      <c r="N47" s="469">
        <f t="shared" si="4"/>
        <v>16</v>
      </c>
      <c r="O47" s="470">
        <f t="shared" si="5"/>
        <v>19</v>
      </c>
      <c r="P47" s="469">
        <f t="shared" si="6"/>
        <v>3</v>
      </c>
      <c r="Q47" s="469">
        <f t="shared" si="7"/>
        <v>16</v>
      </c>
      <c r="R47" s="471" t="s">
        <v>27</v>
      </c>
      <c r="S47" s="472" t="s">
        <v>28</v>
      </c>
      <c r="T47" s="472" t="s">
        <v>29</v>
      </c>
      <c r="U47" s="466" t="s">
        <v>30</v>
      </c>
      <c r="V47" s="473">
        <v>13</v>
      </c>
      <c r="W47" s="473">
        <f t="shared" si="8"/>
        <v>1.4615384615384615</v>
      </c>
      <c r="X47" s="474">
        <f>W47*19.09</f>
        <v>27.900769230769228</v>
      </c>
      <c r="Y47" s="475" t="s">
        <v>31</v>
      </c>
    </row>
    <row r="48" spans="1:25">
      <c r="A48" s="464">
        <v>44321</v>
      </c>
      <c r="B48" s="465" t="s">
        <v>35</v>
      </c>
      <c r="C48" s="465" t="s">
        <v>26</v>
      </c>
      <c r="D48" s="466" t="s">
        <v>36</v>
      </c>
      <c r="E48" s="467">
        <v>54868</v>
      </c>
      <c r="F48" s="468">
        <v>54877</v>
      </c>
      <c r="G48" s="469">
        <f t="shared" si="0"/>
        <v>9</v>
      </c>
      <c r="H48" s="468">
        <v>54877</v>
      </c>
      <c r="I48" s="469">
        <f t="shared" si="1"/>
        <v>0</v>
      </c>
      <c r="J48" s="468">
        <v>54899</v>
      </c>
      <c r="K48" s="469">
        <f t="shared" si="2"/>
        <v>22</v>
      </c>
      <c r="L48" s="469">
        <f t="shared" si="3"/>
        <v>22</v>
      </c>
      <c r="M48" s="468">
        <v>54928</v>
      </c>
      <c r="N48" s="469">
        <f t="shared" si="4"/>
        <v>29</v>
      </c>
      <c r="O48" s="470">
        <f t="shared" si="5"/>
        <v>60</v>
      </c>
      <c r="P48" s="469">
        <f t="shared" si="6"/>
        <v>22</v>
      </c>
      <c r="Q48" s="469">
        <f t="shared" si="7"/>
        <v>38</v>
      </c>
      <c r="R48" s="476" t="s">
        <v>37</v>
      </c>
      <c r="S48" s="472" t="s">
        <v>38</v>
      </c>
      <c r="T48" s="472" t="s">
        <v>29</v>
      </c>
      <c r="U48" s="466" t="s">
        <v>30</v>
      </c>
      <c r="V48" s="473">
        <v>12</v>
      </c>
      <c r="W48" s="473">
        <f t="shared" si="8"/>
        <v>5</v>
      </c>
      <c r="X48" s="474">
        <f>W48*21.85</f>
        <v>109.25</v>
      </c>
      <c r="Y48" s="477" t="s">
        <v>39</v>
      </c>
    </row>
    <row r="49" spans="1:25">
      <c r="A49" s="464">
        <v>44322</v>
      </c>
      <c r="B49" s="465" t="s">
        <v>35</v>
      </c>
      <c r="C49" s="465" t="s">
        <v>26</v>
      </c>
      <c r="D49" s="466" t="s">
        <v>41</v>
      </c>
      <c r="E49" s="468">
        <v>54928</v>
      </c>
      <c r="F49" s="468">
        <v>54943</v>
      </c>
      <c r="G49" s="469">
        <f t="shared" si="0"/>
        <v>15</v>
      </c>
      <c r="H49" s="468">
        <v>54943</v>
      </c>
      <c r="I49" s="469">
        <f t="shared" si="1"/>
        <v>0</v>
      </c>
      <c r="J49" s="468">
        <v>54967</v>
      </c>
      <c r="K49" s="469">
        <f t="shared" si="2"/>
        <v>24</v>
      </c>
      <c r="L49" s="469">
        <f t="shared" si="3"/>
        <v>24</v>
      </c>
      <c r="M49" s="467">
        <v>54980</v>
      </c>
      <c r="N49" s="469">
        <f t="shared" si="4"/>
        <v>13</v>
      </c>
      <c r="O49" s="470">
        <f t="shared" si="5"/>
        <v>52</v>
      </c>
      <c r="P49" s="469">
        <f t="shared" si="6"/>
        <v>24</v>
      </c>
      <c r="Q49" s="469">
        <f t="shared" si="7"/>
        <v>28</v>
      </c>
      <c r="R49" s="476" t="s">
        <v>37</v>
      </c>
      <c r="S49" s="472" t="s">
        <v>38</v>
      </c>
      <c r="T49" s="472" t="s">
        <v>29</v>
      </c>
      <c r="U49" s="466" t="s">
        <v>30</v>
      </c>
      <c r="V49" s="473">
        <v>12</v>
      </c>
      <c r="W49" s="473">
        <f t="shared" si="8"/>
        <v>4.333333333333333</v>
      </c>
      <c r="X49" s="474">
        <f>W49*21.85</f>
        <v>94.683333333333337</v>
      </c>
      <c r="Y49" s="477" t="s">
        <v>39</v>
      </c>
    </row>
    <row r="50" spans="1:25">
      <c r="A50" s="464">
        <v>44321</v>
      </c>
      <c r="B50" s="465" t="s">
        <v>42</v>
      </c>
      <c r="C50" s="465" t="s">
        <v>26</v>
      </c>
      <c r="D50" s="466" t="s">
        <v>43</v>
      </c>
      <c r="E50" s="467">
        <v>41015</v>
      </c>
      <c r="F50" s="468">
        <v>41035</v>
      </c>
      <c r="G50" s="469">
        <f t="shared" si="0"/>
        <v>20</v>
      </c>
      <c r="H50" s="468">
        <v>41035</v>
      </c>
      <c r="I50" s="469">
        <f t="shared" si="1"/>
        <v>0</v>
      </c>
      <c r="J50" s="468">
        <v>41049</v>
      </c>
      <c r="K50" s="469">
        <f t="shared" si="2"/>
        <v>14</v>
      </c>
      <c r="L50" s="469">
        <f t="shared" si="3"/>
        <v>14</v>
      </c>
      <c r="M50" s="468">
        <v>41064</v>
      </c>
      <c r="N50" s="469">
        <f t="shared" si="4"/>
        <v>15</v>
      </c>
      <c r="O50" s="470">
        <f t="shared" si="5"/>
        <v>49</v>
      </c>
      <c r="P50" s="469">
        <f t="shared" si="6"/>
        <v>14</v>
      </c>
      <c r="Q50" s="498">
        <f t="shared" si="7"/>
        <v>35</v>
      </c>
      <c r="R50" s="478" t="s">
        <v>44</v>
      </c>
      <c r="S50" s="472" t="s">
        <v>45</v>
      </c>
      <c r="T50" s="472" t="s">
        <v>29</v>
      </c>
      <c r="U50" s="466" t="s">
        <v>30</v>
      </c>
      <c r="V50" s="473">
        <v>15</v>
      </c>
      <c r="W50" s="473">
        <f t="shared" si="8"/>
        <v>3.2666666666666666</v>
      </c>
      <c r="X50" s="474">
        <f>W50*18.99</f>
        <v>62.033999999999992</v>
      </c>
      <c r="Y50" s="477" t="s">
        <v>46</v>
      </c>
    </row>
    <row r="51" spans="1:25">
      <c r="A51" s="464">
        <v>44322</v>
      </c>
      <c r="B51" s="465" t="s">
        <v>42</v>
      </c>
      <c r="C51" s="465" t="s">
        <v>26</v>
      </c>
      <c r="D51" s="466" t="s">
        <v>100</v>
      </c>
      <c r="E51" s="468">
        <v>41064</v>
      </c>
      <c r="F51" s="468">
        <v>41101</v>
      </c>
      <c r="G51" s="469">
        <f t="shared" si="0"/>
        <v>37</v>
      </c>
      <c r="H51" s="468">
        <v>41101</v>
      </c>
      <c r="I51" s="469">
        <f t="shared" si="1"/>
        <v>0</v>
      </c>
      <c r="J51" s="468">
        <v>41126</v>
      </c>
      <c r="K51" s="469">
        <f t="shared" si="2"/>
        <v>25</v>
      </c>
      <c r="L51" s="469">
        <f t="shared" si="3"/>
        <v>25</v>
      </c>
      <c r="M51" s="467">
        <v>41148</v>
      </c>
      <c r="N51" s="469">
        <f t="shared" si="4"/>
        <v>22</v>
      </c>
      <c r="O51" s="470">
        <f t="shared" si="5"/>
        <v>84</v>
      </c>
      <c r="P51" s="469">
        <f t="shared" si="6"/>
        <v>25</v>
      </c>
      <c r="Q51" s="498">
        <f t="shared" si="7"/>
        <v>59</v>
      </c>
      <c r="R51" s="478" t="s">
        <v>44</v>
      </c>
      <c r="S51" s="472" t="s">
        <v>45</v>
      </c>
      <c r="T51" s="472" t="s">
        <v>29</v>
      </c>
      <c r="U51" s="466" t="s">
        <v>30</v>
      </c>
      <c r="V51" s="473">
        <v>15</v>
      </c>
      <c r="W51" s="473">
        <f t="shared" si="8"/>
        <v>5.6</v>
      </c>
      <c r="X51" s="477">
        <f>W51*18.99</f>
        <v>106.34399999999998</v>
      </c>
      <c r="Y51" s="477" t="s">
        <v>46</v>
      </c>
    </row>
    <row r="52" spans="1:25">
      <c r="A52" s="464">
        <v>44321</v>
      </c>
      <c r="B52" s="465" t="s">
        <v>48</v>
      </c>
      <c r="C52" s="465" t="s">
        <v>26</v>
      </c>
      <c r="D52" s="466" t="s">
        <v>49</v>
      </c>
      <c r="E52" s="467">
        <v>59734</v>
      </c>
      <c r="F52" s="468">
        <v>59747</v>
      </c>
      <c r="G52" s="469">
        <f t="shared" si="0"/>
        <v>13</v>
      </c>
      <c r="H52" s="468">
        <v>59747</v>
      </c>
      <c r="I52" s="469">
        <f t="shared" si="1"/>
        <v>0</v>
      </c>
      <c r="J52" s="468">
        <v>59762</v>
      </c>
      <c r="K52" s="469">
        <f t="shared" si="2"/>
        <v>15</v>
      </c>
      <c r="L52" s="469">
        <f t="shared" si="3"/>
        <v>15</v>
      </c>
      <c r="M52" s="468">
        <v>59765</v>
      </c>
      <c r="N52" s="469">
        <f t="shared" si="4"/>
        <v>3</v>
      </c>
      <c r="O52" s="470">
        <f t="shared" si="5"/>
        <v>31</v>
      </c>
      <c r="P52" s="469">
        <f t="shared" si="6"/>
        <v>15</v>
      </c>
      <c r="Q52" s="469">
        <f t="shared" si="7"/>
        <v>16</v>
      </c>
      <c r="R52" s="479" t="s">
        <v>50</v>
      </c>
      <c r="S52" s="472" t="s">
        <v>51</v>
      </c>
      <c r="T52" s="472" t="s">
        <v>29</v>
      </c>
      <c r="U52" s="466" t="s">
        <v>30</v>
      </c>
      <c r="V52" s="473">
        <v>7</v>
      </c>
      <c r="W52" s="473">
        <f t="shared" si="8"/>
        <v>4.4285714285714288</v>
      </c>
      <c r="X52" s="477">
        <f>W52*21.37</f>
        <v>94.638571428571439</v>
      </c>
      <c r="Y52" s="475" t="s">
        <v>52</v>
      </c>
    </row>
    <row r="53" spans="1:25">
      <c r="A53" s="464">
        <v>44322</v>
      </c>
      <c r="B53" s="480" t="s">
        <v>48</v>
      </c>
      <c r="C53" s="465" t="s">
        <v>26</v>
      </c>
      <c r="D53" s="480" t="s">
        <v>53</v>
      </c>
      <c r="E53" s="468">
        <v>59765</v>
      </c>
      <c r="F53" s="468">
        <v>59768</v>
      </c>
      <c r="G53" s="469">
        <f t="shared" si="0"/>
        <v>3</v>
      </c>
      <c r="H53" s="468">
        <v>59768</v>
      </c>
      <c r="I53" s="469">
        <f t="shared" si="1"/>
        <v>0</v>
      </c>
      <c r="J53" s="468">
        <v>59782</v>
      </c>
      <c r="K53" s="469">
        <f t="shared" si="2"/>
        <v>14</v>
      </c>
      <c r="L53" s="469">
        <f t="shared" si="3"/>
        <v>14</v>
      </c>
      <c r="M53" s="467">
        <v>59794</v>
      </c>
      <c r="N53" s="469">
        <f t="shared" si="4"/>
        <v>12</v>
      </c>
      <c r="O53" s="470">
        <f t="shared" si="5"/>
        <v>29</v>
      </c>
      <c r="P53" s="469">
        <f t="shared" si="6"/>
        <v>14</v>
      </c>
      <c r="Q53" s="469">
        <f t="shared" si="7"/>
        <v>15</v>
      </c>
      <c r="R53" s="479" t="s">
        <v>50</v>
      </c>
      <c r="S53" s="472" t="s">
        <v>51</v>
      </c>
      <c r="T53" s="472" t="s">
        <v>29</v>
      </c>
      <c r="U53" s="466" t="s">
        <v>30</v>
      </c>
      <c r="V53" s="473">
        <v>7</v>
      </c>
      <c r="W53" s="473">
        <f t="shared" si="8"/>
        <v>4.1428571428571432</v>
      </c>
      <c r="X53" s="477">
        <f>W53*21.37</f>
        <v>88.532857142857154</v>
      </c>
      <c r="Y53" s="475" t="s">
        <v>52</v>
      </c>
    </row>
    <row r="54" spans="1:25">
      <c r="A54" s="464">
        <v>44321</v>
      </c>
      <c r="B54" s="465" t="s">
        <v>55</v>
      </c>
      <c r="C54" s="465" t="s">
        <v>26</v>
      </c>
      <c r="D54" s="466" t="s">
        <v>56</v>
      </c>
      <c r="E54" s="467">
        <v>111035</v>
      </c>
      <c r="F54" s="468">
        <v>111051</v>
      </c>
      <c r="G54" s="469">
        <f t="shared" si="0"/>
        <v>16</v>
      </c>
      <c r="H54" s="468">
        <v>111051</v>
      </c>
      <c r="I54" s="469">
        <f t="shared" si="1"/>
        <v>0</v>
      </c>
      <c r="J54" s="468">
        <v>111065</v>
      </c>
      <c r="K54" s="469">
        <f t="shared" si="2"/>
        <v>14</v>
      </c>
      <c r="L54" s="469">
        <f t="shared" si="3"/>
        <v>14</v>
      </c>
      <c r="M54" s="468">
        <v>111068</v>
      </c>
      <c r="N54" s="469">
        <f t="shared" si="4"/>
        <v>3</v>
      </c>
      <c r="O54" s="468">
        <f t="shared" si="5"/>
        <v>33</v>
      </c>
      <c r="P54" s="469">
        <f t="shared" si="6"/>
        <v>14</v>
      </c>
      <c r="Q54" s="469">
        <f t="shared" si="7"/>
        <v>19</v>
      </c>
      <c r="R54" s="481" t="s">
        <v>57</v>
      </c>
      <c r="S54" s="472" t="s">
        <v>51</v>
      </c>
      <c r="T54" s="472" t="s">
        <v>29</v>
      </c>
      <c r="U54" s="465" t="s">
        <v>30</v>
      </c>
      <c r="V54" s="482">
        <v>7</v>
      </c>
      <c r="W54" s="482">
        <f t="shared" si="8"/>
        <v>4.7142857142857144</v>
      </c>
      <c r="X54" s="483">
        <f>W54*21.59</f>
        <v>101.78142857142858</v>
      </c>
      <c r="Y54" s="483" t="s">
        <v>58</v>
      </c>
    </row>
    <row r="55" spans="1:25">
      <c r="A55" s="464">
        <v>44322</v>
      </c>
      <c r="B55" s="465" t="s">
        <v>55</v>
      </c>
      <c r="C55" s="465" t="s">
        <v>26</v>
      </c>
      <c r="D55" s="465" t="s">
        <v>59</v>
      </c>
      <c r="E55" s="468">
        <v>111068</v>
      </c>
      <c r="F55" s="468">
        <v>111071</v>
      </c>
      <c r="G55" s="469">
        <f t="shared" si="0"/>
        <v>3</v>
      </c>
      <c r="H55" s="468">
        <v>111071</v>
      </c>
      <c r="I55" s="469">
        <f t="shared" si="1"/>
        <v>0</v>
      </c>
      <c r="J55" s="468">
        <v>111084</v>
      </c>
      <c r="K55" s="469">
        <f t="shared" si="2"/>
        <v>13</v>
      </c>
      <c r="L55" s="469">
        <f t="shared" si="3"/>
        <v>13</v>
      </c>
      <c r="M55" s="467">
        <v>111102</v>
      </c>
      <c r="N55" s="469">
        <f t="shared" si="4"/>
        <v>18</v>
      </c>
      <c r="O55" s="470">
        <f t="shared" si="5"/>
        <v>34</v>
      </c>
      <c r="P55" s="469">
        <f t="shared" si="6"/>
        <v>13</v>
      </c>
      <c r="Q55" s="469">
        <f t="shared" si="7"/>
        <v>21</v>
      </c>
      <c r="R55" s="481" t="s">
        <v>57</v>
      </c>
      <c r="S55" s="472" t="s">
        <v>51</v>
      </c>
      <c r="T55" s="472" t="s">
        <v>29</v>
      </c>
      <c r="U55" s="466" t="s">
        <v>30</v>
      </c>
      <c r="V55" s="473">
        <v>7</v>
      </c>
      <c r="W55" s="473">
        <f t="shared" si="8"/>
        <v>4.8571428571428568</v>
      </c>
      <c r="X55" s="477">
        <f>W55*21.59</f>
        <v>104.86571428571428</v>
      </c>
      <c r="Y55" s="477" t="s">
        <v>58</v>
      </c>
    </row>
    <row r="56" spans="1:25">
      <c r="A56" s="464">
        <v>44321</v>
      </c>
      <c r="B56" s="465" t="s">
        <v>60</v>
      </c>
      <c r="C56" s="465" t="s">
        <v>26</v>
      </c>
      <c r="D56" s="465" t="s">
        <v>61</v>
      </c>
      <c r="E56" s="467">
        <v>174920</v>
      </c>
      <c r="F56" s="468">
        <v>174928</v>
      </c>
      <c r="G56" s="469">
        <f t="shared" si="0"/>
        <v>8</v>
      </c>
      <c r="H56" s="468">
        <v>174928</v>
      </c>
      <c r="I56" s="469">
        <f t="shared" si="1"/>
        <v>0</v>
      </c>
      <c r="J56" s="468">
        <v>174940</v>
      </c>
      <c r="K56" s="469">
        <f t="shared" si="2"/>
        <v>12</v>
      </c>
      <c r="L56" s="469">
        <f t="shared" si="3"/>
        <v>12</v>
      </c>
      <c r="M56" s="468">
        <v>174951</v>
      </c>
      <c r="N56" s="469">
        <f t="shared" si="4"/>
        <v>11</v>
      </c>
      <c r="O56" s="470">
        <f t="shared" si="5"/>
        <v>31</v>
      </c>
      <c r="P56" s="469">
        <f t="shared" si="6"/>
        <v>12</v>
      </c>
      <c r="Q56" s="469">
        <f t="shared" si="7"/>
        <v>19</v>
      </c>
      <c r="R56" s="484" t="s">
        <v>62</v>
      </c>
      <c r="S56" s="472" t="s">
        <v>51</v>
      </c>
      <c r="T56" s="472" t="s">
        <v>29</v>
      </c>
      <c r="U56" s="466" t="s">
        <v>30</v>
      </c>
      <c r="V56" s="473">
        <v>7</v>
      </c>
      <c r="W56" s="473">
        <f t="shared" si="8"/>
        <v>4.4285714285714288</v>
      </c>
      <c r="X56" s="477">
        <f>W56*19.85</f>
        <v>87.907142857142873</v>
      </c>
      <c r="Y56" s="483" t="s">
        <v>63</v>
      </c>
    </row>
    <row r="57" spans="1:25">
      <c r="A57" s="464">
        <v>44322</v>
      </c>
      <c r="B57" s="465" t="s">
        <v>60</v>
      </c>
      <c r="C57" s="465" t="s">
        <v>26</v>
      </c>
      <c r="D57" s="465" t="s">
        <v>64</v>
      </c>
      <c r="E57" s="468">
        <v>174951</v>
      </c>
      <c r="F57" s="468">
        <v>174963</v>
      </c>
      <c r="G57" s="469">
        <f t="shared" si="0"/>
        <v>12</v>
      </c>
      <c r="H57" s="468">
        <v>174963</v>
      </c>
      <c r="I57" s="469">
        <f t="shared" si="1"/>
        <v>0</v>
      </c>
      <c r="J57" s="468">
        <v>174975</v>
      </c>
      <c r="K57" s="469">
        <f t="shared" si="2"/>
        <v>12</v>
      </c>
      <c r="L57" s="469">
        <f t="shared" si="3"/>
        <v>12</v>
      </c>
      <c r="M57" s="467">
        <v>174983</v>
      </c>
      <c r="N57" s="469">
        <f t="shared" si="4"/>
        <v>8</v>
      </c>
      <c r="O57" s="470">
        <f t="shared" si="5"/>
        <v>32</v>
      </c>
      <c r="P57" s="469">
        <f t="shared" si="6"/>
        <v>12</v>
      </c>
      <c r="Q57" s="469">
        <f t="shared" si="7"/>
        <v>20</v>
      </c>
      <c r="R57" s="484" t="s">
        <v>62</v>
      </c>
      <c r="S57" s="472" t="s">
        <v>51</v>
      </c>
      <c r="T57" s="472" t="s">
        <v>29</v>
      </c>
      <c r="U57" s="466" t="s">
        <v>30</v>
      </c>
      <c r="V57" s="473">
        <v>7</v>
      </c>
      <c r="W57" s="473">
        <f t="shared" si="8"/>
        <v>4.5714285714285712</v>
      </c>
      <c r="X57" s="477">
        <f>W57*19.85</f>
        <v>90.742857142857147</v>
      </c>
      <c r="Y57" s="483" t="s">
        <v>65</v>
      </c>
    </row>
    <row r="58" spans="1:25">
      <c r="A58" s="464">
        <v>44321</v>
      </c>
      <c r="B58" s="465" t="s">
        <v>68</v>
      </c>
      <c r="C58" s="465" t="s">
        <v>26</v>
      </c>
      <c r="D58" s="466" t="s">
        <v>69</v>
      </c>
      <c r="E58" s="467">
        <v>232023</v>
      </c>
      <c r="F58" s="468">
        <v>232037</v>
      </c>
      <c r="G58" s="469">
        <f t="shared" si="0"/>
        <v>14</v>
      </c>
      <c r="H58" s="468">
        <v>232037</v>
      </c>
      <c r="I58" s="469">
        <f t="shared" si="1"/>
        <v>0</v>
      </c>
      <c r="J58" s="468">
        <v>232058</v>
      </c>
      <c r="K58" s="469">
        <f t="shared" si="2"/>
        <v>21</v>
      </c>
      <c r="L58" s="469">
        <f t="shared" si="3"/>
        <v>21</v>
      </c>
      <c r="M58" s="468">
        <v>232058</v>
      </c>
      <c r="N58" s="469">
        <f t="shared" si="4"/>
        <v>0</v>
      </c>
      <c r="O58" s="470">
        <f t="shared" si="5"/>
        <v>35</v>
      </c>
      <c r="P58" s="469">
        <f t="shared" si="6"/>
        <v>21</v>
      </c>
      <c r="Q58" s="469">
        <f t="shared" si="7"/>
        <v>14</v>
      </c>
      <c r="R58" s="485" t="s">
        <v>70</v>
      </c>
      <c r="S58" s="472" t="s">
        <v>51</v>
      </c>
      <c r="T58" s="472" t="s">
        <v>29</v>
      </c>
      <c r="U58" s="466" t="s">
        <v>30</v>
      </c>
      <c r="V58" s="473">
        <v>7</v>
      </c>
      <c r="W58" s="473">
        <f t="shared" si="8"/>
        <v>5</v>
      </c>
      <c r="X58" s="477">
        <f>W58*19.99</f>
        <v>99.949999999999989</v>
      </c>
      <c r="Y58" s="477" t="s">
        <v>67</v>
      </c>
    </row>
    <row r="59" spans="1:25">
      <c r="A59" s="464">
        <v>44322</v>
      </c>
      <c r="B59" s="465" t="s">
        <v>68</v>
      </c>
      <c r="C59" s="465" t="s">
        <v>26</v>
      </c>
      <c r="D59" s="466" t="s">
        <v>71</v>
      </c>
      <c r="E59" s="468">
        <v>232058</v>
      </c>
      <c r="F59" s="468">
        <v>232067</v>
      </c>
      <c r="G59" s="469">
        <f t="shared" si="0"/>
        <v>9</v>
      </c>
      <c r="H59" s="468">
        <v>232067</v>
      </c>
      <c r="I59" s="469">
        <f t="shared" si="1"/>
        <v>0</v>
      </c>
      <c r="J59" s="468">
        <v>232088</v>
      </c>
      <c r="K59" s="469">
        <f t="shared" si="2"/>
        <v>21</v>
      </c>
      <c r="L59" s="469">
        <f t="shared" si="3"/>
        <v>21</v>
      </c>
      <c r="M59" s="467">
        <v>232093</v>
      </c>
      <c r="N59" s="469">
        <f t="shared" si="4"/>
        <v>5</v>
      </c>
      <c r="O59" s="470">
        <f t="shared" si="5"/>
        <v>35</v>
      </c>
      <c r="P59" s="469">
        <f t="shared" si="6"/>
        <v>21</v>
      </c>
      <c r="Q59" s="469">
        <f t="shared" si="7"/>
        <v>14</v>
      </c>
      <c r="R59" s="485" t="s">
        <v>70</v>
      </c>
      <c r="S59" s="472" t="s">
        <v>51</v>
      </c>
      <c r="T59" s="472" t="s">
        <v>29</v>
      </c>
      <c r="U59" s="466" t="s">
        <v>30</v>
      </c>
      <c r="V59" s="473">
        <v>7</v>
      </c>
      <c r="W59" s="473">
        <f t="shared" si="8"/>
        <v>5</v>
      </c>
      <c r="X59" s="477">
        <f>W59*19.99</f>
        <v>99.949999999999989</v>
      </c>
      <c r="Y59" s="477" t="s">
        <v>67</v>
      </c>
    </row>
    <row r="60" spans="1:25">
      <c r="A60" s="464">
        <v>44321</v>
      </c>
      <c r="B60" s="465" t="s">
        <v>72</v>
      </c>
      <c r="C60" s="465" t="s">
        <v>26</v>
      </c>
      <c r="D60" s="466" t="s">
        <v>78</v>
      </c>
      <c r="E60" s="467">
        <v>87660</v>
      </c>
      <c r="F60" s="468">
        <v>87689</v>
      </c>
      <c r="G60" s="469">
        <f t="shared" si="0"/>
        <v>29</v>
      </c>
      <c r="H60" s="468">
        <v>87689</v>
      </c>
      <c r="I60" s="469">
        <f t="shared" si="1"/>
        <v>0</v>
      </c>
      <c r="J60" s="468">
        <v>87733</v>
      </c>
      <c r="K60" s="469">
        <f t="shared" si="2"/>
        <v>44</v>
      </c>
      <c r="L60" s="469">
        <f t="shared" si="3"/>
        <v>44</v>
      </c>
      <c r="M60" s="468">
        <v>87770</v>
      </c>
      <c r="N60" s="469">
        <f t="shared" si="4"/>
        <v>37</v>
      </c>
      <c r="O60" s="470">
        <f t="shared" si="5"/>
        <v>110</v>
      </c>
      <c r="P60" s="469">
        <f t="shared" si="6"/>
        <v>44</v>
      </c>
      <c r="Q60" s="498">
        <f t="shared" si="7"/>
        <v>66</v>
      </c>
      <c r="R60" s="486" t="s">
        <v>75</v>
      </c>
      <c r="S60" s="472" t="s">
        <v>76</v>
      </c>
      <c r="T60" s="472" t="s">
        <v>29</v>
      </c>
      <c r="U60" s="466" t="s">
        <v>30</v>
      </c>
      <c r="V60" s="473">
        <v>10</v>
      </c>
      <c r="W60" s="473">
        <f t="shared" si="8"/>
        <v>11</v>
      </c>
      <c r="X60" s="474">
        <f>W60*19.1</f>
        <v>210.10000000000002</v>
      </c>
      <c r="Y60" s="477" t="s">
        <v>77</v>
      </c>
    </row>
    <row r="61" spans="1:25">
      <c r="A61" s="464">
        <v>44322</v>
      </c>
      <c r="B61" s="465" t="s">
        <v>72</v>
      </c>
      <c r="C61" s="465" t="s">
        <v>26</v>
      </c>
      <c r="D61" s="466" t="s">
        <v>79</v>
      </c>
      <c r="E61" s="468">
        <v>87770</v>
      </c>
      <c r="F61" s="468">
        <v>87799</v>
      </c>
      <c r="G61" s="469">
        <f t="shared" si="0"/>
        <v>29</v>
      </c>
      <c r="H61" s="468">
        <v>87799</v>
      </c>
      <c r="I61" s="469">
        <f t="shared" si="1"/>
        <v>0</v>
      </c>
      <c r="J61" s="468">
        <v>87819</v>
      </c>
      <c r="K61" s="469">
        <f t="shared" si="2"/>
        <v>20</v>
      </c>
      <c r="L61" s="469">
        <f t="shared" si="3"/>
        <v>20</v>
      </c>
      <c r="M61" s="468">
        <v>87819</v>
      </c>
      <c r="N61" s="469">
        <f t="shared" si="4"/>
        <v>0</v>
      </c>
      <c r="O61" s="470">
        <f t="shared" si="5"/>
        <v>49</v>
      </c>
      <c r="P61" s="469">
        <f t="shared" si="6"/>
        <v>20</v>
      </c>
      <c r="Q61" s="469">
        <f t="shared" si="7"/>
        <v>29</v>
      </c>
      <c r="R61" s="486" t="s">
        <v>75</v>
      </c>
      <c r="S61" s="472" t="s">
        <v>76</v>
      </c>
      <c r="T61" s="472" t="s">
        <v>29</v>
      </c>
      <c r="U61" s="466" t="s">
        <v>30</v>
      </c>
      <c r="V61" s="473">
        <v>10</v>
      </c>
      <c r="W61" s="473">
        <f t="shared" si="8"/>
        <v>4.9000000000000004</v>
      </c>
      <c r="X61" s="474">
        <f>W61*19.1</f>
        <v>93.590000000000018</v>
      </c>
      <c r="Y61" s="477" t="s">
        <v>77</v>
      </c>
    </row>
    <row r="62" spans="1:25">
      <c r="A62" s="464">
        <v>44322</v>
      </c>
      <c r="B62" s="465" t="s">
        <v>72</v>
      </c>
      <c r="C62" s="465" t="s">
        <v>26</v>
      </c>
      <c r="D62" s="466" t="s">
        <v>102</v>
      </c>
      <c r="E62" s="468">
        <v>87819</v>
      </c>
      <c r="F62" s="468">
        <v>87837</v>
      </c>
      <c r="G62" s="469">
        <f t="shared" si="0"/>
        <v>18</v>
      </c>
      <c r="H62" s="468">
        <v>87837</v>
      </c>
      <c r="I62" s="469">
        <f t="shared" si="1"/>
        <v>0</v>
      </c>
      <c r="J62" s="468">
        <v>87843</v>
      </c>
      <c r="K62" s="469">
        <f t="shared" si="2"/>
        <v>6</v>
      </c>
      <c r="L62" s="469">
        <f t="shared" si="3"/>
        <v>6</v>
      </c>
      <c r="M62" s="467">
        <v>87864</v>
      </c>
      <c r="N62" s="469">
        <f t="shared" si="4"/>
        <v>21</v>
      </c>
      <c r="O62" s="470">
        <f t="shared" si="5"/>
        <v>45</v>
      </c>
      <c r="P62" s="469">
        <f t="shared" si="6"/>
        <v>6</v>
      </c>
      <c r="Q62" s="498">
        <f t="shared" si="7"/>
        <v>39</v>
      </c>
      <c r="R62" s="486" t="s">
        <v>75</v>
      </c>
      <c r="S62" s="472" t="s">
        <v>76</v>
      </c>
      <c r="T62" s="472" t="s">
        <v>29</v>
      </c>
      <c r="U62" s="466" t="s">
        <v>30</v>
      </c>
      <c r="V62" s="473">
        <v>10</v>
      </c>
      <c r="W62" s="473">
        <f t="shared" si="8"/>
        <v>4.5</v>
      </c>
      <c r="X62" s="477">
        <f>W62*19.1</f>
        <v>85.95</v>
      </c>
      <c r="Y62" s="477" t="s">
        <v>77</v>
      </c>
    </row>
    <row r="63" spans="1:25">
      <c r="A63" s="487">
        <v>44322</v>
      </c>
      <c r="B63" s="480" t="s">
        <v>25</v>
      </c>
      <c r="C63" s="480" t="s">
        <v>26</v>
      </c>
      <c r="D63" s="466" t="s">
        <v>32</v>
      </c>
      <c r="E63" s="467">
        <v>102348</v>
      </c>
      <c r="F63" s="468">
        <v>102368</v>
      </c>
      <c r="G63" s="469">
        <f t="shared" si="0"/>
        <v>20</v>
      </c>
      <c r="H63" s="468">
        <v>102368</v>
      </c>
      <c r="I63" s="469">
        <f t="shared" si="1"/>
        <v>0</v>
      </c>
      <c r="J63" s="468">
        <v>102393</v>
      </c>
      <c r="K63" s="469">
        <f t="shared" si="2"/>
        <v>25</v>
      </c>
      <c r="L63" s="469">
        <f t="shared" si="3"/>
        <v>25</v>
      </c>
      <c r="M63" s="468">
        <v>102396</v>
      </c>
      <c r="N63" s="469">
        <f t="shared" si="4"/>
        <v>3</v>
      </c>
      <c r="O63" s="470">
        <f t="shared" si="5"/>
        <v>48</v>
      </c>
      <c r="P63" s="488">
        <f t="shared" si="6"/>
        <v>25</v>
      </c>
      <c r="Q63" s="469">
        <f t="shared" si="7"/>
        <v>23</v>
      </c>
      <c r="R63" s="471" t="s">
        <v>27</v>
      </c>
      <c r="S63" s="472" t="s">
        <v>28</v>
      </c>
      <c r="T63" s="472" t="s">
        <v>29</v>
      </c>
      <c r="U63" s="466" t="s">
        <v>30</v>
      </c>
      <c r="V63" s="473">
        <v>13</v>
      </c>
      <c r="W63" s="473">
        <f t="shared" si="8"/>
        <v>3.6923076923076925</v>
      </c>
      <c r="X63" s="474">
        <f>W63*19.09</f>
        <v>70.486153846153854</v>
      </c>
      <c r="Y63" s="475" t="s">
        <v>31</v>
      </c>
    </row>
    <row r="64" spans="1:25">
      <c r="A64" s="464">
        <v>44322</v>
      </c>
      <c r="B64" s="465" t="s">
        <v>25</v>
      </c>
      <c r="C64" s="465" t="s">
        <v>26</v>
      </c>
      <c r="D64" s="466" t="s">
        <v>94</v>
      </c>
      <c r="E64" s="468">
        <v>102396</v>
      </c>
      <c r="F64" s="468">
        <v>102396</v>
      </c>
      <c r="G64" s="469">
        <f t="shared" si="0"/>
        <v>0</v>
      </c>
      <c r="H64" s="468">
        <v>102396</v>
      </c>
      <c r="I64" s="469">
        <f t="shared" si="1"/>
        <v>0</v>
      </c>
      <c r="J64" s="468">
        <v>102413</v>
      </c>
      <c r="K64" s="469">
        <f t="shared" si="2"/>
        <v>17</v>
      </c>
      <c r="L64" s="469">
        <f t="shared" si="3"/>
        <v>17</v>
      </c>
      <c r="M64" s="468">
        <v>102418</v>
      </c>
      <c r="N64" s="469">
        <f t="shared" si="4"/>
        <v>5</v>
      </c>
      <c r="O64" s="470">
        <f t="shared" si="5"/>
        <v>22</v>
      </c>
      <c r="P64" s="469">
        <f t="shared" si="6"/>
        <v>17</v>
      </c>
      <c r="Q64" s="469">
        <f t="shared" si="7"/>
        <v>5</v>
      </c>
      <c r="R64" s="471" t="s">
        <v>27</v>
      </c>
      <c r="S64" s="472" t="s">
        <v>28</v>
      </c>
      <c r="T64" s="472" t="s">
        <v>29</v>
      </c>
      <c r="U64" s="466" t="s">
        <v>30</v>
      </c>
      <c r="V64" s="473">
        <v>13</v>
      </c>
      <c r="W64" s="473">
        <f t="shared" si="8"/>
        <v>1.6923076923076923</v>
      </c>
      <c r="X64" s="474">
        <f>W64*19.09</f>
        <v>32.306153846153848</v>
      </c>
      <c r="Y64" s="475" t="s">
        <v>31</v>
      </c>
    </row>
    <row r="65" spans="1:25">
      <c r="A65" s="464">
        <v>44323</v>
      </c>
      <c r="B65" s="465" t="s">
        <v>25</v>
      </c>
      <c r="C65" s="465" t="s">
        <v>26</v>
      </c>
      <c r="D65" s="466" t="s">
        <v>99</v>
      </c>
      <c r="E65" s="468">
        <v>102418</v>
      </c>
      <c r="F65" s="468">
        <v>102423</v>
      </c>
      <c r="G65" s="469">
        <f t="shared" si="0"/>
        <v>5</v>
      </c>
      <c r="H65" s="468">
        <v>102423</v>
      </c>
      <c r="I65" s="469">
        <f t="shared" si="1"/>
        <v>0</v>
      </c>
      <c r="J65" s="468">
        <v>102439</v>
      </c>
      <c r="K65" s="469">
        <f t="shared" si="2"/>
        <v>16</v>
      </c>
      <c r="L65" s="469">
        <f t="shared" si="3"/>
        <v>16</v>
      </c>
      <c r="M65" s="468">
        <v>102439</v>
      </c>
      <c r="N65" s="469">
        <f t="shared" si="4"/>
        <v>0</v>
      </c>
      <c r="O65" s="470">
        <f t="shared" si="5"/>
        <v>21</v>
      </c>
      <c r="P65" s="469">
        <f t="shared" si="6"/>
        <v>16</v>
      </c>
      <c r="Q65" s="469">
        <f t="shared" si="7"/>
        <v>5</v>
      </c>
      <c r="R65" s="471" t="s">
        <v>27</v>
      </c>
      <c r="S65" s="472" t="s">
        <v>28</v>
      </c>
      <c r="T65" s="472" t="s">
        <v>29</v>
      </c>
      <c r="U65" s="466" t="s">
        <v>30</v>
      </c>
      <c r="V65" s="473">
        <v>13</v>
      </c>
      <c r="W65" s="473">
        <f t="shared" si="8"/>
        <v>1.6153846153846154</v>
      </c>
      <c r="X65" s="474">
        <f>W65*19.09</f>
        <v>30.837692307692308</v>
      </c>
      <c r="Y65" s="475" t="s">
        <v>31</v>
      </c>
    </row>
    <row r="66" spans="1:25">
      <c r="A66" s="464">
        <v>44323</v>
      </c>
      <c r="B66" s="465" t="s">
        <v>25</v>
      </c>
      <c r="C66" s="465" t="s">
        <v>26</v>
      </c>
      <c r="D66" s="466" t="s">
        <v>34</v>
      </c>
      <c r="E66" s="468">
        <v>102439</v>
      </c>
      <c r="F66" s="468">
        <v>102439</v>
      </c>
      <c r="G66" s="469">
        <f t="shared" si="0"/>
        <v>0</v>
      </c>
      <c r="H66" s="468">
        <v>102439</v>
      </c>
      <c r="I66" s="469">
        <f t="shared" si="1"/>
        <v>0</v>
      </c>
      <c r="J66" s="468">
        <v>102465</v>
      </c>
      <c r="K66" s="469">
        <f t="shared" si="2"/>
        <v>26</v>
      </c>
      <c r="L66" s="469">
        <f t="shared" si="3"/>
        <v>26</v>
      </c>
      <c r="M66" s="467">
        <v>102488</v>
      </c>
      <c r="N66" s="469">
        <f t="shared" si="4"/>
        <v>23</v>
      </c>
      <c r="O66" s="470">
        <f t="shared" si="5"/>
        <v>49</v>
      </c>
      <c r="P66" s="469">
        <f t="shared" si="6"/>
        <v>26</v>
      </c>
      <c r="Q66" s="469">
        <f t="shared" si="7"/>
        <v>23</v>
      </c>
      <c r="R66" s="471" t="s">
        <v>27</v>
      </c>
      <c r="S66" s="472" t="s">
        <v>28</v>
      </c>
      <c r="T66" s="472" t="s">
        <v>29</v>
      </c>
      <c r="U66" s="466" t="s">
        <v>30</v>
      </c>
      <c r="V66" s="473">
        <v>13</v>
      </c>
      <c r="W66" s="473">
        <f t="shared" si="8"/>
        <v>3.7692307692307692</v>
      </c>
      <c r="X66" s="474">
        <f>W66*19.09</f>
        <v>71.95461538461538</v>
      </c>
      <c r="Y66" s="475" t="s">
        <v>31</v>
      </c>
    </row>
    <row r="67" spans="1:25">
      <c r="A67" s="464">
        <v>44322</v>
      </c>
      <c r="B67" s="465" t="s">
        <v>35</v>
      </c>
      <c r="C67" s="465" t="s">
        <v>26</v>
      </c>
      <c r="D67" s="466" t="s">
        <v>36</v>
      </c>
      <c r="E67" s="467">
        <v>54980</v>
      </c>
      <c r="F67" s="468">
        <v>54996</v>
      </c>
      <c r="G67" s="469">
        <f t="shared" ref="G67:G123" si="13">F67-E67</f>
        <v>16</v>
      </c>
      <c r="H67" s="468">
        <v>54996</v>
      </c>
      <c r="I67" s="469">
        <f t="shared" ref="I67:I123" si="14">H67-F67</f>
        <v>0</v>
      </c>
      <c r="J67" s="468">
        <v>55011</v>
      </c>
      <c r="K67" s="469">
        <f t="shared" ref="K67:K123" si="15">J67-H67</f>
        <v>15</v>
      </c>
      <c r="L67" s="469">
        <f t="shared" ref="L67:L123" si="16">J67-F67</f>
        <v>15</v>
      </c>
      <c r="M67" s="468">
        <v>55022</v>
      </c>
      <c r="N67" s="469">
        <f t="shared" ref="N67:N123" si="17">M67-J67</f>
        <v>11</v>
      </c>
      <c r="O67" s="470">
        <f t="shared" ref="O67:O123" si="18">+M67-E67</f>
        <v>42</v>
      </c>
      <c r="P67" s="469">
        <f t="shared" ref="P67:P123" si="19">L67</f>
        <v>15</v>
      </c>
      <c r="Q67" s="469">
        <f t="shared" ref="Q67:Q123" si="20">+O67-P67</f>
        <v>27</v>
      </c>
      <c r="R67" s="476" t="s">
        <v>37</v>
      </c>
      <c r="S67" s="472" t="s">
        <v>38</v>
      </c>
      <c r="T67" s="472" t="s">
        <v>29</v>
      </c>
      <c r="U67" s="466" t="s">
        <v>30</v>
      </c>
      <c r="V67" s="473">
        <v>12</v>
      </c>
      <c r="W67" s="473">
        <f t="shared" si="8"/>
        <v>3.5</v>
      </c>
      <c r="X67" s="474">
        <f>W67*19.9</f>
        <v>69.649999999999991</v>
      </c>
      <c r="Y67" s="477" t="s">
        <v>39</v>
      </c>
    </row>
    <row r="68" spans="1:25">
      <c r="A68" s="464">
        <v>44322</v>
      </c>
      <c r="B68" s="465" t="s">
        <v>35</v>
      </c>
      <c r="C68" s="465" t="s">
        <v>26</v>
      </c>
      <c r="D68" s="466" t="s">
        <v>104</v>
      </c>
      <c r="E68" s="468">
        <v>55022</v>
      </c>
      <c r="F68" s="468">
        <v>55022</v>
      </c>
      <c r="G68" s="469">
        <f t="shared" si="13"/>
        <v>0</v>
      </c>
      <c r="H68" s="468">
        <v>55022</v>
      </c>
      <c r="I68" s="469">
        <f t="shared" si="14"/>
        <v>0</v>
      </c>
      <c r="J68" s="468">
        <v>55035</v>
      </c>
      <c r="K68" s="469">
        <f t="shared" si="15"/>
        <v>13</v>
      </c>
      <c r="L68" s="469">
        <f t="shared" si="16"/>
        <v>13</v>
      </c>
      <c r="M68" s="468">
        <v>55060</v>
      </c>
      <c r="N68" s="469">
        <f t="shared" si="17"/>
        <v>25</v>
      </c>
      <c r="O68" s="470">
        <f t="shared" si="18"/>
        <v>38</v>
      </c>
      <c r="P68" s="469">
        <f t="shared" si="19"/>
        <v>13</v>
      </c>
      <c r="Q68" s="469">
        <f t="shared" si="20"/>
        <v>25</v>
      </c>
      <c r="R68" s="476" t="s">
        <v>37</v>
      </c>
      <c r="S68" s="472" t="s">
        <v>38</v>
      </c>
      <c r="T68" s="472" t="s">
        <v>29</v>
      </c>
      <c r="U68" s="466" t="s">
        <v>30</v>
      </c>
      <c r="V68" s="473">
        <v>12</v>
      </c>
      <c r="W68" s="473">
        <f t="shared" si="8"/>
        <v>3.1666666666666665</v>
      </c>
      <c r="X68" s="474">
        <f>W68*19.9</f>
        <v>63.016666666666659</v>
      </c>
      <c r="Y68" s="477" t="s">
        <v>39</v>
      </c>
    </row>
    <row r="69" spans="1:25">
      <c r="A69" s="464">
        <v>44323</v>
      </c>
      <c r="B69" s="465" t="s">
        <v>35</v>
      </c>
      <c r="C69" s="465" t="s">
        <v>26</v>
      </c>
      <c r="D69" s="466" t="s">
        <v>41</v>
      </c>
      <c r="E69" s="468">
        <v>55060</v>
      </c>
      <c r="F69" s="468">
        <v>55075</v>
      </c>
      <c r="G69" s="469">
        <f t="shared" si="13"/>
        <v>15</v>
      </c>
      <c r="H69" s="468">
        <v>55075</v>
      </c>
      <c r="I69" s="469">
        <f t="shared" si="14"/>
        <v>0</v>
      </c>
      <c r="J69" s="468">
        <v>55092</v>
      </c>
      <c r="K69" s="469">
        <f t="shared" si="15"/>
        <v>17</v>
      </c>
      <c r="L69" s="469">
        <f t="shared" si="16"/>
        <v>17</v>
      </c>
      <c r="M69" s="468">
        <v>55099</v>
      </c>
      <c r="N69" s="469">
        <f t="shared" si="17"/>
        <v>7</v>
      </c>
      <c r="O69" s="470">
        <f t="shared" si="18"/>
        <v>39</v>
      </c>
      <c r="P69" s="469">
        <f t="shared" si="19"/>
        <v>17</v>
      </c>
      <c r="Q69" s="469">
        <f t="shared" si="20"/>
        <v>22</v>
      </c>
      <c r="R69" s="476" t="s">
        <v>37</v>
      </c>
      <c r="S69" s="472" t="s">
        <v>38</v>
      </c>
      <c r="T69" s="472" t="s">
        <v>29</v>
      </c>
      <c r="U69" s="466" t="s">
        <v>30</v>
      </c>
      <c r="V69" s="473">
        <v>12</v>
      </c>
      <c r="W69" s="473">
        <f t="shared" ref="W69:W132" si="21">+O69/V69</f>
        <v>3.25</v>
      </c>
      <c r="X69" s="474">
        <f>W69*19.9</f>
        <v>64.674999999999997</v>
      </c>
      <c r="Y69" s="477" t="s">
        <v>39</v>
      </c>
    </row>
    <row r="70" spans="1:25">
      <c r="A70" s="464">
        <v>44323</v>
      </c>
      <c r="B70" s="465" t="s">
        <v>35</v>
      </c>
      <c r="C70" s="465" t="s">
        <v>26</v>
      </c>
      <c r="D70" s="466" t="s">
        <v>105</v>
      </c>
      <c r="E70" s="468">
        <v>55099</v>
      </c>
      <c r="F70" s="468">
        <v>55104</v>
      </c>
      <c r="G70" s="469">
        <f t="shared" si="13"/>
        <v>5</v>
      </c>
      <c r="H70" s="468">
        <v>55104</v>
      </c>
      <c r="I70" s="469">
        <f t="shared" si="14"/>
        <v>0</v>
      </c>
      <c r="J70" s="468">
        <v>55108</v>
      </c>
      <c r="K70" s="469">
        <f t="shared" si="15"/>
        <v>4</v>
      </c>
      <c r="L70" s="469">
        <f t="shared" si="16"/>
        <v>4</v>
      </c>
      <c r="M70" s="467">
        <v>55125</v>
      </c>
      <c r="N70" s="469">
        <f t="shared" si="17"/>
        <v>17</v>
      </c>
      <c r="O70" s="470">
        <f t="shared" si="18"/>
        <v>26</v>
      </c>
      <c r="P70" s="469">
        <f t="shared" si="19"/>
        <v>4</v>
      </c>
      <c r="Q70" s="498">
        <f t="shared" si="20"/>
        <v>22</v>
      </c>
      <c r="R70" s="476" t="s">
        <v>37</v>
      </c>
      <c r="S70" s="472" t="s">
        <v>38</v>
      </c>
      <c r="T70" s="472" t="s">
        <v>29</v>
      </c>
      <c r="U70" s="466" t="s">
        <v>30</v>
      </c>
      <c r="V70" s="473">
        <v>12</v>
      </c>
      <c r="W70" s="473">
        <f t="shared" si="21"/>
        <v>2.1666666666666665</v>
      </c>
      <c r="X70" s="474">
        <f>W70*19.9</f>
        <v>43.11666666666666</v>
      </c>
      <c r="Y70" s="477" t="s">
        <v>39</v>
      </c>
    </row>
    <row r="71" spans="1:25">
      <c r="A71" s="464">
        <v>44322</v>
      </c>
      <c r="B71" s="465" t="s">
        <v>42</v>
      </c>
      <c r="C71" s="465" t="s">
        <v>26</v>
      </c>
      <c r="D71" s="466" t="s">
        <v>43</v>
      </c>
      <c r="E71" s="467">
        <v>41148</v>
      </c>
      <c r="F71" s="468">
        <v>41169</v>
      </c>
      <c r="G71" s="469">
        <f t="shared" si="13"/>
        <v>21</v>
      </c>
      <c r="H71" s="468">
        <v>41169</v>
      </c>
      <c r="I71" s="469">
        <f t="shared" si="14"/>
        <v>0</v>
      </c>
      <c r="J71" s="468">
        <v>41183</v>
      </c>
      <c r="K71" s="469">
        <f t="shared" si="15"/>
        <v>14</v>
      </c>
      <c r="L71" s="469">
        <f t="shared" si="16"/>
        <v>14</v>
      </c>
      <c r="M71" s="468">
        <v>41183</v>
      </c>
      <c r="N71" s="469">
        <f t="shared" si="17"/>
        <v>0</v>
      </c>
      <c r="O71" s="470">
        <f t="shared" si="18"/>
        <v>35</v>
      </c>
      <c r="P71" s="469">
        <f t="shared" si="19"/>
        <v>14</v>
      </c>
      <c r="Q71" s="469">
        <f t="shared" si="20"/>
        <v>21</v>
      </c>
      <c r="R71" s="478" t="s">
        <v>44</v>
      </c>
      <c r="S71" s="472" t="s">
        <v>45</v>
      </c>
      <c r="T71" s="472" t="s">
        <v>29</v>
      </c>
      <c r="U71" s="466" t="s">
        <v>30</v>
      </c>
      <c r="V71" s="473">
        <v>15</v>
      </c>
      <c r="W71" s="473">
        <f t="shared" si="21"/>
        <v>2.3333333333333335</v>
      </c>
      <c r="X71" s="474">
        <f>W71*19.05</f>
        <v>44.45</v>
      </c>
      <c r="Y71" s="477" t="s">
        <v>46</v>
      </c>
    </row>
    <row r="72" spans="1:25">
      <c r="A72" s="464">
        <v>44322</v>
      </c>
      <c r="B72" s="465" t="s">
        <v>42</v>
      </c>
      <c r="C72" s="465" t="s">
        <v>26</v>
      </c>
      <c r="D72" s="466" t="s">
        <v>96</v>
      </c>
      <c r="E72" s="468">
        <v>41183</v>
      </c>
      <c r="F72" s="468">
        <v>41193</v>
      </c>
      <c r="G72" s="469">
        <f t="shared" si="13"/>
        <v>10</v>
      </c>
      <c r="H72" s="468">
        <v>41193</v>
      </c>
      <c r="I72" s="469">
        <f t="shared" si="14"/>
        <v>0</v>
      </c>
      <c r="J72" s="468">
        <v>41196</v>
      </c>
      <c r="K72" s="469">
        <f t="shared" si="15"/>
        <v>3</v>
      </c>
      <c r="L72" s="469">
        <f t="shared" si="16"/>
        <v>3</v>
      </c>
      <c r="M72" s="468">
        <v>41207</v>
      </c>
      <c r="N72" s="469">
        <f t="shared" si="17"/>
        <v>11</v>
      </c>
      <c r="O72" s="470">
        <f t="shared" si="18"/>
        <v>24</v>
      </c>
      <c r="P72" s="469">
        <f t="shared" si="19"/>
        <v>3</v>
      </c>
      <c r="Q72" s="469">
        <f t="shared" si="20"/>
        <v>21</v>
      </c>
      <c r="R72" s="478" t="s">
        <v>44</v>
      </c>
      <c r="S72" s="472" t="s">
        <v>45</v>
      </c>
      <c r="T72" s="472" t="s">
        <v>29</v>
      </c>
      <c r="U72" s="466" t="s">
        <v>30</v>
      </c>
      <c r="V72" s="473">
        <v>15</v>
      </c>
      <c r="W72" s="473">
        <f t="shared" si="21"/>
        <v>1.6</v>
      </c>
      <c r="X72" s="477">
        <f>W72*19.05</f>
        <v>30.480000000000004</v>
      </c>
      <c r="Y72" s="477" t="s">
        <v>46</v>
      </c>
    </row>
    <row r="73" spans="1:25">
      <c r="A73" s="464">
        <v>44323</v>
      </c>
      <c r="B73" s="465" t="s">
        <v>42</v>
      </c>
      <c r="C73" s="465" t="s">
        <v>26</v>
      </c>
      <c r="D73" s="466" t="s">
        <v>106</v>
      </c>
      <c r="E73" s="468">
        <v>41207</v>
      </c>
      <c r="F73" s="468">
        <v>41243</v>
      </c>
      <c r="G73" s="469">
        <f t="shared" si="13"/>
        <v>36</v>
      </c>
      <c r="H73" s="468">
        <v>41243</v>
      </c>
      <c r="I73" s="469">
        <f t="shared" si="14"/>
        <v>0</v>
      </c>
      <c r="J73" s="468">
        <v>41268</v>
      </c>
      <c r="K73" s="469">
        <f t="shared" si="15"/>
        <v>25</v>
      </c>
      <c r="L73" s="469">
        <f t="shared" si="16"/>
        <v>25</v>
      </c>
      <c r="M73" s="468">
        <v>41268</v>
      </c>
      <c r="N73" s="469">
        <f t="shared" si="17"/>
        <v>0</v>
      </c>
      <c r="O73" s="470">
        <f t="shared" si="18"/>
        <v>61</v>
      </c>
      <c r="P73" s="469">
        <f t="shared" si="19"/>
        <v>25</v>
      </c>
      <c r="Q73" s="469">
        <f t="shared" si="20"/>
        <v>36</v>
      </c>
      <c r="R73" s="478" t="s">
        <v>44</v>
      </c>
      <c r="S73" s="472" t="s">
        <v>45</v>
      </c>
      <c r="T73" s="472" t="s">
        <v>29</v>
      </c>
      <c r="U73" s="466" t="s">
        <v>30</v>
      </c>
      <c r="V73" s="473">
        <v>15</v>
      </c>
      <c r="W73" s="473">
        <f t="shared" si="21"/>
        <v>4.0666666666666664</v>
      </c>
      <c r="X73" s="474">
        <f>W73*19.05</f>
        <v>77.47</v>
      </c>
      <c r="Y73" s="477" t="s">
        <v>46</v>
      </c>
    </row>
    <row r="74" spans="1:25">
      <c r="A74" s="464">
        <v>44323</v>
      </c>
      <c r="B74" s="465" t="s">
        <v>42</v>
      </c>
      <c r="C74" s="465" t="s">
        <v>26</v>
      </c>
      <c r="D74" s="480" t="s">
        <v>107</v>
      </c>
      <c r="E74" s="468">
        <v>41268</v>
      </c>
      <c r="F74" s="468">
        <v>41289</v>
      </c>
      <c r="G74" s="469">
        <f t="shared" si="13"/>
        <v>21</v>
      </c>
      <c r="H74" s="468">
        <v>41289</v>
      </c>
      <c r="I74" s="469">
        <f t="shared" si="14"/>
        <v>0</v>
      </c>
      <c r="J74" s="468">
        <v>41308</v>
      </c>
      <c r="K74" s="469">
        <f t="shared" si="15"/>
        <v>19</v>
      </c>
      <c r="L74" s="469">
        <f t="shared" si="16"/>
        <v>19</v>
      </c>
      <c r="M74" s="467">
        <v>41324</v>
      </c>
      <c r="N74" s="469">
        <f t="shared" si="17"/>
        <v>16</v>
      </c>
      <c r="O74" s="470">
        <f t="shared" si="18"/>
        <v>56</v>
      </c>
      <c r="P74" s="469">
        <f t="shared" si="19"/>
        <v>19</v>
      </c>
      <c r="Q74" s="498">
        <f t="shared" si="20"/>
        <v>37</v>
      </c>
      <c r="R74" s="478" t="s">
        <v>44</v>
      </c>
      <c r="S74" s="472" t="s">
        <v>45</v>
      </c>
      <c r="T74" s="472" t="s">
        <v>29</v>
      </c>
      <c r="U74" s="466" t="s">
        <v>30</v>
      </c>
      <c r="V74" s="473">
        <v>15</v>
      </c>
      <c r="W74" s="473">
        <f t="shared" si="21"/>
        <v>3.7333333333333334</v>
      </c>
      <c r="X74" s="474">
        <f>W74*19.05</f>
        <v>71.12</v>
      </c>
      <c r="Y74" s="477" t="s">
        <v>46</v>
      </c>
    </row>
    <row r="75" spans="1:25">
      <c r="A75" s="464">
        <v>44322</v>
      </c>
      <c r="B75" s="465" t="s">
        <v>48</v>
      </c>
      <c r="C75" s="465" t="s">
        <v>26</v>
      </c>
      <c r="D75" s="466" t="s">
        <v>49</v>
      </c>
      <c r="E75" s="467">
        <v>59794</v>
      </c>
      <c r="F75" s="468">
        <v>59810</v>
      </c>
      <c r="G75" s="469">
        <f t="shared" si="13"/>
        <v>16</v>
      </c>
      <c r="H75" s="468">
        <v>59810</v>
      </c>
      <c r="I75" s="469">
        <f t="shared" si="14"/>
        <v>0</v>
      </c>
      <c r="J75" s="468">
        <v>59823</v>
      </c>
      <c r="K75" s="469">
        <f t="shared" si="15"/>
        <v>13</v>
      </c>
      <c r="L75" s="469">
        <f t="shared" si="16"/>
        <v>13</v>
      </c>
      <c r="M75" s="468">
        <v>59828</v>
      </c>
      <c r="N75" s="469">
        <f t="shared" si="17"/>
        <v>5</v>
      </c>
      <c r="O75" s="470">
        <f t="shared" si="18"/>
        <v>34</v>
      </c>
      <c r="P75" s="469">
        <f t="shared" si="19"/>
        <v>13</v>
      </c>
      <c r="Q75" s="469">
        <f t="shared" si="20"/>
        <v>21</v>
      </c>
      <c r="R75" s="479" t="s">
        <v>50</v>
      </c>
      <c r="S75" s="472" t="s">
        <v>51</v>
      </c>
      <c r="T75" s="472" t="s">
        <v>29</v>
      </c>
      <c r="U75" s="466" t="s">
        <v>30</v>
      </c>
      <c r="V75" s="473">
        <v>7</v>
      </c>
      <c r="W75" s="473">
        <f t="shared" si="21"/>
        <v>4.8571428571428568</v>
      </c>
      <c r="X75" s="477">
        <f>W75*21.69</f>
        <v>105.35142857142857</v>
      </c>
      <c r="Y75" s="475" t="s">
        <v>52</v>
      </c>
    </row>
    <row r="76" spans="1:25">
      <c r="A76" s="464">
        <v>44323</v>
      </c>
      <c r="B76" s="480" t="s">
        <v>48</v>
      </c>
      <c r="C76" s="465" t="s">
        <v>26</v>
      </c>
      <c r="D76" s="480" t="s">
        <v>53</v>
      </c>
      <c r="E76" s="468">
        <v>59828</v>
      </c>
      <c r="F76" s="468">
        <v>59831</v>
      </c>
      <c r="G76" s="469">
        <f t="shared" si="13"/>
        <v>3</v>
      </c>
      <c r="H76" s="468">
        <v>59831</v>
      </c>
      <c r="I76" s="469">
        <f t="shared" si="14"/>
        <v>0</v>
      </c>
      <c r="J76" s="468">
        <v>59844</v>
      </c>
      <c r="K76" s="469">
        <f t="shared" si="15"/>
        <v>13</v>
      </c>
      <c r="L76" s="469">
        <f t="shared" si="16"/>
        <v>13</v>
      </c>
      <c r="M76" s="467">
        <v>59857</v>
      </c>
      <c r="N76" s="469">
        <f t="shared" si="17"/>
        <v>13</v>
      </c>
      <c r="O76" s="470">
        <f t="shared" si="18"/>
        <v>29</v>
      </c>
      <c r="P76" s="469">
        <f t="shared" si="19"/>
        <v>13</v>
      </c>
      <c r="Q76" s="469">
        <f t="shared" si="20"/>
        <v>16</v>
      </c>
      <c r="R76" s="479" t="s">
        <v>50</v>
      </c>
      <c r="S76" s="472" t="s">
        <v>51</v>
      </c>
      <c r="T76" s="472" t="s">
        <v>29</v>
      </c>
      <c r="U76" s="466" t="s">
        <v>30</v>
      </c>
      <c r="V76" s="473">
        <v>7</v>
      </c>
      <c r="W76" s="473">
        <f t="shared" si="21"/>
        <v>4.1428571428571432</v>
      </c>
      <c r="X76" s="477">
        <f>W76*21.69</f>
        <v>89.858571428571437</v>
      </c>
      <c r="Y76" s="475" t="s">
        <v>52</v>
      </c>
    </row>
    <row r="77" spans="1:25">
      <c r="A77" s="464">
        <v>44322</v>
      </c>
      <c r="B77" s="465" t="s">
        <v>55</v>
      </c>
      <c r="C77" s="465" t="s">
        <v>26</v>
      </c>
      <c r="D77" s="466" t="s">
        <v>56</v>
      </c>
      <c r="E77" s="467">
        <v>111102</v>
      </c>
      <c r="F77" s="468">
        <v>111119</v>
      </c>
      <c r="G77" s="469">
        <f t="shared" si="13"/>
        <v>17</v>
      </c>
      <c r="H77" s="468">
        <v>111119</v>
      </c>
      <c r="I77" s="469">
        <f t="shared" si="14"/>
        <v>0</v>
      </c>
      <c r="J77" s="468">
        <v>111132</v>
      </c>
      <c r="K77" s="469">
        <f t="shared" si="15"/>
        <v>13</v>
      </c>
      <c r="L77" s="469">
        <f t="shared" si="16"/>
        <v>13</v>
      </c>
      <c r="M77" s="468">
        <v>111135</v>
      </c>
      <c r="N77" s="469">
        <f t="shared" si="17"/>
        <v>3</v>
      </c>
      <c r="O77" s="468">
        <f t="shared" si="18"/>
        <v>33</v>
      </c>
      <c r="P77" s="469">
        <f t="shared" si="19"/>
        <v>13</v>
      </c>
      <c r="Q77" s="469">
        <f t="shared" si="20"/>
        <v>20</v>
      </c>
      <c r="R77" s="481" t="s">
        <v>57</v>
      </c>
      <c r="S77" s="472" t="s">
        <v>51</v>
      </c>
      <c r="T77" s="472" t="s">
        <v>29</v>
      </c>
      <c r="U77" s="465" t="s">
        <v>30</v>
      </c>
      <c r="V77" s="482">
        <v>7</v>
      </c>
      <c r="W77" s="482">
        <f t="shared" si="21"/>
        <v>4.7142857142857144</v>
      </c>
      <c r="X77" s="483">
        <f>W77*21.59</f>
        <v>101.78142857142858</v>
      </c>
      <c r="Y77" s="483" t="s">
        <v>58</v>
      </c>
    </row>
    <row r="78" spans="1:25">
      <c r="A78" s="464">
        <v>44323</v>
      </c>
      <c r="B78" s="465" t="s">
        <v>55</v>
      </c>
      <c r="C78" s="465" t="s">
        <v>26</v>
      </c>
      <c r="D78" s="465" t="s">
        <v>59</v>
      </c>
      <c r="E78" s="468">
        <v>111135</v>
      </c>
      <c r="F78" s="468">
        <v>111139</v>
      </c>
      <c r="G78" s="469">
        <f t="shared" si="13"/>
        <v>4</v>
      </c>
      <c r="H78" s="468">
        <v>111139</v>
      </c>
      <c r="I78" s="469">
        <f t="shared" si="14"/>
        <v>0</v>
      </c>
      <c r="J78" s="468">
        <v>111161</v>
      </c>
      <c r="K78" s="469">
        <f t="shared" si="15"/>
        <v>22</v>
      </c>
      <c r="L78" s="469">
        <f t="shared" si="16"/>
        <v>22</v>
      </c>
      <c r="M78" s="467">
        <v>111180</v>
      </c>
      <c r="N78" s="469">
        <f t="shared" si="17"/>
        <v>19</v>
      </c>
      <c r="O78" s="470">
        <f t="shared" si="18"/>
        <v>45</v>
      </c>
      <c r="P78" s="469">
        <f t="shared" si="19"/>
        <v>22</v>
      </c>
      <c r="Q78" s="469">
        <f t="shared" si="20"/>
        <v>23</v>
      </c>
      <c r="R78" s="481" t="s">
        <v>57</v>
      </c>
      <c r="S78" s="472" t="s">
        <v>51</v>
      </c>
      <c r="T78" s="472" t="s">
        <v>29</v>
      </c>
      <c r="U78" s="466" t="s">
        <v>30</v>
      </c>
      <c r="V78" s="473">
        <v>7</v>
      </c>
      <c r="W78" s="473">
        <f t="shared" si="21"/>
        <v>6.4285714285714288</v>
      </c>
      <c r="X78" s="477">
        <f>W78*21.59</f>
        <v>138.79285714285714</v>
      </c>
      <c r="Y78" s="477" t="s">
        <v>58</v>
      </c>
    </row>
    <row r="79" spans="1:25">
      <c r="A79" s="464">
        <v>44322</v>
      </c>
      <c r="B79" s="465" t="s">
        <v>60</v>
      </c>
      <c r="C79" s="465" t="s">
        <v>26</v>
      </c>
      <c r="D79" s="465" t="s">
        <v>61</v>
      </c>
      <c r="E79" s="467">
        <v>174983</v>
      </c>
      <c r="F79" s="468">
        <v>174991</v>
      </c>
      <c r="G79" s="469">
        <f t="shared" si="13"/>
        <v>8</v>
      </c>
      <c r="H79" s="468">
        <v>174991</v>
      </c>
      <c r="I79" s="469">
        <f t="shared" si="14"/>
        <v>0</v>
      </c>
      <c r="J79" s="468">
        <v>175003</v>
      </c>
      <c r="K79" s="469">
        <f t="shared" si="15"/>
        <v>12</v>
      </c>
      <c r="L79" s="469">
        <f t="shared" si="16"/>
        <v>12</v>
      </c>
      <c r="M79" s="468">
        <v>175016</v>
      </c>
      <c r="N79" s="469">
        <f t="shared" si="17"/>
        <v>13</v>
      </c>
      <c r="O79" s="470">
        <f t="shared" si="18"/>
        <v>33</v>
      </c>
      <c r="P79" s="469">
        <f t="shared" si="19"/>
        <v>12</v>
      </c>
      <c r="Q79" s="469">
        <f t="shared" si="20"/>
        <v>21</v>
      </c>
      <c r="R79" s="484" t="s">
        <v>62</v>
      </c>
      <c r="S79" s="472" t="s">
        <v>51</v>
      </c>
      <c r="T79" s="472" t="s">
        <v>29</v>
      </c>
      <c r="U79" s="466" t="s">
        <v>30</v>
      </c>
      <c r="V79" s="473">
        <v>7</v>
      </c>
      <c r="W79" s="473">
        <f t="shared" si="21"/>
        <v>4.7142857142857144</v>
      </c>
      <c r="X79" s="477">
        <f>W79*19.85</f>
        <v>93.578571428571436</v>
      </c>
      <c r="Y79" s="483" t="s">
        <v>63</v>
      </c>
    </row>
    <row r="80" spans="1:25">
      <c r="A80" s="464">
        <v>44323</v>
      </c>
      <c r="B80" s="465" t="s">
        <v>60</v>
      </c>
      <c r="C80" s="465" t="s">
        <v>26</v>
      </c>
      <c r="D80" s="465" t="s">
        <v>64</v>
      </c>
      <c r="E80" s="468">
        <v>175016</v>
      </c>
      <c r="F80" s="468">
        <v>175028</v>
      </c>
      <c r="G80" s="469">
        <f t="shared" si="13"/>
        <v>12</v>
      </c>
      <c r="H80" s="468">
        <v>175028</v>
      </c>
      <c r="I80" s="469">
        <f t="shared" si="14"/>
        <v>0</v>
      </c>
      <c r="J80" s="468">
        <v>175040</v>
      </c>
      <c r="K80" s="469">
        <f t="shared" si="15"/>
        <v>12</v>
      </c>
      <c r="L80" s="469">
        <f t="shared" si="16"/>
        <v>12</v>
      </c>
      <c r="M80" s="467">
        <v>175049</v>
      </c>
      <c r="N80" s="469">
        <f t="shared" si="17"/>
        <v>9</v>
      </c>
      <c r="O80" s="470">
        <f t="shared" si="18"/>
        <v>33</v>
      </c>
      <c r="P80" s="469">
        <f t="shared" si="19"/>
        <v>12</v>
      </c>
      <c r="Q80" s="469">
        <f t="shared" si="20"/>
        <v>21</v>
      </c>
      <c r="R80" s="484" t="s">
        <v>62</v>
      </c>
      <c r="S80" s="472" t="s">
        <v>51</v>
      </c>
      <c r="T80" s="472" t="s">
        <v>29</v>
      </c>
      <c r="U80" s="466" t="s">
        <v>30</v>
      </c>
      <c r="V80" s="473">
        <v>7</v>
      </c>
      <c r="W80" s="473">
        <f t="shared" si="21"/>
        <v>4.7142857142857144</v>
      </c>
      <c r="X80" s="477">
        <f>W80*19.85</f>
        <v>93.578571428571436</v>
      </c>
      <c r="Y80" s="483" t="s">
        <v>65</v>
      </c>
    </row>
    <row r="81" spans="1:25">
      <c r="A81" s="464">
        <v>44322</v>
      </c>
      <c r="B81" s="465" t="s">
        <v>68</v>
      </c>
      <c r="C81" s="465" t="s">
        <v>26</v>
      </c>
      <c r="D81" s="466" t="s">
        <v>69</v>
      </c>
      <c r="E81" s="467">
        <v>232093</v>
      </c>
      <c r="F81" s="468">
        <v>232106</v>
      </c>
      <c r="G81" s="469">
        <f t="shared" si="13"/>
        <v>13</v>
      </c>
      <c r="H81" s="468">
        <v>232106</v>
      </c>
      <c r="I81" s="469">
        <f t="shared" si="14"/>
        <v>0</v>
      </c>
      <c r="J81" s="468">
        <v>232118</v>
      </c>
      <c r="K81" s="469">
        <f t="shared" si="15"/>
        <v>12</v>
      </c>
      <c r="L81" s="469">
        <f t="shared" si="16"/>
        <v>12</v>
      </c>
      <c r="M81" s="468">
        <v>232130</v>
      </c>
      <c r="N81" s="469">
        <f t="shared" si="17"/>
        <v>12</v>
      </c>
      <c r="O81" s="470">
        <f t="shared" si="18"/>
        <v>37</v>
      </c>
      <c r="P81" s="469">
        <f t="shared" si="19"/>
        <v>12</v>
      </c>
      <c r="Q81" s="498">
        <f t="shared" si="20"/>
        <v>25</v>
      </c>
      <c r="R81" s="485" t="s">
        <v>70</v>
      </c>
      <c r="S81" s="472" t="s">
        <v>51</v>
      </c>
      <c r="T81" s="472" t="s">
        <v>29</v>
      </c>
      <c r="U81" s="466" t="s">
        <v>30</v>
      </c>
      <c r="V81" s="473">
        <v>7</v>
      </c>
      <c r="W81" s="473">
        <f t="shared" si="21"/>
        <v>5.2857142857142856</v>
      </c>
      <c r="X81" s="477">
        <f>W81*19.99</f>
        <v>105.66142857142856</v>
      </c>
      <c r="Y81" s="477" t="s">
        <v>67</v>
      </c>
    </row>
    <row r="82" spans="1:25">
      <c r="A82" s="464">
        <v>44323</v>
      </c>
      <c r="B82" s="465" t="s">
        <v>68</v>
      </c>
      <c r="C82" s="465" t="s">
        <v>26</v>
      </c>
      <c r="D82" s="466" t="s">
        <v>71</v>
      </c>
      <c r="E82" s="468">
        <v>232130</v>
      </c>
      <c r="F82" s="468">
        <v>232138</v>
      </c>
      <c r="G82" s="469">
        <f t="shared" si="13"/>
        <v>8</v>
      </c>
      <c r="H82" s="468">
        <v>232138</v>
      </c>
      <c r="I82" s="469">
        <f t="shared" si="14"/>
        <v>0</v>
      </c>
      <c r="J82" s="468">
        <v>232149</v>
      </c>
      <c r="K82" s="469">
        <f t="shared" si="15"/>
        <v>11</v>
      </c>
      <c r="L82" s="469">
        <f t="shared" si="16"/>
        <v>11</v>
      </c>
      <c r="M82" s="467">
        <v>232165</v>
      </c>
      <c r="N82" s="469">
        <f t="shared" si="17"/>
        <v>16</v>
      </c>
      <c r="O82" s="470">
        <f t="shared" si="18"/>
        <v>35</v>
      </c>
      <c r="P82" s="469">
        <f t="shared" si="19"/>
        <v>11</v>
      </c>
      <c r="Q82" s="469">
        <f t="shared" si="20"/>
        <v>24</v>
      </c>
      <c r="R82" s="485" t="s">
        <v>70</v>
      </c>
      <c r="S82" s="472" t="s">
        <v>51</v>
      </c>
      <c r="T82" s="472" t="s">
        <v>29</v>
      </c>
      <c r="U82" s="466" t="s">
        <v>30</v>
      </c>
      <c r="V82" s="473">
        <v>7</v>
      </c>
      <c r="W82" s="473">
        <f t="shared" si="21"/>
        <v>5</v>
      </c>
      <c r="X82" s="477">
        <f>W82*19.99</f>
        <v>99.949999999999989</v>
      </c>
      <c r="Y82" s="477" t="s">
        <v>67</v>
      </c>
    </row>
    <row r="83" spans="1:25">
      <c r="A83" s="464">
        <v>44322</v>
      </c>
      <c r="B83" s="465" t="s">
        <v>72</v>
      </c>
      <c r="C83" s="465" t="s">
        <v>26</v>
      </c>
      <c r="D83" s="466" t="s">
        <v>78</v>
      </c>
      <c r="E83" s="468">
        <v>87919</v>
      </c>
      <c r="F83" s="468">
        <v>87948</v>
      </c>
      <c r="G83" s="469">
        <f t="shared" si="13"/>
        <v>29</v>
      </c>
      <c r="H83" s="468">
        <v>87948</v>
      </c>
      <c r="I83" s="469">
        <f t="shared" si="14"/>
        <v>0</v>
      </c>
      <c r="J83" s="468">
        <v>87988</v>
      </c>
      <c r="K83" s="469">
        <f t="shared" si="15"/>
        <v>40</v>
      </c>
      <c r="L83" s="469">
        <f t="shared" si="16"/>
        <v>40</v>
      </c>
      <c r="M83" s="468">
        <v>88024</v>
      </c>
      <c r="N83" s="469">
        <f t="shared" si="17"/>
        <v>36</v>
      </c>
      <c r="O83" s="470">
        <f t="shared" si="18"/>
        <v>105</v>
      </c>
      <c r="P83" s="469">
        <f t="shared" si="19"/>
        <v>40</v>
      </c>
      <c r="Q83" s="498">
        <f t="shared" si="20"/>
        <v>65</v>
      </c>
      <c r="R83" s="486" t="s">
        <v>75</v>
      </c>
      <c r="S83" s="472" t="s">
        <v>76</v>
      </c>
      <c r="T83" s="472" t="s">
        <v>29</v>
      </c>
      <c r="U83" s="466" t="s">
        <v>30</v>
      </c>
      <c r="V83" s="473">
        <v>10</v>
      </c>
      <c r="W83" s="473">
        <f t="shared" si="21"/>
        <v>10.5</v>
      </c>
      <c r="X83" s="474">
        <f>W83*21.35</f>
        <v>224.17500000000001</v>
      </c>
      <c r="Y83" s="477" t="s">
        <v>77</v>
      </c>
    </row>
    <row r="84" spans="1:25">
      <c r="A84" s="464">
        <v>44323</v>
      </c>
      <c r="B84" s="465" t="s">
        <v>72</v>
      </c>
      <c r="C84" s="465" t="s">
        <v>26</v>
      </c>
      <c r="D84" s="466" t="s">
        <v>79</v>
      </c>
      <c r="E84" s="468">
        <v>88024</v>
      </c>
      <c r="F84" s="468">
        <v>88053</v>
      </c>
      <c r="G84" s="469">
        <f t="shared" si="13"/>
        <v>29</v>
      </c>
      <c r="H84" s="468">
        <v>88053</v>
      </c>
      <c r="I84" s="469">
        <f t="shared" si="14"/>
        <v>0</v>
      </c>
      <c r="J84" s="468">
        <v>88073</v>
      </c>
      <c r="K84" s="469">
        <f t="shared" si="15"/>
        <v>20</v>
      </c>
      <c r="L84" s="469">
        <f t="shared" si="16"/>
        <v>20</v>
      </c>
      <c r="M84" s="468">
        <v>88073</v>
      </c>
      <c r="N84" s="469">
        <f t="shared" si="17"/>
        <v>0</v>
      </c>
      <c r="O84" s="470">
        <f t="shared" si="18"/>
        <v>49</v>
      </c>
      <c r="P84" s="469">
        <f t="shared" si="19"/>
        <v>20</v>
      </c>
      <c r="Q84" s="469">
        <f t="shared" si="20"/>
        <v>29</v>
      </c>
      <c r="R84" s="486" t="s">
        <v>75</v>
      </c>
      <c r="S84" s="472" t="s">
        <v>76</v>
      </c>
      <c r="T84" s="472" t="s">
        <v>29</v>
      </c>
      <c r="U84" s="466" t="s">
        <v>30</v>
      </c>
      <c r="V84" s="473">
        <v>10</v>
      </c>
      <c r="W84" s="473">
        <f t="shared" si="21"/>
        <v>4.9000000000000004</v>
      </c>
      <c r="X84" s="474">
        <f>W84*21.35</f>
        <v>104.61500000000001</v>
      </c>
      <c r="Y84" s="477" t="s">
        <v>77</v>
      </c>
    </row>
    <row r="85" spans="1:25">
      <c r="A85" s="464">
        <v>44323</v>
      </c>
      <c r="B85" s="465" t="s">
        <v>72</v>
      </c>
      <c r="C85" s="465" t="s">
        <v>26</v>
      </c>
      <c r="D85" s="466" t="s">
        <v>102</v>
      </c>
      <c r="E85" s="468">
        <v>88073</v>
      </c>
      <c r="F85" s="468">
        <v>88091</v>
      </c>
      <c r="G85" s="469">
        <f t="shared" si="13"/>
        <v>18</v>
      </c>
      <c r="H85" s="468">
        <v>88091</v>
      </c>
      <c r="I85" s="469">
        <f t="shared" si="14"/>
        <v>0</v>
      </c>
      <c r="J85" s="468">
        <v>88097</v>
      </c>
      <c r="K85" s="469">
        <f t="shared" si="15"/>
        <v>6</v>
      </c>
      <c r="L85" s="469">
        <f t="shared" si="16"/>
        <v>6</v>
      </c>
      <c r="M85" s="467">
        <v>88098</v>
      </c>
      <c r="N85" s="469">
        <f t="shared" si="17"/>
        <v>1</v>
      </c>
      <c r="O85" s="470">
        <f t="shared" si="18"/>
        <v>25</v>
      </c>
      <c r="P85" s="469">
        <f t="shared" si="19"/>
        <v>6</v>
      </c>
      <c r="Q85" s="498">
        <f t="shared" si="20"/>
        <v>19</v>
      </c>
      <c r="R85" s="486" t="s">
        <v>75</v>
      </c>
      <c r="S85" s="472" t="s">
        <v>76</v>
      </c>
      <c r="T85" s="472" t="s">
        <v>29</v>
      </c>
      <c r="U85" s="466" t="s">
        <v>30</v>
      </c>
      <c r="V85" s="473">
        <v>10</v>
      </c>
      <c r="W85" s="473">
        <f t="shared" si="21"/>
        <v>2.5</v>
      </c>
      <c r="X85" s="477">
        <f>W85*21.35</f>
        <v>53.375</v>
      </c>
      <c r="Y85" s="477" t="s">
        <v>77</v>
      </c>
    </row>
    <row r="86" spans="1:25">
      <c r="A86" s="464">
        <v>44323</v>
      </c>
      <c r="B86" s="465" t="s">
        <v>25</v>
      </c>
      <c r="C86" s="465" t="s">
        <v>26</v>
      </c>
      <c r="D86" s="466" t="s">
        <v>32</v>
      </c>
      <c r="E86" s="468">
        <v>102498</v>
      </c>
      <c r="F86" s="468">
        <v>102515</v>
      </c>
      <c r="G86" s="469">
        <f t="shared" si="13"/>
        <v>17</v>
      </c>
      <c r="H86" s="468">
        <v>102515</v>
      </c>
      <c r="I86" s="469">
        <f t="shared" si="14"/>
        <v>0</v>
      </c>
      <c r="J86" s="468">
        <v>102518</v>
      </c>
      <c r="K86" s="469">
        <f t="shared" si="15"/>
        <v>3</v>
      </c>
      <c r="L86" s="469">
        <f t="shared" si="16"/>
        <v>3</v>
      </c>
      <c r="M86" s="468">
        <v>102544</v>
      </c>
      <c r="N86" s="469">
        <f t="shared" si="17"/>
        <v>26</v>
      </c>
      <c r="O86" s="470">
        <f t="shared" si="18"/>
        <v>46</v>
      </c>
      <c r="P86" s="469">
        <f t="shared" si="19"/>
        <v>3</v>
      </c>
      <c r="Q86" s="498">
        <f t="shared" si="20"/>
        <v>43</v>
      </c>
      <c r="R86" s="471" t="s">
        <v>27</v>
      </c>
      <c r="S86" s="472" t="s">
        <v>28</v>
      </c>
      <c r="T86" s="472" t="s">
        <v>29</v>
      </c>
      <c r="U86" s="466" t="s">
        <v>30</v>
      </c>
      <c r="V86" s="473">
        <v>13</v>
      </c>
      <c r="W86" s="473">
        <f t="shared" si="21"/>
        <v>3.5384615384615383</v>
      </c>
      <c r="X86" s="474">
        <f t="shared" ref="X86:X100" si="22">W86*20.09</f>
        <v>71.087692307692308</v>
      </c>
      <c r="Y86" s="475" t="s">
        <v>31</v>
      </c>
    </row>
    <row r="87" spans="1:25">
      <c r="A87" s="464">
        <v>44323</v>
      </c>
      <c r="B87" s="465" t="s">
        <v>25</v>
      </c>
      <c r="C87" s="465" t="s">
        <v>26</v>
      </c>
      <c r="D87" s="466" t="s">
        <v>93</v>
      </c>
      <c r="E87" s="468">
        <v>102544</v>
      </c>
      <c r="F87" s="468">
        <v>102544</v>
      </c>
      <c r="G87" s="469">
        <f t="shared" si="13"/>
        <v>0</v>
      </c>
      <c r="H87" s="468">
        <v>102544</v>
      </c>
      <c r="I87" s="469">
        <f t="shared" si="14"/>
        <v>0</v>
      </c>
      <c r="J87" s="468">
        <v>102575</v>
      </c>
      <c r="K87" s="469">
        <f t="shared" si="15"/>
        <v>31</v>
      </c>
      <c r="L87" s="469">
        <f t="shared" si="16"/>
        <v>31</v>
      </c>
      <c r="M87" s="468">
        <v>102575</v>
      </c>
      <c r="N87" s="469">
        <f t="shared" si="17"/>
        <v>0</v>
      </c>
      <c r="O87" s="470">
        <f t="shared" si="18"/>
        <v>31</v>
      </c>
      <c r="P87" s="469">
        <f t="shared" si="19"/>
        <v>31</v>
      </c>
      <c r="Q87" s="469">
        <f t="shared" si="20"/>
        <v>0</v>
      </c>
      <c r="R87" s="471" t="s">
        <v>27</v>
      </c>
      <c r="S87" s="472" t="s">
        <v>28</v>
      </c>
      <c r="T87" s="472" t="s">
        <v>29</v>
      </c>
      <c r="U87" s="466" t="s">
        <v>30</v>
      </c>
      <c r="V87" s="473">
        <v>13</v>
      </c>
      <c r="W87" s="473">
        <f t="shared" si="21"/>
        <v>2.3846153846153846</v>
      </c>
      <c r="X87" s="474">
        <f t="shared" si="22"/>
        <v>47.906923076923078</v>
      </c>
      <c r="Y87" s="475" t="s">
        <v>31</v>
      </c>
    </row>
    <row r="88" spans="1:25">
      <c r="A88" s="464">
        <v>44323</v>
      </c>
      <c r="B88" s="465" t="s">
        <v>25</v>
      </c>
      <c r="C88" s="465" t="s">
        <v>26</v>
      </c>
      <c r="D88" s="466" t="s">
        <v>94</v>
      </c>
      <c r="E88" s="468">
        <v>102575</v>
      </c>
      <c r="F88" s="468">
        <v>102575</v>
      </c>
      <c r="G88" s="469">
        <f t="shared" si="13"/>
        <v>0</v>
      </c>
      <c r="H88" s="468">
        <v>102575</v>
      </c>
      <c r="I88" s="469">
        <f t="shared" si="14"/>
        <v>0</v>
      </c>
      <c r="J88" s="468">
        <v>102588</v>
      </c>
      <c r="K88" s="469">
        <f t="shared" si="15"/>
        <v>13</v>
      </c>
      <c r="L88" s="469">
        <f t="shared" si="16"/>
        <v>13</v>
      </c>
      <c r="M88" s="468">
        <v>102593</v>
      </c>
      <c r="N88" s="469">
        <f t="shared" si="17"/>
        <v>5</v>
      </c>
      <c r="O88" s="470">
        <f t="shared" si="18"/>
        <v>18</v>
      </c>
      <c r="P88" s="469">
        <f t="shared" si="19"/>
        <v>13</v>
      </c>
      <c r="Q88" s="469">
        <f t="shared" si="20"/>
        <v>5</v>
      </c>
      <c r="R88" s="471" t="s">
        <v>27</v>
      </c>
      <c r="S88" s="472" t="s">
        <v>28</v>
      </c>
      <c r="T88" s="472" t="s">
        <v>29</v>
      </c>
      <c r="U88" s="466" t="s">
        <v>30</v>
      </c>
      <c r="V88" s="473">
        <v>13</v>
      </c>
      <c r="W88" s="473">
        <f t="shared" si="21"/>
        <v>1.3846153846153846</v>
      </c>
      <c r="X88" s="474">
        <f t="shared" si="22"/>
        <v>27.816923076923075</v>
      </c>
      <c r="Y88" s="475" t="s">
        <v>31</v>
      </c>
    </row>
    <row r="89" spans="1:25">
      <c r="A89" s="464">
        <v>44324</v>
      </c>
      <c r="B89" s="465" t="s">
        <v>25</v>
      </c>
      <c r="C89" s="465" t="s">
        <v>26</v>
      </c>
      <c r="D89" s="466" t="s">
        <v>34</v>
      </c>
      <c r="E89" s="468">
        <v>102593</v>
      </c>
      <c r="F89" s="468">
        <v>102616</v>
      </c>
      <c r="G89" s="469">
        <f t="shared" si="13"/>
        <v>23</v>
      </c>
      <c r="H89" s="468">
        <v>102616</v>
      </c>
      <c r="I89" s="469">
        <f t="shared" si="14"/>
        <v>0</v>
      </c>
      <c r="J89" s="468">
        <v>102648</v>
      </c>
      <c r="K89" s="469">
        <f t="shared" si="15"/>
        <v>32</v>
      </c>
      <c r="L89" s="469">
        <f t="shared" si="16"/>
        <v>32</v>
      </c>
      <c r="M89" s="468">
        <v>102671</v>
      </c>
      <c r="N89" s="469">
        <f t="shared" si="17"/>
        <v>23</v>
      </c>
      <c r="O89" s="470">
        <f t="shared" si="18"/>
        <v>78</v>
      </c>
      <c r="P89" s="469">
        <f t="shared" si="19"/>
        <v>32</v>
      </c>
      <c r="Q89" s="498">
        <f t="shared" si="20"/>
        <v>46</v>
      </c>
      <c r="R89" s="471" t="s">
        <v>27</v>
      </c>
      <c r="S89" s="472" t="s">
        <v>28</v>
      </c>
      <c r="T89" s="472" t="s">
        <v>29</v>
      </c>
      <c r="U89" s="466" t="s">
        <v>30</v>
      </c>
      <c r="V89" s="473">
        <v>13</v>
      </c>
      <c r="W89" s="473">
        <f t="shared" si="21"/>
        <v>6</v>
      </c>
      <c r="X89" s="474">
        <f t="shared" si="22"/>
        <v>120.53999999999999</v>
      </c>
      <c r="Y89" s="475" t="s">
        <v>31</v>
      </c>
    </row>
    <row r="90" spans="1:25">
      <c r="A90" s="464">
        <v>44325</v>
      </c>
      <c r="B90" s="465" t="s">
        <v>25</v>
      </c>
      <c r="C90" s="465" t="s">
        <v>26</v>
      </c>
      <c r="D90" s="466" t="s">
        <v>32</v>
      </c>
      <c r="E90" s="468">
        <v>102671</v>
      </c>
      <c r="F90" s="468">
        <v>102692</v>
      </c>
      <c r="G90" s="469">
        <f t="shared" si="13"/>
        <v>21</v>
      </c>
      <c r="H90" s="468">
        <v>102692</v>
      </c>
      <c r="I90" s="469">
        <f t="shared" si="14"/>
        <v>0</v>
      </c>
      <c r="J90" s="468">
        <v>102718</v>
      </c>
      <c r="K90" s="469">
        <f t="shared" si="15"/>
        <v>26</v>
      </c>
      <c r="L90" s="469">
        <f t="shared" si="16"/>
        <v>26</v>
      </c>
      <c r="M90" s="468">
        <v>102738</v>
      </c>
      <c r="N90" s="469">
        <f t="shared" si="17"/>
        <v>20</v>
      </c>
      <c r="O90" s="470">
        <f t="shared" si="18"/>
        <v>67</v>
      </c>
      <c r="P90" s="469">
        <f t="shared" si="19"/>
        <v>26</v>
      </c>
      <c r="Q90" s="498">
        <f>+O90-P90</f>
        <v>41</v>
      </c>
      <c r="R90" s="471" t="s">
        <v>27</v>
      </c>
      <c r="S90" s="472" t="s">
        <v>28</v>
      </c>
      <c r="T90" s="472" t="s">
        <v>29</v>
      </c>
      <c r="U90" s="466" t="s">
        <v>30</v>
      </c>
      <c r="V90" s="473">
        <v>13</v>
      </c>
      <c r="W90" s="473">
        <f t="shared" si="21"/>
        <v>5.1538461538461542</v>
      </c>
      <c r="X90" s="474">
        <f t="shared" si="22"/>
        <v>103.54076923076924</v>
      </c>
      <c r="Y90" s="475" t="s">
        <v>31</v>
      </c>
    </row>
    <row r="91" spans="1:25">
      <c r="A91" s="464">
        <v>44326</v>
      </c>
      <c r="B91" s="465" t="s">
        <v>25</v>
      </c>
      <c r="C91" s="465" t="s">
        <v>26</v>
      </c>
      <c r="D91" s="466" t="s">
        <v>33</v>
      </c>
      <c r="E91" s="468">
        <v>102738</v>
      </c>
      <c r="F91" s="468">
        <v>102754</v>
      </c>
      <c r="G91" s="469">
        <f t="shared" si="13"/>
        <v>16</v>
      </c>
      <c r="H91" s="468">
        <v>102754</v>
      </c>
      <c r="I91" s="469">
        <f t="shared" si="14"/>
        <v>0</v>
      </c>
      <c r="J91" s="468">
        <v>102773</v>
      </c>
      <c r="K91" s="469">
        <f t="shared" si="15"/>
        <v>19</v>
      </c>
      <c r="L91" s="469">
        <f t="shared" si="16"/>
        <v>19</v>
      </c>
      <c r="M91" s="468">
        <v>102795</v>
      </c>
      <c r="N91" s="469">
        <f t="shared" si="17"/>
        <v>22</v>
      </c>
      <c r="O91" s="470">
        <f t="shared" si="18"/>
        <v>57</v>
      </c>
      <c r="P91" s="469">
        <f t="shared" si="19"/>
        <v>19</v>
      </c>
      <c r="Q91" s="469">
        <f t="shared" si="20"/>
        <v>38</v>
      </c>
      <c r="R91" s="471" t="s">
        <v>27</v>
      </c>
      <c r="S91" s="472" t="s">
        <v>28</v>
      </c>
      <c r="T91" s="472" t="s">
        <v>29</v>
      </c>
      <c r="U91" s="466" t="s">
        <v>30</v>
      </c>
      <c r="V91" s="473">
        <v>13</v>
      </c>
      <c r="W91" s="473">
        <f t="shared" si="21"/>
        <v>4.384615384615385</v>
      </c>
      <c r="X91" s="474">
        <f t="shared" si="22"/>
        <v>88.086923076923085</v>
      </c>
      <c r="Y91" s="475" t="s">
        <v>31</v>
      </c>
    </row>
    <row r="92" spans="1:25">
      <c r="A92" s="464">
        <v>44323</v>
      </c>
      <c r="B92" s="465" t="s">
        <v>35</v>
      </c>
      <c r="C92" s="465" t="s">
        <v>26</v>
      </c>
      <c r="D92" s="466" t="s">
        <v>36</v>
      </c>
      <c r="E92" s="468">
        <v>55134</v>
      </c>
      <c r="F92" s="468">
        <v>55150</v>
      </c>
      <c r="G92" s="469">
        <f t="shared" si="13"/>
        <v>16</v>
      </c>
      <c r="H92" s="468">
        <v>55150</v>
      </c>
      <c r="I92" s="469">
        <f t="shared" si="14"/>
        <v>0</v>
      </c>
      <c r="J92" s="468">
        <v>55162</v>
      </c>
      <c r="K92" s="469">
        <f t="shared" si="15"/>
        <v>12</v>
      </c>
      <c r="L92" s="469">
        <f t="shared" si="16"/>
        <v>12</v>
      </c>
      <c r="M92" s="468">
        <v>55173</v>
      </c>
      <c r="N92" s="469">
        <f t="shared" si="17"/>
        <v>11</v>
      </c>
      <c r="O92" s="470">
        <f t="shared" si="18"/>
        <v>39</v>
      </c>
      <c r="P92" s="469">
        <f t="shared" si="19"/>
        <v>12</v>
      </c>
      <c r="Q92" s="469">
        <f t="shared" si="20"/>
        <v>27</v>
      </c>
      <c r="R92" s="476" t="s">
        <v>37</v>
      </c>
      <c r="S92" s="472" t="s">
        <v>38</v>
      </c>
      <c r="T92" s="472" t="s">
        <v>29</v>
      </c>
      <c r="U92" s="466" t="s">
        <v>30</v>
      </c>
      <c r="V92" s="473">
        <v>12</v>
      </c>
      <c r="W92" s="473">
        <f t="shared" si="21"/>
        <v>3.25</v>
      </c>
      <c r="X92" s="474">
        <f t="shared" si="22"/>
        <v>65.292500000000004</v>
      </c>
      <c r="Y92" s="477" t="s">
        <v>39</v>
      </c>
    </row>
    <row r="93" spans="1:25">
      <c r="A93" s="464">
        <v>44323</v>
      </c>
      <c r="B93" s="465" t="s">
        <v>35</v>
      </c>
      <c r="C93" s="465" t="s">
        <v>26</v>
      </c>
      <c r="D93" s="466" t="s">
        <v>43</v>
      </c>
      <c r="E93" s="468">
        <v>55173</v>
      </c>
      <c r="F93" s="468">
        <v>55173</v>
      </c>
      <c r="G93" s="469">
        <f t="shared" si="13"/>
        <v>0</v>
      </c>
      <c r="H93" s="468">
        <v>55173</v>
      </c>
      <c r="I93" s="469">
        <f t="shared" si="14"/>
        <v>0</v>
      </c>
      <c r="J93" s="468">
        <v>55189</v>
      </c>
      <c r="K93" s="469">
        <f t="shared" si="15"/>
        <v>16</v>
      </c>
      <c r="L93" s="469">
        <f t="shared" si="16"/>
        <v>16</v>
      </c>
      <c r="M93" s="468">
        <v>55205</v>
      </c>
      <c r="N93" s="469">
        <f t="shared" si="17"/>
        <v>16</v>
      </c>
      <c r="O93" s="470">
        <f t="shared" si="18"/>
        <v>32</v>
      </c>
      <c r="P93" s="469">
        <f t="shared" si="19"/>
        <v>16</v>
      </c>
      <c r="Q93" s="469">
        <f t="shared" si="20"/>
        <v>16</v>
      </c>
      <c r="R93" s="476" t="s">
        <v>37</v>
      </c>
      <c r="S93" s="472" t="s">
        <v>38</v>
      </c>
      <c r="T93" s="472" t="s">
        <v>29</v>
      </c>
      <c r="U93" s="466" t="s">
        <v>30</v>
      </c>
      <c r="V93" s="473">
        <v>12</v>
      </c>
      <c r="W93" s="473">
        <f t="shared" si="21"/>
        <v>2.6666666666666665</v>
      </c>
      <c r="X93" s="474">
        <f t="shared" si="22"/>
        <v>53.573333333333331</v>
      </c>
      <c r="Y93" s="477" t="s">
        <v>39</v>
      </c>
    </row>
    <row r="94" spans="1:25">
      <c r="A94" s="464">
        <v>44323</v>
      </c>
      <c r="B94" s="465" t="s">
        <v>35</v>
      </c>
      <c r="C94" s="465" t="s">
        <v>26</v>
      </c>
      <c r="D94" s="466" t="s">
        <v>104</v>
      </c>
      <c r="E94" s="468">
        <v>55205</v>
      </c>
      <c r="F94" s="468">
        <v>55205</v>
      </c>
      <c r="G94" s="469">
        <f t="shared" si="13"/>
        <v>0</v>
      </c>
      <c r="H94" s="468">
        <v>55205</v>
      </c>
      <c r="I94" s="469">
        <f t="shared" si="14"/>
        <v>0</v>
      </c>
      <c r="J94" s="468">
        <v>55210</v>
      </c>
      <c r="K94" s="469">
        <f t="shared" si="15"/>
        <v>5</v>
      </c>
      <c r="L94" s="469">
        <f t="shared" si="16"/>
        <v>5</v>
      </c>
      <c r="M94" s="468">
        <v>55241</v>
      </c>
      <c r="N94" s="469">
        <f t="shared" si="17"/>
        <v>31</v>
      </c>
      <c r="O94" s="470">
        <f t="shared" si="18"/>
        <v>36</v>
      </c>
      <c r="P94" s="469">
        <f t="shared" si="19"/>
        <v>5</v>
      </c>
      <c r="Q94" s="469">
        <f t="shared" si="20"/>
        <v>31</v>
      </c>
      <c r="R94" s="476" t="s">
        <v>37</v>
      </c>
      <c r="S94" s="472" t="s">
        <v>38</v>
      </c>
      <c r="T94" s="472" t="s">
        <v>29</v>
      </c>
      <c r="U94" s="466" t="s">
        <v>30</v>
      </c>
      <c r="V94" s="473">
        <v>12</v>
      </c>
      <c r="W94" s="473">
        <f t="shared" si="21"/>
        <v>3</v>
      </c>
      <c r="X94" s="474">
        <f t="shared" si="22"/>
        <v>60.269999999999996</v>
      </c>
      <c r="Y94" s="477" t="s">
        <v>39</v>
      </c>
    </row>
    <row r="95" spans="1:25">
      <c r="A95" s="464">
        <v>44324</v>
      </c>
      <c r="B95" s="465" t="s">
        <v>35</v>
      </c>
      <c r="C95" s="465" t="s">
        <v>26</v>
      </c>
      <c r="D95" s="466" t="s">
        <v>79</v>
      </c>
      <c r="E95" s="468">
        <v>55241</v>
      </c>
      <c r="F95" s="468">
        <v>55246</v>
      </c>
      <c r="G95" s="469">
        <f t="shared" si="13"/>
        <v>5</v>
      </c>
      <c r="H95" s="468">
        <v>55246</v>
      </c>
      <c r="I95" s="469">
        <f t="shared" si="14"/>
        <v>0</v>
      </c>
      <c r="J95" s="468">
        <v>55259</v>
      </c>
      <c r="K95" s="469">
        <f t="shared" si="15"/>
        <v>13</v>
      </c>
      <c r="L95" s="469">
        <f t="shared" si="16"/>
        <v>13</v>
      </c>
      <c r="M95" s="468">
        <v>55279</v>
      </c>
      <c r="N95" s="469">
        <f t="shared" si="17"/>
        <v>20</v>
      </c>
      <c r="O95" s="470">
        <f t="shared" si="18"/>
        <v>38</v>
      </c>
      <c r="P95" s="469">
        <f t="shared" si="19"/>
        <v>13</v>
      </c>
      <c r="Q95" s="469">
        <f t="shared" si="20"/>
        <v>25</v>
      </c>
      <c r="R95" s="476" t="s">
        <v>37</v>
      </c>
      <c r="S95" s="472" t="s">
        <v>38</v>
      </c>
      <c r="T95" s="472" t="s">
        <v>29</v>
      </c>
      <c r="U95" s="466" t="s">
        <v>30</v>
      </c>
      <c r="V95" s="473">
        <v>12</v>
      </c>
      <c r="W95" s="473">
        <f t="shared" si="21"/>
        <v>3.1666666666666665</v>
      </c>
      <c r="X95" s="474">
        <f t="shared" si="22"/>
        <v>63.618333333333332</v>
      </c>
      <c r="Y95" s="477" t="s">
        <v>39</v>
      </c>
    </row>
    <row r="96" spans="1:25">
      <c r="A96" s="464">
        <v>44324</v>
      </c>
      <c r="B96" s="465" t="s">
        <v>35</v>
      </c>
      <c r="C96" s="465" t="s">
        <v>26</v>
      </c>
      <c r="D96" s="466" t="s">
        <v>34</v>
      </c>
      <c r="E96" s="468">
        <v>55279</v>
      </c>
      <c r="F96" s="468">
        <v>55285</v>
      </c>
      <c r="G96" s="469">
        <f t="shared" si="13"/>
        <v>6</v>
      </c>
      <c r="H96" s="468">
        <v>55285</v>
      </c>
      <c r="I96" s="469">
        <f t="shared" si="14"/>
        <v>0</v>
      </c>
      <c r="J96" s="468">
        <v>55298</v>
      </c>
      <c r="K96" s="469">
        <f t="shared" si="15"/>
        <v>13</v>
      </c>
      <c r="L96" s="469">
        <f t="shared" si="16"/>
        <v>13</v>
      </c>
      <c r="M96" s="468">
        <v>55318</v>
      </c>
      <c r="N96" s="469">
        <f t="shared" si="17"/>
        <v>20</v>
      </c>
      <c r="O96" s="470">
        <f t="shared" si="18"/>
        <v>39</v>
      </c>
      <c r="P96" s="469">
        <f t="shared" si="19"/>
        <v>13</v>
      </c>
      <c r="Q96" s="469">
        <f t="shared" si="20"/>
        <v>26</v>
      </c>
      <c r="R96" s="476" t="s">
        <v>37</v>
      </c>
      <c r="S96" s="472" t="s">
        <v>38</v>
      </c>
      <c r="T96" s="472" t="s">
        <v>29</v>
      </c>
      <c r="U96" s="466" t="s">
        <v>30</v>
      </c>
      <c r="V96" s="473">
        <v>12</v>
      </c>
      <c r="W96" s="473">
        <f t="shared" si="21"/>
        <v>3.25</v>
      </c>
      <c r="X96" s="474">
        <f t="shared" si="22"/>
        <v>65.292500000000004</v>
      </c>
      <c r="Y96" s="477" t="s">
        <v>39</v>
      </c>
    </row>
    <row r="97" spans="1:25">
      <c r="A97" s="464">
        <v>44324</v>
      </c>
      <c r="B97" s="465" t="s">
        <v>35</v>
      </c>
      <c r="C97" s="465" t="s">
        <v>26</v>
      </c>
      <c r="D97" s="466" t="s">
        <v>43</v>
      </c>
      <c r="E97" s="468">
        <v>55318</v>
      </c>
      <c r="F97" s="468">
        <v>55334</v>
      </c>
      <c r="G97" s="469">
        <f t="shared" si="13"/>
        <v>16</v>
      </c>
      <c r="H97" s="468">
        <v>55334</v>
      </c>
      <c r="I97" s="469">
        <f t="shared" si="14"/>
        <v>0</v>
      </c>
      <c r="J97" s="468">
        <v>55352</v>
      </c>
      <c r="K97" s="469">
        <f t="shared" si="15"/>
        <v>18</v>
      </c>
      <c r="L97" s="469">
        <f t="shared" si="16"/>
        <v>18</v>
      </c>
      <c r="M97" s="468">
        <v>55359</v>
      </c>
      <c r="N97" s="469">
        <f t="shared" si="17"/>
        <v>7</v>
      </c>
      <c r="O97" s="470">
        <f t="shared" si="18"/>
        <v>41</v>
      </c>
      <c r="P97" s="469">
        <f t="shared" si="19"/>
        <v>18</v>
      </c>
      <c r="Q97" s="469">
        <f t="shared" si="20"/>
        <v>23</v>
      </c>
      <c r="R97" s="476" t="s">
        <v>37</v>
      </c>
      <c r="S97" s="472" t="s">
        <v>38</v>
      </c>
      <c r="T97" s="472" t="s">
        <v>29</v>
      </c>
      <c r="U97" s="466" t="s">
        <v>30</v>
      </c>
      <c r="V97" s="473">
        <v>12</v>
      </c>
      <c r="W97" s="473">
        <f t="shared" si="21"/>
        <v>3.4166666666666665</v>
      </c>
      <c r="X97" s="474">
        <f t="shared" si="22"/>
        <v>68.640833333333333</v>
      </c>
      <c r="Y97" s="477" t="s">
        <v>39</v>
      </c>
    </row>
    <row r="98" spans="1:25">
      <c r="A98" s="464">
        <v>44324</v>
      </c>
      <c r="B98" s="465" t="s">
        <v>35</v>
      </c>
      <c r="C98" s="465" t="s">
        <v>26</v>
      </c>
      <c r="D98" s="466" t="s">
        <v>32</v>
      </c>
      <c r="E98" s="468">
        <v>55359</v>
      </c>
      <c r="F98" s="468">
        <v>55359</v>
      </c>
      <c r="G98" s="469">
        <f t="shared" si="13"/>
        <v>0</v>
      </c>
      <c r="H98" s="468">
        <v>55359</v>
      </c>
      <c r="I98" s="469">
        <f t="shared" si="14"/>
        <v>0</v>
      </c>
      <c r="J98" s="468">
        <v>55384</v>
      </c>
      <c r="K98" s="469">
        <f t="shared" si="15"/>
        <v>25</v>
      </c>
      <c r="L98" s="469">
        <f t="shared" si="16"/>
        <v>25</v>
      </c>
      <c r="M98" s="468">
        <v>55408</v>
      </c>
      <c r="N98" s="469">
        <f t="shared" si="17"/>
        <v>24</v>
      </c>
      <c r="O98" s="470">
        <f t="shared" si="18"/>
        <v>49</v>
      </c>
      <c r="P98" s="469">
        <f t="shared" si="19"/>
        <v>25</v>
      </c>
      <c r="Q98" s="469">
        <f t="shared" si="20"/>
        <v>24</v>
      </c>
      <c r="R98" s="476" t="s">
        <v>37</v>
      </c>
      <c r="S98" s="472" t="s">
        <v>38</v>
      </c>
      <c r="T98" s="472" t="s">
        <v>29</v>
      </c>
      <c r="U98" s="466" t="s">
        <v>30</v>
      </c>
      <c r="V98" s="473">
        <v>12</v>
      </c>
      <c r="W98" s="473">
        <f t="shared" si="21"/>
        <v>4.083333333333333</v>
      </c>
      <c r="X98" s="474">
        <f t="shared" si="22"/>
        <v>82.034166666666664</v>
      </c>
      <c r="Y98" s="477" t="s">
        <v>39</v>
      </c>
    </row>
    <row r="99" spans="1:25">
      <c r="A99" s="464">
        <v>44324</v>
      </c>
      <c r="B99" s="465" t="s">
        <v>35</v>
      </c>
      <c r="C99" s="465" t="s">
        <v>26</v>
      </c>
      <c r="D99" s="466" t="s">
        <v>94</v>
      </c>
      <c r="E99" s="468">
        <v>55408</v>
      </c>
      <c r="F99" s="468">
        <v>55408</v>
      </c>
      <c r="G99" s="469">
        <f t="shared" si="13"/>
        <v>0</v>
      </c>
      <c r="H99" s="468">
        <v>55408</v>
      </c>
      <c r="I99" s="469">
        <f t="shared" si="14"/>
        <v>0</v>
      </c>
      <c r="J99" s="468">
        <v>55421</v>
      </c>
      <c r="K99" s="469">
        <f t="shared" si="15"/>
        <v>13</v>
      </c>
      <c r="L99" s="469">
        <f t="shared" si="16"/>
        <v>13</v>
      </c>
      <c r="M99" s="468">
        <v>55430</v>
      </c>
      <c r="N99" s="469">
        <f t="shared" si="17"/>
        <v>9</v>
      </c>
      <c r="O99" s="470">
        <f t="shared" si="18"/>
        <v>22</v>
      </c>
      <c r="P99" s="469">
        <f t="shared" si="19"/>
        <v>13</v>
      </c>
      <c r="Q99" s="469">
        <f t="shared" si="20"/>
        <v>9</v>
      </c>
      <c r="R99" s="476" t="s">
        <v>37</v>
      </c>
      <c r="S99" s="472" t="s">
        <v>38</v>
      </c>
      <c r="T99" s="472" t="s">
        <v>29</v>
      </c>
      <c r="U99" s="466" t="s">
        <v>30</v>
      </c>
      <c r="V99" s="473">
        <v>12</v>
      </c>
      <c r="W99" s="473">
        <f t="shared" si="21"/>
        <v>1.8333333333333333</v>
      </c>
      <c r="X99" s="474">
        <f t="shared" si="22"/>
        <v>36.831666666666663</v>
      </c>
      <c r="Y99" s="477" t="s">
        <v>39</v>
      </c>
    </row>
    <row r="100" spans="1:25">
      <c r="A100" s="464">
        <v>44326</v>
      </c>
      <c r="B100" s="465" t="s">
        <v>35</v>
      </c>
      <c r="C100" s="465" t="s">
        <v>26</v>
      </c>
      <c r="D100" s="466" t="s">
        <v>41</v>
      </c>
      <c r="E100" s="468">
        <v>55430</v>
      </c>
      <c r="F100" s="468">
        <v>55445</v>
      </c>
      <c r="G100" s="469">
        <f t="shared" si="13"/>
        <v>15</v>
      </c>
      <c r="H100" s="468">
        <v>55445</v>
      </c>
      <c r="I100" s="469">
        <f t="shared" si="14"/>
        <v>0</v>
      </c>
      <c r="J100" s="468">
        <v>55469</v>
      </c>
      <c r="K100" s="469">
        <f t="shared" si="15"/>
        <v>24</v>
      </c>
      <c r="L100" s="469">
        <f t="shared" si="16"/>
        <v>24</v>
      </c>
      <c r="M100" s="467">
        <v>55490</v>
      </c>
      <c r="N100" s="469">
        <f t="shared" si="17"/>
        <v>21</v>
      </c>
      <c r="O100" s="470">
        <f t="shared" si="18"/>
        <v>60</v>
      </c>
      <c r="P100" s="469">
        <f t="shared" si="19"/>
        <v>24</v>
      </c>
      <c r="Q100" s="498">
        <f t="shared" si="20"/>
        <v>36</v>
      </c>
      <c r="R100" s="476" t="s">
        <v>37</v>
      </c>
      <c r="S100" s="472" t="s">
        <v>38</v>
      </c>
      <c r="T100" s="472" t="s">
        <v>29</v>
      </c>
      <c r="U100" s="466" t="s">
        <v>30</v>
      </c>
      <c r="V100" s="473">
        <v>12</v>
      </c>
      <c r="W100" s="473">
        <f t="shared" si="21"/>
        <v>5</v>
      </c>
      <c r="X100" s="474">
        <f t="shared" si="22"/>
        <v>100.45</v>
      </c>
      <c r="Y100" s="477" t="s">
        <v>39</v>
      </c>
    </row>
    <row r="101" spans="1:25">
      <c r="A101" s="464">
        <v>44323</v>
      </c>
      <c r="B101" s="465" t="s">
        <v>42</v>
      </c>
      <c r="C101" s="465" t="s">
        <v>26</v>
      </c>
      <c r="D101" s="466" t="s">
        <v>96</v>
      </c>
      <c r="E101" s="467">
        <v>41324</v>
      </c>
      <c r="F101" s="468">
        <v>41344</v>
      </c>
      <c r="G101" s="469">
        <f t="shared" si="13"/>
        <v>20</v>
      </c>
      <c r="H101" s="468">
        <v>41344</v>
      </c>
      <c r="I101" s="469">
        <f t="shared" si="14"/>
        <v>0</v>
      </c>
      <c r="J101" s="468">
        <v>41347</v>
      </c>
      <c r="K101" s="469">
        <f t="shared" si="15"/>
        <v>3</v>
      </c>
      <c r="L101" s="469">
        <f t="shared" si="16"/>
        <v>3</v>
      </c>
      <c r="M101" s="468">
        <v>41354</v>
      </c>
      <c r="N101" s="469">
        <f t="shared" si="17"/>
        <v>7</v>
      </c>
      <c r="O101" s="470">
        <f t="shared" si="18"/>
        <v>30</v>
      </c>
      <c r="P101" s="469">
        <f t="shared" si="19"/>
        <v>3</v>
      </c>
      <c r="Q101" s="498">
        <f>+O101-P101</f>
        <v>27</v>
      </c>
      <c r="R101" s="478" t="s">
        <v>44</v>
      </c>
      <c r="S101" s="472" t="s">
        <v>45</v>
      </c>
      <c r="T101" s="472" t="s">
        <v>29</v>
      </c>
      <c r="U101" s="466" t="s">
        <v>30</v>
      </c>
      <c r="V101" s="473">
        <v>15</v>
      </c>
      <c r="W101" s="473">
        <f t="shared" si="21"/>
        <v>2</v>
      </c>
      <c r="X101" s="477">
        <f>W101*19.05</f>
        <v>38.1</v>
      </c>
      <c r="Y101" s="477" t="s">
        <v>46</v>
      </c>
    </row>
    <row r="102" spans="1:25">
      <c r="A102" s="464">
        <v>44326</v>
      </c>
      <c r="B102" s="465" t="s">
        <v>42</v>
      </c>
      <c r="C102" s="465" t="s">
        <v>26</v>
      </c>
      <c r="D102" s="466" t="s">
        <v>106</v>
      </c>
      <c r="E102" s="468">
        <v>41354</v>
      </c>
      <c r="F102" s="468">
        <v>41378</v>
      </c>
      <c r="G102" s="469">
        <f t="shared" si="13"/>
        <v>24</v>
      </c>
      <c r="H102" s="468">
        <v>41378</v>
      </c>
      <c r="I102" s="469">
        <f t="shared" si="14"/>
        <v>0</v>
      </c>
      <c r="J102" s="468">
        <v>41391</v>
      </c>
      <c r="K102" s="469">
        <f t="shared" si="15"/>
        <v>13</v>
      </c>
      <c r="L102" s="469">
        <f t="shared" si="16"/>
        <v>13</v>
      </c>
      <c r="M102" s="468">
        <v>41391</v>
      </c>
      <c r="N102" s="469">
        <f t="shared" si="17"/>
        <v>0</v>
      </c>
      <c r="O102" s="470">
        <f t="shared" si="18"/>
        <v>37</v>
      </c>
      <c r="P102" s="469">
        <f t="shared" si="19"/>
        <v>13</v>
      </c>
      <c r="Q102" s="469">
        <f t="shared" si="20"/>
        <v>24</v>
      </c>
      <c r="R102" s="478" t="s">
        <v>44</v>
      </c>
      <c r="S102" s="472" t="s">
        <v>45</v>
      </c>
      <c r="T102" s="472" t="s">
        <v>29</v>
      </c>
      <c r="U102" s="466" t="s">
        <v>30</v>
      </c>
      <c r="V102" s="473">
        <v>15</v>
      </c>
      <c r="W102" s="473">
        <f t="shared" si="21"/>
        <v>2.4666666666666668</v>
      </c>
      <c r="X102" s="474">
        <f>W102*19.05</f>
        <v>46.99</v>
      </c>
      <c r="Y102" s="477" t="s">
        <v>46</v>
      </c>
    </row>
    <row r="103" spans="1:25">
      <c r="A103" s="464">
        <v>44326</v>
      </c>
      <c r="B103" s="465" t="s">
        <v>42</v>
      </c>
      <c r="C103" s="465" t="s">
        <v>26</v>
      </c>
      <c r="D103" s="480" t="s">
        <v>107</v>
      </c>
      <c r="E103" s="468">
        <v>41391</v>
      </c>
      <c r="F103" s="468">
        <v>41412</v>
      </c>
      <c r="G103" s="469">
        <f t="shared" si="13"/>
        <v>21</v>
      </c>
      <c r="H103" s="468">
        <v>41412</v>
      </c>
      <c r="I103" s="469">
        <f t="shared" si="14"/>
        <v>0</v>
      </c>
      <c r="J103" s="468">
        <v>41431</v>
      </c>
      <c r="K103" s="469">
        <f t="shared" si="15"/>
        <v>19</v>
      </c>
      <c r="L103" s="469">
        <f t="shared" si="16"/>
        <v>19</v>
      </c>
      <c r="M103" s="467">
        <v>41458</v>
      </c>
      <c r="N103" s="469">
        <f t="shared" si="17"/>
        <v>27</v>
      </c>
      <c r="O103" s="470">
        <f t="shared" si="18"/>
        <v>67</v>
      </c>
      <c r="P103" s="469">
        <f t="shared" si="19"/>
        <v>19</v>
      </c>
      <c r="Q103" s="498">
        <f t="shared" si="20"/>
        <v>48</v>
      </c>
      <c r="R103" s="478" t="s">
        <v>44</v>
      </c>
      <c r="S103" s="472" t="s">
        <v>45</v>
      </c>
      <c r="T103" s="472" t="s">
        <v>29</v>
      </c>
      <c r="U103" s="466" t="s">
        <v>30</v>
      </c>
      <c r="V103" s="473">
        <v>15</v>
      </c>
      <c r="W103" s="473">
        <f t="shared" si="21"/>
        <v>4.4666666666666668</v>
      </c>
      <c r="X103" s="474">
        <f>W103*19.05</f>
        <v>85.09</v>
      </c>
      <c r="Y103" s="477" t="s">
        <v>46</v>
      </c>
    </row>
    <row r="104" spans="1:25">
      <c r="A104" s="464">
        <v>44323</v>
      </c>
      <c r="B104" s="465" t="s">
        <v>48</v>
      </c>
      <c r="C104" s="465" t="s">
        <v>26</v>
      </c>
      <c r="D104" s="466" t="s">
        <v>49</v>
      </c>
      <c r="E104" s="467">
        <v>59857</v>
      </c>
      <c r="F104" s="468">
        <v>59870</v>
      </c>
      <c r="G104" s="469">
        <f t="shared" si="13"/>
        <v>13</v>
      </c>
      <c r="H104" s="468">
        <v>59870</v>
      </c>
      <c r="I104" s="469">
        <f t="shared" si="14"/>
        <v>0</v>
      </c>
      <c r="J104" s="468">
        <v>59880</v>
      </c>
      <c r="K104" s="469">
        <f t="shared" si="15"/>
        <v>10</v>
      </c>
      <c r="L104" s="469">
        <f t="shared" si="16"/>
        <v>10</v>
      </c>
      <c r="M104" s="468">
        <v>59888</v>
      </c>
      <c r="N104" s="469">
        <f t="shared" si="17"/>
        <v>8</v>
      </c>
      <c r="O104" s="470">
        <f t="shared" si="18"/>
        <v>31</v>
      </c>
      <c r="P104" s="469">
        <f t="shared" si="19"/>
        <v>10</v>
      </c>
      <c r="Q104" s="469">
        <f t="shared" si="20"/>
        <v>21</v>
      </c>
      <c r="R104" s="479" t="s">
        <v>50</v>
      </c>
      <c r="S104" s="472" t="s">
        <v>51</v>
      </c>
      <c r="T104" s="472" t="s">
        <v>29</v>
      </c>
      <c r="U104" s="466" t="s">
        <v>30</v>
      </c>
      <c r="V104" s="473">
        <v>7</v>
      </c>
      <c r="W104" s="473">
        <f t="shared" si="21"/>
        <v>4.4285714285714288</v>
      </c>
      <c r="X104" s="477">
        <f>W104*21.69</f>
        <v>96.055714285714302</v>
      </c>
      <c r="Y104" s="475" t="s">
        <v>52</v>
      </c>
    </row>
    <row r="105" spans="1:25">
      <c r="A105" s="464">
        <v>44326</v>
      </c>
      <c r="B105" s="480" t="s">
        <v>48</v>
      </c>
      <c r="C105" s="465" t="s">
        <v>26</v>
      </c>
      <c r="D105" s="480" t="s">
        <v>53</v>
      </c>
      <c r="E105" s="468">
        <v>59888</v>
      </c>
      <c r="F105" s="468">
        <v>59891</v>
      </c>
      <c r="G105" s="469">
        <f t="shared" si="13"/>
        <v>3</v>
      </c>
      <c r="H105" s="468">
        <v>59891</v>
      </c>
      <c r="I105" s="469">
        <f t="shared" si="14"/>
        <v>0</v>
      </c>
      <c r="J105" s="468">
        <v>59903</v>
      </c>
      <c r="K105" s="469">
        <f t="shared" si="15"/>
        <v>12</v>
      </c>
      <c r="L105" s="469">
        <f t="shared" si="16"/>
        <v>12</v>
      </c>
      <c r="M105" s="468">
        <v>59921</v>
      </c>
      <c r="N105" s="469">
        <f t="shared" si="17"/>
        <v>18</v>
      </c>
      <c r="O105" s="470">
        <f t="shared" si="18"/>
        <v>33</v>
      </c>
      <c r="P105" s="469">
        <f t="shared" si="19"/>
        <v>12</v>
      </c>
      <c r="Q105" s="469">
        <f t="shared" si="20"/>
        <v>21</v>
      </c>
      <c r="R105" s="479" t="s">
        <v>50</v>
      </c>
      <c r="S105" s="472" t="s">
        <v>51</v>
      </c>
      <c r="T105" s="472" t="s">
        <v>29</v>
      </c>
      <c r="U105" s="466" t="s">
        <v>30</v>
      </c>
      <c r="V105" s="473">
        <v>7</v>
      </c>
      <c r="W105" s="473">
        <f t="shared" si="21"/>
        <v>4.7142857142857144</v>
      </c>
      <c r="X105" s="477">
        <f>W105*21.69</f>
        <v>102.25285714285715</v>
      </c>
      <c r="Y105" s="475" t="s">
        <v>52</v>
      </c>
    </row>
    <row r="106" spans="1:25">
      <c r="A106" s="464">
        <v>44323</v>
      </c>
      <c r="B106" s="465" t="s">
        <v>55</v>
      </c>
      <c r="C106" s="465" t="s">
        <v>26</v>
      </c>
      <c r="D106" s="466" t="s">
        <v>56</v>
      </c>
      <c r="E106" s="467">
        <v>111180</v>
      </c>
      <c r="F106" s="468">
        <v>111196</v>
      </c>
      <c r="G106" s="469">
        <f t="shared" si="13"/>
        <v>16</v>
      </c>
      <c r="H106" s="468">
        <v>111196</v>
      </c>
      <c r="I106" s="469">
        <f t="shared" si="14"/>
        <v>0</v>
      </c>
      <c r="J106" s="468">
        <v>111210</v>
      </c>
      <c r="K106" s="469">
        <f t="shared" si="15"/>
        <v>14</v>
      </c>
      <c r="L106" s="469">
        <f t="shared" si="16"/>
        <v>14</v>
      </c>
      <c r="M106" s="468">
        <v>111213</v>
      </c>
      <c r="N106" s="469">
        <f t="shared" si="17"/>
        <v>3</v>
      </c>
      <c r="O106" s="468">
        <f t="shared" si="18"/>
        <v>33</v>
      </c>
      <c r="P106" s="469">
        <f t="shared" si="19"/>
        <v>14</v>
      </c>
      <c r="Q106" s="469">
        <f t="shared" si="20"/>
        <v>19</v>
      </c>
      <c r="R106" s="481" t="s">
        <v>57</v>
      </c>
      <c r="S106" s="472" t="s">
        <v>51</v>
      </c>
      <c r="T106" s="472" t="s">
        <v>29</v>
      </c>
      <c r="U106" s="465" t="s">
        <v>30</v>
      </c>
      <c r="V106" s="482">
        <v>7</v>
      </c>
      <c r="W106" s="482">
        <f t="shared" si="21"/>
        <v>4.7142857142857144</v>
      </c>
      <c r="X106" s="483">
        <f>W106*21.59</f>
        <v>101.78142857142858</v>
      </c>
      <c r="Y106" s="483" t="s">
        <v>58</v>
      </c>
    </row>
    <row r="107" spans="1:25">
      <c r="A107" s="464">
        <v>44326</v>
      </c>
      <c r="B107" s="465" t="s">
        <v>55</v>
      </c>
      <c r="C107" s="465" t="s">
        <v>26</v>
      </c>
      <c r="D107" s="465" t="s">
        <v>59</v>
      </c>
      <c r="E107" s="468">
        <v>111213</v>
      </c>
      <c r="F107" s="468">
        <v>111217</v>
      </c>
      <c r="G107" s="469">
        <f t="shared" si="13"/>
        <v>4</v>
      </c>
      <c r="H107" s="468">
        <v>111217</v>
      </c>
      <c r="I107" s="469">
        <f t="shared" si="14"/>
        <v>0</v>
      </c>
      <c r="J107" s="468">
        <v>111239</v>
      </c>
      <c r="K107" s="469">
        <f t="shared" si="15"/>
        <v>22</v>
      </c>
      <c r="L107" s="469">
        <f t="shared" si="16"/>
        <v>22</v>
      </c>
      <c r="M107" s="467">
        <v>111272</v>
      </c>
      <c r="N107" s="469">
        <f t="shared" si="17"/>
        <v>33</v>
      </c>
      <c r="O107" s="470">
        <f t="shared" si="18"/>
        <v>59</v>
      </c>
      <c r="P107" s="469">
        <f t="shared" si="19"/>
        <v>22</v>
      </c>
      <c r="Q107" s="469">
        <f t="shared" si="20"/>
        <v>37</v>
      </c>
      <c r="R107" s="481" t="s">
        <v>57</v>
      </c>
      <c r="S107" s="472" t="s">
        <v>51</v>
      </c>
      <c r="T107" s="472" t="s">
        <v>29</v>
      </c>
      <c r="U107" s="466" t="s">
        <v>30</v>
      </c>
      <c r="V107" s="473">
        <v>7</v>
      </c>
      <c r="W107" s="473">
        <f t="shared" si="21"/>
        <v>8.4285714285714288</v>
      </c>
      <c r="X107" s="477">
        <f>W107*21.59</f>
        <v>181.97285714285715</v>
      </c>
      <c r="Y107" s="477" t="s">
        <v>58</v>
      </c>
    </row>
    <row r="108" spans="1:25">
      <c r="A108" s="464">
        <v>44323</v>
      </c>
      <c r="B108" s="465" t="s">
        <v>60</v>
      </c>
      <c r="C108" s="465" t="s">
        <v>26</v>
      </c>
      <c r="D108" s="465" t="s">
        <v>61</v>
      </c>
      <c r="E108" s="467">
        <v>175049</v>
      </c>
      <c r="F108" s="468">
        <v>175058</v>
      </c>
      <c r="G108" s="469">
        <f t="shared" si="13"/>
        <v>9</v>
      </c>
      <c r="H108" s="468">
        <v>175058</v>
      </c>
      <c r="I108" s="469">
        <f t="shared" si="14"/>
        <v>0</v>
      </c>
      <c r="J108" s="468">
        <v>175070</v>
      </c>
      <c r="K108" s="469">
        <f t="shared" si="15"/>
        <v>12</v>
      </c>
      <c r="L108" s="469">
        <f t="shared" si="16"/>
        <v>12</v>
      </c>
      <c r="M108" s="468">
        <v>175082</v>
      </c>
      <c r="N108" s="469">
        <f t="shared" si="17"/>
        <v>12</v>
      </c>
      <c r="O108" s="470">
        <f t="shared" si="18"/>
        <v>33</v>
      </c>
      <c r="P108" s="469">
        <f t="shared" si="19"/>
        <v>12</v>
      </c>
      <c r="Q108" s="469">
        <f t="shared" si="20"/>
        <v>21</v>
      </c>
      <c r="R108" s="484" t="s">
        <v>62</v>
      </c>
      <c r="S108" s="472" t="s">
        <v>51</v>
      </c>
      <c r="T108" s="472" t="s">
        <v>29</v>
      </c>
      <c r="U108" s="466" t="s">
        <v>30</v>
      </c>
      <c r="V108" s="473">
        <v>7</v>
      </c>
      <c r="W108" s="473">
        <f t="shared" si="21"/>
        <v>4.7142857142857144</v>
      </c>
      <c r="X108" s="477">
        <f>W108*19.85</f>
        <v>93.578571428571436</v>
      </c>
      <c r="Y108" s="483" t="s">
        <v>63</v>
      </c>
    </row>
    <row r="109" spans="1:25">
      <c r="A109" s="464">
        <v>44326</v>
      </c>
      <c r="B109" s="465" t="s">
        <v>60</v>
      </c>
      <c r="C109" s="465" t="s">
        <v>26</v>
      </c>
      <c r="D109" s="465" t="s">
        <v>64</v>
      </c>
      <c r="E109" s="468">
        <v>175082</v>
      </c>
      <c r="F109" s="468">
        <v>175094</v>
      </c>
      <c r="G109" s="469">
        <f t="shared" si="13"/>
        <v>12</v>
      </c>
      <c r="H109" s="468">
        <v>175094</v>
      </c>
      <c r="I109" s="469">
        <f t="shared" si="14"/>
        <v>0</v>
      </c>
      <c r="J109" s="468">
        <v>175106</v>
      </c>
      <c r="K109" s="469">
        <f t="shared" si="15"/>
        <v>12</v>
      </c>
      <c r="L109" s="469">
        <f t="shared" si="16"/>
        <v>12</v>
      </c>
      <c r="M109" s="468">
        <v>175113</v>
      </c>
      <c r="N109" s="469">
        <f t="shared" si="17"/>
        <v>7</v>
      </c>
      <c r="O109" s="470">
        <f t="shared" si="18"/>
        <v>31</v>
      </c>
      <c r="P109" s="469">
        <f t="shared" si="19"/>
        <v>12</v>
      </c>
      <c r="Q109" s="469">
        <f t="shared" si="20"/>
        <v>19</v>
      </c>
      <c r="R109" s="484" t="s">
        <v>62</v>
      </c>
      <c r="S109" s="472" t="s">
        <v>51</v>
      </c>
      <c r="T109" s="472" t="s">
        <v>29</v>
      </c>
      <c r="U109" s="466" t="s">
        <v>30</v>
      </c>
      <c r="V109" s="473">
        <v>7</v>
      </c>
      <c r="W109" s="473">
        <f t="shared" si="21"/>
        <v>4.4285714285714288</v>
      </c>
      <c r="X109" s="477">
        <f>W109*19.85</f>
        <v>87.907142857142873</v>
      </c>
      <c r="Y109" s="483" t="s">
        <v>65</v>
      </c>
    </row>
    <row r="110" spans="1:25">
      <c r="A110" s="464">
        <v>44326</v>
      </c>
      <c r="B110" s="480" t="s">
        <v>126</v>
      </c>
      <c r="C110" s="465" t="s">
        <v>26</v>
      </c>
      <c r="D110" s="466" t="s">
        <v>106</v>
      </c>
      <c r="E110" s="467">
        <v>182176</v>
      </c>
      <c r="F110" s="468">
        <v>182197</v>
      </c>
      <c r="G110" s="469">
        <f t="shared" si="13"/>
        <v>21</v>
      </c>
      <c r="H110" s="468">
        <v>182197</v>
      </c>
      <c r="I110" s="469">
        <f t="shared" si="14"/>
        <v>0</v>
      </c>
      <c r="J110" s="468">
        <v>182219</v>
      </c>
      <c r="K110" s="469">
        <f t="shared" si="15"/>
        <v>22</v>
      </c>
      <c r="L110" s="469">
        <f t="shared" si="16"/>
        <v>22</v>
      </c>
      <c r="M110" s="467">
        <v>182252</v>
      </c>
      <c r="N110" s="469">
        <f t="shared" si="17"/>
        <v>33</v>
      </c>
      <c r="O110" s="470">
        <f t="shared" si="18"/>
        <v>76</v>
      </c>
      <c r="P110" s="469">
        <f t="shared" si="19"/>
        <v>22</v>
      </c>
      <c r="Q110" s="498">
        <f t="shared" si="20"/>
        <v>54</v>
      </c>
      <c r="R110" s="489" t="s">
        <v>127</v>
      </c>
      <c r="S110" s="472" t="s">
        <v>28</v>
      </c>
      <c r="T110" s="472" t="s">
        <v>29</v>
      </c>
      <c r="U110" s="466" t="s">
        <v>30</v>
      </c>
      <c r="V110" s="473">
        <v>14</v>
      </c>
      <c r="W110" s="473">
        <f t="shared" si="21"/>
        <v>5.4285714285714288</v>
      </c>
      <c r="X110" s="474">
        <f>W110*19.17</f>
        <v>104.06571428571429</v>
      </c>
      <c r="Y110" s="475" t="s">
        <v>128</v>
      </c>
    </row>
    <row r="111" spans="1:25">
      <c r="A111" s="464">
        <v>44323</v>
      </c>
      <c r="B111" s="465" t="s">
        <v>68</v>
      </c>
      <c r="C111" s="465" t="s">
        <v>26</v>
      </c>
      <c r="D111" s="466" t="s">
        <v>69</v>
      </c>
      <c r="E111" s="467">
        <v>232165</v>
      </c>
      <c r="F111" s="468">
        <v>232180</v>
      </c>
      <c r="G111" s="469">
        <f t="shared" si="13"/>
        <v>15</v>
      </c>
      <c r="H111" s="468">
        <v>232180</v>
      </c>
      <c r="I111" s="469">
        <f t="shared" si="14"/>
        <v>0</v>
      </c>
      <c r="J111" s="468">
        <v>232193</v>
      </c>
      <c r="K111" s="469">
        <f t="shared" si="15"/>
        <v>13</v>
      </c>
      <c r="L111" s="469">
        <f t="shared" si="16"/>
        <v>13</v>
      </c>
      <c r="M111" s="468">
        <v>232204</v>
      </c>
      <c r="N111" s="469">
        <f t="shared" si="17"/>
        <v>11</v>
      </c>
      <c r="O111" s="470">
        <f t="shared" si="18"/>
        <v>39</v>
      </c>
      <c r="P111" s="469">
        <f t="shared" si="19"/>
        <v>13</v>
      </c>
      <c r="Q111" s="498">
        <f t="shared" si="20"/>
        <v>26</v>
      </c>
      <c r="R111" s="485" t="s">
        <v>70</v>
      </c>
      <c r="S111" s="472" t="s">
        <v>51</v>
      </c>
      <c r="T111" s="472" t="s">
        <v>29</v>
      </c>
      <c r="U111" s="466" t="s">
        <v>30</v>
      </c>
      <c r="V111" s="473">
        <v>7</v>
      </c>
      <c r="W111" s="473">
        <f t="shared" si="21"/>
        <v>5.5714285714285712</v>
      </c>
      <c r="X111" s="477">
        <f>W111*19.69</f>
        <v>109.70142857142858</v>
      </c>
      <c r="Y111" s="477" t="s">
        <v>67</v>
      </c>
    </row>
    <row r="112" spans="1:25">
      <c r="A112" s="464">
        <v>44326</v>
      </c>
      <c r="B112" s="465" t="s">
        <v>68</v>
      </c>
      <c r="C112" s="465" t="s">
        <v>26</v>
      </c>
      <c r="D112" s="466" t="s">
        <v>71</v>
      </c>
      <c r="E112" s="468">
        <v>232204</v>
      </c>
      <c r="F112" s="468">
        <v>232213</v>
      </c>
      <c r="G112" s="469">
        <f t="shared" si="13"/>
        <v>9</v>
      </c>
      <c r="H112" s="468">
        <v>232213</v>
      </c>
      <c r="I112" s="469">
        <f t="shared" si="14"/>
        <v>0</v>
      </c>
      <c r="J112" s="468">
        <v>232223</v>
      </c>
      <c r="K112" s="469">
        <f t="shared" si="15"/>
        <v>10</v>
      </c>
      <c r="L112" s="469">
        <f t="shared" si="16"/>
        <v>10</v>
      </c>
      <c r="M112" s="467">
        <v>232239</v>
      </c>
      <c r="N112" s="469">
        <f t="shared" si="17"/>
        <v>16</v>
      </c>
      <c r="O112" s="470">
        <f t="shared" si="18"/>
        <v>35</v>
      </c>
      <c r="P112" s="469">
        <f t="shared" si="19"/>
        <v>10</v>
      </c>
      <c r="Q112" s="498">
        <f t="shared" si="20"/>
        <v>25</v>
      </c>
      <c r="R112" s="485" t="s">
        <v>70</v>
      </c>
      <c r="S112" s="472" t="s">
        <v>51</v>
      </c>
      <c r="T112" s="472" t="s">
        <v>29</v>
      </c>
      <c r="U112" s="466" t="s">
        <v>30</v>
      </c>
      <c r="V112" s="473">
        <v>7</v>
      </c>
      <c r="W112" s="473">
        <f t="shared" si="21"/>
        <v>5</v>
      </c>
      <c r="X112" s="477">
        <f>W112*19.69</f>
        <v>98.45</v>
      </c>
      <c r="Y112" s="477" t="s">
        <v>67</v>
      </c>
    </row>
    <row r="113" spans="1:25">
      <c r="A113" s="464">
        <v>44323</v>
      </c>
      <c r="B113" s="465" t="s">
        <v>72</v>
      </c>
      <c r="C113" s="465" t="s">
        <v>26</v>
      </c>
      <c r="D113" s="466" t="s">
        <v>78</v>
      </c>
      <c r="E113" s="468">
        <v>88118</v>
      </c>
      <c r="F113" s="468">
        <v>88147</v>
      </c>
      <c r="G113" s="469">
        <f t="shared" si="13"/>
        <v>29</v>
      </c>
      <c r="H113" s="468">
        <v>88147</v>
      </c>
      <c r="I113" s="469">
        <f t="shared" si="14"/>
        <v>0</v>
      </c>
      <c r="J113" s="468">
        <v>88186</v>
      </c>
      <c r="K113" s="469">
        <f t="shared" si="15"/>
        <v>39</v>
      </c>
      <c r="L113" s="469">
        <f t="shared" si="16"/>
        <v>39</v>
      </c>
      <c r="M113" s="468">
        <v>88226</v>
      </c>
      <c r="N113" s="469">
        <f t="shared" si="17"/>
        <v>40</v>
      </c>
      <c r="O113" s="470">
        <f t="shared" si="18"/>
        <v>108</v>
      </c>
      <c r="P113" s="469">
        <f t="shared" si="19"/>
        <v>39</v>
      </c>
      <c r="Q113" s="498">
        <f t="shared" si="20"/>
        <v>69</v>
      </c>
      <c r="R113" s="486" t="s">
        <v>75</v>
      </c>
      <c r="S113" s="472" t="s">
        <v>76</v>
      </c>
      <c r="T113" s="472" t="s">
        <v>29</v>
      </c>
      <c r="U113" s="466" t="s">
        <v>30</v>
      </c>
      <c r="V113" s="473">
        <v>10</v>
      </c>
      <c r="W113" s="473">
        <f t="shared" si="21"/>
        <v>10.8</v>
      </c>
      <c r="X113" s="474">
        <f t="shared" ref="X113:X119" si="23">W113*19.25</f>
        <v>207.9</v>
      </c>
      <c r="Y113" s="477" t="s">
        <v>77</v>
      </c>
    </row>
    <row r="114" spans="1:25">
      <c r="A114" s="464">
        <v>44323</v>
      </c>
      <c r="B114" s="465" t="s">
        <v>72</v>
      </c>
      <c r="C114" s="465" t="s">
        <v>26</v>
      </c>
      <c r="D114" s="466" t="s">
        <v>97</v>
      </c>
      <c r="E114" s="468">
        <v>88226</v>
      </c>
      <c r="F114" s="468">
        <v>88226</v>
      </c>
      <c r="G114" s="469">
        <f t="shared" si="13"/>
        <v>0</v>
      </c>
      <c r="H114" s="468">
        <v>88226</v>
      </c>
      <c r="I114" s="469">
        <f t="shared" si="14"/>
        <v>0</v>
      </c>
      <c r="J114" s="468">
        <v>88241</v>
      </c>
      <c r="K114" s="469">
        <f t="shared" si="15"/>
        <v>15</v>
      </c>
      <c r="L114" s="469">
        <f t="shared" si="16"/>
        <v>15</v>
      </c>
      <c r="M114" s="468">
        <v>88269</v>
      </c>
      <c r="N114" s="469">
        <f t="shared" si="17"/>
        <v>28</v>
      </c>
      <c r="O114" s="470">
        <f t="shared" si="18"/>
        <v>43</v>
      </c>
      <c r="P114" s="469">
        <f t="shared" si="19"/>
        <v>15</v>
      </c>
      <c r="Q114" s="469">
        <f t="shared" si="20"/>
        <v>28</v>
      </c>
      <c r="R114" s="486" t="s">
        <v>75</v>
      </c>
      <c r="S114" s="472" t="s">
        <v>76</v>
      </c>
      <c r="T114" s="472" t="s">
        <v>29</v>
      </c>
      <c r="U114" s="466" t="s">
        <v>30</v>
      </c>
      <c r="V114" s="473">
        <v>10</v>
      </c>
      <c r="W114" s="473">
        <f t="shared" si="21"/>
        <v>4.3</v>
      </c>
      <c r="X114" s="474">
        <f t="shared" si="23"/>
        <v>82.774999999999991</v>
      </c>
      <c r="Y114" s="477" t="s">
        <v>77</v>
      </c>
    </row>
    <row r="115" spans="1:25">
      <c r="A115" s="464">
        <v>44325</v>
      </c>
      <c r="B115" s="465" t="s">
        <v>72</v>
      </c>
      <c r="C115" s="465" t="s">
        <v>26</v>
      </c>
      <c r="D115" s="466" t="s">
        <v>33</v>
      </c>
      <c r="E115" s="468">
        <v>88269</v>
      </c>
      <c r="F115" s="468">
        <v>88298</v>
      </c>
      <c r="G115" s="469">
        <f t="shared" si="13"/>
        <v>29</v>
      </c>
      <c r="H115" s="468">
        <v>88298</v>
      </c>
      <c r="I115" s="469">
        <f t="shared" si="14"/>
        <v>0</v>
      </c>
      <c r="J115" s="468">
        <v>88322</v>
      </c>
      <c r="K115" s="469">
        <f t="shared" si="15"/>
        <v>24</v>
      </c>
      <c r="L115" s="469">
        <f t="shared" si="16"/>
        <v>24</v>
      </c>
      <c r="M115" s="468">
        <v>88343</v>
      </c>
      <c r="N115" s="469">
        <f t="shared" si="17"/>
        <v>21</v>
      </c>
      <c r="O115" s="470">
        <f t="shared" si="18"/>
        <v>74</v>
      </c>
      <c r="P115" s="469">
        <f t="shared" si="19"/>
        <v>24</v>
      </c>
      <c r="Q115" s="498">
        <f t="shared" si="20"/>
        <v>50</v>
      </c>
      <c r="R115" s="486" t="s">
        <v>75</v>
      </c>
      <c r="S115" s="472" t="s">
        <v>76</v>
      </c>
      <c r="T115" s="472" t="s">
        <v>29</v>
      </c>
      <c r="U115" s="466" t="s">
        <v>30</v>
      </c>
      <c r="V115" s="473">
        <v>10</v>
      </c>
      <c r="W115" s="473">
        <f t="shared" si="21"/>
        <v>7.4</v>
      </c>
      <c r="X115" s="474">
        <f t="shared" si="23"/>
        <v>142.45000000000002</v>
      </c>
      <c r="Y115" s="477" t="s">
        <v>77</v>
      </c>
    </row>
    <row r="116" spans="1:25">
      <c r="A116" s="464">
        <v>44325</v>
      </c>
      <c r="B116" s="465" t="s">
        <v>72</v>
      </c>
      <c r="C116" s="465" t="s">
        <v>26</v>
      </c>
      <c r="D116" s="466" t="s">
        <v>40</v>
      </c>
      <c r="E116" s="468">
        <v>88343</v>
      </c>
      <c r="F116" s="468">
        <v>88372</v>
      </c>
      <c r="G116" s="469">
        <f t="shared" si="13"/>
        <v>29</v>
      </c>
      <c r="H116" s="468">
        <v>88372</v>
      </c>
      <c r="I116" s="469">
        <f t="shared" si="14"/>
        <v>0</v>
      </c>
      <c r="J116" s="468">
        <v>88396</v>
      </c>
      <c r="K116" s="469">
        <f t="shared" si="15"/>
        <v>24</v>
      </c>
      <c r="L116" s="469">
        <f t="shared" si="16"/>
        <v>24</v>
      </c>
      <c r="M116" s="468">
        <v>88435</v>
      </c>
      <c r="N116" s="469">
        <f t="shared" si="17"/>
        <v>39</v>
      </c>
      <c r="O116" s="470">
        <f t="shared" si="18"/>
        <v>92</v>
      </c>
      <c r="P116" s="469">
        <f t="shared" si="19"/>
        <v>24</v>
      </c>
      <c r="Q116" s="498">
        <f t="shared" si="20"/>
        <v>68</v>
      </c>
      <c r="R116" s="486" t="s">
        <v>75</v>
      </c>
      <c r="S116" s="472" t="s">
        <v>76</v>
      </c>
      <c r="T116" s="472" t="s">
        <v>29</v>
      </c>
      <c r="U116" s="466" t="s">
        <v>30</v>
      </c>
      <c r="V116" s="473">
        <v>10</v>
      </c>
      <c r="W116" s="473">
        <f t="shared" si="21"/>
        <v>9.1999999999999993</v>
      </c>
      <c r="X116" s="474">
        <f t="shared" si="23"/>
        <v>177.1</v>
      </c>
      <c r="Y116" s="477" t="s">
        <v>77</v>
      </c>
    </row>
    <row r="117" spans="1:25">
      <c r="A117" s="464">
        <v>44326</v>
      </c>
      <c r="B117" s="465" t="s">
        <v>72</v>
      </c>
      <c r="C117" s="465" t="s">
        <v>26</v>
      </c>
      <c r="D117" s="466" t="s">
        <v>79</v>
      </c>
      <c r="E117" s="468">
        <v>88435</v>
      </c>
      <c r="F117" s="468">
        <v>88464</v>
      </c>
      <c r="G117" s="469">
        <f t="shared" si="13"/>
        <v>29</v>
      </c>
      <c r="H117" s="468">
        <v>88464</v>
      </c>
      <c r="I117" s="469">
        <f t="shared" si="14"/>
        <v>0</v>
      </c>
      <c r="J117" s="468">
        <v>88484</v>
      </c>
      <c r="K117" s="469">
        <f t="shared" si="15"/>
        <v>20</v>
      </c>
      <c r="L117" s="469">
        <f t="shared" si="16"/>
        <v>20</v>
      </c>
      <c r="M117" s="468">
        <v>88484</v>
      </c>
      <c r="N117" s="469">
        <f t="shared" si="17"/>
        <v>0</v>
      </c>
      <c r="O117" s="470">
        <f t="shared" si="18"/>
        <v>49</v>
      </c>
      <c r="P117" s="469">
        <f t="shared" si="19"/>
        <v>20</v>
      </c>
      <c r="Q117" s="469">
        <f t="shared" si="20"/>
        <v>29</v>
      </c>
      <c r="R117" s="486" t="s">
        <v>75</v>
      </c>
      <c r="S117" s="472" t="s">
        <v>76</v>
      </c>
      <c r="T117" s="472" t="s">
        <v>29</v>
      </c>
      <c r="U117" s="466" t="s">
        <v>30</v>
      </c>
      <c r="V117" s="473">
        <v>10</v>
      </c>
      <c r="W117" s="473">
        <f t="shared" si="21"/>
        <v>4.9000000000000004</v>
      </c>
      <c r="X117" s="474">
        <f t="shared" si="23"/>
        <v>94.325000000000003</v>
      </c>
      <c r="Y117" s="477" t="s">
        <v>77</v>
      </c>
    </row>
    <row r="118" spans="1:25">
      <c r="A118" s="464">
        <v>44326</v>
      </c>
      <c r="B118" s="465" t="s">
        <v>72</v>
      </c>
      <c r="C118" s="465" t="s">
        <v>26</v>
      </c>
      <c r="D118" s="466" t="s">
        <v>102</v>
      </c>
      <c r="E118" s="468">
        <v>88484</v>
      </c>
      <c r="F118" s="468">
        <v>88484</v>
      </c>
      <c r="G118" s="469">
        <f t="shared" si="13"/>
        <v>0</v>
      </c>
      <c r="H118" s="468">
        <v>88484</v>
      </c>
      <c r="I118" s="469">
        <f t="shared" si="14"/>
        <v>0</v>
      </c>
      <c r="J118" s="468">
        <v>88489</v>
      </c>
      <c r="K118" s="469">
        <f t="shared" si="15"/>
        <v>5</v>
      </c>
      <c r="L118" s="469">
        <f t="shared" si="16"/>
        <v>5</v>
      </c>
      <c r="M118" s="468">
        <v>88493</v>
      </c>
      <c r="N118" s="469">
        <f t="shared" si="17"/>
        <v>4</v>
      </c>
      <c r="O118" s="470">
        <f t="shared" si="18"/>
        <v>9</v>
      </c>
      <c r="P118" s="469">
        <f t="shared" si="19"/>
        <v>5</v>
      </c>
      <c r="Q118" s="469">
        <f t="shared" si="20"/>
        <v>4</v>
      </c>
      <c r="R118" s="486" t="s">
        <v>75</v>
      </c>
      <c r="S118" s="472" t="s">
        <v>76</v>
      </c>
      <c r="T118" s="472" t="s">
        <v>29</v>
      </c>
      <c r="U118" s="466" t="s">
        <v>30</v>
      </c>
      <c r="V118" s="473">
        <v>10</v>
      </c>
      <c r="W118" s="473">
        <f t="shared" si="21"/>
        <v>0.9</v>
      </c>
      <c r="X118" s="477">
        <f>W118*19.25</f>
        <v>17.324999999999999</v>
      </c>
      <c r="Y118" s="477" t="s">
        <v>77</v>
      </c>
    </row>
    <row r="119" spans="1:25">
      <c r="A119" s="464">
        <v>44326</v>
      </c>
      <c r="B119" s="465" t="s">
        <v>72</v>
      </c>
      <c r="C119" s="465" t="s">
        <v>26</v>
      </c>
      <c r="D119" s="466" t="s">
        <v>95</v>
      </c>
      <c r="E119" s="468">
        <v>88493</v>
      </c>
      <c r="F119" s="468">
        <v>88511</v>
      </c>
      <c r="G119" s="469">
        <f t="shared" si="13"/>
        <v>18</v>
      </c>
      <c r="H119" s="468">
        <v>88511</v>
      </c>
      <c r="I119" s="469">
        <f t="shared" si="14"/>
        <v>0</v>
      </c>
      <c r="J119" s="468">
        <v>88517</v>
      </c>
      <c r="K119" s="469">
        <f t="shared" si="15"/>
        <v>6</v>
      </c>
      <c r="L119" s="469">
        <f t="shared" si="16"/>
        <v>6</v>
      </c>
      <c r="M119" s="467">
        <v>88538</v>
      </c>
      <c r="N119" s="469">
        <f t="shared" si="17"/>
        <v>21</v>
      </c>
      <c r="O119" s="470">
        <f t="shared" si="18"/>
        <v>45</v>
      </c>
      <c r="P119" s="469">
        <f t="shared" si="19"/>
        <v>6</v>
      </c>
      <c r="Q119" s="498">
        <f t="shared" si="20"/>
        <v>39</v>
      </c>
      <c r="R119" s="486" t="s">
        <v>75</v>
      </c>
      <c r="S119" s="472" t="s">
        <v>76</v>
      </c>
      <c r="T119" s="472" t="s">
        <v>29</v>
      </c>
      <c r="U119" s="466" t="s">
        <v>30</v>
      </c>
      <c r="V119" s="473">
        <v>10</v>
      </c>
      <c r="W119" s="473">
        <f t="shared" si="21"/>
        <v>4.5</v>
      </c>
      <c r="X119" s="474">
        <f t="shared" si="23"/>
        <v>86.625</v>
      </c>
      <c r="Y119" s="477" t="s">
        <v>77</v>
      </c>
    </row>
    <row r="120" spans="1:25">
      <c r="A120" s="464">
        <v>44326</v>
      </c>
      <c r="B120" s="465" t="s">
        <v>25</v>
      </c>
      <c r="C120" s="465" t="s">
        <v>26</v>
      </c>
      <c r="D120" s="466" t="s">
        <v>43</v>
      </c>
      <c r="E120" s="467">
        <v>102804</v>
      </c>
      <c r="F120" s="468">
        <v>102822</v>
      </c>
      <c r="G120" s="469">
        <f t="shared" si="13"/>
        <v>18</v>
      </c>
      <c r="H120" s="468">
        <v>102822</v>
      </c>
      <c r="I120" s="469">
        <f t="shared" si="14"/>
        <v>0</v>
      </c>
      <c r="J120" s="468">
        <v>102836</v>
      </c>
      <c r="K120" s="469">
        <f t="shared" si="15"/>
        <v>14</v>
      </c>
      <c r="L120" s="469">
        <f t="shared" si="16"/>
        <v>14</v>
      </c>
      <c r="M120" s="468">
        <v>102850</v>
      </c>
      <c r="N120" s="469">
        <f t="shared" si="17"/>
        <v>14</v>
      </c>
      <c r="O120" s="470">
        <f t="shared" si="18"/>
        <v>46</v>
      </c>
      <c r="P120" s="469">
        <f t="shared" si="19"/>
        <v>14</v>
      </c>
      <c r="Q120" s="498">
        <f t="shared" si="20"/>
        <v>32</v>
      </c>
      <c r="R120" s="471" t="s">
        <v>27</v>
      </c>
      <c r="S120" s="472" t="s">
        <v>28</v>
      </c>
      <c r="T120" s="472" t="s">
        <v>29</v>
      </c>
      <c r="U120" s="466" t="s">
        <v>30</v>
      </c>
      <c r="V120" s="473">
        <v>13</v>
      </c>
      <c r="W120" s="473">
        <f t="shared" si="21"/>
        <v>3.5384615384615383</v>
      </c>
      <c r="X120" s="474">
        <f>W120*21.99</f>
        <v>77.810769230769225</v>
      </c>
      <c r="Y120" s="475" t="s">
        <v>31</v>
      </c>
    </row>
    <row r="121" spans="1:25">
      <c r="A121" s="464">
        <v>44326</v>
      </c>
      <c r="B121" s="465" t="s">
        <v>25</v>
      </c>
      <c r="C121" s="465" t="s">
        <v>26</v>
      </c>
      <c r="D121" s="466" t="s">
        <v>96</v>
      </c>
      <c r="E121" s="468">
        <v>102850</v>
      </c>
      <c r="F121" s="468">
        <v>102862</v>
      </c>
      <c r="G121" s="469">
        <f t="shared" si="13"/>
        <v>12</v>
      </c>
      <c r="H121" s="468">
        <v>102862</v>
      </c>
      <c r="I121" s="469">
        <f t="shared" si="14"/>
        <v>0</v>
      </c>
      <c r="J121" s="468">
        <v>102865</v>
      </c>
      <c r="K121" s="469">
        <f t="shared" si="15"/>
        <v>3</v>
      </c>
      <c r="L121" s="469">
        <f t="shared" si="16"/>
        <v>3</v>
      </c>
      <c r="M121" s="468">
        <v>102887</v>
      </c>
      <c r="N121" s="469">
        <f t="shared" si="17"/>
        <v>22</v>
      </c>
      <c r="O121" s="470">
        <f t="shared" si="18"/>
        <v>37</v>
      </c>
      <c r="P121" s="469">
        <f t="shared" si="19"/>
        <v>3</v>
      </c>
      <c r="Q121" s="498">
        <f t="shared" si="20"/>
        <v>34</v>
      </c>
      <c r="R121" s="471" t="s">
        <v>27</v>
      </c>
      <c r="S121" s="472" t="s">
        <v>28</v>
      </c>
      <c r="T121" s="472" t="s">
        <v>29</v>
      </c>
      <c r="U121" s="466" t="s">
        <v>30</v>
      </c>
      <c r="V121" s="473">
        <v>13</v>
      </c>
      <c r="W121" s="473">
        <f t="shared" si="21"/>
        <v>2.8461538461538463</v>
      </c>
      <c r="X121" s="477">
        <f t="shared" ref="X121:X125" si="24">W121*21.99</f>
        <v>62.586923076923078</v>
      </c>
      <c r="Y121" s="475" t="s">
        <v>31</v>
      </c>
    </row>
    <row r="122" spans="1:25">
      <c r="A122" s="464">
        <v>44326</v>
      </c>
      <c r="B122" s="465" t="s">
        <v>25</v>
      </c>
      <c r="C122" s="465" t="s">
        <v>26</v>
      </c>
      <c r="D122" s="466" t="s">
        <v>40</v>
      </c>
      <c r="E122" s="468">
        <v>102887</v>
      </c>
      <c r="F122" s="468">
        <v>102887</v>
      </c>
      <c r="G122" s="469">
        <f t="shared" si="13"/>
        <v>0</v>
      </c>
      <c r="H122" s="468">
        <v>102887</v>
      </c>
      <c r="I122" s="469">
        <f t="shared" si="14"/>
        <v>0</v>
      </c>
      <c r="J122" s="468">
        <v>102908</v>
      </c>
      <c r="K122" s="469">
        <f t="shared" si="15"/>
        <v>21</v>
      </c>
      <c r="L122" s="469">
        <f t="shared" si="16"/>
        <v>21</v>
      </c>
      <c r="M122" s="468">
        <v>102908</v>
      </c>
      <c r="N122" s="469">
        <f t="shared" si="17"/>
        <v>0</v>
      </c>
      <c r="O122" s="470">
        <f t="shared" si="18"/>
        <v>21</v>
      </c>
      <c r="P122" s="469">
        <f t="shared" si="19"/>
        <v>21</v>
      </c>
      <c r="Q122" s="469">
        <f t="shared" si="20"/>
        <v>0</v>
      </c>
      <c r="R122" s="471" t="s">
        <v>27</v>
      </c>
      <c r="S122" s="472" t="s">
        <v>28</v>
      </c>
      <c r="T122" s="472" t="s">
        <v>29</v>
      </c>
      <c r="U122" s="466" t="s">
        <v>30</v>
      </c>
      <c r="V122" s="473">
        <v>13</v>
      </c>
      <c r="W122" s="473">
        <f t="shared" si="21"/>
        <v>1.6153846153846154</v>
      </c>
      <c r="X122" s="474">
        <f t="shared" si="24"/>
        <v>35.522307692307692</v>
      </c>
      <c r="Y122" s="475" t="s">
        <v>31</v>
      </c>
    </row>
    <row r="123" spans="1:25">
      <c r="A123" s="464">
        <v>44326</v>
      </c>
      <c r="B123" s="465" t="s">
        <v>25</v>
      </c>
      <c r="C123" s="465" t="s">
        <v>26</v>
      </c>
      <c r="D123" s="466" t="s">
        <v>95</v>
      </c>
      <c r="E123" s="468">
        <v>102908</v>
      </c>
      <c r="F123" s="468">
        <v>102908</v>
      </c>
      <c r="G123" s="469">
        <f t="shared" si="13"/>
        <v>0</v>
      </c>
      <c r="H123" s="468">
        <v>102908</v>
      </c>
      <c r="I123" s="469">
        <f t="shared" si="14"/>
        <v>0</v>
      </c>
      <c r="J123" s="468">
        <v>102912</v>
      </c>
      <c r="K123" s="469">
        <f t="shared" si="15"/>
        <v>4</v>
      </c>
      <c r="L123" s="469">
        <f t="shared" si="16"/>
        <v>4</v>
      </c>
      <c r="M123" s="468">
        <v>102926</v>
      </c>
      <c r="N123" s="469">
        <f t="shared" si="17"/>
        <v>14</v>
      </c>
      <c r="O123" s="470">
        <f t="shared" si="18"/>
        <v>18</v>
      </c>
      <c r="P123" s="469">
        <f t="shared" si="19"/>
        <v>4</v>
      </c>
      <c r="Q123" s="469">
        <f t="shared" si="20"/>
        <v>14</v>
      </c>
      <c r="R123" s="471" t="s">
        <v>27</v>
      </c>
      <c r="S123" s="472" t="s">
        <v>28</v>
      </c>
      <c r="T123" s="472" t="s">
        <v>29</v>
      </c>
      <c r="U123" s="466" t="s">
        <v>30</v>
      </c>
      <c r="V123" s="473">
        <v>13</v>
      </c>
      <c r="W123" s="473">
        <f t="shared" si="21"/>
        <v>1.3846153846153846</v>
      </c>
      <c r="X123" s="474">
        <f t="shared" si="24"/>
        <v>30.447692307692304</v>
      </c>
      <c r="Y123" s="475" t="s">
        <v>31</v>
      </c>
    </row>
    <row r="124" spans="1:25">
      <c r="A124" s="464">
        <v>44327</v>
      </c>
      <c r="B124" s="465" t="s">
        <v>25</v>
      </c>
      <c r="C124" s="465" t="s">
        <v>26</v>
      </c>
      <c r="D124" s="466" t="s">
        <v>95</v>
      </c>
      <c r="E124" s="468">
        <v>102926</v>
      </c>
      <c r="F124" s="468">
        <v>102940</v>
      </c>
      <c r="G124" s="469">
        <f t="shared" ref="G124:G164" si="25">F124-E124</f>
        <v>14</v>
      </c>
      <c r="H124" s="468">
        <v>102940</v>
      </c>
      <c r="I124" s="469">
        <f t="shared" ref="I124:I164" si="26">H124-F124</f>
        <v>0</v>
      </c>
      <c r="J124" s="468">
        <v>102943</v>
      </c>
      <c r="K124" s="469">
        <f t="shared" ref="K124:K164" si="27">J124-H124</f>
        <v>3</v>
      </c>
      <c r="L124" s="469">
        <f t="shared" ref="L124:L164" si="28">J124-F124</f>
        <v>3</v>
      </c>
      <c r="M124" s="468">
        <v>102943</v>
      </c>
      <c r="N124" s="469">
        <f t="shared" ref="N124:N164" si="29">M124-J124</f>
        <v>0</v>
      </c>
      <c r="O124" s="470">
        <f t="shared" ref="O124:O164" si="30">+M124-E124</f>
        <v>17</v>
      </c>
      <c r="P124" s="469">
        <f t="shared" ref="P124:P164" si="31">L124</f>
        <v>3</v>
      </c>
      <c r="Q124" s="469">
        <f t="shared" ref="Q124:Q164" si="32">+O124-P124</f>
        <v>14</v>
      </c>
      <c r="R124" s="471" t="s">
        <v>27</v>
      </c>
      <c r="S124" s="472" t="s">
        <v>28</v>
      </c>
      <c r="T124" s="472" t="s">
        <v>29</v>
      </c>
      <c r="U124" s="466" t="s">
        <v>30</v>
      </c>
      <c r="V124" s="473">
        <v>13</v>
      </c>
      <c r="W124" s="473">
        <f t="shared" si="21"/>
        <v>1.3076923076923077</v>
      </c>
      <c r="X124" s="474">
        <f t="shared" si="24"/>
        <v>28.756153846153843</v>
      </c>
      <c r="Y124" s="475" t="s">
        <v>31</v>
      </c>
    </row>
    <row r="125" spans="1:25">
      <c r="A125" s="464">
        <v>44327</v>
      </c>
      <c r="B125" s="465" t="s">
        <v>25</v>
      </c>
      <c r="C125" s="465" t="s">
        <v>26</v>
      </c>
      <c r="D125" s="466" t="s">
        <v>106</v>
      </c>
      <c r="E125" s="468">
        <v>102943</v>
      </c>
      <c r="F125" s="468">
        <v>102943</v>
      </c>
      <c r="G125" s="469">
        <f t="shared" si="25"/>
        <v>0</v>
      </c>
      <c r="H125" s="468">
        <v>102943</v>
      </c>
      <c r="I125" s="469">
        <f t="shared" si="26"/>
        <v>0</v>
      </c>
      <c r="J125" s="468">
        <v>102967</v>
      </c>
      <c r="K125" s="469">
        <f t="shared" si="27"/>
        <v>24</v>
      </c>
      <c r="L125" s="469">
        <f t="shared" si="28"/>
        <v>24</v>
      </c>
      <c r="M125" s="467">
        <v>102992</v>
      </c>
      <c r="N125" s="469">
        <f t="shared" si="29"/>
        <v>25</v>
      </c>
      <c r="O125" s="470">
        <f t="shared" si="30"/>
        <v>49</v>
      </c>
      <c r="P125" s="469">
        <f t="shared" si="31"/>
        <v>24</v>
      </c>
      <c r="Q125" s="469">
        <f t="shared" si="32"/>
        <v>25</v>
      </c>
      <c r="R125" s="471" t="s">
        <v>27</v>
      </c>
      <c r="S125" s="472" t="s">
        <v>28</v>
      </c>
      <c r="T125" s="472" t="s">
        <v>29</v>
      </c>
      <c r="U125" s="466" t="s">
        <v>30</v>
      </c>
      <c r="V125" s="473">
        <v>13</v>
      </c>
      <c r="W125" s="473">
        <f t="shared" si="21"/>
        <v>3.7692307692307692</v>
      </c>
      <c r="X125" s="474">
        <f t="shared" si="24"/>
        <v>82.885384615384609</v>
      </c>
      <c r="Y125" s="475" t="s">
        <v>31</v>
      </c>
    </row>
    <row r="126" spans="1:25">
      <c r="A126" s="464">
        <v>44326</v>
      </c>
      <c r="B126" s="465" t="s">
        <v>35</v>
      </c>
      <c r="C126" s="465" t="s">
        <v>26</v>
      </c>
      <c r="D126" s="466" t="s">
        <v>104</v>
      </c>
      <c r="E126" s="468">
        <v>55502</v>
      </c>
      <c r="F126" s="468">
        <v>55518</v>
      </c>
      <c r="G126" s="469">
        <f t="shared" si="25"/>
        <v>16</v>
      </c>
      <c r="H126" s="468">
        <v>55518</v>
      </c>
      <c r="I126" s="469">
        <f t="shared" si="26"/>
        <v>0</v>
      </c>
      <c r="J126" s="468">
        <v>55529</v>
      </c>
      <c r="K126" s="469">
        <f t="shared" si="27"/>
        <v>11</v>
      </c>
      <c r="L126" s="469">
        <f t="shared" si="28"/>
        <v>11</v>
      </c>
      <c r="M126" s="468">
        <v>55575</v>
      </c>
      <c r="N126" s="469">
        <f t="shared" si="29"/>
        <v>46</v>
      </c>
      <c r="O126" s="470">
        <f t="shared" si="30"/>
        <v>73</v>
      </c>
      <c r="P126" s="469">
        <f t="shared" si="31"/>
        <v>11</v>
      </c>
      <c r="Q126" s="498">
        <f t="shared" si="32"/>
        <v>62</v>
      </c>
      <c r="R126" s="476" t="s">
        <v>37</v>
      </c>
      <c r="S126" s="472" t="s">
        <v>38</v>
      </c>
      <c r="T126" s="472" t="s">
        <v>29</v>
      </c>
      <c r="U126" s="466" t="s">
        <v>30</v>
      </c>
      <c r="V126" s="473">
        <v>12</v>
      </c>
      <c r="W126" s="473">
        <f t="shared" si="21"/>
        <v>6.083333333333333</v>
      </c>
      <c r="X126" s="474">
        <f>W126*20.09</f>
        <v>122.21416666666666</v>
      </c>
      <c r="Y126" s="477" t="s">
        <v>39</v>
      </c>
    </row>
    <row r="127" spans="1:25">
      <c r="A127" s="464">
        <v>44327</v>
      </c>
      <c r="B127" s="465" t="s">
        <v>35</v>
      </c>
      <c r="C127" s="465" t="s">
        <v>26</v>
      </c>
      <c r="D127" s="466" t="s">
        <v>41</v>
      </c>
      <c r="E127" s="468">
        <v>55575</v>
      </c>
      <c r="F127" s="468">
        <v>55590</v>
      </c>
      <c r="G127" s="469">
        <f t="shared" si="25"/>
        <v>15</v>
      </c>
      <c r="H127" s="468">
        <v>55590</v>
      </c>
      <c r="I127" s="469">
        <f t="shared" si="26"/>
        <v>0</v>
      </c>
      <c r="J127" s="468">
        <v>55606</v>
      </c>
      <c r="K127" s="469">
        <f t="shared" si="27"/>
        <v>16</v>
      </c>
      <c r="L127" s="469">
        <f t="shared" si="28"/>
        <v>16</v>
      </c>
      <c r="M127" s="467">
        <v>55627</v>
      </c>
      <c r="N127" s="469">
        <f t="shared" si="29"/>
        <v>21</v>
      </c>
      <c r="O127" s="470">
        <f t="shared" si="30"/>
        <v>52</v>
      </c>
      <c r="P127" s="469">
        <f t="shared" si="31"/>
        <v>16</v>
      </c>
      <c r="Q127" s="498">
        <f t="shared" si="32"/>
        <v>36</v>
      </c>
      <c r="R127" s="476" t="s">
        <v>37</v>
      </c>
      <c r="S127" s="472" t="s">
        <v>38</v>
      </c>
      <c r="T127" s="472" t="s">
        <v>29</v>
      </c>
      <c r="U127" s="466" t="s">
        <v>30</v>
      </c>
      <c r="V127" s="473">
        <v>12</v>
      </c>
      <c r="W127" s="473">
        <f t="shared" si="21"/>
        <v>4.333333333333333</v>
      </c>
      <c r="X127" s="474">
        <f>W127*20.09</f>
        <v>87.056666666666658</v>
      </c>
      <c r="Y127" s="477" t="s">
        <v>39</v>
      </c>
    </row>
    <row r="128" spans="1:25">
      <c r="A128" s="464">
        <v>44326</v>
      </c>
      <c r="B128" s="465" t="s">
        <v>42</v>
      </c>
      <c r="C128" s="465" t="s">
        <v>26</v>
      </c>
      <c r="D128" s="466" t="s">
        <v>135</v>
      </c>
      <c r="E128" s="467">
        <v>41458</v>
      </c>
      <c r="F128" s="468">
        <v>41478</v>
      </c>
      <c r="G128" s="469">
        <f t="shared" si="25"/>
        <v>20</v>
      </c>
      <c r="H128" s="468">
        <v>41478</v>
      </c>
      <c r="I128" s="469">
        <f t="shared" si="26"/>
        <v>0</v>
      </c>
      <c r="J128" s="468">
        <v>41499</v>
      </c>
      <c r="K128" s="469">
        <f t="shared" si="27"/>
        <v>21</v>
      </c>
      <c r="L128" s="469">
        <f t="shared" si="28"/>
        <v>21</v>
      </c>
      <c r="M128" s="468">
        <v>41499</v>
      </c>
      <c r="N128" s="469">
        <f t="shared" si="29"/>
        <v>0</v>
      </c>
      <c r="O128" s="470">
        <f t="shared" si="30"/>
        <v>41</v>
      </c>
      <c r="P128" s="469">
        <f t="shared" si="31"/>
        <v>21</v>
      </c>
      <c r="Q128" s="469">
        <f t="shared" si="32"/>
        <v>20</v>
      </c>
      <c r="R128" s="478" t="s">
        <v>44</v>
      </c>
      <c r="S128" s="472" t="s">
        <v>45</v>
      </c>
      <c r="T128" s="472" t="s">
        <v>29</v>
      </c>
      <c r="U128" s="466" t="s">
        <v>30</v>
      </c>
      <c r="V128" s="473">
        <v>15</v>
      </c>
      <c r="W128" s="473">
        <f t="shared" si="21"/>
        <v>2.7333333333333334</v>
      </c>
      <c r="X128" s="474">
        <f>W128*19.05</f>
        <v>52.07</v>
      </c>
      <c r="Y128" s="477" t="s">
        <v>46</v>
      </c>
    </row>
    <row r="129" spans="1:25">
      <c r="A129" s="464">
        <v>44326</v>
      </c>
      <c r="B129" s="465" t="s">
        <v>42</v>
      </c>
      <c r="C129" s="465" t="s">
        <v>26</v>
      </c>
      <c r="D129" s="466" t="s">
        <v>36</v>
      </c>
      <c r="E129" s="468">
        <v>41499</v>
      </c>
      <c r="F129" s="468">
        <v>41519</v>
      </c>
      <c r="G129" s="469">
        <f t="shared" si="25"/>
        <v>20</v>
      </c>
      <c r="H129" s="468">
        <v>41519</v>
      </c>
      <c r="I129" s="469">
        <f t="shared" si="26"/>
        <v>0</v>
      </c>
      <c r="J129" s="468">
        <v>41526</v>
      </c>
      <c r="K129" s="469">
        <f t="shared" si="27"/>
        <v>7</v>
      </c>
      <c r="L129" s="469">
        <f t="shared" si="28"/>
        <v>7</v>
      </c>
      <c r="M129" s="468">
        <v>41552</v>
      </c>
      <c r="N129" s="469">
        <f t="shared" si="29"/>
        <v>26</v>
      </c>
      <c r="O129" s="470">
        <f t="shared" si="30"/>
        <v>53</v>
      </c>
      <c r="P129" s="469">
        <f t="shared" si="31"/>
        <v>7</v>
      </c>
      <c r="Q129" s="498">
        <f t="shared" si="32"/>
        <v>46</v>
      </c>
      <c r="R129" s="478" t="s">
        <v>44</v>
      </c>
      <c r="S129" s="472" t="s">
        <v>45</v>
      </c>
      <c r="T129" s="472" t="s">
        <v>29</v>
      </c>
      <c r="U129" s="466" t="s">
        <v>30</v>
      </c>
      <c r="V129" s="473">
        <v>15</v>
      </c>
      <c r="W129" s="473">
        <f t="shared" si="21"/>
        <v>3.5333333333333332</v>
      </c>
      <c r="X129" s="474">
        <f>W129*19.05</f>
        <v>67.31</v>
      </c>
      <c r="Y129" s="477" t="s">
        <v>46</v>
      </c>
    </row>
    <row r="130" spans="1:25">
      <c r="A130" s="464">
        <v>44327</v>
      </c>
      <c r="B130" s="465" t="s">
        <v>42</v>
      </c>
      <c r="C130" s="465" t="s">
        <v>26</v>
      </c>
      <c r="D130" s="466" t="s">
        <v>137</v>
      </c>
      <c r="E130" s="468">
        <v>41552</v>
      </c>
      <c r="F130" s="468">
        <v>41576</v>
      </c>
      <c r="G130" s="469">
        <f t="shared" si="25"/>
        <v>24</v>
      </c>
      <c r="H130" s="468">
        <v>41576</v>
      </c>
      <c r="I130" s="469">
        <f t="shared" si="26"/>
        <v>0</v>
      </c>
      <c r="J130" s="468">
        <v>41590</v>
      </c>
      <c r="K130" s="469">
        <f t="shared" si="27"/>
        <v>14</v>
      </c>
      <c r="L130" s="469">
        <f t="shared" si="28"/>
        <v>14</v>
      </c>
      <c r="M130" s="468">
        <v>41590</v>
      </c>
      <c r="N130" s="469">
        <f t="shared" si="29"/>
        <v>0</v>
      </c>
      <c r="O130" s="470">
        <f t="shared" si="30"/>
        <v>38</v>
      </c>
      <c r="P130" s="469">
        <f t="shared" si="31"/>
        <v>14</v>
      </c>
      <c r="Q130" s="469">
        <f t="shared" si="32"/>
        <v>24</v>
      </c>
      <c r="R130" s="478" t="s">
        <v>44</v>
      </c>
      <c r="S130" s="472" t="s">
        <v>45</v>
      </c>
      <c r="T130" s="472" t="s">
        <v>29</v>
      </c>
      <c r="U130" s="466" t="s">
        <v>30</v>
      </c>
      <c r="V130" s="473">
        <v>15</v>
      </c>
      <c r="W130" s="473">
        <f t="shared" si="21"/>
        <v>2.5333333333333332</v>
      </c>
      <c r="X130" s="474">
        <f>W130*19.05</f>
        <v>48.26</v>
      </c>
      <c r="Y130" s="477" t="s">
        <v>46</v>
      </c>
    </row>
    <row r="131" spans="1:25">
      <c r="A131" s="464">
        <v>44327</v>
      </c>
      <c r="B131" s="465" t="s">
        <v>42</v>
      </c>
      <c r="C131" s="465" t="s">
        <v>26</v>
      </c>
      <c r="D131" s="480" t="s">
        <v>107</v>
      </c>
      <c r="E131" s="468">
        <v>41590</v>
      </c>
      <c r="F131" s="468">
        <v>41610</v>
      </c>
      <c r="G131" s="469">
        <f t="shared" si="25"/>
        <v>20</v>
      </c>
      <c r="H131" s="468">
        <v>41610</v>
      </c>
      <c r="I131" s="469">
        <f t="shared" si="26"/>
        <v>0</v>
      </c>
      <c r="J131" s="468">
        <v>41629</v>
      </c>
      <c r="K131" s="469">
        <f t="shared" si="27"/>
        <v>19</v>
      </c>
      <c r="L131" s="469">
        <f t="shared" si="28"/>
        <v>19</v>
      </c>
      <c r="M131" s="467">
        <v>41650</v>
      </c>
      <c r="N131" s="469">
        <f t="shared" si="29"/>
        <v>21</v>
      </c>
      <c r="O131" s="470">
        <f t="shared" si="30"/>
        <v>60</v>
      </c>
      <c r="P131" s="469">
        <f t="shared" si="31"/>
        <v>19</v>
      </c>
      <c r="Q131" s="498">
        <f t="shared" si="32"/>
        <v>41</v>
      </c>
      <c r="R131" s="478" t="s">
        <v>44</v>
      </c>
      <c r="S131" s="472" t="s">
        <v>45</v>
      </c>
      <c r="T131" s="472" t="s">
        <v>29</v>
      </c>
      <c r="U131" s="466" t="s">
        <v>30</v>
      </c>
      <c r="V131" s="473">
        <v>15</v>
      </c>
      <c r="W131" s="473">
        <f t="shared" si="21"/>
        <v>4</v>
      </c>
      <c r="X131" s="474">
        <f>W131*19.05</f>
        <v>76.2</v>
      </c>
      <c r="Y131" s="477" t="s">
        <v>46</v>
      </c>
    </row>
    <row r="132" spans="1:25">
      <c r="A132" s="464">
        <v>44326</v>
      </c>
      <c r="B132" s="465" t="s">
        <v>48</v>
      </c>
      <c r="C132" s="465" t="s">
        <v>26</v>
      </c>
      <c r="D132" s="466" t="s">
        <v>49</v>
      </c>
      <c r="E132" s="467">
        <v>59930</v>
      </c>
      <c r="F132" s="468">
        <v>59947</v>
      </c>
      <c r="G132" s="469">
        <f t="shared" si="25"/>
        <v>17</v>
      </c>
      <c r="H132" s="468">
        <v>59947</v>
      </c>
      <c r="I132" s="469">
        <f t="shared" si="26"/>
        <v>0</v>
      </c>
      <c r="J132" s="468">
        <v>59963</v>
      </c>
      <c r="K132" s="469">
        <f t="shared" si="27"/>
        <v>16</v>
      </c>
      <c r="L132" s="469">
        <f t="shared" si="28"/>
        <v>16</v>
      </c>
      <c r="M132" s="468">
        <v>59966</v>
      </c>
      <c r="N132" s="469">
        <f t="shared" si="29"/>
        <v>3</v>
      </c>
      <c r="O132" s="470">
        <f t="shared" si="30"/>
        <v>36</v>
      </c>
      <c r="P132" s="469">
        <f t="shared" si="31"/>
        <v>16</v>
      </c>
      <c r="Q132" s="469">
        <f t="shared" si="32"/>
        <v>20</v>
      </c>
      <c r="R132" s="479" t="s">
        <v>50</v>
      </c>
      <c r="S132" s="472" t="s">
        <v>51</v>
      </c>
      <c r="T132" s="472" t="s">
        <v>29</v>
      </c>
      <c r="U132" s="466" t="s">
        <v>30</v>
      </c>
      <c r="V132" s="473">
        <v>8</v>
      </c>
      <c r="W132" s="473">
        <f t="shared" si="21"/>
        <v>4.5</v>
      </c>
      <c r="X132" s="477">
        <f>W132*21.69</f>
        <v>97.605000000000004</v>
      </c>
      <c r="Y132" s="475" t="s">
        <v>52</v>
      </c>
    </row>
    <row r="133" spans="1:25">
      <c r="A133" s="464">
        <v>44327</v>
      </c>
      <c r="B133" s="480" t="s">
        <v>48</v>
      </c>
      <c r="C133" s="465" t="s">
        <v>26</v>
      </c>
      <c r="D133" s="480" t="s">
        <v>53</v>
      </c>
      <c r="E133" s="468">
        <v>59966</v>
      </c>
      <c r="F133" s="468">
        <v>59969</v>
      </c>
      <c r="G133" s="469">
        <f t="shared" si="25"/>
        <v>3</v>
      </c>
      <c r="H133" s="468">
        <v>59969</v>
      </c>
      <c r="I133" s="469">
        <f t="shared" si="26"/>
        <v>0</v>
      </c>
      <c r="J133" s="468">
        <v>59982</v>
      </c>
      <c r="K133" s="469">
        <f t="shared" si="27"/>
        <v>13</v>
      </c>
      <c r="L133" s="469">
        <f t="shared" si="28"/>
        <v>13</v>
      </c>
      <c r="M133" s="467">
        <v>59995</v>
      </c>
      <c r="N133" s="469">
        <f t="shared" si="29"/>
        <v>13</v>
      </c>
      <c r="O133" s="470">
        <f t="shared" si="30"/>
        <v>29</v>
      </c>
      <c r="P133" s="469">
        <f t="shared" si="31"/>
        <v>13</v>
      </c>
      <c r="Q133" s="469">
        <f t="shared" si="32"/>
        <v>16</v>
      </c>
      <c r="R133" s="479" t="s">
        <v>50</v>
      </c>
      <c r="S133" s="472" t="s">
        <v>51</v>
      </c>
      <c r="T133" s="472" t="s">
        <v>29</v>
      </c>
      <c r="U133" s="466" t="s">
        <v>30</v>
      </c>
      <c r="V133" s="473">
        <v>8</v>
      </c>
      <c r="W133" s="473">
        <f t="shared" ref="W133:W196" si="33">+O133/V133</f>
        <v>3.625</v>
      </c>
      <c r="X133" s="477">
        <f>W133*21.69</f>
        <v>78.626249999999999</v>
      </c>
      <c r="Y133" s="475" t="s">
        <v>52</v>
      </c>
    </row>
    <row r="134" spans="1:25">
      <c r="A134" s="464">
        <v>44326</v>
      </c>
      <c r="B134" s="465" t="s">
        <v>55</v>
      </c>
      <c r="C134" s="465" t="s">
        <v>26</v>
      </c>
      <c r="D134" s="466" t="s">
        <v>56</v>
      </c>
      <c r="E134" s="467">
        <v>111272</v>
      </c>
      <c r="F134" s="468">
        <v>111288</v>
      </c>
      <c r="G134" s="469">
        <f t="shared" si="25"/>
        <v>16</v>
      </c>
      <c r="H134" s="468">
        <v>111288</v>
      </c>
      <c r="I134" s="469">
        <f t="shared" si="26"/>
        <v>0</v>
      </c>
      <c r="J134" s="468">
        <v>111302</v>
      </c>
      <c r="K134" s="469">
        <f t="shared" si="27"/>
        <v>14</v>
      </c>
      <c r="L134" s="469">
        <f t="shared" si="28"/>
        <v>14</v>
      </c>
      <c r="M134" s="468">
        <v>111307</v>
      </c>
      <c r="N134" s="469">
        <f t="shared" si="29"/>
        <v>5</v>
      </c>
      <c r="O134" s="468">
        <f t="shared" si="30"/>
        <v>35</v>
      </c>
      <c r="P134" s="469">
        <f t="shared" si="31"/>
        <v>14</v>
      </c>
      <c r="Q134" s="469">
        <f t="shared" si="32"/>
        <v>21</v>
      </c>
      <c r="R134" s="481" t="s">
        <v>57</v>
      </c>
      <c r="S134" s="472" t="s">
        <v>51</v>
      </c>
      <c r="T134" s="472" t="s">
        <v>29</v>
      </c>
      <c r="U134" s="465" t="s">
        <v>30</v>
      </c>
      <c r="V134" s="482">
        <v>7</v>
      </c>
      <c r="W134" s="482">
        <f t="shared" si="33"/>
        <v>5</v>
      </c>
      <c r="X134" s="483">
        <f>W134*21.59</f>
        <v>107.95</v>
      </c>
      <c r="Y134" s="483" t="s">
        <v>58</v>
      </c>
    </row>
    <row r="135" spans="1:25">
      <c r="A135" s="464">
        <v>44327</v>
      </c>
      <c r="B135" s="465" t="s">
        <v>55</v>
      </c>
      <c r="C135" s="465" t="s">
        <v>26</v>
      </c>
      <c r="D135" s="465" t="s">
        <v>59</v>
      </c>
      <c r="E135" s="468">
        <v>111307</v>
      </c>
      <c r="F135" s="468">
        <v>111311</v>
      </c>
      <c r="G135" s="469">
        <f t="shared" si="25"/>
        <v>4</v>
      </c>
      <c r="H135" s="468">
        <v>111311</v>
      </c>
      <c r="I135" s="469">
        <f t="shared" si="26"/>
        <v>0</v>
      </c>
      <c r="J135" s="468">
        <v>111333</v>
      </c>
      <c r="K135" s="469">
        <f t="shared" si="27"/>
        <v>22</v>
      </c>
      <c r="L135" s="469">
        <f t="shared" si="28"/>
        <v>22</v>
      </c>
      <c r="M135" s="467">
        <v>111351</v>
      </c>
      <c r="N135" s="469">
        <f t="shared" si="29"/>
        <v>18</v>
      </c>
      <c r="O135" s="470">
        <f t="shared" si="30"/>
        <v>44</v>
      </c>
      <c r="P135" s="469">
        <f t="shared" si="31"/>
        <v>22</v>
      </c>
      <c r="Q135" s="469">
        <f t="shared" si="32"/>
        <v>22</v>
      </c>
      <c r="R135" s="481" t="s">
        <v>57</v>
      </c>
      <c r="S135" s="472" t="s">
        <v>51</v>
      </c>
      <c r="T135" s="472" t="s">
        <v>29</v>
      </c>
      <c r="U135" s="466" t="s">
        <v>30</v>
      </c>
      <c r="V135" s="473">
        <v>7</v>
      </c>
      <c r="W135" s="473">
        <f t="shared" si="33"/>
        <v>6.2857142857142856</v>
      </c>
      <c r="X135" s="477">
        <f>W135*21.59</f>
        <v>135.70857142857142</v>
      </c>
      <c r="Y135" s="477" t="s">
        <v>58</v>
      </c>
    </row>
    <row r="136" spans="1:25">
      <c r="A136" s="464">
        <v>44326</v>
      </c>
      <c r="B136" s="465" t="s">
        <v>60</v>
      </c>
      <c r="C136" s="465" t="s">
        <v>26</v>
      </c>
      <c r="D136" s="465" t="s">
        <v>61</v>
      </c>
      <c r="E136" s="467">
        <v>175138</v>
      </c>
      <c r="F136" s="468">
        <v>175148</v>
      </c>
      <c r="G136" s="469">
        <f t="shared" si="25"/>
        <v>10</v>
      </c>
      <c r="H136" s="468">
        <v>175148</v>
      </c>
      <c r="I136" s="469">
        <f t="shared" si="26"/>
        <v>0</v>
      </c>
      <c r="J136" s="468">
        <v>175160</v>
      </c>
      <c r="K136" s="469">
        <f t="shared" si="27"/>
        <v>12</v>
      </c>
      <c r="L136" s="469">
        <f t="shared" si="28"/>
        <v>12</v>
      </c>
      <c r="M136" s="468">
        <v>175171</v>
      </c>
      <c r="N136" s="469">
        <f t="shared" si="29"/>
        <v>11</v>
      </c>
      <c r="O136" s="470">
        <f t="shared" si="30"/>
        <v>33</v>
      </c>
      <c r="P136" s="469">
        <f t="shared" si="31"/>
        <v>12</v>
      </c>
      <c r="Q136" s="469">
        <f t="shared" si="32"/>
        <v>21</v>
      </c>
      <c r="R136" s="484" t="s">
        <v>62</v>
      </c>
      <c r="S136" s="472" t="s">
        <v>51</v>
      </c>
      <c r="T136" s="472" t="s">
        <v>29</v>
      </c>
      <c r="U136" s="466" t="s">
        <v>30</v>
      </c>
      <c r="V136" s="473">
        <v>7</v>
      </c>
      <c r="W136" s="473">
        <f t="shared" si="33"/>
        <v>4.7142857142857144</v>
      </c>
      <c r="X136" s="477">
        <f>W136*19.85</f>
        <v>93.578571428571436</v>
      </c>
      <c r="Y136" s="483" t="s">
        <v>63</v>
      </c>
    </row>
    <row r="137" spans="1:25">
      <c r="A137" s="464">
        <v>44327</v>
      </c>
      <c r="B137" s="465" t="s">
        <v>60</v>
      </c>
      <c r="C137" s="465" t="s">
        <v>26</v>
      </c>
      <c r="D137" s="465" t="s">
        <v>64</v>
      </c>
      <c r="E137" s="468">
        <v>175171</v>
      </c>
      <c r="F137" s="468">
        <v>175183</v>
      </c>
      <c r="G137" s="469">
        <f t="shared" si="25"/>
        <v>12</v>
      </c>
      <c r="H137" s="468">
        <v>175183</v>
      </c>
      <c r="I137" s="469">
        <f t="shared" si="26"/>
        <v>0</v>
      </c>
      <c r="J137" s="468">
        <v>175195</v>
      </c>
      <c r="K137" s="469">
        <f t="shared" si="27"/>
        <v>12</v>
      </c>
      <c r="L137" s="469">
        <f t="shared" si="28"/>
        <v>12</v>
      </c>
      <c r="M137" s="467">
        <v>175203</v>
      </c>
      <c r="N137" s="469">
        <f t="shared" si="29"/>
        <v>8</v>
      </c>
      <c r="O137" s="470">
        <f t="shared" si="30"/>
        <v>32</v>
      </c>
      <c r="P137" s="469">
        <f t="shared" si="31"/>
        <v>12</v>
      </c>
      <c r="Q137" s="469">
        <f t="shared" si="32"/>
        <v>20</v>
      </c>
      <c r="R137" s="484" t="s">
        <v>62</v>
      </c>
      <c r="S137" s="472" t="s">
        <v>51</v>
      </c>
      <c r="T137" s="472" t="s">
        <v>29</v>
      </c>
      <c r="U137" s="466" t="s">
        <v>30</v>
      </c>
      <c r="V137" s="473">
        <v>7</v>
      </c>
      <c r="W137" s="473">
        <f t="shared" si="33"/>
        <v>4.5714285714285712</v>
      </c>
      <c r="X137" s="477">
        <f>W137*19.85</f>
        <v>90.742857142857147</v>
      </c>
      <c r="Y137" s="483" t="s">
        <v>65</v>
      </c>
    </row>
    <row r="138" spans="1:25">
      <c r="A138" s="464">
        <v>44327</v>
      </c>
      <c r="B138" s="480" t="s">
        <v>126</v>
      </c>
      <c r="C138" s="465" t="s">
        <v>26</v>
      </c>
      <c r="D138" s="466" t="s">
        <v>106</v>
      </c>
      <c r="E138" s="467">
        <v>182252</v>
      </c>
      <c r="F138" s="468">
        <v>182292</v>
      </c>
      <c r="G138" s="469">
        <f t="shared" si="25"/>
        <v>40</v>
      </c>
      <c r="H138" s="468">
        <v>182292</v>
      </c>
      <c r="I138" s="469">
        <f t="shared" si="26"/>
        <v>0</v>
      </c>
      <c r="J138" s="468">
        <v>182309</v>
      </c>
      <c r="K138" s="469">
        <f>J138-H138</f>
        <v>17</v>
      </c>
      <c r="L138" s="469">
        <f t="shared" si="28"/>
        <v>17</v>
      </c>
      <c r="M138" s="467">
        <v>182330</v>
      </c>
      <c r="N138" s="469">
        <f t="shared" si="29"/>
        <v>21</v>
      </c>
      <c r="O138" s="470">
        <f t="shared" si="30"/>
        <v>78</v>
      </c>
      <c r="P138" s="469">
        <f t="shared" si="31"/>
        <v>17</v>
      </c>
      <c r="Q138" s="498">
        <f t="shared" si="32"/>
        <v>61</v>
      </c>
      <c r="R138" s="489" t="s">
        <v>127</v>
      </c>
      <c r="S138" s="472" t="s">
        <v>28</v>
      </c>
      <c r="T138" s="472" t="s">
        <v>29</v>
      </c>
      <c r="U138" s="466" t="s">
        <v>30</v>
      </c>
      <c r="V138" s="473">
        <v>12</v>
      </c>
      <c r="W138" s="473">
        <f t="shared" si="33"/>
        <v>6.5</v>
      </c>
      <c r="X138" s="474">
        <f>W138*19.17</f>
        <v>124.60500000000002</v>
      </c>
      <c r="Y138" s="475" t="s">
        <v>128</v>
      </c>
    </row>
    <row r="139" spans="1:25">
      <c r="A139" s="464">
        <v>44326</v>
      </c>
      <c r="B139" s="465" t="s">
        <v>68</v>
      </c>
      <c r="C139" s="465" t="s">
        <v>26</v>
      </c>
      <c r="D139" s="466" t="s">
        <v>69</v>
      </c>
      <c r="E139" s="467">
        <v>232239</v>
      </c>
      <c r="F139" s="468">
        <v>232252</v>
      </c>
      <c r="G139" s="469">
        <f t="shared" si="25"/>
        <v>13</v>
      </c>
      <c r="H139" s="468">
        <v>232252</v>
      </c>
      <c r="I139" s="469">
        <f t="shared" si="26"/>
        <v>0</v>
      </c>
      <c r="J139" s="468">
        <v>232264</v>
      </c>
      <c r="K139" s="469">
        <f t="shared" si="27"/>
        <v>12</v>
      </c>
      <c r="L139" s="469">
        <f t="shared" si="28"/>
        <v>12</v>
      </c>
      <c r="M139" s="468">
        <v>232274</v>
      </c>
      <c r="N139" s="469">
        <f t="shared" si="29"/>
        <v>10</v>
      </c>
      <c r="O139" s="470">
        <f t="shared" si="30"/>
        <v>35</v>
      </c>
      <c r="P139" s="469">
        <f t="shared" si="31"/>
        <v>12</v>
      </c>
      <c r="Q139" s="498">
        <f t="shared" si="32"/>
        <v>23</v>
      </c>
      <c r="R139" s="485" t="s">
        <v>70</v>
      </c>
      <c r="S139" s="472" t="s">
        <v>51</v>
      </c>
      <c r="T139" s="472" t="s">
        <v>29</v>
      </c>
      <c r="U139" s="466" t="s">
        <v>30</v>
      </c>
      <c r="V139" s="473">
        <v>7</v>
      </c>
      <c r="W139" s="473">
        <f t="shared" si="33"/>
        <v>5</v>
      </c>
      <c r="X139" s="477">
        <f>W139*19.99</f>
        <v>99.949999999999989</v>
      </c>
      <c r="Y139" s="477" t="s">
        <v>67</v>
      </c>
    </row>
    <row r="140" spans="1:25">
      <c r="A140" s="464">
        <v>44327</v>
      </c>
      <c r="B140" s="465" t="s">
        <v>68</v>
      </c>
      <c r="C140" s="465" t="s">
        <v>26</v>
      </c>
      <c r="D140" s="466" t="s">
        <v>71</v>
      </c>
      <c r="E140" s="468">
        <v>232274</v>
      </c>
      <c r="F140" s="468">
        <v>232282</v>
      </c>
      <c r="G140" s="469">
        <f t="shared" si="25"/>
        <v>8</v>
      </c>
      <c r="H140" s="468">
        <v>232282</v>
      </c>
      <c r="I140" s="469">
        <f t="shared" si="26"/>
        <v>0</v>
      </c>
      <c r="J140" s="468">
        <v>232293</v>
      </c>
      <c r="K140" s="469">
        <f t="shared" si="27"/>
        <v>11</v>
      </c>
      <c r="L140" s="469">
        <f t="shared" si="28"/>
        <v>11</v>
      </c>
      <c r="M140" s="467">
        <v>232309</v>
      </c>
      <c r="N140" s="469">
        <f t="shared" si="29"/>
        <v>16</v>
      </c>
      <c r="O140" s="470">
        <f t="shared" si="30"/>
        <v>35</v>
      </c>
      <c r="P140" s="469">
        <f t="shared" si="31"/>
        <v>11</v>
      </c>
      <c r="Q140" s="469">
        <f t="shared" si="32"/>
        <v>24</v>
      </c>
      <c r="R140" s="485" t="s">
        <v>70</v>
      </c>
      <c r="S140" s="472" t="s">
        <v>51</v>
      </c>
      <c r="T140" s="472" t="s">
        <v>29</v>
      </c>
      <c r="U140" s="466" t="s">
        <v>30</v>
      </c>
      <c r="V140" s="473">
        <v>7</v>
      </c>
      <c r="W140" s="473">
        <f t="shared" si="33"/>
        <v>5</v>
      </c>
      <c r="X140" s="477">
        <f>W140*19.99</f>
        <v>99.949999999999989</v>
      </c>
      <c r="Y140" s="477" t="s">
        <v>67</v>
      </c>
    </row>
    <row r="141" spans="1:25">
      <c r="A141" s="464">
        <v>44326</v>
      </c>
      <c r="B141" s="465" t="s">
        <v>72</v>
      </c>
      <c r="C141" s="465" t="s">
        <v>26</v>
      </c>
      <c r="D141" s="466" t="s">
        <v>78</v>
      </c>
      <c r="E141" s="468">
        <v>88567</v>
      </c>
      <c r="F141" s="468">
        <v>88596</v>
      </c>
      <c r="G141" s="469">
        <f t="shared" si="25"/>
        <v>29</v>
      </c>
      <c r="H141" s="468">
        <v>88596</v>
      </c>
      <c r="I141" s="469">
        <f t="shared" si="26"/>
        <v>0</v>
      </c>
      <c r="J141" s="468">
        <v>88640</v>
      </c>
      <c r="K141" s="469">
        <f t="shared" si="27"/>
        <v>44</v>
      </c>
      <c r="L141" s="469">
        <f t="shared" si="28"/>
        <v>44</v>
      </c>
      <c r="M141" s="468">
        <v>88676</v>
      </c>
      <c r="N141" s="469">
        <f t="shared" si="29"/>
        <v>36</v>
      </c>
      <c r="O141" s="470">
        <f t="shared" si="30"/>
        <v>109</v>
      </c>
      <c r="P141" s="469">
        <f t="shared" si="31"/>
        <v>44</v>
      </c>
      <c r="Q141" s="498">
        <f t="shared" si="32"/>
        <v>65</v>
      </c>
      <c r="R141" s="486" t="s">
        <v>75</v>
      </c>
      <c r="S141" s="472" t="s">
        <v>76</v>
      </c>
      <c r="T141" s="472" t="s">
        <v>29</v>
      </c>
      <c r="U141" s="466" t="s">
        <v>30</v>
      </c>
      <c r="V141" s="473">
        <v>10</v>
      </c>
      <c r="W141" s="473">
        <f t="shared" si="33"/>
        <v>10.9</v>
      </c>
      <c r="X141" s="474">
        <f t="shared" ref="X141:X143" si="34">W141*19.29</f>
        <v>210.261</v>
      </c>
      <c r="Y141" s="477" t="s">
        <v>77</v>
      </c>
    </row>
    <row r="142" spans="1:25">
      <c r="A142" s="464">
        <v>44327</v>
      </c>
      <c r="B142" s="465" t="s">
        <v>72</v>
      </c>
      <c r="C142" s="465" t="s">
        <v>26</v>
      </c>
      <c r="D142" s="466" t="s">
        <v>79</v>
      </c>
      <c r="E142" s="468">
        <v>88676</v>
      </c>
      <c r="F142" s="468">
        <v>88705</v>
      </c>
      <c r="G142" s="469">
        <f t="shared" si="25"/>
        <v>29</v>
      </c>
      <c r="H142" s="468">
        <v>88705</v>
      </c>
      <c r="I142" s="469">
        <f t="shared" si="26"/>
        <v>0</v>
      </c>
      <c r="J142" s="468">
        <v>88725</v>
      </c>
      <c r="K142" s="469">
        <f t="shared" si="27"/>
        <v>20</v>
      </c>
      <c r="L142" s="469">
        <f t="shared" si="28"/>
        <v>20</v>
      </c>
      <c r="M142" s="468">
        <v>88725</v>
      </c>
      <c r="N142" s="469">
        <f t="shared" si="29"/>
        <v>0</v>
      </c>
      <c r="O142" s="470">
        <f t="shared" si="30"/>
        <v>49</v>
      </c>
      <c r="P142" s="469">
        <f t="shared" si="31"/>
        <v>20</v>
      </c>
      <c r="Q142" s="469">
        <f t="shared" si="32"/>
        <v>29</v>
      </c>
      <c r="R142" s="486" t="s">
        <v>75</v>
      </c>
      <c r="S142" s="472" t="s">
        <v>76</v>
      </c>
      <c r="T142" s="472" t="s">
        <v>29</v>
      </c>
      <c r="U142" s="466" t="s">
        <v>30</v>
      </c>
      <c r="V142" s="473">
        <v>10</v>
      </c>
      <c r="W142" s="473">
        <f t="shared" si="33"/>
        <v>4.9000000000000004</v>
      </c>
      <c r="X142" s="474">
        <f t="shared" si="34"/>
        <v>94.521000000000001</v>
      </c>
      <c r="Y142" s="477" t="s">
        <v>77</v>
      </c>
    </row>
    <row r="143" spans="1:25">
      <c r="A143" s="464">
        <v>44327</v>
      </c>
      <c r="B143" s="465" t="s">
        <v>72</v>
      </c>
      <c r="C143" s="465" t="s">
        <v>26</v>
      </c>
      <c r="D143" s="466" t="s">
        <v>102</v>
      </c>
      <c r="E143" s="468">
        <v>88725</v>
      </c>
      <c r="F143" s="468">
        <v>88743</v>
      </c>
      <c r="G143" s="469">
        <f t="shared" si="25"/>
        <v>18</v>
      </c>
      <c r="H143" s="468">
        <v>88743</v>
      </c>
      <c r="I143" s="469">
        <f t="shared" si="26"/>
        <v>0</v>
      </c>
      <c r="J143" s="468">
        <v>88749</v>
      </c>
      <c r="K143" s="469">
        <f t="shared" si="27"/>
        <v>6</v>
      </c>
      <c r="L143" s="469">
        <f t="shared" si="28"/>
        <v>6</v>
      </c>
      <c r="M143" s="467">
        <v>88770</v>
      </c>
      <c r="N143" s="469">
        <f t="shared" si="29"/>
        <v>21</v>
      </c>
      <c r="O143" s="470">
        <f t="shared" si="30"/>
        <v>45</v>
      </c>
      <c r="P143" s="469">
        <f t="shared" si="31"/>
        <v>6</v>
      </c>
      <c r="Q143" s="498">
        <f t="shared" si="32"/>
        <v>39</v>
      </c>
      <c r="R143" s="486" t="s">
        <v>75</v>
      </c>
      <c r="S143" s="472" t="s">
        <v>76</v>
      </c>
      <c r="T143" s="472" t="s">
        <v>29</v>
      </c>
      <c r="U143" s="466" t="s">
        <v>30</v>
      </c>
      <c r="V143" s="473">
        <v>10</v>
      </c>
      <c r="W143" s="473">
        <f t="shared" si="33"/>
        <v>4.5</v>
      </c>
      <c r="X143" s="477">
        <f t="shared" si="34"/>
        <v>86.804999999999993</v>
      </c>
      <c r="Y143" s="477" t="s">
        <v>77</v>
      </c>
    </row>
    <row r="144" spans="1:25">
      <c r="A144" s="464">
        <v>44327</v>
      </c>
      <c r="B144" s="465" t="s">
        <v>25</v>
      </c>
      <c r="C144" s="465" t="s">
        <v>26</v>
      </c>
      <c r="D144" s="466" t="s">
        <v>96</v>
      </c>
      <c r="E144" s="467">
        <v>102992</v>
      </c>
      <c r="F144" s="468">
        <v>103010</v>
      </c>
      <c r="G144" s="469">
        <f t="shared" si="25"/>
        <v>18</v>
      </c>
      <c r="H144" s="468">
        <v>103010</v>
      </c>
      <c r="I144" s="469">
        <f t="shared" si="26"/>
        <v>0</v>
      </c>
      <c r="J144" s="468">
        <v>103012</v>
      </c>
      <c r="K144" s="469">
        <f t="shared" si="27"/>
        <v>2</v>
      </c>
      <c r="L144" s="469">
        <f t="shared" si="28"/>
        <v>2</v>
      </c>
      <c r="M144" s="468">
        <v>103028</v>
      </c>
      <c r="N144" s="469">
        <f t="shared" si="29"/>
        <v>16</v>
      </c>
      <c r="O144" s="470">
        <f t="shared" si="30"/>
        <v>36</v>
      </c>
      <c r="P144" s="469">
        <f t="shared" si="31"/>
        <v>2</v>
      </c>
      <c r="Q144" s="498">
        <f t="shared" si="32"/>
        <v>34</v>
      </c>
      <c r="R144" s="471" t="s">
        <v>27</v>
      </c>
      <c r="S144" s="472" t="s">
        <v>28</v>
      </c>
      <c r="T144" s="472" t="s">
        <v>29</v>
      </c>
      <c r="U144" s="466" t="s">
        <v>30</v>
      </c>
      <c r="V144" s="473">
        <v>13</v>
      </c>
      <c r="W144" s="473">
        <f t="shared" si="33"/>
        <v>2.7692307692307692</v>
      </c>
      <c r="X144" s="477">
        <f>W144*21.89</f>
        <v>60.618461538461538</v>
      </c>
      <c r="Y144" s="475" t="s">
        <v>31</v>
      </c>
    </row>
    <row r="145" spans="1:25">
      <c r="A145" s="464">
        <v>44327</v>
      </c>
      <c r="B145" s="465" t="s">
        <v>25</v>
      </c>
      <c r="C145" s="465" t="s">
        <v>26</v>
      </c>
      <c r="D145" s="466" t="s">
        <v>93</v>
      </c>
      <c r="E145" s="468">
        <v>103028</v>
      </c>
      <c r="F145" s="468">
        <v>103050</v>
      </c>
      <c r="G145" s="469">
        <f t="shared" si="25"/>
        <v>22</v>
      </c>
      <c r="H145" s="468">
        <v>103050</v>
      </c>
      <c r="I145" s="469">
        <f t="shared" si="26"/>
        <v>0</v>
      </c>
      <c r="J145" s="468">
        <v>103053</v>
      </c>
      <c r="K145" s="469">
        <f t="shared" si="27"/>
        <v>3</v>
      </c>
      <c r="L145" s="469">
        <f t="shared" si="28"/>
        <v>3</v>
      </c>
      <c r="M145" s="468">
        <v>103074</v>
      </c>
      <c r="N145" s="469">
        <f t="shared" si="29"/>
        <v>21</v>
      </c>
      <c r="O145" s="470">
        <f t="shared" si="30"/>
        <v>46</v>
      </c>
      <c r="P145" s="469">
        <f t="shared" si="31"/>
        <v>3</v>
      </c>
      <c r="Q145" s="498">
        <f t="shared" si="32"/>
        <v>43</v>
      </c>
      <c r="R145" s="471" t="s">
        <v>27</v>
      </c>
      <c r="S145" s="472" t="s">
        <v>28</v>
      </c>
      <c r="T145" s="472" t="s">
        <v>29</v>
      </c>
      <c r="U145" s="466" t="s">
        <v>30</v>
      </c>
      <c r="V145" s="473">
        <v>13</v>
      </c>
      <c r="W145" s="473">
        <f t="shared" si="33"/>
        <v>3.5384615384615383</v>
      </c>
      <c r="X145" s="474">
        <f>W145*21.89</f>
        <v>77.456923076923076</v>
      </c>
      <c r="Y145" s="475" t="s">
        <v>31</v>
      </c>
    </row>
    <row r="146" spans="1:25">
      <c r="A146" s="464">
        <v>44328</v>
      </c>
      <c r="B146" s="465" t="s">
        <v>25</v>
      </c>
      <c r="C146" s="465" t="s">
        <v>26</v>
      </c>
      <c r="D146" s="466" t="s">
        <v>34</v>
      </c>
      <c r="E146" s="468">
        <v>103074</v>
      </c>
      <c r="F146" s="468">
        <v>103097</v>
      </c>
      <c r="G146" s="469">
        <f t="shared" si="25"/>
        <v>23</v>
      </c>
      <c r="H146" s="468">
        <v>103097</v>
      </c>
      <c r="I146" s="469">
        <f t="shared" si="26"/>
        <v>0</v>
      </c>
      <c r="J146" s="468">
        <v>103130</v>
      </c>
      <c r="K146" s="469">
        <f t="shared" si="27"/>
        <v>33</v>
      </c>
      <c r="L146" s="469">
        <f t="shared" si="28"/>
        <v>33</v>
      </c>
      <c r="M146" s="467">
        <v>103149</v>
      </c>
      <c r="N146" s="469">
        <f t="shared" si="29"/>
        <v>19</v>
      </c>
      <c r="O146" s="470">
        <f t="shared" si="30"/>
        <v>75</v>
      </c>
      <c r="P146" s="469">
        <f t="shared" si="31"/>
        <v>33</v>
      </c>
      <c r="Q146" s="498">
        <f>+O146-P146</f>
        <v>42</v>
      </c>
      <c r="R146" s="471" t="s">
        <v>27</v>
      </c>
      <c r="S146" s="472" t="s">
        <v>28</v>
      </c>
      <c r="T146" s="472" t="s">
        <v>29</v>
      </c>
      <c r="U146" s="466" t="s">
        <v>30</v>
      </c>
      <c r="V146" s="473">
        <v>13</v>
      </c>
      <c r="W146" s="473">
        <f t="shared" si="33"/>
        <v>5.7692307692307692</v>
      </c>
      <c r="X146" s="474">
        <f>W146*21.89</f>
        <v>126.28846153846155</v>
      </c>
      <c r="Y146" s="475" t="s">
        <v>31</v>
      </c>
    </row>
    <row r="147" spans="1:25">
      <c r="A147" s="464">
        <v>44327</v>
      </c>
      <c r="B147" s="465" t="s">
        <v>35</v>
      </c>
      <c r="C147" s="465" t="s">
        <v>26</v>
      </c>
      <c r="D147" s="466" t="s">
        <v>36</v>
      </c>
      <c r="E147" s="467">
        <v>55627</v>
      </c>
      <c r="F147" s="468">
        <v>55643</v>
      </c>
      <c r="G147" s="469">
        <f t="shared" si="25"/>
        <v>16</v>
      </c>
      <c r="H147" s="468">
        <v>55643</v>
      </c>
      <c r="I147" s="469">
        <f t="shared" si="26"/>
        <v>0</v>
      </c>
      <c r="J147" s="468">
        <v>55659</v>
      </c>
      <c r="K147" s="469">
        <f t="shared" si="27"/>
        <v>16</v>
      </c>
      <c r="L147" s="469">
        <f t="shared" si="28"/>
        <v>16</v>
      </c>
      <c r="M147" s="468">
        <v>55669</v>
      </c>
      <c r="N147" s="469">
        <f t="shared" si="29"/>
        <v>10</v>
      </c>
      <c r="O147" s="470">
        <f t="shared" si="30"/>
        <v>42</v>
      </c>
      <c r="P147" s="469">
        <f t="shared" si="31"/>
        <v>16</v>
      </c>
      <c r="Q147" s="469">
        <f t="shared" si="32"/>
        <v>26</v>
      </c>
      <c r="R147" s="476" t="s">
        <v>37</v>
      </c>
      <c r="S147" s="472" t="s">
        <v>38</v>
      </c>
      <c r="T147" s="472" t="s">
        <v>29</v>
      </c>
      <c r="U147" s="466" t="s">
        <v>30</v>
      </c>
      <c r="V147" s="473">
        <v>12</v>
      </c>
      <c r="W147" s="473">
        <f t="shared" si="33"/>
        <v>3.5</v>
      </c>
      <c r="X147" s="474">
        <f>W147*20.09</f>
        <v>70.314999999999998</v>
      </c>
      <c r="Y147" s="477" t="s">
        <v>39</v>
      </c>
    </row>
    <row r="148" spans="1:25">
      <c r="A148" s="464">
        <v>44327</v>
      </c>
      <c r="B148" s="465" t="s">
        <v>35</v>
      </c>
      <c r="C148" s="465" t="s">
        <v>26</v>
      </c>
      <c r="D148" s="466" t="s">
        <v>104</v>
      </c>
      <c r="E148" s="468">
        <v>55669</v>
      </c>
      <c r="F148" s="468">
        <v>55669</v>
      </c>
      <c r="G148" s="469">
        <f t="shared" si="25"/>
        <v>0</v>
      </c>
      <c r="H148" s="468">
        <v>55669</v>
      </c>
      <c r="I148" s="469">
        <f t="shared" si="26"/>
        <v>0</v>
      </c>
      <c r="J148" s="468">
        <v>55689</v>
      </c>
      <c r="K148" s="469">
        <f t="shared" si="27"/>
        <v>20</v>
      </c>
      <c r="L148" s="469">
        <f t="shared" si="28"/>
        <v>20</v>
      </c>
      <c r="M148" s="468">
        <v>55713</v>
      </c>
      <c r="N148" s="469">
        <f t="shared" si="29"/>
        <v>24</v>
      </c>
      <c r="O148" s="470">
        <f t="shared" si="30"/>
        <v>44</v>
      </c>
      <c r="P148" s="469">
        <f t="shared" si="31"/>
        <v>20</v>
      </c>
      <c r="Q148" s="469">
        <f t="shared" si="32"/>
        <v>24</v>
      </c>
      <c r="R148" s="476" t="s">
        <v>37</v>
      </c>
      <c r="S148" s="472" t="s">
        <v>38</v>
      </c>
      <c r="T148" s="472" t="s">
        <v>29</v>
      </c>
      <c r="U148" s="466" t="s">
        <v>30</v>
      </c>
      <c r="V148" s="473">
        <v>12</v>
      </c>
      <c r="W148" s="473">
        <f t="shared" si="33"/>
        <v>3.6666666666666665</v>
      </c>
      <c r="X148" s="474">
        <f>W148*20.09</f>
        <v>73.663333333333327</v>
      </c>
      <c r="Y148" s="477" t="s">
        <v>39</v>
      </c>
    </row>
    <row r="149" spans="1:25">
      <c r="A149" s="464">
        <v>44328</v>
      </c>
      <c r="B149" s="465" t="s">
        <v>35</v>
      </c>
      <c r="C149" s="465" t="s">
        <v>26</v>
      </c>
      <c r="D149" s="466" t="s">
        <v>41</v>
      </c>
      <c r="E149" s="468">
        <v>55713</v>
      </c>
      <c r="F149" s="468">
        <v>55732</v>
      </c>
      <c r="G149" s="469">
        <f t="shared" si="25"/>
        <v>19</v>
      </c>
      <c r="H149" s="468">
        <v>55745</v>
      </c>
      <c r="I149" s="469">
        <f t="shared" si="26"/>
        <v>13</v>
      </c>
      <c r="J149" s="468">
        <v>55754</v>
      </c>
      <c r="K149" s="469">
        <f t="shared" si="27"/>
        <v>9</v>
      </c>
      <c r="L149" s="469">
        <f t="shared" si="28"/>
        <v>22</v>
      </c>
      <c r="M149" s="467">
        <v>55765</v>
      </c>
      <c r="N149" s="469">
        <f t="shared" si="29"/>
        <v>11</v>
      </c>
      <c r="O149" s="470">
        <f t="shared" si="30"/>
        <v>52</v>
      </c>
      <c r="P149" s="469">
        <f t="shared" si="31"/>
        <v>22</v>
      </c>
      <c r="Q149" s="469">
        <f t="shared" si="32"/>
        <v>30</v>
      </c>
      <c r="R149" s="476" t="s">
        <v>37</v>
      </c>
      <c r="S149" s="472" t="s">
        <v>38</v>
      </c>
      <c r="T149" s="472" t="s">
        <v>29</v>
      </c>
      <c r="U149" s="466" t="s">
        <v>30</v>
      </c>
      <c r="V149" s="473">
        <v>12</v>
      </c>
      <c r="W149" s="473">
        <f t="shared" si="33"/>
        <v>4.333333333333333</v>
      </c>
      <c r="X149" s="474">
        <f>W149*20.09</f>
        <v>87.056666666666658</v>
      </c>
      <c r="Y149" s="477" t="s">
        <v>39</v>
      </c>
    </row>
    <row r="150" spans="1:25">
      <c r="A150" s="464">
        <v>44327</v>
      </c>
      <c r="B150" s="465" t="s">
        <v>42</v>
      </c>
      <c r="C150" s="465" t="s">
        <v>26</v>
      </c>
      <c r="D150" s="466" t="s">
        <v>43</v>
      </c>
      <c r="E150" s="467">
        <v>41650</v>
      </c>
      <c r="F150" s="468">
        <v>41670</v>
      </c>
      <c r="G150" s="469">
        <f t="shared" si="25"/>
        <v>20</v>
      </c>
      <c r="H150" s="468">
        <v>41670</v>
      </c>
      <c r="I150" s="469">
        <f t="shared" si="26"/>
        <v>0</v>
      </c>
      <c r="J150" s="468">
        <v>41684</v>
      </c>
      <c r="K150" s="469">
        <f t="shared" si="27"/>
        <v>14</v>
      </c>
      <c r="L150" s="469">
        <f t="shared" si="28"/>
        <v>14</v>
      </c>
      <c r="M150" s="468">
        <v>41684</v>
      </c>
      <c r="N150" s="469">
        <f t="shared" si="29"/>
        <v>0</v>
      </c>
      <c r="O150" s="470">
        <f t="shared" si="30"/>
        <v>34</v>
      </c>
      <c r="P150" s="469">
        <f t="shared" si="31"/>
        <v>14</v>
      </c>
      <c r="Q150" s="469">
        <f t="shared" si="32"/>
        <v>20</v>
      </c>
      <c r="R150" s="478" t="s">
        <v>44</v>
      </c>
      <c r="S150" s="472" t="s">
        <v>45</v>
      </c>
      <c r="T150" s="472" t="s">
        <v>29</v>
      </c>
      <c r="U150" s="466" t="s">
        <v>30</v>
      </c>
      <c r="V150" s="473">
        <v>15</v>
      </c>
      <c r="W150" s="473">
        <f t="shared" si="33"/>
        <v>2.2666666666666666</v>
      </c>
      <c r="X150" s="474">
        <f>W150*19.19</f>
        <v>43.497333333333337</v>
      </c>
      <c r="Y150" s="477" t="s">
        <v>46</v>
      </c>
    </row>
    <row r="151" spans="1:25">
      <c r="A151" s="464">
        <v>44327</v>
      </c>
      <c r="B151" s="465" t="s">
        <v>42</v>
      </c>
      <c r="C151" s="465" t="s">
        <v>26</v>
      </c>
      <c r="D151" s="466" t="s">
        <v>135</v>
      </c>
      <c r="E151" s="468">
        <v>41684</v>
      </c>
      <c r="F151" s="468">
        <v>41697</v>
      </c>
      <c r="G151" s="469">
        <f t="shared" si="25"/>
        <v>13</v>
      </c>
      <c r="H151" s="468">
        <v>41697</v>
      </c>
      <c r="I151" s="469">
        <f t="shared" si="26"/>
        <v>0</v>
      </c>
      <c r="J151" s="468">
        <v>41718</v>
      </c>
      <c r="K151" s="469">
        <f t="shared" si="27"/>
        <v>21</v>
      </c>
      <c r="L151" s="469">
        <f t="shared" si="28"/>
        <v>21</v>
      </c>
      <c r="M151" s="468">
        <v>41724</v>
      </c>
      <c r="N151" s="469">
        <f t="shared" si="29"/>
        <v>6</v>
      </c>
      <c r="O151" s="470">
        <f t="shared" si="30"/>
        <v>40</v>
      </c>
      <c r="P151" s="469">
        <f t="shared" si="31"/>
        <v>21</v>
      </c>
      <c r="Q151" s="469">
        <f t="shared" si="32"/>
        <v>19</v>
      </c>
      <c r="R151" s="478" t="s">
        <v>44</v>
      </c>
      <c r="S151" s="472" t="s">
        <v>45</v>
      </c>
      <c r="T151" s="472" t="s">
        <v>29</v>
      </c>
      <c r="U151" s="466" t="s">
        <v>30</v>
      </c>
      <c r="V151" s="473">
        <v>15</v>
      </c>
      <c r="W151" s="473">
        <f t="shared" si="33"/>
        <v>2.6666666666666665</v>
      </c>
      <c r="X151" s="474">
        <f>W151*19.19</f>
        <v>51.173333333333332</v>
      </c>
      <c r="Y151" s="477" t="s">
        <v>46</v>
      </c>
    </row>
    <row r="152" spans="1:25">
      <c r="A152" s="464">
        <v>44328</v>
      </c>
      <c r="B152" s="465" t="s">
        <v>42</v>
      </c>
      <c r="C152" s="465" t="s">
        <v>26</v>
      </c>
      <c r="D152" s="466" t="s">
        <v>137</v>
      </c>
      <c r="E152" s="468">
        <v>41724</v>
      </c>
      <c r="F152" s="468">
        <v>41748</v>
      </c>
      <c r="G152" s="469">
        <f t="shared" si="25"/>
        <v>24</v>
      </c>
      <c r="H152" s="468">
        <v>41748</v>
      </c>
      <c r="I152" s="469">
        <f t="shared" si="26"/>
        <v>0</v>
      </c>
      <c r="J152" s="468">
        <v>41761</v>
      </c>
      <c r="K152" s="469">
        <f t="shared" si="27"/>
        <v>13</v>
      </c>
      <c r="L152" s="469">
        <f t="shared" si="28"/>
        <v>13</v>
      </c>
      <c r="M152" s="468">
        <v>41761</v>
      </c>
      <c r="N152" s="469">
        <f t="shared" si="29"/>
        <v>0</v>
      </c>
      <c r="O152" s="470">
        <f t="shared" si="30"/>
        <v>37</v>
      </c>
      <c r="P152" s="469">
        <f t="shared" si="31"/>
        <v>13</v>
      </c>
      <c r="Q152" s="469">
        <f t="shared" si="32"/>
        <v>24</v>
      </c>
      <c r="R152" s="478" t="s">
        <v>44</v>
      </c>
      <c r="S152" s="472" t="s">
        <v>45</v>
      </c>
      <c r="T152" s="472" t="s">
        <v>29</v>
      </c>
      <c r="U152" s="466" t="s">
        <v>30</v>
      </c>
      <c r="V152" s="473">
        <v>15</v>
      </c>
      <c r="W152" s="473">
        <f t="shared" si="33"/>
        <v>2.4666666666666668</v>
      </c>
      <c r="X152" s="474">
        <f>W152*19.19</f>
        <v>47.335333333333338</v>
      </c>
      <c r="Y152" s="477" t="s">
        <v>46</v>
      </c>
    </row>
    <row r="153" spans="1:25">
      <c r="A153" s="464">
        <v>44328</v>
      </c>
      <c r="B153" s="465" t="s">
        <v>42</v>
      </c>
      <c r="C153" s="465" t="s">
        <v>26</v>
      </c>
      <c r="D153" s="480" t="s">
        <v>107</v>
      </c>
      <c r="E153" s="468">
        <v>41761</v>
      </c>
      <c r="F153" s="468">
        <v>41782</v>
      </c>
      <c r="G153" s="469">
        <f t="shared" si="25"/>
        <v>21</v>
      </c>
      <c r="H153" s="468">
        <v>41782</v>
      </c>
      <c r="I153" s="469">
        <f t="shared" si="26"/>
        <v>0</v>
      </c>
      <c r="J153" s="468">
        <v>41801</v>
      </c>
      <c r="K153" s="469">
        <f t="shared" si="27"/>
        <v>19</v>
      </c>
      <c r="L153" s="469">
        <f t="shared" si="28"/>
        <v>19</v>
      </c>
      <c r="M153" s="467">
        <v>41820</v>
      </c>
      <c r="N153" s="469">
        <f t="shared" si="29"/>
        <v>19</v>
      </c>
      <c r="O153" s="470">
        <f t="shared" si="30"/>
        <v>59</v>
      </c>
      <c r="P153" s="469">
        <f t="shared" si="31"/>
        <v>19</v>
      </c>
      <c r="Q153" s="498">
        <f t="shared" si="32"/>
        <v>40</v>
      </c>
      <c r="R153" s="478" t="s">
        <v>44</v>
      </c>
      <c r="S153" s="472" t="s">
        <v>45</v>
      </c>
      <c r="T153" s="472" t="s">
        <v>29</v>
      </c>
      <c r="U153" s="466" t="s">
        <v>30</v>
      </c>
      <c r="V153" s="473">
        <v>15</v>
      </c>
      <c r="W153" s="473">
        <f t="shared" si="33"/>
        <v>3.9333333333333331</v>
      </c>
      <c r="X153" s="474">
        <f>W153*19.19</f>
        <v>75.480666666666664</v>
      </c>
      <c r="Y153" s="477" t="s">
        <v>46</v>
      </c>
    </row>
    <row r="154" spans="1:25">
      <c r="A154" s="464">
        <v>44327</v>
      </c>
      <c r="B154" s="465" t="s">
        <v>48</v>
      </c>
      <c r="C154" s="465" t="s">
        <v>26</v>
      </c>
      <c r="D154" s="466" t="s">
        <v>49</v>
      </c>
      <c r="E154" s="467">
        <v>59995</v>
      </c>
      <c r="F154" s="468">
        <v>60008</v>
      </c>
      <c r="G154" s="469">
        <f t="shared" si="25"/>
        <v>13</v>
      </c>
      <c r="H154" s="468">
        <v>60008</v>
      </c>
      <c r="I154" s="469">
        <f t="shared" si="26"/>
        <v>0</v>
      </c>
      <c r="J154" s="468">
        <v>60025</v>
      </c>
      <c r="K154" s="469">
        <f t="shared" si="27"/>
        <v>17</v>
      </c>
      <c r="L154" s="469">
        <f t="shared" si="28"/>
        <v>17</v>
      </c>
      <c r="M154" s="468">
        <v>60027</v>
      </c>
      <c r="N154" s="469">
        <f t="shared" si="29"/>
        <v>2</v>
      </c>
      <c r="O154" s="470">
        <f t="shared" si="30"/>
        <v>32</v>
      </c>
      <c r="P154" s="469">
        <f t="shared" si="31"/>
        <v>17</v>
      </c>
      <c r="Q154" s="469">
        <f t="shared" si="32"/>
        <v>15</v>
      </c>
      <c r="R154" s="479" t="s">
        <v>50</v>
      </c>
      <c r="S154" s="472" t="s">
        <v>51</v>
      </c>
      <c r="T154" s="472" t="s">
        <v>29</v>
      </c>
      <c r="U154" s="466" t="s">
        <v>30</v>
      </c>
      <c r="V154" s="473">
        <v>8</v>
      </c>
      <c r="W154" s="473">
        <f t="shared" si="33"/>
        <v>4</v>
      </c>
      <c r="X154" s="477">
        <f>W154*21.69</f>
        <v>86.76</v>
      </c>
      <c r="Y154" s="475" t="s">
        <v>52</v>
      </c>
    </row>
    <row r="155" spans="1:25">
      <c r="A155" s="464">
        <v>44328</v>
      </c>
      <c r="B155" s="480" t="s">
        <v>48</v>
      </c>
      <c r="C155" s="465" t="s">
        <v>26</v>
      </c>
      <c r="D155" s="480" t="s">
        <v>53</v>
      </c>
      <c r="E155" s="468">
        <v>60027</v>
      </c>
      <c r="F155" s="468">
        <v>60030</v>
      </c>
      <c r="G155" s="469">
        <f t="shared" si="25"/>
        <v>3</v>
      </c>
      <c r="H155" s="468">
        <v>60030</v>
      </c>
      <c r="I155" s="469">
        <f t="shared" si="26"/>
        <v>0</v>
      </c>
      <c r="J155" s="468">
        <v>60044</v>
      </c>
      <c r="K155" s="469">
        <f t="shared" si="27"/>
        <v>14</v>
      </c>
      <c r="L155" s="469">
        <f t="shared" si="28"/>
        <v>14</v>
      </c>
      <c r="M155" s="467">
        <v>60057</v>
      </c>
      <c r="N155" s="469">
        <f t="shared" si="29"/>
        <v>13</v>
      </c>
      <c r="O155" s="470">
        <f t="shared" si="30"/>
        <v>30</v>
      </c>
      <c r="P155" s="469">
        <f t="shared" si="31"/>
        <v>14</v>
      </c>
      <c r="Q155" s="469">
        <f t="shared" si="32"/>
        <v>16</v>
      </c>
      <c r="R155" s="479" t="s">
        <v>50</v>
      </c>
      <c r="S155" s="472" t="s">
        <v>51</v>
      </c>
      <c r="T155" s="472" t="s">
        <v>29</v>
      </c>
      <c r="U155" s="466" t="s">
        <v>30</v>
      </c>
      <c r="V155" s="473">
        <v>8</v>
      </c>
      <c r="W155" s="473">
        <f t="shared" si="33"/>
        <v>3.75</v>
      </c>
      <c r="X155" s="477">
        <f>W155*21.69</f>
        <v>81.337500000000006</v>
      </c>
      <c r="Y155" s="475" t="s">
        <v>52</v>
      </c>
    </row>
    <row r="156" spans="1:25">
      <c r="A156" s="464">
        <v>44327</v>
      </c>
      <c r="B156" s="465" t="s">
        <v>55</v>
      </c>
      <c r="C156" s="465" t="s">
        <v>26</v>
      </c>
      <c r="D156" s="466" t="s">
        <v>56</v>
      </c>
      <c r="E156" s="468">
        <v>111366</v>
      </c>
      <c r="F156" s="490">
        <v>111382</v>
      </c>
      <c r="G156" s="469">
        <f>F156-E156</f>
        <v>16</v>
      </c>
      <c r="H156" s="490">
        <v>111382</v>
      </c>
      <c r="I156" s="469">
        <f t="shared" si="26"/>
        <v>0</v>
      </c>
      <c r="J156" s="468">
        <v>111396</v>
      </c>
      <c r="K156" s="469">
        <f t="shared" si="27"/>
        <v>14</v>
      </c>
      <c r="L156" s="469">
        <f t="shared" si="28"/>
        <v>14</v>
      </c>
      <c r="M156" s="468">
        <v>111399</v>
      </c>
      <c r="N156" s="469">
        <f t="shared" si="29"/>
        <v>3</v>
      </c>
      <c r="O156" s="468">
        <f t="shared" si="30"/>
        <v>33</v>
      </c>
      <c r="P156" s="469">
        <f t="shared" si="31"/>
        <v>14</v>
      </c>
      <c r="Q156" s="469">
        <f t="shared" si="32"/>
        <v>19</v>
      </c>
      <c r="R156" s="481" t="s">
        <v>57</v>
      </c>
      <c r="S156" s="472" t="s">
        <v>51</v>
      </c>
      <c r="T156" s="472" t="s">
        <v>29</v>
      </c>
      <c r="U156" s="465" t="s">
        <v>30</v>
      </c>
      <c r="V156" s="482">
        <v>7</v>
      </c>
      <c r="W156" s="482">
        <f t="shared" si="33"/>
        <v>4.7142857142857144</v>
      </c>
      <c r="X156" s="483">
        <f>W156*21.59</f>
        <v>101.78142857142858</v>
      </c>
      <c r="Y156" s="483" t="s">
        <v>58</v>
      </c>
    </row>
    <row r="157" spans="1:25">
      <c r="A157" s="464">
        <v>44328</v>
      </c>
      <c r="B157" s="465" t="s">
        <v>55</v>
      </c>
      <c r="C157" s="465" t="s">
        <v>26</v>
      </c>
      <c r="D157" s="465" t="s">
        <v>59</v>
      </c>
      <c r="E157" s="468">
        <v>111399</v>
      </c>
      <c r="F157" s="468">
        <v>111403</v>
      </c>
      <c r="G157" s="469">
        <f t="shared" si="25"/>
        <v>4</v>
      </c>
      <c r="H157" s="468">
        <v>111403</v>
      </c>
      <c r="I157" s="469">
        <f t="shared" si="26"/>
        <v>0</v>
      </c>
      <c r="J157" s="468">
        <v>111425</v>
      </c>
      <c r="K157" s="469">
        <f t="shared" si="27"/>
        <v>22</v>
      </c>
      <c r="L157" s="469">
        <f t="shared" si="28"/>
        <v>22</v>
      </c>
      <c r="M157" s="467">
        <v>111444</v>
      </c>
      <c r="N157" s="469">
        <f t="shared" si="29"/>
        <v>19</v>
      </c>
      <c r="O157" s="470">
        <f t="shared" si="30"/>
        <v>45</v>
      </c>
      <c r="P157" s="469">
        <f t="shared" si="31"/>
        <v>22</v>
      </c>
      <c r="Q157" s="469">
        <f t="shared" si="32"/>
        <v>23</v>
      </c>
      <c r="R157" s="481" t="s">
        <v>57</v>
      </c>
      <c r="S157" s="472" t="s">
        <v>51</v>
      </c>
      <c r="T157" s="472" t="s">
        <v>29</v>
      </c>
      <c r="U157" s="466" t="s">
        <v>30</v>
      </c>
      <c r="V157" s="473">
        <v>7</v>
      </c>
      <c r="W157" s="473">
        <f t="shared" si="33"/>
        <v>6.4285714285714288</v>
      </c>
      <c r="X157" s="477">
        <f>W157*21.59</f>
        <v>138.79285714285714</v>
      </c>
      <c r="Y157" s="477" t="s">
        <v>58</v>
      </c>
    </row>
    <row r="158" spans="1:25">
      <c r="A158" s="464">
        <v>44327</v>
      </c>
      <c r="B158" s="465" t="s">
        <v>60</v>
      </c>
      <c r="C158" s="465" t="s">
        <v>26</v>
      </c>
      <c r="D158" s="465" t="s">
        <v>61</v>
      </c>
      <c r="E158" s="467">
        <v>175203</v>
      </c>
      <c r="F158" s="468">
        <v>175211</v>
      </c>
      <c r="G158" s="469">
        <f t="shared" si="25"/>
        <v>8</v>
      </c>
      <c r="H158" s="468">
        <v>175211</v>
      </c>
      <c r="I158" s="469">
        <f t="shared" si="26"/>
        <v>0</v>
      </c>
      <c r="J158" s="468">
        <v>175223</v>
      </c>
      <c r="K158" s="469">
        <f t="shared" si="27"/>
        <v>12</v>
      </c>
      <c r="L158" s="469">
        <f t="shared" si="28"/>
        <v>12</v>
      </c>
      <c r="M158" s="468">
        <v>175234</v>
      </c>
      <c r="N158" s="469">
        <f t="shared" si="29"/>
        <v>11</v>
      </c>
      <c r="O158" s="470">
        <f t="shared" si="30"/>
        <v>31</v>
      </c>
      <c r="P158" s="469">
        <f t="shared" si="31"/>
        <v>12</v>
      </c>
      <c r="Q158" s="469">
        <f t="shared" si="32"/>
        <v>19</v>
      </c>
      <c r="R158" s="484" t="s">
        <v>62</v>
      </c>
      <c r="S158" s="472" t="s">
        <v>51</v>
      </c>
      <c r="T158" s="472" t="s">
        <v>29</v>
      </c>
      <c r="U158" s="466" t="s">
        <v>30</v>
      </c>
      <c r="V158" s="473">
        <v>7</v>
      </c>
      <c r="W158" s="473">
        <f t="shared" si="33"/>
        <v>4.4285714285714288</v>
      </c>
      <c r="X158" s="477">
        <f>W158*19.85</f>
        <v>87.907142857142873</v>
      </c>
      <c r="Y158" s="483" t="s">
        <v>63</v>
      </c>
    </row>
    <row r="159" spans="1:25">
      <c r="A159" s="464">
        <v>44328</v>
      </c>
      <c r="B159" s="465" t="s">
        <v>60</v>
      </c>
      <c r="C159" s="465" t="s">
        <v>26</v>
      </c>
      <c r="D159" s="465" t="s">
        <v>64</v>
      </c>
      <c r="E159" s="468">
        <v>175234</v>
      </c>
      <c r="F159" s="468">
        <v>175246</v>
      </c>
      <c r="G159" s="469">
        <f t="shared" si="25"/>
        <v>12</v>
      </c>
      <c r="H159" s="468">
        <v>175246</v>
      </c>
      <c r="I159" s="469">
        <f t="shared" si="26"/>
        <v>0</v>
      </c>
      <c r="J159" s="468">
        <v>175258</v>
      </c>
      <c r="K159" s="469">
        <f t="shared" si="27"/>
        <v>12</v>
      </c>
      <c r="L159" s="469">
        <f t="shared" si="28"/>
        <v>12</v>
      </c>
      <c r="M159" s="467">
        <v>175267</v>
      </c>
      <c r="N159" s="469">
        <f t="shared" si="29"/>
        <v>9</v>
      </c>
      <c r="O159" s="470">
        <f t="shared" si="30"/>
        <v>33</v>
      </c>
      <c r="P159" s="469">
        <f t="shared" si="31"/>
        <v>12</v>
      </c>
      <c r="Q159" s="469">
        <f t="shared" si="32"/>
        <v>21</v>
      </c>
      <c r="R159" s="484" t="s">
        <v>62</v>
      </c>
      <c r="S159" s="472" t="s">
        <v>51</v>
      </c>
      <c r="T159" s="472" t="s">
        <v>29</v>
      </c>
      <c r="U159" s="466" t="s">
        <v>30</v>
      </c>
      <c r="V159" s="473">
        <v>7</v>
      </c>
      <c r="W159" s="473">
        <f t="shared" si="33"/>
        <v>4.7142857142857144</v>
      </c>
      <c r="X159" s="477">
        <f>W159*19.85</f>
        <v>93.578571428571436</v>
      </c>
      <c r="Y159" s="483" t="s">
        <v>65</v>
      </c>
    </row>
    <row r="160" spans="1:25">
      <c r="A160" s="464">
        <v>44328</v>
      </c>
      <c r="B160" s="480" t="s">
        <v>126</v>
      </c>
      <c r="C160" s="465" t="s">
        <v>26</v>
      </c>
      <c r="D160" s="466" t="s">
        <v>106</v>
      </c>
      <c r="E160" s="467">
        <v>182330</v>
      </c>
      <c r="F160" s="468">
        <v>182374</v>
      </c>
      <c r="G160" s="469">
        <f t="shared" si="25"/>
        <v>44</v>
      </c>
      <c r="H160" s="468">
        <v>182374</v>
      </c>
      <c r="I160" s="469">
        <f t="shared" si="26"/>
        <v>0</v>
      </c>
      <c r="J160" s="468">
        <v>182392</v>
      </c>
      <c r="K160" s="469">
        <f t="shared" si="27"/>
        <v>18</v>
      </c>
      <c r="L160" s="469">
        <f t="shared" si="28"/>
        <v>18</v>
      </c>
      <c r="M160" s="467">
        <v>182403</v>
      </c>
      <c r="N160" s="469">
        <f t="shared" si="29"/>
        <v>11</v>
      </c>
      <c r="O160" s="470">
        <f t="shared" si="30"/>
        <v>73</v>
      </c>
      <c r="P160" s="469">
        <f t="shared" si="31"/>
        <v>18</v>
      </c>
      <c r="Q160" s="498">
        <f t="shared" si="32"/>
        <v>55</v>
      </c>
      <c r="R160" s="489" t="s">
        <v>127</v>
      </c>
      <c r="S160" s="472" t="s">
        <v>28</v>
      </c>
      <c r="T160" s="472" t="s">
        <v>29</v>
      </c>
      <c r="U160" s="466" t="s">
        <v>30</v>
      </c>
      <c r="V160" s="473">
        <v>14</v>
      </c>
      <c r="W160" s="473">
        <f t="shared" si="33"/>
        <v>5.2142857142857144</v>
      </c>
      <c r="X160" s="474">
        <f>W160*19.17</f>
        <v>99.957857142857151</v>
      </c>
      <c r="Y160" s="475" t="s">
        <v>128</v>
      </c>
    </row>
    <row r="161" spans="1:25">
      <c r="A161" s="464">
        <v>44327</v>
      </c>
      <c r="B161" s="465" t="s">
        <v>68</v>
      </c>
      <c r="C161" s="465" t="s">
        <v>26</v>
      </c>
      <c r="D161" s="466" t="s">
        <v>69</v>
      </c>
      <c r="E161" s="467">
        <v>232309</v>
      </c>
      <c r="F161" s="468">
        <v>232322</v>
      </c>
      <c r="G161" s="469">
        <f t="shared" si="25"/>
        <v>13</v>
      </c>
      <c r="H161" s="468">
        <v>232322</v>
      </c>
      <c r="I161" s="469">
        <f t="shared" si="26"/>
        <v>0</v>
      </c>
      <c r="J161" s="468">
        <v>232334</v>
      </c>
      <c r="K161" s="469">
        <f t="shared" si="27"/>
        <v>12</v>
      </c>
      <c r="L161" s="469">
        <f t="shared" si="28"/>
        <v>12</v>
      </c>
      <c r="M161" s="468">
        <v>232343</v>
      </c>
      <c r="N161" s="469">
        <f t="shared" si="29"/>
        <v>9</v>
      </c>
      <c r="O161" s="470">
        <f t="shared" si="30"/>
        <v>34</v>
      </c>
      <c r="P161" s="469">
        <f t="shared" si="31"/>
        <v>12</v>
      </c>
      <c r="Q161" s="469">
        <f t="shared" si="32"/>
        <v>22</v>
      </c>
      <c r="R161" s="485" t="s">
        <v>70</v>
      </c>
      <c r="S161" s="472" t="s">
        <v>51</v>
      </c>
      <c r="T161" s="472" t="s">
        <v>29</v>
      </c>
      <c r="U161" s="466" t="s">
        <v>30</v>
      </c>
      <c r="V161" s="473">
        <v>7</v>
      </c>
      <c r="W161" s="473">
        <f t="shared" si="33"/>
        <v>4.8571428571428568</v>
      </c>
      <c r="X161" s="477">
        <f>W161*19.99</f>
        <v>97.094285714285704</v>
      </c>
      <c r="Y161" s="477" t="s">
        <v>67</v>
      </c>
    </row>
    <row r="162" spans="1:25">
      <c r="A162" s="464">
        <v>44328</v>
      </c>
      <c r="B162" s="465" t="s">
        <v>68</v>
      </c>
      <c r="C162" s="465" t="s">
        <v>26</v>
      </c>
      <c r="D162" s="466" t="s">
        <v>71</v>
      </c>
      <c r="E162" s="468">
        <v>232343</v>
      </c>
      <c r="F162" s="468">
        <v>232351</v>
      </c>
      <c r="G162" s="469">
        <f t="shared" si="25"/>
        <v>8</v>
      </c>
      <c r="H162" s="468">
        <v>232351</v>
      </c>
      <c r="I162" s="469">
        <f t="shared" si="26"/>
        <v>0</v>
      </c>
      <c r="J162" s="468">
        <v>232363</v>
      </c>
      <c r="K162" s="469">
        <f t="shared" si="27"/>
        <v>12</v>
      </c>
      <c r="L162" s="469">
        <f t="shared" si="28"/>
        <v>12</v>
      </c>
      <c r="M162" s="467">
        <v>232378</v>
      </c>
      <c r="N162" s="469">
        <f t="shared" si="29"/>
        <v>15</v>
      </c>
      <c r="O162" s="470">
        <f t="shared" si="30"/>
        <v>35</v>
      </c>
      <c r="P162" s="469">
        <f t="shared" si="31"/>
        <v>12</v>
      </c>
      <c r="Q162" s="469">
        <f t="shared" si="32"/>
        <v>23</v>
      </c>
      <c r="R162" s="485" t="s">
        <v>70</v>
      </c>
      <c r="S162" s="472" t="s">
        <v>51</v>
      </c>
      <c r="T162" s="472" t="s">
        <v>29</v>
      </c>
      <c r="U162" s="466" t="s">
        <v>30</v>
      </c>
      <c r="V162" s="473">
        <v>7</v>
      </c>
      <c r="W162" s="473">
        <f t="shared" si="33"/>
        <v>5</v>
      </c>
      <c r="X162" s="477">
        <f>W162*19.99</f>
        <v>99.949999999999989</v>
      </c>
      <c r="Y162" s="477" t="s">
        <v>67</v>
      </c>
    </row>
    <row r="163" spans="1:25">
      <c r="A163" s="464">
        <v>44327</v>
      </c>
      <c r="B163" s="465" t="s">
        <v>72</v>
      </c>
      <c r="C163" s="465" t="s">
        <v>26</v>
      </c>
      <c r="D163" s="466" t="s">
        <v>78</v>
      </c>
      <c r="E163" s="467">
        <v>88770</v>
      </c>
      <c r="F163" s="468">
        <v>88799</v>
      </c>
      <c r="G163" s="469">
        <f t="shared" si="25"/>
        <v>29</v>
      </c>
      <c r="H163" s="468">
        <v>88799</v>
      </c>
      <c r="I163" s="469">
        <f t="shared" si="26"/>
        <v>0</v>
      </c>
      <c r="J163" s="468">
        <v>88843</v>
      </c>
      <c r="K163" s="469">
        <f t="shared" si="27"/>
        <v>44</v>
      </c>
      <c r="L163" s="469">
        <f t="shared" si="28"/>
        <v>44</v>
      </c>
      <c r="M163" s="468">
        <v>88879</v>
      </c>
      <c r="N163" s="469">
        <f t="shared" si="29"/>
        <v>36</v>
      </c>
      <c r="O163" s="470">
        <f t="shared" si="30"/>
        <v>109</v>
      </c>
      <c r="P163" s="469">
        <f t="shared" si="31"/>
        <v>44</v>
      </c>
      <c r="Q163" s="498">
        <f>+O163-P163</f>
        <v>65</v>
      </c>
      <c r="R163" s="486" t="s">
        <v>75</v>
      </c>
      <c r="S163" s="472" t="s">
        <v>76</v>
      </c>
      <c r="T163" s="472" t="s">
        <v>29</v>
      </c>
      <c r="U163" s="466" t="s">
        <v>30</v>
      </c>
      <c r="V163" s="473">
        <v>10</v>
      </c>
      <c r="W163" s="473">
        <f t="shared" si="33"/>
        <v>10.9</v>
      </c>
      <c r="X163" s="474">
        <f>W163*19.29</f>
        <v>210.261</v>
      </c>
      <c r="Y163" s="477" t="s">
        <v>77</v>
      </c>
    </row>
    <row r="164" spans="1:25">
      <c r="A164" s="464">
        <v>44328</v>
      </c>
      <c r="B164" s="465" t="s">
        <v>72</v>
      </c>
      <c r="C164" s="465" t="s">
        <v>26</v>
      </c>
      <c r="D164" s="466" t="s">
        <v>79</v>
      </c>
      <c r="E164" s="468">
        <v>88879</v>
      </c>
      <c r="F164" s="468">
        <v>88907</v>
      </c>
      <c r="G164" s="469">
        <f t="shared" si="25"/>
        <v>28</v>
      </c>
      <c r="H164" s="468">
        <v>88907</v>
      </c>
      <c r="I164" s="469">
        <f t="shared" si="26"/>
        <v>0</v>
      </c>
      <c r="J164" s="468">
        <v>88927</v>
      </c>
      <c r="K164" s="469">
        <f t="shared" si="27"/>
        <v>20</v>
      </c>
      <c r="L164" s="469">
        <f t="shared" si="28"/>
        <v>20</v>
      </c>
      <c r="M164" s="467">
        <v>88955</v>
      </c>
      <c r="N164" s="469">
        <f t="shared" si="29"/>
        <v>28</v>
      </c>
      <c r="O164" s="470">
        <f t="shared" si="30"/>
        <v>76</v>
      </c>
      <c r="P164" s="469">
        <f t="shared" si="31"/>
        <v>20</v>
      </c>
      <c r="Q164" s="498">
        <f t="shared" si="32"/>
        <v>56</v>
      </c>
      <c r="R164" s="486" t="s">
        <v>75</v>
      </c>
      <c r="S164" s="472" t="s">
        <v>76</v>
      </c>
      <c r="T164" s="472" t="s">
        <v>29</v>
      </c>
      <c r="U164" s="466" t="s">
        <v>30</v>
      </c>
      <c r="V164" s="473">
        <v>10</v>
      </c>
      <c r="W164" s="473">
        <f t="shared" si="33"/>
        <v>7.6</v>
      </c>
      <c r="X164" s="474">
        <f>W164*19.29</f>
        <v>146.60399999999998</v>
      </c>
      <c r="Y164" s="477" t="s">
        <v>77</v>
      </c>
    </row>
    <row r="165" spans="1:25">
      <c r="A165" s="464">
        <v>44328</v>
      </c>
      <c r="B165" s="465" t="s">
        <v>25</v>
      </c>
      <c r="C165" s="465" t="s">
        <v>26</v>
      </c>
      <c r="D165" s="466" t="s">
        <v>142</v>
      </c>
      <c r="E165" s="467">
        <v>103149</v>
      </c>
      <c r="F165" s="468">
        <v>103153</v>
      </c>
      <c r="G165" s="469">
        <f>F165-E165</f>
        <v>4</v>
      </c>
      <c r="H165" s="468">
        <v>103153</v>
      </c>
      <c r="I165" s="469">
        <f>H165-F165</f>
        <v>0</v>
      </c>
      <c r="J165" s="468">
        <v>103183</v>
      </c>
      <c r="K165" s="469">
        <f>J165-H165</f>
        <v>30</v>
      </c>
      <c r="L165" s="469">
        <f>J165-F165</f>
        <v>30</v>
      </c>
      <c r="M165" s="468">
        <v>103183</v>
      </c>
      <c r="N165" s="469">
        <f>M165-J165</f>
        <v>0</v>
      </c>
      <c r="O165" s="470">
        <f>+M165-E165</f>
        <v>34</v>
      </c>
      <c r="P165" s="469">
        <f>L165</f>
        <v>30</v>
      </c>
      <c r="Q165" s="469">
        <f>+O165-P165</f>
        <v>4</v>
      </c>
      <c r="R165" s="471" t="s">
        <v>27</v>
      </c>
      <c r="S165" s="472" t="s">
        <v>28</v>
      </c>
      <c r="T165" s="472" t="s">
        <v>29</v>
      </c>
      <c r="U165" s="466" t="s">
        <v>30</v>
      </c>
      <c r="V165" s="473">
        <v>13</v>
      </c>
      <c r="W165" s="473">
        <f t="shared" si="33"/>
        <v>2.6153846153846154</v>
      </c>
      <c r="X165" s="474">
        <f>W165*21.89</f>
        <v>57.25076923076923</v>
      </c>
      <c r="Y165" s="475" t="s">
        <v>31</v>
      </c>
    </row>
    <row r="166" spans="1:25">
      <c r="A166" s="464">
        <v>44328</v>
      </c>
      <c r="B166" s="465" t="s">
        <v>25</v>
      </c>
      <c r="C166" s="465" t="s">
        <v>26</v>
      </c>
      <c r="D166" s="466" t="s">
        <v>32</v>
      </c>
      <c r="E166" s="468">
        <v>103183</v>
      </c>
      <c r="F166" s="468">
        <v>103183</v>
      </c>
      <c r="G166" s="469">
        <f t="shared" ref="G166:G227" si="35">F166-E166</f>
        <v>0</v>
      </c>
      <c r="H166" s="468">
        <v>103183</v>
      </c>
      <c r="I166" s="469">
        <f t="shared" ref="I166:I227" si="36">H166-F166</f>
        <v>0</v>
      </c>
      <c r="J166" s="468">
        <v>103213</v>
      </c>
      <c r="K166" s="469">
        <f t="shared" ref="K166:K227" si="37">J166-H166</f>
        <v>30</v>
      </c>
      <c r="L166" s="469">
        <f t="shared" ref="L166:L227" si="38">J166-F166</f>
        <v>30</v>
      </c>
      <c r="M166" s="468">
        <v>103233</v>
      </c>
      <c r="N166" s="469">
        <f t="shared" ref="N166:N227" si="39">M166-J166</f>
        <v>20</v>
      </c>
      <c r="O166" s="470">
        <f t="shared" ref="O166:O227" si="40">+M166-E166</f>
        <v>50</v>
      </c>
      <c r="P166" s="469">
        <f t="shared" ref="P166:P227" si="41">L166</f>
        <v>30</v>
      </c>
      <c r="Q166" s="469">
        <f t="shared" ref="Q166:Q227" si="42">+O166-P166</f>
        <v>20</v>
      </c>
      <c r="R166" s="471" t="s">
        <v>27</v>
      </c>
      <c r="S166" s="472" t="s">
        <v>28</v>
      </c>
      <c r="T166" s="472" t="s">
        <v>29</v>
      </c>
      <c r="U166" s="466" t="s">
        <v>30</v>
      </c>
      <c r="V166" s="473">
        <v>13</v>
      </c>
      <c r="W166" s="473">
        <f t="shared" si="33"/>
        <v>3.8461538461538463</v>
      </c>
      <c r="X166" s="474">
        <f>W166*21.89</f>
        <v>84.192307692307693</v>
      </c>
      <c r="Y166" s="475" t="s">
        <v>31</v>
      </c>
    </row>
    <row r="167" spans="1:25">
      <c r="A167" s="464">
        <v>44329</v>
      </c>
      <c r="B167" s="465" t="s">
        <v>25</v>
      </c>
      <c r="C167" s="465" t="s">
        <v>26</v>
      </c>
      <c r="D167" s="466" t="s">
        <v>34</v>
      </c>
      <c r="E167" s="468">
        <v>103233</v>
      </c>
      <c r="F167" s="468">
        <v>103252</v>
      </c>
      <c r="G167" s="469">
        <f t="shared" si="35"/>
        <v>19</v>
      </c>
      <c r="H167" s="468">
        <v>103252</v>
      </c>
      <c r="I167" s="469">
        <f t="shared" si="36"/>
        <v>0</v>
      </c>
      <c r="J167" s="468">
        <v>103278</v>
      </c>
      <c r="K167" s="469">
        <f t="shared" si="37"/>
        <v>26</v>
      </c>
      <c r="L167" s="469">
        <f t="shared" si="38"/>
        <v>26</v>
      </c>
      <c r="M167" s="468">
        <v>103278</v>
      </c>
      <c r="N167" s="469">
        <f t="shared" si="39"/>
        <v>0</v>
      </c>
      <c r="O167" s="470">
        <f t="shared" si="40"/>
        <v>45</v>
      </c>
      <c r="P167" s="469">
        <f t="shared" si="41"/>
        <v>26</v>
      </c>
      <c r="Q167" s="469">
        <f t="shared" si="42"/>
        <v>19</v>
      </c>
      <c r="R167" s="471" t="s">
        <v>27</v>
      </c>
      <c r="S167" s="472" t="s">
        <v>28</v>
      </c>
      <c r="T167" s="472" t="s">
        <v>29</v>
      </c>
      <c r="U167" s="466" t="s">
        <v>30</v>
      </c>
      <c r="V167" s="473">
        <v>13</v>
      </c>
      <c r="W167" s="473">
        <f t="shared" si="33"/>
        <v>3.4615384615384617</v>
      </c>
      <c r="X167" s="474">
        <f>W167*21.89</f>
        <v>75.773076923076928</v>
      </c>
      <c r="Y167" s="475" t="s">
        <v>31</v>
      </c>
    </row>
    <row r="168" spans="1:25">
      <c r="A168" s="464">
        <v>44329</v>
      </c>
      <c r="B168" s="465" t="s">
        <v>25</v>
      </c>
      <c r="C168" s="465" t="s">
        <v>26</v>
      </c>
      <c r="D168" s="466" t="s">
        <v>144</v>
      </c>
      <c r="E168" s="468">
        <v>103278</v>
      </c>
      <c r="F168" s="468">
        <v>103278</v>
      </c>
      <c r="G168" s="469">
        <f t="shared" si="35"/>
        <v>0</v>
      </c>
      <c r="H168" s="468">
        <v>103278</v>
      </c>
      <c r="I168" s="469">
        <f t="shared" si="36"/>
        <v>0</v>
      </c>
      <c r="J168" s="468">
        <v>103306</v>
      </c>
      <c r="K168" s="469">
        <f t="shared" si="37"/>
        <v>28</v>
      </c>
      <c r="L168" s="469">
        <f t="shared" si="38"/>
        <v>28</v>
      </c>
      <c r="M168" s="467">
        <v>103311</v>
      </c>
      <c r="N168" s="469">
        <f t="shared" si="39"/>
        <v>5</v>
      </c>
      <c r="O168" s="470">
        <f t="shared" si="40"/>
        <v>33</v>
      </c>
      <c r="P168" s="469">
        <f t="shared" si="41"/>
        <v>28</v>
      </c>
      <c r="Q168" s="469">
        <f t="shared" si="42"/>
        <v>5</v>
      </c>
      <c r="R168" s="471" t="s">
        <v>27</v>
      </c>
      <c r="S168" s="472" t="s">
        <v>28</v>
      </c>
      <c r="T168" s="472" t="s">
        <v>29</v>
      </c>
      <c r="U168" s="466" t="s">
        <v>30</v>
      </c>
      <c r="V168" s="473">
        <v>13</v>
      </c>
      <c r="W168" s="473">
        <f t="shared" si="33"/>
        <v>2.5384615384615383</v>
      </c>
      <c r="X168" s="474">
        <f>W168*21.89</f>
        <v>55.566923076923075</v>
      </c>
      <c r="Y168" s="475" t="s">
        <v>31</v>
      </c>
    </row>
    <row r="169" spans="1:25">
      <c r="A169" s="464">
        <v>44328</v>
      </c>
      <c r="B169" s="465" t="s">
        <v>35</v>
      </c>
      <c r="C169" s="465" t="s">
        <v>26</v>
      </c>
      <c r="D169" s="466" t="s">
        <v>36</v>
      </c>
      <c r="E169" s="467">
        <v>55765</v>
      </c>
      <c r="F169" s="468">
        <v>55781</v>
      </c>
      <c r="G169" s="469">
        <f t="shared" si="35"/>
        <v>16</v>
      </c>
      <c r="H169" s="468">
        <v>55781</v>
      </c>
      <c r="I169" s="469">
        <f t="shared" si="36"/>
        <v>0</v>
      </c>
      <c r="J169" s="468">
        <v>55796</v>
      </c>
      <c r="K169" s="469">
        <f t="shared" si="37"/>
        <v>15</v>
      </c>
      <c r="L169" s="469">
        <f t="shared" si="38"/>
        <v>15</v>
      </c>
      <c r="M169" s="468">
        <v>55810</v>
      </c>
      <c r="N169" s="469">
        <f t="shared" si="39"/>
        <v>14</v>
      </c>
      <c r="O169" s="470">
        <f t="shared" si="40"/>
        <v>45</v>
      </c>
      <c r="P169" s="469">
        <f t="shared" si="41"/>
        <v>15</v>
      </c>
      <c r="Q169" s="469">
        <f t="shared" si="42"/>
        <v>30</v>
      </c>
      <c r="R169" s="476" t="s">
        <v>37</v>
      </c>
      <c r="S169" s="472" t="s">
        <v>38</v>
      </c>
      <c r="T169" s="472" t="s">
        <v>29</v>
      </c>
      <c r="U169" s="466" t="s">
        <v>30</v>
      </c>
      <c r="V169" s="473">
        <v>12</v>
      </c>
      <c r="W169" s="473">
        <f t="shared" si="33"/>
        <v>3.75</v>
      </c>
      <c r="X169" s="474">
        <f>W169*20.09</f>
        <v>75.337500000000006</v>
      </c>
      <c r="Y169" s="477" t="s">
        <v>39</v>
      </c>
    </row>
    <row r="170" spans="1:25">
      <c r="A170" s="464">
        <v>44328</v>
      </c>
      <c r="B170" s="465" t="s">
        <v>35</v>
      </c>
      <c r="C170" s="465" t="s">
        <v>26</v>
      </c>
      <c r="D170" s="466" t="s">
        <v>104</v>
      </c>
      <c r="E170" s="468">
        <v>55810</v>
      </c>
      <c r="F170" s="468">
        <v>55810</v>
      </c>
      <c r="G170" s="469">
        <f t="shared" si="35"/>
        <v>0</v>
      </c>
      <c r="H170" s="468">
        <v>55810</v>
      </c>
      <c r="I170" s="469">
        <f t="shared" si="36"/>
        <v>0</v>
      </c>
      <c r="J170" s="468">
        <v>55838</v>
      </c>
      <c r="K170" s="469">
        <f t="shared" si="37"/>
        <v>28</v>
      </c>
      <c r="L170" s="469">
        <f t="shared" si="38"/>
        <v>28</v>
      </c>
      <c r="M170" s="468">
        <v>55860</v>
      </c>
      <c r="N170" s="469">
        <f t="shared" si="39"/>
        <v>22</v>
      </c>
      <c r="O170" s="470">
        <f t="shared" si="40"/>
        <v>50</v>
      </c>
      <c r="P170" s="469">
        <f t="shared" si="41"/>
        <v>28</v>
      </c>
      <c r="Q170" s="469">
        <f t="shared" si="42"/>
        <v>22</v>
      </c>
      <c r="R170" s="476" t="s">
        <v>37</v>
      </c>
      <c r="S170" s="472" t="s">
        <v>38</v>
      </c>
      <c r="T170" s="472" t="s">
        <v>29</v>
      </c>
      <c r="U170" s="466" t="s">
        <v>30</v>
      </c>
      <c r="V170" s="473">
        <v>12</v>
      </c>
      <c r="W170" s="473">
        <f t="shared" si="33"/>
        <v>4.166666666666667</v>
      </c>
      <c r="X170" s="474">
        <f>W170*20.09</f>
        <v>83.708333333333343</v>
      </c>
      <c r="Y170" s="477" t="s">
        <v>39</v>
      </c>
    </row>
    <row r="171" spans="1:25">
      <c r="A171" s="464">
        <v>44329</v>
      </c>
      <c r="B171" s="465" t="s">
        <v>35</v>
      </c>
      <c r="C171" s="465" t="s">
        <v>26</v>
      </c>
      <c r="D171" s="466" t="s">
        <v>41</v>
      </c>
      <c r="E171" s="468">
        <v>55860</v>
      </c>
      <c r="F171" s="468">
        <v>55875</v>
      </c>
      <c r="G171" s="469">
        <f t="shared" si="35"/>
        <v>15</v>
      </c>
      <c r="H171" s="468">
        <v>55875</v>
      </c>
      <c r="I171" s="469">
        <f t="shared" si="36"/>
        <v>0</v>
      </c>
      <c r="J171" s="468">
        <v>55902</v>
      </c>
      <c r="K171" s="469">
        <f t="shared" si="37"/>
        <v>27</v>
      </c>
      <c r="L171" s="469">
        <f t="shared" si="38"/>
        <v>27</v>
      </c>
      <c r="M171" s="467">
        <v>55913</v>
      </c>
      <c r="N171" s="469">
        <f t="shared" si="39"/>
        <v>11</v>
      </c>
      <c r="O171" s="470">
        <f t="shared" si="40"/>
        <v>53</v>
      </c>
      <c r="P171" s="469">
        <f t="shared" si="41"/>
        <v>27</v>
      </c>
      <c r="Q171" s="469">
        <f t="shared" si="42"/>
        <v>26</v>
      </c>
      <c r="R171" s="476" t="s">
        <v>37</v>
      </c>
      <c r="S171" s="472" t="s">
        <v>38</v>
      </c>
      <c r="T171" s="472" t="s">
        <v>29</v>
      </c>
      <c r="U171" s="466" t="s">
        <v>30</v>
      </c>
      <c r="V171" s="473">
        <v>12</v>
      </c>
      <c r="W171" s="473">
        <f t="shared" si="33"/>
        <v>4.416666666666667</v>
      </c>
      <c r="X171" s="474">
        <f>W171*20.09</f>
        <v>88.730833333333337</v>
      </c>
      <c r="Y171" s="477" t="s">
        <v>39</v>
      </c>
    </row>
    <row r="172" spans="1:25">
      <c r="A172" s="464">
        <v>44328</v>
      </c>
      <c r="B172" s="465" t="s">
        <v>42</v>
      </c>
      <c r="C172" s="465" t="s">
        <v>26</v>
      </c>
      <c r="D172" s="466" t="s">
        <v>43</v>
      </c>
      <c r="E172" s="467">
        <v>41820</v>
      </c>
      <c r="F172" s="468">
        <v>41841</v>
      </c>
      <c r="G172" s="469">
        <f t="shared" si="35"/>
        <v>21</v>
      </c>
      <c r="H172" s="468">
        <v>41841</v>
      </c>
      <c r="I172" s="469">
        <f t="shared" si="36"/>
        <v>0</v>
      </c>
      <c r="J172" s="468">
        <v>41855</v>
      </c>
      <c r="K172" s="469">
        <f t="shared" si="37"/>
        <v>14</v>
      </c>
      <c r="L172" s="469">
        <f t="shared" si="38"/>
        <v>14</v>
      </c>
      <c r="M172" s="468">
        <v>41855</v>
      </c>
      <c r="N172" s="469">
        <f t="shared" si="39"/>
        <v>0</v>
      </c>
      <c r="O172" s="470">
        <f t="shared" si="40"/>
        <v>35</v>
      </c>
      <c r="P172" s="469">
        <f t="shared" si="41"/>
        <v>14</v>
      </c>
      <c r="Q172" s="469">
        <f t="shared" si="42"/>
        <v>21</v>
      </c>
      <c r="R172" s="478" t="s">
        <v>44</v>
      </c>
      <c r="S172" s="472" t="s">
        <v>45</v>
      </c>
      <c r="T172" s="472" t="s">
        <v>29</v>
      </c>
      <c r="U172" s="466" t="s">
        <v>30</v>
      </c>
      <c r="V172" s="473">
        <v>15</v>
      </c>
      <c r="W172" s="473">
        <f t="shared" si="33"/>
        <v>2.3333333333333335</v>
      </c>
      <c r="X172" s="474">
        <f>W172*19.19</f>
        <v>44.776666666666671</v>
      </c>
      <c r="Y172" s="477" t="s">
        <v>46</v>
      </c>
    </row>
    <row r="173" spans="1:25">
      <c r="A173" s="464">
        <v>44328</v>
      </c>
      <c r="B173" s="465" t="s">
        <v>42</v>
      </c>
      <c r="C173" s="465" t="s">
        <v>26</v>
      </c>
      <c r="D173" s="466" t="s">
        <v>135</v>
      </c>
      <c r="E173" s="468">
        <v>41855</v>
      </c>
      <c r="F173" s="468">
        <v>41868</v>
      </c>
      <c r="G173" s="469">
        <f t="shared" si="35"/>
        <v>13</v>
      </c>
      <c r="H173" s="468">
        <v>41868</v>
      </c>
      <c r="I173" s="469">
        <f t="shared" si="36"/>
        <v>0</v>
      </c>
      <c r="J173" s="468">
        <v>41888</v>
      </c>
      <c r="K173" s="469">
        <f t="shared" si="37"/>
        <v>20</v>
      </c>
      <c r="L173" s="469">
        <f t="shared" si="38"/>
        <v>20</v>
      </c>
      <c r="M173" s="468">
        <v>41895</v>
      </c>
      <c r="N173" s="469">
        <f t="shared" si="39"/>
        <v>7</v>
      </c>
      <c r="O173" s="470">
        <f t="shared" si="40"/>
        <v>40</v>
      </c>
      <c r="P173" s="469">
        <f t="shared" si="41"/>
        <v>20</v>
      </c>
      <c r="Q173" s="469">
        <f t="shared" si="42"/>
        <v>20</v>
      </c>
      <c r="R173" s="478" t="s">
        <v>44</v>
      </c>
      <c r="S173" s="472" t="s">
        <v>45</v>
      </c>
      <c r="T173" s="472" t="s">
        <v>29</v>
      </c>
      <c r="U173" s="466" t="s">
        <v>30</v>
      </c>
      <c r="V173" s="473">
        <v>15</v>
      </c>
      <c r="W173" s="473">
        <f t="shared" si="33"/>
        <v>2.6666666666666665</v>
      </c>
      <c r="X173" s="474">
        <f>W173*19.19</f>
        <v>51.173333333333332</v>
      </c>
      <c r="Y173" s="477" t="s">
        <v>46</v>
      </c>
    </row>
    <row r="174" spans="1:25">
      <c r="A174" s="464">
        <v>44329</v>
      </c>
      <c r="B174" s="465" t="s">
        <v>42</v>
      </c>
      <c r="C174" s="465" t="s">
        <v>26</v>
      </c>
      <c r="D174" s="466" t="s">
        <v>137</v>
      </c>
      <c r="E174" s="468">
        <v>41895</v>
      </c>
      <c r="F174" s="468">
        <v>41919</v>
      </c>
      <c r="G174" s="469">
        <f t="shared" si="35"/>
        <v>24</v>
      </c>
      <c r="H174" s="468">
        <v>41919</v>
      </c>
      <c r="I174" s="469">
        <f t="shared" si="36"/>
        <v>0</v>
      </c>
      <c r="J174" s="468">
        <v>41932</v>
      </c>
      <c r="K174" s="469">
        <f t="shared" si="37"/>
        <v>13</v>
      </c>
      <c r="L174" s="469">
        <f t="shared" si="38"/>
        <v>13</v>
      </c>
      <c r="M174" s="468">
        <v>41932</v>
      </c>
      <c r="N174" s="469">
        <f t="shared" si="39"/>
        <v>0</v>
      </c>
      <c r="O174" s="470">
        <f t="shared" si="40"/>
        <v>37</v>
      </c>
      <c r="P174" s="469">
        <f t="shared" si="41"/>
        <v>13</v>
      </c>
      <c r="Q174" s="469">
        <f t="shared" si="42"/>
        <v>24</v>
      </c>
      <c r="R174" s="478" t="s">
        <v>44</v>
      </c>
      <c r="S174" s="472" t="s">
        <v>45</v>
      </c>
      <c r="T174" s="472" t="s">
        <v>29</v>
      </c>
      <c r="U174" s="466" t="s">
        <v>30</v>
      </c>
      <c r="V174" s="473">
        <v>15</v>
      </c>
      <c r="W174" s="473">
        <f t="shared" si="33"/>
        <v>2.4666666666666668</v>
      </c>
      <c r="X174" s="474">
        <f>W174*19.19</f>
        <v>47.335333333333338</v>
      </c>
      <c r="Y174" s="477" t="s">
        <v>46</v>
      </c>
    </row>
    <row r="175" spans="1:25">
      <c r="A175" s="464">
        <v>44329</v>
      </c>
      <c r="B175" s="465" t="s">
        <v>42</v>
      </c>
      <c r="C175" s="465" t="s">
        <v>26</v>
      </c>
      <c r="D175" s="480" t="s">
        <v>107</v>
      </c>
      <c r="E175" s="468">
        <v>41932</v>
      </c>
      <c r="F175" s="468">
        <v>41953</v>
      </c>
      <c r="G175" s="469">
        <f t="shared" si="35"/>
        <v>21</v>
      </c>
      <c r="H175" s="468">
        <v>41953</v>
      </c>
      <c r="I175" s="469">
        <f t="shared" si="36"/>
        <v>0</v>
      </c>
      <c r="J175" s="468">
        <v>41972</v>
      </c>
      <c r="K175" s="469">
        <f t="shared" si="37"/>
        <v>19</v>
      </c>
      <c r="L175" s="469">
        <f t="shared" si="38"/>
        <v>19</v>
      </c>
      <c r="M175" s="467">
        <v>41991</v>
      </c>
      <c r="N175" s="469">
        <f t="shared" si="39"/>
        <v>19</v>
      </c>
      <c r="O175" s="470">
        <f t="shared" si="40"/>
        <v>59</v>
      </c>
      <c r="P175" s="469">
        <f t="shared" si="41"/>
        <v>19</v>
      </c>
      <c r="Q175" s="498">
        <f t="shared" si="42"/>
        <v>40</v>
      </c>
      <c r="R175" s="478" t="s">
        <v>44</v>
      </c>
      <c r="S175" s="472" t="s">
        <v>45</v>
      </c>
      <c r="T175" s="472" t="s">
        <v>29</v>
      </c>
      <c r="U175" s="466" t="s">
        <v>30</v>
      </c>
      <c r="V175" s="473">
        <v>15</v>
      </c>
      <c r="W175" s="473">
        <f t="shared" si="33"/>
        <v>3.9333333333333331</v>
      </c>
      <c r="X175" s="474">
        <f>W175*19.19</f>
        <v>75.480666666666664</v>
      </c>
      <c r="Y175" s="477" t="s">
        <v>46</v>
      </c>
    </row>
    <row r="176" spans="1:25">
      <c r="A176" s="464">
        <v>44328</v>
      </c>
      <c r="B176" s="465" t="s">
        <v>48</v>
      </c>
      <c r="C176" s="465" t="s">
        <v>26</v>
      </c>
      <c r="D176" s="466" t="s">
        <v>49</v>
      </c>
      <c r="E176" s="467">
        <v>60057</v>
      </c>
      <c r="F176" s="468">
        <v>60070</v>
      </c>
      <c r="G176" s="469">
        <f t="shared" si="35"/>
        <v>13</v>
      </c>
      <c r="H176" s="468">
        <v>60070</v>
      </c>
      <c r="I176" s="469">
        <f t="shared" si="36"/>
        <v>0</v>
      </c>
      <c r="J176" s="468">
        <v>60085</v>
      </c>
      <c r="K176" s="469">
        <f t="shared" si="37"/>
        <v>15</v>
      </c>
      <c r="L176" s="469">
        <f t="shared" si="38"/>
        <v>15</v>
      </c>
      <c r="M176" s="468">
        <v>60088</v>
      </c>
      <c r="N176" s="469">
        <f t="shared" si="39"/>
        <v>3</v>
      </c>
      <c r="O176" s="470">
        <f t="shared" si="40"/>
        <v>31</v>
      </c>
      <c r="P176" s="469">
        <f t="shared" si="41"/>
        <v>15</v>
      </c>
      <c r="Q176" s="469">
        <f t="shared" si="42"/>
        <v>16</v>
      </c>
      <c r="R176" s="479" t="s">
        <v>50</v>
      </c>
      <c r="S176" s="472" t="s">
        <v>51</v>
      </c>
      <c r="T176" s="472" t="s">
        <v>29</v>
      </c>
      <c r="U176" s="466" t="s">
        <v>30</v>
      </c>
      <c r="V176" s="473">
        <v>8</v>
      </c>
      <c r="W176" s="473">
        <f t="shared" si="33"/>
        <v>3.875</v>
      </c>
      <c r="X176" s="477">
        <f>W176*21.69</f>
        <v>84.048749999999998</v>
      </c>
      <c r="Y176" s="475" t="s">
        <v>52</v>
      </c>
    </row>
    <row r="177" spans="1:25">
      <c r="A177" s="464">
        <v>44329</v>
      </c>
      <c r="B177" s="480" t="s">
        <v>48</v>
      </c>
      <c r="C177" s="465" t="s">
        <v>26</v>
      </c>
      <c r="D177" s="480" t="s">
        <v>53</v>
      </c>
      <c r="E177" s="468">
        <v>60088</v>
      </c>
      <c r="F177" s="468">
        <v>60091</v>
      </c>
      <c r="G177" s="469">
        <f t="shared" si="35"/>
        <v>3</v>
      </c>
      <c r="H177" s="468">
        <v>60091</v>
      </c>
      <c r="I177" s="469">
        <f t="shared" si="36"/>
        <v>0</v>
      </c>
      <c r="J177" s="468">
        <v>60104</v>
      </c>
      <c r="K177" s="469">
        <f t="shared" si="37"/>
        <v>13</v>
      </c>
      <c r="L177" s="469">
        <f t="shared" si="38"/>
        <v>13</v>
      </c>
      <c r="M177" s="467">
        <v>60117</v>
      </c>
      <c r="N177" s="469">
        <f t="shared" si="39"/>
        <v>13</v>
      </c>
      <c r="O177" s="470">
        <f t="shared" si="40"/>
        <v>29</v>
      </c>
      <c r="P177" s="469">
        <f t="shared" si="41"/>
        <v>13</v>
      </c>
      <c r="Q177" s="469">
        <f t="shared" si="42"/>
        <v>16</v>
      </c>
      <c r="R177" s="479" t="s">
        <v>50</v>
      </c>
      <c r="S177" s="472" t="s">
        <v>51</v>
      </c>
      <c r="T177" s="472" t="s">
        <v>29</v>
      </c>
      <c r="U177" s="466" t="s">
        <v>30</v>
      </c>
      <c r="V177" s="473">
        <v>8</v>
      </c>
      <c r="W177" s="473">
        <f t="shared" si="33"/>
        <v>3.625</v>
      </c>
      <c r="X177" s="477">
        <f>W177*21.69</f>
        <v>78.626249999999999</v>
      </c>
      <c r="Y177" s="475" t="s">
        <v>52</v>
      </c>
    </row>
    <row r="178" spans="1:25">
      <c r="A178" s="464">
        <v>44328</v>
      </c>
      <c r="B178" s="465" t="s">
        <v>55</v>
      </c>
      <c r="C178" s="465" t="s">
        <v>26</v>
      </c>
      <c r="D178" s="466" t="s">
        <v>56</v>
      </c>
      <c r="E178" s="467">
        <v>111444</v>
      </c>
      <c r="F178" s="468">
        <v>111458</v>
      </c>
      <c r="G178" s="469">
        <f t="shared" si="35"/>
        <v>14</v>
      </c>
      <c r="H178" s="468">
        <v>111458</v>
      </c>
      <c r="I178" s="469">
        <f t="shared" si="36"/>
        <v>0</v>
      </c>
      <c r="J178" s="468">
        <v>111472</v>
      </c>
      <c r="K178" s="469">
        <f t="shared" si="37"/>
        <v>14</v>
      </c>
      <c r="L178" s="469">
        <f t="shared" si="38"/>
        <v>14</v>
      </c>
      <c r="M178" s="468">
        <v>111475</v>
      </c>
      <c r="N178" s="469">
        <f t="shared" si="39"/>
        <v>3</v>
      </c>
      <c r="O178" s="468">
        <f t="shared" si="40"/>
        <v>31</v>
      </c>
      <c r="P178" s="469">
        <f t="shared" si="41"/>
        <v>14</v>
      </c>
      <c r="Q178" s="469">
        <f t="shared" si="42"/>
        <v>17</v>
      </c>
      <c r="R178" s="481" t="s">
        <v>57</v>
      </c>
      <c r="S178" s="472" t="s">
        <v>51</v>
      </c>
      <c r="T178" s="472" t="s">
        <v>29</v>
      </c>
      <c r="U178" s="465" t="s">
        <v>30</v>
      </c>
      <c r="V178" s="482">
        <v>7</v>
      </c>
      <c r="W178" s="482">
        <f t="shared" si="33"/>
        <v>4.4285714285714288</v>
      </c>
      <c r="X178" s="483">
        <f>W178*21.59</f>
        <v>95.612857142857152</v>
      </c>
      <c r="Y178" s="483" t="s">
        <v>58</v>
      </c>
    </row>
    <row r="179" spans="1:25">
      <c r="A179" s="464">
        <v>44329</v>
      </c>
      <c r="B179" s="465" t="s">
        <v>55</v>
      </c>
      <c r="C179" s="465" t="s">
        <v>26</v>
      </c>
      <c r="D179" s="465" t="s">
        <v>59</v>
      </c>
      <c r="E179" s="468">
        <v>111475</v>
      </c>
      <c r="F179" s="468">
        <v>111479</v>
      </c>
      <c r="G179" s="469">
        <f t="shared" si="35"/>
        <v>4</v>
      </c>
      <c r="H179" s="468">
        <v>111479</v>
      </c>
      <c r="I179" s="469">
        <f t="shared" si="36"/>
        <v>0</v>
      </c>
      <c r="J179" s="468">
        <v>111501</v>
      </c>
      <c r="K179" s="469">
        <f t="shared" si="37"/>
        <v>22</v>
      </c>
      <c r="L179" s="469">
        <f t="shared" si="38"/>
        <v>22</v>
      </c>
      <c r="M179" s="467">
        <v>111519</v>
      </c>
      <c r="N179" s="469">
        <f t="shared" si="39"/>
        <v>18</v>
      </c>
      <c r="O179" s="470">
        <f t="shared" si="40"/>
        <v>44</v>
      </c>
      <c r="P179" s="469">
        <f t="shared" si="41"/>
        <v>22</v>
      </c>
      <c r="Q179" s="469">
        <f t="shared" si="42"/>
        <v>22</v>
      </c>
      <c r="R179" s="481" t="s">
        <v>57</v>
      </c>
      <c r="S179" s="472" t="s">
        <v>51</v>
      </c>
      <c r="T179" s="472" t="s">
        <v>29</v>
      </c>
      <c r="U179" s="466" t="s">
        <v>30</v>
      </c>
      <c r="V179" s="473">
        <v>7</v>
      </c>
      <c r="W179" s="473">
        <f t="shared" si="33"/>
        <v>6.2857142857142856</v>
      </c>
      <c r="X179" s="477">
        <f>W179*21.59</f>
        <v>135.70857142857142</v>
      </c>
      <c r="Y179" s="477" t="s">
        <v>58</v>
      </c>
    </row>
    <row r="180" spans="1:25">
      <c r="A180" s="464">
        <v>44328</v>
      </c>
      <c r="B180" s="465" t="s">
        <v>60</v>
      </c>
      <c r="C180" s="465" t="s">
        <v>26</v>
      </c>
      <c r="D180" s="465" t="s">
        <v>61</v>
      </c>
      <c r="E180" s="467">
        <v>175267</v>
      </c>
      <c r="F180" s="468">
        <v>175275</v>
      </c>
      <c r="G180" s="469">
        <f t="shared" si="35"/>
        <v>8</v>
      </c>
      <c r="H180" s="468">
        <v>175275</v>
      </c>
      <c r="I180" s="469">
        <f t="shared" si="36"/>
        <v>0</v>
      </c>
      <c r="J180" s="468">
        <v>175286</v>
      </c>
      <c r="K180" s="469">
        <f t="shared" si="37"/>
        <v>11</v>
      </c>
      <c r="L180" s="469">
        <f t="shared" si="38"/>
        <v>11</v>
      </c>
      <c r="M180" s="468">
        <v>175297</v>
      </c>
      <c r="N180" s="469">
        <f t="shared" si="39"/>
        <v>11</v>
      </c>
      <c r="O180" s="470">
        <f t="shared" si="40"/>
        <v>30</v>
      </c>
      <c r="P180" s="469">
        <f t="shared" si="41"/>
        <v>11</v>
      </c>
      <c r="Q180" s="469">
        <f t="shared" si="42"/>
        <v>19</v>
      </c>
      <c r="R180" s="484" t="s">
        <v>62</v>
      </c>
      <c r="S180" s="472" t="s">
        <v>51</v>
      </c>
      <c r="T180" s="472" t="s">
        <v>29</v>
      </c>
      <c r="U180" s="466" t="s">
        <v>30</v>
      </c>
      <c r="V180" s="473">
        <v>7</v>
      </c>
      <c r="W180" s="473">
        <f t="shared" si="33"/>
        <v>4.2857142857142856</v>
      </c>
      <c r="X180" s="477">
        <f>W180*19.85</f>
        <v>85.071428571428569</v>
      </c>
      <c r="Y180" s="483" t="s">
        <v>63</v>
      </c>
    </row>
    <row r="181" spans="1:25">
      <c r="A181" s="464">
        <v>44329</v>
      </c>
      <c r="B181" s="465" t="s">
        <v>60</v>
      </c>
      <c r="C181" s="465" t="s">
        <v>26</v>
      </c>
      <c r="D181" s="465" t="s">
        <v>64</v>
      </c>
      <c r="E181" s="468">
        <v>175297</v>
      </c>
      <c r="F181" s="468">
        <v>175309</v>
      </c>
      <c r="G181" s="469">
        <f t="shared" si="35"/>
        <v>12</v>
      </c>
      <c r="H181" s="468">
        <v>175309</v>
      </c>
      <c r="I181" s="469">
        <f t="shared" si="36"/>
        <v>0</v>
      </c>
      <c r="J181" s="468">
        <v>175321</v>
      </c>
      <c r="K181" s="469">
        <f t="shared" si="37"/>
        <v>12</v>
      </c>
      <c r="L181" s="469">
        <f t="shared" si="38"/>
        <v>12</v>
      </c>
      <c r="M181" s="467">
        <v>175330</v>
      </c>
      <c r="N181" s="469">
        <f t="shared" si="39"/>
        <v>9</v>
      </c>
      <c r="O181" s="470">
        <f t="shared" si="40"/>
        <v>33</v>
      </c>
      <c r="P181" s="469">
        <f t="shared" si="41"/>
        <v>12</v>
      </c>
      <c r="Q181" s="469">
        <f t="shared" si="42"/>
        <v>21</v>
      </c>
      <c r="R181" s="484" t="s">
        <v>62</v>
      </c>
      <c r="S181" s="472" t="s">
        <v>51</v>
      </c>
      <c r="T181" s="472" t="s">
        <v>29</v>
      </c>
      <c r="U181" s="466" t="s">
        <v>30</v>
      </c>
      <c r="V181" s="473">
        <v>7</v>
      </c>
      <c r="W181" s="473">
        <f t="shared" si="33"/>
        <v>4.7142857142857144</v>
      </c>
      <c r="X181" s="477">
        <f>W181*19.85</f>
        <v>93.578571428571436</v>
      </c>
      <c r="Y181" s="483" t="s">
        <v>65</v>
      </c>
    </row>
    <row r="182" spans="1:25">
      <c r="A182" s="464">
        <v>44329</v>
      </c>
      <c r="B182" s="480" t="s">
        <v>126</v>
      </c>
      <c r="C182" s="465" t="s">
        <v>26</v>
      </c>
      <c r="D182" s="466" t="s">
        <v>106</v>
      </c>
      <c r="E182" s="467">
        <v>182403</v>
      </c>
      <c r="F182" s="468">
        <v>182458</v>
      </c>
      <c r="G182" s="469">
        <f t="shared" si="35"/>
        <v>55</v>
      </c>
      <c r="H182" s="468">
        <v>182458</v>
      </c>
      <c r="I182" s="469">
        <f t="shared" si="36"/>
        <v>0</v>
      </c>
      <c r="J182" s="468">
        <v>182476</v>
      </c>
      <c r="K182" s="469">
        <f t="shared" si="37"/>
        <v>18</v>
      </c>
      <c r="L182" s="469">
        <f t="shared" si="38"/>
        <v>18</v>
      </c>
      <c r="M182" s="468">
        <v>182478</v>
      </c>
      <c r="N182" s="469">
        <f t="shared" si="39"/>
        <v>2</v>
      </c>
      <c r="O182" s="470">
        <f t="shared" si="40"/>
        <v>75</v>
      </c>
      <c r="P182" s="469">
        <f t="shared" si="41"/>
        <v>18</v>
      </c>
      <c r="Q182" s="498">
        <f t="shared" si="42"/>
        <v>57</v>
      </c>
      <c r="R182" s="489" t="s">
        <v>127</v>
      </c>
      <c r="S182" s="472" t="s">
        <v>28</v>
      </c>
      <c r="T182" s="472" t="s">
        <v>29</v>
      </c>
      <c r="U182" s="466" t="s">
        <v>30</v>
      </c>
      <c r="V182" s="473">
        <v>14</v>
      </c>
      <c r="W182" s="473">
        <f t="shared" si="33"/>
        <v>5.3571428571428568</v>
      </c>
      <c r="X182" s="474">
        <f>W182*19.19</f>
        <v>102.80357142857143</v>
      </c>
      <c r="Y182" s="475" t="s">
        <v>128</v>
      </c>
    </row>
    <row r="183" spans="1:25">
      <c r="A183" s="464">
        <v>44328</v>
      </c>
      <c r="B183" s="465" t="s">
        <v>68</v>
      </c>
      <c r="C183" s="465" t="s">
        <v>26</v>
      </c>
      <c r="D183" s="466" t="s">
        <v>69</v>
      </c>
      <c r="E183" s="467">
        <v>232378</v>
      </c>
      <c r="F183" s="468">
        <v>232392</v>
      </c>
      <c r="G183" s="469">
        <f t="shared" si="35"/>
        <v>14</v>
      </c>
      <c r="H183" s="468">
        <v>232392</v>
      </c>
      <c r="I183" s="469">
        <f t="shared" si="36"/>
        <v>0</v>
      </c>
      <c r="J183" s="468">
        <v>232404</v>
      </c>
      <c r="K183" s="469">
        <f t="shared" si="37"/>
        <v>12</v>
      </c>
      <c r="L183" s="469">
        <f t="shared" si="38"/>
        <v>12</v>
      </c>
      <c r="M183" s="468">
        <v>232413</v>
      </c>
      <c r="N183" s="469">
        <f t="shared" si="39"/>
        <v>9</v>
      </c>
      <c r="O183" s="470">
        <f t="shared" si="40"/>
        <v>35</v>
      </c>
      <c r="P183" s="469">
        <f t="shared" si="41"/>
        <v>12</v>
      </c>
      <c r="Q183" s="498">
        <f t="shared" si="42"/>
        <v>23</v>
      </c>
      <c r="R183" s="485" t="s">
        <v>70</v>
      </c>
      <c r="S183" s="472" t="s">
        <v>51</v>
      </c>
      <c r="T183" s="472" t="s">
        <v>29</v>
      </c>
      <c r="U183" s="466" t="s">
        <v>30</v>
      </c>
      <c r="V183" s="473">
        <v>7</v>
      </c>
      <c r="W183" s="473">
        <f t="shared" si="33"/>
        <v>5</v>
      </c>
      <c r="X183" s="477">
        <f>W183*19.99</f>
        <v>99.949999999999989</v>
      </c>
      <c r="Y183" s="477" t="s">
        <v>67</v>
      </c>
    </row>
    <row r="184" spans="1:25">
      <c r="A184" s="464">
        <v>44329</v>
      </c>
      <c r="B184" s="465" t="s">
        <v>68</v>
      </c>
      <c r="C184" s="465" t="s">
        <v>26</v>
      </c>
      <c r="D184" s="466" t="s">
        <v>71</v>
      </c>
      <c r="E184" s="468">
        <v>232413</v>
      </c>
      <c r="F184" s="468">
        <v>232421</v>
      </c>
      <c r="G184" s="469">
        <f t="shared" si="35"/>
        <v>8</v>
      </c>
      <c r="H184" s="468">
        <v>232421</v>
      </c>
      <c r="I184" s="469">
        <f t="shared" si="36"/>
        <v>0</v>
      </c>
      <c r="J184" s="468">
        <v>232432</v>
      </c>
      <c r="K184" s="469">
        <f t="shared" si="37"/>
        <v>11</v>
      </c>
      <c r="L184" s="469">
        <f t="shared" si="38"/>
        <v>11</v>
      </c>
      <c r="M184" s="467">
        <v>232448</v>
      </c>
      <c r="N184" s="469">
        <f t="shared" si="39"/>
        <v>16</v>
      </c>
      <c r="O184" s="470">
        <f t="shared" si="40"/>
        <v>35</v>
      </c>
      <c r="P184" s="469">
        <f t="shared" si="41"/>
        <v>11</v>
      </c>
      <c r="Q184" s="469">
        <f t="shared" si="42"/>
        <v>24</v>
      </c>
      <c r="R184" s="485" t="s">
        <v>70</v>
      </c>
      <c r="S184" s="472" t="s">
        <v>51</v>
      </c>
      <c r="T184" s="472" t="s">
        <v>29</v>
      </c>
      <c r="U184" s="466" t="s">
        <v>30</v>
      </c>
      <c r="V184" s="473">
        <v>7</v>
      </c>
      <c r="W184" s="473">
        <f t="shared" si="33"/>
        <v>5</v>
      </c>
      <c r="X184" s="477">
        <f>W184*19.99</f>
        <v>99.949999999999989</v>
      </c>
      <c r="Y184" s="477" t="s">
        <v>67</v>
      </c>
    </row>
    <row r="185" spans="1:25">
      <c r="A185" s="464">
        <v>44328</v>
      </c>
      <c r="B185" s="465" t="s">
        <v>72</v>
      </c>
      <c r="C185" s="465" t="s">
        <v>26</v>
      </c>
      <c r="D185" s="466" t="s">
        <v>78</v>
      </c>
      <c r="E185" s="467">
        <v>88955</v>
      </c>
      <c r="F185" s="468">
        <v>88984</v>
      </c>
      <c r="G185" s="469">
        <f t="shared" si="35"/>
        <v>29</v>
      </c>
      <c r="H185" s="468">
        <v>88984</v>
      </c>
      <c r="I185" s="469">
        <f t="shared" si="36"/>
        <v>0</v>
      </c>
      <c r="J185" s="468">
        <v>89027</v>
      </c>
      <c r="K185" s="469">
        <f t="shared" si="37"/>
        <v>43</v>
      </c>
      <c r="L185" s="469">
        <f t="shared" si="38"/>
        <v>43</v>
      </c>
      <c r="M185" s="468">
        <v>89063</v>
      </c>
      <c r="N185" s="469">
        <f t="shared" si="39"/>
        <v>36</v>
      </c>
      <c r="O185" s="470">
        <f t="shared" si="40"/>
        <v>108</v>
      </c>
      <c r="P185" s="469">
        <f t="shared" si="41"/>
        <v>43</v>
      </c>
      <c r="Q185" s="498">
        <f t="shared" si="42"/>
        <v>65</v>
      </c>
      <c r="R185" s="486" t="s">
        <v>75</v>
      </c>
      <c r="S185" s="472" t="s">
        <v>76</v>
      </c>
      <c r="T185" s="472" t="s">
        <v>29</v>
      </c>
      <c r="U185" s="466" t="s">
        <v>30</v>
      </c>
      <c r="V185" s="473">
        <v>10</v>
      </c>
      <c r="W185" s="473">
        <f t="shared" si="33"/>
        <v>10.8</v>
      </c>
      <c r="X185" s="474">
        <f>W185*19.19</f>
        <v>207.25200000000004</v>
      </c>
      <c r="Y185" s="477" t="s">
        <v>77</v>
      </c>
    </row>
    <row r="186" spans="1:25">
      <c r="A186" s="464">
        <v>44329</v>
      </c>
      <c r="B186" s="465" t="s">
        <v>72</v>
      </c>
      <c r="C186" s="465" t="s">
        <v>26</v>
      </c>
      <c r="D186" s="466" t="s">
        <v>79</v>
      </c>
      <c r="E186" s="468">
        <v>89063</v>
      </c>
      <c r="F186" s="468">
        <v>89063</v>
      </c>
      <c r="G186" s="469">
        <f t="shared" si="35"/>
        <v>0</v>
      </c>
      <c r="H186" s="468">
        <v>89063</v>
      </c>
      <c r="I186" s="469">
        <f t="shared" si="36"/>
        <v>0</v>
      </c>
      <c r="J186" s="468">
        <v>89091</v>
      </c>
      <c r="K186" s="469">
        <f t="shared" si="37"/>
        <v>28</v>
      </c>
      <c r="L186" s="469">
        <f t="shared" si="38"/>
        <v>28</v>
      </c>
      <c r="M186" s="468">
        <v>89111</v>
      </c>
      <c r="N186" s="469">
        <f t="shared" si="39"/>
        <v>20</v>
      </c>
      <c r="O186" s="470">
        <f t="shared" si="40"/>
        <v>48</v>
      </c>
      <c r="P186" s="469">
        <f t="shared" si="41"/>
        <v>28</v>
      </c>
      <c r="Q186" s="469">
        <f t="shared" si="42"/>
        <v>20</v>
      </c>
      <c r="R186" s="486" t="s">
        <v>75</v>
      </c>
      <c r="S186" s="472" t="s">
        <v>76</v>
      </c>
      <c r="T186" s="472" t="s">
        <v>29</v>
      </c>
      <c r="U186" s="466" t="s">
        <v>30</v>
      </c>
      <c r="V186" s="473">
        <v>10</v>
      </c>
      <c r="W186" s="473">
        <f t="shared" si="33"/>
        <v>4.8</v>
      </c>
      <c r="X186" s="474">
        <f t="shared" ref="X186:X187" si="43">W186*19.19</f>
        <v>92.112000000000009</v>
      </c>
      <c r="Y186" s="477" t="s">
        <v>77</v>
      </c>
    </row>
    <row r="187" spans="1:25">
      <c r="A187" s="464">
        <v>44329</v>
      </c>
      <c r="B187" s="465" t="s">
        <v>72</v>
      </c>
      <c r="C187" s="465" t="s">
        <v>26</v>
      </c>
      <c r="D187" s="466" t="s">
        <v>102</v>
      </c>
      <c r="E187" s="468">
        <v>89111</v>
      </c>
      <c r="F187" s="468">
        <v>89129</v>
      </c>
      <c r="G187" s="469">
        <f t="shared" si="35"/>
        <v>18</v>
      </c>
      <c r="H187" s="468">
        <v>89129</v>
      </c>
      <c r="I187" s="469">
        <f t="shared" si="36"/>
        <v>0</v>
      </c>
      <c r="J187" s="468">
        <v>89134</v>
      </c>
      <c r="K187" s="469">
        <f t="shared" si="37"/>
        <v>5</v>
      </c>
      <c r="L187" s="469">
        <f t="shared" si="38"/>
        <v>5</v>
      </c>
      <c r="M187" s="467">
        <v>89155</v>
      </c>
      <c r="N187" s="469">
        <f t="shared" si="39"/>
        <v>21</v>
      </c>
      <c r="O187" s="470">
        <f t="shared" si="40"/>
        <v>44</v>
      </c>
      <c r="P187" s="469">
        <f t="shared" si="41"/>
        <v>5</v>
      </c>
      <c r="Q187" s="469">
        <f t="shared" si="42"/>
        <v>39</v>
      </c>
      <c r="R187" s="486" t="s">
        <v>75</v>
      </c>
      <c r="S187" s="472" t="s">
        <v>76</v>
      </c>
      <c r="T187" s="472" t="s">
        <v>29</v>
      </c>
      <c r="U187" s="466" t="s">
        <v>30</v>
      </c>
      <c r="V187" s="473">
        <v>10</v>
      </c>
      <c r="W187" s="473">
        <f t="shared" si="33"/>
        <v>4.4000000000000004</v>
      </c>
      <c r="X187" s="477">
        <f t="shared" si="43"/>
        <v>84.436000000000007</v>
      </c>
      <c r="Y187" s="477" t="s">
        <v>77</v>
      </c>
    </row>
    <row r="188" spans="1:25">
      <c r="A188" s="464">
        <v>44329</v>
      </c>
      <c r="B188" s="465" t="s">
        <v>25</v>
      </c>
      <c r="C188" s="465" t="s">
        <v>26</v>
      </c>
      <c r="D188" s="466" t="s">
        <v>142</v>
      </c>
      <c r="E188" s="467">
        <v>103311</v>
      </c>
      <c r="F188" s="468">
        <v>103316</v>
      </c>
      <c r="G188" s="469">
        <f t="shared" si="35"/>
        <v>5</v>
      </c>
      <c r="H188" s="468">
        <v>103316</v>
      </c>
      <c r="I188" s="469">
        <f t="shared" si="36"/>
        <v>0</v>
      </c>
      <c r="J188" s="468">
        <v>103350</v>
      </c>
      <c r="K188" s="469">
        <f t="shared" si="37"/>
        <v>34</v>
      </c>
      <c r="L188" s="469">
        <f t="shared" si="38"/>
        <v>34</v>
      </c>
      <c r="M188" s="468">
        <v>103350</v>
      </c>
      <c r="N188" s="469">
        <f t="shared" si="39"/>
        <v>0</v>
      </c>
      <c r="O188" s="470">
        <f t="shared" si="40"/>
        <v>39</v>
      </c>
      <c r="P188" s="469">
        <f t="shared" si="41"/>
        <v>34</v>
      </c>
      <c r="Q188" s="469">
        <f t="shared" si="42"/>
        <v>5</v>
      </c>
      <c r="R188" s="471" t="s">
        <v>27</v>
      </c>
      <c r="S188" s="472" t="s">
        <v>28</v>
      </c>
      <c r="T188" s="472" t="s">
        <v>29</v>
      </c>
      <c r="U188" s="466" t="s">
        <v>30</v>
      </c>
      <c r="V188" s="473">
        <v>13</v>
      </c>
      <c r="W188" s="473">
        <f t="shared" si="33"/>
        <v>3</v>
      </c>
      <c r="X188" s="474">
        <f>W188*21.15</f>
        <v>63.449999999999996</v>
      </c>
      <c r="Y188" s="475" t="s">
        <v>31</v>
      </c>
    </row>
    <row r="189" spans="1:25">
      <c r="A189" s="464">
        <v>44329</v>
      </c>
      <c r="B189" s="465" t="s">
        <v>25</v>
      </c>
      <c r="C189" s="465" t="s">
        <v>26</v>
      </c>
      <c r="D189" s="466" t="s">
        <v>32</v>
      </c>
      <c r="E189" s="468">
        <v>103350</v>
      </c>
      <c r="F189" s="468">
        <v>103350</v>
      </c>
      <c r="G189" s="469">
        <f t="shared" si="35"/>
        <v>0</v>
      </c>
      <c r="H189" s="468">
        <v>103350</v>
      </c>
      <c r="I189" s="469">
        <f t="shared" si="36"/>
        <v>0</v>
      </c>
      <c r="J189" s="468">
        <v>103384</v>
      </c>
      <c r="K189" s="469">
        <f t="shared" si="37"/>
        <v>34</v>
      </c>
      <c r="L189" s="469">
        <f t="shared" si="38"/>
        <v>34</v>
      </c>
      <c r="M189" s="468">
        <v>103408</v>
      </c>
      <c r="N189" s="469">
        <f t="shared" si="39"/>
        <v>24</v>
      </c>
      <c r="O189" s="470">
        <f t="shared" si="40"/>
        <v>58</v>
      </c>
      <c r="P189" s="469">
        <f t="shared" si="41"/>
        <v>34</v>
      </c>
      <c r="Q189" s="469">
        <f t="shared" si="42"/>
        <v>24</v>
      </c>
      <c r="R189" s="471" t="s">
        <v>27</v>
      </c>
      <c r="S189" s="472" t="s">
        <v>28</v>
      </c>
      <c r="T189" s="472" t="s">
        <v>29</v>
      </c>
      <c r="U189" s="466" t="s">
        <v>30</v>
      </c>
      <c r="V189" s="473">
        <v>13</v>
      </c>
      <c r="W189" s="473">
        <f t="shared" si="33"/>
        <v>4.4615384615384617</v>
      </c>
      <c r="X189" s="474">
        <f>W189*21.15</f>
        <v>94.361538461538458</v>
      </c>
      <c r="Y189" s="475" t="s">
        <v>31</v>
      </c>
    </row>
    <row r="190" spans="1:25">
      <c r="A190" s="464">
        <v>44330</v>
      </c>
      <c r="B190" s="465" t="s">
        <v>25</v>
      </c>
      <c r="C190" s="465" t="s">
        <v>26</v>
      </c>
      <c r="D190" s="466" t="s">
        <v>33</v>
      </c>
      <c r="E190" s="468">
        <v>103408</v>
      </c>
      <c r="F190" s="468">
        <v>103443</v>
      </c>
      <c r="G190" s="469">
        <f t="shared" si="35"/>
        <v>35</v>
      </c>
      <c r="H190" s="468">
        <v>103443</v>
      </c>
      <c r="I190" s="469">
        <f t="shared" si="36"/>
        <v>0</v>
      </c>
      <c r="J190" s="468">
        <v>103465</v>
      </c>
      <c r="K190" s="469">
        <f t="shared" si="37"/>
        <v>22</v>
      </c>
      <c r="L190" s="469">
        <f t="shared" si="38"/>
        <v>22</v>
      </c>
      <c r="M190" s="468">
        <v>103465</v>
      </c>
      <c r="N190" s="469">
        <f t="shared" si="39"/>
        <v>0</v>
      </c>
      <c r="O190" s="470">
        <f t="shared" si="40"/>
        <v>57</v>
      </c>
      <c r="P190" s="469">
        <f t="shared" si="41"/>
        <v>22</v>
      </c>
      <c r="Q190" s="469">
        <f t="shared" si="42"/>
        <v>35</v>
      </c>
      <c r="R190" s="471" t="s">
        <v>27</v>
      </c>
      <c r="S190" s="472" t="s">
        <v>28</v>
      </c>
      <c r="T190" s="472" t="s">
        <v>29</v>
      </c>
      <c r="U190" s="466" t="s">
        <v>30</v>
      </c>
      <c r="V190" s="473">
        <v>13</v>
      </c>
      <c r="W190" s="473">
        <f t="shared" si="33"/>
        <v>4.384615384615385</v>
      </c>
      <c r="X190" s="474">
        <f>W190*21.15</f>
        <v>92.734615384615381</v>
      </c>
      <c r="Y190" s="475" t="s">
        <v>31</v>
      </c>
    </row>
    <row r="191" spans="1:25">
      <c r="A191" s="464">
        <v>44330</v>
      </c>
      <c r="B191" s="465" t="s">
        <v>25</v>
      </c>
      <c r="C191" s="465" t="s">
        <v>26</v>
      </c>
      <c r="D191" s="466" t="s">
        <v>144</v>
      </c>
      <c r="E191" s="468">
        <v>103465</v>
      </c>
      <c r="F191" s="468">
        <v>103465</v>
      </c>
      <c r="G191" s="469">
        <f t="shared" si="35"/>
        <v>0</v>
      </c>
      <c r="H191" s="468">
        <v>103465</v>
      </c>
      <c r="I191" s="469">
        <f t="shared" si="36"/>
        <v>0</v>
      </c>
      <c r="J191" s="468">
        <v>103495</v>
      </c>
      <c r="K191" s="469">
        <f t="shared" si="37"/>
        <v>30</v>
      </c>
      <c r="L191" s="469">
        <f t="shared" si="38"/>
        <v>30</v>
      </c>
      <c r="M191" s="467">
        <v>103510</v>
      </c>
      <c r="N191" s="469">
        <f t="shared" si="39"/>
        <v>15</v>
      </c>
      <c r="O191" s="470">
        <f t="shared" si="40"/>
        <v>45</v>
      </c>
      <c r="P191" s="469">
        <f t="shared" si="41"/>
        <v>30</v>
      </c>
      <c r="Q191" s="469">
        <f t="shared" si="42"/>
        <v>15</v>
      </c>
      <c r="R191" s="471" t="s">
        <v>27</v>
      </c>
      <c r="S191" s="472" t="s">
        <v>28</v>
      </c>
      <c r="T191" s="472" t="s">
        <v>29</v>
      </c>
      <c r="U191" s="466" t="s">
        <v>30</v>
      </c>
      <c r="V191" s="473">
        <v>13</v>
      </c>
      <c r="W191" s="473">
        <f t="shared" si="33"/>
        <v>3.4615384615384617</v>
      </c>
      <c r="X191" s="474">
        <f>W191*21.15</f>
        <v>73.211538461538453</v>
      </c>
      <c r="Y191" s="475" t="s">
        <v>31</v>
      </c>
    </row>
    <row r="192" spans="1:25">
      <c r="A192" s="464">
        <v>44329</v>
      </c>
      <c r="B192" s="465" t="s">
        <v>35</v>
      </c>
      <c r="C192" s="465" t="s">
        <v>26</v>
      </c>
      <c r="D192" s="466" t="s">
        <v>36</v>
      </c>
      <c r="E192" s="467">
        <v>55913</v>
      </c>
      <c r="F192" s="468">
        <v>55929</v>
      </c>
      <c r="G192" s="469">
        <f t="shared" si="35"/>
        <v>16</v>
      </c>
      <c r="H192" s="468">
        <v>55929</v>
      </c>
      <c r="I192" s="469">
        <f t="shared" si="36"/>
        <v>0</v>
      </c>
      <c r="J192" s="468">
        <v>55940</v>
      </c>
      <c r="K192" s="469">
        <f t="shared" si="37"/>
        <v>11</v>
      </c>
      <c r="L192" s="469">
        <f t="shared" si="38"/>
        <v>11</v>
      </c>
      <c r="M192" s="468">
        <v>55958</v>
      </c>
      <c r="N192" s="469">
        <f t="shared" si="39"/>
        <v>18</v>
      </c>
      <c r="O192" s="470">
        <f t="shared" si="40"/>
        <v>45</v>
      </c>
      <c r="P192" s="469">
        <f t="shared" si="41"/>
        <v>11</v>
      </c>
      <c r="Q192" s="469">
        <f t="shared" si="42"/>
        <v>34</v>
      </c>
      <c r="R192" s="476" t="s">
        <v>37</v>
      </c>
      <c r="S192" s="472" t="s">
        <v>38</v>
      </c>
      <c r="T192" s="472" t="s">
        <v>29</v>
      </c>
      <c r="U192" s="466" t="s">
        <v>30</v>
      </c>
      <c r="V192" s="473">
        <v>12</v>
      </c>
      <c r="W192" s="473">
        <f t="shared" si="33"/>
        <v>3.75</v>
      </c>
      <c r="X192" s="474">
        <f>W192*19.9</f>
        <v>74.625</v>
      </c>
      <c r="Y192" s="477" t="s">
        <v>39</v>
      </c>
    </row>
    <row r="193" spans="1:25">
      <c r="A193" s="464">
        <v>44329</v>
      </c>
      <c r="B193" s="465" t="s">
        <v>35</v>
      </c>
      <c r="C193" s="465" t="s">
        <v>26</v>
      </c>
      <c r="D193" s="466" t="s">
        <v>104</v>
      </c>
      <c r="E193" s="468">
        <v>55958</v>
      </c>
      <c r="F193" s="468">
        <v>55958</v>
      </c>
      <c r="G193" s="469">
        <f t="shared" si="35"/>
        <v>0</v>
      </c>
      <c r="H193" s="468">
        <v>55958</v>
      </c>
      <c r="I193" s="469">
        <f t="shared" si="36"/>
        <v>0</v>
      </c>
      <c r="J193" s="468">
        <v>55981</v>
      </c>
      <c r="K193" s="469">
        <f t="shared" si="37"/>
        <v>23</v>
      </c>
      <c r="L193" s="469">
        <f t="shared" si="38"/>
        <v>23</v>
      </c>
      <c r="M193" s="468">
        <v>56007</v>
      </c>
      <c r="N193" s="469">
        <f t="shared" si="39"/>
        <v>26</v>
      </c>
      <c r="O193" s="470">
        <f t="shared" si="40"/>
        <v>49</v>
      </c>
      <c r="P193" s="469">
        <f t="shared" si="41"/>
        <v>23</v>
      </c>
      <c r="Q193" s="469">
        <f t="shared" si="42"/>
        <v>26</v>
      </c>
      <c r="R193" s="476" t="s">
        <v>37</v>
      </c>
      <c r="S193" s="472" t="s">
        <v>38</v>
      </c>
      <c r="T193" s="472" t="s">
        <v>29</v>
      </c>
      <c r="U193" s="466" t="s">
        <v>30</v>
      </c>
      <c r="V193" s="473">
        <v>12</v>
      </c>
      <c r="W193" s="473">
        <f t="shared" si="33"/>
        <v>4.083333333333333</v>
      </c>
      <c r="X193" s="474">
        <f>W193*19.9</f>
        <v>81.258333333333326</v>
      </c>
      <c r="Y193" s="477" t="s">
        <v>39</v>
      </c>
    </row>
    <row r="194" spans="1:25">
      <c r="A194" s="464">
        <v>44330</v>
      </c>
      <c r="B194" s="465" t="s">
        <v>35</v>
      </c>
      <c r="C194" s="465" t="s">
        <v>26</v>
      </c>
      <c r="D194" s="466" t="s">
        <v>41</v>
      </c>
      <c r="E194" s="468">
        <v>56007</v>
      </c>
      <c r="F194" s="468">
        <v>56021</v>
      </c>
      <c r="G194" s="469">
        <f t="shared" si="35"/>
        <v>14</v>
      </c>
      <c r="H194" s="468">
        <v>56021</v>
      </c>
      <c r="I194" s="469">
        <f t="shared" si="36"/>
        <v>0</v>
      </c>
      <c r="J194" s="468">
        <v>56038</v>
      </c>
      <c r="K194" s="469">
        <f t="shared" si="37"/>
        <v>17</v>
      </c>
      <c r="L194" s="469">
        <f t="shared" si="38"/>
        <v>17</v>
      </c>
      <c r="M194" s="467">
        <v>56059</v>
      </c>
      <c r="N194" s="469">
        <f t="shared" si="39"/>
        <v>21</v>
      </c>
      <c r="O194" s="470">
        <f t="shared" si="40"/>
        <v>52</v>
      </c>
      <c r="P194" s="469">
        <f t="shared" si="41"/>
        <v>17</v>
      </c>
      <c r="Q194" s="498">
        <f>+O194-P194</f>
        <v>35</v>
      </c>
      <c r="R194" s="476" t="s">
        <v>37</v>
      </c>
      <c r="S194" s="472" t="s">
        <v>38</v>
      </c>
      <c r="T194" s="472" t="s">
        <v>29</v>
      </c>
      <c r="U194" s="466" t="s">
        <v>30</v>
      </c>
      <c r="V194" s="473">
        <v>12</v>
      </c>
      <c r="W194" s="473">
        <f t="shared" si="33"/>
        <v>4.333333333333333</v>
      </c>
      <c r="X194" s="474">
        <f>W194*19.9</f>
        <v>86.23333333333332</v>
      </c>
      <c r="Y194" s="477" t="s">
        <v>39</v>
      </c>
    </row>
    <row r="195" spans="1:25">
      <c r="A195" s="464">
        <v>44329</v>
      </c>
      <c r="B195" s="465" t="s">
        <v>42</v>
      </c>
      <c r="C195" s="465" t="s">
        <v>26</v>
      </c>
      <c r="D195" s="466" t="s">
        <v>43</v>
      </c>
      <c r="E195" s="467">
        <v>41991</v>
      </c>
      <c r="F195" s="468">
        <v>42011</v>
      </c>
      <c r="G195" s="469">
        <f t="shared" si="35"/>
        <v>20</v>
      </c>
      <c r="H195" s="468">
        <v>42011</v>
      </c>
      <c r="I195" s="469">
        <f t="shared" si="36"/>
        <v>0</v>
      </c>
      <c r="J195" s="468">
        <v>42025</v>
      </c>
      <c r="K195" s="469">
        <f t="shared" si="37"/>
        <v>14</v>
      </c>
      <c r="L195" s="469">
        <f t="shared" si="38"/>
        <v>14</v>
      </c>
      <c r="M195" s="468">
        <v>42025</v>
      </c>
      <c r="N195" s="469">
        <f t="shared" si="39"/>
        <v>0</v>
      </c>
      <c r="O195" s="470">
        <f t="shared" si="40"/>
        <v>34</v>
      </c>
      <c r="P195" s="469">
        <f t="shared" si="41"/>
        <v>14</v>
      </c>
      <c r="Q195" s="469">
        <f t="shared" si="42"/>
        <v>20</v>
      </c>
      <c r="R195" s="478" t="s">
        <v>44</v>
      </c>
      <c r="S195" s="472" t="s">
        <v>45</v>
      </c>
      <c r="T195" s="472" t="s">
        <v>29</v>
      </c>
      <c r="U195" s="466" t="s">
        <v>30</v>
      </c>
      <c r="V195" s="473">
        <v>15</v>
      </c>
      <c r="W195" s="473">
        <f t="shared" si="33"/>
        <v>2.2666666666666666</v>
      </c>
      <c r="X195" s="474">
        <f>W195*19.19</f>
        <v>43.497333333333337</v>
      </c>
      <c r="Y195" s="477" t="s">
        <v>46</v>
      </c>
    </row>
    <row r="196" spans="1:25">
      <c r="A196" s="464">
        <v>44329</v>
      </c>
      <c r="B196" s="465" t="s">
        <v>42</v>
      </c>
      <c r="C196" s="465" t="s">
        <v>26</v>
      </c>
      <c r="D196" s="466" t="s">
        <v>135</v>
      </c>
      <c r="E196" s="468">
        <v>42025</v>
      </c>
      <c r="F196" s="468">
        <v>42039</v>
      </c>
      <c r="G196" s="469">
        <f t="shared" si="35"/>
        <v>14</v>
      </c>
      <c r="H196" s="468">
        <v>42039</v>
      </c>
      <c r="I196" s="469">
        <f t="shared" si="36"/>
        <v>0</v>
      </c>
      <c r="J196" s="468">
        <v>42054</v>
      </c>
      <c r="K196" s="469">
        <f t="shared" si="37"/>
        <v>15</v>
      </c>
      <c r="L196" s="469">
        <f t="shared" si="38"/>
        <v>15</v>
      </c>
      <c r="M196" s="468">
        <v>42063</v>
      </c>
      <c r="N196" s="469">
        <f t="shared" si="39"/>
        <v>9</v>
      </c>
      <c r="O196" s="470">
        <f t="shared" si="40"/>
        <v>38</v>
      </c>
      <c r="P196" s="469">
        <f t="shared" si="41"/>
        <v>15</v>
      </c>
      <c r="Q196" s="469">
        <f t="shared" si="42"/>
        <v>23</v>
      </c>
      <c r="R196" s="478" t="s">
        <v>44</v>
      </c>
      <c r="S196" s="472" t="s">
        <v>45</v>
      </c>
      <c r="T196" s="472" t="s">
        <v>29</v>
      </c>
      <c r="U196" s="466" t="s">
        <v>30</v>
      </c>
      <c r="V196" s="473">
        <v>15</v>
      </c>
      <c r="W196" s="473">
        <f t="shared" si="33"/>
        <v>2.5333333333333332</v>
      </c>
      <c r="X196" s="474">
        <f>W196*19.19</f>
        <v>48.614666666666665</v>
      </c>
      <c r="Y196" s="477" t="s">
        <v>46</v>
      </c>
    </row>
    <row r="197" spans="1:25">
      <c r="A197" s="464">
        <v>44330</v>
      </c>
      <c r="B197" s="465" t="s">
        <v>42</v>
      </c>
      <c r="C197" s="465" t="s">
        <v>26</v>
      </c>
      <c r="D197" s="466" t="s">
        <v>137</v>
      </c>
      <c r="E197" s="468">
        <v>42063</v>
      </c>
      <c r="F197" s="468">
        <v>42088</v>
      </c>
      <c r="G197" s="469">
        <f t="shared" si="35"/>
        <v>25</v>
      </c>
      <c r="H197" s="468">
        <v>42088</v>
      </c>
      <c r="I197" s="469">
        <f t="shared" si="36"/>
        <v>0</v>
      </c>
      <c r="J197" s="468">
        <v>42101</v>
      </c>
      <c r="K197" s="469">
        <f t="shared" si="37"/>
        <v>13</v>
      </c>
      <c r="L197" s="469">
        <f t="shared" si="38"/>
        <v>13</v>
      </c>
      <c r="M197" s="467">
        <v>42123</v>
      </c>
      <c r="N197" s="469">
        <f t="shared" si="39"/>
        <v>22</v>
      </c>
      <c r="O197" s="470">
        <f t="shared" si="40"/>
        <v>60</v>
      </c>
      <c r="P197" s="469">
        <f t="shared" si="41"/>
        <v>13</v>
      </c>
      <c r="Q197" s="498">
        <f t="shared" si="42"/>
        <v>47</v>
      </c>
      <c r="R197" s="478" t="s">
        <v>44</v>
      </c>
      <c r="S197" s="472" t="s">
        <v>45</v>
      </c>
      <c r="T197" s="472" t="s">
        <v>29</v>
      </c>
      <c r="U197" s="466" t="s">
        <v>30</v>
      </c>
      <c r="V197" s="473">
        <v>15</v>
      </c>
      <c r="W197" s="473">
        <f t="shared" ref="W197:W260" si="44">+O197/V197</f>
        <v>4</v>
      </c>
      <c r="X197" s="474">
        <f>W197*19.19</f>
        <v>76.760000000000005</v>
      </c>
      <c r="Y197" s="477" t="s">
        <v>46</v>
      </c>
    </row>
    <row r="198" spans="1:25">
      <c r="A198" s="464">
        <v>44329</v>
      </c>
      <c r="B198" s="465" t="s">
        <v>48</v>
      </c>
      <c r="C198" s="465" t="s">
        <v>26</v>
      </c>
      <c r="D198" s="466" t="s">
        <v>49</v>
      </c>
      <c r="E198" s="467">
        <v>60117</v>
      </c>
      <c r="F198" s="468">
        <v>60131</v>
      </c>
      <c r="G198" s="469">
        <f t="shared" si="35"/>
        <v>14</v>
      </c>
      <c r="H198" s="468">
        <v>60131</v>
      </c>
      <c r="I198" s="469">
        <f t="shared" si="36"/>
        <v>0</v>
      </c>
      <c r="J198" s="468">
        <v>60146</v>
      </c>
      <c r="K198" s="469">
        <f t="shared" si="37"/>
        <v>15</v>
      </c>
      <c r="L198" s="469">
        <f t="shared" si="38"/>
        <v>15</v>
      </c>
      <c r="M198" s="468">
        <v>60149</v>
      </c>
      <c r="N198" s="469">
        <f t="shared" si="39"/>
        <v>3</v>
      </c>
      <c r="O198" s="470">
        <f t="shared" si="40"/>
        <v>32</v>
      </c>
      <c r="P198" s="469">
        <f t="shared" si="41"/>
        <v>15</v>
      </c>
      <c r="Q198" s="469">
        <f t="shared" si="42"/>
        <v>17</v>
      </c>
      <c r="R198" s="479" t="s">
        <v>50</v>
      </c>
      <c r="S198" s="472" t="s">
        <v>51</v>
      </c>
      <c r="T198" s="472" t="s">
        <v>29</v>
      </c>
      <c r="U198" s="466" t="s">
        <v>30</v>
      </c>
      <c r="V198" s="473">
        <v>7</v>
      </c>
      <c r="W198" s="473">
        <f t="shared" si="44"/>
        <v>4.5714285714285712</v>
      </c>
      <c r="X198" s="477">
        <f>W198*21.37</f>
        <v>97.691428571428574</v>
      </c>
      <c r="Y198" s="475" t="s">
        <v>52</v>
      </c>
    </row>
    <row r="199" spans="1:25">
      <c r="A199" s="464">
        <v>44330</v>
      </c>
      <c r="B199" s="480" t="s">
        <v>48</v>
      </c>
      <c r="C199" s="465" t="s">
        <v>26</v>
      </c>
      <c r="D199" s="480" t="s">
        <v>53</v>
      </c>
      <c r="E199" s="468">
        <v>60149</v>
      </c>
      <c r="F199" s="468">
        <v>60151</v>
      </c>
      <c r="G199" s="469">
        <f t="shared" si="35"/>
        <v>2</v>
      </c>
      <c r="H199" s="468">
        <v>60151</v>
      </c>
      <c r="I199" s="469">
        <f t="shared" si="36"/>
        <v>0</v>
      </c>
      <c r="J199" s="468">
        <v>60165</v>
      </c>
      <c r="K199" s="469">
        <f t="shared" si="37"/>
        <v>14</v>
      </c>
      <c r="L199" s="469">
        <f t="shared" si="38"/>
        <v>14</v>
      </c>
      <c r="M199" s="467">
        <v>60179</v>
      </c>
      <c r="N199" s="469">
        <f t="shared" si="39"/>
        <v>14</v>
      </c>
      <c r="O199" s="470">
        <f t="shared" si="40"/>
        <v>30</v>
      </c>
      <c r="P199" s="469">
        <f t="shared" si="41"/>
        <v>14</v>
      </c>
      <c r="Q199" s="469">
        <f t="shared" si="42"/>
        <v>16</v>
      </c>
      <c r="R199" s="479" t="s">
        <v>50</v>
      </c>
      <c r="S199" s="472" t="s">
        <v>51</v>
      </c>
      <c r="T199" s="472" t="s">
        <v>29</v>
      </c>
      <c r="U199" s="466" t="s">
        <v>30</v>
      </c>
      <c r="V199" s="473">
        <v>7</v>
      </c>
      <c r="W199" s="473">
        <f t="shared" si="44"/>
        <v>4.2857142857142856</v>
      </c>
      <c r="X199" s="477">
        <f>W199*21.37</f>
        <v>91.585714285714289</v>
      </c>
      <c r="Y199" s="475" t="s">
        <v>52</v>
      </c>
    </row>
    <row r="200" spans="1:25">
      <c r="A200" s="464">
        <v>44329</v>
      </c>
      <c r="B200" s="465" t="s">
        <v>55</v>
      </c>
      <c r="C200" s="465" t="s">
        <v>26</v>
      </c>
      <c r="D200" s="466" t="s">
        <v>56</v>
      </c>
      <c r="E200" s="467">
        <v>111519</v>
      </c>
      <c r="F200" s="468">
        <v>111535</v>
      </c>
      <c r="G200" s="469">
        <f t="shared" si="35"/>
        <v>16</v>
      </c>
      <c r="H200" s="468">
        <v>111535</v>
      </c>
      <c r="I200" s="469">
        <f t="shared" si="36"/>
        <v>0</v>
      </c>
      <c r="J200" s="468">
        <v>111549</v>
      </c>
      <c r="K200" s="469">
        <f t="shared" si="37"/>
        <v>14</v>
      </c>
      <c r="L200" s="469">
        <f t="shared" si="38"/>
        <v>14</v>
      </c>
      <c r="M200" s="468">
        <v>111552</v>
      </c>
      <c r="N200" s="469">
        <f t="shared" si="39"/>
        <v>3</v>
      </c>
      <c r="O200" s="468">
        <f t="shared" si="40"/>
        <v>33</v>
      </c>
      <c r="P200" s="469">
        <f t="shared" si="41"/>
        <v>14</v>
      </c>
      <c r="Q200" s="469">
        <f t="shared" si="42"/>
        <v>19</v>
      </c>
      <c r="R200" s="481" t="s">
        <v>57</v>
      </c>
      <c r="S200" s="472" t="s">
        <v>51</v>
      </c>
      <c r="T200" s="472" t="s">
        <v>29</v>
      </c>
      <c r="U200" s="465" t="s">
        <v>30</v>
      </c>
      <c r="V200" s="482">
        <v>7</v>
      </c>
      <c r="W200" s="482">
        <f t="shared" si="44"/>
        <v>4.7142857142857144</v>
      </c>
      <c r="X200" s="483">
        <f>W200*21.59</f>
        <v>101.78142857142858</v>
      </c>
      <c r="Y200" s="483" t="s">
        <v>58</v>
      </c>
    </row>
    <row r="201" spans="1:25">
      <c r="A201" s="464">
        <v>44330</v>
      </c>
      <c r="B201" s="465" t="s">
        <v>55</v>
      </c>
      <c r="C201" s="465" t="s">
        <v>26</v>
      </c>
      <c r="D201" s="465" t="s">
        <v>59</v>
      </c>
      <c r="E201" s="468">
        <v>111552</v>
      </c>
      <c r="F201" s="468">
        <v>111556</v>
      </c>
      <c r="G201" s="469">
        <f t="shared" si="35"/>
        <v>4</v>
      </c>
      <c r="H201" s="468">
        <v>111556</v>
      </c>
      <c r="I201" s="469">
        <f t="shared" si="36"/>
        <v>0</v>
      </c>
      <c r="J201" s="468">
        <v>111578</v>
      </c>
      <c r="K201" s="469">
        <f t="shared" si="37"/>
        <v>22</v>
      </c>
      <c r="L201" s="469">
        <f t="shared" si="38"/>
        <v>22</v>
      </c>
      <c r="M201" s="467">
        <v>111596</v>
      </c>
      <c r="N201" s="469">
        <f t="shared" si="39"/>
        <v>18</v>
      </c>
      <c r="O201" s="470">
        <f t="shared" si="40"/>
        <v>44</v>
      </c>
      <c r="P201" s="469">
        <f t="shared" si="41"/>
        <v>22</v>
      </c>
      <c r="Q201" s="469">
        <f t="shared" si="42"/>
        <v>22</v>
      </c>
      <c r="R201" s="481" t="s">
        <v>57</v>
      </c>
      <c r="S201" s="472" t="s">
        <v>51</v>
      </c>
      <c r="T201" s="472" t="s">
        <v>29</v>
      </c>
      <c r="U201" s="466" t="s">
        <v>30</v>
      </c>
      <c r="V201" s="473">
        <v>7</v>
      </c>
      <c r="W201" s="473">
        <f t="shared" si="44"/>
        <v>6.2857142857142856</v>
      </c>
      <c r="X201" s="477">
        <f>W201*21.59</f>
        <v>135.70857142857142</v>
      </c>
      <c r="Y201" s="477" t="s">
        <v>58</v>
      </c>
    </row>
    <row r="202" spans="1:25">
      <c r="A202" s="464">
        <v>44329</v>
      </c>
      <c r="B202" s="465" t="s">
        <v>60</v>
      </c>
      <c r="C202" s="465" t="s">
        <v>26</v>
      </c>
      <c r="D202" s="465" t="s">
        <v>61</v>
      </c>
      <c r="E202" s="467">
        <v>175330</v>
      </c>
      <c r="F202" s="468">
        <v>175340</v>
      </c>
      <c r="G202" s="469">
        <f t="shared" si="35"/>
        <v>10</v>
      </c>
      <c r="H202" s="468">
        <v>175340</v>
      </c>
      <c r="I202" s="469">
        <f t="shared" si="36"/>
        <v>0</v>
      </c>
      <c r="J202" s="468">
        <v>175352</v>
      </c>
      <c r="K202" s="469">
        <f t="shared" si="37"/>
        <v>12</v>
      </c>
      <c r="L202" s="469">
        <f t="shared" si="38"/>
        <v>12</v>
      </c>
      <c r="M202" s="468">
        <v>175363</v>
      </c>
      <c r="N202" s="469">
        <f t="shared" si="39"/>
        <v>11</v>
      </c>
      <c r="O202" s="470">
        <f t="shared" si="40"/>
        <v>33</v>
      </c>
      <c r="P202" s="469">
        <f t="shared" si="41"/>
        <v>12</v>
      </c>
      <c r="Q202" s="469">
        <f t="shared" si="42"/>
        <v>21</v>
      </c>
      <c r="R202" s="484" t="s">
        <v>62</v>
      </c>
      <c r="S202" s="472" t="s">
        <v>51</v>
      </c>
      <c r="T202" s="472" t="s">
        <v>29</v>
      </c>
      <c r="U202" s="466" t="s">
        <v>30</v>
      </c>
      <c r="V202" s="473">
        <v>8</v>
      </c>
      <c r="W202" s="473">
        <f t="shared" si="44"/>
        <v>4.125</v>
      </c>
      <c r="X202" s="477">
        <f>W202*19.85</f>
        <v>81.881250000000009</v>
      </c>
      <c r="Y202" s="483" t="s">
        <v>63</v>
      </c>
    </row>
    <row r="203" spans="1:25">
      <c r="A203" s="464">
        <v>44330</v>
      </c>
      <c r="B203" s="465" t="s">
        <v>60</v>
      </c>
      <c r="C203" s="465" t="s">
        <v>26</v>
      </c>
      <c r="D203" s="465" t="s">
        <v>64</v>
      </c>
      <c r="E203" s="468">
        <v>175363</v>
      </c>
      <c r="F203" s="468">
        <v>175375</v>
      </c>
      <c r="G203" s="469">
        <f t="shared" si="35"/>
        <v>12</v>
      </c>
      <c r="H203" s="468">
        <v>175375</v>
      </c>
      <c r="I203" s="469">
        <f t="shared" si="36"/>
        <v>0</v>
      </c>
      <c r="J203" s="468">
        <v>175387</v>
      </c>
      <c r="K203" s="469">
        <f t="shared" si="37"/>
        <v>12</v>
      </c>
      <c r="L203" s="469">
        <f t="shared" si="38"/>
        <v>12</v>
      </c>
      <c r="M203" s="467">
        <v>175395</v>
      </c>
      <c r="N203" s="469">
        <f t="shared" si="39"/>
        <v>8</v>
      </c>
      <c r="O203" s="470">
        <f t="shared" si="40"/>
        <v>32</v>
      </c>
      <c r="P203" s="469">
        <f t="shared" si="41"/>
        <v>12</v>
      </c>
      <c r="Q203" s="469">
        <f t="shared" si="42"/>
        <v>20</v>
      </c>
      <c r="R203" s="484" t="s">
        <v>62</v>
      </c>
      <c r="S203" s="472" t="s">
        <v>51</v>
      </c>
      <c r="T203" s="472" t="s">
        <v>29</v>
      </c>
      <c r="U203" s="466" t="s">
        <v>30</v>
      </c>
      <c r="V203" s="473">
        <v>8</v>
      </c>
      <c r="W203" s="473">
        <f t="shared" si="44"/>
        <v>4</v>
      </c>
      <c r="X203" s="477">
        <f>W203*19.85</f>
        <v>79.400000000000006</v>
      </c>
      <c r="Y203" s="483" t="s">
        <v>65</v>
      </c>
    </row>
    <row r="204" spans="1:25">
      <c r="A204" s="464">
        <v>44299</v>
      </c>
      <c r="B204" s="480" t="s">
        <v>181</v>
      </c>
      <c r="C204" s="465" t="s">
        <v>26</v>
      </c>
      <c r="D204" s="466" t="s">
        <v>96</v>
      </c>
      <c r="E204" s="467">
        <v>182500</v>
      </c>
      <c r="F204" s="468">
        <v>182503</v>
      </c>
      <c r="G204" s="469">
        <f t="shared" si="35"/>
        <v>3</v>
      </c>
      <c r="H204" s="468">
        <v>182503</v>
      </c>
      <c r="I204" s="469">
        <f t="shared" si="36"/>
        <v>0</v>
      </c>
      <c r="J204" s="468">
        <v>182505</v>
      </c>
      <c r="K204" s="469">
        <f t="shared" si="37"/>
        <v>2</v>
      </c>
      <c r="L204" s="469">
        <f t="shared" si="38"/>
        <v>2</v>
      </c>
      <c r="M204" s="468">
        <v>182513</v>
      </c>
      <c r="N204" s="469">
        <f t="shared" si="39"/>
        <v>8</v>
      </c>
      <c r="O204" s="470">
        <f t="shared" si="40"/>
        <v>13</v>
      </c>
      <c r="P204" s="469">
        <f t="shared" si="41"/>
        <v>2</v>
      </c>
      <c r="Q204" s="469">
        <f t="shared" si="42"/>
        <v>11</v>
      </c>
      <c r="R204" s="489" t="s">
        <v>127</v>
      </c>
      <c r="S204" s="472" t="s">
        <v>28</v>
      </c>
      <c r="T204" s="472" t="s">
        <v>29</v>
      </c>
      <c r="U204" s="466" t="s">
        <v>30</v>
      </c>
      <c r="V204" s="473">
        <v>12</v>
      </c>
      <c r="W204" s="473">
        <f t="shared" si="44"/>
        <v>1.0833333333333333</v>
      </c>
      <c r="X204" s="477">
        <f>W204*19.19</f>
        <v>20.789166666666667</v>
      </c>
      <c r="Y204" s="475" t="s">
        <v>128</v>
      </c>
    </row>
    <row r="205" spans="1:25">
      <c r="A205" s="464">
        <v>44330</v>
      </c>
      <c r="B205" s="480" t="s">
        <v>126</v>
      </c>
      <c r="C205" s="465" t="s">
        <v>26</v>
      </c>
      <c r="D205" s="466" t="s">
        <v>106</v>
      </c>
      <c r="E205" s="468">
        <v>182513</v>
      </c>
      <c r="F205" s="468">
        <v>182535</v>
      </c>
      <c r="G205" s="469">
        <f t="shared" si="35"/>
        <v>22</v>
      </c>
      <c r="H205" s="468">
        <v>182535</v>
      </c>
      <c r="I205" s="469">
        <f t="shared" si="36"/>
        <v>0</v>
      </c>
      <c r="J205" s="468">
        <v>182556</v>
      </c>
      <c r="K205" s="469">
        <f t="shared" si="37"/>
        <v>21</v>
      </c>
      <c r="L205" s="469">
        <f t="shared" si="38"/>
        <v>21</v>
      </c>
      <c r="M205" s="467">
        <v>182585</v>
      </c>
      <c r="N205" s="469">
        <f t="shared" si="39"/>
        <v>29</v>
      </c>
      <c r="O205" s="470">
        <f t="shared" si="40"/>
        <v>72</v>
      </c>
      <c r="P205" s="469">
        <f t="shared" si="41"/>
        <v>21</v>
      </c>
      <c r="Q205" s="498">
        <f t="shared" si="42"/>
        <v>51</v>
      </c>
      <c r="R205" s="489" t="s">
        <v>127</v>
      </c>
      <c r="S205" s="472" t="s">
        <v>28</v>
      </c>
      <c r="T205" s="472" t="s">
        <v>29</v>
      </c>
      <c r="U205" s="466" t="s">
        <v>30</v>
      </c>
      <c r="V205" s="473">
        <v>12</v>
      </c>
      <c r="W205" s="473">
        <f t="shared" si="44"/>
        <v>6</v>
      </c>
      <c r="X205" s="474">
        <f>W205*19.19</f>
        <v>115.14000000000001</v>
      </c>
      <c r="Y205" s="475" t="s">
        <v>128</v>
      </c>
    </row>
    <row r="206" spans="1:25">
      <c r="A206" s="464">
        <v>44329</v>
      </c>
      <c r="B206" s="465" t="s">
        <v>68</v>
      </c>
      <c r="C206" s="465" t="s">
        <v>26</v>
      </c>
      <c r="D206" s="466" t="s">
        <v>69</v>
      </c>
      <c r="E206" s="467">
        <v>232448</v>
      </c>
      <c r="F206" s="468">
        <v>232461</v>
      </c>
      <c r="G206" s="469">
        <f t="shared" si="35"/>
        <v>13</v>
      </c>
      <c r="H206" s="468">
        <v>232461</v>
      </c>
      <c r="I206" s="469">
        <f t="shared" si="36"/>
        <v>0</v>
      </c>
      <c r="J206" s="468">
        <v>232473</v>
      </c>
      <c r="K206" s="469">
        <f t="shared" si="37"/>
        <v>12</v>
      </c>
      <c r="L206" s="469">
        <f t="shared" si="38"/>
        <v>12</v>
      </c>
      <c r="M206" s="468">
        <v>232483</v>
      </c>
      <c r="N206" s="469">
        <f t="shared" si="39"/>
        <v>10</v>
      </c>
      <c r="O206" s="470">
        <f t="shared" si="40"/>
        <v>35</v>
      </c>
      <c r="P206" s="469">
        <f t="shared" si="41"/>
        <v>12</v>
      </c>
      <c r="Q206" s="498">
        <f t="shared" si="42"/>
        <v>23</v>
      </c>
      <c r="R206" s="485" t="s">
        <v>70</v>
      </c>
      <c r="S206" s="472" t="s">
        <v>51</v>
      </c>
      <c r="T206" s="472" t="s">
        <v>29</v>
      </c>
      <c r="U206" s="466" t="s">
        <v>30</v>
      </c>
      <c r="V206" s="473">
        <v>7</v>
      </c>
      <c r="W206" s="473">
        <f t="shared" si="44"/>
        <v>5</v>
      </c>
      <c r="X206" s="477">
        <f>W206*19.41</f>
        <v>97.05</v>
      </c>
      <c r="Y206" s="477" t="s">
        <v>67</v>
      </c>
    </row>
    <row r="207" spans="1:25">
      <c r="A207" s="464">
        <v>44330</v>
      </c>
      <c r="B207" s="465" t="s">
        <v>68</v>
      </c>
      <c r="C207" s="465" t="s">
        <v>26</v>
      </c>
      <c r="D207" s="466" t="s">
        <v>71</v>
      </c>
      <c r="E207" s="468">
        <v>232483</v>
      </c>
      <c r="F207" s="468">
        <v>232492</v>
      </c>
      <c r="G207" s="469">
        <f t="shared" si="35"/>
        <v>9</v>
      </c>
      <c r="H207" s="468">
        <v>232492</v>
      </c>
      <c r="I207" s="469">
        <f t="shared" si="36"/>
        <v>0</v>
      </c>
      <c r="J207" s="468">
        <v>232502</v>
      </c>
      <c r="K207" s="469">
        <f t="shared" si="37"/>
        <v>10</v>
      </c>
      <c r="L207" s="469">
        <f t="shared" si="38"/>
        <v>10</v>
      </c>
      <c r="M207" s="467">
        <v>232518</v>
      </c>
      <c r="N207" s="469">
        <f t="shared" si="39"/>
        <v>16</v>
      </c>
      <c r="O207" s="470">
        <f t="shared" si="40"/>
        <v>35</v>
      </c>
      <c r="P207" s="469">
        <f t="shared" si="41"/>
        <v>10</v>
      </c>
      <c r="Q207" s="498">
        <f>+O207-P207</f>
        <v>25</v>
      </c>
      <c r="R207" s="485" t="s">
        <v>70</v>
      </c>
      <c r="S207" s="472" t="s">
        <v>51</v>
      </c>
      <c r="T207" s="472" t="s">
        <v>29</v>
      </c>
      <c r="U207" s="466" t="s">
        <v>30</v>
      </c>
      <c r="V207" s="473">
        <v>7</v>
      </c>
      <c r="W207" s="473">
        <f t="shared" si="44"/>
        <v>5</v>
      </c>
      <c r="X207" s="477">
        <f>W207*19.41</f>
        <v>97.05</v>
      </c>
      <c r="Y207" s="477" t="s">
        <v>67</v>
      </c>
    </row>
    <row r="208" spans="1:25">
      <c r="A208" s="464">
        <v>44329</v>
      </c>
      <c r="B208" s="465" t="s">
        <v>72</v>
      </c>
      <c r="C208" s="465" t="s">
        <v>26</v>
      </c>
      <c r="D208" s="466" t="s">
        <v>78</v>
      </c>
      <c r="E208" s="467">
        <v>89155</v>
      </c>
      <c r="F208" s="468">
        <v>89184</v>
      </c>
      <c r="G208" s="469">
        <f t="shared" si="35"/>
        <v>29</v>
      </c>
      <c r="H208" s="468">
        <v>89184</v>
      </c>
      <c r="I208" s="469">
        <f t="shared" si="36"/>
        <v>0</v>
      </c>
      <c r="J208" s="468">
        <v>89228</v>
      </c>
      <c r="K208" s="469">
        <f t="shared" si="37"/>
        <v>44</v>
      </c>
      <c r="L208" s="469">
        <f t="shared" si="38"/>
        <v>44</v>
      </c>
      <c r="M208" s="468">
        <v>89264</v>
      </c>
      <c r="N208" s="469">
        <f t="shared" si="39"/>
        <v>36</v>
      </c>
      <c r="O208" s="470">
        <f t="shared" si="40"/>
        <v>109</v>
      </c>
      <c r="P208" s="469">
        <f t="shared" si="41"/>
        <v>44</v>
      </c>
      <c r="Q208" s="498">
        <f t="shared" si="42"/>
        <v>65</v>
      </c>
      <c r="R208" s="486" t="s">
        <v>75</v>
      </c>
      <c r="S208" s="472" t="s">
        <v>76</v>
      </c>
      <c r="T208" s="472" t="s">
        <v>29</v>
      </c>
      <c r="U208" s="466" t="s">
        <v>30</v>
      </c>
      <c r="V208" s="473">
        <v>10</v>
      </c>
      <c r="W208" s="473">
        <f t="shared" si="44"/>
        <v>10.9</v>
      </c>
      <c r="X208" s="474">
        <f>W208*19.88</f>
        <v>216.69200000000001</v>
      </c>
      <c r="Y208" s="477" t="s">
        <v>77</v>
      </c>
    </row>
    <row r="209" spans="1:25">
      <c r="A209" s="464">
        <v>44330</v>
      </c>
      <c r="B209" s="465" t="s">
        <v>72</v>
      </c>
      <c r="C209" s="465" t="s">
        <v>26</v>
      </c>
      <c r="D209" s="466" t="s">
        <v>79</v>
      </c>
      <c r="E209" s="468">
        <v>89264</v>
      </c>
      <c r="F209" s="468">
        <v>89300</v>
      </c>
      <c r="G209" s="469">
        <f t="shared" si="35"/>
        <v>36</v>
      </c>
      <c r="H209" s="468">
        <v>89300</v>
      </c>
      <c r="I209" s="469">
        <f t="shared" si="36"/>
        <v>0</v>
      </c>
      <c r="J209" s="468">
        <v>89334</v>
      </c>
      <c r="K209" s="469">
        <f t="shared" si="37"/>
        <v>34</v>
      </c>
      <c r="L209" s="469">
        <f t="shared" si="38"/>
        <v>34</v>
      </c>
      <c r="M209" s="468">
        <v>89334</v>
      </c>
      <c r="N209" s="469">
        <f t="shared" si="39"/>
        <v>0</v>
      </c>
      <c r="O209" s="470">
        <f t="shared" si="40"/>
        <v>70</v>
      </c>
      <c r="P209" s="469">
        <f t="shared" si="41"/>
        <v>34</v>
      </c>
      <c r="Q209" s="498">
        <f>+O209-P209</f>
        <v>36</v>
      </c>
      <c r="R209" s="486" t="s">
        <v>75</v>
      </c>
      <c r="S209" s="472" t="s">
        <v>76</v>
      </c>
      <c r="T209" s="472" t="s">
        <v>29</v>
      </c>
      <c r="U209" s="466" t="s">
        <v>30</v>
      </c>
      <c r="V209" s="473">
        <v>10</v>
      </c>
      <c r="W209" s="473">
        <f t="shared" si="44"/>
        <v>7</v>
      </c>
      <c r="X209" s="474">
        <f>W209*19.88</f>
        <v>139.16</v>
      </c>
      <c r="Y209" s="477" t="s">
        <v>77</v>
      </c>
    </row>
    <row r="210" spans="1:25">
      <c r="A210" s="464">
        <v>44330</v>
      </c>
      <c r="B210" s="465" t="s">
        <v>72</v>
      </c>
      <c r="C210" s="465" t="s">
        <v>26</v>
      </c>
      <c r="D210" s="466" t="s">
        <v>102</v>
      </c>
      <c r="E210" s="468">
        <v>89334</v>
      </c>
      <c r="F210" s="468">
        <v>89351</v>
      </c>
      <c r="G210" s="469">
        <f t="shared" si="35"/>
        <v>17</v>
      </c>
      <c r="H210" s="468">
        <v>89351</v>
      </c>
      <c r="I210" s="469">
        <f t="shared" si="36"/>
        <v>0</v>
      </c>
      <c r="J210" s="468">
        <v>89357</v>
      </c>
      <c r="K210" s="469">
        <f t="shared" si="37"/>
        <v>6</v>
      </c>
      <c r="L210" s="469">
        <f t="shared" si="38"/>
        <v>6</v>
      </c>
      <c r="M210" s="467">
        <v>89368</v>
      </c>
      <c r="N210" s="469">
        <f t="shared" si="39"/>
        <v>11</v>
      </c>
      <c r="O210" s="470">
        <f t="shared" si="40"/>
        <v>34</v>
      </c>
      <c r="P210" s="469">
        <f t="shared" si="41"/>
        <v>6</v>
      </c>
      <c r="Q210" s="469">
        <f t="shared" si="42"/>
        <v>28</v>
      </c>
      <c r="R210" s="486" t="s">
        <v>75</v>
      </c>
      <c r="S210" s="472" t="s">
        <v>76</v>
      </c>
      <c r="T210" s="472" t="s">
        <v>29</v>
      </c>
      <c r="U210" s="466" t="s">
        <v>30</v>
      </c>
      <c r="V210" s="473">
        <v>10</v>
      </c>
      <c r="W210" s="473">
        <f t="shared" si="44"/>
        <v>3.4</v>
      </c>
      <c r="X210" s="477">
        <f>W210*19.88</f>
        <v>67.591999999999999</v>
      </c>
      <c r="Y210" s="477" t="s">
        <v>77</v>
      </c>
    </row>
    <row r="211" spans="1:25">
      <c r="A211" s="464">
        <v>44330</v>
      </c>
      <c r="B211" s="465" t="s">
        <v>25</v>
      </c>
      <c r="C211" s="465" t="s">
        <v>26</v>
      </c>
      <c r="D211" s="466" t="s">
        <v>142</v>
      </c>
      <c r="E211" s="468">
        <v>103532</v>
      </c>
      <c r="F211" s="468">
        <v>103537</v>
      </c>
      <c r="G211" s="469">
        <f t="shared" si="35"/>
        <v>5</v>
      </c>
      <c r="H211" s="468">
        <v>103537</v>
      </c>
      <c r="I211" s="469">
        <f t="shared" si="36"/>
        <v>0</v>
      </c>
      <c r="J211" s="468">
        <v>103564</v>
      </c>
      <c r="K211" s="469">
        <f t="shared" si="37"/>
        <v>27</v>
      </c>
      <c r="L211" s="469">
        <f t="shared" si="38"/>
        <v>27</v>
      </c>
      <c r="M211" s="468">
        <v>103564</v>
      </c>
      <c r="N211" s="469">
        <f t="shared" si="39"/>
        <v>0</v>
      </c>
      <c r="O211" s="470">
        <f t="shared" si="40"/>
        <v>32</v>
      </c>
      <c r="P211" s="469">
        <f t="shared" si="41"/>
        <v>27</v>
      </c>
      <c r="Q211" s="469">
        <f t="shared" si="42"/>
        <v>5</v>
      </c>
      <c r="R211" s="471" t="s">
        <v>27</v>
      </c>
      <c r="S211" s="472" t="s">
        <v>28</v>
      </c>
      <c r="T211" s="472" t="s">
        <v>29</v>
      </c>
      <c r="U211" s="466" t="s">
        <v>30</v>
      </c>
      <c r="V211" s="473">
        <v>13</v>
      </c>
      <c r="W211" s="473">
        <f t="shared" si="44"/>
        <v>2.4615384615384617</v>
      </c>
      <c r="X211" s="474">
        <f t="shared" ref="X211:X217" si="45">W211*21.49</f>
        <v>52.89846153846154</v>
      </c>
      <c r="Y211" s="475" t="s">
        <v>31</v>
      </c>
    </row>
    <row r="212" spans="1:25">
      <c r="A212" s="464">
        <v>44330</v>
      </c>
      <c r="B212" s="465" t="s">
        <v>25</v>
      </c>
      <c r="C212" s="465" t="s">
        <v>26</v>
      </c>
      <c r="D212" s="466" t="s">
        <v>32</v>
      </c>
      <c r="E212" s="468">
        <v>103564</v>
      </c>
      <c r="F212" s="468">
        <v>103564</v>
      </c>
      <c r="G212" s="469">
        <f t="shared" si="35"/>
        <v>0</v>
      </c>
      <c r="H212" s="468">
        <v>103564</v>
      </c>
      <c r="I212" s="469">
        <f t="shared" si="36"/>
        <v>0</v>
      </c>
      <c r="J212" s="468">
        <v>103586</v>
      </c>
      <c r="K212" s="469">
        <f t="shared" si="37"/>
        <v>22</v>
      </c>
      <c r="L212" s="469">
        <f t="shared" si="38"/>
        <v>22</v>
      </c>
      <c r="M212" s="468">
        <v>103609</v>
      </c>
      <c r="N212" s="469">
        <f t="shared" si="39"/>
        <v>23</v>
      </c>
      <c r="O212" s="470">
        <f t="shared" si="40"/>
        <v>45</v>
      </c>
      <c r="P212" s="469">
        <f t="shared" si="41"/>
        <v>22</v>
      </c>
      <c r="Q212" s="469">
        <f t="shared" si="42"/>
        <v>23</v>
      </c>
      <c r="R212" s="471" t="s">
        <v>27</v>
      </c>
      <c r="S212" s="472" t="s">
        <v>28</v>
      </c>
      <c r="T212" s="472" t="s">
        <v>29</v>
      </c>
      <c r="U212" s="466" t="s">
        <v>30</v>
      </c>
      <c r="V212" s="473">
        <v>13</v>
      </c>
      <c r="W212" s="473">
        <f t="shared" si="44"/>
        <v>3.4615384615384617</v>
      </c>
      <c r="X212" s="474">
        <f t="shared" si="45"/>
        <v>74.388461538461542</v>
      </c>
      <c r="Y212" s="475" t="s">
        <v>31</v>
      </c>
    </row>
    <row r="213" spans="1:25">
      <c r="A213" s="464">
        <v>44331</v>
      </c>
      <c r="B213" s="465" t="s">
        <v>25</v>
      </c>
      <c r="C213" s="465" t="s">
        <v>26</v>
      </c>
      <c r="D213" s="466" t="s">
        <v>79</v>
      </c>
      <c r="E213" s="468">
        <v>103609</v>
      </c>
      <c r="F213" s="468">
        <v>103620</v>
      </c>
      <c r="G213" s="469">
        <f t="shared" si="35"/>
        <v>11</v>
      </c>
      <c r="H213" s="468">
        <v>103620</v>
      </c>
      <c r="I213" s="469">
        <f t="shared" si="36"/>
        <v>0</v>
      </c>
      <c r="J213" s="490">
        <v>103635</v>
      </c>
      <c r="K213" s="469">
        <f t="shared" si="37"/>
        <v>15</v>
      </c>
      <c r="L213" s="469">
        <f t="shared" si="38"/>
        <v>15</v>
      </c>
      <c r="M213" s="468">
        <v>103635</v>
      </c>
      <c r="N213" s="469">
        <f t="shared" si="39"/>
        <v>0</v>
      </c>
      <c r="O213" s="470">
        <f t="shared" si="40"/>
        <v>26</v>
      </c>
      <c r="P213" s="469">
        <f t="shared" si="41"/>
        <v>15</v>
      </c>
      <c r="Q213" s="469">
        <f t="shared" si="42"/>
        <v>11</v>
      </c>
      <c r="R213" s="471" t="s">
        <v>27</v>
      </c>
      <c r="S213" s="472" t="s">
        <v>28</v>
      </c>
      <c r="T213" s="472" t="s">
        <v>29</v>
      </c>
      <c r="U213" s="466" t="s">
        <v>30</v>
      </c>
      <c r="V213" s="473">
        <v>13</v>
      </c>
      <c r="W213" s="473">
        <f t="shared" si="44"/>
        <v>2</v>
      </c>
      <c r="X213" s="474">
        <f t="shared" si="45"/>
        <v>42.98</v>
      </c>
      <c r="Y213" s="475" t="s">
        <v>31</v>
      </c>
    </row>
    <row r="214" spans="1:25">
      <c r="A214" s="464">
        <v>44331</v>
      </c>
      <c r="B214" s="465" t="s">
        <v>25</v>
      </c>
      <c r="C214" s="465" t="s">
        <v>26</v>
      </c>
      <c r="D214" s="466" t="s">
        <v>144</v>
      </c>
      <c r="E214" s="468">
        <v>103635</v>
      </c>
      <c r="F214" s="468">
        <v>103635</v>
      </c>
      <c r="G214" s="469">
        <f t="shared" si="35"/>
        <v>0</v>
      </c>
      <c r="H214" s="468">
        <v>103635</v>
      </c>
      <c r="I214" s="469">
        <f t="shared" si="36"/>
        <v>0</v>
      </c>
      <c r="J214" s="468">
        <v>103663</v>
      </c>
      <c r="K214" s="469">
        <f t="shared" si="37"/>
        <v>28</v>
      </c>
      <c r="L214" s="469">
        <f t="shared" si="38"/>
        <v>28</v>
      </c>
      <c r="M214" s="468">
        <v>103668</v>
      </c>
      <c r="N214" s="469">
        <f t="shared" si="39"/>
        <v>5</v>
      </c>
      <c r="O214" s="470">
        <f t="shared" si="40"/>
        <v>33</v>
      </c>
      <c r="P214" s="469">
        <f t="shared" si="41"/>
        <v>28</v>
      </c>
      <c r="Q214" s="469">
        <f t="shared" si="42"/>
        <v>5</v>
      </c>
      <c r="R214" s="471" t="s">
        <v>27</v>
      </c>
      <c r="S214" s="472" t="s">
        <v>28</v>
      </c>
      <c r="T214" s="472" t="s">
        <v>29</v>
      </c>
      <c r="U214" s="466" t="s">
        <v>30</v>
      </c>
      <c r="V214" s="473">
        <v>13</v>
      </c>
      <c r="W214" s="473">
        <f t="shared" si="44"/>
        <v>2.5384615384615383</v>
      </c>
      <c r="X214" s="474">
        <f t="shared" si="45"/>
        <v>54.551538461538456</v>
      </c>
      <c r="Y214" s="475" t="s">
        <v>31</v>
      </c>
    </row>
    <row r="215" spans="1:25">
      <c r="A215" s="464">
        <v>44331</v>
      </c>
      <c r="B215" s="465" t="s">
        <v>25</v>
      </c>
      <c r="C215" s="465" t="s">
        <v>26</v>
      </c>
      <c r="D215" s="466" t="s">
        <v>43</v>
      </c>
      <c r="E215" s="468">
        <v>103668</v>
      </c>
      <c r="F215" s="468">
        <v>103687</v>
      </c>
      <c r="G215" s="469">
        <f t="shared" si="35"/>
        <v>19</v>
      </c>
      <c r="H215" s="468">
        <v>103687</v>
      </c>
      <c r="I215" s="469">
        <f t="shared" si="36"/>
        <v>0</v>
      </c>
      <c r="J215" s="468">
        <v>103703</v>
      </c>
      <c r="K215" s="469">
        <f t="shared" si="37"/>
        <v>16</v>
      </c>
      <c r="L215" s="469">
        <f t="shared" si="38"/>
        <v>16</v>
      </c>
      <c r="M215" s="468">
        <v>103718</v>
      </c>
      <c r="N215" s="469">
        <f t="shared" si="39"/>
        <v>15</v>
      </c>
      <c r="O215" s="470">
        <f t="shared" si="40"/>
        <v>50</v>
      </c>
      <c r="P215" s="469">
        <f t="shared" si="41"/>
        <v>16</v>
      </c>
      <c r="Q215" s="498">
        <f>+O215-P215</f>
        <v>34</v>
      </c>
      <c r="R215" s="471" t="s">
        <v>27</v>
      </c>
      <c r="S215" s="472" t="s">
        <v>28</v>
      </c>
      <c r="T215" s="472" t="s">
        <v>29</v>
      </c>
      <c r="U215" s="466" t="s">
        <v>30</v>
      </c>
      <c r="V215" s="473">
        <v>13</v>
      </c>
      <c r="W215" s="473">
        <f t="shared" si="44"/>
        <v>3.8461538461538463</v>
      </c>
      <c r="X215" s="474">
        <f t="shared" si="45"/>
        <v>82.653846153846146</v>
      </c>
      <c r="Y215" s="475" t="s">
        <v>31</v>
      </c>
    </row>
    <row r="216" spans="1:25">
      <c r="A216" s="464">
        <v>44333</v>
      </c>
      <c r="B216" s="465" t="s">
        <v>25</v>
      </c>
      <c r="C216" s="465" t="s">
        <v>26</v>
      </c>
      <c r="D216" s="466" t="s">
        <v>41</v>
      </c>
      <c r="E216" s="468">
        <v>103718</v>
      </c>
      <c r="F216" s="468">
        <v>103727</v>
      </c>
      <c r="G216" s="469">
        <f t="shared" si="35"/>
        <v>9</v>
      </c>
      <c r="H216" s="468">
        <v>103727</v>
      </c>
      <c r="I216" s="469">
        <f t="shared" si="36"/>
        <v>0</v>
      </c>
      <c r="J216" s="468">
        <v>103753</v>
      </c>
      <c r="K216" s="469">
        <f t="shared" si="37"/>
        <v>26</v>
      </c>
      <c r="L216" s="469">
        <f t="shared" si="38"/>
        <v>26</v>
      </c>
      <c r="M216" s="468">
        <v>103753</v>
      </c>
      <c r="N216" s="469">
        <f t="shared" si="39"/>
        <v>0</v>
      </c>
      <c r="O216" s="470">
        <f t="shared" si="40"/>
        <v>35</v>
      </c>
      <c r="P216" s="469">
        <f t="shared" si="41"/>
        <v>26</v>
      </c>
      <c r="Q216" s="469">
        <f t="shared" si="42"/>
        <v>9</v>
      </c>
      <c r="R216" s="471" t="s">
        <v>27</v>
      </c>
      <c r="S216" s="472" t="s">
        <v>28</v>
      </c>
      <c r="T216" s="472" t="s">
        <v>29</v>
      </c>
      <c r="U216" s="466" t="s">
        <v>30</v>
      </c>
      <c r="V216" s="473">
        <v>13</v>
      </c>
      <c r="W216" s="473">
        <f t="shared" si="44"/>
        <v>2.6923076923076925</v>
      </c>
      <c r="X216" s="474">
        <f t="shared" si="45"/>
        <v>57.857692307692311</v>
      </c>
      <c r="Y216" s="475" t="s">
        <v>31</v>
      </c>
    </row>
    <row r="217" spans="1:25">
      <c r="A217" s="464">
        <v>44333</v>
      </c>
      <c r="B217" s="465" t="s">
        <v>25</v>
      </c>
      <c r="C217" s="465" t="s">
        <v>26</v>
      </c>
      <c r="D217" s="466" t="s">
        <v>102</v>
      </c>
      <c r="E217" s="468">
        <v>103753</v>
      </c>
      <c r="F217" s="468">
        <v>103768</v>
      </c>
      <c r="G217" s="469">
        <f t="shared" si="35"/>
        <v>15</v>
      </c>
      <c r="H217" s="468">
        <v>103768</v>
      </c>
      <c r="I217" s="469">
        <f t="shared" si="36"/>
        <v>0</v>
      </c>
      <c r="J217" s="468">
        <v>103769</v>
      </c>
      <c r="K217" s="469">
        <f t="shared" si="37"/>
        <v>1</v>
      </c>
      <c r="L217" s="469">
        <f t="shared" si="38"/>
        <v>1</v>
      </c>
      <c r="M217" s="467">
        <v>103777</v>
      </c>
      <c r="N217" s="469">
        <f t="shared" si="39"/>
        <v>8</v>
      </c>
      <c r="O217" s="470">
        <f t="shared" si="40"/>
        <v>24</v>
      </c>
      <c r="P217" s="469">
        <f t="shared" si="41"/>
        <v>1</v>
      </c>
      <c r="Q217" s="469">
        <f t="shared" si="42"/>
        <v>23</v>
      </c>
      <c r="R217" s="471" t="s">
        <v>27</v>
      </c>
      <c r="S217" s="472" t="s">
        <v>28</v>
      </c>
      <c r="T217" s="472" t="s">
        <v>29</v>
      </c>
      <c r="U217" s="466" t="s">
        <v>30</v>
      </c>
      <c r="V217" s="473">
        <v>13</v>
      </c>
      <c r="W217" s="473">
        <f t="shared" si="44"/>
        <v>1.8461538461538463</v>
      </c>
      <c r="X217" s="477">
        <f t="shared" si="45"/>
        <v>39.673846153846156</v>
      </c>
      <c r="Y217" s="475" t="s">
        <v>31</v>
      </c>
    </row>
    <row r="218" spans="1:25">
      <c r="A218" s="464">
        <v>44330</v>
      </c>
      <c r="B218" s="465" t="s">
        <v>35</v>
      </c>
      <c r="C218" s="465" t="s">
        <v>26</v>
      </c>
      <c r="D218" s="466" t="s">
        <v>36</v>
      </c>
      <c r="E218" s="467">
        <v>56059</v>
      </c>
      <c r="F218" s="468">
        <v>56075</v>
      </c>
      <c r="G218" s="469">
        <f t="shared" si="35"/>
        <v>16</v>
      </c>
      <c r="H218" s="468">
        <v>56075</v>
      </c>
      <c r="I218" s="469">
        <f t="shared" si="36"/>
        <v>0</v>
      </c>
      <c r="J218" s="468">
        <v>56089</v>
      </c>
      <c r="K218" s="469">
        <f t="shared" si="37"/>
        <v>14</v>
      </c>
      <c r="L218" s="469">
        <f t="shared" si="38"/>
        <v>14</v>
      </c>
      <c r="M218" s="468">
        <v>56103</v>
      </c>
      <c r="N218" s="469">
        <f t="shared" si="39"/>
        <v>14</v>
      </c>
      <c r="O218" s="470">
        <f t="shared" si="40"/>
        <v>44</v>
      </c>
      <c r="P218" s="469">
        <f t="shared" si="41"/>
        <v>14</v>
      </c>
      <c r="Q218" s="469">
        <f t="shared" si="42"/>
        <v>30</v>
      </c>
      <c r="R218" s="476" t="s">
        <v>37</v>
      </c>
      <c r="S218" s="472" t="s">
        <v>38</v>
      </c>
      <c r="T218" s="472" t="s">
        <v>29</v>
      </c>
      <c r="U218" s="466" t="s">
        <v>30</v>
      </c>
      <c r="V218" s="473">
        <v>12</v>
      </c>
      <c r="W218" s="473">
        <f t="shared" si="44"/>
        <v>3.6666666666666665</v>
      </c>
      <c r="X218" s="474">
        <f t="shared" ref="X218:X224" si="46">W218*19.9</f>
        <v>72.966666666666654</v>
      </c>
      <c r="Y218" s="477" t="s">
        <v>39</v>
      </c>
    </row>
    <row r="219" spans="1:25">
      <c r="A219" s="464">
        <v>44330</v>
      </c>
      <c r="B219" s="465" t="s">
        <v>35</v>
      </c>
      <c r="C219" s="465" t="s">
        <v>26</v>
      </c>
      <c r="D219" s="466" t="s">
        <v>43</v>
      </c>
      <c r="E219" s="468">
        <v>56103</v>
      </c>
      <c r="F219" s="468">
        <v>56119</v>
      </c>
      <c r="G219" s="469">
        <f t="shared" si="35"/>
        <v>16</v>
      </c>
      <c r="H219" s="468">
        <v>56119</v>
      </c>
      <c r="I219" s="469">
        <f t="shared" si="36"/>
        <v>0</v>
      </c>
      <c r="J219" s="468">
        <v>56135</v>
      </c>
      <c r="K219" s="469">
        <f t="shared" si="37"/>
        <v>16</v>
      </c>
      <c r="L219" s="469">
        <f t="shared" si="38"/>
        <v>16</v>
      </c>
      <c r="M219" s="468">
        <v>56135</v>
      </c>
      <c r="N219" s="469">
        <f t="shared" si="39"/>
        <v>0</v>
      </c>
      <c r="O219" s="470">
        <f t="shared" si="40"/>
        <v>32</v>
      </c>
      <c r="P219" s="469">
        <f t="shared" si="41"/>
        <v>16</v>
      </c>
      <c r="Q219" s="469">
        <f t="shared" si="42"/>
        <v>16</v>
      </c>
      <c r="R219" s="476" t="s">
        <v>37</v>
      </c>
      <c r="S219" s="472" t="s">
        <v>38</v>
      </c>
      <c r="T219" s="472" t="s">
        <v>29</v>
      </c>
      <c r="U219" s="466" t="s">
        <v>30</v>
      </c>
      <c r="V219" s="473">
        <v>12</v>
      </c>
      <c r="W219" s="473">
        <f t="shared" si="44"/>
        <v>2.6666666666666665</v>
      </c>
      <c r="X219" s="474">
        <f t="shared" si="46"/>
        <v>53.066666666666663</v>
      </c>
      <c r="Y219" s="477" t="s">
        <v>39</v>
      </c>
    </row>
    <row r="220" spans="1:25">
      <c r="A220" s="464">
        <v>44330</v>
      </c>
      <c r="B220" s="465" t="s">
        <v>35</v>
      </c>
      <c r="C220" s="465" t="s">
        <v>26</v>
      </c>
      <c r="D220" s="466" t="s">
        <v>104</v>
      </c>
      <c r="E220" s="468">
        <v>56135</v>
      </c>
      <c r="F220" s="468">
        <v>56135</v>
      </c>
      <c r="G220" s="469">
        <f t="shared" si="35"/>
        <v>0</v>
      </c>
      <c r="H220" s="468">
        <v>56135</v>
      </c>
      <c r="I220" s="469">
        <f t="shared" si="36"/>
        <v>0</v>
      </c>
      <c r="J220" s="468">
        <v>56156</v>
      </c>
      <c r="K220" s="469">
        <f t="shared" si="37"/>
        <v>21</v>
      </c>
      <c r="L220" s="469">
        <f t="shared" si="38"/>
        <v>21</v>
      </c>
      <c r="M220" s="468">
        <v>56178</v>
      </c>
      <c r="N220" s="469">
        <f t="shared" si="39"/>
        <v>22</v>
      </c>
      <c r="O220" s="470">
        <f t="shared" si="40"/>
        <v>43</v>
      </c>
      <c r="P220" s="469">
        <f t="shared" si="41"/>
        <v>21</v>
      </c>
      <c r="Q220" s="469">
        <f t="shared" si="42"/>
        <v>22</v>
      </c>
      <c r="R220" s="476" t="s">
        <v>37</v>
      </c>
      <c r="S220" s="472" t="s">
        <v>38</v>
      </c>
      <c r="T220" s="472" t="s">
        <v>29</v>
      </c>
      <c r="U220" s="466" t="s">
        <v>30</v>
      </c>
      <c r="V220" s="473">
        <v>12</v>
      </c>
      <c r="W220" s="473">
        <f t="shared" si="44"/>
        <v>3.5833333333333335</v>
      </c>
      <c r="X220" s="474">
        <f t="shared" si="46"/>
        <v>71.308333333333337</v>
      </c>
      <c r="Y220" s="477" t="s">
        <v>39</v>
      </c>
    </row>
    <row r="221" spans="1:25">
      <c r="A221" s="464">
        <v>44332</v>
      </c>
      <c r="B221" s="465" t="s">
        <v>35</v>
      </c>
      <c r="C221" s="465" t="s">
        <v>26</v>
      </c>
      <c r="D221" s="466" t="s">
        <v>33</v>
      </c>
      <c r="E221" s="468">
        <v>56178</v>
      </c>
      <c r="F221" s="468">
        <v>56206</v>
      </c>
      <c r="G221" s="469">
        <f t="shared" si="35"/>
        <v>28</v>
      </c>
      <c r="H221" s="468">
        <v>56206</v>
      </c>
      <c r="I221" s="469">
        <f t="shared" si="36"/>
        <v>0</v>
      </c>
      <c r="J221" s="468">
        <v>56216</v>
      </c>
      <c r="K221" s="469">
        <f t="shared" si="37"/>
        <v>10</v>
      </c>
      <c r="L221" s="469">
        <f t="shared" si="38"/>
        <v>10</v>
      </c>
      <c r="M221" s="468">
        <v>56225</v>
      </c>
      <c r="N221" s="469">
        <f t="shared" si="39"/>
        <v>9</v>
      </c>
      <c r="O221" s="470">
        <f t="shared" si="40"/>
        <v>47</v>
      </c>
      <c r="P221" s="469">
        <f t="shared" si="41"/>
        <v>10</v>
      </c>
      <c r="Q221" s="469">
        <f t="shared" si="42"/>
        <v>37</v>
      </c>
      <c r="R221" s="476" t="s">
        <v>37</v>
      </c>
      <c r="S221" s="472" t="s">
        <v>38</v>
      </c>
      <c r="T221" s="472" t="s">
        <v>29</v>
      </c>
      <c r="U221" s="466" t="s">
        <v>30</v>
      </c>
      <c r="V221" s="473">
        <v>12</v>
      </c>
      <c r="W221" s="473">
        <f t="shared" si="44"/>
        <v>3.9166666666666665</v>
      </c>
      <c r="X221" s="474">
        <f t="shared" si="46"/>
        <v>77.941666666666663</v>
      </c>
      <c r="Y221" s="477" t="s">
        <v>39</v>
      </c>
    </row>
    <row r="222" spans="1:25">
      <c r="A222" s="464">
        <v>44332</v>
      </c>
      <c r="B222" s="465" t="s">
        <v>35</v>
      </c>
      <c r="C222" s="465" t="s">
        <v>26</v>
      </c>
      <c r="D222" s="466" t="s">
        <v>144</v>
      </c>
      <c r="E222" s="468">
        <v>56225</v>
      </c>
      <c r="F222" s="468">
        <v>56225</v>
      </c>
      <c r="G222" s="469">
        <f t="shared" si="35"/>
        <v>0</v>
      </c>
      <c r="H222" s="468">
        <v>56225</v>
      </c>
      <c r="I222" s="469">
        <f t="shared" si="36"/>
        <v>0</v>
      </c>
      <c r="J222" s="468">
        <v>56246</v>
      </c>
      <c r="K222" s="469">
        <f t="shared" si="37"/>
        <v>21</v>
      </c>
      <c r="L222" s="469">
        <f t="shared" si="38"/>
        <v>21</v>
      </c>
      <c r="M222" s="468">
        <v>56246</v>
      </c>
      <c r="N222" s="469">
        <f t="shared" si="39"/>
        <v>0</v>
      </c>
      <c r="O222" s="470">
        <f t="shared" si="40"/>
        <v>21</v>
      </c>
      <c r="P222" s="469">
        <f t="shared" si="41"/>
        <v>21</v>
      </c>
      <c r="Q222" s="469">
        <f t="shared" si="42"/>
        <v>0</v>
      </c>
      <c r="R222" s="476" t="s">
        <v>37</v>
      </c>
      <c r="S222" s="472" t="s">
        <v>38</v>
      </c>
      <c r="T222" s="472" t="s">
        <v>29</v>
      </c>
      <c r="U222" s="466" t="s">
        <v>30</v>
      </c>
      <c r="V222" s="473">
        <v>12</v>
      </c>
      <c r="W222" s="473">
        <f t="shared" si="44"/>
        <v>1.75</v>
      </c>
      <c r="X222" s="474">
        <f t="shared" si="46"/>
        <v>34.824999999999996</v>
      </c>
      <c r="Y222" s="477" t="s">
        <v>39</v>
      </c>
    </row>
    <row r="223" spans="1:25">
      <c r="A223" s="464">
        <v>44332</v>
      </c>
      <c r="B223" s="465" t="s">
        <v>35</v>
      </c>
      <c r="C223" s="465" t="s">
        <v>26</v>
      </c>
      <c r="D223" s="466" t="s">
        <v>93</v>
      </c>
      <c r="E223" s="468">
        <v>56246</v>
      </c>
      <c r="F223" s="468">
        <v>56263</v>
      </c>
      <c r="G223" s="469">
        <f t="shared" si="35"/>
        <v>17</v>
      </c>
      <c r="H223" s="468">
        <v>56263</v>
      </c>
      <c r="I223" s="469">
        <f t="shared" si="36"/>
        <v>0</v>
      </c>
      <c r="J223" s="468">
        <v>56268</v>
      </c>
      <c r="K223" s="469">
        <f t="shared" si="37"/>
        <v>5</v>
      </c>
      <c r="L223" s="469">
        <f t="shared" si="38"/>
        <v>5</v>
      </c>
      <c r="M223" s="468">
        <v>56268</v>
      </c>
      <c r="N223" s="469">
        <f t="shared" si="39"/>
        <v>0</v>
      </c>
      <c r="O223" s="470">
        <f t="shared" si="40"/>
        <v>22</v>
      </c>
      <c r="P223" s="469">
        <f t="shared" si="41"/>
        <v>5</v>
      </c>
      <c r="Q223" s="469">
        <f t="shared" si="42"/>
        <v>17</v>
      </c>
      <c r="R223" s="476" t="s">
        <v>37</v>
      </c>
      <c r="S223" s="472" t="s">
        <v>38</v>
      </c>
      <c r="T223" s="472" t="s">
        <v>29</v>
      </c>
      <c r="U223" s="466" t="s">
        <v>30</v>
      </c>
      <c r="V223" s="473">
        <v>12</v>
      </c>
      <c r="W223" s="473">
        <f t="shared" si="44"/>
        <v>1.8333333333333333</v>
      </c>
      <c r="X223" s="474">
        <f t="shared" si="46"/>
        <v>36.483333333333327</v>
      </c>
      <c r="Y223" s="477" t="s">
        <v>39</v>
      </c>
    </row>
    <row r="224" spans="1:25">
      <c r="A224" s="464">
        <v>44332</v>
      </c>
      <c r="B224" s="465" t="s">
        <v>35</v>
      </c>
      <c r="C224" s="465" t="s">
        <v>26</v>
      </c>
      <c r="D224" s="466" t="s">
        <v>104</v>
      </c>
      <c r="E224" s="468">
        <v>56268</v>
      </c>
      <c r="F224" s="468">
        <v>56268</v>
      </c>
      <c r="G224" s="469">
        <f t="shared" si="35"/>
        <v>0</v>
      </c>
      <c r="H224" s="468">
        <v>56268</v>
      </c>
      <c r="I224" s="469">
        <f t="shared" si="36"/>
        <v>0</v>
      </c>
      <c r="J224" s="468">
        <v>56288</v>
      </c>
      <c r="K224" s="469">
        <f t="shared" si="37"/>
        <v>20</v>
      </c>
      <c r="L224" s="469">
        <f t="shared" si="38"/>
        <v>20</v>
      </c>
      <c r="M224" s="467">
        <v>56309</v>
      </c>
      <c r="N224" s="469">
        <f t="shared" si="39"/>
        <v>21</v>
      </c>
      <c r="O224" s="470">
        <f t="shared" si="40"/>
        <v>41</v>
      </c>
      <c r="P224" s="469">
        <f t="shared" si="41"/>
        <v>20</v>
      </c>
      <c r="Q224" s="469">
        <f t="shared" si="42"/>
        <v>21</v>
      </c>
      <c r="R224" s="476" t="s">
        <v>37</v>
      </c>
      <c r="S224" s="472" t="s">
        <v>38</v>
      </c>
      <c r="T224" s="472" t="s">
        <v>29</v>
      </c>
      <c r="U224" s="466" t="s">
        <v>30</v>
      </c>
      <c r="V224" s="473">
        <v>12</v>
      </c>
      <c r="W224" s="473">
        <f t="shared" si="44"/>
        <v>3.4166666666666665</v>
      </c>
      <c r="X224" s="474">
        <f t="shared" si="46"/>
        <v>67.99166666666666</v>
      </c>
      <c r="Y224" s="477" t="s">
        <v>39</v>
      </c>
    </row>
    <row r="225" spans="1:25">
      <c r="A225" s="464">
        <v>44330</v>
      </c>
      <c r="B225" s="465" t="s">
        <v>42</v>
      </c>
      <c r="C225" s="465" t="s">
        <v>26</v>
      </c>
      <c r="D225" s="466" t="s">
        <v>96</v>
      </c>
      <c r="E225" s="467">
        <v>42123</v>
      </c>
      <c r="F225" s="468">
        <v>42128</v>
      </c>
      <c r="G225" s="469">
        <f t="shared" si="35"/>
        <v>5</v>
      </c>
      <c r="H225" s="468">
        <v>42128</v>
      </c>
      <c r="I225" s="469">
        <f t="shared" si="36"/>
        <v>0</v>
      </c>
      <c r="J225" s="468">
        <v>42133</v>
      </c>
      <c r="K225" s="469">
        <f t="shared" si="37"/>
        <v>5</v>
      </c>
      <c r="L225" s="469">
        <f t="shared" si="38"/>
        <v>5</v>
      </c>
      <c r="M225" s="468">
        <v>42133</v>
      </c>
      <c r="N225" s="469">
        <f t="shared" si="39"/>
        <v>0</v>
      </c>
      <c r="O225" s="470">
        <f t="shared" si="40"/>
        <v>10</v>
      </c>
      <c r="P225" s="469">
        <f t="shared" si="41"/>
        <v>5</v>
      </c>
      <c r="Q225" s="469">
        <f t="shared" si="42"/>
        <v>5</v>
      </c>
      <c r="R225" s="478" t="s">
        <v>44</v>
      </c>
      <c r="S225" s="472" t="s">
        <v>45</v>
      </c>
      <c r="T225" s="472" t="s">
        <v>29</v>
      </c>
      <c r="U225" s="466" t="s">
        <v>30</v>
      </c>
      <c r="V225" s="473">
        <v>15</v>
      </c>
      <c r="W225" s="473">
        <f t="shared" si="44"/>
        <v>0.66666666666666663</v>
      </c>
      <c r="X225" s="477">
        <f>W225*19.29</f>
        <v>12.86</v>
      </c>
      <c r="Y225" s="477" t="s">
        <v>46</v>
      </c>
    </row>
    <row r="226" spans="1:25">
      <c r="A226" s="464">
        <v>44333</v>
      </c>
      <c r="B226" s="465" t="s">
        <v>42</v>
      </c>
      <c r="C226" s="465" t="s">
        <v>26</v>
      </c>
      <c r="D226" s="466" t="s">
        <v>79</v>
      </c>
      <c r="E226" s="468">
        <v>42133</v>
      </c>
      <c r="F226" s="468">
        <v>42145</v>
      </c>
      <c r="G226" s="469">
        <f t="shared" si="35"/>
        <v>12</v>
      </c>
      <c r="H226" s="468">
        <v>42145</v>
      </c>
      <c r="I226" s="469">
        <f t="shared" si="36"/>
        <v>0</v>
      </c>
      <c r="J226" s="468">
        <v>42162</v>
      </c>
      <c r="K226" s="469">
        <f t="shared" si="37"/>
        <v>17</v>
      </c>
      <c r="L226" s="469">
        <f t="shared" si="38"/>
        <v>17</v>
      </c>
      <c r="M226" s="468">
        <v>42162</v>
      </c>
      <c r="N226" s="469">
        <f t="shared" si="39"/>
        <v>0</v>
      </c>
      <c r="O226" s="470">
        <f t="shared" si="40"/>
        <v>29</v>
      </c>
      <c r="P226" s="469">
        <f t="shared" si="41"/>
        <v>17</v>
      </c>
      <c r="Q226" s="469">
        <f t="shared" si="42"/>
        <v>12</v>
      </c>
      <c r="R226" s="478" t="s">
        <v>44</v>
      </c>
      <c r="S226" s="472" t="s">
        <v>45</v>
      </c>
      <c r="T226" s="472" t="s">
        <v>29</v>
      </c>
      <c r="U226" s="466" t="s">
        <v>30</v>
      </c>
      <c r="V226" s="473">
        <v>15</v>
      </c>
      <c r="W226" s="473">
        <f t="shared" si="44"/>
        <v>1.9333333333333333</v>
      </c>
      <c r="X226" s="474">
        <f>W226*19.29</f>
        <v>37.293999999999997</v>
      </c>
      <c r="Y226" s="477" t="s">
        <v>46</v>
      </c>
    </row>
    <row r="227" spans="1:25">
      <c r="A227" s="464">
        <v>44333</v>
      </c>
      <c r="B227" s="465" t="s">
        <v>42</v>
      </c>
      <c r="C227" s="465" t="s">
        <v>26</v>
      </c>
      <c r="D227" s="480" t="s">
        <v>107</v>
      </c>
      <c r="E227" s="468">
        <v>42162</v>
      </c>
      <c r="F227" s="468">
        <v>42183</v>
      </c>
      <c r="G227" s="469">
        <f t="shared" si="35"/>
        <v>21</v>
      </c>
      <c r="H227" s="468">
        <v>42183</v>
      </c>
      <c r="I227" s="469">
        <f t="shared" si="36"/>
        <v>0</v>
      </c>
      <c r="J227" s="468">
        <v>42202</v>
      </c>
      <c r="K227" s="469">
        <f t="shared" si="37"/>
        <v>19</v>
      </c>
      <c r="L227" s="469">
        <f t="shared" si="38"/>
        <v>19</v>
      </c>
      <c r="M227" s="467">
        <v>42225</v>
      </c>
      <c r="N227" s="469">
        <f t="shared" si="39"/>
        <v>23</v>
      </c>
      <c r="O227" s="470">
        <f t="shared" si="40"/>
        <v>63</v>
      </c>
      <c r="P227" s="469">
        <f t="shared" si="41"/>
        <v>19</v>
      </c>
      <c r="Q227" s="498">
        <f t="shared" si="42"/>
        <v>44</v>
      </c>
      <c r="R227" s="478" t="s">
        <v>44</v>
      </c>
      <c r="S227" s="472" t="s">
        <v>45</v>
      </c>
      <c r="T227" s="472" t="s">
        <v>29</v>
      </c>
      <c r="U227" s="466" t="s">
        <v>30</v>
      </c>
      <c r="V227" s="473">
        <v>15</v>
      </c>
      <c r="W227" s="473">
        <f t="shared" si="44"/>
        <v>4.2</v>
      </c>
      <c r="X227" s="474">
        <f>W227*19.29</f>
        <v>81.018000000000001</v>
      </c>
      <c r="Y227" s="477" t="s">
        <v>46</v>
      </c>
    </row>
    <row r="228" spans="1:25">
      <c r="A228" s="464">
        <v>44330</v>
      </c>
      <c r="B228" s="465" t="s">
        <v>48</v>
      </c>
      <c r="C228" s="465" t="s">
        <v>26</v>
      </c>
      <c r="D228" s="466" t="s">
        <v>49</v>
      </c>
      <c r="E228" s="467">
        <v>60179</v>
      </c>
      <c r="F228" s="468">
        <v>60197</v>
      </c>
      <c r="G228" s="469">
        <f t="shared" ref="G228:G287" si="47">F228-E228</f>
        <v>18</v>
      </c>
      <c r="H228" s="468">
        <v>60197</v>
      </c>
      <c r="I228" s="469">
        <f t="shared" ref="I228:I287" si="48">H228-F228</f>
        <v>0</v>
      </c>
      <c r="J228" s="468">
        <v>60208</v>
      </c>
      <c r="K228" s="469">
        <f t="shared" ref="K228:K287" si="49">J228-H228</f>
        <v>11</v>
      </c>
      <c r="L228" s="469">
        <f t="shared" ref="L228:L287" si="50">J228-F228</f>
        <v>11</v>
      </c>
      <c r="M228" s="468">
        <v>60210</v>
      </c>
      <c r="N228" s="469">
        <f t="shared" ref="N228:N287" si="51">M228-J228</f>
        <v>2</v>
      </c>
      <c r="O228" s="470">
        <f t="shared" ref="O228:O287" si="52">+M228-E228</f>
        <v>31</v>
      </c>
      <c r="P228" s="469">
        <f t="shared" ref="P228:P287" si="53">L228</f>
        <v>11</v>
      </c>
      <c r="Q228" s="469">
        <f t="shared" ref="Q228:Q286" si="54">+O228-P228</f>
        <v>20</v>
      </c>
      <c r="R228" s="479" t="s">
        <v>50</v>
      </c>
      <c r="S228" s="472" t="s">
        <v>51</v>
      </c>
      <c r="T228" s="472" t="s">
        <v>29</v>
      </c>
      <c r="U228" s="466" t="s">
        <v>30</v>
      </c>
      <c r="V228" s="473">
        <v>8</v>
      </c>
      <c r="W228" s="473">
        <f t="shared" si="44"/>
        <v>3.875</v>
      </c>
      <c r="X228" s="477">
        <f>W228*21.37</f>
        <v>82.808750000000003</v>
      </c>
      <c r="Y228" s="475" t="s">
        <v>52</v>
      </c>
    </row>
    <row r="229" spans="1:25">
      <c r="A229" s="464">
        <v>44333</v>
      </c>
      <c r="B229" s="480" t="s">
        <v>48</v>
      </c>
      <c r="C229" s="465" t="s">
        <v>26</v>
      </c>
      <c r="D229" s="480" t="s">
        <v>53</v>
      </c>
      <c r="E229" s="468">
        <v>60210</v>
      </c>
      <c r="F229" s="468">
        <v>60213</v>
      </c>
      <c r="G229" s="469">
        <f t="shared" si="47"/>
        <v>3</v>
      </c>
      <c r="H229" s="468">
        <v>60213</v>
      </c>
      <c r="I229" s="469">
        <f t="shared" si="48"/>
        <v>0</v>
      </c>
      <c r="J229" s="468">
        <v>60235</v>
      </c>
      <c r="K229" s="469">
        <f t="shared" si="49"/>
        <v>22</v>
      </c>
      <c r="L229" s="469">
        <f t="shared" si="50"/>
        <v>22</v>
      </c>
      <c r="M229" s="468">
        <v>60256</v>
      </c>
      <c r="N229" s="469">
        <f t="shared" si="51"/>
        <v>21</v>
      </c>
      <c r="O229" s="470">
        <f t="shared" si="52"/>
        <v>46</v>
      </c>
      <c r="P229" s="469">
        <f t="shared" si="53"/>
        <v>22</v>
      </c>
      <c r="Q229" s="498">
        <f>+O229-P229</f>
        <v>24</v>
      </c>
      <c r="R229" s="479" t="s">
        <v>50</v>
      </c>
      <c r="S229" s="472" t="s">
        <v>51</v>
      </c>
      <c r="T229" s="472" t="s">
        <v>29</v>
      </c>
      <c r="U229" s="466" t="s">
        <v>30</v>
      </c>
      <c r="V229" s="473">
        <v>8</v>
      </c>
      <c r="W229" s="473">
        <f t="shared" si="44"/>
        <v>5.75</v>
      </c>
      <c r="X229" s="477">
        <f>W229*21.37</f>
        <v>122.87750000000001</v>
      </c>
      <c r="Y229" s="475" t="s">
        <v>52</v>
      </c>
    </row>
    <row r="230" spans="1:25">
      <c r="A230" s="464">
        <v>44330</v>
      </c>
      <c r="B230" s="465" t="s">
        <v>55</v>
      </c>
      <c r="C230" s="465" t="s">
        <v>26</v>
      </c>
      <c r="D230" s="466" t="s">
        <v>56</v>
      </c>
      <c r="E230" s="467">
        <v>111596</v>
      </c>
      <c r="F230" s="468">
        <v>111612</v>
      </c>
      <c r="G230" s="469">
        <f t="shared" si="47"/>
        <v>16</v>
      </c>
      <c r="H230" s="468">
        <v>111612</v>
      </c>
      <c r="I230" s="469">
        <f t="shared" si="48"/>
        <v>0</v>
      </c>
      <c r="J230" s="468">
        <v>111626</v>
      </c>
      <c r="K230" s="469">
        <f t="shared" si="49"/>
        <v>14</v>
      </c>
      <c r="L230" s="469">
        <f t="shared" si="50"/>
        <v>14</v>
      </c>
      <c r="M230" s="468">
        <v>111639</v>
      </c>
      <c r="N230" s="469">
        <f t="shared" si="51"/>
        <v>13</v>
      </c>
      <c r="O230" s="468">
        <f t="shared" si="52"/>
        <v>43</v>
      </c>
      <c r="P230" s="469">
        <f t="shared" si="53"/>
        <v>14</v>
      </c>
      <c r="Q230" s="469">
        <f t="shared" si="54"/>
        <v>29</v>
      </c>
      <c r="R230" s="481" t="s">
        <v>57</v>
      </c>
      <c r="S230" s="472" t="s">
        <v>51</v>
      </c>
      <c r="T230" s="472" t="s">
        <v>29</v>
      </c>
      <c r="U230" s="465" t="s">
        <v>30</v>
      </c>
      <c r="V230" s="482">
        <v>7</v>
      </c>
      <c r="W230" s="482">
        <f t="shared" si="44"/>
        <v>6.1428571428571432</v>
      </c>
      <c r="X230" s="483">
        <f>W230*21.59</f>
        <v>132.62428571428572</v>
      </c>
      <c r="Y230" s="483" t="s">
        <v>58</v>
      </c>
    </row>
    <row r="231" spans="1:25">
      <c r="A231" s="464">
        <v>44333</v>
      </c>
      <c r="B231" s="465" t="s">
        <v>55</v>
      </c>
      <c r="C231" s="465" t="s">
        <v>26</v>
      </c>
      <c r="D231" s="465" t="s">
        <v>59</v>
      </c>
      <c r="E231" s="468">
        <v>111639</v>
      </c>
      <c r="F231" s="468">
        <v>111645</v>
      </c>
      <c r="G231" s="469">
        <f t="shared" si="47"/>
        <v>6</v>
      </c>
      <c r="H231" s="468">
        <v>111645</v>
      </c>
      <c r="I231" s="469">
        <f t="shared" si="48"/>
        <v>0</v>
      </c>
      <c r="J231" s="468">
        <v>111657</v>
      </c>
      <c r="K231" s="469">
        <f t="shared" si="49"/>
        <v>12</v>
      </c>
      <c r="L231" s="469">
        <f t="shared" si="50"/>
        <v>12</v>
      </c>
      <c r="M231" s="467">
        <v>111675</v>
      </c>
      <c r="N231" s="469">
        <f t="shared" si="51"/>
        <v>18</v>
      </c>
      <c r="O231" s="470">
        <f t="shared" si="52"/>
        <v>36</v>
      </c>
      <c r="P231" s="469">
        <f t="shared" si="53"/>
        <v>12</v>
      </c>
      <c r="Q231" s="469">
        <f t="shared" si="54"/>
        <v>24</v>
      </c>
      <c r="R231" s="481" t="s">
        <v>57</v>
      </c>
      <c r="S231" s="472" t="s">
        <v>51</v>
      </c>
      <c r="T231" s="472" t="s">
        <v>29</v>
      </c>
      <c r="U231" s="466" t="s">
        <v>30</v>
      </c>
      <c r="V231" s="473">
        <v>7</v>
      </c>
      <c r="W231" s="473">
        <f t="shared" si="44"/>
        <v>5.1428571428571432</v>
      </c>
      <c r="X231" s="477">
        <f>W231*21.59</f>
        <v>111.03428571428572</v>
      </c>
      <c r="Y231" s="477" t="s">
        <v>58</v>
      </c>
    </row>
    <row r="232" spans="1:25">
      <c r="A232" s="464">
        <v>44330</v>
      </c>
      <c r="B232" s="465" t="s">
        <v>60</v>
      </c>
      <c r="C232" s="465" t="s">
        <v>26</v>
      </c>
      <c r="D232" s="465" t="s">
        <v>61</v>
      </c>
      <c r="E232" s="467">
        <v>175395</v>
      </c>
      <c r="F232" s="468">
        <v>175403</v>
      </c>
      <c r="G232" s="469">
        <f t="shared" si="47"/>
        <v>8</v>
      </c>
      <c r="H232" s="468">
        <v>175403</v>
      </c>
      <c r="I232" s="469">
        <f t="shared" si="48"/>
        <v>0</v>
      </c>
      <c r="J232" s="468">
        <v>175415</v>
      </c>
      <c r="K232" s="469">
        <f t="shared" si="49"/>
        <v>12</v>
      </c>
      <c r="L232" s="469">
        <f t="shared" si="50"/>
        <v>12</v>
      </c>
      <c r="M232" s="468">
        <v>175426</v>
      </c>
      <c r="N232" s="469">
        <f t="shared" si="51"/>
        <v>11</v>
      </c>
      <c r="O232" s="470">
        <f t="shared" si="52"/>
        <v>31</v>
      </c>
      <c r="P232" s="469">
        <f t="shared" si="53"/>
        <v>12</v>
      </c>
      <c r="Q232" s="469">
        <f t="shared" si="54"/>
        <v>19</v>
      </c>
      <c r="R232" s="484" t="s">
        <v>62</v>
      </c>
      <c r="S232" s="472" t="s">
        <v>51</v>
      </c>
      <c r="T232" s="472" t="s">
        <v>29</v>
      </c>
      <c r="U232" s="466" t="s">
        <v>30</v>
      </c>
      <c r="V232" s="473">
        <v>7</v>
      </c>
      <c r="W232" s="473">
        <f t="shared" si="44"/>
        <v>4.4285714285714288</v>
      </c>
      <c r="X232" s="477">
        <f>W232*19.85</f>
        <v>87.907142857142873</v>
      </c>
      <c r="Y232" s="483" t="s">
        <v>63</v>
      </c>
    </row>
    <row r="233" spans="1:25">
      <c r="A233" s="464">
        <v>44333</v>
      </c>
      <c r="B233" s="465" t="s">
        <v>60</v>
      </c>
      <c r="C233" s="465" t="s">
        <v>26</v>
      </c>
      <c r="D233" s="465" t="s">
        <v>64</v>
      </c>
      <c r="E233" s="468">
        <v>175426</v>
      </c>
      <c r="F233" s="468">
        <v>175438</v>
      </c>
      <c r="G233" s="469">
        <f t="shared" si="47"/>
        <v>12</v>
      </c>
      <c r="H233" s="468">
        <v>175438</v>
      </c>
      <c r="I233" s="469">
        <f t="shared" si="48"/>
        <v>0</v>
      </c>
      <c r="J233" s="468">
        <v>175450</v>
      </c>
      <c r="K233" s="469">
        <f t="shared" si="49"/>
        <v>12</v>
      </c>
      <c r="L233" s="469">
        <f t="shared" si="50"/>
        <v>12</v>
      </c>
      <c r="M233" s="467">
        <v>175459</v>
      </c>
      <c r="N233" s="469">
        <f t="shared" si="51"/>
        <v>9</v>
      </c>
      <c r="O233" s="470">
        <f t="shared" si="52"/>
        <v>33</v>
      </c>
      <c r="P233" s="469">
        <f t="shared" si="53"/>
        <v>12</v>
      </c>
      <c r="Q233" s="469">
        <f t="shared" si="54"/>
        <v>21</v>
      </c>
      <c r="R233" s="484" t="s">
        <v>62</v>
      </c>
      <c r="S233" s="472" t="s">
        <v>51</v>
      </c>
      <c r="T233" s="472" t="s">
        <v>29</v>
      </c>
      <c r="U233" s="466" t="s">
        <v>30</v>
      </c>
      <c r="V233" s="473">
        <v>7</v>
      </c>
      <c r="W233" s="473">
        <f t="shared" si="44"/>
        <v>4.7142857142857144</v>
      </c>
      <c r="X233" s="477">
        <f>W233*19.85</f>
        <v>93.578571428571436</v>
      </c>
      <c r="Y233" s="483" t="s">
        <v>65</v>
      </c>
    </row>
    <row r="234" spans="1:25">
      <c r="A234" s="464">
        <v>44330</v>
      </c>
      <c r="B234" s="480" t="s">
        <v>126</v>
      </c>
      <c r="C234" s="465" t="s">
        <v>26</v>
      </c>
      <c r="D234" s="466" t="s">
        <v>40</v>
      </c>
      <c r="E234" s="468">
        <v>182600</v>
      </c>
      <c r="F234" s="468">
        <v>182620</v>
      </c>
      <c r="G234" s="469">
        <f t="shared" si="47"/>
        <v>20</v>
      </c>
      <c r="H234" s="468">
        <v>182620</v>
      </c>
      <c r="I234" s="469">
        <f t="shared" si="48"/>
        <v>0</v>
      </c>
      <c r="J234" s="468">
        <v>182649</v>
      </c>
      <c r="K234" s="469">
        <f t="shared" si="49"/>
        <v>29</v>
      </c>
      <c r="L234" s="469">
        <f t="shared" si="50"/>
        <v>29</v>
      </c>
      <c r="M234" s="468">
        <v>182671</v>
      </c>
      <c r="N234" s="469">
        <f t="shared" si="51"/>
        <v>22</v>
      </c>
      <c r="O234" s="470">
        <f t="shared" si="52"/>
        <v>71</v>
      </c>
      <c r="P234" s="469">
        <f t="shared" si="53"/>
        <v>29</v>
      </c>
      <c r="Q234" s="498">
        <f t="shared" si="54"/>
        <v>42</v>
      </c>
      <c r="R234" s="489" t="s">
        <v>127</v>
      </c>
      <c r="S234" s="472" t="s">
        <v>28</v>
      </c>
      <c r="T234" s="472" t="s">
        <v>29</v>
      </c>
      <c r="U234" s="466" t="s">
        <v>30</v>
      </c>
      <c r="V234" s="473">
        <v>12</v>
      </c>
      <c r="W234" s="473">
        <f t="shared" si="44"/>
        <v>5.916666666666667</v>
      </c>
      <c r="X234" s="474">
        <f t="shared" ref="X234:X235" si="55">W234*19.19</f>
        <v>113.54083333333335</v>
      </c>
      <c r="Y234" s="475" t="s">
        <v>128</v>
      </c>
    </row>
    <row r="235" spans="1:25">
      <c r="A235" s="464">
        <v>44333</v>
      </c>
      <c r="B235" s="480" t="s">
        <v>126</v>
      </c>
      <c r="C235" s="465" t="s">
        <v>26</v>
      </c>
      <c r="D235" s="466" t="s">
        <v>106</v>
      </c>
      <c r="E235" s="468">
        <v>182671</v>
      </c>
      <c r="F235" s="468">
        <v>182700</v>
      </c>
      <c r="G235" s="469">
        <f t="shared" si="47"/>
        <v>29</v>
      </c>
      <c r="H235" s="468">
        <v>182700</v>
      </c>
      <c r="I235" s="469">
        <f t="shared" si="48"/>
        <v>0</v>
      </c>
      <c r="J235" s="468">
        <v>182718</v>
      </c>
      <c r="K235" s="469">
        <f t="shared" si="49"/>
        <v>18</v>
      </c>
      <c r="L235" s="469">
        <f t="shared" si="50"/>
        <v>18</v>
      </c>
      <c r="M235" s="467">
        <v>182739</v>
      </c>
      <c r="N235" s="469">
        <f t="shared" si="51"/>
        <v>21</v>
      </c>
      <c r="O235" s="470">
        <f t="shared" si="52"/>
        <v>68</v>
      </c>
      <c r="P235" s="469">
        <f t="shared" si="53"/>
        <v>18</v>
      </c>
      <c r="Q235" s="498">
        <f t="shared" si="54"/>
        <v>50</v>
      </c>
      <c r="R235" s="489" t="s">
        <v>127</v>
      </c>
      <c r="S235" s="472" t="s">
        <v>28</v>
      </c>
      <c r="T235" s="472" t="s">
        <v>29</v>
      </c>
      <c r="U235" s="466" t="s">
        <v>30</v>
      </c>
      <c r="V235" s="473">
        <v>12</v>
      </c>
      <c r="W235" s="473">
        <f t="shared" si="44"/>
        <v>5.666666666666667</v>
      </c>
      <c r="X235" s="474">
        <f t="shared" si="55"/>
        <v>108.74333333333334</v>
      </c>
      <c r="Y235" s="475" t="s">
        <v>128</v>
      </c>
    </row>
    <row r="236" spans="1:25">
      <c r="A236" s="464">
        <v>44330</v>
      </c>
      <c r="B236" s="465" t="s">
        <v>68</v>
      </c>
      <c r="C236" s="465" t="s">
        <v>26</v>
      </c>
      <c r="D236" s="466" t="s">
        <v>69</v>
      </c>
      <c r="E236" s="467">
        <v>232518</v>
      </c>
      <c r="F236" s="468">
        <v>232531</v>
      </c>
      <c r="G236" s="469">
        <f t="shared" si="47"/>
        <v>13</v>
      </c>
      <c r="H236" s="468">
        <v>232531</v>
      </c>
      <c r="I236" s="469">
        <f t="shared" si="48"/>
        <v>0</v>
      </c>
      <c r="J236" s="468">
        <v>232543</v>
      </c>
      <c r="K236" s="469">
        <f t="shared" si="49"/>
        <v>12</v>
      </c>
      <c r="L236" s="469">
        <f t="shared" si="50"/>
        <v>12</v>
      </c>
      <c r="M236" s="468">
        <v>232552</v>
      </c>
      <c r="N236" s="469">
        <f t="shared" si="51"/>
        <v>9</v>
      </c>
      <c r="O236" s="470">
        <f t="shared" si="52"/>
        <v>34</v>
      </c>
      <c r="P236" s="469">
        <f t="shared" si="53"/>
        <v>12</v>
      </c>
      <c r="Q236" s="469">
        <f t="shared" si="54"/>
        <v>22</v>
      </c>
      <c r="R236" s="485" t="s">
        <v>70</v>
      </c>
      <c r="S236" s="472" t="s">
        <v>51</v>
      </c>
      <c r="T236" s="472" t="s">
        <v>29</v>
      </c>
      <c r="U236" s="466" t="s">
        <v>30</v>
      </c>
      <c r="V236" s="473">
        <v>7</v>
      </c>
      <c r="W236" s="473">
        <f t="shared" si="44"/>
        <v>4.8571428571428568</v>
      </c>
      <c r="X236" s="477">
        <f>W236*19.41</f>
        <v>94.277142857142849</v>
      </c>
      <c r="Y236" s="477" t="s">
        <v>67</v>
      </c>
    </row>
    <row r="237" spans="1:25">
      <c r="A237" s="464">
        <v>44333</v>
      </c>
      <c r="B237" s="465" t="s">
        <v>68</v>
      </c>
      <c r="C237" s="465" t="s">
        <v>26</v>
      </c>
      <c r="D237" s="466" t="s">
        <v>71</v>
      </c>
      <c r="E237" s="468">
        <v>232552</v>
      </c>
      <c r="F237" s="468">
        <v>232561</v>
      </c>
      <c r="G237" s="469">
        <f t="shared" si="47"/>
        <v>9</v>
      </c>
      <c r="H237" s="468">
        <v>232561</v>
      </c>
      <c r="I237" s="469">
        <f t="shared" si="48"/>
        <v>0</v>
      </c>
      <c r="J237" s="468">
        <v>232572</v>
      </c>
      <c r="K237" s="469">
        <f t="shared" si="49"/>
        <v>11</v>
      </c>
      <c r="L237" s="469">
        <f t="shared" si="50"/>
        <v>11</v>
      </c>
      <c r="M237" s="467">
        <v>232587</v>
      </c>
      <c r="N237" s="469">
        <f t="shared" si="51"/>
        <v>15</v>
      </c>
      <c r="O237" s="470">
        <f t="shared" si="52"/>
        <v>35</v>
      </c>
      <c r="P237" s="469">
        <f t="shared" si="53"/>
        <v>11</v>
      </c>
      <c r="Q237" s="469">
        <f t="shared" si="54"/>
        <v>24</v>
      </c>
      <c r="R237" s="485" t="s">
        <v>70</v>
      </c>
      <c r="S237" s="472" t="s">
        <v>51</v>
      </c>
      <c r="T237" s="472" t="s">
        <v>29</v>
      </c>
      <c r="U237" s="466" t="s">
        <v>30</v>
      </c>
      <c r="V237" s="473">
        <v>7</v>
      </c>
      <c r="W237" s="473">
        <f t="shared" si="44"/>
        <v>5</v>
      </c>
      <c r="X237" s="477">
        <f>W237*19.41</f>
        <v>97.05</v>
      </c>
      <c r="Y237" s="477" t="s">
        <v>67</v>
      </c>
    </row>
    <row r="238" spans="1:25">
      <c r="A238" s="464">
        <v>44330</v>
      </c>
      <c r="B238" s="465" t="s">
        <v>72</v>
      </c>
      <c r="C238" s="465" t="s">
        <v>26</v>
      </c>
      <c r="D238" s="466" t="s">
        <v>78</v>
      </c>
      <c r="E238" s="468">
        <v>89383</v>
      </c>
      <c r="F238" s="468">
        <v>89412</v>
      </c>
      <c r="G238" s="469">
        <f t="shared" si="47"/>
        <v>29</v>
      </c>
      <c r="H238" s="468">
        <v>89412</v>
      </c>
      <c r="I238" s="469">
        <f t="shared" si="48"/>
        <v>0</v>
      </c>
      <c r="J238" s="468">
        <v>89451</v>
      </c>
      <c r="K238" s="469">
        <f t="shared" si="49"/>
        <v>39</v>
      </c>
      <c r="L238" s="469">
        <f t="shared" si="50"/>
        <v>39</v>
      </c>
      <c r="M238" s="468">
        <v>89491</v>
      </c>
      <c r="N238" s="469">
        <f t="shared" si="51"/>
        <v>40</v>
      </c>
      <c r="O238" s="470">
        <f t="shared" si="52"/>
        <v>108</v>
      </c>
      <c r="P238" s="469">
        <f t="shared" si="53"/>
        <v>39</v>
      </c>
      <c r="Q238" s="498">
        <f t="shared" si="54"/>
        <v>69</v>
      </c>
      <c r="R238" s="486" t="s">
        <v>75</v>
      </c>
      <c r="S238" s="472" t="s">
        <v>76</v>
      </c>
      <c r="T238" s="472" t="s">
        <v>29</v>
      </c>
      <c r="U238" s="466" t="s">
        <v>30</v>
      </c>
      <c r="V238" s="473">
        <v>10</v>
      </c>
      <c r="W238" s="473">
        <f t="shared" si="44"/>
        <v>10.8</v>
      </c>
      <c r="X238" s="474">
        <f t="shared" ref="X238:X244" si="56">W238*19.19</f>
        <v>207.25200000000004</v>
      </c>
      <c r="Y238" s="477" t="s">
        <v>77</v>
      </c>
    </row>
    <row r="239" spans="1:25">
      <c r="A239" s="464">
        <v>44330</v>
      </c>
      <c r="B239" s="465" t="s">
        <v>72</v>
      </c>
      <c r="C239" s="465" t="s">
        <v>26</v>
      </c>
      <c r="D239" s="466" t="s">
        <v>97</v>
      </c>
      <c r="E239" s="468">
        <v>89491</v>
      </c>
      <c r="F239" s="468">
        <v>89491</v>
      </c>
      <c r="G239" s="469">
        <f t="shared" si="47"/>
        <v>0</v>
      </c>
      <c r="H239" s="468">
        <v>89491</v>
      </c>
      <c r="I239" s="469">
        <f t="shared" si="48"/>
        <v>0</v>
      </c>
      <c r="J239" s="468">
        <v>89506</v>
      </c>
      <c r="K239" s="469">
        <f t="shared" si="49"/>
        <v>15</v>
      </c>
      <c r="L239" s="469">
        <f t="shared" si="50"/>
        <v>15</v>
      </c>
      <c r="M239" s="468">
        <v>89534</v>
      </c>
      <c r="N239" s="469">
        <f t="shared" si="51"/>
        <v>28</v>
      </c>
      <c r="O239" s="470">
        <f t="shared" si="52"/>
        <v>43</v>
      </c>
      <c r="P239" s="469">
        <f t="shared" si="53"/>
        <v>15</v>
      </c>
      <c r="Q239" s="469">
        <f t="shared" si="54"/>
        <v>28</v>
      </c>
      <c r="R239" s="486" t="s">
        <v>75</v>
      </c>
      <c r="S239" s="472" t="s">
        <v>76</v>
      </c>
      <c r="T239" s="472" t="s">
        <v>29</v>
      </c>
      <c r="U239" s="466" t="s">
        <v>30</v>
      </c>
      <c r="V239" s="473">
        <v>10</v>
      </c>
      <c r="W239" s="473">
        <f t="shared" si="44"/>
        <v>4.3</v>
      </c>
      <c r="X239" s="474">
        <f t="shared" si="56"/>
        <v>82.516999999999996</v>
      </c>
      <c r="Y239" s="477" t="s">
        <v>77</v>
      </c>
    </row>
    <row r="240" spans="1:25">
      <c r="A240" s="464">
        <v>44331</v>
      </c>
      <c r="B240" s="465" t="s">
        <v>72</v>
      </c>
      <c r="C240" s="465" t="s">
        <v>26</v>
      </c>
      <c r="D240" s="466" t="s">
        <v>33</v>
      </c>
      <c r="E240" s="468">
        <v>89534</v>
      </c>
      <c r="F240" s="468">
        <v>89555</v>
      </c>
      <c r="G240" s="469">
        <f t="shared" si="47"/>
        <v>21</v>
      </c>
      <c r="H240" s="468">
        <v>89555</v>
      </c>
      <c r="I240" s="469">
        <f t="shared" si="48"/>
        <v>0</v>
      </c>
      <c r="J240" s="468">
        <v>89580</v>
      </c>
      <c r="K240" s="469">
        <f t="shared" si="49"/>
        <v>25</v>
      </c>
      <c r="L240" s="469">
        <f t="shared" si="50"/>
        <v>25</v>
      </c>
      <c r="M240" s="468">
        <v>89608</v>
      </c>
      <c r="N240" s="469">
        <f t="shared" si="51"/>
        <v>28</v>
      </c>
      <c r="O240" s="470">
        <f t="shared" si="52"/>
        <v>74</v>
      </c>
      <c r="P240" s="469">
        <f t="shared" si="53"/>
        <v>25</v>
      </c>
      <c r="Q240" s="469">
        <f t="shared" si="54"/>
        <v>49</v>
      </c>
      <c r="R240" s="486" t="s">
        <v>75</v>
      </c>
      <c r="S240" s="472" t="s">
        <v>76</v>
      </c>
      <c r="T240" s="472" t="s">
        <v>29</v>
      </c>
      <c r="U240" s="466" t="s">
        <v>30</v>
      </c>
      <c r="V240" s="473">
        <v>10</v>
      </c>
      <c r="W240" s="473">
        <f t="shared" si="44"/>
        <v>7.4</v>
      </c>
      <c r="X240" s="474">
        <f t="shared" si="56"/>
        <v>142.00600000000003</v>
      </c>
      <c r="Y240" s="477" t="s">
        <v>77</v>
      </c>
    </row>
    <row r="241" spans="1:25">
      <c r="A241" s="464">
        <v>44331</v>
      </c>
      <c r="B241" s="465" t="s">
        <v>72</v>
      </c>
      <c r="C241" s="465" t="s">
        <v>26</v>
      </c>
      <c r="D241" s="466" t="s">
        <v>99</v>
      </c>
      <c r="E241" s="468">
        <v>89608</v>
      </c>
      <c r="F241" s="468">
        <v>89642</v>
      </c>
      <c r="G241" s="469">
        <f t="shared" si="47"/>
        <v>34</v>
      </c>
      <c r="H241" s="468">
        <v>89642</v>
      </c>
      <c r="I241" s="469">
        <f t="shared" si="48"/>
        <v>0</v>
      </c>
      <c r="J241" s="468">
        <v>89668</v>
      </c>
      <c r="K241" s="469">
        <f t="shared" si="49"/>
        <v>26</v>
      </c>
      <c r="L241" s="469">
        <f t="shared" si="50"/>
        <v>26</v>
      </c>
      <c r="M241" s="468">
        <v>89668</v>
      </c>
      <c r="N241" s="469">
        <f t="shared" si="51"/>
        <v>0</v>
      </c>
      <c r="O241" s="470">
        <f t="shared" si="52"/>
        <v>60</v>
      </c>
      <c r="P241" s="469">
        <f t="shared" si="53"/>
        <v>26</v>
      </c>
      <c r="Q241" s="498">
        <f t="shared" si="54"/>
        <v>34</v>
      </c>
      <c r="R241" s="486" t="s">
        <v>75</v>
      </c>
      <c r="S241" s="472" t="s">
        <v>76</v>
      </c>
      <c r="T241" s="472" t="s">
        <v>29</v>
      </c>
      <c r="U241" s="466" t="s">
        <v>30</v>
      </c>
      <c r="V241" s="473">
        <v>10</v>
      </c>
      <c r="W241" s="473">
        <f t="shared" si="44"/>
        <v>6</v>
      </c>
      <c r="X241" s="474">
        <f t="shared" si="56"/>
        <v>115.14000000000001</v>
      </c>
      <c r="Y241" s="477" t="s">
        <v>77</v>
      </c>
    </row>
    <row r="242" spans="1:25">
      <c r="A242" s="464">
        <v>44331</v>
      </c>
      <c r="B242" s="465" t="s">
        <v>72</v>
      </c>
      <c r="C242" s="465" t="s">
        <v>26</v>
      </c>
      <c r="D242" s="466" t="s">
        <v>40</v>
      </c>
      <c r="E242" s="468">
        <v>89668</v>
      </c>
      <c r="F242" s="468">
        <v>89668</v>
      </c>
      <c r="G242" s="469">
        <f t="shared" si="47"/>
        <v>0</v>
      </c>
      <c r="H242" s="468">
        <v>89668</v>
      </c>
      <c r="I242" s="469">
        <f t="shared" si="48"/>
        <v>0</v>
      </c>
      <c r="J242" s="468">
        <v>89702</v>
      </c>
      <c r="K242" s="469">
        <f t="shared" si="49"/>
        <v>34</v>
      </c>
      <c r="L242" s="469">
        <f t="shared" si="50"/>
        <v>34</v>
      </c>
      <c r="M242" s="468">
        <v>89723</v>
      </c>
      <c r="N242" s="469">
        <f t="shared" si="51"/>
        <v>21</v>
      </c>
      <c r="O242" s="470">
        <f t="shared" si="52"/>
        <v>55</v>
      </c>
      <c r="P242" s="469">
        <f t="shared" si="53"/>
        <v>34</v>
      </c>
      <c r="Q242" s="469">
        <f t="shared" si="54"/>
        <v>21</v>
      </c>
      <c r="R242" s="486" t="s">
        <v>75</v>
      </c>
      <c r="S242" s="472" t="s">
        <v>76</v>
      </c>
      <c r="T242" s="472" t="s">
        <v>29</v>
      </c>
      <c r="U242" s="466" t="s">
        <v>30</v>
      </c>
      <c r="V242" s="473">
        <v>10</v>
      </c>
      <c r="W242" s="473">
        <f t="shared" si="44"/>
        <v>5.5</v>
      </c>
      <c r="X242" s="474">
        <f t="shared" si="56"/>
        <v>105.545</v>
      </c>
      <c r="Y242" s="477" t="s">
        <v>77</v>
      </c>
    </row>
    <row r="243" spans="1:25">
      <c r="A243" s="464">
        <v>44333</v>
      </c>
      <c r="B243" s="465" t="s">
        <v>72</v>
      </c>
      <c r="C243" s="465" t="s">
        <v>26</v>
      </c>
      <c r="D243" s="466" t="s">
        <v>137</v>
      </c>
      <c r="E243" s="468">
        <v>89723</v>
      </c>
      <c r="F243" s="468">
        <v>89758</v>
      </c>
      <c r="G243" s="469">
        <f t="shared" si="47"/>
        <v>35</v>
      </c>
      <c r="H243" s="468">
        <v>89758</v>
      </c>
      <c r="I243" s="469">
        <f t="shared" si="48"/>
        <v>0</v>
      </c>
      <c r="J243" s="468">
        <v>89774</v>
      </c>
      <c r="K243" s="469">
        <f t="shared" si="49"/>
        <v>16</v>
      </c>
      <c r="L243" s="469">
        <f t="shared" si="50"/>
        <v>16</v>
      </c>
      <c r="M243" s="468">
        <v>89774</v>
      </c>
      <c r="N243" s="469">
        <f t="shared" si="51"/>
        <v>0</v>
      </c>
      <c r="O243" s="470">
        <f t="shared" si="52"/>
        <v>51</v>
      </c>
      <c r="P243" s="469">
        <f t="shared" si="53"/>
        <v>16</v>
      </c>
      <c r="Q243" s="469">
        <f t="shared" si="54"/>
        <v>35</v>
      </c>
      <c r="R243" s="486" t="s">
        <v>75</v>
      </c>
      <c r="S243" s="472" t="s">
        <v>76</v>
      </c>
      <c r="T243" s="472" t="s">
        <v>29</v>
      </c>
      <c r="U243" s="466" t="s">
        <v>30</v>
      </c>
      <c r="V243" s="473">
        <v>10</v>
      </c>
      <c r="W243" s="473">
        <f t="shared" si="44"/>
        <v>5.0999999999999996</v>
      </c>
      <c r="X243" s="474">
        <f t="shared" si="56"/>
        <v>97.869</v>
      </c>
      <c r="Y243" s="477" t="s">
        <v>77</v>
      </c>
    </row>
    <row r="244" spans="1:25">
      <c r="A244" s="464">
        <v>44333</v>
      </c>
      <c r="B244" s="465" t="s">
        <v>72</v>
      </c>
      <c r="C244" s="465" t="s">
        <v>26</v>
      </c>
      <c r="D244" s="466" t="s">
        <v>95</v>
      </c>
      <c r="E244" s="468">
        <v>89774</v>
      </c>
      <c r="F244" s="468">
        <v>89774</v>
      </c>
      <c r="G244" s="469">
        <f t="shared" si="47"/>
        <v>0</v>
      </c>
      <c r="H244" s="468">
        <v>89774</v>
      </c>
      <c r="I244" s="469">
        <f t="shared" si="48"/>
        <v>0</v>
      </c>
      <c r="J244" s="468">
        <v>89779</v>
      </c>
      <c r="K244" s="469">
        <f t="shared" si="49"/>
        <v>5</v>
      </c>
      <c r="L244" s="469">
        <f t="shared" si="50"/>
        <v>5</v>
      </c>
      <c r="M244" s="467">
        <v>89810</v>
      </c>
      <c r="N244" s="469">
        <f t="shared" si="51"/>
        <v>31</v>
      </c>
      <c r="O244" s="470">
        <f t="shared" si="52"/>
        <v>36</v>
      </c>
      <c r="P244" s="469">
        <f t="shared" si="53"/>
        <v>5</v>
      </c>
      <c r="Q244" s="498">
        <f>+O244-P244</f>
        <v>31</v>
      </c>
      <c r="R244" s="486" t="s">
        <v>75</v>
      </c>
      <c r="S244" s="472" t="s">
        <v>76</v>
      </c>
      <c r="T244" s="472" t="s">
        <v>29</v>
      </c>
      <c r="U244" s="466" t="s">
        <v>30</v>
      </c>
      <c r="V244" s="473">
        <v>10</v>
      </c>
      <c r="W244" s="473">
        <f t="shared" si="44"/>
        <v>3.6</v>
      </c>
      <c r="X244" s="474">
        <f t="shared" si="56"/>
        <v>69.084000000000003</v>
      </c>
      <c r="Y244" s="477" t="s">
        <v>77</v>
      </c>
    </row>
    <row r="245" spans="1:25">
      <c r="A245" s="464">
        <v>44333</v>
      </c>
      <c r="B245" s="465" t="s">
        <v>25</v>
      </c>
      <c r="C245" s="465" t="s">
        <v>26</v>
      </c>
      <c r="D245" s="466" t="s">
        <v>41</v>
      </c>
      <c r="E245" s="467">
        <v>103777</v>
      </c>
      <c r="F245" s="468">
        <v>103794</v>
      </c>
      <c r="G245" s="469">
        <f t="shared" si="47"/>
        <v>17</v>
      </c>
      <c r="H245" s="468">
        <v>103794</v>
      </c>
      <c r="I245" s="469">
        <f t="shared" si="48"/>
        <v>0</v>
      </c>
      <c r="J245" s="468">
        <v>103845</v>
      </c>
      <c r="K245" s="469">
        <f t="shared" si="49"/>
        <v>51</v>
      </c>
      <c r="L245" s="469">
        <f t="shared" si="50"/>
        <v>51</v>
      </c>
      <c r="M245" s="468">
        <v>103849</v>
      </c>
      <c r="N245" s="469">
        <f t="shared" si="51"/>
        <v>4</v>
      </c>
      <c r="O245" s="470">
        <f t="shared" si="52"/>
        <v>72</v>
      </c>
      <c r="P245" s="469">
        <f t="shared" si="53"/>
        <v>51</v>
      </c>
      <c r="Q245" s="469">
        <f t="shared" si="54"/>
        <v>21</v>
      </c>
      <c r="R245" s="471" t="s">
        <v>27</v>
      </c>
      <c r="S245" s="472" t="s">
        <v>28</v>
      </c>
      <c r="T245" s="472" t="s">
        <v>29</v>
      </c>
      <c r="U245" s="466" t="s">
        <v>30</v>
      </c>
      <c r="V245" s="473">
        <v>13</v>
      </c>
      <c r="W245" s="473">
        <f t="shared" si="44"/>
        <v>5.5384615384615383</v>
      </c>
      <c r="X245" s="474">
        <f>W245*21.49</f>
        <v>119.02153846153846</v>
      </c>
      <c r="Y245" s="475" t="s">
        <v>31</v>
      </c>
    </row>
    <row r="246" spans="1:25">
      <c r="A246" s="464">
        <v>44334</v>
      </c>
      <c r="B246" s="465" t="s">
        <v>25</v>
      </c>
      <c r="C246" s="465" t="s">
        <v>26</v>
      </c>
      <c r="D246" s="466" t="s">
        <v>78</v>
      </c>
      <c r="E246" s="468">
        <v>103849</v>
      </c>
      <c r="F246" s="468">
        <v>103853</v>
      </c>
      <c r="G246" s="469">
        <f t="shared" si="47"/>
        <v>4</v>
      </c>
      <c r="H246" s="468">
        <v>103853</v>
      </c>
      <c r="I246" s="469">
        <f t="shared" si="48"/>
        <v>0</v>
      </c>
      <c r="J246" s="468">
        <v>103885</v>
      </c>
      <c r="K246" s="469">
        <f t="shared" si="49"/>
        <v>32</v>
      </c>
      <c r="L246" s="469">
        <f t="shared" si="50"/>
        <v>32</v>
      </c>
      <c r="M246" s="468">
        <v>103897</v>
      </c>
      <c r="N246" s="469">
        <f t="shared" si="51"/>
        <v>12</v>
      </c>
      <c r="O246" s="470">
        <f t="shared" si="52"/>
        <v>48</v>
      </c>
      <c r="P246" s="469">
        <f t="shared" si="53"/>
        <v>32</v>
      </c>
      <c r="Q246" s="469">
        <f t="shared" si="54"/>
        <v>16</v>
      </c>
      <c r="R246" s="471" t="s">
        <v>27</v>
      </c>
      <c r="S246" s="472" t="s">
        <v>28</v>
      </c>
      <c r="T246" s="472" t="s">
        <v>29</v>
      </c>
      <c r="U246" s="466" t="s">
        <v>30</v>
      </c>
      <c r="V246" s="473">
        <v>13</v>
      </c>
      <c r="W246" s="473">
        <f t="shared" si="44"/>
        <v>3.6923076923076925</v>
      </c>
      <c r="X246" s="474">
        <f>W246*21.49</f>
        <v>79.347692307692313</v>
      </c>
      <c r="Y246" s="475" t="s">
        <v>31</v>
      </c>
    </row>
    <row r="247" spans="1:25">
      <c r="A247" s="464">
        <v>44334</v>
      </c>
      <c r="B247" s="465" t="s">
        <v>25</v>
      </c>
      <c r="C247" s="465" t="s">
        <v>26</v>
      </c>
      <c r="D247" s="466" t="s">
        <v>102</v>
      </c>
      <c r="E247" s="468">
        <v>103897</v>
      </c>
      <c r="F247" s="468">
        <v>103897</v>
      </c>
      <c r="G247" s="469">
        <f t="shared" si="47"/>
        <v>0</v>
      </c>
      <c r="H247" s="468">
        <v>103897</v>
      </c>
      <c r="I247" s="469">
        <f t="shared" si="48"/>
        <v>0</v>
      </c>
      <c r="J247" s="468">
        <v>103899</v>
      </c>
      <c r="K247" s="469">
        <f t="shared" si="49"/>
        <v>2</v>
      </c>
      <c r="L247" s="469">
        <f t="shared" si="50"/>
        <v>2</v>
      </c>
      <c r="M247" s="467">
        <v>103909</v>
      </c>
      <c r="N247" s="469">
        <f t="shared" si="51"/>
        <v>10</v>
      </c>
      <c r="O247" s="470">
        <f t="shared" si="52"/>
        <v>12</v>
      </c>
      <c r="P247" s="469">
        <f t="shared" si="53"/>
        <v>2</v>
      </c>
      <c r="Q247" s="469">
        <f t="shared" si="54"/>
        <v>10</v>
      </c>
      <c r="R247" s="471" t="s">
        <v>27</v>
      </c>
      <c r="S247" s="472" t="s">
        <v>28</v>
      </c>
      <c r="T247" s="472" t="s">
        <v>29</v>
      </c>
      <c r="U247" s="466" t="s">
        <v>30</v>
      </c>
      <c r="V247" s="473">
        <v>13</v>
      </c>
      <c r="W247" s="473">
        <f t="shared" si="44"/>
        <v>0.92307692307692313</v>
      </c>
      <c r="X247" s="477">
        <f>W247*21.49</f>
        <v>19.836923076923078</v>
      </c>
      <c r="Y247" s="475" t="s">
        <v>31</v>
      </c>
    </row>
    <row r="248" spans="1:25">
      <c r="A248" s="464">
        <v>44333</v>
      </c>
      <c r="B248" s="465" t="s">
        <v>35</v>
      </c>
      <c r="C248" s="465" t="s">
        <v>26</v>
      </c>
      <c r="D248" s="466" t="s">
        <v>93</v>
      </c>
      <c r="E248" s="467">
        <v>56309</v>
      </c>
      <c r="F248" s="468">
        <v>56326</v>
      </c>
      <c r="G248" s="469">
        <f t="shared" si="47"/>
        <v>17</v>
      </c>
      <c r="H248" s="468">
        <v>56326</v>
      </c>
      <c r="I248" s="469">
        <f t="shared" si="48"/>
        <v>0</v>
      </c>
      <c r="J248" s="468">
        <v>56331</v>
      </c>
      <c r="K248" s="469">
        <f t="shared" si="49"/>
        <v>5</v>
      </c>
      <c r="L248" s="469">
        <f t="shared" si="50"/>
        <v>5</v>
      </c>
      <c r="M248" s="468">
        <v>56347</v>
      </c>
      <c r="N248" s="469">
        <f t="shared" si="51"/>
        <v>16</v>
      </c>
      <c r="O248" s="470">
        <f t="shared" si="52"/>
        <v>38</v>
      </c>
      <c r="P248" s="469">
        <f t="shared" si="53"/>
        <v>5</v>
      </c>
      <c r="Q248" s="498">
        <f>+O248-P248</f>
        <v>33</v>
      </c>
      <c r="R248" s="476" t="s">
        <v>37</v>
      </c>
      <c r="S248" s="472" t="s">
        <v>38</v>
      </c>
      <c r="T248" s="472" t="s">
        <v>29</v>
      </c>
      <c r="U248" s="466" t="s">
        <v>30</v>
      </c>
      <c r="V248" s="473">
        <v>12</v>
      </c>
      <c r="W248" s="473">
        <f t="shared" si="44"/>
        <v>3.1666666666666665</v>
      </c>
      <c r="X248" s="474">
        <f t="shared" ref="X248:X253" si="57">W248*20.09</f>
        <v>63.618333333333332</v>
      </c>
      <c r="Y248" s="477" t="s">
        <v>39</v>
      </c>
    </row>
    <row r="249" spans="1:25">
      <c r="A249" s="464">
        <v>44334</v>
      </c>
      <c r="B249" s="465" t="s">
        <v>35</v>
      </c>
      <c r="C249" s="465" t="s">
        <v>26</v>
      </c>
      <c r="D249" s="466" t="s">
        <v>144</v>
      </c>
      <c r="E249" s="468">
        <v>56347</v>
      </c>
      <c r="F249" s="468">
        <v>56347</v>
      </c>
      <c r="G249" s="469">
        <f t="shared" si="47"/>
        <v>0</v>
      </c>
      <c r="H249" s="468">
        <v>56347</v>
      </c>
      <c r="I249" s="469">
        <f t="shared" si="48"/>
        <v>0</v>
      </c>
      <c r="J249" s="468">
        <v>56366</v>
      </c>
      <c r="K249" s="469">
        <f t="shared" si="49"/>
        <v>19</v>
      </c>
      <c r="L249" s="469">
        <f t="shared" si="50"/>
        <v>19</v>
      </c>
      <c r="M249" s="468">
        <v>56386</v>
      </c>
      <c r="N249" s="469">
        <f t="shared" si="51"/>
        <v>20</v>
      </c>
      <c r="O249" s="470">
        <f t="shared" si="52"/>
        <v>39</v>
      </c>
      <c r="P249" s="469">
        <f t="shared" si="53"/>
        <v>19</v>
      </c>
      <c r="Q249" s="469">
        <f t="shared" si="54"/>
        <v>20</v>
      </c>
      <c r="R249" s="476" t="s">
        <v>37</v>
      </c>
      <c r="S249" s="472" t="s">
        <v>38</v>
      </c>
      <c r="T249" s="472" t="s">
        <v>29</v>
      </c>
      <c r="U249" s="466" t="s">
        <v>30</v>
      </c>
      <c r="V249" s="473">
        <v>12</v>
      </c>
      <c r="W249" s="473">
        <f t="shared" si="44"/>
        <v>3.25</v>
      </c>
      <c r="X249" s="474">
        <f t="shared" si="57"/>
        <v>65.292500000000004</v>
      </c>
      <c r="Y249" s="477" t="s">
        <v>39</v>
      </c>
    </row>
    <row r="250" spans="1:25">
      <c r="A250" s="464">
        <v>44334</v>
      </c>
      <c r="B250" s="465" t="s">
        <v>35</v>
      </c>
      <c r="C250" s="465" t="s">
        <v>26</v>
      </c>
      <c r="D250" s="466" t="s">
        <v>95</v>
      </c>
      <c r="E250" s="468">
        <v>56386</v>
      </c>
      <c r="F250" s="468">
        <v>56386</v>
      </c>
      <c r="G250" s="469">
        <f t="shared" si="47"/>
        <v>0</v>
      </c>
      <c r="H250" s="468">
        <v>56386</v>
      </c>
      <c r="I250" s="469">
        <f t="shared" si="48"/>
        <v>0</v>
      </c>
      <c r="J250" s="468">
        <v>56390</v>
      </c>
      <c r="K250" s="469">
        <f t="shared" si="49"/>
        <v>4</v>
      </c>
      <c r="L250" s="469">
        <f t="shared" si="50"/>
        <v>4</v>
      </c>
      <c r="M250" s="467">
        <v>56394</v>
      </c>
      <c r="N250" s="469">
        <f t="shared" si="51"/>
        <v>4</v>
      </c>
      <c r="O250" s="470">
        <f t="shared" si="52"/>
        <v>8</v>
      </c>
      <c r="P250" s="469">
        <f t="shared" si="53"/>
        <v>4</v>
      </c>
      <c r="Q250" s="469">
        <f t="shared" si="54"/>
        <v>4</v>
      </c>
      <c r="R250" s="476" t="s">
        <v>37</v>
      </c>
      <c r="S250" s="472" t="s">
        <v>38</v>
      </c>
      <c r="T250" s="472" t="s">
        <v>29</v>
      </c>
      <c r="U250" s="466" t="s">
        <v>30</v>
      </c>
      <c r="V250" s="473">
        <v>12</v>
      </c>
      <c r="W250" s="473">
        <f t="shared" si="44"/>
        <v>0.66666666666666663</v>
      </c>
      <c r="X250" s="474">
        <f t="shared" si="57"/>
        <v>13.393333333333333</v>
      </c>
      <c r="Y250" s="477" t="s">
        <v>39</v>
      </c>
    </row>
    <row r="251" spans="1:25">
      <c r="A251" s="464">
        <v>44333</v>
      </c>
      <c r="B251" s="465" t="s">
        <v>42</v>
      </c>
      <c r="C251" s="465" t="s">
        <v>26</v>
      </c>
      <c r="D251" s="466" t="s">
        <v>43</v>
      </c>
      <c r="E251" s="467">
        <v>42225</v>
      </c>
      <c r="F251" s="468">
        <v>42246</v>
      </c>
      <c r="G251" s="469">
        <f t="shared" si="47"/>
        <v>21</v>
      </c>
      <c r="H251" s="468">
        <v>42246</v>
      </c>
      <c r="I251" s="469">
        <f t="shared" si="48"/>
        <v>0</v>
      </c>
      <c r="J251" s="468">
        <v>42260</v>
      </c>
      <c r="K251" s="469">
        <f t="shared" si="49"/>
        <v>14</v>
      </c>
      <c r="L251" s="469">
        <f t="shared" si="50"/>
        <v>14</v>
      </c>
      <c r="M251" s="468">
        <v>42260</v>
      </c>
      <c r="N251" s="469">
        <f t="shared" si="51"/>
        <v>0</v>
      </c>
      <c r="O251" s="470">
        <f t="shared" si="52"/>
        <v>35</v>
      </c>
      <c r="P251" s="469">
        <f t="shared" si="53"/>
        <v>14</v>
      </c>
      <c r="Q251" s="469">
        <f t="shared" si="54"/>
        <v>21</v>
      </c>
      <c r="R251" s="478" t="s">
        <v>44</v>
      </c>
      <c r="S251" s="472" t="s">
        <v>45</v>
      </c>
      <c r="T251" s="472" t="s">
        <v>29</v>
      </c>
      <c r="U251" s="466" t="s">
        <v>30</v>
      </c>
      <c r="V251" s="473">
        <v>15</v>
      </c>
      <c r="W251" s="473">
        <f t="shared" si="44"/>
        <v>2.3333333333333335</v>
      </c>
      <c r="X251" s="474">
        <f t="shared" si="57"/>
        <v>46.876666666666672</v>
      </c>
      <c r="Y251" s="477" t="s">
        <v>46</v>
      </c>
    </row>
    <row r="252" spans="1:25">
      <c r="A252" s="464">
        <v>44333</v>
      </c>
      <c r="B252" s="465" t="s">
        <v>42</v>
      </c>
      <c r="C252" s="465" t="s">
        <v>26</v>
      </c>
      <c r="D252" s="466" t="s">
        <v>96</v>
      </c>
      <c r="E252" s="468">
        <v>42260</v>
      </c>
      <c r="F252" s="468">
        <v>42271</v>
      </c>
      <c r="G252" s="469">
        <f t="shared" si="47"/>
        <v>11</v>
      </c>
      <c r="H252" s="468">
        <v>42271</v>
      </c>
      <c r="I252" s="469">
        <f t="shared" si="48"/>
        <v>0</v>
      </c>
      <c r="J252" s="468">
        <v>42274</v>
      </c>
      <c r="K252" s="469">
        <f t="shared" si="49"/>
        <v>3</v>
      </c>
      <c r="L252" s="469">
        <f t="shared" si="50"/>
        <v>3</v>
      </c>
      <c r="M252" s="468">
        <v>42282</v>
      </c>
      <c r="N252" s="469">
        <f t="shared" si="51"/>
        <v>8</v>
      </c>
      <c r="O252" s="470">
        <f t="shared" si="52"/>
        <v>22</v>
      </c>
      <c r="P252" s="469">
        <f t="shared" si="53"/>
        <v>3</v>
      </c>
      <c r="Q252" s="469">
        <f t="shared" si="54"/>
        <v>19</v>
      </c>
      <c r="R252" s="478" t="s">
        <v>44</v>
      </c>
      <c r="S252" s="472" t="s">
        <v>45</v>
      </c>
      <c r="T252" s="472" t="s">
        <v>29</v>
      </c>
      <c r="U252" s="466" t="s">
        <v>30</v>
      </c>
      <c r="V252" s="473">
        <v>15</v>
      </c>
      <c r="W252" s="473">
        <f t="shared" si="44"/>
        <v>1.4666666666666666</v>
      </c>
      <c r="X252" s="477">
        <f t="shared" si="57"/>
        <v>29.46533333333333</v>
      </c>
      <c r="Y252" s="477" t="s">
        <v>46</v>
      </c>
    </row>
    <row r="253" spans="1:25">
      <c r="A253" s="464">
        <v>44334</v>
      </c>
      <c r="B253" s="465" t="s">
        <v>42</v>
      </c>
      <c r="C253" s="465" t="s">
        <v>26</v>
      </c>
      <c r="D253" s="466" t="s">
        <v>79</v>
      </c>
      <c r="E253" s="468">
        <v>42282</v>
      </c>
      <c r="F253" s="468">
        <v>42296</v>
      </c>
      <c r="G253" s="469">
        <f t="shared" si="47"/>
        <v>14</v>
      </c>
      <c r="H253" s="468">
        <v>42296</v>
      </c>
      <c r="I253" s="469">
        <f t="shared" si="48"/>
        <v>0</v>
      </c>
      <c r="J253" s="468">
        <v>42310</v>
      </c>
      <c r="K253" s="469">
        <f t="shared" si="49"/>
        <v>14</v>
      </c>
      <c r="L253" s="469">
        <f t="shared" si="50"/>
        <v>14</v>
      </c>
      <c r="M253" s="467">
        <v>42332</v>
      </c>
      <c r="N253" s="469">
        <f t="shared" si="51"/>
        <v>22</v>
      </c>
      <c r="O253" s="470">
        <f t="shared" si="52"/>
        <v>50</v>
      </c>
      <c r="P253" s="469">
        <f t="shared" si="53"/>
        <v>14</v>
      </c>
      <c r="Q253" s="498">
        <f t="shared" si="54"/>
        <v>36</v>
      </c>
      <c r="R253" s="478" t="s">
        <v>44</v>
      </c>
      <c r="S253" s="472" t="s">
        <v>45</v>
      </c>
      <c r="T253" s="472" t="s">
        <v>29</v>
      </c>
      <c r="U253" s="466" t="s">
        <v>30</v>
      </c>
      <c r="V253" s="473">
        <v>15</v>
      </c>
      <c r="W253" s="473">
        <f t="shared" si="44"/>
        <v>3.3333333333333335</v>
      </c>
      <c r="X253" s="474">
        <f t="shared" si="57"/>
        <v>66.966666666666669</v>
      </c>
      <c r="Y253" s="477" t="s">
        <v>46</v>
      </c>
    </row>
    <row r="254" spans="1:25">
      <c r="A254" s="464">
        <v>44333</v>
      </c>
      <c r="B254" s="465" t="s">
        <v>48</v>
      </c>
      <c r="C254" s="465" t="s">
        <v>26</v>
      </c>
      <c r="D254" s="466" t="s">
        <v>49</v>
      </c>
      <c r="E254" s="467">
        <v>60269</v>
      </c>
      <c r="F254" s="468">
        <v>60286</v>
      </c>
      <c r="G254" s="469">
        <f t="shared" si="47"/>
        <v>17</v>
      </c>
      <c r="H254" s="468">
        <v>60286</v>
      </c>
      <c r="I254" s="469">
        <f t="shared" si="48"/>
        <v>0</v>
      </c>
      <c r="J254" s="468">
        <v>60310</v>
      </c>
      <c r="K254" s="469">
        <f t="shared" si="49"/>
        <v>24</v>
      </c>
      <c r="L254" s="469">
        <f t="shared" si="50"/>
        <v>24</v>
      </c>
      <c r="M254" s="468">
        <v>60313</v>
      </c>
      <c r="N254" s="469">
        <f t="shared" si="51"/>
        <v>3</v>
      </c>
      <c r="O254" s="470">
        <f t="shared" si="52"/>
        <v>44</v>
      </c>
      <c r="P254" s="469">
        <f t="shared" si="53"/>
        <v>24</v>
      </c>
      <c r="Q254" s="498">
        <f>+O254-P254</f>
        <v>20</v>
      </c>
      <c r="R254" s="479" t="s">
        <v>50</v>
      </c>
      <c r="S254" s="472" t="s">
        <v>51</v>
      </c>
      <c r="T254" s="472" t="s">
        <v>29</v>
      </c>
      <c r="U254" s="466" t="s">
        <v>30</v>
      </c>
      <c r="V254" s="473">
        <v>8</v>
      </c>
      <c r="W254" s="473">
        <f t="shared" si="44"/>
        <v>5.5</v>
      </c>
      <c r="X254" s="477">
        <f>W254*21.37</f>
        <v>117.53500000000001</v>
      </c>
      <c r="Y254" s="475" t="s">
        <v>52</v>
      </c>
    </row>
    <row r="255" spans="1:25">
      <c r="A255" s="464">
        <v>44334</v>
      </c>
      <c r="B255" s="480" t="s">
        <v>48</v>
      </c>
      <c r="C255" s="465" t="s">
        <v>26</v>
      </c>
      <c r="D255" s="480" t="s">
        <v>53</v>
      </c>
      <c r="E255" s="468">
        <v>60313</v>
      </c>
      <c r="F255" s="468">
        <v>60316</v>
      </c>
      <c r="G255" s="469">
        <f t="shared" si="47"/>
        <v>3</v>
      </c>
      <c r="H255" s="468">
        <v>60316</v>
      </c>
      <c r="I255" s="469">
        <f t="shared" si="48"/>
        <v>0</v>
      </c>
      <c r="J255" s="468">
        <v>60338</v>
      </c>
      <c r="K255" s="469">
        <f t="shared" si="49"/>
        <v>22</v>
      </c>
      <c r="L255" s="469">
        <f t="shared" si="50"/>
        <v>22</v>
      </c>
      <c r="M255" s="467">
        <v>60353</v>
      </c>
      <c r="N255" s="469">
        <f t="shared" si="51"/>
        <v>15</v>
      </c>
      <c r="O255" s="470">
        <f t="shared" si="52"/>
        <v>40</v>
      </c>
      <c r="P255" s="469">
        <f t="shared" si="53"/>
        <v>22</v>
      </c>
      <c r="Q255" s="469">
        <f t="shared" si="54"/>
        <v>18</v>
      </c>
      <c r="R255" s="479" t="s">
        <v>50</v>
      </c>
      <c r="S255" s="472" t="s">
        <v>51</v>
      </c>
      <c r="T255" s="472" t="s">
        <v>29</v>
      </c>
      <c r="U255" s="466" t="s">
        <v>30</v>
      </c>
      <c r="V255" s="473">
        <v>8</v>
      </c>
      <c r="W255" s="473">
        <f t="shared" si="44"/>
        <v>5</v>
      </c>
      <c r="X255" s="477">
        <f>W255*21.37</f>
        <v>106.85000000000001</v>
      </c>
      <c r="Y255" s="475" t="s">
        <v>52</v>
      </c>
    </row>
    <row r="256" spans="1:25">
      <c r="A256" s="464">
        <v>44333</v>
      </c>
      <c r="B256" s="465" t="s">
        <v>55</v>
      </c>
      <c r="C256" s="465" t="s">
        <v>26</v>
      </c>
      <c r="D256" s="466" t="s">
        <v>56</v>
      </c>
      <c r="E256" s="467">
        <v>111675</v>
      </c>
      <c r="F256" s="468">
        <v>111691</v>
      </c>
      <c r="G256" s="469">
        <f t="shared" si="47"/>
        <v>16</v>
      </c>
      <c r="H256" s="468">
        <v>111691</v>
      </c>
      <c r="I256" s="469">
        <f t="shared" si="48"/>
        <v>0</v>
      </c>
      <c r="J256" s="468">
        <v>111705</v>
      </c>
      <c r="K256" s="469">
        <f t="shared" si="49"/>
        <v>14</v>
      </c>
      <c r="L256" s="469">
        <f t="shared" si="50"/>
        <v>14</v>
      </c>
      <c r="M256" s="468">
        <v>111709</v>
      </c>
      <c r="N256" s="469">
        <f t="shared" si="51"/>
        <v>4</v>
      </c>
      <c r="O256" s="468">
        <f t="shared" si="52"/>
        <v>34</v>
      </c>
      <c r="P256" s="469">
        <f t="shared" si="53"/>
        <v>14</v>
      </c>
      <c r="Q256" s="469">
        <f t="shared" si="54"/>
        <v>20</v>
      </c>
      <c r="R256" s="481" t="s">
        <v>57</v>
      </c>
      <c r="S256" s="472" t="s">
        <v>51</v>
      </c>
      <c r="T256" s="472" t="s">
        <v>29</v>
      </c>
      <c r="U256" s="465" t="s">
        <v>30</v>
      </c>
      <c r="V256" s="482">
        <v>7</v>
      </c>
      <c r="W256" s="482">
        <f t="shared" si="44"/>
        <v>4.8571428571428568</v>
      </c>
      <c r="X256" s="483">
        <f>W256*21.59</f>
        <v>104.86571428571428</v>
      </c>
      <c r="Y256" s="483" t="s">
        <v>58</v>
      </c>
    </row>
    <row r="257" spans="1:25">
      <c r="A257" s="464">
        <v>44334</v>
      </c>
      <c r="B257" s="465" t="s">
        <v>55</v>
      </c>
      <c r="C257" s="465" t="s">
        <v>26</v>
      </c>
      <c r="D257" s="465" t="s">
        <v>59</v>
      </c>
      <c r="E257" s="468">
        <v>111709</v>
      </c>
      <c r="F257" s="468">
        <v>111713</v>
      </c>
      <c r="G257" s="469">
        <f t="shared" si="47"/>
        <v>4</v>
      </c>
      <c r="H257" s="468">
        <v>111713</v>
      </c>
      <c r="I257" s="469">
        <f t="shared" si="48"/>
        <v>0</v>
      </c>
      <c r="J257" s="468">
        <v>111735</v>
      </c>
      <c r="K257" s="469">
        <f t="shared" si="49"/>
        <v>22</v>
      </c>
      <c r="L257" s="469">
        <f t="shared" si="50"/>
        <v>22</v>
      </c>
      <c r="M257" s="467">
        <v>111753</v>
      </c>
      <c r="N257" s="469">
        <f t="shared" si="51"/>
        <v>18</v>
      </c>
      <c r="O257" s="470">
        <f t="shared" si="52"/>
        <v>44</v>
      </c>
      <c r="P257" s="469">
        <f t="shared" si="53"/>
        <v>22</v>
      </c>
      <c r="Q257" s="469">
        <f t="shared" si="54"/>
        <v>22</v>
      </c>
      <c r="R257" s="481" t="s">
        <v>57</v>
      </c>
      <c r="S257" s="472" t="s">
        <v>51</v>
      </c>
      <c r="T257" s="472" t="s">
        <v>29</v>
      </c>
      <c r="U257" s="466" t="s">
        <v>30</v>
      </c>
      <c r="V257" s="473">
        <v>7</v>
      </c>
      <c r="W257" s="473">
        <f t="shared" si="44"/>
        <v>6.2857142857142856</v>
      </c>
      <c r="X257" s="477">
        <f>W257*21.59</f>
        <v>135.70857142857142</v>
      </c>
      <c r="Y257" s="477" t="s">
        <v>58</v>
      </c>
    </row>
    <row r="258" spans="1:25">
      <c r="A258" s="464">
        <v>44333</v>
      </c>
      <c r="B258" s="465" t="s">
        <v>60</v>
      </c>
      <c r="C258" s="465" t="s">
        <v>26</v>
      </c>
      <c r="D258" s="465" t="s">
        <v>61</v>
      </c>
      <c r="E258" s="467">
        <v>175459</v>
      </c>
      <c r="F258" s="468">
        <v>175466</v>
      </c>
      <c r="G258" s="469">
        <f t="shared" si="47"/>
        <v>7</v>
      </c>
      <c r="H258" s="468">
        <v>175466</v>
      </c>
      <c r="I258" s="469">
        <f t="shared" si="48"/>
        <v>0</v>
      </c>
      <c r="J258" s="468">
        <v>175478</v>
      </c>
      <c r="K258" s="469">
        <f t="shared" si="49"/>
        <v>12</v>
      </c>
      <c r="L258" s="469">
        <f t="shared" si="50"/>
        <v>12</v>
      </c>
      <c r="M258" s="468">
        <v>175489</v>
      </c>
      <c r="N258" s="469">
        <f t="shared" si="51"/>
        <v>11</v>
      </c>
      <c r="O258" s="470">
        <f t="shared" si="52"/>
        <v>30</v>
      </c>
      <c r="P258" s="469">
        <f t="shared" si="53"/>
        <v>12</v>
      </c>
      <c r="Q258" s="469">
        <f t="shared" si="54"/>
        <v>18</v>
      </c>
      <c r="R258" s="484" t="s">
        <v>62</v>
      </c>
      <c r="S258" s="472" t="s">
        <v>51</v>
      </c>
      <c r="T258" s="472" t="s">
        <v>29</v>
      </c>
      <c r="U258" s="466" t="s">
        <v>30</v>
      </c>
      <c r="V258" s="473">
        <v>7</v>
      </c>
      <c r="W258" s="473">
        <f t="shared" si="44"/>
        <v>4.2857142857142856</v>
      </c>
      <c r="X258" s="477">
        <f>W258*19.85</f>
        <v>85.071428571428569</v>
      </c>
      <c r="Y258" s="483" t="s">
        <v>63</v>
      </c>
    </row>
    <row r="259" spans="1:25">
      <c r="A259" s="464">
        <v>44334</v>
      </c>
      <c r="B259" s="465" t="s">
        <v>60</v>
      </c>
      <c r="C259" s="465" t="s">
        <v>26</v>
      </c>
      <c r="D259" s="465" t="s">
        <v>64</v>
      </c>
      <c r="E259" s="468">
        <v>175489</v>
      </c>
      <c r="F259" s="468">
        <v>175501</v>
      </c>
      <c r="G259" s="469">
        <f t="shared" si="47"/>
        <v>12</v>
      </c>
      <c r="H259" s="468">
        <v>175501</v>
      </c>
      <c r="I259" s="469">
        <f t="shared" si="48"/>
        <v>0</v>
      </c>
      <c r="J259" s="468">
        <v>175513</v>
      </c>
      <c r="K259" s="469">
        <f t="shared" si="49"/>
        <v>12</v>
      </c>
      <c r="L259" s="469">
        <f t="shared" si="50"/>
        <v>12</v>
      </c>
      <c r="M259" s="467">
        <v>175522</v>
      </c>
      <c r="N259" s="469">
        <f t="shared" si="51"/>
        <v>9</v>
      </c>
      <c r="O259" s="470">
        <f t="shared" si="52"/>
        <v>33</v>
      </c>
      <c r="P259" s="469">
        <f t="shared" si="53"/>
        <v>12</v>
      </c>
      <c r="Q259" s="469">
        <f t="shared" si="54"/>
        <v>21</v>
      </c>
      <c r="R259" s="484" t="s">
        <v>62</v>
      </c>
      <c r="S259" s="472" t="s">
        <v>51</v>
      </c>
      <c r="T259" s="472" t="s">
        <v>29</v>
      </c>
      <c r="U259" s="466" t="s">
        <v>30</v>
      </c>
      <c r="V259" s="473">
        <v>7</v>
      </c>
      <c r="W259" s="473">
        <f t="shared" si="44"/>
        <v>4.7142857142857144</v>
      </c>
      <c r="X259" s="477">
        <f>W259*19.85</f>
        <v>93.578571428571436</v>
      </c>
      <c r="Y259" s="483" t="s">
        <v>65</v>
      </c>
    </row>
    <row r="260" spans="1:25">
      <c r="A260" s="464">
        <v>44333</v>
      </c>
      <c r="B260" s="480" t="s">
        <v>126</v>
      </c>
      <c r="C260" s="465" t="s">
        <v>26</v>
      </c>
      <c r="D260" s="466" t="s">
        <v>104</v>
      </c>
      <c r="E260" s="467">
        <v>182739</v>
      </c>
      <c r="F260" s="468">
        <v>182766</v>
      </c>
      <c r="G260" s="469">
        <f t="shared" si="47"/>
        <v>27</v>
      </c>
      <c r="H260" s="468">
        <v>182766</v>
      </c>
      <c r="I260" s="469">
        <f t="shared" si="48"/>
        <v>0</v>
      </c>
      <c r="J260" s="468">
        <v>182785</v>
      </c>
      <c r="K260" s="469">
        <f t="shared" si="49"/>
        <v>19</v>
      </c>
      <c r="L260" s="469">
        <f t="shared" si="50"/>
        <v>19</v>
      </c>
      <c r="M260" s="468">
        <v>182813</v>
      </c>
      <c r="N260" s="469">
        <f t="shared" si="51"/>
        <v>28</v>
      </c>
      <c r="O260" s="470">
        <f t="shared" si="52"/>
        <v>74</v>
      </c>
      <c r="P260" s="469">
        <f t="shared" si="53"/>
        <v>19</v>
      </c>
      <c r="Q260" s="498">
        <f>+O260-P260</f>
        <v>55</v>
      </c>
      <c r="R260" s="489" t="s">
        <v>127</v>
      </c>
      <c r="S260" s="472" t="s">
        <v>28</v>
      </c>
      <c r="T260" s="472" t="s">
        <v>29</v>
      </c>
      <c r="U260" s="466" t="s">
        <v>30</v>
      </c>
      <c r="V260" s="473">
        <v>12</v>
      </c>
      <c r="W260" s="473">
        <f t="shared" si="44"/>
        <v>6.166666666666667</v>
      </c>
      <c r="X260" s="474">
        <f>W260*19.88</f>
        <v>122.59333333333333</v>
      </c>
      <c r="Y260" s="475" t="s">
        <v>128</v>
      </c>
    </row>
    <row r="261" spans="1:25">
      <c r="A261" s="464">
        <v>44334</v>
      </c>
      <c r="B261" s="480" t="s">
        <v>126</v>
      </c>
      <c r="C261" s="465" t="s">
        <v>26</v>
      </c>
      <c r="D261" s="466" t="s">
        <v>106</v>
      </c>
      <c r="E261" s="468">
        <v>182813</v>
      </c>
      <c r="F261" s="468">
        <v>182841</v>
      </c>
      <c r="G261" s="469">
        <f t="shared" si="47"/>
        <v>28</v>
      </c>
      <c r="H261" s="468">
        <v>182841</v>
      </c>
      <c r="I261" s="469">
        <f t="shared" si="48"/>
        <v>0</v>
      </c>
      <c r="J261" s="468">
        <v>182859</v>
      </c>
      <c r="K261" s="469">
        <f t="shared" si="49"/>
        <v>18</v>
      </c>
      <c r="L261" s="469">
        <f t="shared" si="50"/>
        <v>18</v>
      </c>
      <c r="M261" s="467">
        <v>182881</v>
      </c>
      <c r="N261" s="469">
        <f t="shared" si="51"/>
        <v>22</v>
      </c>
      <c r="O261" s="470">
        <f t="shared" si="52"/>
        <v>68</v>
      </c>
      <c r="P261" s="469">
        <f t="shared" si="53"/>
        <v>18</v>
      </c>
      <c r="Q261" s="498">
        <f t="shared" si="54"/>
        <v>50</v>
      </c>
      <c r="R261" s="489" t="s">
        <v>127</v>
      </c>
      <c r="S261" s="472" t="s">
        <v>28</v>
      </c>
      <c r="T261" s="472" t="s">
        <v>29</v>
      </c>
      <c r="U261" s="466" t="s">
        <v>30</v>
      </c>
      <c r="V261" s="473">
        <v>12</v>
      </c>
      <c r="W261" s="473">
        <f t="shared" ref="W261:W324" si="58">+O261/V261</f>
        <v>5.666666666666667</v>
      </c>
      <c r="X261" s="474">
        <f>W261*19.88</f>
        <v>112.65333333333334</v>
      </c>
      <c r="Y261" s="475" t="s">
        <v>128</v>
      </c>
    </row>
    <row r="262" spans="1:25">
      <c r="A262" s="464">
        <v>44333</v>
      </c>
      <c r="B262" s="465" t="s">
        <v>68</v>
      </c>
      <c r="C262" s="465" t="s">
        <v>26</v>
      </c>
      <c r="D262" s="466" t="s">
        <v>69</v>
      </c>
      <c r="E262" s="467">
        <v>232587</v>
      </c>
      <c r="F262" s="468">
        <v>232601</v>
      </c>
      <c r="G262" s="469">
        <f t="shared" si="47"/>
        <v>14</v>
      </c>
      <c r="H262" s="468">
        <v>232601</v>
      </c>
      <c r="I262" s="469">
        <f t="shared" si="48"/>
        <v>0</v>
      </c>
      <c r="J262" s="468">
        <v>232613</v>
      </c>
      <c r="K262" s="469">
        <f t="shared" si="49"/>
        <v>12</v>
      </c>
      <c r="L262" s="469">
        <f t="shared" si="50"/>
        <v>12</v>
      </c>
      <c r="M262" s="468">
        <v>232621</v>
      </c>
      <c r="N262" s="469">
        <f t="shared" si="51"/>
        <v>8</v>
      </c>
      <c r="O262" s="470">
        <f t="shared" si="52"/>
        <v>34</v>
      </c>
      <c r="P262" s="469">
        <f t="shared" si="53"/>
        <v>12</v>
      </c>
      <c r="Q262" s="469">
        <f t="shared" si="54"/>
        <v>22</v>
      </c>
      <c r="R262" s="485" t="s">
        <v>70</v>
      </c>
      <c r="S262" s="472" t="s">
        <v>51</v>
      </c>
      <c r="T262" s="472" t="s">
        <v>29</v>
      </c>
      <c r="U262" s="466" t="s">
        <v>30</v>
      </c>
      <c r="V262" s="473">
        <v>7</v>
      </c>
      <c r="W262" s="473">
        <f t="shared" si="58"/>
        <v>4.8571428571428568</v>
      </c>
      <c r="X262" s="477">
        <f>W262*19.41</f>
        <v>94.277142857142849</v>
      </c>
      <c r="Y262" s="477" t="s">
        <v>67</v>
      </c>
    </row>
    <row r="263" spans="1:25">
      <c r="A263" s="464">
        <v>44334</v>
      </c>
      <c r="B263" s="465" t="s">
        <v>68</v>
      </c>
      <c r="C263" s="465" t="s">
        <v>26</v>
      </c>
      <c r="D263" s="466" t="s">
        <v>71</v>
      </c>
      <c r="E263" s="468">
        <v>232621</v>
      </c>
      <c r="F263" s="468">
        <v>232630</v>
      </c>
      <c r="G263" s="469">
        <f t="shared" si="47"/>
        <v>9</v>
      </c>
      <c r="H263" s="468">
        <v>232630</v>
      </c>
      <c r="I263" s="469">
        <f t="shared" si="48"/>
        <v>0</v>
      </c>
      <c r="J263" s="468">
        <v>232641</v>
      </c>
      <c r="K263" s="469">
        <f t="shared" si="49"/>
        <v>11</v>
      </c>
      <c r="L263" s="469">
        <f t="shared" si="50"/>
        <v>11</v>
      </c>
      <c r="M263" s="467">
        <v>232656</v>
      </c>
      <c r="N263" s="469">
        <f t="shared" si="51"/>
        <v>15</v>
      </c>
      <c r="O263" s="470">
        <f t="shared" si="52"/>
        <v>35</v>
      </c>
      <c r="P263" s="469">
        <f t="shared" si="53"/>
        <v>11</v>
      </c>
      <c r="Q263" s="469">
        <f t="shared" si="54"/>
        <v>24</v>
      </c>
      <c r="R263" s="485" t="s">
        <v>70</v>
      </c>
      <c r="S263" s="472" t="s">
        <v>51</v>
      </c>
      <c r="T263" s="472" t="s">
        <v>29</v>
      </c>
      <c r="U263" s="466" t="s">
        <v>30</v>
      </c>
      <c r="V263" s="473">
        <v>7</v>
      </c>
      <c r="W263" s="473">
        <f t="shared" si="58"/>
        <v>5</v>
      </c>
      <c r="X263" s="477">
        <f>W263*19.41</f>
        <v>97.05</v>
      </c>
      <c r="Y263" s="477" t="s">
        <v>67</v>
      </c>
    </row>
    <row r="264" spans="1:25">
      <c r="A264" s="464">
        <v>44333</v>
      </c>
      <c r="B264" s="465" t="s">
        <v>72</v>
      </c>
      <c r="C264" s="465" t="s">
        <v>26</v>
      </c>
      <c r="D264" s="466" t="s">
        <v>36</v>
      </c>
      <c r="E264" s="468">
        <v>89851</v>
      </c>
      <c r="F264" s="468">
        <v>89880</v>
      </c>
      <c r="G264" s="469">
        <f t="shared" si="47"/>
        <v>29</v>
      </c>
      <c r="H264" s="468">
        <v>89880</v>
      </c>
      <c r="I264" s="469">
        <f t="shared" si="48"/>
        <v>0</v>
      </c>
      <c r="J264" s="468">
        <v>89896</v>
      </c>
      <c r="K264" s="469">
        <f t="shared" si="49"/>
        <v>16</v>
      </c>
      <c r="L264" s="469">
        <f t="shared" si="50"/>
        <v>16</v>
      </c>
      <c r="M264" s="468">
        <v>89931</v>
      </c>
      <c r="N264" s="469">
        <f t="shared" si="51"/>
        <v>35</v>
      </c>
      <c r="O264" s="470">
        <f t="shared" si="52"/>
        <v>80</v>
      </c>
      <c r="P264" s="469">
        <f t="shared" si="53"/>
        <v>16</v>
      </c>
      <c r="Q264" s="498">
        <f t="shared" si="54"/>
        <v>64</v>
      </c>
      <c r="R264" s="486" t="s">
        <v>75</v>
      </c>
      <c r="S264" s="472" t="s">
        <v>76</v>
      </c>
      <c r="T264" s="472" t="s">
        <v>29</v>
      </c>
      <c r="U264" s="466" t="s">
        <v>30</v>
      </c>
      <c r="V264" s="473">
        <v>10</v>
      </c>
      <c r="W264" s="473">
        <f t="shared" si="58"/>
        <v>8</v>
      </c>
      <c r="X264" s="474">
        <f>W264*19.39</f>
        <v>155.12</v>
      </c>
      <c r="Y264" s="477" t="s">
        <v>77</v>
      </c>
    </row>
    <row r="265" spans="1:25">
      <c r="A265" s="464">
        <v>44334</v>
      </c>
      <c r="B265" s="465" t="s">
        <v>72</v>
      </c>
      <c r="C265" s="465" t="s">
        <v>26</v>
      </c>
      <c r="D265" s="466" t="s">
        <v>137</v>
      </c>
      <c r="E265" s="468">
        <v>89931</v>
      </c>
      <c r="F265" s="468">
        <v>89966</v>
      </c>
      <c r="G265" s="469">
        <f t="shared" si="47"/>
        <v>35</v>
      </c>
      <c r="H265" s="468">
        <v>89966</v>
      </c>
      <c r="I265" s="469">
        <f t="shared" si="48"/>
        <v>0</v>
      </c>
      <c r="J265" s="468">
        <v>89982</v>
      </c>
      <c r="K265" s="469">
        <f t="shared" si="49"/>
        <v>16</v>
      </c>
      <c r="L265" s="469">
        <f t="shared" si="50"/>
        <v>16</v>
      </c>
      <c r="M265" s="467">
        <v>90011</v>
      </c>
      <c r="N265" s="469">
        <f t="shared" si="51"/>
        <v>29</v>
      </c>
      <c r="O265" s="470">
        <f t="shared" si="52"/>
        <v>80</v>
      </c>
      <c r="P265" s="469">
        <f t="shared" si="53"/>
        <v>16</v>
      </c>
      <c r="Q265" s="498">
        <f t="shared" si="54"/>
        <v>64</v>
      </c>
      <c r="R265" s="486" t="s">
        <v>75</v>
      </c>
      <c r="S265" s="472" t="s">
        <v>76</v>
      </c>
      <c r="T265" s="472" t="s">
        <v>29</v>
      </c>
      <c r="U265" s="466" t="s">
        <v>30</v>
      </c>
      <c r="V265" s="473">
        <v>10</v>
      </c>
      <c r="W265" s="473">
        <f t="shared" si="58"/>
        <v>8</v>
      </c>
      <c r="X265" s="474">
        <f>W265*19.39</f>
        <v>155.12</v>
      </c>
      <c r="Y265" s="477" t="s">
        <v>77</v>
      </c>
    </row>
    <row r="266" spans="1:25">
      <c r="A266" s="464">
        <v>44334</v>
      </c>
      <c r="B266" s="465" t="s">
        <v>25</v>
      </c>
      <c r="C266" s="465" t="s">
        <v>26</v>
      </c>
      <c r="D266" s="466" t="s">
        <v>41</v>
      </c>
      <c r="E266" s="467">
        <v>103909</v>
      </c>
      <c r="F266" s="468">
        <v>103936</v>
      </c>
      <c r="G266" s="469">
        <f t="shared" si="47"/>
        <v>27</v>
      </c>
      <c r="H266" s="468">
        <v>103936</v>
      </c>
      <c r="I266" s="469">
        <f t="shared" si="48"/>
        <v>0</v>
      </c>
      <c r="J266" s="468">
        <v>103963</v>
      </c>
      <c r="K266" s="469">
        <f t="shared" si="49"/>
        <v>27</v>
      </c>
      <c r="L266" s="469">
        <f t="shared" si="50"/>
        <v>27</v>
      </c>
      <c r="M266" s="468">
        <v>103969</v>
      </c>
      <c r="N266" s="469">
        <f t="shared" si="51"/>
        <v>6</v>
      </c>
      <c r="O266" s="470">
        <f t="shared" si="52"/>
        <v>60</v>
      </c>
      <c r="P266" s="469">
        <f t="shared" si="53"/>
        <v>27</v>
      </c>
      <c r="Q266" s="498">
        <f t="shared" si="54"/>
        <v>33</v>
      </c>
      <c r="R266" s="471" t="s">
        <v>27</v>
      </c>
      <c r="S266" s="472" t="s">
        <v>28</v>
      </c>
      <c r="T266" s="472" t="s">
        <v>29</v>
      </c>
      <c r="U266" s="466" t="s">
        <v>30</v>
      </c>
      <c r="V266" s="473">
        <v>13</v>
      </c>
      <c r="W266" s="473">
        <f t="shared" si="58"/>
        <v>4.615384615384615</v>
      </c>
      <c r="X266" s="474">
        <f>W266*20.09</f>
        <v>92.723076923076917</v>
      </c>
      <c r="Y266" s="475" t="s">
        <v>31</v>
      </c>
    </row>
    <row r="267" spans="1:25">
      <c r="A267" s="464">
        <v>44335</v>
      </c>
      <c r="B267" s="465" t="s">
        <v>25</v>
      </c>
      <c r="C267" s="465" t="s">
        <v>26</v>
      </c>
      <c r="D267" s="466" t="s">
        <v>78</v>
      </c>
      <c r="E267" s="468">
        <v>103969</v>
      </c>
      <c r="F267" s="468">
        <v>103976</v>
      </c>
      <c r="G267" s="469">
        <f t="shared" si="47"/>
        <v>7</v>
      </c>
      <c r="H267" s="468">
        <v>103976</v>
      </c>
      <c r="I267" s="469">
        <f t="shared" si="48"/>
        <v>0</v>
      </c>
      <c r="J267" s="468">
        <v>104019</v>
      </c>
      <c r="K267" s="469">
        <f t="shared" si="49"/>
        <v>43</v>
      </c>
      <c r="L267" s="469">
        <f t="shared" si="50"/>
        <v>43</v>
      </c>
      <c r="M267" s="467">
        <v>104039</v>
      </c>
      <c r="N267" s="469">
        <f t="shared" si="51"/>
        <v>20</v>
      </c>
      <c r="O267" s="470">
        <f t="shared" si="52"/>
        <v>70</v>
      </c>
      <c r="P267" s="469">
        <f t="shared" si="53"/>
        <v>43</v>
      </c>
      <c r="Q267" s="469">
        <f t="shared" si="54"/>
        <v>27</v>
      </c>
      <c r="R267" s="471" t="s">
        <v>27</v>
      </c>
      <c r="S267" s="472" t="s">
        <v>28</v>
      </c>
      <c r="T267" s="472" t="s">
        <v>29</v>
      </c>
      <c r="U267" s="466" t="s">
        <v>30</v>
      </c>
      <c r="V267" s="473">
        <v>13</v>
      </c>
      <c r="W267" s="473">
        <f t="shared" si="58"/>
        <v>5.384615384615385</v>
      </c>
      <c r="X267" s="474">
        <f>W267*20.09</f>
        <v>108.17692307692309</v>
      </c>
      <c r="Y267" s="475" t="s">
        <v>31</v>
      </c>
    </row>
    <row r="268" spans="1:25">
      <c r="A268" s="464">
        <v>44334</v>
      </c>
      <c r="B268" s="465" t="s">
        <v>35</v>
      </c>
      <c r="C268" s="465" t="s">
        <v>26</v>
      </c>
      <c r="D268" s="466" t="s">
        <v>32</v>
      </c>
      <c r="E268" s="467">
        <v>56394</v>
      </c>
      <c r="F268" s="468">
        <v>56411</v>
      </c>
      <c r="G268" s="469">
        <f t="shared" si="47"/>
        <v>17</v>
      </c>
      <c r="H268" s="468">
        <v>56411</v>
      </c>
      <c r="I268" s="469">
        <f t="shared" si="48"/>
        <v>0</v>
      </c>
      <c r="J268" s="468">
        <v>56445</v>
      </c>
      <c r="K268" s="469">
        <f t="shared" si="49"/>
        <v>34</v>
      </c>
      <c r="L268" s="469">
        <f t="shared" si="50"/>
        <v>34</v>
      </c>
      <c r="M268" s="468">
        <v>56445</v>
      </c>
      <c r="N268" s="469">
        <f t="shared" si="51"/>
        <v>0</v>
      </c>
      <c r="O268" s="470">
        <f t="shared" si="52"/>
        <v>51</v>
      </c>
      <c r="P268" s="469">
        <f t="shared" si="53"/>
        <v>34</v>
      </c>
      <c r="Q268" s="469">
        <f t="shared" si="54"/>
        <v>17</v>
      </c>
      <c r="R268" s="476" t="s">
        <v>37</v>
      </c>
      <c r="S268" s="472" t="s">
        <v>38</v>
      </c>
      <c r="T268" s="472" t="s">
        <v>29</v>
      </c>
      <c r="U268" s="466" t="s">
        <v>30</v>
      </c>
      <c r="V268" s="473">
        <v>12</v>
      </c>
      <c r="W268" s="473">
        <f t="shared" si="58"/>
        <v>4.25</v>
      </c>
      <c r="X268" s="474">
        <f>W268*19.99</f>
        <v>84.957499999999996</v>
      </c>
      <c r="Y268" s="477" t="s">
        <v>39</v>
      </c>
    </row>
    <row r="269" spans="1:25">
      <c r="A269" s="464">
        <v>44334</v>
      </c>
      <c r="B269" s="465" t="s">
        <v>35</v>
      </c>
      <c r="C269" s="465" t="s">
        <v>26</v>
      </c>
      <c r="D269" s="466" t="s">
        <v>142</v>
      </c>
      <c r="E269" s="468">
        <v>56445</v>
      </c>
      <c r="F269" s="468">
        <v>56445</v>
      </c>
      <c r="G269" s="469">
        <f t="shared" si="47"/>
        <v>0</v>
      </c>
      <c r="H269" s="468">
        <v>56445</v>
      </c>
      <c r="I269" s="469">
        <f t="shared" si="48"/>
        <v>0</v>
      </c>
      <c r="J269" s="468">
        <v>56469</v>
      </c>
      <c r="K269" s="469">
        <f t="shared" si="49"/>
        <v>24</v>
      </c>
      <c r="L269" s="469">
        <f t="shared" si="50"/>
        <v>24</v>
      </c>
      <c r="M269" s="468">
        <v>56479</v>
      </c>
      <c r="N269" s="469">
        <f t="shared" si="51"/>
        <v>10</v>
      </c>
      <c r="O269" s="470">
        <f t="shared" si="52"/>
        <v>34</v>
      </c>
      <c r="P269" s="469">
        <f t="shared" si="53"/>
        <v>24</v>
      </c>
      <c r="Q269" s="469">
        <f t="shared" si="54"/>
        <v>10</v>
      </c>
      <c r="R269" s="476" t="s">
        <v>37</v>
      </c>
      <c r="S269" s="472" t="s">
        <v>38</v>
      </c>
      <c r="T269" s="472" t="s">
        <v>29</v>
      </c>
      <c r="U269" s="466" t="s">
        <v>30</v>
      </c>
      <c r="V269" s="473">
        <v>12</v>
      </c>
      <c r="W269" s="473">
        <f t="shared" si="58"/>
        <v>2.8333333333333335</v>
      </c>
      <c r="X269" s="474">
        <f>W269*19.99</f>
        <v>56.638333333333335</v>
      </c>
      <c r="Y269" s="477" t="s">
        <v>39</v>
      </c>
    </row>
    <row r="270" spans="1:25">
      <c r="A270" s="464">
        <v>44335</v>
      </c>
      <c r="B270" s="465" t="s">
        <v>35</v>
      </c>
      <c r="C270" s="465" t="s">
        <v>26</v>
      </c>
      <c r="D270" s="466" t="s">
        <v>144</v>
      </c>
      <c r="E270" s="468">
        <v>56479</v>
      </c>
      <c r="F270" s="468">
        <v>56490</v>
      </c>
      <c r="G270" s="469">
        <f t="shared" si="47"/>
        <v>11</v>
      </c>
      <c r="H270" s="468">
        <v>56490</v>
      </c>
      <c r="I270" s="469">
        <f t="shared" si="48"/>
        <v>0</v>
      </c>
      <c r="J270" s="468">
        <v>56499</v>
      </c>
      <c r="K270" s="469">
        <f t="shared" si="49"/>
        <v>9</v>
      </c>
      <c r="L270" s="469">
        <f t="shared" si="50"/>
        <v>9</v>
      </c>
      <c r="M270" s="468">
        <v>56515</v>
      </c>
      <c r="N270" s="469">
        <f t="shared" si="51"/>
        <v>16</v>
      </c>
      <c r="O270" s="470">
        <f t="shared" si="52"/>
        <v>36</v>
      </c>
      <c r="P270" s="469">
        <f t="shared" si="53"/>
        <v>9</v>
      </c>
      <c r="Q270" s="498">
        <f t="shared" si="54"/>
        <v>27</v>
      </c>
      <c r="R270" s="476" t="s">
        <v>37</v>
      </c>
      <c r="S270" s="472" t="s">
        <v>38</v>
      </c>
      <c r="T270" s="472" t="s">
        <v>29</v>
      </c>
      <c r="U270" s="466" t="s">
        <v>30</v>
      </c>
      <c r="V270" s="473">
        <v>12</v>
      </c>
      <c r="W270" s="473">
        <f t="shared" si="58"/>
        <v>3</v>
      </c>
      <c r="X270" s="474">
        <f>W270*19.99</f>
        <v>59.97</v>
      </c>
      <c r="Y270" s="477" t="s">
        <v>39</v>
      </c>
    </row>
    <row r="271" spans="1:25">
      <c r="A271" s="464">
        <v>44335</v>
      </c>
      <c r="B271" s="465" t="s">
        <v>35</v>
      </c>
      <c r="C271" s="465" t="s">
        <v>26</v>
      </c>
      <c r="D271" s="466" t="s">
        <v>34</v>
      </c>
      <c r="E271" s="468">
        <v>56515</v>
      </c>
      <c r="F271" s="468">
        <v>56519</v>
      </c>
      <c r="G271" s="469">
        <f t="shared" si="47"/>
        <v>4</v>
      </c>
      <c r="H271" s="468">
        <v>56519</v>
      </c>
      <c r="I271" s="469">
        <f t="shared" si="48"/>
        <v>0</v>
      </c>
      <c r="J271" s="468">
        <v>56542</v>
      </c>
      <c r="K271" s="469">
        <f t="shared" si="49"/>
        <v>23</v>
      </c>
      <c r="L271" s="469">
        <f t="shared" si="50"/>
        <v>23</v>
      </c>
      <c r="M271" s="467">
        <v>56557</v>
      </c>
      <c r="N271" s="469">
        <f t="shared" si="51"/>
        <v>15</v>
      </c>
      <c r="O271" s="470">
        <f t="shared" si="52"/>
        <v>42</v>
      </c>
      <c r="P271" s="469">
        <f t="shared" si="53"/>
        <v>23</v>
      </c>
      <c r="Q271" s="469">
        <f t="shared" si="54"/>
        <v>19</v>
      </c>
      <c r="R271" s="476" t="s">
        <v>37</v>
      </c>
      <c r="S271" s="472" t="s">
        <v>38</v>
      </c>
      <c r="T271" s="472" t="s">
        <v>29</v>
      </c>
      <c r="U271" s="466" t="s">
        <v>30</v>
      </c>
      <c r="V271" s="473">
        <v>12</v>
      </c>
      <c r="W271" s="473">
        <f t="shared" si="58"/>
        <v>3.5</v>
      </c>
      <c r="X271" s="474">
        <f>W271*19.99</f>
        <v>69.964999999999989</v>
      </c>
      <c r="Y271" s="477" t="s">
        <v>39</v>
      </c>
    </row>
    <row r="272" spans="1:25">
      <c r="A272" s="464">
        <v>44334</v>
      </c>
      <c r="B272" s="465" t="s">
        <v>42</v>
      </c>
      <c r="C272" s="465" t="s">
        <v>26</v>
      </c>
      <c r="D272" s="466" t="s">
        <v>43</v>
      </c>
      <c r="E272" s="467">
        <v>42332</v>
      </c>
      <c r="F272" s="468">
        <v>42351</v>
      </c>
      <c r="G272" s="469">
        <f t="shared" si="47"/>
        <v>19</v>
      </c>
      <c r="H272" s="468">
        <v>42351</v>
      </c>
      <c r="I272" s="469">
        <f t="shared" si="48"/>
        <v>0</v>
      </c>
      <c r="J272" s="468">
        <v>42365</v>
      </c>
      <c r="K272" s="469">
        <f t="shared" si="49"/>
        <v>14</v>
      </c>
      <c r="L272" s="469">
        <f t="shared" si="50"/>
        <v>14</v>
      </c>
      <c r="M272" s="468">
        <v>42365</v>
      </c>
      <c r="N272" s="469">
        <f t="shared" si="51"/>
        <v>0</v>
      </c>
      <c r="O272" s="470">
        <f t="shared" si="52"/>
        <v>33</v>
      </c>
      <c r="P272" s="469">
        <f t="shared" si="53"/>
        <v>14</v>
      </c>
      <c r="Q272" s="469">
        <f t="shared" si="54"/>
        <v>19</v>
      </c>
      <c r="R272" s="478" t="s">
        <v>44</v>
      </c>
      <c r="S272" s="472" t="s">
        <v>45</v>
      </c>
      <c r="T272" s="472" t="s">
        <v>29</v>
      </c>
      <c r="U272" s="466" t="s">
        <v>30</v>
      </c>
      <c r="V272" s="473">
        <v>15</v>
      </c>
      <c r="W272" s="473">
        <f t="shared" si="58"/>
        <v>2.2000000000000002</v>
      </c>
      <c r="X272" s="474">
        <f>W272*19.29</f>
        <v>42.438000000000002</v>
      </c>
      <c r="Y272" s="477" t="s">
        <v>46</v>
      </c>
    </row>
    <row r="273" spans="1:25">
      <c r="A273" s="464">
        <v>44334</v>
      </c>
      <c r="B273" s="465" t="s">
        <v>42</v>
      </c>
      <c r="C273" s="465" t="s">
        <v>26</v>
      </c>
      <c r="D273" s="466" t="s">
        <v>96</v>
      </c>
      <c r="E273" s="468">
        <v>42365</v>
      </c>
      <c r="F273" s="468">
        <v>42376</v>
      </c>
      <c r="G273" s="469">
        <f t="shared" si="47"/>
        <v>11</v>
      </c>
      <c r="H273" s="468">
        <v>42376</v>
      </c>
      <c r="I273" s="469">
        <f t="shared" si="48"/>
        <v>0</v>
      </c>
      <c r="J273" s="468">
        <v>42379</v>
      </c>
      <c r="K273" s="469">
        <f t="shared" si="49"/>
        <v>3</v>
      </c>
      <c r="L273" s="469">
        <f t="shared" si="50"/>
        <v>3</v>
      </c>
      <c r="M273" s="468">
        <v>42391</v>
      </c>
      <c r="N273" s="469">
        <f t="shared" si="51"/>
        <v>12</v>
      </c>
      <c r="O273" s="470">
        <f t="shared" si="52"/>
        <v>26</v>
      </c>
      <c r="P273" s="469">
        <f t="shared" si="53"/>
        <v>3</v>
      </c>
      <c r="Q273" s="498">
        <f t="shared" si="54"/>
        <v>23</v>
      </c>
      <c r="R273" s="478" t="s">
        <v>44</v>
      </c>
      <c r="S273" s="472" t="s">
        <v>45</v>
      </c>
      <c r="T273" s="472" t="s">
        <v>29</v>
      </c>
      <c r="U273" s="466" t="s">
        <v>30</v>
      </c>
      <c r="V273" s="473">
        <v>15</v>
      </c>
      <c r="W273" s="473">
        <f t="shared" si="58"/>
        <v>1.7333333333333334</v>
      </c>
      <c r="X273" s="477">
        <f>W273*19.29</f>
        <v>33.436</v>
      </c>
      <c r="Y273" s="477" t="s">
        <v>46</v>
      </c>
    </row>
    <row r="274" spans="1:25">
      <c r="A274" s="464">
        <v>44335</v>
      </c>
      <c r="B274" s="465" t="s">
        <v>42</v>
      </c>
      <c r="C274" s="465" t="s">
        <v>26</v>
      </c>
      <c r="D274" s="466" t="s">
        <v>79</v>
      </c>
      <c r="E274" s="468">
        <v>42391</v>
      </c>
      <c r="F274" s="468">
        <v>42404</v>
      </c>
      <c r="G274" s="469">
        <f t="shared" si="47"/>
        <v>13</v>
      </c>
      <c r="H274" s="468">
        <v>42404</v>
      </c>
      <c r="I274" s="469">
        <f t="shared" si="48"/>
        <v>0</v>
      </c>
      <c r="J274" s="468">
        <v>42418</v>
      </c>
      <c r="K274" s="469">
        <f t="shared" si="49"/>
        <v>14</v>
      </c>
      <c r="L274" s="469">
        <f t="shared" si="50"/>
        <v>14</v>
      </c>
      <c r="M274" s="468">
        <v>42418</v>
      </c>
      <c r="N274" s="469">
        <f t="shared" si="51"/>
        <v>0</v>
      </c>
      <c r="O274" s="470">
        <f t="shared" si="52"/>
        <v>27</v>
      </c>
      <c r="P274" s="469">
        <f t="shared" si="53"/>
        <v>14</v>
      </c>
      <c r="Q274" s="469">
        <f t="shared" si="54"/>
        <v>13</v>
      </c>
      <c r="R274" s="478" t="s">
        <v>44</v>
      </c>
      <c r="S274" s="472" t="s">
        <v>45</v>
      </c>
      <c r="T274" s="472" t="s">
        <v>29</v>
      </c>
      <c r="U274" s="466" t="s">
        <v>30</v>
      </c>
      <c r="V274" s="473">
        <v>15</v>
      </c>
      <c r="W274" s="473">
        <f t="shared" si="58"/>
        <v>1.8</v>
      </c>
      <c r="X274" s="474">
        <f>W274*19.29</f>
        <v>34.722000000000001</v>
      </c>
      <c r="Y274" s="477" t="s">
        <v>46</v>
      </c>
    </row>
    <row r="275" spans="1:25">
      <c r="A275" s="464">
        <v>44335</v>
      </c>
      <c r="B275" s="465" t="s">
        <v>42</v>
      </c>
      <c r="C275" s="465" t="s">
        <v>26</v>
      </c>
      <c r="D275" s="480" t="s">
        <v>107</v>
      </c>
      <c r="E275" s="468">
        <v>42418</v>
      </c>
      <c r="F275" s="468">
        <v>42439</v>
      </c>
      <c r="G275" s="469">
        <f t="shared" si="47"/>
        <v>21</v>
      </c>
      <c r="H275" s="468">
        <v>42439</v>
      </c>
      <c r="I275" s="469">
        <f t="shared" si="48"/>
        <v>0</v>
      </c>
      <c r="J275" s="468">
        <v>42458</v>
      </c>
      <c r="K275" s="469">
        <f t="shared" si="49"/>
        <v>19</v>
      </c>
      <c r="L275" s="469">
        <f t="shared" si="50"/>
        <v>19</v>
      </c>
      <c r="M275" s="467">
        <v>42477</v>
      </c>
      <c r="N275" s="469">
        <f t="shared" si="51"/>
        <v>19</v>
      </c>
      <c r="O275" s="470">
        <f t="shared" si="52"/>
        <v>59</v>
      </c>
      <c r="P275" s="469">
        <f t="shared" si="53"/>
        <v>19</v>
      </c>
      <c r="Q275" s="498">
        <f t="shared" si="54"/>
        <v>40</v>
      </c>
      <c r="R275" s="478" t="s">
        <v>44</v>
      </c>
      <c r="S275" s="472" t="s">
        <v>45</v>
      </c>
      <c r="T275" s="472" t="s">
        <v>29</v>
      </c>
      <c r="U275" s="466" t="s">
        <v>30</v>
      </c>
      <c r="V275" s="473">
        <v>15</v>
      </c>
      <c r="W275" s="473">
        <f t="shared" si="58"/>
        <v>3.9333333333333331</v>
      </c>
      <c r="X275" s="474">
        <f>W275*19.29</f>
        <v>75.873999999999995</v>
      </c>
      <c r="Y275" s="477" t="s">
        <v>46</v>
      </c>
    </row>
    <row r="276" spans="1:25">
      <c r="A276" s="464">
        <v>44334</v>
      </c>
      <c r="B276" s="465" t="s">
        <v>48</v>
      </c>
      <c r="C276" s="465" t="s">
        <v>26</v>
      </c>
      <c r="D276" s="466" t="s">
        <v>49</v>
      </c>
      <c r="E276" s="467">
        <v>60353</v>
      </c>
      <c r="F276" s="468">
        <v>60369</v>
      </c>
      <c r="G276" s="469">
        <f t="shared" si="47"/>
        <v>16</v>
      </c>
      <c r="H276" s="468">
        <v>60369</v>
      </c>
      <c r="I276" s="469">
        <f t="shared" si="48"/>
        <v>0</v>
      </c>
      <c r="J276" s="468">
        <v>60394</v>
      </c>
      <c r="K276" s="469">
        <f t="shared" si="49"/>
        <v>25</v>
      </c>
      <c r="L276" s="469">
        <f t="shared" si="50"/>
        <v>25</v>
      </c>
      <c r="M276" s="468">
        <v>60396</v>
      </c>
      <c r="N276" s="469">
        <f t="shared" si="51"/>
        <v>2</v>
      </c>
      <c r="O276" s="470">
        <f t="shared" si="52"/>
        <v>43</v>
      </c>
      <c r="P276" s="469">
        <f t="shared" si="53"/>
        <v>25</v>
      </c>
      <c r="Q276" s="469">
        <f t="shared" si="54"/>
        <v>18</v>
      </c>
      <c r="R276" s="479" t="s">
        <v>50</v>
      </c>
      <c r="S276" s="472" t="s">
        <v>51</v>
      </c>
      <c r="T276" s="472" t="s">
        <v>29</v>
      </c>
      <c r="U276" s="466" t="s">
        <v>30</v>
      </c>
      <c r="V276" s="473">
        <v>7</v>
      </c>
      <c r="W276" s="473">
        <f t="shared" si="58"/>
        <v>6.1428571428571432</v>
      </c>
      <c r="X276" s="477">
        <f>W276*21.37</f>
        <v>131.27285714285716</v>
      </c>
      <c r="Y276" s="475" t="s">
        <v>52</v>
      </c>
    </row>
    <row r="277" spans="1:25">
      <c r="A277" s="464">
        <v>44335</v>
      </c>
      <c r="B277" s="480" t="s">
        <v>48</v>
      </c>
      <c r="C277" s="465" t="s">
        <v>26</v>
      </c>
      <c r="D277" s="480" t="s">
        <v>53</v>
      </c>
      <c r="E277" s="468">
        <v>60369</v>
      </c>
      <c r="F277" s="468">
        <v>60399</v>
      </c>
      <c r="G277" s="469">
        <f t="shared" si="47"/>
        <v>30</v>
      </c>
      <c r="H277" s="468">
        <v>60399</v>
      </c>
      <c r="I277" s="469">
        <f t="shared" si="48"/>
        <v>0</v>
      </c>
      <c r="J277" s="468">
        <v>60413</v>
      </c>
      <c r="K277" s="469">
        <f t="shared" si="49"/>
        <v>14</v>
      </c>
      <c r="L277" s="469">
        <f t="shared" si="50"/>
        <v>14</v>
      </c>
      <c r="M277" s="467">
        <v>60419</v>
      </c>
      <c r="N277" s="469">
        <f t="shared" si="51"/>
        <v>6</v>
      </c>
      <c r="O277" s="470">
        <f t="shared" si="52"/>
        <v>50</v>
      </c>
      <c r="P277" s="469">
        <f t="shared" si="53"/>
        <v>14</v>
      </c>
      <c r="Q277" s="498">
        <f t="shared" si="54"/>
        <v>36</v>
      </c>
      <c r="R277" s="479" t="s">
        <v>50</v>
      </c>
      <c r="S277" s="472" t="s">
        <v>51</v>
      </c>
      <c r="T277" s="472" t="s">
        <v>29</v>
      </c>
      <c r="U277" s="466" t="s">
        <v>30</v>
      </c>
      <c r="V277" s="473">
        <v>7</v>
      </c>
      <c r="W277" s="473">
        <f t="shared" si="58"/>
        <v>7.1428571428571432</v>
      </c>
      <c r="X277" s="477">
        <f>W277*21.37</f>
        <v>152.64285714285717</v>
      </c>
      <c r="Y277" s="475" t="s">
        <v>52</v>
      </c>
    </row>
    <row r="278" spans="1:25">
      <c r="A278" s="464">
        <v>44334</v>
      </c>
      <c r="B278" s="465" t="s">
        <v>55</v>
      </c>
      <c r="C278" s="465" t="s">
        <v>26</v>
      </c>
      <c r="D278" s="466" t="s">
        <v>56</v>
      </c>
      <c r="E278" s="467">
        <v>111753</v>
      </c>
      <c r="F278" s="468">
        <v>111769</v>
      </c>
      <c r="G278" s="469">
        <f t="shared" si="47"/>
        <v>16</v>
      </c>
      <c r="H278" s="468">
        <v>111769</v>
      </c>
      <c r="I278" s="469">
        <f t="shared" si="48"/>
        <v>0</v>
      </c>
      <c r="J278" s="468">
        <v>111783</v>
      </c>
      <c r="K278" s="469">
        <f t="shared" si="49"/>
        <v>14</v>
      </c>
      <c r="L278" s="469">
        <f t="shared" si="50"/>
        <v>14</v>
      </c>
      <c r="M278" s="468">
        <v>111787</v>
      </c>
      <c r="N278" s="469">
        <f t="shared" si="51"/>
        <v>4</v>
      </c>
      <c r="O278" s="468">
        <f t="shared" si="52"/>
        <v>34</v>
      </c>
      <c r="P278" s="469">
        <f t="shared" si="53"/>
        <v>14</v>
      </c>
      <c r="Q278" s="469">
        <f t="shared" si="54"/>
        <v>20</v>
      </c>
      <c r="R278" s="481" t="s">
        <v>57</v>
      </c>
      <c r="S278" s="472" t="s">
        <v>51</v>
      </c>
      <c r="T278" s="472" t="s">
        <v>29</v>
      </c>
      <c r="U278" s="465" t="s">
        <v>30</v>
      </c>
      <c r="V278" s="482">
        <v>7</v>
      </c>
      <c r="W278" s="482">
        <f t="shared" si="58"/>
        <v>4.8571428571428568</v>
      </c>
      <c r="X278" s="483">
        <f>W278*21.59</f>
        <v>104.86571428571428</v>
      </c>
      <c r="Y278" s="483" t="s">
        <v>58</v>
      </c>
    </row>
    <row r="279" spans="1:25">
      <c r="A279" s="464">
        <v>44335</v>
      </c>
      <c r="B279" s="465" t="s">
        <v>55</v>
      </c>
      <c r="C279" s="465" t="s">
        <v>26</v>
      </c>
      <c r="D279" s="465" t="s">
        <v>59</v>
      </c>
      <c r="E279" s="468">
        <v>111787</v>
      </c>
      <c r="F279" s="468">
        <v>111791</v>
      </c>
      <c r="G279" s="469">
        <f t="shared" si="47"/>
        <v>4</v>
      </c>
      <c r="H279" s="468">
        <v>111791</v>
      </c>
      <c r="I279" s="469">
        <f t="shared" si="48"/>
        <v>0</v>
      </c>
      <c r="J279" s="468">
        <v>111812</v>
      </c>
      <c r="K279" s="469">
        <f t="shared" si="49"/>
        <v>21</v>
      </c>
      <c r="L279" s="469">
        <f t="shared" si="50"/>
        <v>21</v>
      </c>
      <c r="M279" s="467">
        <v>111831</v>
      </c>
      <c r="N279" s="469">
        <f t="shared" si="51"/>
        <v>19</v>
      </c>
      <c r="O279" s="470">
        <f t="shared" si="52"/>
        <v>44</v>
      </c>
      <c r="P279" s="469">
        <f t="shared" si="53"/>
        <v>21</v>
      </c>
      <c r="Q279" s="469">
        <f t="shared" si="54"/>
        <v>23</v>
      </c>
      <c r="R279" s="481" t="s">
        <v>57</v>
      </c>
      <c r="S279" s="472" t="s">
        <v>51</v>
      </c>
      <c r="T279" s="472" t="s">
        <v>29</v>
      </c>
      <c r="U279" s="466" t="s">
        <v>30</v>
      </c>
      <c r="V279" s="473">
        <v>7</v>
      </c>
      <c r="W279" s="473">
        <f t="shared" si="58"/>
        <v>6.2857142857142856</v>
      </c>
      <c r="X279" s="477">
        <f>W279*21.59</f>
        <v>135.70857142857142</v>
      </c>
      <c r="Y279" s="477" t="s">
        <v>58</v>
      </c>
    </row>
    <row r="280" spans="1:25">
      <c r="A280" s="464">
        <v>44334</v>
      </c>
      <c r="B280" s="465" t="s">
        <v>60</v>
      </c>
      <c r="C280" s="465" t="s">
        <v>26</v>
      </c>
      <c r="D280" s="465" t="s">
        <v>61</v>
      </c>
      <c r="E280" s="467">
        <v>175522</v>
      </c>
      <c r="F280" s="468">
        <v>175530</v>
      </c>
      <c r="G280" s="469">
        <f t="shared" si="47"/>
        <v>8</v>
      </c>
      <c r="H280" s="468">
        <v>175530</v>
      </c>
      <c r="I280" s="469">
        <f t="shared" si="48"/>
        <v>0</v>
      </c>
      <c r="J280" s="468">
        <v>175539</v>
      </c>
      <c r="K280" s="469">
        <f t="shared" si="49"/>
        <v>9</v>
      </c>
      <c r="L280" s="469">
        <f t="shared" si="50"/>
        <v>9</v>
      </c>
      <c r="M280" s="468">
        <v>175546</v>
      </c>
      <c r="N280" s="469">
        <f t="shared" si="51"/>
        <v>7</v>
      </c>
      <c r="O280" s="470">
        <f t="shared" si="52"/>
        <v>24</v>
      </c>
      <c r="P280" s="469">
        <f t="shared" si="53"/>
        <v>9</v>
      </c>
      <c r="Q280" s="469">
        <f t="shared" si="54"/>
        <v>15</v>
      </c>
      <c r="R280" s="484" t="s">
        <v>62</v>
      </c>
      <c r="S280" s="472" t="s">
        <v>51</v>
      </c>
      <c r="T280" s="472" t="s">
        <v>29</v>
      </c>
      <c r="U280" s="466" t="s">
        <v>30</v>
      </c>
      <c r="V280" s="473">
        <v>8</v>
      </c>
      <c r="W280" s="473">
        <f t="shared" si="58"/>
        <v>3</v>
      </c>
      <c r="X280" s="477">
        <f>W280*19.85</f>
        <v>59.550000000000004</v>
      </c>
      <c r="Y280" s="483" t="s">
        <v>63</v>
      </c>
    </row>
    <row r="281" spans="1:25">
      <c r="A281" s="464">
        <v>44335</v>
      </c>
      <c r="B281" s="465" t="s">
        <v>60</v>
      </c>
      <c r="C281" s="465" t="s">
        <v>26</v>
      </c>
      <c r="D281" s="465" t="s">
        <v>64</v>
      </c>
      <c r="E281" s="468">
        <v>175546</v>
      </c>
      <c r="F281" s="468">
        <v>175558</v>
      </c>
      <c r="G281" s="469">
        <f t="shared" si="47"/>
        <v>12</v>
      </c>
      <c r="H281" s="468">
        <v>175558</v>
      </c>
      <c r="I281" s="469">
        <f t="shared" si="48"/>
        <v>0</v>
      </c>
      <c r="J281" s="468">
        <v>175570</v>
      </c>
      <c r="K281" s="469">
        <f t="shared" si="49"/>
        <v>12</v>
      </c>
      <c r="L281" s="469">
        <f t="shared" si="50"/>
        <v>12</v>
      </c>
      <c r="M281" s="467">
        <v>175578</v>
      </c>
      <c r="N281" s="469">
        <f t="shared" si="51"/>
        <v>8</v>
      </c>
      <c r="O281" s="470">
        <f t="shared" si="52"/>
        <v>32</v>
      </c>
      <c r="P281" s="469">
        <f t="shared" si="53"/>
        <v>12</v>
      </c>
      <c r="Q281" s="469">
        <f t="shared" si="54"/>
        <v>20</v>
      </c>
      <c r="R281" s="484" t="s">
        <v>62</v>
      </c>
      <c r="S281" s="472" t="s">
        <v>51</v>
      </c>
      <c r="T281" s="472" t="s">
        <v>29</v>
      </c>
      <c r="U281" s="466" t="s">
        <v>30</v>
      </c>
      <c r="V281" s="473">
        <v>8</v>
      </c>
      <c r="W281" s="473">
        <f t="shared" si="58"/>
        <v>4</v>
      </c>
      <c r="X281" s="477">
        <f>W281*19.85</f>
        <v>79.400000000000006</v>
      </c>
      <c r="Y281" s="483" t="s">
        <v>65</v>
      </c>
    </row>
    <row r="282" spans="1:25">
      <c r="A282" s="464">
        <v>44334</v>
      </c>
      <c r="B282" s="480" t="s">
        <v>126</v>
      </c>
      <c r="C282" s="465" t="s">
        <v>26</v>
      </c>
      <c r="D282" s="466" t="s">
        <v>104</v>
      </c>
      <c r="E282" s="467">
        <v>182881</v>
      </c>
      <c r="F282" s="468">
        <v>182910</v>
      </c>
      <c r="G282" s="469">
        <f t="shared" si="47"/>
        <v>29</v>
      </c>
      <c r="H282" s="468">
        <v>182910</v>
      </c>
      <c r="I282" s="469">
        <f t="shared" si="48"/>
        <v>0</v>
      </c>
      <c r="J282" s="468">
        <v>182932</v>
      </c>
      <c r="K282" s="469">
        <f t="shared" si="49"/>
        <v>22</v>
      </c>
      <c r="L282" s="469">
        <f t="shared" si="50"/>
        <v>22</v>
      </c>
      <c r="M282" s="468">
        <v>182932</v>
      </c>
      <c r="N282" s="469">
        <f t="shared" si="51"/>
        <v>0</v>
      </c>
      <c r="O282" s="470">
        <f t="shared" si="52"/>
        <v>51</v>
      </c>
      <c r="P282" s="469">
        <f t="shared" si="53"/>
        <v>22</v>
      </c>
      <c r="Q282" s="469">
        <f t="shared" si="54"/>
        <v>29</v>
      </c>
      <c r="R282" s="489" t="s">
        <v>127</v>
      </c>
      <c r="S282" s="472" t="s">
        <v>28</v>
      </c>
      <c r="T282" s="472" t="s">
        <v>29</v>
      </c>
      <c r="U282" s="466" t="s">
        <v>30</v>
      </c>
      <c r="V282" s="473">
        <v>12</v>
      </c>
      <c r="W282" s="473">
        <f t="shared" si="58"/>
        <v>4.25</v>
      </c>
      <c r="X282" s="474">
        <f>W282*19.88</f>
        <v>84.49</v>
      </c>
      <c r="Y282" s="475" t="s">
        <v>128</v>
      </c>
    </row>
    <row r="283" spans="1:25">
      <c r="A283" s="464">
        <v>44335</v>
      </c>
      <c r="B283" s="480" t="s">
        <v>126</v>
      </c>
      <c r="C283" s="465" t="s">
        <v>26</v>
      </c>
      <c r="D283" s="466" t="s">
        <v>106</v>
      </c>
      <c r="E283" s="468">
        <v>182932</v>
      </c>
      <c r="F283" s="468">
        <v>182961</v>
      </c>
      <c r="G283" s="469">
        <f t="shared" si="47"/>
        <v>29</v>
      </c>
      <c r="H283" s="468">
        <v>182961</v>
      </c>
      <c r="I283" s="469">
        <f t="shared" si="48"/>
        <v>0</v>
      </c>
      <c r="J283" s="468">
        <v>182979</v>
      </c>
      <c r="K283" s="469">
        <f t="shared" si="49"/>
        <v>18</v>
      </c>
      <c r="L283" s="469">
        <f t="shared" si="50"/>
        <v>18</v>
      </c>
      <c r="M283" s="467">
        <v>183000</v>
      </c>
      <c r="N283" s="469">
        <f t="shared" si="51"/>
        <v>21</v>
      </c>
      <c r="O283" s="470">
        <f t="shared" si="52"/>
        <v>68</v>
      </c>
      <c r="P283" s="469">
        <f t="shared" si="53"/>
        <v>18</v>
      </c>
      <c r="Q283" s="498">
        <f t="shared" si="54"/>
        <v>50</v>
      </c>
      <c r="R283" s="489" t="s">
        <v>127</v>
      </c>
      <c r="S283" s="472" t="s">
        <v>28</v>
      </c>
      <c r="T283" s="472" t="s">
        <v>29</v>
      </c>
      <c r="U283" s="466" t="s">
        <v>30</v>
      </c>
      <c r="V283" s="473">
        <v>12</v>
      </c>
      <c r="W283" s="473">
        <f t="shared" si="58"/>
        <v>5.666666666666667</v>
      </c>
      <c r="X283" s="474">
        <f>W283*19.88</f>
        <v>112.65333333333334</v>
      </c>
      <c r="Y283" s="475" t="s">
        <v>128</v>
      </c>
    </row>
    <row r="284" spans="1:25">
      <c r="A284" s="464">
        <v>44334</v>
      </c>
      <c r="B284" s="465" t="s">
        <v>68</v>
      </c>
      <c r="C284" s="465" t="s">
        <v>26</v>
      </c>
      <c r="D284" s="466" t="s">
        <v>69</v>
      </c>
      <c r="E284" s="467">
        <v>232656</v>
      </c>
      <c r="F284" s="468">
        <v>232671</v>
      </c>
      <c r="G284" s="469">
        <f t="shared" si="47"/>
        <v>15</v>
      </c>
      <c r="H284" s="468">
        <v>232671</v>
      </c>
      <c r="I284" s="469">
        <f t="shared" si="48"/>
        <v>0</v>
      </c>
      <c r="J284" s="468">
        <v>232683</v>
      </c>
      <c r="K284" s="469">
        <f t="shared" si="49"/>
        <v>12</v>
      </c>
      <c r="L284" s="469">
        <f t="shared" si="50"/>
        <v>12</v>
      </c>
      <c r="M284" s="468">
        <v>232692</v>
      </c>
      <c r="N284" s="469">
        <f t="shared" si="51"/>
        <v>9</v>
      </c>
      <c r="O284" s="470">
        <f t="shared" si="52"/>
        <v>36</v>
      </c>
      <c r="P284" s="469">
        <f t="shared" si="53"/>
        <v>12</v>
      </c>
      <c r="Q284" s="498">
        <f t="shared" si="54"/>
        <v>24</v>
      </c>
      <c r="R284" s="485" t="s">
        <v>70</v>
      </c>
      <c r="S284" s="472" t="s">
        <v>51</v>
      </c>
      <c r="T284" s="472" t="s">
        <v>29</v>
      </c>
      <c r="U284" s="466" t="s">
        <v>30</v>
      </c>
      <c r="V284" s="473">
        <v>7</v>
      </c>
      <c r="W284" s="473">
        <f t="shared" si="58"/>
        <v>5.1428571428571432</v>
      </c>
      <c r="X284" s="477">
        <f>W284*19.41</f>
        <v>99.822857142857146</v>
      </c>
      <c r="Y284" s="477" t="s">
        <v>67</v>
      </c>
    </row>
    <row r="285" spans="1:25">
      <c r="A285" s="464">
        <v>44335</v>
      </c>
      <c r="B285" s="465" t="s">
        <v>68</v>
      </c>
      <c r="C285" s="465" t="s">
        <v>26</v>
      </c>
      <c r="D285" s="466" t="s">
        <v>71</v>
      </c>
      <c r="E285" s="468">
        <v>232692</v>
      </c>
      <c r="F285" s="468">
        <v>232701</v>
      </c>
      <c r="G285" s="469">
        <f t="shared" si="47"/>
        <v>9</v>
      </c>
      <c r="H285" s="468">
        <v>232701</v>
      </c>
      <c r="I285" s="469">
        <f t="shared" si="48"/>
        <v>0</v>
      </c>
      <c r="J285" s="468">
        <v>232712</v>
      </c>
      <c r="K285" s="469">
        <f t="shared" si="49"/>
        <v>11</v>
      </c>
      <c r="L285" s="469">
        <f t="shared" si="50"/>
        <v>11</v>
      </c>
      <c r="M285" s="467">
        <v>232727</v>
      </c>
      <c r="N285" s="469">
        <f t="shared" si="51"/>
        <v>15</v>
      </c>
      <c r="O285" s="470">
        <f t="shared" si="52"/>
        <v>35</v>
      </c>
      <c r="P285" s="469">
        <f t="shared" si="53"/>
        <v>11</v>
      </c>
      <c r="Q285" s="469">
        <f t="shared" si="54"/>
        <v>24</v>
      </c>
      <c r="R285" s="485" t="s">
        <v>70</v>
      </c>
      <c r="S285" s="472" t="s">
        <v>51</v>
      </c>
      <c r="T285" s="472" t="s">
        <v>29</v>
      </c>
      <c r="U285" s="466" t="s">
        <v>30</v>
      </c>
      <c r="V285" s="473">
        <v>7</v>
      </c>
      <c r="W285" s="473">
        <f t="shared" si="58"/>
        <v>5</v>
      </c>
      <c r="X285" s="477">
        <f>W285*19.41</f>
        <v>97.05</v>
      </c>
      <c r="Y285" s="477" t="s">
        <v>67</v>
      </c>
    </row>
    <row r="286" spans="1:25">
      <c r="A286" s="464">
        <v>44334</v>
      </c>
      <c r="B286" s="465" t="s">
        <v>72</v>
      </c>
      <c r="C286" s="465" t="s">
        <v>26</v>
      </c>
      <c r="D286" s="466" t="s">
        <v>36</v>
      </c>
      <c r="E286" s="467">
        <v>90011</v>
      </c>
      <c r="F286" s="468">
        <v>90040</v>
      </c>
      <c r="G286" s="469">
        <f t="shared" si="47"/>
        <v>29</v>
      </c>
      <c r="H286" s="468">
        <v>90040</v>
      </c>
      <c r="I286" s="469">
        <f t="shared" si="48"/>
        <v>0</v>
      </c>
      <c r="J286" s="468">
        <v>90057</v>
      </c>
      <c r="K286" s="469">
        <f t="shared" si="49"/>
        <v>17</v>
      </c>
      <c r="L286" s="469">
        <f t="shared" si="50"/>
        <v>17</v>
      </c>
      <c r="M286" s="468">
        <v>90092</v>
      </c>
      <c r="N286" s="469">
        <f t="shared" si="51"/>
        <v>35</v>
      </c>
      <c r="O286" s="470">
        <f t="shared" si="52"/>
        <v>81</v>
      </c>
      <c r="P286" s="469">
        <f t="shared" si="53"/>
        <v>17</v>
      </c>
      <c r="Q286" s="498">
        <f t="shared" si="54"/>
        <v>64</v>
      </c>
      <c r="R286" s="486" t="s">
        <v>75</v>
      </c>
      <c r="S286" s="472" t="s">
        <v>76</v>
      </c>
      <c r="T286" s="472" t="s">
        <v>29</v>
      </c>
      <c r="U286" s="466" t="s">
        <v>30</v>
      </c>
      <c r="V286" s="473">
        <v>10</v>
      </c>
      <c r="W286" s="473">
        <f t="shared" si="58"/>
        <v>8.1</v>
      </c>
      <c r="X286" s="474">
        <f>W286*19.39</f>
        <v>157.059</v>
      </c>
      <c r="Y286" s="477" t="s">
        <v>77</v>
      </c>
    </row>
    <row r="287" spans="1:25">
      <c r="A287" s="464">
        <v>44335</v>
      </c>
      <c r="B287" s="465" t="s">
        <v>72</v>
      </c>
      <c r="C287" s="465" t="s">
        <v>26</v>
      </c>
      <c r="D287" s="466" t="s">
        <v>137</v>
      </c>
      <c r="E287" s="468">
        <v>90092</v>
      </c>
      <c r="F287" s="468">
        <v>90127</v>
      </c>
      <c r="G287" s="469">
        <f t="shared" si="47"/>
        <v>35</v>
      </c>
      <c r="H287" s="468">
        <v>90127</v>
      </c>
      <c r="I287" s="469">
        <f t="shared" si="48"/>
        <v>0</v>
      </c>
      <c r="J287" s="468">
        <v>90143</v>
      </c>
      <c r="K287" s="469">
        <f t="shared" si="49"/>
        <v>16</v>
      </c>
      <c r="L287" s="469">
        <f t="shared" si="50"/>
        <v>16</v>
      </c>
      <c r="M287" s="467">
        <v>90171</v>
      </c>
      <c r="N287" s="469">
        <f t="shared" si="51"/>
        <v>28</v>
      </c>
      <c r="O287" s="470">
        <f t="shared" si="52"/>
        <v>79</v>
      </c>
      <c r="P287" s="469">
        <f t="shared" si="53"/>
        <v>16</v>
      </c>
      <c r="Q287" s="498">
        <f>+O287-P287</f>
        <v>63</v>
      </c>
      <c r="R287" s="486" t="s">
        <v>75</v>
      </c>
      <c r="S287" s="472" t="s">
        <v>76</v>
      </c>
      <c r="T287" s="472" t="s">
        <v>29</v>
      </c>
      <c r="U287" s="466" t="s">
        <v>30</v>
      </c>
      <c r="V287" s="473">
        <v>10</v>
      </c>
      <c r="W287" s="473">
        <f t="shared" si="58"/>
        <v>7.9</v>
      </c>
      <c r="X287" s="474">
        <f>W287*19.39</f>
        <v>153.18100000000001</v>
      </c>
      <c r="Y287" s="477" t="s">
        <v>77</v>
      </c>
    </row>
    <row r="288" spans="1:25">
      <c r="A288" s="464">
        <v>44335</v>
      </c>
      <c r="B288" s="465" t="s">
        <v>25</v>
      </c>
      <c r="C288" s="465" t="s">
        <v>26</v>
      </c>
      <c r="D288" s="466" t="s">
        <v>41</v>
      </c>
      <c r="E288" s="467">
        <v>104039</v>
      </c>
      <c r="F288" s="468">
        <v>104064</v>
      </c>
      <c r="G288" s="469">
        <f t="shared" ref="G288:G346" si="59">F288-E288</f>
        <v>25</v>
      </c>
      <c r="H288" s="468">
        <v>104064</v>
      </c>
      <c r="I288" s="469">
        <f t="shared" ref="I288:I346" si="60">H288-F288</f>
        <v>0</v>
      </c>
      <c r="J288" s="468">
        <v>104098</v>
      </c>
      <c r="K288" s="469">
        <f t="shared" ref="K288:K346" si="61">J288-H288</f>
        <v>34</v>
      </c>
      <c r="L288" s="469">
        <f t="shared" ref="L288:L337" si="62">J288-F288</f>
        <v>34</v>
      </c>
      <c r="M288" s="468">
        <v>104105</v>
      </c>
      <c r="N288" s="469">
        <f t="shared" ref="N288:N346" si="63">M288-J288</f>
        <v>7</v>
      </c>
      <c r="O288" s="470">
        <f t="shared" ref="O288:O346" si="64">+M288-E288</f>
        <v>66</v>
      </c>
      <c r="P288" s="469">
        <f t="shared" ref="P288:P346" si="65">L288</f>
        <v>34</v>
      </c>
      <c r="Q288" s="469">
        <f t="shared" ref="Q288:Q346" si="66">+O288-P288</f>
        <v>32</v>
      </c>
      <c r="R288" s="471" t="s">
        <v>27</v>
      </c>
      <c r="S288" s="472" t="s">
        <v>28</v>
      </c>
      <c r="T288" s="472" t="s">
        <v>29</v>
      </c>
      <c r="U288" s="466" t="s">
        <v>30</v>
      </c>
      <c r="V288" s="473">
        <v>13</v>
      </c>
      <c r="W288" s="473">
        <f t="shared" si="58"/>
        <v>5.0769230769230766</v>
      </c>
      <c r="X288" s="474">
        <f>W288*20.09</f>
        <v>101.99538461538461</v>
      </c>
      <c r="Y288" s="475" t="s">
        <v>31</v>
      </c>
    </row>
    <row r="289" spans="1:25">
      <c r="A289" s="464">
        <v>44336</v>
      </c>
      <c r="B289" s="465" t="s">
        <v>25</v>
      </c>
      <c r="C289" s="465" t="s">
        <v>26</v>
      </c>
      <c r="D289" s="466" t="s">
        <v>78</v>
      </c>
      <c r="E289" s="468">
        <v>104105</v>
      </c>
      <c r="F289" s="468">
        <v>104113</v>
      </c>
      <c r="G289" s="469">
        <f t="shared" si="59"/>
        <v>8</v>
      </c>
      <c r="H289" s="468">
        <v>104113</v>
      </c>
      <c r="I289" s="469">
        <f t="shared" si="60"/>
        <v>0</v>
      </c>
      <c r="J289" s="468">
        <v>104144</v>
      </c>
      <c r="K289" s="469">
        <f t="shared" si="61"/>
        <v>31</v>
      </c>
      <c r="L289" s="469">
        <f t="shared" si="62"/>
        <v>31</v>
      </c>
      <c r="M289" s="468">
        <v>104144</v>
      </c>
      <c r="N289" s="469">
        <f t="shared" si="63"/>
        <v>0</v>
      </c>
      <c r="O289" s="470">
        <f t="shared" si="64"/>
        <v>39</v>
      </c>
      <c r="P289" s="469">
        <f t="shared" si="65"/>
        <v>31</v>
      </c>
      <c r="Q289" s="469">
        <f t="shared" si="66"/>
        <v>8</v>
      </c>
      <c r="R289" s="471" t="s">
        <v>27</v>
      </c>
      <c r="S289" s="472" t="s">
        <v>28</v>
      </c>
      <c r="T289" s="472" t="s">
        <v>29</v>
      </c>
      <c r="U289" s="466" t="s">
        <v>30</v>
      </c>
      <c r="V289" s="473">
        <v>13</v>
      </c>
      <c r="W289" s="473">
        <f t="shared" si="58"/>
        <v>3</v>
      </c>
      <c r="X289" s="474">
        <f>W289*20.09</f>
        <v>60.269999999999996</v>
      </c>
      <c r="Y289" s="475" t="s">
        <v>31</v>
      </c>
    </row>
    <row r="290" spans="1:25">
      <c r="A290" s="464">
        <v>44336</v>
      </c>
      <c r="B290" s="465" t="s">
        <v>25</v>
      </c>
      <c r="C290" s="465" t="s">
        <v>26</v>
      </c>
      <c r="D290" s="466" t="s">
        <v>102</v>
      </c>
      <c r="E290" s="468">
        <v>104144</v>
      </c>
      <c r="F290" s="468">
        <v>104157</v>
      </c>
      <c r="G290" s="469">
        <f t="shared" si="59"/>
        <v>13</v>
      </c>
      <c r="H290" s="468">
        <v>104157</v>
      </c>
      <c r="I290" s="469">
        <f t="shared" si="60"/>
        <v>0</v>
      </c>
      <c r="J290" s="468">
        <v>104159</v>
      </c>
      <c r="K290" s="469">
        <f t="shared" si="61"/>
        <v>2</v>
      </c>
      <c r="L290" s="469">
        <f t="shared" si="62"/>
        <v>2</v>
      </c>
      <c r="M290" s="467">
        <v>104168</v>
      </c>
      <c r="N290" s="469">
        <f t="shared" si="63"/>
        <v>9</v>
      </c>
      <c r="O290" s="470">
        <f t="shared" si="64"/>
        <v>24</v>
      </c>
      <c r="P290" s="469">
        <f t="shared" si="65"/>
        <v>2</v>
      </c>
      <c r="Q290" s="469">
        <f t="shared" si="66"/>
        <v>22</v>
      </c>
      <c r="R290" s="471" t="s">
        <v>27</v>
      </c>
      <c r="S290" s="472" t="s">
        <v>28</v>
      </c>
      <c r="T290" s="472" t="s">
        <v>29</v>
      </c>
      <c r="U290" s="466" t="s">
        <v>30</v>
      </c>
      <c r="V290" s="473">
        <v>13</v>
      </c>
      <c r="W290" s="473">
        <f t="shared" si="58"/>
        <v>1.8461538461538463</v>
      </c>
      <c r="X290" s="477">
        <f>W290*20.09</f>
        <v>37.089230769230774</v>
      </c>
      <c r="Y290" s="475" t="s">
        <v>31</v>
      </c>
    </row>
    <row r="291" spans="1:25">
      <c r="A291" s="464">
        <v>44335</v>
      </c>
      <c r="B291" s="465" t="s">
        <v>35</v>
      </c>
      <c r="C291" s="465" t="s">
        <v>26</v>
      </c>
      <c r="D291" s="466" t="s">
        <v>32</v>
      </c>
      <c r="E291" s="467">
        <v>56557</v>
      </c>
      <c r="F291" s="468">
        <v>56575</v>
      </c>
      <c r="G291" s="469">
        <f t="shared" si="59"/>
        <v>18</v>
      </c>
      <c r="H291" s="468">
        <v>56575</v>
      </c>
      <c r="I291" s="469">
        <f t="shared" si="60"/>
        <v>0</v>
      </c>
      <c r="J291" s="468">
        <v>56604</v>
      </c>
      <c r="K291" s="469">
        <f t="shared" si="61"/>
        <v>29</v>
      </c>
      <c r="L291" s="469">
        <f t="shared" si="62"/>
        <v>29</v>
      </c>
      <c r="M291" s="468">
        <v>56605</v>
      </c>
      <c r="N291" s="469">
        <f t="shared" si="63"/>
        <v>1</v>
      </c>
      <c r="O291" s="470">
        <f t="shared" si="64"/>
        <v>48</v>
      </c>
      <c r="P291" s="469">
        <f t="shared" si="65"/>
        <v>29</v>
      </c>
      <c r="Q291" s="469">
        <f t="shared" si="66"/>
        <v>19</v>
      </c>
      <c r="R291" s="476" t="s">
        <v>37</v>
      </c>
      <c r="S291" s="472" t="s">
        <v>38</v>
      </c>
      <c r="T291" s="472" t="s">
        <v>29</v>
      </c>
      <c r="U291" s="466" t="s">
        <v>30</v>
      </c>
      <c r="V291" s="473">
        <v>12</v>
      </c>
      <c r="W291" s="473">
        <f t="shared" si="58"/>
        <v>4</v>
      </c>
      <c r="X291" s="474">
        <f>W291*19.99</f>
        <v>79.959999999999994</v>
      </c>
      <c r="Y291" s="477" t="s">
        <v>39</v>
      </c>
    </row>
    <row r="292" spans="1:25">
      <c r="A292" s="464">
        <v>44335</v>
      </c>
      <c r="B292" s="465" t="s">
        <v>35</v>
      </c>
      <c r="C292" s="465" t="s">
        <v>26</v>
      </c>
      <c r="D292" s="466" t="s">
        <v>142</v>
      </c>
      <c r="E292" s="468">
        <v>56605</v>
      </c>
      <c r="F292" s="468">
        <v>56605</v>
      </c>
      <c r="G292" s="469">
        <f t="shared" si="59"/>
        <v>0</v>
      </c>
      <c r="H292" s="468">
        <v>56605</v>
      </c>
      <c r="I292" s="469">
        <f t="shared" si="60"/>
        <v>0</v>
      </c>
      <c r="J292" s="468">
        <v>56625</v>
      </c>
      <c r="K292" s="469">
        <f t="shared" si="61"/>
        <v>20</v>
      </c>
      <c r="L292" s="469">
        <f t="shared" si="62"/>
        <v>20</v>
      </c>
      <c r="M292" s="468">
        <v>56635</v>
      </c>
      <c r="N292" s="469">
        <f t="shared" si="63"/>
        <v>10</v>
      </c>
      <c r="O292" s="470">
        <f t="shared" si="64"/>
        <v>30</v>
      </c>
      <c r="P292" s="469">
        <f t="shared" si="65"/>
        <v>20</v>
      </c>
      <c r="Q292" s="469">
        <f t="shared" si="66"/>
        <v>10</v>
      </c>
      <c r="R292" s="476" t="s">
        <v>37</v>
      </c>
      <c r="S292" s="472" t="s">
        <v>38</v>
      </c>
      <c r="T292" s="472" t="s">
        <v>29</v>
      </c>
      <c r="U292" s="466" t="s">
        <v>30</v>
      </c>
      <c r="V292" s="473">
        <v>12</v>
      </c>
      <c r="W292" s="473">
        <f t="shared" si="58"/>
        <v>2.5</v>
      </c>
      <c r="X292" s="474">
        <f>W292*19.99</f>
        <v>49.974999999999994</v>
      </c>
      <c r="Y292" s="477" t="s">
        <v>39</v>
      </c>
    </row>
    <row r="293" spans="1:25">
      <c r="A293" s="464">
        <v>44336</v>
      </c>
      <c r="B293" s="465" t="s">
        <v>35</v>
      </c>
      <c r="C293" s="465" t="s">
        <v>26</v>
      </c>
      <c r="D293" s="466" t="s">
        <v>144</v>
      </c>
      <c r="E293" s="468">
        <v>56635</v>
      </c>
      <c r="F293" s="468">
        <v>56645</v>
      </c>
      <c r="G293" s="469">
        <f t="shared" si="59"/>
        <v>10</v>
      </c>
      <c r="H293" s="468">
        <v>56645</v>
      </c>
      <c r="I293" s="469">
        <f t="shared" si="60"/>
        <v>0</v>
      </c>
      <c r="J293" s="468">
        <v>56655</v>
      </c>
      <c r="K293" s="469">
        <f t="shared" si="61"/>
        <v>10</v>
      </c>
      <c r="L293" s="469">
        <f t="shared" si="62"/>
        <v>10</v>
      </c>
      <c r="M293" s="468">
        <v>56670</v>
      </c>
      <c r="N293" s="469">
        <f t="shared" si="63"/>
        <v>15</v>
      </c>
      <c r="O293" s="470">
        <f t="shared" si="64"/>
        <v>35</v>
      </c>
      <c r="P293" s="469">
        <f t="shared" si="65"/>
        <v>10</v>
      </c>
      <c r="Q293" s="469">
        <f t="shared" si="66"/>
        <v>25</v>
      </c>
      <c r="R293" s="476" t="s">
        <v>37</v>
      </c>
      <c r="S293" s="472" t="s">
        <v>38</v>
      </c>
      <c r="T293" s="472" t="s">
        <v>29</v>
      </c>
      <c r="U293" s="466" t="s">
        <v>30</v>
      </c>
      <c r="V293" s="473">
        <v>12</v>
      </c>
      <c r="W293" s="473">
        <f t="shared" si="58"/>
        <v>2.9166666666666665</v>
      </c>
      <c r="X293" s="474">
        <f>W293*19.99</f>
        <v>58.30416666666666</v>
      </c>
      <c r="Y293" s="477" t="s">
        <v>39</v>
      </c>
    </row>
    <row r="294" spans="1:25">
      <c r="A294" s="464">
        <v>44336</v>
      </c>
      <c r="B294" s="465" t="s">
        <v>35</v>
      </c>
      <c r="C294" s="465" t="s">
        <v>26</v>
      </c>
      <c r="D294" s="466" t="s">
        <v>34</v>
      </c>
      <c r="E294" s="468">
        <v>56670</v>
      </c>
      <c r="F294" s="468">
        <v>56674</v>
      </c>
      <c r="G294" s="469">
        <f t="shared" si="59"/>
        <v>4</v>
      </c>
      <c r="H294" s="468">
        <v>56674</v>
      </c>
      <c r="I294" s="469">
        <f t="shared" si="60"/>
        <v>0</v>
      </c>
      <c r="J294" s="468">
        <v>56694</v>
      </c>
      <c r="K294" s="469">
        <f t="shared" si="61"/>
        <v>20</v>
      </c>
      <c r="L294" s="469">
        <f t="shared" si="62"/>
        <v>20</v>
      </c>
      <c r="M294" s="467">
        <v>56710</v>
      </c>
      <c r="N294" s="469">
        <f t="shared" si="63"/>
        <v>16</v>
      </c>
      <c r="O294" s="470">
        <f t="shared" si="64"/>
        <v>40</v>
      </c>
      <c r="P294" s="469">
        <f t="shared" si="65"/>
        <v>20</v>
      </c>
      <c r="Q294" s="469">
        <f t="shared" si="66"/>
        <v>20</v>
      </c>
      <c r="R294" s="476" t="s">
        <v>37</v>
      </c>
      <c r="S294" s="472" t="s">
        <v>38</v>
      </c>
      <c r="T294" s="472" t="s">
        <v>29</v>
      </c>
      <c r="U294" s="466" t="s">
        <v>30</v>
      </c>
      <c r="V294" s="473">
        <v>12</v>
      </c>
      <c r="W294" s="473">
        <f t="shared" si="58"/>
        <v>3.3333333333333335</v>
      </c>
      <c r="X294" s="474">
        <f>W294*19.99</f>
        <v>66.633333333333326</v>
      </c>
      <c r="Y294" s="477" t="s">
        <v>39</v>
      </c>
    </row>
    <row r="295" spans="1:25">
      <c r="A295" s="464">
        <v>44335</v>
      </c>
      <c r="B295" s="465" t="s">
        <v>42</v>
      </c>
      <c r="C295" s="465" t="s">
        <v>26</v>
      </c>
      <c r="D295" s="466" t="s">
        <v>43</v>
      </c>
      <c r="E295" s="467">
        <v>42477</v>
      </c>
      <c r="F295" s="468">
        <v>42497</v>
      </c>
      <c r="G295" s="469">
        <f t="shared" si="59"/>
        <v>20</v>
      </c>
      <c r="H295" s="468">
        <v>42497</v>
      </c>
      <c r="I295" s="469">
        <f t="shared" si="60"/>
        <v>0</v>
      </c>
      <c r="J295" s="468">
        <v>42511</v>
      </c>
      <c r="K295" s="469">
        <f t="shared" si="61"/>
        <v>14</v>
      </c>
      <c r="L295" s="469">
        <f t="shared" si="62"/>
        <v>14</v>
      </c>
      <c r="M295" s="468">
        <v>42511</v>
      </c>
      <c r="N295" s="469">
        <f t="shared" si="63"/>
        <v>0</v>
      </c>
      <c r="O295" s="470">
        <f t="shared" si="64"/>
        <v>34</v>
      </c>
      <c r="P295" s="469">
        <f t="shared" si="65"/>
        <v>14</v>
      </c>
      <c r="Q295" s="469">
        <f t="shared" si="66"/>
        <v>20</v>
      </c>
      <c r="R295" s="478" t="s">
        <v>44</v>
      </c>
      <c r="S295" s="472" t="s">
        <v>45</v>
      </c>
      <c r="T295" s="472" t="s">
        <v>29</v>
      </c>
      <c r="U295" s="466" t="s">
        <v>30</v>
      </c>
      <c r="V295" s="473">
        <v>15</v>
      </c>
      <c r="W295" s="473">
        <f t="shared" si="58"/>
        <v>2.2666666666666666</v>
      </c>
      <c r="X295" s="474">
        <f>W295*19.45</f>
        <v>44.086666666666666</v>
      </c>
      <c r="Y295" s="477" t="s">
        <v>46</v>
      </c>
    </row>
    <row r="296" spans="1:25">
      <c r="A296" s="464">
        <v>44335</v>
      </c>
      <c r="B296" s="465" t="s">
        <v>42</v>
      </c>
      <c r="C296" s="465" t="s">
        <v>26</v>
      </c>
      <c r="D296" s="466" t="s">
        <v>135</v>
      </c>
      <c r="E296" s="468">
        <v>42511</v>
      </c>
      <c r="F296" s="468">
        <v>42525</v>
      </c>
      <c r="G296" s="469">
        <f t="shared" si="59"/>
        <v>14</v>
      </c>
      <c r="H296" s="468">
        <v>42525</v>
      </c>
      <c r="I296" s="469">
        <f t="shared" si="60"/>
        <v>0</v>
      </c>
      <c r="J296" s="468">
        <v>42546</v>
      </c>
      <c r="K296" s="469">
        <f t="shared" si="61"/>
        <v>21</v>
      </c>
      <c r="L296" s="469">
        <f t="shared" si="62"/>
        <v>21</v>
      </c>
      <c r="M296" s="468">
        <v>42550</v>
      </c>
      <c r="N296" s="469">
        <f t="shared" si="63"/>
        <v>4</v>
      </c>
      <c r="O296" s="470">
        <f t="shared" si="64"/>
        <v>39</v>
      </c>
      <c r="P296" s="469">
        <f t="shared" si="65"/>
        <v>21</v>
      </c>
      <c r="Q296" s="469">
        <f t="shared" si="66"/>
        <v>18</v>
      </c>
      <c r="R296" s="478" t="s">
        <v>44</v>
      </c>
      <c r="S296" s="472" t="s">
        <v>45</v>
      </c>
      <c r="T296" s="472" t="s">
        <v>29</v>
      </c>
      <c r="U296" s="466" t="s">
        <v>30</v>
      </c>
      <c r="V296" s="473">
        <v>15</v>
      </c>
      <c r="W296" s="473">
        <f t="shared" si="58"/>
        <v>2.6</v>
      </c>
      <c r="X296" s="474">
        <f>W296*19.45</f>
        <v>50.57</v>
      </c>
      <c r="Y296" s="477" t="s">
        <v>46</v>
      </c>
    </row>
    <row r="297" spans="1:25">
      <c r="A297" s="464">
        <v>44336</v>
      </c>
      <c r="B297" s="465" t="s">
        <v>42</v>
      </c>
      <c r="C297" s="465" t="s">
        <v>26</v>
      </c>
      <c r="D297" s="466" t="s">
        <v>79</v>
      </c>
      <c r="E297" s="468">
        <v>42550</v>
      </c>
      <c r="F297" s="468">
        <v>42564</v>
      </c>
      <c r="G297" s="469">
        <f t="shared" si="59"/>
        <v>14</v>
      </c>
      <c r="H297" s="468">
        <v>42564</v>
      </c>
      <c r="I297" s="469">
        <f t="shared" si="60"/>
        <v>0</v>
      </c>
      <c r="J297" s="468">
        <v>42578</v>
      </c>
      <c r="K297" s="469">
        <f t="shared" si="61"/>
        <v>14</v>
      </c>
      <c r="L297" s="469">
        <f t="shared" si="62"/>
        <v>14</v>
      </c>
      <c r="M297" s="468">
        <v>42578</v>
      </c>
      <c r="N297" s="469">
        <f t="shared" si="63"/>
        <v>0</v>
      </c>
      <c r="O297" s="470">
        <f t="shared" si="64"/>
        <v>28</v>
      </c>
      <c r="P297" s="469">
        <f t="shared" si="65"/>
        <v>14</v>
      </c>
      <c r="Q297" s="469">
        <f t="shared" si="66"/>
        <v>14</v>
      </c>
      <c r="R297" s="478" t="s">
        <v>44</v>
      </c>
      <c r="S297" s="472" t="s">
        <v>45</v>
      </c>
      <c r="T297" s="472" t="s">
        <v>29</v>
      </c>
      <c r="U297" s="466" t="s">
        <v>30</v>
      </c>
      <c r="V297" s="473">
        <v>15</v>
      </c>
      <c r="W297" s="473">
        <f t="shared" si="58"/>
        <v>1.8666666666666667</v>
      </c>
      <c r="X297" s="474">
        <f>W297*19.45</f>
        <v>36.306666666666665</v>
      </c>
      <c r="Y297" s="477" t="s">
        <v>46</v>
      </c>
    </row>
    <row r="298" spans="1:25">
      <c r="A298" s="464">
        <v>44336</v>
      </c>
      <c r="B298" s="465" t="s">
        <v>42</v>
      </c>
      <c r="C298" s="465" t="s">
        <v>26</v>
      </c>
      <c r="D298" s="480" t="s">
        <v>107</v>
      </c>
      <c r="E298" s="468">
        <v>42578</v>
      </c>
      <c r="F298" s="468">
        <v>42613</v>
      </c>
      <c r="G298" s="469">
        <f t="shared" si="59"/>
        <v>35</v>
      </c>
      <c r="H298" s="468">
        <v>42613</v>
      </c>
      <c r="I298" s="469">
        <f t="shared" si="60"/>
        <v>0</v>
      </c>
      <c r="J298" s="468">
        <v>42632</v>
      </c>
      <c r="K298" s="469">
        <f t="shared" si="61"/>
        <v>19</v>
      </c>
      <c r="L298" s="469">
        <f t="shared" si="62"/>
        <v>19</v>
      </c>
      <c r="M298" s="467">
        <v>42651</v>
      </c>
      <c r="N298" s="469">
        <f t="shared" si="63"/>
        <v>19</v>
      </c>
      <c r="O298" s="470">
        <f t="shared" si="64"/>
        <v>73</v>
      </c>
      <c r="P298" s="469">
        <f t="shared" si="65"/>
        <v>19</v>
      </c>
      <c r="Q298" s="498">
        <f t="shared" si="66"/>
        <v>54</v>
      </c>
      <c r="R298" s="478" t="s">
        <v>44</v>
      </c>
      <c r="S298" s="472" t="s">
        <v>45</v>
      </c>
      <c r="T298" s="472" t="s">
        <v>29</v>
      </c>
      <c r="U298" s="466" t="s">
        <v>30</v>
      </c>
      <c r="V298" s="473">
        <v>15</v>
      </c>
      <c r="W298" s="473">
        <f t="shared" si="58"/>
        <v>4.8666666666666663</v>
      </c>
      <c r="X298" s="474">
        <f>W298*19.45</f>
        <v>94.656666666666652</v>
      </c>
      <c r="Y298" s="477" t="s">
        <v>46</v>
      </c>
    </row>
    <row r="299" spans="1:25">
      <c r="A299" s="464">
        <v>44335</v>
      </c>
      <c r="B299" s="465" t="s">
        <v>48</v>
      </c>
      <c r="C299" s="465" t="s">
        <v>26</v>
      </c>
      <c r="D299" s="466" t="s">
        <v>49</v>
      </c>
      <c r="E299" s="467">
        <v>60419</v>
      </c>
      <c r="F299" s="468">
        <v>60425</v>
      </c>
      <c r="G299" s="469">
        <f t="shared" si="59"/>
        <v>6</v>
      </c>
      <c r="H299" s="468">
        <v>60425</v>
      </c>
      <c r="I299" s="469">
        <f t="shared" si="60"/>
        <v>0</v>
      </c>
      <c r="J299" s="468">
        <v>60441</v>
      </c>
      <c r="K299" s="469">
        <f t="shared" si="61"/>
        <v>16</v>
      </c>
      <c r="L299" s="469">
        <f t="shared" si="62"/>
        <v>16</v>
      </c>
      <c r="M299" s="468">
        <v>60444</v>
      </c>
      <c r="N299" s="469">
        <f t="shared" si="63"/>
        <v>3</v>
      </c>
      <c r="O299" s="470">
        <f t="shared" si="64"/>
        <v>25</v>
      </c>
      <c r="P299" s="469">
        <f t="shared" si="65"/>
        <v>16</v>
      </c>
      <c r="Q299" s="469">
        <f t="shared" si="66"/>
        <v>9</v>
      </c>
      <c r="R299" s="479" t="s">
        <v>50</v>
      </c>
      <c r="S299" s="472" t="s">
        <v>51</v>
      </c>
      <c r="T299" s="472" t="s">
        <v>29</v>
      </c>
      <c r="U299" s="466" t="s">
        <v>30</v>
      </c>
      <c r="V299" s="473">
        <v>8</v>
      </c>
      <c r="W299" s="473">
        <f t="shared" si="58"/>
        <v>3.125</v>
      </c>
      <c r="X299" s="477">
        <f>W299*21.35</f>
        <v>66.71875</v>
      </c>
      <c r="Y299" s="475" t="s">
        <v>52</v>
      </c>
    </row>
    <row r="300" spans="1:25">
      <c r="A300" s="464">
        <v>44336</v>
      </c>
      <c r="B300" s="480" t="s">
        <v>48</v>
      </c>
      <c r="C300" s="465" t="s">
        <v>26</v>
      </c>
      <c r="D300" s="480" t="s">
        <v>53</v>
      </c>
      <c r="E300" s="468">
        <v>60444</v>
      </c>
      <c r="F300" s="468">
        <v>60447</v>
      </c>
      <c r="G300" s="469">
        <f t="shared" si="59"/>
        <v>3</v>
      </c>
      <c r="H300" s="468">
        <v>60447</v>
      </c>
      <c r="I300" s="469">
        <f t="shared" si="60"/>
        <v>0</v>
      </c>
      <c r="J300" s="468">
        <v>60469</v>
      </c>
      <c r="K300" s="469">
        <f t="shared" si="61"/>
        <v>22</v>
      </c>
      <c r="L300" s="469">
        <f t="shared" si="62"/>
        <v>22</v>
      </c>
      <c r="M300" s="467">
        <v>60488</v>
      </c>
      <c r="N300" s="469">
        <f t="shared" si="63"/>
        <v>19</v>
      </c>
      <c r="O300" s="470">
        <f t="shared" si="64"/>
        <v>44</v>
      </c>
      <c r="P300" s="469">
        <f t="shared" si="65"/>
        <v>22</v>
      </c>
      <c r="Q300" s="469">
        <f t="shared" si="66"/>
        <v>22</v>
      </c>
      <c r="R300" s="479" t="s">
        <v>50</v>
      </c>
      <c r="S300" s="472" t="s">
        <v>51</v>
      </c>
      <c r="T300" s="472" t="s">
        <v>29</v>
      </c>
      <c r="U300" s="466" t="s">
        <v>30</v>
      </c>
      <c r="V300" s="473">
        <v>8</v>
      </c>
      <c r="W300" s="473">
        <f t="shared" si="58"/>
        <v>5.5</v>
      </c>
      <c r="X300" s="477">
        <f>W300*21.35</f>
        <v>117.42500000000001</v>
      </c>
      <c r="Y300" s="475" t="s">
        <v>52</v>
      </c>
    </row>
    <row r="301" spans="1:25">
      <c r="A301" s="464">
        <v>44335</v>
      </c>
      <c r="B301" s="465" t="s">
        <v>55</v>
      </c>
      <c r="C301" s="465" t="s">
        <v>26</v>
      </c>
      <c r="D301" s="466" t="s">
        <v>56</v>
      </c>
      <c r="E301" s="467">
        <v>111831</v>
      </c>
      <c r="F301" s="468">
        <v>111847</v>
      </c>
      <c r="G301" s="469">
        <f t="shared" si="59"/>
        <v>16</v>
      </c>
      <c r="H301" s="468">
        <v>111847</v>
      </c>
      <c r="I301" s="469">
        <f t="shared" si="60"/>
        <v>0</v>
      </c>
      <c r="J301" s="468">
        <v>111861</v>
      </c>
      <c r="K301" s="469">
        <f t="shared" si="61"/>
        <v>14</v>
      </c>
      <c r="L301" s="469">
        <f t="shared" si="62"/>
        <v>14</v>
      </c>
      <c r="M301" s="468">
        <v>111865</v>
      </c>
      <c r="N301" s="469">
        <f t="shared" si="63"/>
        <v>4</v>
      </c>
      <c r="O301" s="468">
        <f t="shared" si="64"/>
        <v>34</v>
      </c>
      <c r="P301" s="469">
        <f t="shared" si="65"/>
        <v>14</v>
      </c>
      <c r="Q301" s="469">
        <f t="shared" si="66"/>
        <v>20</v>
      </c>
      <c r="R301" s="481" t="s">
        <v>57</v>
      </c>
      <c r="S301" s="472" t="s">
        <v>51</v>
      </c>
      <c r="T301" s="472" t="s">
        <v>29</v>
      </c>
      <c r="U301" s="465" t="s">
        <v>30</v>
      </c>
      <c r="V301" s="482">
        <v>7</v>
      </c>
      <c r="W301" s="482">
        <f t="shared" si="58"/>
        <v>4.8571428571428568</v>
      </c>
      <c r="X301" s="483">
        <f>W301*21.59</f>
        <v>104.86571428571428</v>
      </c>
      <c r="Y301" s="483" t="s">
        <v>58</v>
      </c>
    </row>
    <row r="302" spans="1:25">
      <c r="A302" s="464">
        <v>44336</v>
      </c>
      <c r="B302" s="465" t="s">
        <v>55</v>
      </c>
      <c r="C302" s="465" t="s">
        <v>26</v>
      </c>
      <c r="D302" s="465" t="s">
        <v>59</v>
      </c>
      <c r="E302" s="468">
        <v>111865</v>
      </c>
      <c r="F302" s="468">
        <v>111869</v>
      </c>
      <c r="G302" s="469">
        <f t="shared" si="59"/>
        <v>4</v>
      </c>
      <c r="H302" s="468">
        <v>111869</v>
      </c>
      <c r="I302" s="469">
        <f t="shared" si="60"/>
        <v>0</v>
      </c>
      <c r="J302" s="468">
        <v>111890</v>
      </c>
      <c r="K302" s="469">
        <f t="shared" si="61"/>
        <v>21</v>
      </c>
      <c r="L302" s="469">
        <f t="shared" si="62"/>
        <v>21</v>
      </c>
      <c r="M302" s="467">
        <v>111909</v>
      </c>
      <c r="N302" s="469">
        <f t="shared" si="63"/>
        <v>19</v>
      </c>
      <c r="O302" s="470">
        <f t="shared" si="64"/>
        <v>44</v>
      </c>
      <c r="P302" s="469">
        <f t="shared" si="65"/>
        <v>21</v>
      </c>
      <c r="Q302" s="469">
        <f t="shared" si="66"/>
        <v>23</v>
      </c>
      <c r="R302" s="481" t="s">
        <v>57</v>
      </c>
      <c r="S302" s="472" t="s">
        <v>51</v>
      </c>
      <c r="T302" s="472" t="s">
        <v>29</v>
      </c>
      <c r="U302" s="466" t="s">
        <v>30</v>
      </c>
      <c r="V302" s="473">
        <v>7</v>
      </c>
      <c r="W302" s="473">
        <f t="shared" si="58"/>
        <v>6.2857142857142856</v>
      </c>
      <c r="X302" s="477">
        <f>W302*21.59</f>
        <v>135.70857142857142</v>
      </c>
      <c r="Y302" s="477" t="s">
        <v>58</v>
      </c>
    </row>
    <row r="303" spans="1:25">
      <c r="A303" s="464">
        <v>44335</v>
      </c>
      <c r="B303" s="465" t="s">
        <v>60</v>
      </c>
      <c r="C303" s="465" t="s">
        <v>26</v>
      </c>
      <c r="D303" s="465" t="s">
        <v>61</v>
      </c>
      <c r="E303" s="468">
        <v>175594</v>
      </c>
      <c r="F303" s="468">
        <v>175602</v>
      </c>
      <c r="G303" s="469">
        <f t="shared" si="59"/>
        <v>8</v>
      </c>
      <c r="H303" s="468">
        <v>175602</v>
      </c>
      <c r="I303" s="469">
        <f t="shared" si="60"/>
        <v>0</v>
      </c>
      <c r="J303" s="468">
        <v>175614</v>
      </c>
      <c r="K303" s="469">
        <f t="shared" si="61"/>
        <v>12</v>
      </c>
      <c r="L303" s="469">
        <f t="shared" si="62"/>
        <v>12</v>
      </c>
      <c r="M303" s="468">
        <v>175625</v>
      </c>
      <c r="N303" s="469">
        <f t="shared" si="63"/>
        <v>11</v>
      </c>
      <c r="O303" s="470">
        <f t="shared" si="64"/>
        <v>31</v>
      </c>
      <c r="P303" s="469">
        <f t="shared" si="65"/>
        <v>12</v>
      </c>
      <c r="Q303" s="469">
        <f t="shared" si="66"/>
        <v>19</v>
      </c>
      <c r="R303" s="484" t="s">
        <v>62</v>
      </c>
      <c r="S303" s="472" t="s">
        <v>51</v>
      </c>
      <c r="T303" s="472" t="s">
        <v>29</v>
      </c>
      <c r="U303" s="466" t="s">
        <v>30</v>
      </c>
      <c r="V303" s="473">
        <v>7</v>
      </c>
      <c r="W303" s="473">
        <f t="shared" si="58"/>
        <v>4.4285714285714288</v>
      </c>
      <c r="X303" s="477">
        <f>W303*19.85</f>
        <v>87.907142857142873</v>
      </c>
      <c r="Y303" s="483" t="s">
        <v>63</v>
      </c>
    </row>
    <row r="304" spans="1:25">
      <c r="A304" s="464">
        <v>44336</v>
      </c>
      <c r="B304" s="465" t="s">
        <v>60</v>
      </c>
      <c r="C304" s="465" t="s">
        <v>26</v>
      </c>
      <c r="D304" s="465" t="s">
        <v>64</v>
      </c>
      <c r="E304" s="468">
        <v>175625</v>
      </c>
      <c r="F304" s="468">
        <v>175637</v>
      </c>
      <c r="G304" s="469">
        <f t="shared" si="59"/>
        <v>12</v>
      </c>
      <c r="H304" s="468">
        <v>175637</v>
      </c>
      <c r="I304" s="469">
        <f t="shared" si="60"/>
        <v>0</v>
      </c>
      <c r="J304" s="468">
        <v>175649</v>
      </c>
      <c r="K304" s="469">
        <f t="shared" si="61"/>
        <v>12</v>
      </c>
      <c r="L304" s="469">
        <f t="shared" si="62"/>
        <v>12</v>
      </c>
      <c r="M304" s="467">
        <v>175657</v>
      </c>
      <c r="N304" s="469">
        <f t="shared" si="63"/>
        <v>8</v>
      </c>
      <c r="O304" s="470">
        <f t="shared" si="64"/>
        <v>32</v>
      </c>
      <c r="P304" s="469">
        <f t="shared" si="65"/>
        <v>12</v>
      </c>
      <c r="Q304" s="469">
        <f t="shared" si="66"/>
        <v>20</v>
      </c>
      <c r="R304" s="484" t="s">
        <v>62</v>
      </c>
      <c r="S304" s="472" t="s">
        <v>51</v>
      </c>
      <c r="T304" s="472" t="s">
        <v>29</v>
      </c>
      <c r="U304" s="466" t="s">
        <v>30</v>
      </c>
      <c r="V304" s="473">
        <v>7</v>
      </c>
      <c r="W304" s="473">
        <f t="shared" si="58"/>
        <v>4.5714285714285712</v>
      </c>
      <c r="X304" s="477">
        <f t="shared" ref="X304" si="67">W304*19.85</f>
        <v>90.742857142857147</v>
      </c>
      <c r="Y304" s="483" t="s">
        <v>65</v>
      </c>
    </row>
    <row r="305" spans="1:25">
      <c r="A305" s="464">
        <v>44335</v>
      </c>
      <c r="B305" s="480" t="s">
        <v>126</v>
      </c>
      <c r="C305" s="465" t="s">
        <v>26</v>
      </c>
      <c r="D305" s="466" t="s">
        <v>104</v>
      </c>
      <c r="E305" s="467">
        <v>183000</v>
      </c>
      <c r="F305" s="468">
        <v>183020</v>
      </c>
      <c r="G305" s="469">
        <f t="shared" si="59"/>
        <v>20</v>
      </c>
      <c r="H305" s="468">
        <v>183020</v>
      </c>
      <c r="I305" s="469">
        <f t="shared" si="60"/>
        <v>0</v>
      </c>
      <c r="J305" s="468">
        <v>183039</v>
      </c>
      <c r="K305" s="469">
        <f t="shared" si="61"/>
        <v>19</v>
      </c>
      <c r="L305" s="469">
        <f t="shared" si="62"/>
        <v>19</v>
      </c>
      <c r="M305" s="468">
        <v>183067</v>
      </c>
      <c r="N305" s="469">
        <f t="shared" si="63"/>
        <v>28</v>
      </c>
      <c r="O305" s="470">
        <f t="shared" si="64"/>
        <v>67</v>
      </c>
      <c r="P305" s="469">
        <f t="shared" si="65"/>
        <v>19</v>
      </c>
      <c r="Q305" s="498">
        <f t="shared" si="66"/>
        <v>48</v>
      </c>
      <c r="R305" s="489" t="s">
        <v>127</v>
      </c>
      <c r="S305" s="472" t="s">
        <v>28</v>
      </c>
      <c r="T305" s="472" t="s">
        <v>29</v>
      </c>
      <c r="U305" s="466" t="s">
        <v>30</v>
      </c>
      <c r="V305" s="473">
        <v>12</v>
      </c>
      <c r="W305" s="473">
        <f t="shared" si="58"/>
        <v>5.583333333333333</v>
      </c>
      <c r="X305" s="474">
        <f>W305*19.88</f>
        <v>110.99666666666666</v>
      </c>
      <c r="Y305" s="475" t="s">
        <v>128</v>
      </c>
    </row>
    <row r="306" spans="1:25">
      <c r="A306" s="464">
        <v>44336</v>
      </c>
      <c r="B306" s="480" t="s">
        <v>126</v>
      </c>
      <c r="C306" s="465" t="s">
        <v>26</v>
      </c>
      <c r="D306" s="466" t="s">
        <v>106</v>
      </c>
      <c r="E306" s="468">
        <v>183067</v>
      </c>
      <c r="F306" s="468">
        <v>183096</v>
      </c>
      <c r="G306" s="469">
        <f t="shared" si="59"/>
        <v>29</v>
      </c>
      <c r="H306" s="468">
        <v>183096</v>
      </c>
      <c r="I306" s="469">
        <f t="shared" si="60"/>
        <v>0</v>
      </c>
      <c r="J306" s="468">
        <v>183114</v>
      </c>
      <c r="K306" s="469">
        <f t="shared" si="61"/>
        <v>18</v>
      </c>
      <c r="L306" s="469">
        <f t="shared" si="62"/>
        <v>18</v>
      </c>
      <c r="M306" s="467">
        <v>183135</v>
      </c>
      <c r="N306" s="469">
        <f t="shared" si="63"/>
        <v>21</v>
      </c>
      <c r="O306" s="470">
        <f t="shared" si="64"/>
        <v>68</v>
      </c>
      <c r="P306" s="469">
        <f t="shared" si="65"/>
        <v>18</v>
      </c>
      <c r="Q306" s="498">
        <f t="shared" si="66"/>
        <v>50</v>
      </c>
      <c r="R306" s="489" t="s">
        <v>127</v>
      </c>
      <c r="S306" s="472" t="s">
        <v>28</v>
      </c>
      <c r="T306" s="472" t="s">
        <v>29</v>
      </c>
      <c r="U306" s="466" t="s">
        <v>30</v>
      </c>
      <c r="V306" s="473">
        <v>12</v>
      </c>
      <c r="W306" s="473">
        <f t="shared" si="58"/>
        <v>5.666666666666667</v>
      </c>
      <c r="X306" s="474">
        <f>W306*19.88</f>
        <v>112.65333333333334</v>
      </c>
      <c r="Y306" s="475" t="s">
        <v>128</v>
      </c>
    </row>
    <row r="307" spans="1:25">
      <c r="A307" s="464">
        <v>44335</v>
      </c>
      <c r="B307" s="465" t="s">
        <v>68</v>
      </c>
      <c r="C307" s="465" t="s">
        <v>26</v>
      </c>
      <c r="D307" s="466" t="s">
        <v>69</v>
      </c>
      <c r="E307" s="467">
        <v>232727</v>
      </c>
      <c r="F307" s="468">
        <v>232741</v>
      </c>
      <c r="G307" s="469">
        <f t="shared" si="59"/>
        <v>14</v>
      </c>
      <c r="H307" s="468">
        <v>232741</v>
      </c>
      <c r="I307" s="469">
        <f t="shared" si="60"/>
        <v>0</v>
      </c>
      <c r="J307" s="468">
        <v>232753</v>
      </c>
      <c r="K307" s="469">
        <f t="shared" si="61"/>
        <v>12</v>
      </c>
      <c r="L307" s="469">
        <f t="shared" si="62"/>
        <v>12</v>
      </c>
      <c r="M307" s="468">
        <v>232761</v>
      </c>
      <c r="N307" s="469">
        <f t="shared" si="63"/>
        <v>8</v>
      </c>
      <c r="O307" s="470">
        <f t="shared" si="64"/>
        <v>34</v>
      </c>
      <c r="P307" s="469">
        <f t="shared" si="65"/>
        <v>12</v>
      </c>
      <c r="Q307" s="469">
        <f t="shared" si="66"/>
        <v>22</v>
      </c>
      <c r="R307" s="485" t="s">
        <v>70</v>
      </c>
      <c r="S307" s="472" t="s">
        <v>51</v>
      </c>
      <c r="T307" s="472" t="s">
        <v>29</v>
      </c>
      <c r="U307" s="466" t="s">
        <v>30</v>
      </c>
      <c r="V307" s="473">
        <v>7</v>
      </c>
      <c r="W307" s="473">
        <f t="shared" si="58"/>
        <v>4.8571428571428568</v>
      </c>
      <c r="X307" s="477">
        <f>W307*19.99</f>
        <v>97.094285714285704</v>
      </c>
      <c r="Y307" s="477" t="s">
        <v>67</v>
      </c>
    </row>
    <row r="308" spans="1:25">
      <c r="A308" s="464">
        <v>44336</v>
      </c>
      <c r="B308" s="465" t="s">
        <v>68</v>
      </c>
      <c r="C308" s="465" t="s">
        <v>26</v>
      </c>
      <c r="D308" s="466" t="s">
        <v>71</v>
      </c>
      <c r="E308" s="468">
        <v>232761</v>
      </c>
      <c r="F308" s="468">
        <v>232770</v>
      </c>
      <c r="G308" s="469">
        <f t="shared" si="59"/>
        <v>9</v>
      </c>
      <c r="H308" s="468">
        <v>232770</v>
      </c>
      <c r="I308" s="469">
        <f t="shared" si="60"/>
        <v>0</v>
      </c>
      <c r="J308" s="468">
        <v>232781</v>
      </c>
      <c r="K308" s="469">
        <f t="shared" si="61"/>
        <v>11</v>
      </c>
      <c r="L308" s="469">
        <f t="shared" si="62"/>
        <v>11</v>
      </c>
      <c r="M308" s="467">
        <v>232797</v>
      </c>
      <c r="N308" s="469">
        <f t="shared" si="63"/>
        <v>16</v>
      </c>
      <c r="O308" s="470">
        <f t="shared" si="64"/>
        <v>36</v>
      </c>
      <c r="P308" s="469">
        <f t="shared" si="65"/>
        <v>11</v>
      </c>
      <c r="Q308" s="498">
        <f t="shared" si="66"/>
        <v>25</v>
      </c>
      <c r="R308" s="485" t="s">
        <v>70</v>
      </c>
      <c r="S308" s="472" t="s">
        <v>51</v>
      </c>
      <c r="T308" s="472" t="s">
        <v>29</v>
      </c>
      <c r="U308" s="466" t="s">
        <v>30</v>
      </c>
      <c r="V308" s="473">
        <v>7</v>
      </c>
      <c r="W308" s="473">
        <f t="shared" si="58"/>
        <v>5.1428571428571432</v>
      </c>
      <c r="X308" s="477">
        <f>W308*19.99</f>
        <v>102.80571428571429</v>
      </c>
      <c r="Y308" s="477" t="s">
        <v>67</v>
      </c>
    </row>
    <row r="309" spans="1:25">
      <c r="A309" s="464">
        <v>44335</v>
      </c>
      <c r="B309" s="465" t="s">
        <v>72</v>
      </c>
      <c r="C309" s="465" t="s">
        <v>26</v>
      </c>
      <c r="D309" s="466" t="s">
        <v>36</v>
      </c>
      <c r="E309" s="467">
        <v>90171</v>
      </c>
      <c r="F309" s="468">
        <v>90200</v>
      </c>
      <c r="G309" s="469">
        <f t="shared" si="59"/>
        <v>29</v>
      </c>
      <c r="H309" s="468">
        <v>90200</v>
      </c>
      <c r="I309" s="469">
        <f t="shared" si="60"/>
        <v>0</v>
      </c>
      <c r="J309" s="468">
        <v>90217</v>
      </c>
      <c r="K309" s="469">
        <f t="shared" si="61"/>
        <v>17</v>
      </c>
      <c r="L309" s="469">
        <f t="shared" si="62"/>
        <v>17</v>
      </c>
      <c r="M309" s="468">
        <v>90252</v>
      </c>
      <c r="N309" s="469">
        <f t="shared" si="63"/>
        <v>35</v>
      </c>
      <c r="O309" s="470">
        <f t="shared" si="64"/>
        <v>81</v>
      </c>
      <c r="P309" s="469">
        <f t="shared" si="65"/>
        <v>17</v>
      </c>
      <c r="Q309" s="498">
        <f t="shared" si="66"/>
        <v>64</v>
      </c>
      <c r="R309" s="486" t="s">
        <v>75</v>
      </c>
      <c r="S309" s="472" t="s">
        <v>76</v>
      </c>
      <c r="T309" s="472" t="s">
        <v>29</v>
      </c>
      <c r="U309" s="466" t="s">
        <v>30</v>
      </c>
      <c r="V309" s="473">
        <v>10</v>
      </c>
      <c r="W309" s="473">
        <f t="shared" si="58"/>
        <v>8.1</v>
      </c>
      <c r="X309" s="474">
        <f>W309*19.45</f>
        <v>157.54499999999999</v>
      </c>
      <c r="Y309" s="477" t="s">
        <v>77</v>
      </c>
    </row>
    <row r="310" spans="1:25">
      <c r="A310" s="464">
        <v>44336</v>
      </c>
      <c r="B310" s="465" t="s">
        <v>72</v>
      </c>
      <c r="C310" s="465" t="s">
        <v>26</v>
      </c>
      <c r="D310" s="466" t="s">
        <v>33</v>
      </c>
      <c r="E310" s="468">
        <v>90252</v>
      </c>
      <c r="F310" s="468">
        <v>90288</v>
      </c>
      <c r="G310" s="469">
        <f t="shared" si="59"/>
        <v>36</v>
      </c>
      <c r="H310" s="468">
        <v>90288</v>
      </c>
      <c r="I310" s="469">
        <f t="shared" si="60"/>
        <v>0</v>
      </c>
      <c r="J310" s="468">
        <v>90341</v>
      </c>
      <c r="K310" s="469">
        <f t="shared" si="61"/>
        <v>53</v>
      </c>
      <c r="L310" s="469">
        <f t="shared" si="62"/>
        <v>53</v>
      </c>
      <c r="M310" s="467">
        <v>90370</v>
      </c>
      <c r="N310" s="469">
        <f t="shared" si="63"/>
        <v>29</v>
      </c>
      <c r="O310" s="470">
        <f t="shared" si="64"/>
        <v>118</v>
      </c>
      <c r="P310" s="469">
        <f t="shared" si="65"/>
        <v>53</v>
      </c>
      <c r="Q310" s="498">
        <f t="shared" si="66"/>
        <v>65</v>
      </c>
      <c r="R310" s="486" t="s">
        <v>75</v>
      </c>
      <c r="S310" s="472" t="s">
        <v>76</v>
      </c>
      <c r="T310" s="472" t="s">
        <v>29</v>
      </c>
      <c r="U310" s="466" t="s">
        <v>30</v>
      </c>
      <c r="V310" s="473">
        <v>10</v>
      </c>
      <c r="W310" s="473">
        <f t="shared" si="58"/>
        <v>11.8</v>
      </c>
      <c r="X310" s="474">
        <f>W310*19.45</f>
        <v>229.51000000000002</v>
      </c>
      <c r="Y310" s="477" t="s">
        <v>77</v>
      </c>
    </row>
    <row r="311" spans="1:25">
      <c r="A311" s="464">
        <v>44336</v>
      </c>
      <c r="B311" s="465" t="s">
        <v>25</v>
      </c>
      <c r="C311" s="465" t="s">
        <v>26</v>
      </c>
      <c r="D311" s="466" t="s">
        <v>41</v>
      </c>
      <c r="E311" s="468">
        <v>104192</v>
      </c>
      <c r="F311" s="468">
        <v>104209</v>
      </c>
      <c r="G311" s="469">
        <f t="shared" si="59"/>
        <v>17</v>
      </c>
      <c r="H311" s="468">
        <v>104209</v>
      </c>
      <c r="I311" s="469">
        <f t="shared" si="60"/>
        <v>0</v>
      </c>
      <c r="J311" s="468">
        <v>104238</v>
      </c>
      <c r="K311" s="469">
        <f t="shared" si="61"/>
        <v>29</v>
      </c>
      <c r="L311" s="469">
        <f t="shared" si="62"/>
        <v>29</v>
      </c>
      <c r="M311" s="468">
        <v>104246</v>
      </c>
      <c r="N311" s="469">
        <f t="shared" si="63"/>
        <v>8</v>
      </c>
      <c r="O311" s="470">
        <f t="shared" si="64"/>
        <v>54</v>
      </c>
      <c r="P311" s="469">
        <f t="shared" si="65"/>
        <v>29</v>
      </c>
      <c r="Q311" s="469">
        <f t="shared" si="66"/>
        <v>25</v>
      </c>
      <c r="R311" s="471" t="s">
        <v>27</v>
      </c>
      <c r="S311" s="472" t="s">
        <v>28</v>
      </c>
      <c r="T311" s="472" t="s">
        <v>29</v>
      </c>
      <c r="U311" s="466" t="s">
        <v>30</v>
      </c>
      <c r="V311" s="473">
        <v>13</v>
      </c>
      <c r="W311" s="473">
        <f t="shared" si="58"/>
        <v>4.1538461538461542</v>
      </c>
      <c r="X311" s="474">
        <f t="shared" ref="X311:X315" si="68">W311*20.09</f>
        <v>83.450769230769239</v>
      </c>
      <c r="Y311" s="475" t="s">
        <v>31</v>
      </c>
    </row>
    <row r="312" spans="1:25">
      <c r="A312" s="464">
        <v>44337</v>
      </c>
      <c r="B312" s="465" t="s">
        <v>25</v>
      </c>
      <c r="C312" s="465" t="s">
        <v>26</v>
      </c>
      <c r="D312" s="466" t="s">
        <v>78</v>
      </c>
      <c r="E312" s="468">
        <v>104246</v>
      </c>
      <c r="F312" s="468">
        <v>104252</v>
      </c>
      <c r="G312" s="469">
        <f t="shared" si="59"/>
        <v>6</v>
      </c>
      <c r="H312" s="468">
        <v>104252</v>
      </c>
      <c r="I312" s="469">
        <f t="shared" si="60"/>
        <v>0</v>
      </c>
      <c r="J312" s="468">
        <v>104285</v>
      </c>
      <c r="K312" s="469">
        <f t="shared" si="61"/>
        <v>33</v>
      </c>
      <c r="L312" s="469">
        <f t="shared" si="62"/>
        <v>33</v>
      </c>
      <c r="M312" s="467">
        <v>104305</v>
      </c>
      <c r="N312" s="469">
        <f t="shared" si="63"/>
        <v>20</v>
      </c>
      <c r="O312" s="470">
        <f t="shared" si="64"/>
        <v>59</v>
      </c>
      <c r="P312" s="469">
        <f t="shared" si="65"/>
        <v>33</v>
      </c>
      <c r="Q312" s="469">
        <f t="shared" si="66"/>
        <v>26</v>
      </c>
      <c r="R312" s="471" t="s">
        <v>27</v>
      </c>
      <c r="S312" s="472" t="s">
        <v>28</v>
      </c>
      <c r="T312" s="472" t="s">
        <v>29</v>
      </c>
      <c r="U312" s="466" t="s">
        <v>30</v>
      </c>
      <c r="V312" s="473">
        <v>13</v>
      </c>
      <c r="W312" s="473">
        <f t="shared" si="58"/>
        <v>4.5384615384615383</v>
      </c>
      <c r="X312" s="474">
        <f t="shared" si="68"/>
        <v>91.177692307692311</v>
      </c>
      <c r="Y312" s="475" t="s">
        <v>31</v>
      </c>
    </row>
    <row r="313" spans="1:25">
      <c r="A313" s="464">
        <v>44336</v>
      </c>
      <c r="B313" s="465" t="s">
        <v>35</v>
      </c>
      <c r="C313" s="465" t="s">
        <v>26</v>
      </c>
      <c r="D313" s="466" t="s">
        <v>142</v>
      </c>
      <c r="E313" s="467">
        <v>56710</v>
      </c>
      <c r="F313" s="468">
        <v>56726</v>
      </c>
      <c r="G313" s="469">
        <f t="shared" si="59"/>
        <v>16</v>
      </c>
      <c r="H313" s="468">
        <v>56726</v>
      </c>
      <c r="I313" s="469">
        <f t="shared" si="60"/>
        <v>0</v>
      </c>
      <c r="J313" s="468">
        <v>56756</v>
      </c>
      <c r="K313" s="469">
        <f t="shared" si="61"/>
        <v>30</v>
      </c>
      <c r="L313" s="469">
        <f t="shared" si="62"/>
        <v>30</v>
      </c>
      <c r="M313" s="468">
        <v>56778</v>
      </c>
      <c r="N313" s="469">
        <f t="shared" si="63"/>
        <v>22</v>
      </c>
      <c r="O313" s="470">
        <f t="shared" si="64"/>
        <v>68</v>
      </c>
      <c r="P313" s="469">
        <f t="shared" si="65"/>
        <v>30</v>
      </c>
      <c r="Q313" s="498">
        <f t="shared" si="66"/>
        <v>38</v>
      </c>
      <c r="R313" s="476" t="s">
        <v>37</v>
      </c>
      <c r="S313" s="472" t="s">
        <v>38</v>
      </c>
      <c r="T313" s="472" t="s">
        <v>29</v>
      </c>
      <c r="U313" s="466" t="s">
        <v>30</v>
      </c>
      <c r="V313" s="473">
        <v>12</v>
      </c>
      <c r="W313" s="473">
        <f t="shared" si="58"/>
        <v>5.666666666666667</v>
      </c>
      <c r="X313" s="474">
        <f t="shared" si="68"/>
        <v>113.84333333333333</v>
      </c>
      <c r="Y313" s="477" t="s">
        <v>39</v>
      </c>
    </row>
    <row r="314" spans="1:25">
      <c r="A314" s="464">
        <v>44336</v>
      </c>
      <c r="B314" s="465" t="s">
        <v>35</v>
      </c>
      <c r="C314" s="465" t="s">
        <v>26</v>
      </c>
      <c r="D314" s="466" t="s">
        <v>94</v>
      </c>
      <c r="E314" s="468">
        <v>56778</v>
      </c>
      <c r="F314" s="468">
        <v>56778</v>
      </c>
      <c r="G314" s="469">
        <f t="shared" si="59"/>
        <v>0</v>
      </c>
      <c r="H314" s="468">
        <v>56778</v>
      </c>
      <c r="I314" s="469">
        <f t="shared" si="60"/>
        <v>0</v>
      </c>
      <c r="J314" s="468">
        <v>56792</v>
      </c>
      <c r="K314" s="469">
        <f t="shared" si="61"/>
        <v>14</v>
      </c>
      <c r="L314" s="469">
        <f t="shared" si="62"/>
        <v>14</v>
      </c>
      <c r="M314" s="468">
        <v>56797</v>
      </c>
      <c r="N314" s="469">
        <f t="shared" si="63"/>
        <v>5</v>
      </c>
      <c r="O314" s="470">
        <f t="shared" si="64"/>
        <v>19</v>
      </c>
      <c r="P314" s="469">
        <f t="shared" si="65"/>
        <v>14</v>
      </c>
      <c r="Q314" s="469">
        <f t="shared" si="66"/>
        <v>5</v>
      </c>
      <c r="R314" s="476" t="s">
        <v>37</v>
      </c>
      <c r="S314" s="472" t="s">
        <v>38</v>
      </c>
      <c r="T314" s="472" t="s">
        <v>29</v>
      </c>
      <c r="U314" s="466" t="s">
        <v>30</v>
      </c>
      <c r="V314" s="473">
        <v>12</v>
      </c>
      <c r="W314" s="473">
        <f t="shared" si="58"/>
        <v>1.5833333333333333</v>
      </c>
      <c r="X314" s="474">
        <f t="shared" si="68"/>
        <v>31.809166666666666</v>
      </c>
      <c r="Y314" s="477" t="s">
        <v>39</v>
      </c>
    </row>
    <row r="315" spans="1:25">
      <c r="A315" s="464">
        <v>44337</v>
      </c>
      <c r="B315" s="465" t="s">
        <v>35</v>
      </c>
      <c r="C315" s="465" t="s">
        <v>26</v>
      </c>
      <c r="D315" s="466" t="s">
        <v>34</v>
      </c>
      <c r="E315" s="468">
        <v>56797</v>
      </c>
      <c r="F315" s="468">
        <v>56813</v>
      </c>
      <c r="G315" s="469">
        <f t="shared" si="59"/>
        <v>16</v>
      </c>
      <c r="H315" s="468">
        <v>56813</v>
      </c>
      <c r="I315" s="469">
        <f t="shared" si="60"/>
        <v>0</v>
      </c>
      <c r="J315" s="468">
        <v>56847</v>
      </c>
      <c r="K315" s="469">
        <f t="shared" si="61"/>
        <v>34</v>
      </c>
      <c r="L315" s="469">
        <f t="shared" si="62"/>
        <v>34</v>
      </c>
      <c r="M315" s="467">
        <v>56863</v>
      </c>
      <c r="N315" s="469">
        <f t="shared" si="63"/>
        <v>16</v>
      </c>
      <c r="O315" s="470">
        <f t="shared" si="64"/>
        <v>66</v>
      </c>
      <c r="P315" s="469">
        <f t="shared" si="65"/>
        <v>34</v>
      </c>
      <c r="Q315" s="469">
        <f t="shared" si="66"/>
        <v>32</v>
      </c>
      <c r="R315" s="476" t="s">
        <v>37</v>
      </c>
      <c r="S315" s="472" t="s">
        <v>38</v>
      </c>
      <c r="T315" s="472" t="s">
        <v>29</v>
      </c>
      <c r="U315" s="466" t="s">
        <v>30</v>
      </c>
      <c r="V315" s="473">
        <v>12</v>
      </c>
      <c r="W315" s="473">
        <f t="shared" si="58"/>
        <v>5.5</v>
      </c>
      <c r="X315" s="474">
        <f t="shared" si="68"/>
        <v>110.495</v>
      </c>
      <c r="Y315" s="477" t="s">
        <v>39</v>
      </c>
    </row>
    <row r="316" spans="1:25">
      <c r="A316" s="464">
        <v>44336</v>
      </c>
      <c r="B316" s="465" t="s">
        <v>42</v>
      </c>
      <c r="C316" s="465" t="s">
        <v>26</v>
      </c>
      <c r="D316" s="466" t="s">
        <v>43</v>
      </c>
      <c r="E316" s="467">
        <v>42651</v>
      </c>
      <c r="F316" s="468">
        <v>42671</v>
      </c>
      <c r="G316" s="469">
        <f t="shared" si="59"/>
        <v>20</v>
      </c>
      <c r="H316" s="468">
        <v>42671</v>
      </c>
      <c r="I316" s="469">
        <f t="shared" si="60"/>
        <v>0</v>
      </c>
      <c r="J316" s="468">
        <v>42685</v>
      </c>
      <c r="K316" s="469">
        <f t="shared" si="61"/>
        <v>14</v>
      </c>
      <c r="L316" s="469">
        <f t="shared" si="62"/>
        <v>14</v>
      </c>
      <c r="M316" s="468">
        <v>42685</v>
      </c>
      <c r="N316" s="469">
        <f t="shared" si="63"/>
        <v>0</v>
      </c>
      <c r="O316" s="470">
        <f t="shared" si="64"/>
        <v>34</v>
      </c>
      <c r="P316" s="469">
        <f t="shared" si="65"/>
        <v>14</v>
      </c>
      <c r="Q316" s="469">
        <f t="shared" si="66"/>
        <v>20</v>
      </c>
      <c r="R316" s="478" t="s">
        <v>44</v>
      </c>
      <c r="S316" s="472" t="s">
        <v>45</v>
      </c>
      <c r="T316" s="472" t="s">
        <v>29</v>
      </c>
      <c r="U316" s="466" t="s">
        <v>30</v>
      </c>
      <c r="V316" s="473">
        <v>15</v>
      </c>
      <c r="W316" s="473">
        <f t="shared" si="58"/>
        <v>2.2666666666666666</v>
      </c>
      <c r="X316" s="474">
        <f>W316*19.45</f>
        <v>44.086666666666666</v>
      </c>
      <c r="Y316" s="477" t="s">
        <v>46</v>
      </c>
    </row>
    <row r="317" spans="1:25">
      <c r="A317" s="464">
        <v>44336</v>
      </c>
      <c r="B317" s="465" t="s">
        <v>42</v>
      </c>
      <c r="C317" s="465" t="s">
        <v>26</v>
      </c>
      <c r="D317" s="466" t="s">
        <v>135</v>
      </c>
      <c r="E317" s="468">
        <v>42685</v>
      </c>
      <c r="F317" s="468">
        <v>42699</v>
      </c>
      <c r="G317" s="469">
        <f t="shared" si="59"/>
        <v>14</v>
      </c>
      <c r="H317" s="468">
        <v>42699</v>
      </c>
      <c r="I317" s="469">
        <f t="shared" si="60"/>
        <v>0</v>
      </c>
      <c r="J317" s="468">
        <v>42719</v>
      </c>
      <c r="K317" s="469">
        <f t="shared" si="61"/>
        <v>20</v>
      </c>
      <c r="L317" s="469">
        <f t="shared" si="62"/>
        <v>20</v>
      </c>
      <c r="M317" s="468">
        <v>42731</v>
      </c>
      <c r="N317" s="469">
        <f t="shared" si="63"/>
        <v>12</v>
      </c>
      <c r="O317" s="470">
        <f t="shared" si="64"/>
        <v>46</v>
      </c>
      <c r="P317" s="469">
        <f t="shared" si="65"/>
        <v>20</v>
      </c>
      <c r="Q317" s="498">
        <f t="shared" si="66"/>
        <v>26</v>
      </c>
      <c r="R317" s="478" t="s">
        <v>44</v>
      </c>
      <c r="S317" s="472" t="s">
        <v>45</v>
      </c>
      <c r="T317" s="472" t="s">
        <v>29</v>
      </c>
      <c r="U317" s="466" t="s">
        <v>30</v>
      </c>
      <c r="V317" s="473">
        <v>15</v>
      </c>
      <c r="W317" s="473">
        <f t="shared" si="58"/>
        <v>3.0666666666666669</v>
      </c>
      <c r="X317" s="474">
        <f>W317*19.45</f>
        <v>59.646666666666668</v>
      </c>
      <c r="Y317" s="477" t="s">
        <v>46</v>
      </c>
    </row>
    <row r="318" spans="1:25">
      <c r="A318" s="464">
        <v>44337</v>
      </c>
      <c r="B318" s="465" t="s">
        <v>42</v>
      </c>
      <c r="C318" s="465" t="s">
        <v>26</v>
      </c>
      <c r="D318" s="466" t="s">
        <v>79</v>
      </c>
      <c r="E318" s="468">
        <v>42731</v>
      </c>
      <c r="F318" s="468">
        <v>42745</v>
      </c>
      <c r="G318" s="469">
        <f t="shared" si="59"/>
        <v>14</v>
      </c>
      <c r="H318" s="468">
        <v>42745</v>
      </c>
      <c r="I318" s="469">
        <f t="shared" si="60"/>
        <v>0</v>
      </c>
      <c r="J318" s="468">
        <v>42759</v>
      </c>
      <c r="K318" s="469">
        <f t="shared" si="61"/>
        <v>14</v>
      </c>
      <c r="L318" s="469">
        <f t="shared" si="62"/>
        <v>14</v>
      </c>
      <c r="M318" s="468">
        <v>42759</v>
      </c>
      <c r="N318" s="469">
        <f t="shared" si="63"/>
        <v>0</v>
      </c>
      <c r="O318" s="470">
        <f t="shared" si="64"/>
        <v>28</v>
      </c>
      <c r="P318" s="469">
        <f t="shared" si="65"/>
        <v>14</v>
      </c>
      <c r="Q318" s="469">
        <f t="shared" si="66"/>
        <v>14</v>
      </c>
      <c r="R318" s="478" t="s">
        <v>44</v>
      </c>
      <c r="S318" s="472" t="s">
        <v>45</v>
      </c>
      <c r="T318" s="472" t="s">
        <v>29</v>
      </c>
      <c r="U318" s="466" t="s">
        <v>30</v>
      </c>
      <c r="V318" s="473">
        <v>15</v>
      </c>
      <c r="W318" s="473">
        <f t="shared" si="58"/>
        <v>1.8666666666666667</v>
      </c>
      <c r="X318" s="474">
        <f>W318*19.45</f>
        <v>36.306666666666665</v>
      </c>
      <c r="Y318" s="477" t="s">
        <v>46</v>
      </c>
    </row>
    <row r="319" spans="1:25">
      <c r="A319" s="464">
        <v>44337</v>
      </c>
      <c r="B319" s="465" t="s">
        <v>42</v>
      </c>
      <c r="C319" s="465" t="s">
        <v>26</v>
      </c>
      <c r="D319" s="480" t="s">
        <v>107</v>
      </c>
      <c r="E319" s="468">
        <v>42759</v>
      </c>
      <c r="F319" s="468">
        <v>42780</v>
      </c>
      <c r="G319" s="469">
        <f t="shared" si="59"/>
        <v>21</v>
      </c>
      <c r="H319" s="468">
        <v>42780</v>
      </c>
      <c r="I319" s="469">
        <f t="shared" si="60"/>
        <v>0</v>
      </c>
      <c r="J319" s="468">
        <v>42801</v>
      </c>
      <c r="K319" s="469">
        <f t="shared" si="61"/>
        <v>21</v>
      </c>
      <c r="L319" s="469">
        <f t="shared" si="62"/>
        <v>21</v>
      </c>
      <c r="M319" s="467">
        <v>42821</v>
      </c>
      <c r="N319" s="469">
        <f t="shared" si="63"/>
        <v>20</v>
      </c>
      <c r="O319" s="470">
        <f t="shared" si="64"/>
        <v>62</v>
      </c>
      <c r="P319" s="469">
        <f t="shared" si="65"/>
        <v>21</v>
      </c>
      <c r="Q319" s="498">
        <f t="shared" si="66"/>
        <v>41</v>
      </c>
      <c r="R319" s="478" t="s">
        <v>44</v>
      </c>
      <c r="S319" s="472" t="s">
        <v>45</v>
      </c>
      <c r="T319" s="472" t="s">
        <v>29</v>
      </c>
      <c r="U319" s="466" t="s">
        <v>30</v>
      </c>
      <c r="V319" s="473">
        <v>15</v>
      </c>
      <c r="W319" s="473">
        <f t="shared" si="58"/>
        <v>4.1333333333333337</v>
      </c>
      <c r="X319" s="474">
        <f>W319*19.45</f>
        <v>80.393333333333345</v>
      </c>
      <c r="Y319" s="477" t="s">
        <v>46</v>
      </c>
    </row>
    <row r="320" spans="1:25">
      <c r="A320" s="464">
        <v>44336</v>
      </c>
      <c r="B320" s="465" t="s">
        <v>48</v>
      </c>
      <c r="C320" s="465" t="s">
        <v>26</v>
      </c>
      <c r="D320" s="466" t="s">
        <v>49</v>
      </c>
      <c r="E320" s="468">
        <v>60507</v>
      </c>
      <c r="F320" s="468">
        <v>60528</v>
      </c>
      <c r="G320" s="469">
        <f t="shared" si="59"/>
        <v>21</v>
      </c>
      <c r="H320" s="468">
        <v>60528</v>
      </c>
      <c r="I320" s="469">
        <f t="shared" si="60"/>
        <v>0</v>
      </c>
      <c r="J320" s="468">
        <v>60552</v>
      </c>
      <c r="K320" s="469">
        <f t="shared" si="61"/>
        <v>24</v>
      </c>
      <c r="L320" s="469">
        <f t="shared" si="62"/>
        <v>24</v>
      </c>
      <c r="M320" s="468">
        <v>60555</v>
      </c>
      <c r="N320" s="469">
        <f t="shared" si="63"/>
        <v>3</v>
      </c>
      <c r="O320" s="470">
        <f t="shared" si="64"/>
        <v>48</v>
      </c>
      <c r="P320" s="469">
        <f t="shared" si="65"/>
        <v>24</v>
      </c>
      <c r="Q320" s="498">
        <f t="shared" si="66"/>
        <v>24</v>
      </c>
      <c r="R320" s="479" t="s">
        <v>50</v>
      </c>
      <c r="S320" s="472" t="s">
        <v>51</v>
      </c>
      <c r="T320" s="472" t="s">
        <v>29</v>
      </c>
      <c r="U320" s="466" t="s">
        <v>30</v>
      </c>
      <c r="V320" s="473">
        <v>8</v>
      </c>
      <c r="W320" s="473">
        <f t="shared" si="58"/>
        <v>6</v>
      </c>
      <c r="X320" s="477">
        <f>W320*21.35</f>
        <v>128.10000000000002</v>
      </c>
      <c r="Y320" s="475" t="s">
        <v>52</v>
      </c>
    </row>
    <row r="321" spans="1:25">
      <c r="A321" s="464">
        <v>44337</v>
      </c>
      <c r="B321" s="480" t="s">
        <v>48</v>
      </c>
      <c r="C321" s="465" t="s">
        <v>26</v>
      </c>
      <c r="D321" s="480" t="s">
        <v>53</v>
      </c>
      <c r="E321" s="468">
        <v>60555</v>
      </c>
      <c r="F321" s="468">
        <v>60558</v>
      </c>
      <c r="G321" s="469">
        <f t="shared" si="59"/>
        <v>3</v>
      </c>
      <c r="H321" s="468">
        <v>60558</v>
      </c>
      <c r="I321" s="469">
        <f t="shared" si="60"/>
        <v>0</v>
      </c>
      <c r="J321" s="468">
        <v>60580</v>
      </c>
      <c r="K321" s="469">
        <f t="shared" si="61"/>
        <v>22</v>
      </c>
      <c r="L321" s="469">
        <f t="shared" si="62"/>
        <v>22</v>
      </c>
      <c r="M321" s="467">
        <v>60587</v>
      </c>
      <c r="N321" s="469">
        <f t="shared" si="63"/>
        <v>7</v>
      </c>
      <c r="O321" s="470">
        <f t="shared" si="64"/>
        <v>32</v>
      </c>
      <c r="P321" s="469">
        <f t="shared" si="65"/>
        <v>22</v>
      </c>
      <c r="Q321" s="469">
        <f t="shared" si="66"/>
        <v>10</v>
      </c>
      <c r="R321" s="479" t="s">
        <v>50</v>
      </c>
      <c r="S321" s="472" t="s">
        <v>51</v>
      </c>
      <c r="T321" s="472" t="s">
        <v>29</v>
      </c>
      <c r="U321" s="466" t="s">
        <v>30</v>
      </c>
      <c r="V321" s="473">
        <v>8</v>
      </c>
      <c r="W321" s="473">
        <f t="shared" si="58"/>
        <v>4</v>
      </c>
      <c r="X321" s="477">
        <f>W321*21.35</f>
        <v>85.4</v>
      </c>
      <c r="Y321" s="475" t="s">
        <v>52</v>
      </c>
    </row>
    <row r="322" spans="1:25">
      <c r="A322" s="464">
        <v>44336</v>
      </c>
      <c r="B322" s="465" t="s">
        <v>55</v>
      </c>
      <c r="C322" s="465" t="s">
        <v>26</v>
      </c>
      <c r="D322" s="466" t="s">
        <v>56</v>
      </c>
      <c r="E322" s="467">
        <v>111909</v>
      </c>
      <c r="F322" s="468">
        <v>111925</v>
      </c>
      <c r="G322" s="469">
        <f t="shared" si="59"/>
        <v>16</v>
      </c>
      <c r="H322" s="468">
        <v>111925</v>
      </c>
      <c r="I322" s="469">
        <f t="shared" si="60"/>
        <v>0</v>
      </c>
      <c r="J322" s="468">
        <v>111939</v>
      </c>
      <c r="K322" s="469">
        <f t="shared" si="61"/>
        <v>14</v>
      </c>
      <c r="L322" s="469">
        <f t="shared" si="62"/>
        <v>14</v>
      </c>
      <c r="M322" s="468">
        <v>111945</v>
      </c>
      <c r="N322" s="469">
        <f t="shared" si="63"/>
        <v>6</v>
      </c>
      <c r="O322" s="468">
        <f t="shared" si="64"/>
        <v>36</v>
      </c>
      <c r="P322" s="469">
        <f t="shared" si="65"/>
        <v>14</v>
      </c>
      <c r="Q322" s="469">
        <f t="shared" si="66"/>
        <v>22</v>
      </c>
      <c r="R322" s="481" t="s">
        <v>57</v>
      </c>
      <c r="S322" s="472" t="s">
        <v>51</v>
      </c>
      <c r="T322" s="472" t="s">
        <v>29</v>
      </c>
      <c r="U322" s="465" t="s">
        <v>30</v>
      </c>
      <c r="V322" s="482">
        <v>7</v>
      </c>
      <c r="W322" s="482">
        <f t="shared" si="58"/>
        <v>5.1428571428571432</v>
      </c>
      <c r="X322" s="483">
        <f>W322*21.59</f>
        <v>111.03428571428572</v>
      </c>
      <c r="Y322" s="483" t="s">
        <v>58</v>
      </c>
    </row>
    <row r="323" spans="1:25">
      <c r="A323" s="464">
        <v>44337</v>
      </c>
      <c r="B323" s="465" t="s">
        <v>55</v>
      </c>
      <c r="C323" s="465" t="s">
        <v>26</v>
      </c>
      <c r="D323" s="465" t="s">
        <v>59</v>
      </c>
      <c r="E323" s="468">
        <v>111945</v>
      </c>
      <c r="F323" s="468">
        <v>111949</v>
      </c>
      <c r="G323" s="469">
        <f t="shared" si="59"/>
        <v>4</v>
      </c>
      <c r="H323" s="468">
        <v>111949</v>
      </c>
      <c r="I323" s="469">
        <f t="shared" si="60"/>
        <v>0</v>
      </c>
      <c r="J323" s="468">
        <v>111971</v>
      </c>
      <c r="K323" s="469">
        <f t="shared" si="61"/>
        <v>22</v>
      </c>
      <c r="L323" s="469">
        <f t="shared" si="62"/>
        <v>22</v>
      </c>
      <c r="M323" s="467">
        <v>111990</v>
      </c>
      <c r="N323" s="469">
        <f t="shared" si="63"/>
        <v>19</v>
      </c>
      <c r="O323" s="470">
        <f t="shared" si="64"/>
        <v>45</v>
      </c>
      <c r="P323" s="469">
        <f t="shared" si="65"/>
        <v>22</v>
      </c>
      <c r="Q323" s="469">
        <f t="shared" si="66"/>
        <v>23</v>
      </c>
      <c r="R323" s="481" t="s">
        <v>57</v>
      </c>
      <c r="S323" s="472" t="s">
        <v>51</v>
      </c>
      <c r="T323" s="472" t="s">
        <v>29</v>
      </c>
      <c r="U323" s="466" t="s">
        <v>30</v>
      </c>
      <c r="V323" s="473">
        <v>7</v>
      </c>
      <c r="W323" s="473">
        <f t="shared" si="58"/>
        <v>6.4285714285714288</v>
      </c>
      <c r="X323" s="477">
        <f>W323*21.59</f>
        <v>138.79285714285714</v>
      </c>
      <c r="Y323" s="477" t="s">
        <v>58</v>
      </c>
    </row>
    <row r="324" spans="1:25">
      <c r="A324" s="464">
        <v>44336</v>
      </c>
      <c r="B324" s="465" t="s">
        <v>60</v>
      </c>
      <c r="C324" s="465" t="s">
        <v>26</v>
      </c>
      <c r="D324" s="465" t="s">
        <v>61</v>
      </c>
      <c r="E324" s="467">
        <v>175657</v>
      </c>
      <c r="F324" s="468">
        <v>175664</v>
      </c>
      <c r="G324" s="469">
        <f t="shared" si="59"/>
        <v>7</v>
      </c>
      <c r="H324" s="468">
        <v>175664</v>
      </c>
      <c r="I324" s="469">
        <f t="shared" si="60"/>
        <v>0</v>
      </c>
      <c r="J324" s="468">
        <v>175676</v>
      </c>
      <c r="K324" s="469">
        <f t="shared" si="61"/>
        <v>12</v>
      </c>
      <c r="L324" s="469">
        <f t="shared" si="62"/>
        <v>12</v>
      </c>
      <c r="M324" s="468">
        <v>175688</v>
      </c>
      <c r="N324" s="469">
        <f t="shared" si="63"/>
        <v>12</v>
      </c>
      <c r="O324" s="470">
        <f t="shared" si="64"/>
        <v>31</v>
      </c>
      <c r="P324" s="469">
        <f t="shared" si="65"/>
        <v>12</v>
      </c>
      <c r="Q324" s="469">
        <f t="shared" si="66"/>
        <v>19</v>
      </c>
      <c r="R324" s="484" t="s">
        <v>62</v>
      </c>
      <c r="S324" s="472" t="s">
        <v>51</v>
      </c>
      <c r="T324" s="472" t="s">
        <v>29</v>
      </c>
      <c r="U324" s="466" t="s">
        <v>30</v>
      </c>
      <c r="V324" s="473">
        <v>7</v>
      </c>
      <c r="W324" s="473">
        <f t="shared" si="58"/>
        <v>4.4285714285714288</v>
      </c>
      <c r="X324" s="477">
        <f>W324*19.85</f>
        <v>87.907142857142873</v>
      </c>
      <c r="Y324" s="483" t="s">
        <v>63</v>
      </c>
    </row>
    <row r="325" spans="1:25">
      <c r="A325" s="464">
        <v>44337</v>
      </c>
      <c r="B325" s="465" t="s">
        <v>60</v>
      </c>
      <c r="C325" s="465" t="s">
        <v>26</v>
      </c>
      <c r="D325" s="465" t="s">
        <v>64</v>
      </c>
      <c r="E325" s="468">
        <v>175688</v>
      </c>
      <c r="F325" s="468">
        <v>175700</v>
      </c>
      <c r="G325" s="469">
        <f t="shared" si="59"/>
        <v>12</v>
      </c>
      <c r="H325" s="468">
        <v>175700</v>
      </c>
      <c r="I325" s="469">
        <f t="shared" si="60"/>
        <v>0</v>
      </c>
      <c r="J325" s="468">
        <v>175712</v>
      </c>
      <c r="K325" s="469">
        <f t="shared" si="61"/>
        <v>12</v>
      </c>
      <c r="L325" s="469">
        <f t="shared" si="62"/>
        <v>12</v>
      </c>
      <c r="M325" s="467">
        <v>175720</v>
      </c>
      <c r="N325" s="469">
        <f t="shared" si="63"/>
        <v>8</v>
      </c>
      <c r="O325" s="470">
        <f t="shared" si="64"/>
        <v>32</v>
      </c>
      <c r="P325" s="469">
        <f t="shared" si="65"/>
        <v>12</v>
      </c>
      <c r="Q325" s="469">
        <f t="shared" si="66"/>
        <v>20</v>
      </c>
      <c r="R325" s="484" t="s">
        <v>62</v>
      </c>
      <c r="S325" s="472" t="s">
        <v>51</v>
      </c>
      <c r="T325" s="472" t="s">
        <v>29</v>
      </c>
      <c r="U325" s="466" t="s">
        <v>30</v>
      </c>
      <c r="V325" s="473">
        <v>7</v>
      </c>
      <c r="W325" s="473">
        <f t="shared" ref="W325:W388" si="69">+O325/V325</f>
        <v>4.5714285714285712</v>
      </c>
      <c r="X325" s="477">
        <f>W325*19.85</f>
        <v>90.742857142857147</v>
      </c>
      <c r="Y325" s="483" t="s">
        <v>65</v>
      </c>
    </row>
    <row r="326" spans="1:25">
      <c r="A326" s="464">
        <v>44336</v>
      </c>
      <c r="B326" s="480" t="s">
        <v>126</v>
      </c>
      <c r="C326" s="465" t="s">
        <v>26</v>
      </c>
      <c r="D326" s="466" t="s">
        <v>40</v>
      </c>
      <c r="E326" s="467">
        <v>183135</v>
      </c>
      <c r="F326" s="468">
        <v>183155</v>
      </c>
      <c r="G326" s="469">
        <f t="shared" si="59"/>
        <v>20</v>
      </c>
      <c r="H326" s="468">
        <v>183155</v>
      </c>
      <c r="I326" s="469">
        <f t="shared" si="60"/>
        <v>0</v>
      </c>
      <c r="J326" s="468">
        <v>183176</v>
      </c>
      <c r="K326" s="469">
        <f t="shared" si="61"/>
        <v>21</v>
      </c>
      <c r="L326" s="469">
        <f t="shared" si="62"/>
        <v>21</v>
      </c>
      <c r="M326" s="468">
        <v>183176</v>
      </c>
      <c r="N326" s="469">
        <f t="shared" si="63"/>
        <v>0</v>
      </c>
      <c r="O326" s="470">
        <f t="shared" si="64"/>
        <v>41</v>
      </c>
      <c r="P326" s="469">
        <f t="shared" si="65"/>
        <v>21</v>
      </c>
      <c r="Q326" s="469">
        <f t="shared" si="66"/>
        <v>20</v>
      </c>
      <c r="R326" s="489" t="s">
        <v>127</v>
      </c>
      <c r="S326" s="472" t="s">
        <v>28</v>
      </c>
      <c r="T326" s="472" t="s">
        <v>29</v>
      </c>
      <c r="U326" s="466" t="s">
        <v>30</v>
      </c>
      <c r="V326" s="473">
        <v>12</v>
      </c>
      <c r="W326" s="473">
        <f t="shared" si="69"/>
        <v>3.4166666666666665</v>
      </c>
      <c r="X326" s="474">
        <f>W326*19.88</f>
        <v>67.923333333333332</v>
      </c>
      <c r="Y326" s="475" t="s">
        <v>128</v>
      </c>
    </row>
    <row r="327" spans="1:25">
      <c r="A327" s="464">
        <v>44336</v>
      </c>
      <c r="B327" s="480" t="s">
        <v>126</v>
      </c>
      <c r="C327" s="465" t="s">
        <v>26</v>
      </c>
      <c r="D327" s="466" t="s">
        <v>104</v>
      </c>
      <c r="E327" s="468">
        <v>183176</v>
      </c>
      <c r="F327" s="468">
        <v>183192</v>
      </c>
      <c r="G327" s="469">
        <f t="shared" si="59"/>
        <v>16</v>
      </c>
      <c r="H327" s="468">
        <v>183192</v>
      </c>
      <c r="I327" s="469">
        <f t="shared" si="60"/>
        <v>0</v>
      </c>
      <c r="J327" s="468">
        <v>183211</v>
      </c>
      <c r="K327" s="469">
        <f t="shared" si="61"/>
        <v>19</v>
      </c>
      <c r="L327" s="469">
        <f t="shared" si="62"/>
        <v>19</v>
      </c>
      <c r="M327" s="468">
        <v>183239</v>
      </c>
      <c r="N327" s="469">
        <f t="shared" si="63"/>
        <v>28</v>
      </c>
      <c r="O327" s="470">
        <f t="shared" si="64"/>
        <v>63</v>
      </c>
      <c r="P327" s="469">
        <f t="shared" si="65"/>
        <v>19</v>
      </c>
      <c r="Q327" s="498">
        <f t="shared" si="66"/>
        <v>44</v>
      </c>
      <c r="R327" s="489" t="s">
        <v>127</v>
      </c>
      <c r="S327" s="472" t="s">
        <v>28</v>
      </c>
      <c r="T327" s="472" t="s">
        <v>29</v>
      </c>
      <c r="U327" s="466" t="s">
        <v>30</v>
      </c>
      <c r="V327" s="473">
        <v>12</v>
      </c>
      <c r="W327" s="473">
        <f t="shared" si="69"/>
        <v>5.25</v>
      </c>
      <c r="X327" s="474">
        <f>W327*19.88</f>
        <v>104.36999999999999</v>
      </c>
      <c r="Y327" s="475" t="s">
        <v>128</v>
      </c>
    </row>
    <row r="328" spans="1:25">
      <c r="A328" s="464">
        <v>44337</v>
      </c>
      <c r="B328" s="480" t="s">
        <v>126</v>
      </c>
      <c r="C328" s="465" t="s">
        <v>26</v>
      </c>
      <c r="D328" s="466" t="s">
        <v>33</v>
      </c>
      <c r="E328" s="468">
        <v>183239</v>
      </c>
      <c r="F328" s="468">
        <v>183259</v>
      </c>
      <c r="G328" s="469">
        <f t="shared" si="59"/>
        <v>20</v>
      </c>
      <c r="H328" s="468">
        <v>183259</v>
      </c>
      <c r="I328" s="469">
        <f t="shared" si="60"/>
        <v>0</v>
      </c>
      <c r="J328" s="468">
        <v>183281</v>
      </c>
      <c r="K328" s="469">
        <f t="shared" si="61"/>
        <v>22</v>
      </c>
      <c r="L328" s="469">
        <f t="shared" si="62"/>
        <v>22</v>
      </c>
      <c r="M328" s="468">
        <v>183281</v>
      </c>
      <c r="N328" s="469">
        <f t="shared" si="63"/>
        <v>0</v>
      </c>
      <c r="O328" s="470">
        <f t="shared" si="64"/>
        <v>42</v>
      </c>
      <c r="P328" s="469">
        <f t="shared" si="65"/>
        <v>22</v>
      </c>
      <c r="Q328" s="469">
        <f t="shared" si="66"/>
        <v>20</v>
      </c>
      <c r="R328" s="489" t="s">
        <v>127</v>
      </c>
      <c r="S328" s="472" t="s">
        <v>28</v>
      </c>
      <c r="T328" s="472" t="s">
        <v>29</v>
      </c>
      <c r="U328" s="466" t="s">
        <v>30</v>
      </c>
      <c r="V328" s="473">
        <v>12</v>
      </c>
      <c r="W328" s="473">
        <f t="shared" si="69"/>
        <v>3.5</v>
      </c>
      <c r="X328" s="474">
        <f>W328*19.88</f>
        <v>69.58</v>
      </c>
      <c r="Y328" s="475" t="s">
        <v>128</v>
      </c>
    </row>
    <row r="329" spans="1:25">
      <c r="A329" s="464">
        <v>44337</v>
      </c>
      <c r="B329" s="480" t="s">
        <v>126</v>
      </c>
      <c r="C329" s="465" t="s">
        <v>26</v>
      </c>
      <c r="D329" s="466" t="s">
        <v>106</v>
      </c>
      <c r="E329" s="468">
        <v>183281</v>
      </c>
      <c r="F329" s="468">
        <v>183303</v>
      </c>
      <c r="G329" s="469">
        <f t="shared" si="59"/>
        <v>22</v>
      </c>
      <c r="H329" s="468">
        <v>183303</v>
      </c>
      <c r="I329" s="469">
        <f t="shared" si="60"/>
        <v>0</v>
      </c>
      <c r="J329" s="468">
        <v>183323</v>
      </c>
      <c r="K329" s="469">
        <f t="shared" si="61"/>
        <v>20</v>
      </c>
      <c r="L329" s="469">
        <f t="shared" si="62"/>
        <v>20</v>
      </c>
      <c r="M329" s="467">
        <v>183343</v>
      </c>
      <c r="N329" s="469">
        <f t="shared" si="63"/>
        <v>20</v>
      </c>
      <c r="O329" s="470">
        <f t="shared" si="64"/>
        <v>62</v>
      </c>
      <c r="P329" s="469">
        <f t="shared" si="65"/>
        <v>20</v>
      </c>
      <c r="Q329" s="498">
        <f t="shared" si="66"/>
        <v>42</v>
      </c>
      <c r="R329" s="489" t="s">
        <v>127</v>
      </c>
      <c r="S329" s="472" t="s">
        <v>28</v>
      </c>
      <c r="T329" s="472" t="s">
        <v>29</v>
      </c>
      <c r="U329" s="466" t="s">
        <v>30</v>
      </c>
      <c r="V329" s="473">
        <v>12</v>
      </c>
      <c r="W329" s="473">
        <f t="shared" si="69"/>
        <v>5.166666666666667</v>
      </c>
      <c r="X329" s="474">
        <f>W329*19.88</f>
        <v>102.71333333333334</v>
      </c>
      <c r="Y329" s="475" t="s">
        <v>128</v>
      </c>
    </row>
    <row r="330" spans="1:25">
      <c r="A330" s="464">
        <v>44336</v>
      </c>
      <c r="B330" s="480" t="s">
        <v>181</v>
      </c>
      <c r="C330" s="465" t="s">
        <v>26</v>
      </c>
      <c r="D330" s="466" t="s">
        <v>96</v>
      </c>
      <c r="E330" s="468">
        <v>105860</v>
      </c>
      <c r="F330" s="468">
        <v>105863</v>
      </c>
      <c r="G330" s="469">
        <f t="shared" si="59"/>
        <v>3</v>
      </c>
      <c r="H330" s="468">
        <v>105863</v>
      </c>
      <c r="I330" s="469">
        <f t="shared" si="60"/>
        <v>0</v>
      </c>
      <c r="J330" s="468">
        <v>105865</v>
      </c>
      <c r="K330" s="469">
        <f t="shared" si="61"/>
        <v>2</v>
      </c>
      <c r="L330" s="469">
        <f t="shared" si="62"/>
        <v>2</v>
      </c>
      <c r="M330" s="468">
        <v>105874</v>
      </c>
      <c r="N330" s="469">
        <f t="shared" si="63"/>
        <v>9</v>
      </c>
      <c r="O330" s="470">
        <f t="shared" si="64"/>
        <v>14</v>
      </c>
      <c r="P330" s="469">
        <f t="shared" si="65"/>
        <v>2</v>
      </c>
      <c r="Q330" s="469">
        <f t="shared" si="66"/>
        <v>12</v>
      </c>
      <c r="R330" s="491" t="s">
        <v>84</v>
      </c>
      <c r="S330" s="472" t="s">
        <v>28</v>
      </c>
      <c r="T330" s="472" t="s">
        <v>29</v>
      </c>
      <c r="U330" s="466" t="s">
        <v>30</v>
      </c>
      <c r="V330" s="473">
        <v>12</v>
      </c>
      <c r="W330" s="473">
        <f t="shared" si="69"/>
        <v>1.1666666666666667</v>
      </c>
      <c r="X330" s="477">
        <f>W330*20.39</f>
        <v>23.788333333333334</v>
      </c>
      <c r="Y330" s="475" t="s">
        <v>128</v>
      </c>
    </row>
    <row r="331" spans="1:25">
      <c r="A331" s="464">
        <v>44337</v>
      </c>
      <c r="B331" s="480" t="s">
        <v>181</v>
      </c>
      <c r="C331" s="465" t="s">
        <v>26</v>
      </c>
      <c r="D331" s="465" t="s">
        <v>204</v>
      </c>
      <c r="E331" s="468">
        <v>105874</v>
      </c>
      <c r="F331" s="468">
        <v>105884</v>
      </c>
      <c r="G331" s="469">
        <f t="shared" si="59"/>
        <v>10</v>
      </c>
      <c r="H331" s="468">
        <v>105884</v>
      </c>
      <c r="I331" s="469">
        <f t="shared" si="60"/>
        <v>0</v>
      </c>
      <c r="J331" s="468">
        <v>105892</v>
      </c>
      <c r="K331" s="469">
        <f t="shared" si="61"/>
        <v>8</v>
      </c>
      <c r="L331" s="469">
        <f t="shared" si="62"/>
        <v>8</v>
      </c>
      <c r="M331" s="468">
        <v>105892</v>
      </c>
      <c r="N331" s="469">
        <f t="shared" si="63"/>
        <v>0</v>
      </c>
      <c r="O331" s="470">
        <f t="shared" si="64"/>
        <v>18</v>
      </c>
      <c r="P331" s="469">
        <f t="shared" si="65"/>
        <v>8</v>
      </c>
      <c r="Q331" s="469">
        <f t="shared" si="66"/>
        <v>10</v>
      </c>
      <c r="R331" s="491" t="s">
        <v>84</v>
      </c>
      <c r="S331" s="472" t="s">
        <v>28</v>
      </c>
      <c r="T331" s="472" t="s">
        <v>29</v>
      </c>
      <c r="U331" s="466" t="s">
        <v>30</v>
      </c>
      <c r="V331" s="473">
        <v>12</v>
      </c>
      <c r="W331" s="473">
        <f t="shared" si="69"/>
        <v>1.5</v>
      </c>
      <c r="X331" s="474">
        <f>W331*20.39</f>
        <v>30.585000000000001</v>
      </c>
      <c r="Y331" s="475" t="s">
        <v>128</v>
      </c>
    </row>
    <row r="332" spans="1:25">
      <c r="A332" s="464">
        <v>44337</v>
      </c>
      <c r="B332" s="480" t="s">
        <v>181</v>
      </c>
      <c r="C332" s="465" t="s">
        <v>26</v>
      </c>
      <c r="D332" s="466" t="s">
        <v>102</v>
      </c>
      <c r="E332" s="468">
        <v>105892</v>
      </c>
      <c r="F332" s="468">
        <v>105905</v>
      </c>
      <c r="G332" s="469">
        <f t="shared" si="59"/>
        <v>13</v>
      </c>
      <c r="H332" s="468">
        <v>105905</v>
      </c>
      <c r="I332" s="469">
        <f t="shared" si="60"/>
        <v>0</v>
      </c>
      <c r="J332" s="468">
        <v>105907</v>
      </c>
      <c r="K332" s="469">
        <f t="shared" si="61"/>
        <v>2</v>
      </c>
      <c r="L332" s="469">
        <f t="shared" si="62"/>
        <v>2</v>
      </c>
      <c r="M332" s="467">
        <v>105912</v>
      </c>
      <c r="N332" s="469">
        <f t="shared" si="63"/>
        <v>5</v>
      </c>
      <c r="O332" s="470">
        <f t="shared" si="64"/>
        <v>20</v>
      </c>
      <c r="P332" s="469">
        <f t="shared" si="65"/>
        <v>2</v>
      </c>
      <c r="Q332" s="469">
        <f t="shared" si="66"/>
        <v>18</v>
      </c>
      <c r="R332" s="491" t="s">
        <v>84</v>
      </c>
      <c r="S332" s="472" t="s">
        <v>28</v>
      </c>
      <c r="T332" s="472" t="s">
        <v>29</v>
      </c>
      <c r="U332" s="466" t="s">
        <v>30</v>
      </c>
      <c r="V332" s="473">
        <v>12</v>
      </c>
      <c r="W332" s="473">
        <f t="shared" si="69"/>
        <v>1.6666666666666667</v>
      </c>
      <c r="X332" s="477">
        <f>W332*20.39</f>
        <v>33.983333333333334</v>
      </c>
      <c r="Y332" s="475" t="s">
        <v>128</v>
      </c>
    </row>
    <row r="333" spans="1:25">
      <c r="A333" s="464">
        <v>44336</v>
      </c>
      <c r="B333" s="465" t="s">
        <v>68</v>
      </c>
      <c r="C333" s="465" t="s">
        <v>26</v>
      </c>
      <c r="D333" s="466" t="s">
        <v>69</v>
      </c>
      <c r="E333" s="467">
        <v>232797</v>
      </c>
      <c r="F333" s="468">
        <v>232810</v>
      </c>
      <c r="G333" s="469">
        <f t="shared" si="59"/>
        <v>13</v>
      </c>
      <c r="H333" s="468">
        <v>232810</v>
      </c>
      <c r="I333" s="469">
        <f t="shared" si="60"/>
        <v>0</v>
      </c>
      <c r="J333" s="468">
        <v>232822</v>
      </c>
      <c r="K333" s="469">
        <f t="shared" si="61"/>
        <v>12</v>
      </c>
      <c r="L333" s="469">
        <f t="shared" si="62"/>
        <v>12</v>
      </c>
      <c r="M333" s="468">
        <v>232831</v>
      </c>
      <c r="N333" s="469">
        <f t="shared" si="63"/>
        <v>9</v>
      </c>
      <c r="O333" s="470">
        <f t="shared" si="64"/>
        <v>34</v>
      </c>
      <c r="P333" s="469">
        <f t="shared" si="65"/>
        <v>12</v>
      </c>
      <c r="Q333" s="469">
        <f t="shared" si="66"/>
        <v>22</v>
      </c>
      <c r="R333" s="485" t="s">
        <v>70</v>
      </c>
      <c r="S333" s="472" t="s">
        <v>51</v>
      </c>
      <c r="T333" s="472" t="s">
        <v>29</v>
      </c>
      <c r="U333" s="466" t="s">
        <v>30</v>
      </c>
      <c r="V333" s="473">
        <v>7</v>
      </c>
      <c r="W333" s="473">
        <f t="shared" si="69"/>
        <v>4.8571428571428568</v>
      </c>
      <c r="X333" s="477">
        <f>W333*19.99</f>
        <v>97.094285714285704</v>
      </c>
      <c r="Y333" s="477" t="s">
        <v>67</v>
      </c>
    </row>
    <row r="334" spans="1:25">
      <c r="A334" s="464">
        <v>44337</v>
      </c>
      <c r="B334" s="465" t="s">
        <v>68</v>
      </c>
      <c r="C334" s="465" t="s">
        <v>26</v>
      </c>
      <c r="D334" s="466" t="s">
        <v>71</v>
      </c>
      <c r="E334" s="468">
        <v>232831</v>
      </c>
      <c r="F334" s="468">
        <v>232840</v>
      </c>
      <c r="G334" s="469">
        <f t="shared" si="59"/>
        <v>9</v>
      </c>
      <c r="H334" s="468">
        <v>232840</v>
      </c>
      <c r="I334" s="469">
        <f t="shared" si="60"/>
        <v>0</v>
      </c>
      <c r="J334" s="468">
        <v>232851</v>
      </c>
      <c r="K334" s="469">
        <f t="shared" si="61"/>
        <v>11</v>
      </c>
      <c r="L334" s="469">
        <f t="shared" si="62"/>
        <v>11</v>
      </c>
      <c r="M334" s="467">
        <v>232866</v>
      </c>
      <c r="N334" s="469">
        <f t="shared" si="63"/>
        <v>15</v>
      </c>
      <c r="O334" s="470">
        <f t="shared" si="64"/>
        <v>35</v>
      </c>
      <c r="P334" s="469">
        <f t="shared" si="65"/>
        <v>11</v>
      </c>
      <c r="Q334" s="469">
        <f t="shared" si="66"/>
        <v>24</v>
      </c>
      <c r="R334" s="485" t="s">
        <v>70</v>
      </c>
      <c r="S334" s="472" t="s">
        <v>51</v>
      </c>
      <c r="T334" s="472" t="s">
        <v>29</v>
      </c>
      <c r="U334" s="466" t="s">
        <v>30</v>
      </c>
      <c r="V334" s="473">
        <v>7</v>
      </c>
      <c r="W334" s="473">
        <f t="shared" si="69"/>
        <v>5</v>
      </c>
      <c r="X334" s="477">
        <f>W334*19.99</f>
        <v>99.949999999999989</v>
      </c>
      <c r="Y334" s="477" t="s">
        <v>67</v>
      </c>
    </row>
    <row r="335" spans="1:25">
      <c r="A335" s="464">
        <v>44336</v>
      </c>
      <c r="B335" s="465" t="s">
        <v>72</v>
      </c>
      <c r="C335" s="465" t="s">
        <v>26</v>
      </c>
      <c r="D335" s="466" t="s">
        <v>36</v>
      </c>
      <c r="E335" s="468">
        <v>90385</v>
      </c>
      <c r="F335" s="468">
        <v>90407</v>
      </c>
      <c r="G335" s="469">
        <f t="shared" si="59"/>
        <v>22</v>
      </c>
      <c r="H335" s="468">
        <v>90407</v>
      </c>
      <c r="I335" s="469">
        <f t="shared" si="60"/>
        <v>0</v>
      </c>
      <c r="J335" s="468">
        <v>90424</v>
      </c>
      <c r="K335" s="469">
        <f t="shared" si="61"/>
        <v>17</v>
      </c>
      <c r="L335" s="469">
        <f t="shared" si="62"/>
        <v>17</v>
      </c>
      <c r="M335" s="468">
        <v>90459</v>
      </c>
      <c r="N335" s="469">
        <f t="shared" si="63"/>
        <v>35</v>
      </c>
      <c r="O335" s="470">
        <f t="shared" si="64"/>
        <v>74</v>
      </c>
      <c r="P335" s="469">
        <f t="shared" si="65"/>
        <v>17</v>
      </c>
      <c r="Q335" s="498">
        <f t="shared" si="66"/>
        <v>57</v>
      </c>
      <c r="R335" s="486" t="s">
        <v>75</v>
      </c>
      <c r="S335" s="472" t="s">
        <v>76</v>
      </c>
      <c r="T335" s="472" t="s">
        <v>29</v>
      </c>
      <c r="U335" s="466" t="s">
        <v>30</v>
      </c>
      <c r="V335" s="473">
        <v>10</v>
      </c>
      <c r="W335" s="473">
        <f t="shared" si="69"/>
        <v>7.4</v>
      </c>
      <c r="X335" s="474">
        <f>W335*19.69</f>
        <v>145.70600000000002</v>
      </c>
      <c r="Y335" s="477" t="s">
        <v>77</v>
      </c>
    </row>
    <row r="336" spans="1:25">
      <c r="A336" s="464">
        <v>44337</v>
      </c>
      <c r="B336" s="465" t="s">
        <v>72</v>
      </c>
      <c r="C336" s="465" t="s">
        <v>26</v>
      </c>
      <c r="D336" s="466" t="s">
        <v>137</v>
      </c>
      <c r="E336" s="468">
        <v>90459</v>
      </c>
      <c r="F336" s="468">
        <v>90495</v>
      </c>
      <c r="G336" s="469">
        <f t="shared" si="59"/>
        <v>36</v>
      </c>
      <c r="H336" s="468">
        <v>90495</v>
      </c>
      <c r="I336" s="469">
        <f t="shared" si="60"/>
        <v>0</v>
      </c>
      <c r="J336" s="468">
        <v>90512</v>
      </c>
      <c r="K336" s="469">
        <f t="shared" si="61"/>
        <v>17</v>
      </c>
      <c r="L336" s="469">
        <f t="shared" si="62"/>
        <v>17</v>
      </c>
      <c r="M336" s="468">
        <v>90512</v>
      </c>
      <c r="N336" s="469">
        <f t="shared" si="63"/>
        <v>0</v>
      </c>
      <c r="O336" s="470">
        <f t="shared" si="64"/>
        <v>53</v>
      </c>
      <c r="P336" s="469">
        <f t="shared" si="65"/>
        <v>17</v>
      </c>
      <c r="Q336" s="469">
        <f t="shared" si="66"/>
        <v>36</v>
      </c>
      <c r="R336" s="486" t="s">
        <v>75</v>
      </c>
      <c r="S336" s="472" t="s">
        <v>76</v>
      </c>
      <c r="T336" s="472" t="s">
        <v>29</v>
      </c>
      <c r="U336" s="466" t="s">
        <v>30</v>
      </c>
      <c r="V336" s="473">
        <v>10</v>
      </c>
      <c r="W336" s="473">
        <f t="shared" si="69"/>
        <v>5.3</v>
      </c>
      <c r="X336" s="474">
        <f>W336*19.69</f>
        <v>104.357</v>
      </c>
      <c r="Y336" s="477" t="s">
        <v>77</v>
      </c>
    </row>
    <row r="337" spans="1:25">
      <c r="A337" s="464">
        <v>44337</v>
      </c>
      <c r="B337" s="465" t="s">
        <v>72</v>
      </c>
      <c r="C337" s="465" t="s">
        <v>26</v>
      </c>
      <c r="D337" s="466" t="s">
        <v>105</v>
      </c>
      <c r="E337" s="468">
        <v>90512</v>
      </c>
      <c r="F337" s="468">
        <v>90517</v>
      </c>
      <c r="G337" s="469">
        <f t="shared" si="59"/>
        <v>5</v>
      </c>
      <c r="H337" s="468">
        <v>90517</v>
      </c>
      <c r="I337" s="469">
        <f t="shared" si="60"/>
        <v>0</v>
      </c>
      <c r="J337" s="468">
        <v>90526</v>
      </c>
      <c r="K337" s="469">
        <f t="shared" si="61"/>
        <v>9</v>
      </c>
      <c r="L337" s="469">
        <f t="shared" si="62"/>
        <v>9</v>
      </c>
      <c r="M337" s="467">
        <v>90554</v>
      </c>
      <c r="N337" s="469">
        <f t="shared" si="63"/>
        <v>28</v>
      </c>
      <c r="O337" s="470">
        <f t="shared" si="64"/>
        <v>42</v>
      </c>
      <c r="P337" s="469">
        <f t="shared" si="65"/>
        <v>9</v>
      </c>
      <c r="Q337" s="498">
        <f t="shared" si="66"/>
        <v>33</v>
      </c>
      <c r="R337" s="486" t="s">
        <v>75</v>
      </c>
      <c r="S337" s="472" t="s">
        <v>76</v>
      </c>
      <c r="T337" s="472" t="s">
        <v>29</v>
      </c>
      <c r="U337" s="466" t="s">
        <v>30</v>
      </c>
      <c r="V337" s="473">
        <v>10</v>
      </c>
      <c r="W337" s="473">
        <f t="shared" si="69"/>
        <v>4.2</v>
      </c>
      <c r="X337" s="474">
        <f>W337*19.69</f>
        <v>82.698000000000008</v>
      </c>
      <c r="Y337" s="477" t="s">
        <v>77</v>
      </c>
    </row>
    <row r="338" spans="1:25">
      <c r="A338" s="464">
        <v>44338</v>
      </c>
      <c r="B338" s="465" t="s">
        <v>25</v>
      </c>
      <c r="C338" s="465" t="s">
        <v>26</v>
      </c>
      <c r="D338" s="466" t="s">
        <v>102</v>
      </c>
      <c r="E338" s="468">
        <v>104357</v>
      </c>
      <c r="F338" s="468">
        <v>104357</v>
      </c>
      <c r="G338" s="469">
        <f t="shared" si="59"/>
        <v>0</v>
      </c>
      <c r="H338" s="468">
        <v>104357</v>
      </c>
      <c r="I338" s="469">
        <f t="shared" si="60"/>
        <v>0</v>
      </c>
      <c r="J338" s="468">
        <v>104357</v>
      </c>
      <c r="K338" s="469">
        <f t="shared" si="61"/>
        <v>0</v>
      </c>
      <c r="L338" s="469">
        <f t="shared" ref="L338:L390" si="70">J338-F338</f>
        <v>0</v>
      </c>
      <c r="M338" s="467">
        <v>104373</v>
      </c>
      <c r="N338" s="469">
        <f t="shared" si="63"/>
        <v>16</v>
      </c>
      <c r="O338" s="470">
        <f t="shared" si="64"/>
        <v>16</v>
      </c>
      <c r="P338" s="469">
        <f t="shared" si="65"/>
        <v>0</v>
      </c>
      <c r="Q338" s="469">
        <f t="shared" si="66"/>
        <v>16</v>
      </c>
      <c r="R338" s="471" t="s">
        <v>27</v>
      </c>
      <c r="S338" s="472" t="s">
        <v>28</v>
      </c>
      <c r="T338" s="472" t="s">
        <v>29</v>
      </c>
      <c r="U338" s="466" t="s">
        <v>30</v>
      </c>
      <c r="V338" s="473">
        <v>13</v>
      </c>
      <c r="W338" s="473">
        <f t="shared" si="69"/>
        <v>1.2307692307692308</v>
      </c>
      <c r="X338" s="477">
        <f>W338*20.09</f>
        <v>24.726153846153846</v>
      </c>
      <c r="Y338" s="475" t="s">
        <v>31</v>
      </c>
    </row>
    <row r="339" spans="1:25">
      <c r="A339" s="464">
        <v>44337</v>
      </c>
      <c r="B339" s="465" t="s">
        <v>35</v>
      </c>
      <c r="C339" s="465" t="s">
        <v>26</v>
      </c>
      <c r="D339" s="466" t="s">
        <v>32</v>
      </c>
      <c r="E339" s="467">
        <v>56863</v>
      </c>
      <c r="F339" s="468">
        <v>56879</v>
      </c>
      <c r="G339" s="469">
        <f t="shared" si="59"/>
        <v>16</v>
      </c>
      <c r="H339" s="468">
        <v>56879</v>
      </c>
      <c r="I339" s="469">
        <f t="shared" si="60"/>
        <v>0</v>
      </c>
      <c r="J339" s="468">
        <v>56919</v>
      </c>
      <c r="K339" s="469">
        <f t="shared" si="61"/>
        <v>40</v>
      </c>
      <c r="L339" s="469">
        <f t="shared" si="70"/>
        <v>40</v>
      </c>
      <c r="M339" s="468">
        <v>56926</v>
      </c>
      <c r="N339" s="469">
        <f t="shared" si="63"/>
        <v>7</v>
      </c>
      <c r="O339" s="470">
        <f t="shared" si="64"/>
        <v>63</v>
      </c>
      <c r="P339" s="469">
        <f t="shared" si="65"/>
        <v>40</v>
      </c>
      <c r="Q339" s="469">
        <f t="shared" si="66"/>
        <v>23</v>
      </c>
      <c r="R339" s="476" t="s">
        <v>37</v>
      </c>
      <c r="S339" s="472" t="s">
        <v>38</v>
      </c>
      <c r="T339" s="472" t="s">
        <v>29</v>
      </c>
      <c r="U339" s="466" t="s">
        <v>30</v>
      </c>
      <c r="V339" s="473">
        <v>12</v>
      </c>
      <c r="W339" s="473">
        <f t="shared" si="69"/>
        <v>5.25</v>
      </c>
      <c r="X339" s="474">
        <f>W339*19.89</f>
        <v>104.4225</v>
      </c>
      <c r="Y339" s="477" t="s">
        <v>39</v>
      </c>
    </row>
    <row r="340" spans="1:25">
      <c r="A340" s="464">
        <v>44338</v>
      </c>
      <c r="B340" s="465" t="s">
        <v>35</v>
      </c>
      <c r="C340" s="465" t="s">
        <v>26</v>
      </c>
      <c r="D340" s="466" t="s">
        <v>79</v>
      </c>
      <c r="E340" s="468">
        <v>56926</v>
      </c>
      <c r="F340" s="468">
        <v>56936</v>
      </c>
      <c r="G340" s="469">
        <f t="shared" si="59"/>
        <v>10</v>
      </c>
      <c r="H340" s="468">
        <v>56936</v>
      </c>
      <c r="I340" s="469">
        <f t="shared" si="60"/>
        <v>0</v>
      </c>
      <c r="J340" s="468">
        <v>56954</v>
      </c>
      <c r="K340" s="469">
        <f t="shared" si="61"/>
        <v>18</v>
      </c>
      <c r="L340" s="469">
        <f t="shared" si="70"/>
        <v>18</v>
      </c>
      <c r="M340" s="468">
        <v>56971</v>
      </c>
      <c r="N340" s="469">
        <f t="shared" si="63"/>
        <v>17</v>
      </c>
      <c r="O340" s="470">
        <f t="shared" si="64"/>
        <v>45</v>
      </c>
      <c r="P340" s="469">
        <f t="shared" si="65"/>
        <v>18</v>
      </c>
      <c r="Q340" s="469">
        <f t="shared" si="66"/>
        <v>27</v>
      </c>
      <c r="R340" s="476" t="s">
        <v>37</v>
      </c>
      <c r="S340" s="472" t="s">
        <v>38</v>
      </c>
      <c r="T340" s="472" t="s">
        <v>29</v>
      </c>
      <c r="U340" s="466" t="s">
        <v>30</v>
      </c>
      <c r="V340" s="473">
        <v>12</v>
      </c>
      <c r="W340" s="473">
        <f t="shared" si="69"/>
        <v>3.75</v>
      </c>
      <c r="X340" s="474">
        <f>W340*19.89</f>
        <v>74.587500000000006</v>
      </c>
      <c r="Y340" s="477" t="s">
        <v>39</v>
      </c>
    </row>
    <row r="341" spans="1:25">
      <c r="A341" s="464">
        <v>44338</v>
      </c>
      <c r="B341" s="465" t="s">
        <v>35</v>
      </c>
      <c r="C341" s="465" t="s">
        <v>26</v>
      </c>
      <c r="D341" s="466" t="s">
        <v>43</v>
      </c>
      <c r="E341" s="468">
        <v>56971</v>
      </c>
      <c r="F341" s="468">
        <v>56987</v>
      </c>
      <c r="G341" s="469">
        <f t="shared" si="59"/>
        <v>16</v>
      </c>
      <c r="H341" s="468">
        <v>56987</v>
      </c>
      <c r="I341" s="469">
        <f t="shared" si="60"/>
        <v>0</v>
      </c>
      <c r="J341" s="468">
        <v>57004</v>
      </c>
      <c r="K341" s="469">
        <f t="shared" si="61"/>
        <v>17</v>
      </c>
      <c r="L341" s="469">
        <f t="shared" si="70"/>
        <v>17</v>
      </c>
      <c r="M341" s="468">
        <v>57013</v>
      </c>
      <c r="N341" s="469">
        <f t="shared" si="63"/>
        <v>9</v>
      </c>
      <c r="O341" s="470">
        <f t="shared" si="64"/>
        <v>42</v>
      </c>
      <c r="P341" s="469">
        <f t="shared" si="65"/>
        <v>17</v>
      </c>
      <c r="Q341" s="469">
        <f t="shared" si="66"/>
        <v>25</v>
      </c>
      <c r="R341" s="476" t="s">
        <v>37</v>
      </c>
      <c r="S341" s="472" t="s">
        <v>38</v>
      </c>
      <c r="T341" s="472" t="s">
        <v>29</v>
      </c>
      <c r="U341" s="466" t="s">
        <v>30</v>
      </c>
      <c r="V341" s="473">
        <v>12</v>
      </c>
      <c r="W341" s="473">
        <f t="shared" si="69"/>
        <v>3.5</v>
      </c>
      <c r="X341" s="474">
        <f>W341*19.89</f>
        <v>69.615000000000009</v>
      </c>
      <c r="Y341" s="477" t="s">
        <v>39</v>
      </c>
    </row>
    <row r="342" spans="1:25">
      <c r="A342" s="464">
        <v>44340</v>
      </c>
      <c r="B342" s="465" t="s">
        <v>35</v>
      </c>
      <c r="C342" s="465" t="s">
        <v>26</v>
      </c>
      <c r="D342" s="466" t="s">
        <v>34</v>
      </c>
      <c r="E342" s="468">
        <v>57013</v>
      </c>
      <c r="F342" s="468">
        <v>57031</v>
      </c>
      <c r="G342" s="469">
        <f t="shared" si="59"/>
        <v>18</v>
      </c>
      <c r="H342" s="468">
        <v>57031</v>
      </c>
      <c r="I342" s="469">
        <f t="shared" si="60"/>
        <v>0</v>
      </c>
      <c r="J342" s="468">
        <v>57066</v>
      </c>
      <c r="K342" s="469">
        <f t="shared" si="61"/>
        <v>35</v>
      </c>
      <c r="L342" s="469">
        <f t="shared" si="70"/>
        <v>35</v>
      </c>
      <c r="M342" s="467">
        <v>57083</v>
      </c>
      <c r="N342" s="469">
        <f t="shared" si="63"/>
        <v>17</v>
      </c>
      <c r="O342" s="470">
        <f t="shared" si="64"/>
        <v>70</v>
      </c>
      <c r="P342" s="469">
        <f t="shared" si="65"/>
        <v>35</v>
      </c>
      <c r="Q342" s="469">
        <f t="shared" si="66"/>
        <v>35</v>
      </c>
      <c r="R342" s="476" t="s">
        <v>37</v>
      </c>
      <c r="S342" s="472" t="s">
        <v>38</v>
      </c>
      <c r="T342" s="472" t="s">
        <v>29</v>
      </c>
      <c r="U342" s="466" t="s">
        <v>30</v>
      </c>
      <c r="V342" s="473">
        <v>12</v>
      </c>
      <c r="W342" s="473">
        <f t="shared" si="69"/>
        <v>5.833333333333333</v>
      </c>
      <c r="X342" s="474">
        <f>W342*19.89</f>
        <v>116.02499999999999</v>
      </c>
      <c r="Y342" s="477" t="s">
        <v>39</v>
      </c>
    </row>
    <row r="343" spans="1:25">
      <c r="A343" s="464">
        <v>44337</v>
      </c>
      <c r="B343" s="465" t="s">
        <v>42</v>
      </c>
      <c r="C343" s="465" t="s">
        <v>26</v>
      </c>
      <c r="D343" s="466" t="s">
        <v>43</v>
      </c>
      <c r="E343" s="467">
        <v>42821</v>
      </c>
      <c r="F343" s="468">
        <v>42841</v>
      </c>
      <c r="G343" s="469">
        <f t="shared" si="59"/>
        <v>20</v>
      </c>
      <c r="H343" s="468">
        <v>42841</v>
      </c>
      <c r="I343" s="469">
        <f t="shared" si="60"/>
        <v>0</v>
      </c>
      <c r="J343" s="468">
        <v>42855</v>
      </c>
      <c r="K343" s="469">
        <f t="shared" si="61"/>
        <v>14</v>
      </c>
      <c r="L343" s="469">
        <f t="shared" si="70"/>
        <v>14</v>
      </c>
      <c r="M343" s="468">
        <v>42855</v>
      </c>
      <c r="N343" s="469">
        <f t="shared" si="63"/>
        <v>0</v>
      </c>
      <c r="O343" s="470">
        <f t="shared" si="64"/>
        <v>34</v>
      </c>
      <c r="P343" s="469">
        <f t="shared" si="65"/>
        <v>14</v>
      </c>
      <c r="Q343" s="469">
        <f t="shared" si="66"/>
        <v>20</v>
      </c>
      <c r="R343" s="478" t="s">
        <v>44</v>
      </c>
      <c r="S343" s="472" t="s">
        <v>45</v>
      </c>
      <c r="T343" s="472" t="s">
        <v>29</v>
      </c>
      <c r="U343" s="466" t="s">
        <v>30</v>
      </c>
      <c r="V343" s="473">
        <v>15</v>
      </c>
      <c r="W343" s="473">
        <f t="shared" si="69"/>
        <v>2.2666666666666666</v>
      </c>
      <c r="X343" s="474">
        <f>W343*19.45</f>
        <v>44.086666666666666</v>
      </c>
      <c r="Y343" s="477" t="s">
        <v>46</v>
      </c>
    </row>
    <row r="344" spans="1:25">
      <c r="A344" s="464">
        <v>44337</v>
      </c>
      <c r="B344" s="465" t="s">
        <v>42</v>
      </c>
      <c r="C344" s="465" t="s">
        <v>26</v>
      </c>
      <c r="D344" s="466" t="s">
        <v>97</v>
      </c>
      <c r="E344" s="468">
        <v>42855</v>
      </c>
      <c r="F344" s="468">
        <v>42869</v>
      </c>
      <c r="G344" s="469">
        <f t="shared" si="59"/>
        <v>14</v>
      </c>
      <c r="H344" s="468">
        <v>42869</v>
      </c>
      <c r="I344" s="469">
        <f t="shared" si="60"/>
        <v>0</v>
      </c>
      <c r="J344" s="468">
        <v>42902</v>
      </c>
      <c r="K344" s="469">
        <f t="shared" si="61"/>
        <v>33</v>
      </c>
      <c r="L344" s="469">
        <f t="shared" si="70"/>
        <v>33</v>
      </c>
      <c r="M344" s="468">
        <v>42928</v>
      </c>
      <c r="N344" s="469">
        <f t="shared" si="63"/>
        <v>26</v>
      </c>
      <c r="O344" s="470">
        <f t="shared" si="64"/>
        <v>73</v>
      </c>
      <c r="P344" s="469">
        <f t="shared" si="65"/>
        <v>33</v>
      </c>
      <c r="Q344" s="498">
        <f t="shared" si="66"/>
        <v>40</v>
      </c>
      <c r="R344" s="478" t="s">
        <v>44</v>
      </c>
      <c r="S344" s="472" t="s">
        <v>45</v>
      </c>
      <c r="T344" s="472" t="s">
        <v>29</v>
      </c>
      <c r="U344" s="466" t="s">
        <v>30</v>
      </c>
      <c r="V344" s="473">
        <v>15</v>
      </c>
      <c r="W344" s="473">
        <f t="shared" si="69"/>
        <v>4.8666666666666663</v>
      </c>
      <c r="X344" s="474">
        <f>W344*19.45</f>
        <v>94.656666666666652</v>
      </c>
      <c r="Y344" s="477" t="s">
        <v>46</v>
      </c>
    </row>
    <row r="345" spans="1:25">
      <c r="A345" s="464">
        <v>44340</v>
      </c>
      <c r="B345" s="465" t="s">
        <v>42</v>
      </c>
      <c r="C345" s="465" t="s">
        <v>26</v>
      </c>
      <c r="D345" s="466" t="s">
        <v>79</v>
      </c>
      <c r="E345" s="468">
        <v>42928</v>
      </c>
      <c r="F345" s="468">
        <v>42941</v>
      </c>
      <c r="G345" s="469">
        <f t="shared" si="59"/>
        <v>13</v>
      </c>
      <c r="H345" s="468">
        <v>42941</v>
      </c>
      <c r="I345" s="469">
        <f t="shared" si="60"/>
        <v>0</v>
      </c>
      <c r="J345" s="468">
        <v>42955</v>
      </c>
      <c r="K345" s="469">
        <f t="shared" si="61"/>
        <v>14</v>
      </c>
      <c r="L345" s="469">
        <f t="shared" si="70"/>
        <v>14</v>
      </c>
      <c r="M345" s="468">
        <v>42955</v>
      </c>
      <c r="N345" s="469">
        <f t="shared" si="63"/>
        <v>0</v>
      </c>
      <c r="O345" s="470">
        <f t="shared" si="64"/>
        <v>27</v>
      </c>
      <c r="P345" s="469">
        <f t="shared" si="65"/>
        <v>14</v>
      </c>
      <c r="Q345" s="469">
        <f t="shared" si="66"/>
        <v>13</v>
      </c>
      <c r="R345" s="478" t="s">
        <v>44</v>
      </c>
      <c r="S345" s="472" t="s">
        <v>45</v>
      </c>
      <c r="T345" s="472" t="s">
        <v>29</v>
      </c>
      <c r="U345" s="466" t="s">
        <v>30</v>
      </c>
      <c r="V345" s="473">
        <v>15</v>
      </c>
      <c r="W345" s="473">
        <f t="shared" si="69"/>
        <v>1.8</v>
      </c>
      <c r="X345" s="474">
        <f>W345*19.45</f>
        <v>35.01</v>
      </c>
      <c r="Y345" s="477" t="s">
        <v>46</v>
      </c>
    </row>
    <row r="346" spans="1:25">
      <c r="A346" s="464">
        <v>44340</v>
      </c>
      <c r="B346" s="465" t="s">
        <v>42</v>
      </c>
      <c r="C346" s="465" t="s">
        <v>26</v>
      </c>
      <c r="D346" s="480" t="s">
        <v>107</v>
      </c>
      <c r="E346" s="468">
        <v>42955</v>
      </c>
      <c r="F346" s="468">
        <v>42976</v>
      </c>
      <c r="G346" s="469">
        <f t="shared" si="59"/>
        <v>21</v>
      </c>
      <c r="H346" s="468">
        <v>42976</v>
      </c>
      <c r="I346" s="469">
        <f t="shared" si="60"/>
        <v>0</v>
      </c>
      <c r="J346" s="468">
        <v>42996</v>
      </c>
      <c r="K346" s="469">
        <f t="shared" si="61"/>
        <v>20</v>
      </c>
      <c r="L346" s="469">
        <f t="shared" si="70"/>
        <v>20</v>
      </c>
      <c r="M346" s="467">
        <v>43018</v>
      </c>
      <c r="N346" s="469">
        <f t="shared" si="63"/>
        <v>22</v>
      </c>
      <c r="O346" s="470">
        <f t="shared" si="64"/>
        <v>63</v>
      </c>
      <c r="P346" s="469">
        <f t="shared" si="65"/>
        <v>20</v>
      </c>
      <c r="Q346" s="498">
        <f t="shared" si="66"/>
        <v>43</v>
      </c>
      <c r="R346" s="478" t="s">
        <v>44</v>
      </c>
      <c r="S346" s="472" t="s">
        <v>45</v>
      </c>
      <c r="T346" s="472" t="s">
        <v>29</v>
      </c>
      <c r="U346" s="466" t="s">
        <v>30</v>
      </c>
      <c r="V346" s="473">
        <v>15</v>
      </c>
      <c r="W346" s="473">
        <f t="shared" si="69"/>
        <v>4.2</v>
      </c>
      <c r="X346" s="474">
        <f>W346*19.45</f>
        <v>81.69</v>
      </c>
      <c r="Y346" s="477" t="s">
        <v>46</v>
      </c>
    </row>
    <row r="347" spans="1:25">
      <c r="A347" s="464">
        <v>44337</v>
      </c>
      <c r="B347" s="465" t="s">
        <v>48</v>
      </c>
      <c r="C347" s="465" t="s">
        <v>26</v>
      </c>
      <c r="D347" s="466" t="s">
        <v>49</v>
      </c>
      <c r="E347" s="467">
        <v>60587</v>
      </c>
      <c r="F347" s="468">
        <v>60594</v>
      </c>
      <c r="G347" s="469">
        <f t="shared" ref="G347:G398" si="71">F347-E347</f>
        <v>7</v>
      </c>
      <c r="H347" s="468">
        <v>60594</v>
      </c>
      <c r="I347" s="469">
        <f t="shared" ref="I347:I398" si="72">H347-F347</f>
        <v>0</v>
      </c>
      <c r="J347" s="468">
        <v>60597</v>
      </c>
      <c r="K347" s="469">
        <f t="shared" ref="K347:K398" si="73">J347-H347</f>
        <v>3</v>
      </c>
      <c r="L347" s="469">
        <f t="shared" si="70"/>
        <v>3</v>
      </c>
      <c r="M347" s="468">
        <v>60621</v>
      </c>
      <c r="N347" s="469">
        <f t="shared" ref="N347:N398" si="74">M347-J347</f>
        <v>24</v>
      </c>
      <c r="O347" s="470">
        <f t="shared" ref="O347:O398" si="75">+M347-E347</f>
        <v>34</v>
      </c>
      <c r="P347" s="469">
        <f t="shared" ref="P347:P398" si="76">L347</f>
        <v>3</v>
      </c>
      <c r="Q347" s="469">
        <f t="shared" ref="Q347:Q398" si="77">+O347-P347</f>
        <v>31</v>
      </c>
      <c r="R347" s="479" t="s">
        <v>50</v>
      </c>
      <c r="S347" s="472" t="s">
        <v>51</v>
      </c>
      <c r="T347" s="472" t="s">
        <v>29</v>
      </c>
      <c r="U347" s="466" t="s">
        <v>30</v>
      </c>
      <c r="V347" s="473">
        <v>8</v>
      </c>
      <c r="W347" s="473">
        <f t="shared" si="69"/>
        <v>4.25</v>
      </c>
      <c r="X347" s="477">
        <f>W347*21.35</f>
        <v>90.737500000000011</v>
      </c>
      <c r="Y347" s="475" t="s">
        <v>52</v>
      </c>
    </row>
    <row r="348" spans="1:25">
      <c r="A348" s="464">
        <v>44340</v>
      </c>
      <c r="B348" s="480" t="s">
        <v>48</v>
      </c>
      <c r="C348" s="465" t="s">
        <v>26</v>
      </c>
      <c r="D348" s="480" t="s">
        <v>53</v>
      </c>
      <c r="E348" s="468">
        <v>60621</v>
      </c>
      <c r="F348" s="468">
        <v>60624</v>
      </c>
      <c r="G348" s="469">
        <f t="shared" si="71"/>
        <v>3</v>
      </c>
      <c r="H348" s="468">
        <v>60624</v>
      </c>
      <c r="I348" s="469">
        <f t="shared" si="72"/>
        <v>0</v>
      </c>
      <c r="J348" s="468">
        <v>60643</v>
      </c>
      <c r="K348" s="469">
        <f t="shared" si="73"/>
        <v>19</v>
      </c>
      <c r="L348" s="469">
        <f t="shared" si="70"/>
        <v>19</v>
      </c>
      <c r="M348" s="468">
        <v>60666</v>
      </c>
      <c r="N348" s="469">
        <f t="shared" si="74"/>
        <v>23</v>
      </c>
      <c r="O348" s="470">
        <f t="shared" si="75"/>
        <v>45</v>
      </c>
      <c r="P348" s="469">
        <f t="shared" si="76"/>
        <v>19</v>
      </c>
      <c r="Q348" s="498">
        <f t="shared" si="77"/>
        <v>26</v>
      </c>
      <c r="R348" s="479" t="s">
        <v>50</v>
      </c>
      <c r="S348" s="472" t="s">
        <v>51</v>
      </c>
      <c r="T348" s="472" t="s">
        <v>29</v>
      </c>
      <c r="U348" s="466" t="s">
        <v>30</v>
      </c>
      <c r="V348" s="473">
        <v>8</v>
      </c>
      <c r="W348" s="473">
        <f t="shared" si="69"/>
        <v>5.625</v>
      </c>
      <c r="X348" s="477">
        <f>W348*21.35</f>
        <v>120.09375000000001</v>
      </c>
      <c r="Y348" s="475" t="s">
        <v>52</v>
      </c>
    </row>
    <row r="349" spans="1:25">
      <c r="A349" s="464">
        <v>44337</v>
      </c>
      <c r="B349" s="465" t="s">
        <v>55</v>
      </c>
      <c r="C349" s="465" t="s">
        <v>26</v>
      </c>
      <c r="D349" s="466" t="s">
        <v>56</v>
      </c>
      <c r="E349" s="467">
        <v>111990</v>
      </c>
      <c r="F349" s="468">
        <v>112006</v>
      </c>
      <c r="G349" s="469">
        <f t="shared" si="71"/>
        <v>16</v>
      </c>
      <c r="H349" s="468">
        <v>112006</v>
      </c>
      <c r="I349" s="469">
        <f t="shared" si="72"/>
        <v>0</v>
      </c>
      <c r="J349" s="468">
        <v>112021</v>
      </c>
      <c r="K349" s="469">
        <f t="shared" si="73"/>
        <v>15</v>
      </c>
      <c r="L349" s="469">
        <f t="shared" si="70"/>
        <v>15</v>
      </c>
      <c r="M349" s="468">
        <v>112024</v>
      </c>
      <c r="N349" s="469">
        <f t="shared" si="74"/>
        <v>3</v>
      </c>
      <c r="O349" s="468">
        <f t="shared" si="75"/>
        <v>34</v>
      </c>
      <c r="P349" s="469">
        <f t="shared" si="76"/>
        <v>15</v>
      </c>
      <c r="Q349" s="469">
        <f t="shared" si="77"/>
        <v>19</v>
      </c>
      <c r="R349" s="481" t="s">
        <v>57</v>
      </c>
      <c r="S349" s="472" t="s">
        <v>51</v>
      </c>
      <c r="T349" s="472" t="s">
        <v>29</v>
      </c>
      <c r="U349" s="465" t="s">
        <v>30</v>
      </c>
      <c r="V349" s="482">
        <v>7</v>
      </c>
      <c r="W349" s="482">
        <f t="shared" si="69"/>
        <v>4.8571428571428568</v>
      </c>
      <c r="X349" s="483">
        <f>W349*21.69</f>
        <v>105.35142857142857</v>
      </c>
      <c r="Y349" s="483" t="s">
        <v>58</v>
      </c>
    </row>
    <row r="350" spans="1:25">
      <c r="A350" s="464">
        <v>44340</v>
      </c>
      <c r="B350" s="465" t="s">
        <v>55</v>
      </c>
      <c r="C350" s="465" t="s">
        <v>26</v>
      </c>
      <c r="D350" s="465" t="s">
        <v>59</v>
      </c>
      <c r="E350" s="468">
        <v>112024</v>
      </c>
      <c r="F350" s="468">
        <v>112029</v>
      </c>
      <c r="G350" s="469">
        <f t="shared" si="71"/>
        <v>5</v>
      </c>
      <c r="H350" s="468">
        <v>112029</v>
      </c>
      <c r="I350" s="469">
        <f t="shared" si="72"/>
        <v>0</v>
      </c>
      <c r="J350" s="468">
        <v>112040</v>
      </c>
      <c r="K350" s="469">
        <f t="shared" si="73"/>
        <v>11</v>
      </c>
      <c r="L350" s="469">
        <f t="shared" si="70"/>
        <v>11</v>
      </c>
      <c r="M350" s="467">
        <v>112063</v>
      </c>
      <c r="N350" s="469">
        <f t="shared" si="74"/>
        <v>23</v>
      </c>
      <c r="O350" s="470">
        <f t="shared" si="75"/>
        <v>39</v>
      </c>
      <c r="P350" s="469">
        <f t="shared" si="76"/>
        <v>11</v>
      </c>
      <c r="Q350" s="469">
        <f t="shared" si="77"/>
        <v>28</v>
      </c>
      <c r="R350" s="481" t="s">
        <v>57</v>
      </c>
      <c r="S350" s="472" t="s">
        <v>51</v>
      </c>
      <c r="T350" s="472" t="s">
        <v>29</v>
      </c>
      <c r="U350" s="466" t="s">
        <v>30</v>
      </c>
      <c r="V350" s="473">
        <v>7</v>
      </c>
      <c r="W350" s="473">
        <f t="shared" si="69"/>
        <v>5.5714285714285712</v>
      </c>
      <c r="X350" s="477">
        <f>W350*21.69</f>
        <v>120.84428571428572</v>
      </c>
      <c r="Y350" s="477" t="s">
        <v>58</v>
      </c>
    </row>
    <row r="351" spans="1:25">
      <c r="A351" s="464">
        <v>44337</v>
      </c>
      <c r="B351" s="465" t="s">
        <v>60</v>
      </c>
      <c r="C351" s="465" t="s">
        <v>26</v>
      </c>
      <c r="D351" s="465" t="s">
        <v>61</v>
      </c>
      <c r="E351" s="467">
        <v>175720</v>
      </c>
      <c r="F351" s="468">
        <v>175728</v>
      </c>
      <c r="G351" s="469">
        <f t="shared" si="71"/>
        <v>8</v>
      </c>
      <c r="H351" s="468">
        <v>175728</v>
      </c>
      <c r="I351" s="469">
        <f t="shared" si="72"/>
        <v>0</v>
      </c>
      <c r="J351" s="468">
        <v>175740</v>
      </c>
      <c r="K351" s="469">
        <f t="shared" si="73"/>
        <v>12</v>
      </c>
      <c r="L351" s="469">
        <f t="shared" si="70"/>
        <v>12</v>
      </c>
      <c r="M351" s="468">
        <v>175751</v>
      </c>
      <c r="N351" s="469">
        <f t="shared" si="74"/>
        <v>11</v>
      </c>
      <c r="O351" s="470">
        <f t="shared" si="75"/>
        <v>31</v>
      </c>
      <c r="P351" s="469">
        <f t="shared" si="76"/>
        <v>12</v>
      </c>
      <c r="Q351" s="469">
        <f t="shared" si="77"/>
        <v>19</v>
      </c>
      <c r="R351" s="484" t="s">
        <v>62</v>
      </c>
      <c r="S351" s="472" t="s">
        <v>51</v>
      </c>
      <c r="T351" s="472" t="s">
        <v>29</v>
      </c>
      <c r="U351" s="466" t="s">
        <v>30</v>
      </c>
      <c r="V351" s="473">
        <v>7</v>
      </c>
      <c r="W351" s="473">
        <f t="shared" si="69"/>
        <v>4.4285714285714288</v>
      </c>
      <c r="X351" s="477">
        <f>W351*19.85</f>
        <v>87.907142857142873</v>
      </c>
      <c r="Y351" s="483" t="s">
        <v>63</v>
      </c>
    </row>
    <row r="352" spans="1:25">
      <c r="A352" s="464">
        <v>44340</v>
      </c>
      <c r="B352" s="465" t="s">
        <v>60</v>
      </c>
      <c r="C352" s="465" t="s">
        <v>26</v>
      </c>
      <c r="D352" s="465" t="s">
        <v>64</v>
      </c>
      <c r="E352" s="468">
        <v>175751</v>
      </c>
      <c r="F352" s="468">
        <v>175763</v>
      </c>
      <c r="G352" s="469">
        <f t="shared" si="71"/>
        <v>12</v>
      </c>
      <c r="H352" s="468">
        <v>175763</v>
      </c>
      <c r="I352" s="469">
        <f t="shared" si="72"/>
        <v>0</v>
      </c>
      <c r="J352" s="468">
        <v>175775</v>
      </c>
      <c r="K352" s="469">
        <f t="shared" si="73"/>
        <v>12</v>
      </c>
      <c r="L352" s="469">
        <f t="shared" si="70"/>
        <v>12</v>
      </c>
      <c r="M352" s="467">
        <v>175783</v>
      </c>
      <c r="N352" s="469">
        <f t="shared" si="74"/>
        <v>8</v>
      </c>
      <c r="O352" s="470">
        <f t="shared" si="75"/>
        <v>32</v>
      </c>
      <c r="P352" s="469">
        <f t="shared" si="76"/>
        <v>12</v>
      </c>
      <c r="Q352" s="469">
        <f t="shared" si="77"/>
        <v>20</v>
      </c>
      <c r="R352" s="484" t="s">
        <v>62</v>
      </c>
      <c r="S352" s="472" t="s">
        <v>51</v>
      </c>
      <c r="T352" s="472" t="s">
        <v>29</v>
      </c>
      <c r="U352" s="466" t="s">
        <v>30</v>
      </c>
      <c r="V352" s="473">
        <v>7</v>
      </c>
      <c r="W352" s="473">
        <f t="shared" si="69"/>
        <v>4.5714285714285712</v>
      </c>
      <c r="X352" s="477">
        <f>W352*19.85</f>
        <v>90.742857142857147</v>
      </c>
      <c r="Y352" s="483" t="s">
        <v>65</v>
      </c>
    </row>
    <row r="353" spans="1:25">
      <c r="A353" s="464">
        <v>44337</v>
      </c>
      <c r="B353" s="480" t="s">
        <v>126</v>
      </c>
      <c r="C353" s="465" t="s">
        <v>26</v>
      </c>
      <c r="D353" s="466" t="s">
        <v>40</v>
      </c>
      <c r="E353" s="467">
        <v>183343</v>
      </c>
      <c r="F353" s="468">
        <v>183363</v>
      </c>
      <c r="G353" s="469">
        <f t="shared" si="71"/>
        <v>20</v>
      </c>
      <c r="H353" s="468">
        <v>183363</v>
      </c>
      <c r="I353" s="469">
        <f t="shared" si="72"/>
        <v>0</v>
      </c>
      <c r="J353" s="468">
        <v>183388</v>
      </c>
      <c r="K353" s="469">
        <f t="shared" si="73"/>
        <v>25</v>
      </c>
      <c r="L353" s="469">
        <f t="shared" si="70"/>
        <v>25</v>
      </c>
      <c r="M353" s="468">
        <v>183417</v>
      </c>
      <c r="N353" s="469">
        <f t="shared" si="74"/>
        <v>29</v>
      </c>
      <c r="O353" s="470">
        <f t="shared" si="75"/>
        <v>74</v>
      </c>
      <c r="P353" s="469">
        <f t="shared" si="76"/>
        <v>25</v>
      </c>
      <c r="Q353" s="498">
        <f t="shared" si="77"/>
        <v>49</v>
      </c>
      <c r="R353" s="489" t="s">
        <v>127</v>
      </c>
      <c r="S353" s="472" t="s">
        <v>28</v>
      </c>
      <c r="T353" s="472" t="s">
        <v>29</v>
      </c>
      <c r="U353" s="466" t="s">
        <v>30</v>
      </c>
      <c r="V353" s="473">
        <v>12</v>
      </c>
      <c r="W353" s="473">
        <f t="shared" si="69"/>
        <v>6.166666666666667</v>
      </c>
      <c r="X353" s="474">
        <f>W353*19.89</f>
        <v>122.65500000000002</v>
      </c>
      <c r="Y353" s="475" t="s">
        <v>128</v>
      </c>
    </row>
    <row r="354" spans="1:25">
      <c r="A354" s="464">
        <v>44340</v>
      </c>
      <c r="B354" s="480" t="s">
        <v>126</v>
      </c>
      <c r="C354" s="465" t="s">
        <v>26</v>
      </c>
      <c r="D354" s="466" t="s">
        <v>106</v>
      </c>
      <c r="E354" s="468">
        <v>183417</v>
      </c>
      <c r="F354" s="468">
        <v>183444</v>
      </c>
      <c r="G354" s="469">
        <f t="shared" si="71"/>
        <v>27</v>
      </c>
      <c r="H354" s="468">
        <v>183444</v>
      </c>
      <c r="I354" s="469">
        <f t="shared" si="72"/>
        <v>0</v>
      </c>
      <c r="J354" s="468">
        <v>183462</v>
      </c>
      <c r="K354" s="469">
        <f t="shared" si="73"/>
        <v>18</v>
      </c>
      <c r="L354" s="469">
        <f t="shared" si="70"/>
        <v>18</v>
      </c>
      <c r="M354" s="467">
        <v>183483</v>
      </c>
      <c r="N354" s="469">
        <f t="shared" si="74"/>
        <v>21</v>
      </c>
      <c r="O354" s="470">
        <f t="shared" si="75"/>
        <v>66</v>
      </c>
      <c r="P354" s="469">
        <f t="shared" si="76"/>
        <v>18</v>
      </c>
      <c r="Q354" s="498">
        <f t="shared" si="77"/>
        <v>48</v>
      </c>
      <c r="R354" s="489" t="s">
        <v>127</v>
      </c>
      <c r="S354" s="472" t="s">
        <v>28</v>
      </c>
      <c r="T354" s="472" t="s">
        <v>29</v>
      </c>
      <c r="U354" s="466" t="s">
        <v>30</v>
      </c>
      <c r="V354" s="473">
        <v>12</v>
      </c>
      <c r="W354" s="473">
        <f t="shared" si="69"/>
        <v>5.5</v>
      </c>
      <c r="X354" s="474">
        <f>W354*19.89</f>
        <v>109.39500000000001</v>
      </c>
      <c r="Y354" s="475" t="s">
        <v>128</v>
      </c>
    </row>
    <row r="355" spans="1:25">
      <c r="A355" s="464">
        <v>44337</v>
      </c>
      <c r="B355" s="480" t="s">
        <v>181</v>
      </c>
      <c r="C355" s="465" t="s">
        <v>26</v>
      </c>
      <c r="D355" s="466" t="s">
        <v>96</v>
      </c>
      <c r="E355" s="468">
        <v>105956</v>
      </c>
      <c r="F355" s="468">
        <v>105959</v>
      </c>
      <c r="G355" s="469">
        <f t="shared" si="71"/>
        <v>3</v>
      </c>
      <c r="H355" s="468">
        <v>105959</v>
      </c>
      <c r="I355" s="469">
        <f t="shared" si="72"/>
        <v>0</v>
      </c>
      <c r="J355" s="468">
        <v>105962</v>
      </c>
      <c r="K355" s="469">
        <f t="shared" si="73"/>
        <v>3</v>
      </c>
      <c r="L355" s="469">
        <f t="shared" si="70"/>
        <v>3</v>
      </c>
      <c r="M355" s="468">
        <v>105969</v>
      </c>
      <c r="N355" s="469">
        <f t="shared" si="74"/>
        <v>7</v>
      </c>
      <c r="O355" s="470">
        <f t="shared" si="75"/>
        <v>13</v>
      </c>
      <c r="P355" s="469">
        <f t="shared" si="76"/>
        <v>3</v>
      </c>
      <c r="Q355" s="469">
        <f t="shared" si="77"/>
        <v>10</v>
      </c>
      <c r="R355" s="491" t="s">
        <v>84</v>
      </c>
      <c r="S355" s="472" t="s">
        <v>28</v>
      </c>
      <c r="T355" s="472" t="s">
        <v>29</v>
      </c>
      <c r="U355" s="466" t="s">
        <v>30</v>
      </c>
      <c r="V355" s="473">
        <v>12</v>
      </c>
      <c r="W355" s="473">
        <f t="shared" si="69"/>
        <v>1.0833333333333333</v>
      </c>
      <c r="X355" s="477">
        <f t="shared" ref="X355:X359" si="78">W355*21.99</f>
        <v>23.822499999999998</v>
      </c>
      <c r="Y355" s="475" t="s">
        <v>128</v>
      </c>
    </row>
    <row r="356" spans="1:25">
      <c r="A356" s="464">
        <v>44339</v>
      </c>
      <c r="B356" s="480" t="s">
        <v>25</v>
      </c>
      <c r="C356" s="465" t="s">
        <v>26</v>
      </c>
      <c r="D356" s="466" t="s">
        <v>95</v>
      </c>
      <c r="E356" s="468">
        <v>105986</v>
      </c>
      <c r="F356" s="468">
        <v>106005</v>
      </c>
      <c r="G356" s="469">
        <f t="shared" si="71"/>
        <v>19</v>
      </c>
      <c r="H356" s="468">
        <v>106005</v>
      </c>
      <c r="I356" s="469">
        <f t="shared" si="72"/>
        <v>0</v>
      </c>
      <c r="J356" s="468">
        <v>106008</v>
      </c>
      <c r="K356" s="469">
        <f t="shared" si="73"/>
        <v>3</v>
      </c>
      <c r="L356" s="469">
        <f t="shared" si="70"/>
        <v>3</v>
      </c>
      <c r="M356" s="468">
        <v>106008</v>
      </c>
      <c r="N356" s="469">
        <f t="shared" si="74"/>
        <v>0</v>
      </c>
      <c r="O356" s="470">
        <f t="shared" si="75"/>
        <v>22</v>
      </c>
      <c r="P356" s="469">
        <f t="shared" si="76"/>
        <v>3</v>
      </c>
      <c r="Q356" s="469">
        <f t="shared" si="77"/>
        <v>19</v>
      </c>
      <c r="R356" s="491" t="s">
        <v>84</v>
      </c>
      <c r="S356" s="472" t="s">
        <v>28</v>
      </c>
      <c r="T356" s="472" t="s">
        <v>29</v>
      </c>
      <c r="U356" s="466" t="s">
        <v>30</v>
      </c>
      <c r="V356" s="473">
        <v>12</v>
      </c>
      <c r="W356" s="473">
        <f t="shared" si="69"/>
        <v>1.8333333333333333</v>
      </c>
      <c r="X356" s="474">
        <f t="shared" si="78"/>
        <v>40.314999999999998</v>
      </c>
      <c r="Y356" s="475" t="s">
        <v>128</v>
      </c>
    </row>
    <row r="357" spans="1:25">
      <c r="A357" s="464">
        <v>44339</v>
      </c>
      <c r="B357" s="480" t="s">
        <v>25</v>
      </c>
      <c r="C357" s="465" t="s">
        <v>26</v>
      </c>
      <c r="D357" s="466" t="s">
        <v>33</v>
      </c>
      <c r="E357" s="468">
        <v>106008</v>
      </c>
      <c r="F357" s="468">
        <v>106008</v>
      </c>
      <c r="G357" s="469">
        <f t="shared" si="71"/>
        <v>0</v>
      </c>
      <c r="H357" s="468">
        <v>106008</v>
      </c>
      <c r="I357" s="469">
        <f t="shared" si="72"/>
        <v>0</v>
      </c>
      <c r="J357" s="468">
        <v>106031</v>
      </c>
      <c r="K357" s="469">
        <f t="shared" si="73"/>
        <v>23</v>
      </c>
      <c r="L357" s="469">
        <f t="shared" si="70"/>
        <v>23</v>
      </c>
      <c r="M357" s="468">
        <v>106058</v>
      </c>
      <c r="N357" s="469">
        <f t="shared" si="74"/>
        <v>27</v>
      </c>
      <c r="O357" s="470">
        <f t="shared" si="75"/>
        <v>50</v>
      </c>
      <c r="P357" s="469">
        <f t="shared" si="76"/>
        <v>23</v>
      </c>
      <c r="Q357" s="469">
        <f t="shared" si="77"/>
        <v>27</v>
      </c>
      <c r="R357" s="491" t="s">
        <v>84</v>
      </c>
      <c r="S357" s="472" t="s">
        <v>28</v>
      </c>
      <c r="T357" s="472" t="s">
        <v>29</v>
      </c>
      <c r="U357" s="466" t="s">
        <v>30</v>
      </c>
      <c r="V357" s="473">
        <v>12</v>
      </c>
      <c r="W357" s="473">
        <f t="shared" si="69"/>
        <v>4.166666666666667</v>
      </c>
      <c r="X357" s="474">
        <f t="shared" si="78"/>
        <v>91.625</v>
      </c>
      <c r="Y357" s="475" t="s">
        <v>128</v>
      </c>
    </row>
    <row r="358" spans="1:25">
      <c r="A358" s="464">
        <v>44339</v>
      </c>
      <c r="B358" s="480" t="s">
        <v>25</v>
      </c>
      <c r="C358" s="465" t="s">
        <v>26</v>
      </c>
      <c r="D358" s="466" t="s">
        <v>93</v>
      </c>
      <c r="E358" s="468">
        <v>106058</v>
      </c>
      <c r="F358" s="468">
        <v>106077</v>
      </c>
      <c r="G358" s="469">
        <f t="shared" si="71"/>
        <v>19</v>
      </c>
      <c r="H358" s="468">
        <v>106077</v>
      </c>
      <c r="I358" s="469">
        <f t="shared" si="72"/>
        <v>0</v>
      </c>
      <c r="J358" s="468">
        <v>106080</v>
      </c>
      <c r="K358" s="469">
        <f t="shared" si="73"/>
        <v>3</v>
      </c>
      <c r="L358" s="469">
        <f t="shared" si="70"/>
        <v>3</v>
      </c>
      <c r="M358" s="468">
        <v>106102</v>
      </c>
      <c r="N358" s="469">
        <f t="shared" si="74"/>
        <v>22</v>
      </c>
      <c r="O358" s="470">
        <f t="shared" si="75"/>
        <v>44</v>
      </c>
      <c r="P358" s="469">
        <f t="shared" si="76"/>
        <v>3</v>
      </c>
      <c r="Q358" s="498">
        <f t="shared" si="77"/>
        <v>41</v>
      </c>
      <c r="R358" s="491" t="s">
        <v>84</v>
      </c>
      <c r="S358" s="472" t="s">
        <v>28</v>
      </c>
      <c r="T358" s="472" t="s">
        <v>29</v>
      </c>
      <c r="U358" s="466" t="s">
        <v>30</v>
      </c>
      <c r="V358" s="473">
        <v>12</v>
      </c>
      <c r="W358" s="473">
        <f t="shared" si="69"/>
        <v>3.6666666666666665</v>
      </c>
      <c r="X358" s="474">
        <f t="shared" si="78"/>
        <v>80.63</v>
      </c>
      <c r="Y358" s="475" t="s">
        <v>128</v>
      </c>
    </row>
    <row r="359" spans="1:25">
      <c r="A359" s="464">
        <v>44340</v>
      </c>
      <c r="B359" s="480" t="s">
        <v>25</v>
      </c>
      <c r="C359" s="465"/>
      <c r="D359" s="466" t="s">
        <v>41</v>
      </c>
      <c r="E359" s="468">
        <v>106102</v>
      </c>
      <c r="F359" s="468">
        <v>106111</v>
      </c>
      <c r="G359" s="469">
        <f t="shared" si="71"/>
        <v>9</v>
      </c>
      <c r="H359" s="468">
        <v>106111</v>
      </c>
      <c r="I359" s="469">
        <f t="shared" si="72"/>
        <v>0</v>
      </c>
      <c r="J359" s="468">
        <v>106140</v>
      </c>
      <c r="K359" s="469">
        <f t="shared" si="73"/>
        <v>29</v>
      </c>
      <c r="L359" s="469">
        <f t="shared" si="70"/>
        <v>29</v>
      </c>
      <c r="M359" s="467">
        <v>106155</v>
      </c>
      <c r="N359" s="469">
        <f t="shared" si="74"/>
        <v>15</v>
      </c>
      <c r="O359" s="470">
        <f t="shared" si="75"/>
        <v>53</v>
      </c>
      <c r="P359" s="469">
        <f t="shared" si="76"/>
        <v>29</v>
      </c>
      <c r="Q359" s="469">
        <f t="shared" si="77"/>
        <v>24</v>
      </c>
      <c r="R359" s="491" t="s">
        <v>84</v>
      </c>
      <c r="S359" s="472" t="s">
        <v>28</v>
      </c>
      <c r="T359" s="472" t="s">
        <v>29</v>
      </c>
      <c r="U359" s="466" t="s">
        <v>30</v>
      </c>
      <c r="V359" s="473">
        <v>12</v>
      </c>
      <c r="W359" s="473">
        <f t="shared" si="69"/>
        <v>4.416666666666667</v>
      </c>
      <c r="X359" s="474">
        <f t="shared" si="78"/>
        <v>97.122500000000002</v>
      </c>
      <c r="Y359" s="475" t="s">
        <v>128</v>
      </c>
    </row>
    <row r="360" spans="1:25">
      <c r="A360" s="464">
        <v>44337</v>
      </c>
      <c r="B360" s="465" t="s">
        <v>68</v>
      </c>
      <c r="C360" s="465" t="s">
        <v>26</v>
      </c>
      <c r="D360" s="466" t="s">
        <v>69</v>
      </c>
      <c r="E360" s="467">
        <v>232866</v>
      </c>
      <c r="F360" s="468">
        <v>232880</v>
      </c>
      <c r="G360" s="469">
        <f t="shared" si="71"/>
        <v>14</v>
      </c>
      <c r="H360" s="468">
        <v>232880</v>
      </c>
      <c r="I360" s="469">
        <f t="shared" si="72"/>
        <v>0</v>
      </c>
      <c r="J360" s="468">
        <v>232892</v>
      </c>
      <c r="K360" s="469">
        <f t="shared" si="73"/>
        <v>12</v>
      </c>
      <c r="L360" s="469">
        <f t="shared" si="70"/>
        <v>12</v>
      </c>
      <c r="M360" s="468">
        <v>232900</v>
      </c>
      <c r="N360" s="469">
        <f t="shared" si="74"/>
        <v>8</v>
      </c>
      <c r="O360" s="470">
        <f t="shared" si="75"/>
        <v>34</v>
      </c>
      <c r="P360" s="469">
        <f t="shared" si="76"/>
        <v>12</v>
      </c>
      <c r="Q360" s="469">
        <f t="shared" si="77"/>
        <v>22</v>
      </c>
      <c r="R360" s="485" t="s">
        <v>70</v>
      </c>
      <c r="S360" s="472" t="s">
        <v>51</v>
      </c>
      <c r="T360" s="472" t="s">
        <v>29</v>
      </c>
      <c r="U360" s="466" t="s">
        <v>30</v>
      </c>
      <c r="V360" s="473">
        <v>7</v>
      </c>
      <c r="W360" s="473">
        <f t="shared" si="69"/>
        <v>4.8571428571428568</v>
      </c>
      <c r="X360" s="477">
        <f>W360*19.99</f>
        <v>97.094285714285704</v>
      </c>
      <c r="Y360" s="477" t="s">
        <v>67</v>
      </c>
    </row>
    <row r="361" spans="1:25">
      <c r="A361" s="464">
        <v>44340</v>
      </c>
      <c r="B361" s="465" t="s">
        <v>68</v>
      </c>
      <c r="C361" s="465" t="s">
        <v>26</v>
      </c>
      <c r="D361" s="466" t="s">
        <v>71</v>
      </c>
      <c r="E361" s="468">
        <v>232900</v>
      </c>
      <c r="F361" s="468">
        <v>232909</v>
      </c>
      <c r="G361" s="469">
        <f t="shared" si="71"/>
        <v>9</v>
      </c>
      <c r="H361" s="468">
        <v>232909</v>
      </c>
      <c r="I361" s="469">
        <f t="shared" si="72"/>
        <v>0</v>
      </c>
      <c r="J361" s="468">
        <v>232921</v>
      </c>
      <c r="K361" s="469">
        <f t="shared" si="73"/>
        <v>12</v>
      </c>
      <c r="L361" s="469">
        <f t="shared" si="70"/>
        <v>12</v>
      </c>
      <c r="M361" s="467">
        <v>232936</v>
      </c>
      <c r="N361" s="469">
        <f t="shared" si="74"/>
        <v>15</v>
      </c>
      <c r="O361" s="470">
        <f t="shared" si="75"/>
        <v>36</v>
      </c>
      <c r="P361" s="469">
        <f t="shared" si="76"/>
        <v>12</v>
      </c>
      <c r="Q361" s="469">
        <f t="shared" si="77"/>
        <v>24</v>
      </c>
      <c r="R361" s="485" t="s">
        <v>70</v>
      </c>
      <c r="S361" s="472" t="s">
        <v>51</v>
      </c>
      <c r="T361" s="472" t="s">
        <v>29</v>
      </c>
      <c r="U361" s="466" t="s">
        <v>30</v>
      </c>
      <c r="V361" s="473">
        <v>7</v>
      </c>
      <c r="W361" s="473">
        <f t="shared" si="69"/>
        <v>5.1428571428571432</v>
      </c>
      <c r="X361" s="477">
        <f>W361*19.99</f>
        <v>102.80571428571429</v>
      </c>
      <c r="Y361" s="477" t="s">
        <v>67</v>
      </c>
    </row>
    <row r="362" spans="1:25">
      <c r="A362" s="464">
        <v>44337</v>
      </c>
      <c r="B362" s="465" t="s">
        <v>72</v>
      </c>
      <c r="C362" s="465" t="s">
        <v>26</v>
      </c>
      <c r="D362" s="466" t="s">
        <v>36</v>
      </c>
      <c r="E362" s="467">
        <v>90554</v>
      </c>
      <c r="F362" s="468">
        <v>90583</v>
      </c>
      <c r="G362" s="469">
        <f t="shared" si="71"/>
        <v>29</v>
      </c>
      <c r="H362" s="468">
        <v>90583</v>
      </c>
      <c r="I362" s="469">
        <f t="shared" si="72"/>
        <v>0</v>
      </c>
      <c r="J362" s="468">
        <v>90617</v>
      </c>
      <c r="K362" s="469">
        <f t="shared" si="73"/>
        <v>34</v>
      </c>
      <c r="L362" s="469">
        <f t="shared" si="70"/>
        <v>34</v>
      </c>
      <c r="M362" s="468">
        <v>90617</v>
      </c>
      <c r="N362" s="469">
        <f t="shared" si="74"/>
        <v>0</v>
      </c>
      <c r="O362" s="470">
        <f t="shared" si="75"/>
        <v>63</v>
      </c>
      <c r="P362" s="469">
        <f t="shared" si="76"/>
        <v>34</v>
      </c>
      <c r="Q362" s="469">
        <f t="shared" si="77"/>
        <v>29</v>
      </c>
      <c r="R362" s="486" t="s">
        <v>75</v>
      </c>
      <c r="S362" s="472" t="s">
        <v>76</v>
      </c>
      <c r="T362" s="472" t="s">
        <v>29</v>
      </c>
      <c r="U362" s="466" t="s">
        <v>30</v>
      </c>
      <c r="V362" s="473">
        <v>10</v>
      </c>
      <c r="W362" s="473">
        <f t="shared" si="69"/>
        <v>6.3</v>
      </c>
      <c r="X362" s="474">
        <f>W362*19.45</f>
        <v>122.535</v>
      </c>
      <c r="Y362" s="477" t="s">
        <v>77</v>
      </c>
    </row>
    <row r="363" spans="1:25">
      <c r="A363" s="464">
        <v>44337</v>
      </c>
      <c r="B363" s="465" t="s">
        <v>72</v>
      </c>
      <c r="C363" s="465" t="s">
        <v>26</v>
      </c>
      <c r="D363" s="466" t="s">
        <v>212</v>
      </c>
      <c r="E363" s="468">
        <v>90617</v>
      </c>
      <c r="F363" s="468">
        <v>90617</v>
      </c>
      <c r="G363" s="469">
        <f t="shared" si="71"/>
        <v>0</v>
      </c>
      <c r="H363" s="468">
        <v>90617</v>
      </c>
      <c r="I363" s="469">
        <f t="shared" si="72"/>
        <v>0</v>
      </c>
      <c r="J363" s="468">
        <v>90623</v>
      </c>
      <c r="K363" s="469">
        <f t="shared" si="73"/>
        <v>6</v>
      </c>
      <c r="L363" s="469">
        <f t="shared" si="70"/>
        <v>6</v>
      </c>
      <c r="M363" s="468">
        <v>90652</v>
      </c>
      <c r="N363" s="469">
        <f t="shared" si="74"/>
        <v>29</v>
      </c>
      <c r="O363" s="470">
        <f t="shared" si="75"/>
        <v>35</v>
      </c>
      <c r="P363" s="469">
        <f t="shared" si="76"/>
        <v>6</v>
      </c>
      <c r="Q363" s="498">
        <f t="shared" si="77"/>
        <v>29</v>
      </c>
      <c r="R363" s="486" t="s">
        <v>75</v>
      </c>
      <c r="S363" s="472" t="s">
        <v>76</v>
      </c>
      <c r="T363" s="472" t="s">
        <v>29</v>
      </c>
      <c r="U363" s="466" t="s">
        <v>30</v>
      </c>
      <c r="V363" s="473">
        <v>10</v>
      </c>
      <c r="W363" s="473">
        <f t="shared" si="69"/>
        <v>3.5</v>
      </c>
      <c r="X363" s="474">
        <f t="shared" ref="X363:X369" si="79">W363*19.45</f>
        <v>68.075000000000003</v>
      </c>
      <c r="Y363" s="477" t="s">
        <v>77</v>
      </c>
    </row>
    <row r="364" spans="1:25">
      <c r="A364" s="464">
        <v>44338</v>
      </c>
      <c r="B364" s="465" t="s">
        <v>72</v>
      </c>
      <c r="C364" s="465" t="s">
        <v>26</v>
      </c>
      <c r="D364" s="465" t="s">
        <v>204</v>
      </c>
      <c r="E364" s="468">
        <v>90652</v>
      </c>
      <c r="F364" s="468">
        <v>90680</v>
      </c>
      <c r="G364" s="469">
        <f t="shared" si="71"/>
        <v>28</v>
      </c>
      <c r="H364" s="468">
        <v>90680</v>
      </c>
      <c r="I364" s="469">
        <f t="shared" si="72"/>
        <v>0</v>
      </c>
      <c r="J364" s="468">
        <v>90694</v>
      </c>
      <c r="K364" s="469">
        <f t="shared" si="73"/>
        <v>14</v>
      </c>
      <c r="L364" s="469">
        <f t="shared" si="70"/>
        <v>14</v>
      </c>
      <c r="M364" s="468">
        <v>90723</v>
      </c>
      <c r="N364" s="469">
        <f t="shared" si="74"/>
        <v>29</v>
      </c>
      <c r="O364" s="470">
        <f t="shared" si="75"/>
        <v>71</v>
      </c>
      <c r="P364" s="469">
        <f t="shared" si="76"/>
        <v>14</v>
      </c>
      <c r="Q364" s="498">
        <f t="shared" si="77"/>
        <v>57</v>
      </c>
      <c r="R364" s="486" t="s">
        <v>75</v>
      </c>
      <c r="S364" s="472" t="s">
        <v>76</v>
      </c>
      <c r="T364" s="472" t="s">
        <v>29</v>
      </c>
      <c r="U364" s="466" t="s">
        <v>30</v>
      </c>
      <c r="V364" s="473">
        <v>10</v>
      </c>
      <c r="W364" s="473">
        <f t="shared" si="69"/>
        <v>7.1</v>
      </c>
      <c r="X364" s="474">
        <f t="shared" si="79"/>
        <v>138.095</v>
      </c>
      <c r="Y364" s="477" t="s">
        <v>77</v>
      </c>
    </row>
    <row r="365" spans="1:25">
      <c r="A365" s="464">
        <v>44338</v>
      </c>
      <c r="B365" s="465" t="s">
        <v>72</v>
      </c>
      <c r="C365" s="465" t="s">
        <v>26</v>
      </c>
      <c r="D365" s="466" t="s">
        <v>97</v>
      </c>
      <c r="E365" s="468">
        <v>90723</v>
      </c>
      <c r="F365" s="468">
        <v>90752</v>
      </c>
      <c r="G365" s="469">
        <f t="shared" si="71"/>
        <v>29</v>
      </c>
      <c r="H365" s="468">
        <v>90752</v>
      </c>
      <c r="I365" s="469">
        <f t="shared" si="72"/>
        <v>0</v>
      </c>
      <c r="J365" s="468">
        <v>90767</v>
      </c>
      <c r="K365" s="469">
        <f t="shared" si="73"/>
        <v>15</v>
      </c>
      <c r="L365" s="469">
        <f t="shared" si="70"/>
        <v>15</v>
      </c>
      <c r="M365" s="468">
        <v>90795</v>
      </c>
      <c r="N365" s="469">
        <f t="shared" si="74"/>
        <v>28</v>
      </c>
      <c r="O365" s="470">
        <f t="shared" si="75"/>
        <v>72</v>
      </c>
      <c r="P365" s="469">
        <f t="shared" si="76"/>
        <v>15</v>
      </c>
      <c r="Q365" s="498">
        <f>+O365-P365</f>
        <v>57</v>
      </c>
      <c r="R365" s="486" t="s">
        <v>75</v>
      </c>
      <c r="S365" s="472" t="s">
        <v>76</v>
      </c>
      <c r="T365" s="472" t="s">
        <v>29</v>
      </c>
      <c r="U365" s="466" t="s">
        <v>30</v>
      </c>
      <c r="V365" s="473">
        <v>10</v>
      </c>
      <c r="W365" s="473">
        <f t="shared" si="69"/>
        <v>7.2</v>
      </c>
      <c r="X365" s="474">
        <f t="shared" si="79"/>
        <v>140.04</v>
      </c>
      <c r="Y365" s="477" t="s">
        <v>77</v>
      </c>
    </row>
    <row r="366" spans="1:25">
      <c r="A366" s="464">
        <v>44338</v>
      </c>
      <c r="B366" s="465" t="s">
        <v>72</v>
      </c>
      <c r="C366" s="465" t="s">
        <v>26</v>
      </c>
      <c r="D366" s="466" t="s">
        <v>40</v>
      </c>
      <c r="E366" s="468">
        <v>90795</v>
      </c>
      <c r="F366" s="468">
        <v>90812</v>
      </c>
      <c r="G366" s="469">
        <f t="shared" si="71"/>
        <v>17</v>
      </c>
      <c r="H366" s="468">
        <v>90812</v>
      </c>
      <c r="I366" s="469">
        <f t="shared" si="72"/>
        <v>0</v>
      </c>
      <c r="J366" s="468">
        <v>90841</v>
      </c>
      <c r="K366" s="469">
        <f t="shared" si="73"/>
        <v>29</v>
      </c>
      <c r="L366" s="469">
        <f t="shared" si="70"/>
        <v>29</v>
      </c>
      <c r="M366" s="468">
        <v>90841</v>
      </c>
      <c r="N366" s="469">
        <f t="shared" si="74"/>
        <v>0</v>
      </c>
      <c r="O366" s="470">
        <f t="shared" si="75"/>
        <v>46</v>
      </c>
      <c r="P366" s="469">
        <f t="shared" si="76"/>
        <v>29</v>
      </c>
      <c r="Q366" s="469">
        <f t="shared" si="77"/>
        <v>17</v>
      </c>
      <c r="R366" s="486" t="s">
        <v>75</v>
      </c>
      <c r="S366" s="472" t="s">
        <v>76</v>
      </c>
      <c r="T366" s="472" t="s">
        <v>29</v>
      </c>
      <c r="U366" s="466" t="s">
        <v>30</v>
      </c>
      <c r="V366" s="473">
        <v>10</v>
      </c>
      <c r="W366" s="473">
        <f t="shared" si="69"/>
        <v>4.5999999999999996</v>
      </c>
      <c r="X366" s="474">
        <f t="shared" si="79"/>
        <v>89.469999999999985</v>
      </c>
      <c r="Y366" s="477" t="s">
        <v>77</v>
      </c>
    </row>
    <row r="367" spans="1:25">
      <c r="A367" s="464">
        <v>44338</v>
      </c>
      <c r="B367" s="465" t="s">
        <v>72</v>
      </c>
      <c r="C367" s="465" t="s">
        <v>26</v>
      </c>
      <c r="D367" s="466" t="s">
        <v>93</v>
      </c>
      <c r="E367" s="468">
        <v>90841</v>
      </c>
      <c r="F367" s="468">
        <v>90841</v>
      </c>
      <c r="G367" s="469">
        <f t="shared" si="71"/>
        <v>0</v>
      </c>
      <c r="H367" s="468">
        <v>90841</v>
      </c>
      <c r="I367" s="469">
        <f t="shared" si="72"/>
        <v>0</v>
      </c>
      <c r="J367" s="468">
        <v>90846</v>
      </c>
      <c r="K367" s="469">
        <f t="shared" si="73"/>
        <v>5</v>
      </c>
      <c r="L367" s="469">
        <f t="shared" si="70"/>
        <v>5</v>
      </c>
      <c r="M367" s="468">
        <v>90875</v>
      </c>
      <c r="N367" s="469">
        <f t="shared" si="74"/>
        <v>29</v>
      </c>
      <c r="O367" s="470">
        <f t="shared" si="75"/>
        <v>34</v>
      </c>
      <c r="P367" s="469">
        <f t="shared" si="76"/>
        <v>5</v>
      </c>
      <c r="Q367" s="469">
        <f t="shared" si="77"/>
        <v>29</v>
      </c>
      <c r="R367" s="486" t="s">
        <v>75</v>
      </c>
      <c r="S367" s="472" t="s">
        <v>76</v>
      </c>
      <c r="T367" s="472" t="s">
        <v>29</v>
      </c>
      <c r="U367" s="466" t="s">
        <v>30</v>
      </c>
      <c r="V367" s="473">
        <v>10</v>
      </c>
      <c r="W367" s="473">
        <f t="shared" si="69"/>
        <v>3.4</v>
      </c>
      <c r="X367" s="474">
        <f t="shared" si="79"/>
        <v>66.13</v>
      </c>
      <c r="Y367" s="477" t="s">
        <v>77</v>
      </c>
    </row>
    <row r="368" spans="1:25">
      <c r="A368" s="464">
        <v>44340</v>
      </c>
      <c r="B368" s="465" t="s">
        <v>72</v>
      </c>
      <c r="C368" s="465" t="s">
        <v>26</v>
      </c>
      <c r="D368" s="466" t="s">
        <v>137</v>
      </c>
      <c r="E368" s="468">
        <v>90875</v>
      </c>
      <c r="F368" s="468">
        <v>90911</v>
      </c>
      <c r="G368" s="469">
        <f t="shared" si="71"/>
        <v>36</v>
      </c>
      <c r="H368" s="468">
        <v>90911</v>
      </c>
      <c r="I368" s="469">
        <f t="shared" si="72"/>
        <v>0</v>
      </c>
      <c r="J368" s="468">
        <v>90928</v>
      </c>
      <c r="K368" s="469">
        <f t="shared" si="73"/>
        <v>17</v>
      </c>
      <c r="L368" s="469">
        <f t="shared" si="70"/>
        <v>17</v>
      </c>
      <c r="M368" s="468">
        <v>90928</v>
      </c>
      <c r="N368" s="469">
        <f t="shared" si="74"/>
        <v>0</v>
      </c>
      <c r="O368" s="470">
        <f t="shared" si="75"/>
        <v>53</v>
      </c>
      <c r="P368" s="469">
        <f t="shared" si="76"/>
        <v>17</v>
      </c>
      <c r="Q368" s="469">
        <f t="shared" si="77"/>
        <v>36</v>
      </c>
      <c r="R368" s="486" t="s">
        <v>75</v>
      </c>
      <c r="S368" s="472" t="s">
        <v>76</v>
      </c>
      <c r="T368" s="472" t="s">
        <v>29</v>
      </c>
      <c r="U368" s="466" t="s">
        <v>30</v>
      </c>
      <c r="V368" s="473">
        <v>10</v>
      </c>
      <c r="W368" s="473">
        <f t="shared" si="69"/>
        <v>5.3</v>
      </c>
      <c r="X368" s="474">
        <f t="shared" si="79"/>
        <v>103.08499999999999</v>
      </c>
      <c r="Y368" s="477" t="s">
        <v>77</v>
      </c>
    </row>
    <row r="369" spans="1:25">
      <c r="A369" s="464" t="s">
        <v>237</v>
      </c>
      <c r="B369" s="465" t="s">
        <v>72</v>
      </c>
      <c r="C369" s="465" t="s">
        <v>26</v>
      </c>
      <c r="D369" s="466" t="s">
        <v>102</v>
      </c>
      <c r="E369" s="468">
        <v>90928</v>
      </c>
      <c r="F369" s="468">
        <v>90946</v>
      </c>
      <c r="G369" s="469">
        <f t="shared" si="71"/>
        <v>18</v>
      </c>
      <c r="H369" s="468">
        <v>90946</v>
      </c>
      <c r="I369" s="469">
        <f t="shared" si="72"/>
        <v>0</v>
      </c>
      <c r="J369" s="468">
        <v>90952</v>
      </c>
      <c r="K369" s="469">
        <f t="shared" si="73"/>
        <v>6</v>
      </c>
      <c r="L369" s="469">
        <f t="shared" si="70"/>
        <v>6</v>
      </c>
      <c r="M369" s="467">
        <v>90963</v>
      </c>
      <c r="N369" s="469">
        <f t="shared" si="74"/>
        <v>11</v>
      </c>
      <c r="O369" s="470">
        <f t="shared" si="75"/>
        <v>35</v>
      </c>
      <c r="P369" s="469">
        <f t="shared" si="76"/>
        <v>6</v>
      </c>
      <c r="Q369" s="469">
        <f t="shared" si="77"/>
        <v>29</v>
      </c>
      <c r="R369" s="486" t="s">
        <v>75</v>
      </c>
      <c r="S369" s="472" t="s">
        <v>76</v>
      </c>
      <c r="T369" s="472" t="s">
        <v>29</v>
      </c>
      <c r="U369" s="466" t="s">
        <v>30</v>
      </c>
      <c r="V369" s="473">
        <v>10</v>
      </c>
      <c r="W369" s="473">
        <f t="shared" si="69"/>
        <v>3.5</v>
      </c>
      <c r="X369" s="474">
        <f t="shared" si="79"/>
        <v>68.075000000000003</v>
      </c>
      <c r="Y369" s="477" t="s">
        <v>77</v>
      </c>
    </row>
    <row r="370" spans="1:25">
      <c r="A370" s="464">
        <v>44340</v>
      </c>
      <c r="B370" s="465" t="s">
        <v>35</v>
      </c>
      <c r="C370" s="465" t="s">
        <v>26</v>
      </c>
      <c r="D370" s="466" t="s">
        <v>78</v>
      </c>
      <c r="E370" s="467">
        <v>57083</v>
      </c>
      <c r="F370" s="468">
        <v>57102</v>
      </c>
      <c r="G370" s="469">
        <f t="shared" si="71"/>
        <v>19</v>
      </c>
      <c r="H370" s="468">
        <v>57102</v>
      </c>
      <c r="I370" s="469">
        <f t="shared" si="72"/>
        <v>0</v>
      </c>
      <c r="J370" s="468">
        <v>57132</v>
      </c>
      <c r="K370" s="469">
        <f t="shared" si="73"/>
        <v>30</v>
      </c>
      <c r="L370" s="469">
        <f t="shared" si="70"/>
        <v>30</v>
      </c>
      <c r="M370" s="468">
        <v>57153</v>
      </c>
      <c r="N370" s="469">
        <f t="shared" si="74"/>
        <v>21</v>
      </c>
      <c r="O370" s="470">
        <f t="shared" si="75"/>
        <v>70</v>
      </c>
      <c r="P370" s="469">
        <f t="shared" si="76"/>
        <v>30</v>
      </c>
      <c r="Q370" s="498">
        <f t="shared" si="77"/>
        <v>40</v>
      </c>
      <c r="R370" s="476" t="s">
        <v>37</v>
      </c>
      <c r="S370" s="472" t="s">
        <v>38</v>
      </c>
      <c r="T370" s="472" t="s">
        <v>29</v>
      </c>
      <c r="U370" s="466" t="s">
        <v>30</v>
      </c>
      <c r="V370" s="473">
        <v>12</v>
      </c>
      <c r="W370" s="473">
        <f t="shared" si="69"/>
        <v>5.833333333333333</v>
      </c>
      <c r="X370" s="474">
        <f>W370*19.62</f>
        <v>114.45</v>
      </c>
      <c r="Y370" s="477" t="s">
        <v>39</v>
      </c>
    </row>
    <row r="371" spans="1:25">
      <c r="A371" s="464">
        <v>44341</v>
      </c>
      <c r="B371" s="465" t="s">
        <v>35</v>
      </c>
      <c r="C371" s="465" t="s">
        <v>26</v>
      </c>
      <c r="D371" s="466" t="s">
        <v>34</v>
      </c>
      <c r="E371" s="468">
        <v>57153</v>
      </c>
      <c r="F371" s="468">
        <v>57172</v>
      </c>
      <c r="G371" s="469">
        <f t="shared" si="71"/>
        <v>19</v>
      </c>
      <c r="H371" s="468">
        <v>57172</v>
      </c>
      <c r="I371" s="469">
        <f t="shared" si="72"/>
        <v>0</v>
      </c>
      <c r="J371" s="468">
        <v>57204</v>
      </c>
      <c r="K371" s="469">
        <f t="shared" si="73"/>
        <v>32</v>
      </c>
      <c r="L371" s="469">
        <f t="shared" si="70"/>
        <v>32</v>
      </c>
      <c r="M371" s="468">
        <v>57204</v>
      </c>
      <c r="N371" s="469">
        <f t="shared" si="74"/>
        <v>0</v>
      </c>
      <c r="O371" s="470">
        <f t="shared" si="75"/>
        <v>51</v>
      </c>
      <c r="P371" s="469">
        <f t="shared" si="76"/>
        <v>32</v>
      </c>
      <c r="Q371" s="469">
        <f t="shared" si="77"/>
        <v>19</v>
      </c>
      <c r="R371" s="476" t="s">
        <v>37</v>
      </c>
      <c r="S371" s="472" t="s">
        <v>38</v>
      </c>
      <c r="T371" s="472" t="s">
        <v>29</v>
      </c>
      <c r="U371" s="466" t="s">
        <v>30</v>
      </c>
      <c r="V371" s="473">
        <v>12</v>
      </c>
      <c r="W371" s="473">
        <f t="shared" si="69"/>
        <v>4.25</v>
      </c>
      <c r="X371" s="474">
        <f>W371*19.62</f>
        <v>83.385000000000005</v>
      </c>
      <c r="Y371" s="477" t="s">
        <v>39</v>
      </c>
    </row>
    <row r="372" spans="1:25">
      <c r="A372" s="464">
        <v>44341</v>
      </c>
      <c r="B372" s="465" t="s">
        <v>35</v>
      </c>
      <c r="C372" s="465" t="s">
        <v>26</v>
      </c>
      <c r="D372" s="466" t="s">
        <v>99</v>
      </c>
      <c r="E372" s="468">
        <v>57204</v>
      </c>
      <c r="F372" s="468">
        <v>57204</v>
      </c>
      <c r="G372" s="469">
        <f t="shared" si="71"/>
        <v>0</v>
      </c>
      <c r="H372" s="468">
        <v>57204</v>
      </c>
      <c r="I372" s="469">
        <f t="shared" si="72"/>
        <v>0</v>
      </c>
      <c r="J372" s="468">
        <v>57219</v>
      </c>
      <c r="K372" s="469">
        <f t="shared" si="73"/>
        <v>15</v>
      </c>
      <c r="L372" s="469">
        <f t="shared" si="70"/>
        <v>15</v>
      </c>
      <c r="M372" s="467">
        <v>57225</v>
      </c>
      <c r="N372" s="469">
        <f t="shared" si="74"/>
        <v>6</v>
      </c>
      <c r="O372" s="470">
        <f t="shared" si="75"/>
        <v>21</v>
      </c>
      <c r="P372" s="469">
        <f t="shared" si="76"/>
        <v>15</v>
      </c>
      <c r="Q372" s="469">
        <f t="shared" si="77"/>
        <v>6</v>
      </c>
      <c r="R372" s="476" t="s">
        <v>37</v>
      </c>
      <c r="S372" s="472" t="s">
        <v>38</v>
      </c>
      <c r="T372" s="472" t="s">
        <v>29</v>
      </c>
      <c r="U372" s="466" t="s">
        <v>30</v>
      </c>
      <c r="V372" s="473">
        <v>12</v>
      </c>
      <c r="W372" s="473">
        <f t="shared" si="69"/>
        <v>1.75</v>
      </c>
      <c r="X372" s="474">
        <f>W372*19.62</f>
        <v>34.335000000000001</v>
      </c>
      <c r="Y372" s="477" t="s">
        <v>39</v>
      </c>
    </row>
    <row r="373" spans="1:25">
      <c r="A373" s="464">
        <v>44340</v>
      </c>
      <c r="B373" s="465" t="s">
        <v>42</v>
      </c>
      <c r="C373" s="465" t="s">
        <v>26</v>
      </c>
      <c r="D373" s="466" t="s">
        <v>43</v>
      </c>
      <c r="E373" s="467">
        <v>43018</v>
      </c>
      <c r="F373" s="468">
        <v>43038</v>
      </c>
      <c r="G373" s="469">
        <f t="shared" si="71"/>
        <v>20</v>
      </c>
      <c r="H373" s="468">
        <v>43038</v>
      </c>
      <c r="I373" s="469">
        <f t="shared" si="72"/>
        <v>0</v>
      </c>
      <c r="J373" s="468">
        <v>43052</v>
      </c>
      <c r="K373" s="469">
        <f t="shared" si="73"/>
        <v>14</v>
      </c>
      <c r="L373" s="469">
        <f t="shared" si="70"/>
        <v>14</v>
      </c>
      <c r="M373" s="468">
        <v>43052</v>
      </c>
      <c r="N373" s="469">
        <f t="shared" si="74"/>
        <v>0</v>
      </c>
      <c r="O373" s="470">
        <f t="shared" si="75"/>
        <v>34</v>
      </c>
      <c r="P373" s="469">
        <f t="shared" si="76"/>
        <v>14</v>
      </c>
      <c r="Q373" s="469">
        <f t="shared" si="77"/>
        <v>20</v>
      </c>
      <c r="R373" s="478" t="s">
        <v>44</v>
      </c>
      <c r="S373" s="472" t="s">
        <v>45</v>
      </c>
      <c r="T373" s="472" t="s">
        <v>29</v>
      </c>
      <c r="U373" s="466" t="s">
        <v>30</v>
      </c>
      <c r="V373" s="473">
        <v>15</v>
      </c>
      <c r="W373" s="473">
        <f t="shared" si="69"/>
        <v>2.2666666666666666</v>
      </c>
      <c r="X373" s="474">
        <f>W373*19.45</f>
        <v>44.086666666666666</v>
      </c>
      <c r="Y373" s="477" t="s">
        <v>46</v>
      </c>
    </row>
    <row r="374" spans="1:25">
      <c r="A374" s="464">
        <v>44340</v>
      </c>
      <c r="B374" s="465" t="s">
        <v>42</v>
      </c>
      <c r="C374" s="465" t="s">
        <v>26</v>
      </c>
      <c r="D374" s="466" t="s">
        <v>97</v>
      </c>
      <c r="E374" s="468">
        <v>43052</v>
      </c>
      <c r="F374" s="468">
        <v>43066</v>
      </c>
      <c r="G374" s="469">
        <f t="shared" si="71"/>
        <v>14</v>
      </c>
      <c r="H374" s="468">
        <v>43066</v>
      </c>
      <c r="I374" s="469">
        <f t="shared" si="72"/>
        <v>0</v>
      </c>
      <c r="J374" s="468">
        <v>43088</v>
      </c>
      <c r="K374" s="469">
        <f t="shared" si="73"/>
        <v>22</v>
      </c>
      <c r="L374" s="469">
        <f t="shared" si="70"/>
        <v>22</v>
      </c>
      <c r="M374" s="468">
        <v>43096</v>
      </c>
      <c r="N374" s="469">
        <f t="shared" si="74"/>
        <v>8</v>
      </c>
      <c r="O374" s="470">
        <f t="shared" si="75"/>
        <v>44</v>
      </c>
      <c r="P374" s="469">
        <f t="shared" si="76"/>
        <v>22</v>
      </c>
      <c r="Q374" s="469">
        <f t="shared" si="77"/>
        <v>22</v>
      </c>
      <c r="R374" s="478" t="s">
        <v>44</v>
      </c>
      <c r="S374" s="472" t="s">
        <v>45</v>
      </c>
      <c r="T374" s="472" t="s">
        <v>29</v>
      </c>
      <c r="U374" s="466" t="s">
        <v>30</v>
      </c>
      <c r="V374" s="473">
        <v>15</v>
      </c>
      <c r="W374" s="473">
        <f t="shared" si="69"/>
        <v>2.9333333333333331</v>
      </c>
      <c r="X374" s="474">
        <f>W374*19.45</f>
        <v>57.053333333333327</v>
      </c>
      <c r="Y374" s="477" t="s">
        <v>46</v>
      </c>
    </row>
    <row r="375" spans="1:25">
      <c r="A375" s="464">
        <v>44341</v>
      </c>
      <c r="B375" s="465" t="s">
        <v>42</v>
      </c>
      <c r="C375" s="465" t="s">
        <v>26</v>
      </c>
      <c r="D375" s="466" t="s">
        <v>79</v>
      </c>
      <c r="E375" s="468">
        <v>43096</v>
      </c>
      <c r="F375" s="468">
        <v>43109</v>
      </c>
      <c r="G375" s="469">
        <f t="shared" si="71"/>
        <v>13</v>
      </c>
      <c r="H375" s="468">
        <v>43109</v>
      </c>
      <c r="I375" s="469">
        <f t="shared" si="72"/>
        <v>0</v>
      </c>
      <c r="J375" s="468">
        <v>43123</v>
      </c>
      <c r="K375" s="469">
        <f t="shared" si="73"/>
        <v>14</v>
      </c>
      <c r="L375" s="469">
        <f t="shared" si="70"/>
        <v>14</v>
      </c>
      <c r="M375" s="467">
        <v>43144</v>
      </c>
      <c r="N375" s="469">
        <f t="shared" si="74"/>
        <v>21</v>
      </c>
      <c r="O375" s="470">
        <f t="shared" si="75"/>
        <v>48</v>
      </c>
      <c r="P375" s="469">
        <f t="shared" si="76"/>
        <v>14</v>
      </c>
      <c r="Q375" s="498">
        <f t="shared" si="77"/>
        <v>34</v>
      </c>
      <c r="R375" s="478" t="s">
        <v>44</v>
      </c>
      <c r="S375" s="472" t="s">
        <v>45</v>
      </c>
      <c r="T375" s="472" t="s">
        <v>29</v>
      </c>
      <c r="U375" s="466" t="s">
        <v>30</v>
      </c>
      <c r="V375" s="473">
        <v>15</v>
      </c>
      <c r="W375" s="473">
        <f t="shared" si="69"/>
        <v>3.2</v>
      </c>
      <c r="X375" s="474">
        <f>W375*19.45</f>
        <v>62.24</v>
      </c>
      <c r="Y375" s="477" t="s">
        <v>46</v>
      </c>
    </row>
    <row r="376" spans="1:25">
      <c r="A376" s="464">
        <v>44340</v>
      </c>
      <c r="B376" s="465" t="s">
        <v>48</v>
      </c>
      <c r="C376" s="465" t="s">
        <v>26</v>
      </c>
      <c r="D376" s="466" t="s">
        <v>49</v>
      </c>
      <c r="E376" s="467">
        <v>60683</v>
      </c>
      <c r="F376" s="468">
        <v>60690</v>
      </c>
      <c r="G376" s="469">
        <f t="shared" si="71"/>
        <v>7</v>
      </c>
      <c r="H376" s="468">
        <v>60690</v>
      </c>
      <c r="I376" s="469">
        <f t="shared" si="72"/>
        <v>0</v>
      </c>
      <c r="J376" s="468">
        <v>60714</v>
      </c>
      <c r="K376" s="469">
        <f t="shared" si="73"/>
        <v>24</v>
      </c>
      <c r="L376" s="469">
        <f t="shared" si="70"/>
        <v>24</v>
      </c>
      <c r="M376" s="468">
        <v>60717</v>
      </c>
      <c r="N376" s="469">
        <f t="shared" si="74"/>
        <v>3</v>
      </c>
      <c r="O376" s="470">
        <f t="shared" si="75"/>
        <v>34</v>
      </c>
      <c r="P376" s="469">
        <f t="shared" si="76"/>
        <v>24</v>
      </c>
      <c r="Q376" s="469">
        <f t="shared" si="77"/>
        <v>10</v>
      </c>
      <c r="R376" s="479" t="s">
        <v>50</v>
      </c>
      <c r="S376" s="472" t="s">
        <v>51</v>
      </c>
      <c r="T376" s="472" t="s">
        <v>29</v>
      </c>
      <c r="U376" s="466" t="s">
        <v>30</v>
      </c>
      <c r="V376" s="473">
        <v>7</v>
      </c>
      <c r="W376" s="473">
        <f t="shared" si="69"/>
        <v>4.8571428571428568</v>
      </c>
      <c r="X376" s="474">
        <f>W376*21.35</f>
        <v>103.7</v>
      </c>
      <c r="Y376" s="475" t="s">
        <v>52</v>
      </c>
    </row>
    <row r="377" spans="1:25">
      <c r="A377" s="464">
        <v>44341</v>
      </c>
      <c r="B377" s="480" t="s">
        <v>48</v>
      </c>
      <c r="C377" s="465" t="s">
        <v>26</v>
      </c>
      <c r="D377" s="480" t="s">
        <v>53</v>
      </c>
      <c r="E377" s="468">
        <v>60717</v>
      </c>
      <c r="F377" s="468">
        <v>60720</v>
      </c>
      <c r="G377" s="469">
        <f t="shared" si="71"/>
        <v>3</v>
      </c>
      <c r="H377" s="468">
        <v>60720</v>
      </c>
      <c r="I377" s="469">
        <f t="shared" si="72"/>
        <v>0</v>
      </c>
      <c r="J377" s="468">
        <v>60741</v>
      </c>
      <c r="K377" s="469">
        <f t="shared" si="73"/>
        <v>21</v>
      </c>
      <c r="L377" s="469">
        <f t="shared" si="70"/>
        <v>21</v>
      </c>
      <c r="M377" s="467">
        <v>60749</v>
      </c>
      <c r="N377" s="469">
        <f t="shared" si="74"/>
        <v>8</v>
      </c>
      <c r="O377" s="470">
        <f t="shared" si="75"/>
        <v>32</v>
      </c>
      <c r="P377" s="469">
        <f t="shared" si="76"/>
        <v>21</v>
      </c>
      <c r="Q377" s="469">
        <f t="shared" si="77"/>
        <v>11</v>
      </c>
      <c r="R377" s="479" t="s">
        <v>50</v>
      </c>
      <c r="S377" s="472" t="s">
        <v>51</v>
      </c>
      <c r="T377" s="472" t="s">
        <v>29</v>
      </c>
      <c r="U377" s="466" t="s">
        <v>30</v>
      </c>
      <c r="V377" s="473">
        <v>7</v>
      </c>
      <c r="W377" s="473">
        <f t="shared" si="69"/>
        <v>4.5714285714285712</v>
      </c>
      <c r="X377" s="474">
        <f>W377*21.35</f>
        <v>97.6</v>
      </c>
      <c r="Y377" s="475" t="s">
        <v>52</v>
      </c>
    </row>
    <row r="378" spans="1:25">
      <c r="A378" s="464">
        <v>44340</v>
      </c>
      <c r="B378" s="465" t="s">
        <v>55</v>
      </c>
      <c r="C378" s="465" t="s">
        <v>26</v>
      </c>
      <c r="D378" s="466" t="s">
        <v>56</v>
      </c>
      <c r="E378" s="467">
        <v>112063</v>
      </c>
      <c r="F378" s="468">
        <v>112079</v>
      </c>
      <c r="G378" s="469">
        <f t="shared" si="71"/>
        <v>16</v>
      </c>
      <c r="H378" s="468">
        <v>112079</v>
      </c>
      <c r="I378" s="469">
        <f t="shared" si="72"/>
        <v>0</v>
      </c>
      <c r="J378" s="468">
        <v>112093</v>
      </c>
      <c r="K378" s="469">
        <f t="shared" si="73"/>
        <v>14</v>
      </c>
      <c r="L378" s="469">
        <f t="shared" si="70"/>
        <v>14</v>
      </c>
      <c r="M378" s="468">
        <v>112097</v>
      </c>
      <c r="N378" s="469">
        <f t="shared" si="74"/>
        <v>4</v>
      </c>
      <c r="O378" s="468">
        <f t="shared" si="75"/>
        <v>34</v>
      </c>
      <c r="P378" s="469">
        <f t="shared" si="76"/>
        <v>14</v>
      </c>
      <c r="Q378" s="469">
        <f t="shared" si="77"/>
        <v>20</v>
      </c>
      <c r="R378" s="481" t="s">
        <v>57</v>
      </c>
      <c r="S378" s="472" t="s">
        <v>51</v>
      </c>
      <c r="T378" s="472" t="s">
        <v>29</v>
      </c>
      <c r="U378" s="465" t="s">
        <v>30</v>
      </c>
      <c r="V378" s="482">
        <v>7</v>
      </c>
      <c r="W378" s="482">
        <f t="shared" si="69"/>
        <v>4.8571428571428568</v>
      </c>
      <c r="X378" s="492">
        <f>W378*21.69</f>
        <v>105.35142857142857</v>
      </c>
      <c r="Y378" s="483" t="s">
        <v>58</v>
      </c>
    </row>
    <row r="379" spans="1:25">
      <c r="A379" s="464">
        <v>44341</v>
      </c>
      <c r="B379" s="465" t="s">
        <v>55</v>
      </c>
      <c r="C379" s="465" t="s">
        <v>26</v>
      </c>
      <c r="D379" s="465" t="s">
        <v>59</v>
      </c>
      <c r="E379" s="468">
        <v>112097</v>
      </c>
      <c r="F379" s="468">
        <v>112101</v>
      </c>
      <c r="G379" s="469">
        <f t="shared" si="71"/>
        <v>4</v>
      </c>
      <c r="H379" s="468">
        <v>112101</v>
      </c>
      <c r="I379" s="469">
        <f t="shared" si="72"/>
        <v>0</v>
      </c>
      <c r="J379" s="468">
        <v>112123</v>
      </c>
      <c r="K379" s="469">
        <f t="shared" si="73"/>
        <v>22</v>
      </c>
      <c r="L379" s="469">
        <f t="shared" si="70"/>
        <v>22</v>
      </c>
      <c r="M379" s="467">
        <v>112141</v>
      </c>
      <c r="N379" s="469">
        <f t="shared" si="74"/>
        <v>18</v>
      </c>
      <c r="O379" s="470">
        <f t="shared" si="75"/>
        <v>44</v>
      </c>
      <c r="P379" s="469">
        <f t="shared" si="76"/>
        <v>22</v>
      </c>
      <c r="Q379" s="469">
        <f t="shared" si="77"/>
        <v>22</v>
      </c>
      <c r="R379" s="481" t="s">
        <v>57</v>
      </c>
      <c r="S379" s="472" t="s">
        <v>51</v>
      </c>
      <c r="T379" s="472" t="s">
        <v>29</v>
      </c>
      <c r="U379" s="466" t="s">
        <v>30</v>
      </c>
      <c r="V379" s="473">
        <v>7</v>
      </c>
      <c r="W379" s="473">
        <f t="shared" si="69"/>
        <v>6.2857142857142856</v>
      </c>
      <c r="X379" s="474">
        <f>W379*21.69</f>
        <v>136.33714285714285</v>
      </c>
      <c r="Y379" s="477" t="s">
        <v>58</v>
      </c>
    </row>
    <row r="380" spans="1:25">
      <c r="A380" s="464">
        <v>44340</v>
      </c>
      <c r="B380" s="465" t="s">
        <v>60</v>
      </c>
      <c r="C380" s="465" t="s">
        <v>26</v>
      </c>
      <c r="D380" s="465" t="s">
        <v>61</v>
      </c>
      <c r="E380" s="467">
        <v>175783</v>
      </c>
      <c r="F380" s="468">
        <v>175791</v>
      </c>
      <c r="G380" s="469">
        <f t="shared" si="71"/>
        <v>8</v>
      </c>
      <c r="H380" s="468">
        <v>175791</v>
      </c>
      <c r="I380" s="469">
        <f t="shared" si="72"/>
        <v>0</v>
      </c>
      <c r="J380" s="468">
        <v>175803</v>
      </c>
      <c r="K380" s="469">
        <f t="shared" si="73"/>
        <v>12</v>
      </c>
      <c r="L380" s="469">
        <f t="shared" si="70"/>
        <v>12</v>
      </c>
      <c r="M380" s="468">
        <v>175814</v>
      </c>
      <c r="N380" s="469">
        <f t="shared" si="74"/>
        <v>11</v>
      </c>
      <c r="O380" s="470">
        <f t="shared" si="75"/>
        <v>31</v>
      </c>
      <c r="P380" s="469">
        <f t="shared" si="76"/>
        <v>12</v>
      </c>
      <c r="Q380" s="469">
        <f t="shared" si="77"/>
        <v>19</v>
      </c>
      <c r="R380" s="484" t="s">
        <v>62</v>
      </c>
      <c r="S380" s="472" t="s">
        <v>51</v>
      </c>
      <c r="T380" s="472" t="s">
        <v>29</v>
      </c>
      <c r="U380" s="466" t="s">
        <v>30</v>
      </c>
      <c r="V380" s="473">
        <v>8</v>
      </c>
      <c r="W380" s="473">
        <f t="shared" si="69"/>
        <v>3.875</v>
      </c>
      <c r="X380" s="474">
        <f>W380*19.85</f>
        <v>76.918750000000003</v>
      </c>
      <c r="Y380" s="483" t="s">
        <v>63</v>
      </c>
    </row>
    <row r="381" spans="1:25">
      <c r="A381" s="464">
        <v>44341</v>
      </c>
      <c r="B381" s="465" t="s">
        <v>60</v>
      </c>
      <c r="C381" s="465" t="s">
        <v>26</v>
      </c>
      <c r="D381" s="465" t="s">
        <v>64</v>
      </c>
      <c r="E381" s="468">
        <v>175814</v>
      </c>
      <c r="F381" s="468">
        <v>175826</v>
      </c>
      <c r="G381" s="469">
        <f t="shared" si="71"/>
        <v>12</v>
      </c>
      <c r="H381" s="468">
        <v>175826</v>
      </c>
      <c r="I381" s="469">
        <f t="shared" si="72"/>
        <v>0</v>
      </c>
      <c r="J381" s="468">
        <v>175838</v>
      </c>
      <c r="K381" s="469">
        <f t="shared" si="73"/>
        <v>12</v>
      </c>
      <c r="L381" s="469">
        <f t="shared" si="70"/>
        <v>12</v>
      </c>
      <c r="M381" s="467">
        <v>175846</v>
      </c>
      <c r="N381" s="469">
        <f t="shared" si="74"/>
        <v>8</v>
      </c>
      <c r="O381" s="470">
        <f t="shared" si="75"/>
        <v>32</v>
      </c>
      <c r="P381" s="469">
        <f t="shared" si="76"/>
        <v>12</v>
      </c>
      <c r="Q381" s="469">
        <f t="shared" si="77"/>
        <v>20</v>
      </c>
      <c r="R381" s="484" t="s">
        <v>62</v>
      </c>
      <c r="S381" s="472" t="s">
        <v>51</v>
      </c>
      <c r="T381" s="472" t="s">
        <v>29</v>
      </c>
      <c r="U381" s="466" t="s">
        <v>30</v>
      </c>
      <c r="V381" s="473">
        <v>8</v>
      </c>
      <c r="W381" s="473">
        <f t="shared" si="69"/>
        <v>4</v>
      </c>
      <c r="X381" s="474">
        <f>W381*19.85</f>
        <v>79.400000000000006</v>
      </c>
      <c r="Y381" s="483" t="s">
        <v>65</v>
      </c>
    </row>
    <row r="382" spans="1:25">
      <c r="A382" s="464">
        <v>44340</v>
      </c>
      <c r="B382" s="480" t="s">
        <v>126</v>
      </c>
      <c r="C382" s="465" t="s">
        <v>26</v>
      </c>
      <c r="D382" s="466" t="s">
        <v>104</v>
      </c>
      <c r="E382" s="468">
        <v>183557</v>
      </c>
      <c r="F382" s="468">
        <v>183557</v>
      </c>
      <c r="G382" s="469">
        <f t="shared" si="71"/>
        <v>0</v>
      </c>
      <c r="H382" s="468">
        <v>183557</v>
      </c>
      <c r="I382" s="469">
        <f>H382-F382</f>
        <v>0</v>
      </c>
      <c r="J382" s="468">
        <v>183594</v>
      </c>
      <c r="K382" s="469">
        <f t="shared" si="73"/>
        <v>37</v>
      </c>
      <c r="L382" s="469">
        <f t="shared" si="70"/>
        <v>37</v>
      </c>
      <c r="M382" s="468">
        <v>183623</v>
      </c>
      <c r="N382" s="469">
        <f t="shared" si="74"/>
        <v>29</v>
      </c>
      <c r="O382" s="470">
        <f t="shared" si="75"/>
        <v>66</v>
      </c>
      <c r="P382" s="469">
        <f t="shared" si="76"/>
        <v>37</v>
      </c>
      <c r="Q382" s="469">
        <f t="shared" si="77"/>
        <v>29</v>
      </c>
      <c r="R382" s="489" t="s">
        <v>127</v>
      </c>
      <c r="S382" s="472" t="s">
        <v>28</v>
      </c>
      <c r="T382" s="472" t="s">
        <v>29</v>
      </c>
      <c r="U382" s="466" t="s">
        <v>30</v>
      </c>
      <c r="V382" s="473">
        <v>12</v>
      </c>
      <c r="W382" s="473">
        <f t="shared" si="69"/>
        <v>5.5</v>
      </c>
      <c r="X382" s="474">
        <f>W382*19.89</f>
        <v>109.39500000000001</v>
      </c>
      <c r="Y382" s="475" t="s">
        <v>128</v>
      </c>
    </row>
    <row r="383" spans="1:25">
      <c r="A383" s="464">
        <v>44341</v>
      </c>
      <c r="B383" s="480" t="s">
        <v>126</v>
      </c>
      <c r="C383" s="465" t="s">
        <v>26</v>
      </c>
      <c r="D383" s="466" t="s">
        <v>106</v>
      </c>
      <c r="E383" s="468">
        <v>183623</v>
      </c>
      <c r="F383" s="468">
        <v>183651</v>
      </c>
      <c r="G383" s="469">
        <f t="shared" si="71"/>
        <v>28</v>
      </c>
      <c r="H383" s="468">
        <v>183651</v>
      </c>
      <c r="I383" s="469">
        <f t="shared" si="72"/>
        <v>0</v>
      </c>
      <c r="J383" s="468">
        <v>183669</v>
      </c>
      <c r="K383" s="469">
        <f t="shared" si="73"/>
        <v>18</v>
      </c>
      <c r="L383" s="469">
        <f t="shared" si="70"/>
        <v>18</v>
      </c>
      <c r="M383" s="467">
        <v>183690</v>
      </c>
      <c r="N383" s="469">
        <f t="shared" si="74"/>
        <v>21</v>
      </c>
      <c r="O383" s="470">
        <f t="shared" si="75"/>
        <v>67</v>
      </c>
      <c r="P383" s="469">
        <f t="shared" si="76"/>
        <v>18</v>
      </c>
      <c r="Q383" s="498">
        <f t="shared" si="77"/>
        <v>49</v>
      </c>
      <c r="R383" s="489" t="s">
        <v>127</v>
      </c>
      <c r="S383" s="472" t="s">
        <v>28</v>
      </c>
      <c r="T383" s="472" t="s">
        <v>29</v>
      </c>
      <c r="U383" s="466" t="s">
        <v>30</v>
      </c>
      <c r="V383" s="473">
        <v>12</v>
      </c>
      <c r="W383" s="473">
        <f t="shared" si="69"/>
        <v>5.583333333333333</v>
      </c>
      <c r="X383" s="474">
        <f>W383*19.89</f>
        <v>111.05249999999999</v>
      </c>
      <c r="Y383" s="475" t="s">
        <v>128</v>
      </c>
    </row>
    <row r="384" spans="1:25">
      <c r="A384" s="464">
        <v>44340</v>
      </c>
      <c r="B384" s="480" t="s">
        <v>181</v>
      </c>
      <c r="C384" s="465" t="s">
        <v>26</v>
      </c>
      <c r="D384" s="466" t="s">
        <v>96</v>
      </c>
      <c r="E384" s="468">
        <v>180906</v>
      </c>
      <c r="F384" s="468">
        <v>180906</v>
      </c>
      <c r="G384" s="469">
        <f t="shared" si="71"/>
        <v>0</v>
      </c>
      <c r="H384" s="468">
        <v>180906</v>
      </c>
      <c r="I384" s="469">
        <f t="shared" si="72"/>
        <v>0</v>
      </c>
      <c r="J384" s="468">
        <v>180908</v>
      </c>
      <c r="K384" s="469">
        <f t="shared" si="73"/>
        <v>2</v>
      </c>
      <c r="L384" s="469">
        <f t="shared" si="70"/>
        <v>2</v>
      </c>
      <c r="M384" s="468">
        <v>180926</v>
      </c>
      <c r="N384" s="469">
        <f t="shared" si="74"/>
        <v>18</v>
      </c>
      <c r="O384" s="470">
        <f t="shared" si="75"/>
        <v>20</v>
      </c>
      <c r="P384" s="469">
        <f t="shared" si="76"/>
        <v>2</v>
      </c>
      <c r="Q384" s="469">
        <f t="shared" si="77"/>
        <v>18</v>
      </c>
      <c r="R384" s="493" t="s">
        <v>223</v>
      </c>
      <c r="S384" s="472" t="s">
        <v>224</v>
      </c>
      <c r="T384" s="472" t="s">
        <v>29</v>
      </c>
      <c r="U384" s="466" t="s">
        <v>30</v>
      </c>
      <c r="V384" s="473">
        <v>8.8000000000000007</v>
      </c>
      <c r="W384" s="473">
        <f t="shared" si="69"/>
        <v>2.2727272727272725</v>
      </c>
      <c r="X384" s="474">
        <f t="shared" ref="X384:X385" si="80">W384*21.35</f>
        <v>48.522727272727273</v>
      </c>
      <c r="Y384" s="475" t="s">
        <v>128</v>
      </c>
    </row>
    <row r="385" spans="1:25">
      <c r="A385" s="464">
        <v>44341</v>
      </c>
      <c r="B385" s="480" t="s">
        <v>25</v>
      </c>
      <c r="C385" s="465" t="s">
        <v>26</v>
      </c>
      <c r="D385" s="466" t="s">
        <v>41</v>
      </c>
      <c r="E385" s="468">
        <v>180936</v>
      </c>
      <c r="F385" s="468">
        <v>180956</v>
      </c>
      <c r="G385" s="469">
        <f t="shared" si="71"/>
        <v>20</v>
      </c>
      <c r="H385" s="468">
        <v>180956</v>
      </c>
      <c r="I385" s="469">
        <f t="shared" si="72"/>
        <v>0</v>
      </c>
      <c r="J385" s="468">
        <v>180989</v>
      </c>
      <c r="K385" s="469">
        <f t="shared" si="73"/>
        <v>33</v>
      </c>
      <c r="L385" s="469">
        <f t="shared" si="70"/>
        <v>33</v>
      </c>
      <c r="M385" s="467">
        <v>181007</v>
      </c>
      <c r="N385" s="469">
        <f t="shared" si="74"/>
        <v>18</v>
      </c>
      <c r="O385" s="470">
        <f t="shared" si="75"/>
        <v>71</v>
      </c>
      <c r="P385" s="469">
        <f t="shared" si="76"/>
        <v>33</v>
      </c>
      <c r="Q385" s="498">
        <f t="shared" si="77"/>
        <v>38</v>
      </c>
      <c r="R385" s="493" t="s">
        <v>223</v>
      </c>
      <c r="S385" s="472" t="s">
        <v>224</v>
      </c>
      <c r="T385" s="472" t="s">
        <v>29</v>
      </c>
      <c r="U385" s="466" t="s">
        <v>30</v>
      </c>
      <c r="V385" s="473">
        <v>8.8000000000000007</v>
      </c>
      <c r="W385" s="473">
        <f t="shared" si="69"/>
        <v>8.0681818181818183</v>
      </c>
      <c r="X385" s="474">
        <f t="shared" si="80"/>
        <v>172.25568181818184</v>
      </c>
      <c r="Y385" s="475" t="s">
        <v>128</v>
      </c>
    </row>
    <row r="386" spans="1:25">
      <c r="A386" s="464">
        <v>44341</v>
      </c>
      <c r="B386" s="480" t="s">
        <v>181</v>
      </c>
      <c r="C386" s="465" t="s">
        <v>26</v>
      </c>
      <c r="D386" s="465" t="s">
        <v>204</v>
      </c>
      <c r="E386" s="468">
        <v>8989</v>
      </c>
      <c r="F386" s="468">
        <v>9001</v>
      </c>
      <c r="G386" s="469">
        <f t="shared" si="71"/>
        <v>12</v>
      </c>
      <c r="H386" s="468">
        <v>9001</v>
      </c>
      <c r="I386" s="469">
        <f t="shared" si="72"/>
        <v>0</v>
      </c>
      <c r="J386" s="468">
        <v>9009</v>
      </c>
      <c r="K386" s="469">
        <f t="shared" si="73"/>
        <v>8</v>
      </c>
      <c r="L386" s="469">
        <f t="shared" si="70"/>
        <v>8</v>
      </c>
      <c r="M386" s="467">
        <v>9030</v>
      </c>
      <c r="N386" s="469">
        <f t="shared" si="74"/>
        <v>21</v>
      </c>
      <c r="O386" s="470">
        <f t="shared" si="75"/>
        <v>41</v>
      </c>
      <c r="P386" s="469">
        <f t="shared" si="76"/>
        <v>8</v>
      </c>
      <c r="Q386" s="498">
        <f t="shared" si="77"/>
        <v>33</v>
      </c>
      <c r="R386" s="494" t="s">
        <v>66</v>
      </c>
      <c r="S386" s="472" t="s">
        <v>51</v>
      </c>
      <c r="T386" s="472" t="s">
        <v>29</v>
      </c>
      <c r="U386" s="466" t="s">
        <v>30</v>
      </c>
      <c r="V386" s="473">
        <v>7</v>
      </c>
      <c r="W386" s="473">
        <f t="shared" si="69"/>
        <v>5.8571428571428568</v>
      </c>
      <c r="X386" s="474">
        <f>W386*21.35</f>
        <v>125.05</v>
      </c>
      <c r="Y386" s="483" t="s">
        <v>67</v>
      </c>
    </row>
    <row r="387" spans="1:25">
      <c r="A387" s="464">
        <v>44340</v>
      </c>
      <c r="B387" s="465" t="s">
        <v>68</v>
      </c>
      <c r="C387" s="465" t="s">
        <v>26</v>
      </c>
      <c r="D387" s="466" t="s">
        <v>69</v>
      </c>
      <c r="E387" s="467">
        <v>232936</v>
      </c>
      <c r="F387" s="468">
        <v>232949</v>
      </c>
      <c r="G387" s="469">
        <f t="shared" si="71"/>
        <v>13</v>
      </c>
      <c r="H387" s="468">
        <v>232949</v>
      </c>
      <c r="I387" s="469">
        <f t="shared" si="72"/>
        <v>0</v>
      </c>
      <c r="J387" s="468">
        <v>232961</v>
      </c>
      <c r="K387" s="469">
        <f t="shared" si="73"/>
        <v>12</v>
      </c>
      <c r="L387" s="469">
        <f t="shared" si="70"/>
        <v>12</v>
      </c>
      <c r="M387" s="468">
        <v>232970</v>
      </c>
      <c r="N387" s="469">
        <f t="shared" si="74"/>
        <v>9</v>
      </c>
      <c r="O387" s="470">
        <f t="shared" si="75"/>
        <v>34</v>
      </c>
      <c r="P387" s="469">
        <f t="shared" si="76"/>
        <v>12</v>
      </c>
      <c r="Q387" s="469">
        <f t="shared" si="77"/>
        <v>22</v>
      </c>
      <c r="R387" s="485" t="s">
        <v>70</v>
      </c>
      <c r="S387" s="472" t="s">
        <v>51</v>
      </c>
      <c r="T387" s="472" t="s">
        <v>29</v>
      </c>
      <c r="U387" s="466" t="s">
        <v>30</v>
      </c>
      <c r="V387" s="473">
        <v>7</v>
      </c>
      <c r="W387" s="473">
        <f t="shared" si="69"/>
        <v>4.8571428571428568</v>
      </c>
      <c r="X387" s="474">
        <f>W387*19.69</f>
        <v>95.637142857142862</v>
      </c>
      <c r="Y387" s="477" t="s">
        <v>67</v>
      </c>
    </row>
    <row r="388" spans="1:25">
      <c r="A388" s="464">
        <v>44341</v>
      </c>
      <c r="B388" s="465" t="s">
        <v>68</v>
      </c>
      <c r="C388" s="465" t="s">
        <v>26</v>
      </c>
      <c r="D388" s="466" t="s">
        <v>71</v>
      </c>
      <c r="E388" s="468">
        <v>232970</v>
      </c>
      <c r="F388" s="468">
        <v>232979</v>
      </c>
      <c r="G388" s="469">
        <f t="shared" si="71"/>
        <v>9</v>
      </c>
      <c r="H388" s="468">
        <v>232979</v>
      </c>
      <c r="I388" s="469">
        <f t="shared" si="72"/>
        <v>0</v>
      </c>
      <c r="J388" s="468">
        <v>232990</v>
      </c>
      <c r="K388" s="469">
        <f t="shared" si="73"/>
        <v>11</v>
      </c>
      <c r="L388" s="469">
        <f t="shared" si="70"/>
        <v>11</v>
      </c>
      <c r="M388" s="467">
        <v>233005</v>
      </c>
      <c r="N388" s="469">
        <f t="shared" si="74"/>
        <v>15</v>
      </c>
      <c r="O388" s="470">
        <f t="shared" si="75"/>
        <v>35</v>
      </c>
      <c r="P388" s="469">
        <f t="shared" si="76"/>
        <v>11</v>
      </c>
      <c r="Q388" s="469">
        <f t="shared" si="77"/>
        <v>24</v>
      </c>
      <c r="R388" s="485" t="s">
        <v>70</v>
      </c>
      <c r="S388" s="472" t="s">
        <v>51</v>
      </c>
      <c r="T388" s="472" t="s">
        <v>29</v>
      </c>
      <c r="U388" s="466" t="s">
        <v>30</v>
      </c>
      <c r="V388" s="473">
        <v>7</v>
      </c>
      <c r="W388" s="473">
        <f t="shared" si="69"/>
        <v>5</v>
      </c>
      <c r="X388" s="474">
        <f>W388*19.69</f>
        <v>98.45</v>
      </c>
      <c r="Y388" s="477" t="s">
        <v>67</v>
      </c>
    </row>
    <row r="389" spans="1:25">
      <c r="A389" s="464">
        <v>44340</v>
      </c>
      <c r="B389" s="465" t="s">
        <v>72</v>
      </c>
      <c r="C389" s="465" t="s">
        <v>26</v>
      </c>
      <c r="D389" s="466" t="s">
        <v>36</v>
      </c>
      <c r="E389" s="468">
        <v>90977</v>
      </c>
      <c r="F389" s="468">
        <v>91006</v>
      </c>
      <c r="G389" s="469">
        <f t="shared" si="71"/>
        <v>29</v>
      </c>
      <c r="H389" s="468">
        <v>91006</v>
      </c>
      <c r="I389" s="469">
        <f t="shared" si="72"/>
        <v>0</v>
      </c>
      <c r="J389" s="468">
        <v>91022</v>
      </c>
      <c r="K389" s="469">
        <f t="shared" si="73"/>
        <v>16</v>
      </c>
      <c r="L389" s="469">
        <f t="shared" si="70"/>
        <v>16</v>
      </c>
      <c r="M389" s="468">
        <v>91056</v>
      </c>
      <c r="N389" s="469">
        <f t="shared" si="74"/>
        <v>34</v>
      </c>
      <c r="O389" s="470">
        <f t="shared" si="75"/>
        <v>79</v>
      </c>
      <c r="P389" s="469">
        <f t="shared" si="76"/>
        <v>16</v>
      </c>
      <c r="Q389" s="498">
        <f>+O389-P389</f>
        <v>63</v>
      </c>
      <c r="R389" s="486" t="s">
        <v>75</v>
      </c>
      <c r="S389" s="472" t="s">
        <v>76</v>
      </c>
      <c r="T389" s="472" t="s">
        <v>29</v>
      </c>
      <c r="U389" s="466" t="s">
        <v>30</v>
      </c>
      <c r="V389" s="473">
        <v>10</v>
      </c>
      <c r="W389" s="473">
        <f t="shared" ref="W389:W452" si="81">+O389/V389</f>
        <v>7.9</v>
      </c>
      <c r="X389" s="474">
        <f t="shared" ref="X389:X394" si="82">W389*19.85</f>
        <v>156.81500000000003</v>
      </c>
      <c r="Y389" s="477" t="s">
        <v>77</v>
      </c>
    </row>
    <row r="390" spans="1:25">
      <c r="A390" s="464">
        <v>44340</v>
      </c>
      <c r="B390" s="465" t="s">
        <v>72</v>
      </c>
      <c r="C390" s="465" t="s">
        <v>26</v>
      </c>
      <c r="D390" s="466" t="s">
        <v>36</v>
      </c>
      <c r="E390" s="468">
        <v>91056</v>
      </c>
      <c r="F390" s="468">
        <v>91085</v>
      </c>
      <c r="G390" s="469">
        <f t="shared" si="71"/>
        <v>29</v>
      </c>
      <c r="H390" s="468">
        <v>91085</v>
      </c>
      <c r="I390" s="469">
        <f t="shared" si="72"/>
        <v>0</v>
      </c>
      <c r="J390" s="468">
        <v>91098</v>
      </c>
      <c r="K390" s="469">
        <f t="shared" si="73"/>
        <v>13</v>
      </c>
      <c r="L390" s="469">
        <f t="shared" si="70"/>
        <v>13</v>
      </c>
      <c r="M390" s="468">
        <v>91098</v>
      </c>
      <c r="N390" s="469">
        <f t="shared" si="74"/>
        <v>0</v>
      </c>
      <c r="O390" s="470">
        <f t="shared" si="75"/>
        <v>42</v>
      </c>
      <c r="P390" s="469">
        <f t="shared" si="76"/>
        <v>13</v>
      </c>
      <c r="Q390" s="469">
        <f t="shared" si="77"/>
        <v>29</v>
      </c>
      <c r="R390" s="486" t="s">
        <v>75</v>
      </c>
      <c r="S390" s="472" t="s">
        <v>76</v>
      </c>
      <c r="T390" s="472" t="s">
        <v>29</v>
      </c>
      <c r="U390" s="466" t="s">
        <v>30</v>
      </c>
      <c r="V390" s="473">
        <v>10</v>
      </c>
      <c r="W390" s="473">
        <f t="shared" si="81"/>
        <v>4.2</v>
      </c>
      <c r="X390" s="474">
        <f t="shared" si="82"/>
        <v>83.37</v>
      </c>
      <c r="Y390" s="477" t="s">
        <v>77</v>
      </c>
    </row>
    <row r="391" spans="1:25">
      <c r="A391" s="464">
        <v>44340</v>
      </c>
      <c r="B391" s="465" t="s">
        <v>72</v>
      </c>
      <c r="C391" s="465" t="s">
        <v>26</v>
      </c>
      <c r="D391" s="466" t="s">
        <v>94</v>
      </c>
      <c r="E391" s="468">
        <v>91098</v>
      </c>
      <c r="F391" s="468">
        <v>91131</v>
      </c>
      <c r="G391" s="469">
        <f t="shared" si="71"/>
        <v>33</v>
      </c>
      <c r="H391" s="468">
        <v>91131</v>
      </c>
      <c r="I391" s="469">
        <f t="shared" si="72"/>
        <v>0</v>
      </c>
      <c r="J391" s="468">
        <v>91152</v>
      </c>
      <c r="K391" s="469">
        <f t="shared" si="73"/>
        <v>21</v>
      </c>
      <c r="L391" s="469">
        <f t="shared" ref="L391:L448" si="83">J391-F391</f>
        <v>21</v>
      </c>
      <c r="M391" s="468">
        <v>91152</v>
      </c>
      <c r="N391" s="469">
        <f t="shared" si="74"/>
        <v>0</v>
      </c>
      <c r="O391" s="470">
        <f t="shared" si="75"/>
        <v>54</v>
      </c>
      <c r="P391" s="469">
        <f t="shared" si="76"/>
        <v>21</v>
      </c>
      <c r="Q391" s="498">
        <f t="shared" si="77"/>
        <v>33</v>
      </c>
      <c r="R391" s="486" t="s">
        <v>75</v>
      </c>
      <c r="S391" s="472" t="s">
        <v>76</v>
      </c>
      <c r="T391" s="472" t="s">
        <v>29</v>
      </c>
      <c r="U391" s="466" t="s">
        <v>30</v>
      </c>
      <c r="V391" s="473">
        <v>10</v>
      </c>
      <c r="W391" s="473">
        <f t="shared" si="81"/>
        <v>5.4</v>
      </c>
      <c r="X391" s="474">
        <f t="shared" si="82"/>
        <v>107.19000000000001</v>
      </c>
      <c r="Y391" s="477" t="s">
        <v>77</v>
      </c>
    </row>
    <row r="392" spans="1:25">
      <c r="A392" s="464">
        <v>44340</v>
      </c>
      <c r="B392" s="465" t="s">
        <v>72</v>
      </c>
      <c r="C392" s="465" t="s">
        <v>26</v>
      </c>
      <c r="D392" s="466" t="s">
        <v>32</v>
      </c>
      <c r="E392" s="468">
        <v>91152</v>
      </c>
      <c r="F392" s="468">
        <v>91152</v>
      </c>
      <c r="G392" s="469">
        <f t="shared" si="71"/>
        <v>0</v>
      </c>
      <c r="H392" s="468">
        <v>91152</v>
      </c>
      <c r="I392" s="469">
        <f t="shared" si="72"/>
        <v>0</v>
      </c>
      <c r="J392" s="468">
        <v>91183</v>
      </c>
      <c r="K392" s="469">
        <f t="shared" si="73"/>
        <v>31</v>
      </c>
      <c r="L392" s="469">
        <f t="shared" si="83"/>
        <v>31</v>
      </c>
      <c r="M392" s="468">
        <v>91220</v>
      </c>
      <c r="N392" s="469">
        <f t="shared" si="74"/>
        <v>37</v>
      </c>
      <c r="O392" s="470">
        <f t="shared" si="75"/>
        <v>68</v>
      </c>
      <c r="P392" s="469">
        <f t="shared" si="76"/>
        <v>31</v>
      </c>
      <c r="Q392" s="498">
        <f t="shared" si="77"/>
        <v>37</v>
      </c>
      <c r="R392" s="486" t="s">
        <v>75</v>
      </c>
      <c r="S392" s="472" t="s">
        <v>76</v>
      </c>
      <c r="T392" s="472" t="s">
        <v>29</v>
      </c>
      <c r="U392" s="466" t="s">
        <v>30</v>
      </c>
      <c r="V392" s="473">
        <v>10</v>
      </c>
      <c r="W392" s="473">
        <f t="shared" si="81"/>
        <v>6.8</v>
      </c>
      <c r="X392" s="474">
        <f t="shared" si="82"/>
        <v>134.98000000000002</v>
      </c>
      <c r="Y392" s="477" t="s">
        <v>77</v>
      </c>
    </row>
    <row r="393" spans="1:25">
      <c r="A393" s="464">
        <v>44341</v>
      </c>
      <c r="B393" s="465" t="s">
        <v>72</v>
      </c>
      <c r="C393" s="465" t="s">
        <v>26</v>
      </c>
      <c r="D393" s="466" t="s">
        <v>36</v>
      </c>
      <c r="E393" s="468">
        <v>91220</v>
      </c>
      <c r="F393" s="468">
        <v>91255</v>
      </c>
      <c r="G393" s="469">
        <f t="shared" si="71"/>
        <v>35</v>
      </c>
      <c r="H393" s="468">
        <v>91255</v>
      </c>
      <c r="I393" s="469">
        <f t="shared" si="72"/>
        <v>0</v>
      </c>
      <c r="J393" s="468">
        <v>91268</v>
      </c>
      <c r="K393" s="469">
        <f t="shared" si="73"/>
        <v>13</v>
      </c>
      <c r="L393" s="469">
        <f t="shared" si="83"/>
        <v>13</v>
      </c>
      <c r="M393" s="468">
        <v>91268</v>
      </c>
      <c r="N393" s="469">
        <f t="shared" si="74"/>
        <v>0</v>
      </c>
      <c r="O393" s="470">
        <f t="shared" si="75"/>
        <v>48</v>
      </c>
      <c r="P393" s="469">
        <f t="shared" si="76"/>
        <v>13</v>
      </c>
      <c r="Q393" s="469">
        <f t="shared" si="77"/>
        <v>35</v>
      </c>
      <c r="R393" s="486" t="s">
        <v>75</v>
      </c>
      <c r="S393" s="472" t="s">
        <v>76</v>
      </c>
      <c r="T393" s="472" t="s">
        <v>29</v>
      </c>
      <c r="U393" s="466" t="s">
        <v>30</v>
      </c>
      <c r="V393" s="473">
        <v>10</v>
      </c>
      <c r="W393" s="473">
        <f t="shared" si="81"/>
        <v>4.8</v>
      </c>
      <c r="X393" s="474">
        <f t="shared" si="82"/>
        <v>95.28</v>
      </c>
      <c r="Y393" s="477" t="s">
        <v>77</v>
      </c>
    </row>
    <row r="394" spans="1:25">
      <c r="A394" s="464">
        <v>44341</v>
      </c>
      <c r="B394" s="465" t="s">
        <v>72</v>
      </c>
      <c r="C394" s="465" t="s">
        <v>26</v>
      </c>
      <c r="D394" s="466" t="s">
        <v>102</v>
      </c>
      <c r="E394" s="468">
        <v>91268</v>
      </c>
      <c r="F394" s="468">
        <v>91286</v>
      </c>
      <c r="G394" s="469">
        <f t="shared" si="71"/>
        <v>18</v>
      </c>
      <c r="H394" s="468">
        <v>91286</v>
      </c>
      <c r="I394" s="469">
        <f t="shared" si="72"/>
        <v>0</v>
      </c>
      <c r="J394" s="468">
        <v>91292</v>
      </c>
      <c r="K394" s="469">
        <f t="shared" si="73"/>
        <v>6</v>
      </c>
      <c r="L394" s="469">
        <f t="shared" si="83"/>
        <v>6</v>
      </c>
      <c r="M394" s="467">
        <v>91313</v>
      </c>
      <c r="N394" s="469">
        <f t="shared" si="74"/>
        <v>21</v>
      </c>
      <c r="O394" s="470">
        <f t="shared" si="75"/>
        <v>45</v>
      </c>
      <c r="P394" s="469">
        <f t="shared" si="76"/>
        <v>6</v>
      </c>
      <c r="Q394" s="498">
        <f t="shared" si="77"/>
        <v>39</v>
      </c>
      <c r="R394" s="486" t="s">
        <v>75</v>
      </c>
      <c r="S394" s="472" t="s">
        <v>76</v>
      </c>
      <c r="T394" s="472" t="s">
        <v>29</v>
      </c>
      <c r="U394" s="466" t="s">
        <v>30</v>
      </c>
      <c r="V394" s="473">
        <v>10</v>
      </c>
      <c r="W394" s="473">
        <f t="shared" si="81"/>
        <v>4.5</v>
      </c>
      <c r="X394" s="474">
        <f t="shared" si="82"/>
        <v>89.325000000000003</v>
      </c>
      <c r="Y394" s="477" t="s">
        <v>77</v>
      </c>
    </row>
    <row r="395" spans="1:25">
      <c r="A395" s="464">
        <v>44341</v>
      </c>
      <c r="B395" s="465" t="s">
        <v>35</v>
      </c>
      <c r="C395" s="465" t="s">
        <v>26</v>
      </c>
      <c r="D395" s="466" t="s">
        <v>94</v>
      </c>
      <c r="E395" s="467">
        <v>57225</v>
      </c>
      <c r="F395" s="468">
        <v>57234</v>
      </c>
      <c r="G395" s="469">
        <f t="shared" si="71"/>
        <v>9</v>
      </c>
      <c r="H395" s="468">
        <v>57234</v>
      </c>
      <c r="I395" s="469">
        <f t="shared" si="72"/>
        <v>0</v>
      </c>
      <c r="J395" s="468">
        <v>57244</v>
      </c>
      <c r="K395" s="469">
        <f t="shared" si="73"/>
        <v>10</v>
      </c>
      <c r="L395" s="469">
        <f t="shared" si="83"/>
        <v>10</v>
      </c>
      <c r="M395" s="468">
        <v>57259</v>
      </c>
      <c r="N395" s="469">
        <f t="shared" si="74"/>
        <v>15</v>
      </c>
      <c r="O395" s="470">
        <f t="shared" si="75"/>
        <v>34</v>
      </c>
      <c r="P395" s="469">
        <f t="shared" si="76"/>
        <v>10</v>
      </c>
      <c r="Q395" s="498">
        <f>+O395-P395</f>
        <v>24</v>
      </c>
      <c r="R395" s="476" t="s">
        <v>37</v>
      </c>
      <c r="S395" s="472" t="s">
        <v>38</v>
      </c>
      <c r="T395" s="472" t="s">
        <v>29</v>
      </c>
      <c r="U395" s="466" t="s">
        <v>30</v>
      </c>
      <c r="V395" s="473">
        <v>12</v>
      </c>
      <c r="W395" s="473">
        <f t="shared" si="81"/>
        <v>2.8333333333333335</v>
      </c>
      <c r="X395" s="474">
        <f>W395*19.99</f>
        <v>56.638333333333335</v>
      </c>
      <c r="Y395" s="477" t="s">
        <v>39</v>
      </c>
    </row>
    <row r="396" spans="1:25">
      <c r="A396" s="464">
        <v>44341</v>
      </c>
      <c r="B396" s="465" t="s">
        <v>35</v>
      </c>
      <c r="C396" s="465" t="s">
        <v>26</v>
      </c>
      <c r="D396" s="466" t="s">
        <v>95</v>
      </c>
      <c r="E396" s="468">
        <v>57259</v>
      </c>
      <c r="F396" s="468">
        <v>57263</v>
      </c>
      <c r="G396" s="469">
        <f t="shared" si="71"/>
        <v>4</v>
      </c>
      <c r="H396" s="468">
        <v>57263</v>
      </c>
      <c r="I396" s="469">
        <f t="shared" si="72"/>
        <v>0</v>
      </c>
      <c r="J396" s="468">
        <v>57283</v>
      </c>
      <c r="K396" s="469">
        <f t="shared" si="73"/>
        <v>20</v>
      </c>
      <c r="L396" s="469">
        <f t="shared" si="83"/>
        <v>20</v>
      </c>
      <c r="M396" s="468">
        <v>57300</v>
      </c>
      <c r="N396" s="469">
        <f t="shared" si="74"/>
        <v>17</v>
      </c>
      <c r="O396" s="470">
        <f t="shared" si="75"/>
        <v>41</v>
      </c>
      <c r="P396" s="469">
        <f t="shared" si="76"/>
        <v>20</v>
      </c>
      <c r="Q396" s="498">
        <f>+O396-P396</f>
        <v>21</v>
      </c>
      <c r="R396" s="476" t="s">
        <v>37</v>
      </c>
      <c r="S396" s="472" t="s">
        <v>38</v>
      </c>
      <c r="T396" s="472" t="s">
        <v>29</v>
      </c>
      <c r="U396" s="466" t="s">
        <v>30</v>
      </c>
      <c r="V396" s="473">
        <v>12</v>
      </c>
      <c r="W396" s="473">
        <f t="shared" si="81"/>
        <v>3.4166666666666665</v>
      </c>
      <c r="X396" s="474">
        <f>W396*19.99</f>
        <v>68.299166666666665</v>
      </c>
      <c r="Y396" s="477" t="s">
        <v>39</v>
      </c>
    </row>
    <row r="397" spans="1:25">
      <c r="A397" s="464">
        <v>44342</v>
      </c>
      <c r="B397" s="465" t="s">
        <v>35</v>
      </c>
      <c r="C397" s="465" t="s">
        <v>26</v>
      </c>
      <c r="D397" s="466" t="s">
        <v>34</v>
      </c>
      <c r="E397" s="468">
        <v>57300</v>
      </c>
      <c r="F397" s="468">
        <v>57316</v>
      </c>
      <c r="G397" s="469">
        <f t="shared" si="71"/>
        <v>16</v>
      </c>
      <c r="H397" s="468">
        <v>57316</v>
      </c>
      <c r="I397" s="469">
        <f t="shared" si="72"/>
        <v>0</v>
      </c>
      <c r="J397" s="468">
        <v>57342</v>
      </c>
      <c r="K397" s="469">
        <f t="shared" si="73"/>
        <v>26</v>
      </c>
      <c r="L397" s="469">
        <f t="shared" si="83"/>
        <v>26</v>
      </c>
      <c r="M397" s="468">
        <v>57342</v>
      </c>
      <c r="N397" s="469">
        <f t="shared" si="74"/>
        <v>0</v>
      </c>
      <c r="O397" s="470">
        <f t="shared" si="75"/>
        <v>42</v>
      </c>
      <c r="P397" s="469">
        <f t="shared" si="76"/>
        <v>26</v>
      </c>
      <c r="Q397" s="469">
        <f t="shared" si="77"/>
        <v>16</v>
      </c>
      <c r="R397" s="476" t="s">
        <v>37</v>
      </c>
      <c r="S397" s="472" t="s">
        <v>38</v>
      </c>
      <c r="T397" s="472" t="s">
        <v>29</v>
      </c>
      <c r="U397" s="466" t="s">
        <v>30</v>
      </c>
      <c r="V397" s="473">
        <v>12</v>
      </c>
      <c r="W397" s="473">
        <f t="shared" si="81"/>
        <v>3.5</v>
      </c>
      <c r="X397" s="474">
        <f>W397*19.99</f>
        <v>69.964999999999989</v>
      </c>
      <c r="Y397" s="477" t="s">
        <v>39</v>
      </c>
    </row>
    <row r="398" spans="1:25">
      <c r="A398" s="464">
        <v>44342</v>
      </c>
      <c r="B398" s="465" t="s">
        <v>35</v>
      </c>
      <c r="C398" s="465" t="s">
        <v>26</v>
      </c>
      <c r="D398" s="466" t="s">
        <v>99</v>
      </c>
      <c r="E398" s="468">
        <v>57342</v>
      </c>
      <c r="F398" s="468">
        <v>57342</v>
      </c>
      <c r="G398" s="469">
        <f t="shared" si="71"/>
        <v>0</v>
      </c>
      <c r="H398" s="468">
        <v>57342</v>
      </c>
      <c r="I398" s="469">
        <f t="shared" si="72"/>
        <v>0</v>
      </c>
      <c r="J398" s="468">
        <v>57372</v>
      </c>
      <c r="K398" s="469">
        <f t="shared" si="73"/>
        <v>30</v>
      </c>
      <c r="L398" s="469">
        <f t="shared" si="83"/>
        <v>30</v>
      </c>
      <c r="M398" s="467">
        <v>57379</v>
      </c>
      <c r="N398" s="469">
        <f t="shared" si="74"/>
        <v>7</v>
      </c>
      <c r="O398" s="470">
        <f t="shared" si="75"/>
        <v>37</v>
      </c>
      <c r="P398" s="469">
        <f t="shared" si="76"/>
        <v>30</v>
      </c>
      <c r="Q398" s="469">
        <f t="shared" si="77"/>
        <v>7</v>
      </c>
      <c r="R398" s="476" t="s">
        <v>37</v>
      </c>
      <c r="S398" s="472" t="s">
        <v>38</v>
      </c>
      <c r="T398" s="472" t="s">
        <v>29</v>
      </c>
      <c r="U398" s="466" t="s">
        <v>30</v>
      </c>
      <c r="V398" s="473">
        <v>12</v>
      </c>
      <c r="W398" s="473">
        <f t="shared" si="81"/>
        <v>3.0833333333333335</v>
      </c>
      <c r="X398" s="474">
        <f>W398*19.99</f>
        <v>61.635833333333331</v>
      </c>
      <c r="Y398" s="477" t="s">
        <v>39</v>
      </c>
    </row>
    <row r="399" spans="1:25">
      <c r="A399" s="464">
        <v>44341</v>
      </c>
      <c r="B399" s="465" t="s">
        <v>42</v>
      </c>
      <c r="C399" s="465" t="s">
        <v>26</v>
      </c>
      <c r="D399" s="466" t="s">
        <v>43</v>
      </c>
      <c r="E399" s="467">
        <v>43144</v>
      </c>
      <c r="F399" s="468">
        <v>43164</v>
      </c>
      <c r="G399" s="469">
        <f t="shared" ref="G399:G457" si="84">F399-E399</f>
        <v>20</v>
      </c>
      <c r="H399" s="468">
        <v>43164</v>
      </c>
      <c r="I399" s="469">
        <f t="shared" ref="I399:I457" si="85">H399-F399</f>
        <v>0</v>
      </c>
      <c r="J399" s="468">
        <v>43178</v>
      </c>
      <c r="K399" s="469">
        <f t="shared" ref="K399:K457" si="86">J399-H399</f>
        <v>14</v>
      </c>
      <c r="L399" s="469">
        <f t="shared" si="83"/>
        <v>14</v>
      </c>
      <c r="M399" s="468">
        <v>43178</v>
      </c>
      <c r="N399" s="469">
        <f t="shared" ref="N399:N457" si="87">M399-J399</f>
        <v>0</v>
      </c>
      <c r="O399" s="470">
        <f t="shared" ref="O399:O457" si="88">+M399-E399</f>
        <v>34</v>
      </c>
      <c r="P399" s="469">
        <f t="shared" ref="P399:P457" si="89">L399</f>
        <v>14</v>
      </c>
      <c r="Q399" s="469">
        <f t="shared" ref="Q399:Q457" si="90">+O399-P399</f>
        <v>20</v>
      </c>
      <c r="R399" s="478" t="s">
        <v>44</v>
      </c>
      <c r="S399" s="472" t="s">
        <v>45</v>
      </c>
      <c r="T399" s="472" t="s">
        <v>29</v>
      </c>
      <c r="U399" s="466" t="s">
        <v>30</v>
      </c>
      <c r="V399" s="473">
        <v>15</v>
      </c>
      <c r="W399" s="473">
        <f t="shared" si="81"/>
        <v>2.2666666666666666</v>
      </c>
      <c r="X399" s="474">
        <f>W399*19.45</f>
        <v>44.086666666666666</v>
      </c>
      <c r="Y399" s="477" t="s">
        <v>46</v>
      </c>
    </row>
    <row r="400" spans="1:25">
      <c r="A400" s="464">
        <v>44341</v>
      </c>
      <c r="B400" s="465" t="s">
        <v>42</v>
      </c>
      <c r="C400" s="465" t="s">
        <v>26</v>
      </c>
      <c r="D400" s="466" t="s">
        <v>96</v>
      </c>
      <c r="E400" s="468">
        <v>43178</v>
      </c>
      <c r="F400" s="468">
        <v>43189</v>
      </c>
      <c r="G400" s="469">
        <f t="shared" si="84"/>
        <v>11</v>
      </c>
      <c r="H400" s="468">
        <v>43189</v>
      </c>
      <c r="I400" s="469">
        <f t="shared" si="85"/>
        <v>0</v>
      </c>
      <c r="J400" s="468">
        <v>43192</v>
      </c>
      <c r="K400" s="469">
        <f t="shared" si="86"/>
        <v>3</v>
      </c>
      <c r="L400" s="469">
        <f t="shared" si="83"/>
        <v>3</v>
      </c>
      <c r="M400" s="468">
        <v>43201</v>
      </c>
      <c r="N400" s="469">
        <f t="shared" si="87"/>
        <v>9</v>
      </c>
      <c r="O400" s="470">
        <f t="shared" si="88"/>
        <v>23</v>
      </c>
      <c r="P400" s="469">
        <f t="shared" si="89"/>
        <v>3</v>
      </c>
      <c r="Q400" s="469">
        <f t="shared" si="90"/>
        <v>20</v>
      </c>
      <c r="R400" s="478" t="s">
        <v>44</v>
      </c>
      <c r="S400" s="472" t="s">
        <v>45</v>
      </c>
      <c r="T400" s="472" t="s">
        <v>29</v>
      </c>
      <c r="U400" s="466" t="s">
        <v>30</v>
      </c>
      <c r="V400" s="473">
        <v>15</v>
      </c>
      <c r="W400" s="473">
        <f t="shared" si="81"/>
        <v>1.5333333333333334</v>
      </c>
      <c r="X400" s="474">
        <f>W400*19.45</f>
        <v>29.823333333333334</v>
      </c>
      <c r="Y400" s="477" t="s">
        <v>46</v>
      </c>
    </row>
    <row r="401" spans="1:25">
      <c r="A401" s="464">
        <v>44342</v>
      </c>
      <c r="B401" s="465" t="s">
        <v>42</v>
      </c>
      <c r="C401" s="465" t="s">
        <v>26</v>
      </c>
      <c r="D401" s="466" t="s">
        <v>79</v>
      </c>
      <c r="E401" s="468">
        <v>43201</v>
      </c>
      <c r="F401" s="468">
        <v>43215</v>
      </c>
      <c r="G401" s="469">
        <f t="shared" si="84"/>
        <v>14</v>
      </c>
      <c r="H401" s="468">
        <v>43215</v>
      </c>
      <c r="I401" s="469">
        <f t="shared" si="85"/>
        <v>0</v>
      </c>
      <c r="J401" s="468">
        <v>43229</v>
      </c>
      <c r="K401" s="469">
        <f t="shared" si="86"/>
        <v>14</v>
      </c>
      <c r="L401" s="469">
        <f t="shared" si="83"/>
        <v>14</v>
      </c>
      <c r="M401" s="468">
        <v>43229</v>
      </c>
      <c r="N401" s="469">
        <f t="shared" si="87"/>
        <v>0</v>
      </c>
      <c r="O401" s="470">
        <f t="shared" si="88"/>
        <v>28</v>
      </c>
      <c r="P401" s="469">
        <f t="shared" si="89"/>
        <v>14</v>
      </c>
      <c r="Q401" s="469">
        <f t="shared" si="90"/>
        <v>14</v>
      </c>
      <c r="R401" s="478" t="s">
        <v>44</v>
      </c>
      <c r="S401" s="472" t="s">
        <v>45</v>
      </c>
      <c r="T401" s="472" t="s">
        <v>29</v>
      </c>
      <c r="U401" s="466" t="s">
        <v>30</v>
      </c>
      <c r="V401" s="473">
        <v>15</v>
      </c>
      <c r="W401" s="473">
        <f t="shared" si="81"/>
        <v>1.8666666666666667</v>
      </c>
      <c r="X401" s="474">
        <f>W401*19.45</f>
        <v>36.306666666666665</v>
      </c>
      <c r="Y401" s="477" t="s">
        <v>46</v>
      </c>
    </row>
    <row r="402" spans="1:25">
      <c r="A402" s="464">
        <v>44342</v>
      </c>
      <c r="B402" s="465" t="s">
        <v>42</v>
      </c>
      <c r="C402" s="465" t="s">
        <v>26</v>
      </c>
      <c r="D402" s="480" t="s">
        <v>107</v>
      </c>
      <c r="E402" s="468">
        <v>43229</v>
      </c>
      <c r="F402" s="468">
        <v>43250</v>
      </c>
      <c r="G402" s="469">
        <f t="shared" si="84"/>
        <v>21</v>
      </c>
      <c r="H402" s="468">
        <v>43250</v>
      </c>
      <c r="I402" s="469">
        <f t="shared" si="85"/>
        <v>0</v>
      </c>
      <c r="J402" s="468">
        <v>43270</v>
      </c>
      <c r="K402" s="469">
        <f t="shared" si="86"/>
        <v>20</v>
      </c>
      <c r="L402" s="469">
        <f t="shared" si="83"/>
        <v>20</v>
      </c>
      <c r="M402" s="467">
        <v>43289</v>
      </c>
      <c r="N402" s="469">
        <f t="shared" si="87"/>
        <v>19</v>
      </c>
      <c r="O402" s="470">
        <f t="shared" si="88"/>
        <v>60</v>
      </c>
      <c r="P402" s="469">
        <f t="shared" si="89"/>
        <v>20</v>
      </c>
      <c r="Q402" s="498">
        <f t="shared" si="90"/>
        <v>40</v>
      </c>
      <c r="R402" s="478" t="s">
        <v>44</v>
      </c>
      <c r="S402" s="472" t="s">
        <v>45</v>
      </c>
      <c r="T402" s="472" t="s">
        <v>29</v>
      </c>
      <c r="U402" s="466" t="s">
        <v>30</v>
      </c>
      <c r="V402" s="473">
        <v>15</v>
      </c>
      <c r="W402" s="473">
        <f t="shared" si="81"/>
        <v>4</v>
      </c>
      <c r="X402" s="474">
        <f>W402*19.45</f>
        <v>77.8</v>
      </c>
      <c r="Y402" s="477" t="s">
        <v>46</v>
      </c>
    </row>
    <row r="403" spans="1:25">
      <c r="A403" s="464">
        <v>44341</v>
      </c>
      <c r="B403" s="465" t="s">
        <v>48</v>
      </c>
      <c r="C403" s="465" t="s">
        <v>26</v>
      </c>
      <c r="D403" s="466" t="s">
        <v>49</v>
      </c>
      <c r="E403" s="467">
        <v>60749</v>
      </c>
      <c r="F403" s="468">
        <v>60755</v>
      </c>
      <c r="G403" s="469">
        <f t="shared" si="84"/>
        <v>6</v>
      </c>
      <c r="H403" s="468">
        <v>60755</v>
      </c>
      <c r="I403" s="469">
        <f t="shared" si="85"/>
        <v>0</v>
      </c>
      <c r="J403" s="468">
        <v>60780</v>
      </c>
      <c r="K403" s="469">
        <f t="shared" si="86"/>
        <v>25</v>
      </c>
      <c r="L403" s="469">
        <f t="shared" si="83"/>
        <v>25</v>
      </c>
      <c r="M403" s="468">
        <v>60783</v>
      </c>
      <c r="N403" s="469">
        <f t="shared" si="87"/>
        <v>3</v>
      </c>
      <c r="O403" s="470">
        <f t="shared" si="88"/>
        <v>34</v>
      </c>
      <c r="P403" s="469">
        <f t="shared" si="89"/>
        <v>25</v>
      </c>
      <c r="Q403" s="469">
        <f t="shared" si="90"/>
        <v>9</v>
      </c>
      <c r="R403" s="479" t="s">
        <v>50</v>
      </c>
      <c r="S403" s="472" t="s">
        <v>51</v>
      </c>
      <c r="T403" s="472" t="s">
        <v>29</v>
      </c>
      <c r="U403" s="466" t="s">
        <v>30</v>
      </c>
      <c r="V403" s="473">
        <v>8</v>
      </c>
      <c r="W403" s="473">
        <f t="shared" si="81"/>
        <v>4.25</v>
      </c>
      <c r="X403" s="474">
        <f>W403*21.39</f>
        <v>90.907499999999999</v>
      </c>
      <c r="Y403" s="475" t="s">
        <v>52</v>
      </c>
    </row>
    <row r="404" spans="1:25">
      <c r="A404" s="464">
        <v>44342</v>
      </c>
      <c r="B404" s="480" t="s">
        <v>48</v>
      </c>
      <c r="C404" s="465" t="s">
        <v>26</v>
      </c>
      <c r="D404" s="480" t="s">
        <v>53</v>
      </c>
      <c r="E404" s="468">
        <v>60783</v>
      </c>
      <c r="F404" s="468">
        <v>60785</v>
      </c>
      <c r="G404" s="469">
        <f t="shared" si="84"/>
        <v>2</v>
      </c>
      <c r="H404" s="468">
        <v>60785</v>
      </c>
      <c r="I404" s="469">
        <f t="shared" si="85"/>
        <v>0</v>
      </c>
      <c r="J404" s="468">
        <v>60799</v>
      </c>
      <c r="K404" s="469">
        <f t="shared" si="86"/>
        <v>14</v>
      </c>
      <c r="L404" s="469">
        <f t="shared" si="83"/>
        <v>14</v>
      </c>
      <c r="M404" s="467">
        <v>60805</v>
      </c>
      <c r="N404" s="469">
        <f t="shared" si="87"/>
        <v>6</v>
      </c>
      <c r="O404" s="470">
        <f t="shared" si="88"/>
        <v>22</v>
      </c>
      <c r="P404" s="469">
        <f t="shared" si="89"/>
        <v>14</v>
      </c>
      <c r="Q404" s="469">
        <f t="shared" si="90"/>
        <v>8</v>
      </c>
      <c r="R404" s="479" t="s">
        <v>50</v>
      </c>
      <c r="S404" s="472" t="s">
        <v>51</v>
      </c>
      <c r="T404" s="472" t="s">
        <v>29</v>
      </c>
      <c r="U404" s="466" t="s">
        <v>30</v>
      </c>
      <c r="V404" s="473">
        <v>8</v>
      </c>
      <c r="W404" s="473">
        <f t="shared" si="81"/>
        <v>2.75</v>
      </c>
      <c r="X404" s="474">
        <f>W404*21.39</f>
        <v>58.822500000000005</v>
      </c>
      <c r="Y404" s="475" t="s">
        <v>52</v>
      </c>
    </row>
    <row r="405" spans="1:25">
      <c r="A405" s="464">
        <v>44341</v>
      </c>
      <c r="B405" s="465" t="s">
        <v>55</v>
      </c>
      <c r="C405" s="465" t="s">
        <v>26</v>
      </c>
      <c r="D405" s="466" t="s">
        <v>56</v>
      </c>
      <c r="E405" s="467">
        <v>112141</v>
      </c>
      <c r="F405" s="468">
        <v>112157</v>
      </c>
      <c r="G405" s="469">
        <f t="shared" si="84"/>
        <v>16</v>
      </c>
      <c r="H405" s="468">
        <v>112157</v>
      </c>
      <c r="I405" s="469">
        <f t="shared" si="85"/>
        <v>0</v>
      </c>
      <c r="J405" s="468">
        <v>112171</v>
      </c>
      <c r="K405" s="469">
        <f t="shared" si="86"/>
        <v>14</v>
      </c>
      <c r="L405" s="469">
        <f t="shared" si="83"/>
        <v>14</v>
      </c>
      <c r="M405" s="468">
        <v>112175</v>
      </c>
      <c r="N405" s="469">
        <f t="shared" si="87"/>
        <v>4</v>
      </c>
      <c r="O405" s="468">
        <f t="shared" si="88"/>
        <v>34</v>
      </c>
      <c r="P405" s="469">
        <f t="shared" si="89"/>
        <v>14</v>
      </c>
      <c r="Q405" s="469">
        <f t="shared" si="90"/>
        <v>20</v>
      </c>
      <c r="R405" s="481" t="s">
        <v>57</v>
      </c>
      <c r="S405" s="472" t="s">
        <v>51</v>
      </c>
      <c r="T405" s="472" t="s">
        <v>29</v>
      </c>
      <c r="U405" s="465" t="s">
        <v>30</v>
      </c>
      <c r="V405" s="482">
        <v>7</v>
      </c>
      <c r="W405" s="482">
        <f t="shared" si="81"/>
        <v>4.8571428571428568</v>
      </c>
      <c r="X405" s="492">
        <f>W405*21.69</f>
        <v>105.35142857142857</v>
      </c>
      <c r="Y405" s="483" t="s">
        <v>58</v>
      </c>
    </row>
    <row r="406" spans="1:25">
      <c r="A406" s="464">
        <v>44342</v>
      </c>
      <c r="B406" s="465" t="s">
        <v>55</v>
      </c>
      <c r="C406" s="465" t="s">
        <v>26</v>
      </c>
      <c r="D406" s="465" t="s">
        <v>59</v>
      </c>
      <c r="E406" s="468">
        <v>112175</v>
      </c>
      <c r="F406" s="468">
        <v>112179</v>
      </c>
      <c r="G406" s="469">
        <f t="shared" si="84"/>
        <v>4</v>
      </c>
      <c r="H406" s="468">
        <v>112179</v>
      </c>
      <c r="I406" s="469">
        <f t="shared" si="85"/>
        <v>0</v>
      </c>
      <c r="J406" s="468">
        <v>112191</v>
      </c>
      <c r="K406" s="469">
        <f t="shared" si="86"/>
        <v>12</v>
      </c>
      <c r="L406" s="469">
        <f t="shared" si="83"/>
        <v>12</v>
      </c>
      <c r="M406" s="467">
        <v>112209</v>
      </c>
      <c r="N406" s="469">
        <f t="shared" si="87"/>
        <v>18</v>
      </c>
      <c r="O406" s="470">
        <f t="shared" si="88"/>
        <v>34</v>
      </c>
      <c r="P406" s="469">
        <f t="shared" si="89"/>
        <v>12</v>
      </c>
      <c r="Q406" s="469">
        <f t="shared" si="90"/>
        <v>22</v>
      </c>
      <c r="R406" s="481" t="s">
        <v>57</v>
      </c>
      <c r="S406" s="472" t="s">
        <v>51</v>
      </c>
      <c r="T406" s="472" t="s">
        <v>29</v>
      </c>
      <c r="U406" s="466" t="s">
        <v>30</v>
      </c>
      <c r="V406" s="473">
        <v>7</v>
      </c>
      <c r="W406" s="473">
        <f t="shared" si="81"/>
        <v>4.8571428571428568</v>
      </c>
      <c r="X406" s="474">
        <f>W406*21.69</f>
        <v>105.35142857142857</v>
      </c>
      <c r="Y406" s="477" t="s">
        <v>58</v>
      </c>
    </row>
    <row r="407" spans="1:25">
      <c r="A407" s="464">
        <v>44341</v>
      </c>
      <c r="B407" s="465" t="s">
        <v>60</v>
      </c>
      <c r="C407" s="465" t="s">
        <v>26</v>
      </c>
      <c r="D407" s="465" t="s">
        <v>61</v>
      </c>
      <c r="E407" s="467">
        <v>175846</v>
      </c>
      <c r="F407" s="468">
        <v>175855</v>
      </c>
      <c r="G407" s="469">
        <f t="shared" si="84"/>
        <v>9</v>
      </c>
      <c r="H407" s="468">
        <v>175855</v>
      </c>
      <c r="I407" s="469">
        <f t="shared" si="85"/>
        <v>0</v>
      </c>
      <c r="J407" s="468">
        <v>175867</v>
      </c>
      <c r="K407" s="469">
        <f t="shared" si="86"/>
        <v>12</v>
      </c>
      <c r="L407" s="469">
        <f t="shared" si="83"/>
        <v>12</v>
      </c>
      <c r="M407" s="468">
        <v>175879</v>
      </c>
      <c r="N407" s="469">
        <f t="shared" si="87"/>
        <v>12</v>
      </c>
      <c r="O407" s="470">
        <f t="shared" si="88"/>
        <v>33</v>
      </c>
      <c r="P407" s="469">
        <f t="shared" si="89"/>
        <v>12</v>
      </c>
      <c r="Q407" s="469">
        <f t="shared" si="90"/>
        <v>21</v>
      </c>
      <c r="R407" s="484" t="s">
        <v>62</v>
      </c>
      <c r="S407" s="472" t="s">
        <v>51</v>
      </c>
      <c r="T407" s="472" t="s">
        <v>29</v>
      </c>
      <c r="U407" s="466" t="s">
        <v>30</v>
      </c>
      <c r="V407" s="473">
        <v>7</v>
      </c>
      <c r="W407" s="473">
        <f t="shared" si="81"/>
        <v>4.7142857142857144</v>
      </c>
      <c r="X407" s="474">
        <f>W407*21.3</f>
        <v>100.41428571428573</v>
      </c>
      <c r="Y407" s="483" t="s">
        <v>63</v>
      </c>
    </row>
    <row r="408" spans="1:25">
      <c r="A408" s="464">
        <v>44342</v>
      </c>
      <c r="B408" s="465" t="s">
        <v>60</v>
      </c>
      <c r="C408" s="465" t="s">
        <v>26</v>
      </c>
      <c r="D408" s="465" t="s">
        <v>64</v>
      </c>
      <c r="E408" s="468">
        <v>175879</v>
      </c>
      <c r="F408" s="468">
        <v>175891</v>
      </c>
      <c r="G408" s="469">
        <f t="shared" si="84"/>
        <v>12</v>
      </c>
      <c r="H408" s="468">
        <v>175891</v>
      </c>
      <c r="I408" s="469">
        <f t="shared" si="85"/>
        <v>0</v>
      </c>
      <c r="J408" s="468">
        <v>175903</v>
      </c>
      <c r="K408" s="469">
        <f t="shared" si="86"/>
        <v>12</v>
      </c>
      <c r="L408" s="469">
        <f t="shared" si="83"/>
        <v>12</v>
      </c>
      <c r="M408" s="467">
        <v>175911</v>
      </c>
      <c r="N408" s="469">
        <f t="shared" si="87"/>
        <v>8</v>
      </c>
      <c r="O408" s="470">
        <f t="shared" si="88"/>
        <v>32</v>
      </c>
      <c r="P408" s="469">
        <f t="shared" si="89"/>
        <v>12</v>
      </c>
      <c r="Q408" s="469">
        <f t="shared" si="90"/>
        <v>20</v>
      </c>
      <c r="R408" s="484" t="s">
        <v>62</v>
      </c>
      <c r="S408" s="472" t="s">
        <v>51</v>
      </c>
      <c r="T408" s="472" t="s">
        <v>29</v>
      </c>
      <c r="U408" s="466" t="s">
        <v>30</v>
      </c>
      <c r="V408" s="473">
        <v>7</v>
      </c>
      <c r="W408" s="473">
        <f t="shared" si="81"/>
        <v>4.5714285714285712</v>
      </c>
      <c r="X408" s="474">
        <f>W408*21.3</f>
        <v>97.371428571428567</v>
      </c>
      <c r="Y408" s="483" t="s">
        <v>65</v>
      </c>
    </row>
    <row r="409" spans="1:25">
      <c r="A409" s="464">
        <v>44341</v>
      </c>
      <c r="B409" s="480" t="s">
        <v>126</v>
      </c>
      <c r="C409" s="465" t="s">
        <v>26</v>
      </c>
      <c r="D409" s="466" t="s">
        <v>104</v>
      </c>
      <c r="E409" s="468">
        <v>183738</v>
      </c>
      <c r="F409" s="468">
        <v>183758</v>
      </c>
      <c r="G409" s="469">
        <f t="shared" si="84"/>
        <v>20</v>
      </c>
      <c r="H409" s="468">
        <v>183758</v>
      </c>
      <c r="I409" s="469">
        <f t="shared" si="85"/>
        <v>0</v>
      </c>
      <c r="J409" s="468">
        <v>183776</v>
      </c>
      <c r="K409" s="469">
        <f t="shared" si="86"/>
        <v>18</v>
      </c>
      <c r="L409" s="469">
        <f t="shared" si="83"/>
        <v>18</v>
      </c>
      <c r="M409" s="468">
        <v>183803</v>
      </c>
      <c r="N409" s="469">
        <f t="shared" si="87"/>
        <v>27</v>
      </c>
      <c r="O409" s="470">
        <f t="shared" si="88"/>
        <v>65</v>
      </c>
      <c r="P409" s="469">
        <f t="shared" si="89"/>
        <v>18</v>
      </c>
      <c r="Q409" s="498">
        <f t="shared" si="90"/>
        <v>47</v>
      </c>
      <c r="R409" s="489" t="s">
        <v>127</v>
      </c>
      <c r="S409" s="472" t="s">
        <v>28</v>
      </c>
      <c r="T409" s="472" t="s">
        <v>29</v>
      </c>
      <c r="U409" s="466" t="s">
        <v>30</v>
      </c>
      <c r="V409" s="473">
        <v>12</v>
      </c>
      <c r="W409" s="473">
        <f t="shared" si="81"/>
        <v>5.416666666666667</v>
      </c>
      <c r="X409" s="474">
        <f>W409*19.89</f>
        <v>107.73750000000001</v>
      </c>
      <c r="Y409" s="475" t="s">
        <v>128</v>
      </c>
    </row>
    <row r="410" spans="1:25">
      <c r="A410" s="464">
        <v>44342</v>
      </c>
      <c r="B410" s="480" t="s">
        <v>126</v>
      </c>
      <c r="C410" s="465" t="s">
        <v>26</v>
      </c>
      <c r="D410" s="466" t="s">
        <v>106</v>
      </c>
      <c r="E410" s="468">
        <v>183803</v>
      </c>
      <c r="F410" s="468">
        <v>183831</v>
      </c>
      <c r="G410" s="469">
        <f t="shared" si="84"/>
        <v>28</v>
      </c>
      <c r="H410" s="468">
        <v>183831</v>
      </c>
      <c r="I410" s="469">
        <f t="shared" si="85"/>
        <v>0</v>
      </c>
      <c r="J410" s="468">
        <v>183849</v>
      </c>
      <c r="K410" s="469">
        <f t="shared" si="86"/>
        <v>18</v>
      </c>
      <c r="L410" s="469">
        <f t="shared" si="83"/>
        <v>18</v>
      </c>
      <c r="M410" s="467">
        <v>183870</v>
      </c>
      <c r="N410" s="469">
        <f t="shared" si="87"/>
        <v>21</v>
      </c>
      <c r="O410" s="470">
        <f t="shared" si="88"/>
        <v>67</v>
      </c>
      <c r="P410" s="469">
        <f t="shared" si="89"/>
        <v>18</v>
      </c>
      <c r="Q410" s="498">
        <f t="shared" si="90"/>
        <v>49</v>
      </c>
      <c r="R410" s="489" t="s">
        <v>127</v>
      </c>
      <c r="S410" s="472" t="s">
        <v>28</v>
      </c>
      <c r="T410" s="472" t="s">
        <v>29</v>
      </c>
      <c r="U410" s="466" t="s">
        <v>30</v>
      </c>
      <c r="V410" s="473">
        <v>12</v>
      </c>
      <c r="W410" s="473">
        <f t="shared" si="81"/>
        <v>5.583333333333333</v>
      </c>
      <c r="X410" s="474">
        <f>W410*19.89</f>
        <v>111.05249999999999</v>
      </c>
      <c r="Y410" s="475" t="s">
        <v>128</v>
      </c>
    </row>
    <row r="411" spans="1:25">
      <c r="A411" s="464">
        <v>44341</v>
      </c>
      <c r="B411" s="480" t="s">
        <v>25</v>
      </c>
      <c r="C411" s="465" t="s">
        <v>26</v>
      </c>
      <c r="D411" s="466" t="s">
        <v>78</v>
      </c>
      <c r="E411" s="490">
        <v>181025</v>
      </c>
      <c r="F411" s="490">
        <v>181049</v>
      </c>
      <c r="G411" s="469">
        <f>F411-E411</f>
        <v>24</v>
      </c>
      <c r="H411" s="490">
        <v>181049</v>
      </c>
      <c r="I411" s="469">
        <f t="shared" si="85"/>
        <v>0</v>
      </c>
      <c r="J411" s="490">
        <v>181080</v>
      </c>
      <c r="K411" s="469">
        <f t="shared" si="86"/>
        <v>31</v>
      </c>
      <c r="L411" s="469">
        <f t="shared" si="83"/>
        <v>31</v>
      </c>
      <c r="M411" s="490">
        <v>181080</v>
      </c>
      <c r="N411" s="469">
        <f t="shared" si="87"/>
        <v>0</v>
      </c>
      <c r="O411" s="470">
        <f t="shared" si="88"/>
        <v>55</v>
      </c>
      <c r="P411" s="469">
        <f t="shared" si="89"/>
        <v>31</v>
      </c>
      <c r="Q411" s="469">
        <f t="shared" si="90"/>
        <v>24</v>
      </c>
      <c r="R411" s="493" t="s">
        <v>223</v>
      </c>
      <c r="S411" s="472" t="s">
        <v>224</v>
      </c>
      <c r="T411" s="472" t="s">
        <v>29</v>
      </c>
      <c r="U411" s="466" t="s">
        <v>30</v>
      </c>
      <c r="V411" s="473">
        <v>8.8000000000000007</v>
      </c>
      <c r="W411" s="473">
        <f t="shared" si="81"/>
        <v>6.2499999999999991</v>
      </c>
      <c r="X411" s="474">
        <f>W411*21.19</f>
        <v>132.4375</v>
      </c>
      <c r="Y411" s="475" t="s">
        <v>128</v>
      </c>
    </row>
    <row r="412" spans="1:25">
      <c r="A412" s="464">
        <v>44341</v>
      </c>
      <c r="B412" s="480" t="s">
        <v>25</v>
      </c>
      <c r="C412" s="465" t="s">
        <v>26</v>
      </c>
      <c r="D412" s="465" t="s">
        <v>232</v>
      </c>
      <c r="E412" s="468">
        <v>181080</v>
      </c>
      <c r="F412" s="468">
        <v>181089</v>
      </c>
      <c r="G412" s="469">
        <f t="shared" si="84"/>
        <v>9</v>
      </c>
      <c r="H412" s="468">
        <v>181089</v>
      </c>
      <c r="I412" s="469">
        <f t="shared" si="85"/>
        <v>0</v>
      </c>
      <c r="J412" s="468">
        <v>181143</v>
      </c>
      <c r="K412" s="469">
        <f t="shared" si="86"/>
        <v>54</v>
      </c>
      <c r="L412" s="469">
        <f t="shared" si="83"/>
        <v>54</v>
      </c>
      <c r="M412" s="468">
        <v>181156</v>
      </c>
      <c r="N412" s="469">
        <f t="shared" si="87"/>
        <v>13</v>
      </c>
      <c r="O412" s="470">
        <f t="shared" si="88"/>
        <v>76</v>
      </c>
      <c r="P412" s="469">
        <f t="shared" si="89"/>
        <v>54</v>
      </c>
      <c r="Q412" s="469">
        <f t="shared" si="90"/>
        <v>22</v>
      </c>
      <c r="R412" s="493" t="s">
        <v>223</v>
      </c>
      <c r="S412" s="472" t="s">
        <v>224</v>
      </c>
      <c r="T412" s="472" t="s">
        <v>29</v>
      </c>
      <c r="U412" s="466" t="s">
        <v>30</v>
      </c>
      <c r="V412" s="473">
        <v>8.8000000000000007</v>
      </c>
      <c r="W412" s="473">
        <f t="shared" si="81"/>
        <v>8.6363636363636349</v>
      </c>
      <c r="X412" s="474">
        <f>W412*21.19</f>
        <v>183.00454545454542</v>
      </c>
      <c r="Y412" s="497" t="s">
        <v>128</v>
      </c>
    </row>
    <row r="413" spans="1:25">
      <c r="A413" s="464">
        <v>44342</v>
      </c>
      <c r="B413" s="480" t="s">
        <v>25</v>
      </c>
      <c r="C413" s="465" t="s">
        <v>26</v>
      </c>
      <c r="D413" s="465" t="s">
        <v>233</v>
      </c>
      <c r="E413" s="468">
        <v>181156</v>
      </c>
      <c r="F413" s="468">
        <v>181177</v>
      </c>
      <c r="G413" s="469">
        <f t="shared" si="84"/>
        <v>21</v>
      </c>
      <c r="H413" s="468">
        <v>181177</v>
      </c>
      <c r="I413" s="469">
        <f t="shared" si="85"/>
        <v>0</v>
      </c>
      <c r="J413" s="468">
        <v>181209</v>
      </c>
      <c r="K413" s="469">
        <f t="shared" si="86"/>
        <v>32</v>
      </c>
      <c r="L413" s="469">
        <f t="shared" si="83"/>
        <v>32</v>
      </c>
      <c r="M413" s="467">
        <v>181226</v>
      </c>
      <c r="N413" s="469">
        <f t="shared" si="87"/>
        <v>17</v>
      </c>
      <c r="O413" s="470">
        <f t="shared" si="88"/>
        <v>70</v>
      </c>
      <c r="P413" s="469">
        <f t="shared" si="89"/>
        <v>32</v>
      </c>
      <c r="Q413" s="469">
        <f t="shared" si="90"/>
        <v>38</v>
      </c>
      <c r="R413" s="493" t="s">
        <v>223</v>
      </c>
      <c r="S413" s="472" t="s">
        <v>224</v>
      </c>
      <c r="T413" s="472" t="s">
        <v>29</v>
      </c>
      <c r="U413" s="466" t="s">
        <v>30</v>
      </c>
      <c r="V413" s="473">
        <v>8.8000000000000007</v>
      </c>
      <c r="W413" s="473">
        <f t="shared" si="81"/>
        <v>7.9545454545454541</v>
      </c>
      <c r="X413" s="474">
        <f>W413*21.19</f>
        <v>168.55681818181819</v>
      </c>
      <c r="Y413" s="475" t="s">
        <v>128</v>
      </c>
    </row>
    <row r="414" spans="1:25">
      <c r="A414" s="464">
        <v>44342</v>
      </c>
      <c r="B414" s="480" t="s">
        <v>181</v>
      </c>
      <c r="C414" s="465" t="s">
        <v>26</v>
      </c>
      <c r="D414" s="465" t="s">
        <v>204</v>
      </c>
      <c r="E414" s="467">
        <v>9030</v>
      </c>
      <c r="F414" s="468">
        <v>9045</v>
      </c>
      <c r="G414" s="469">
        <f t="shared" si="84"/>
        <v>15</v>
      </c>
      <c r="H414" s="468">
        <v>9045</v>
      </c>
      <c r="I414" s="469">
        <f t="shared" si="85"/>
        <v>0</v>
      </c>
      <c r="J414" s="468">
        <v>9053</v>
      </c>
      <c r="K414" s="469">
        <f t="shared" si="86"/>
        <v>8</v>
      </c>
      <c r="L414" s="469">
        <f t="shared" si="83"/>
        <v>8</v>
      </c>
      <c r="M414" s="467">
        <v>9074</v>
      </c>
      <c r="N414" s="469">
        <f t="shared" si="87"/>
        <v>21</v>
      </c>
      <c r="O414" s="470">
        <f t="shared" si="88"/>
        <v>44</v>
      </c>
      <c r="P414" s="469">
        <f t="shared" si="89"/>
        <v>8</v>
      </c>
      <c r="Q414" s="498">
        <f>+O414-P414</f>
        <v>36</v>
      </c>
      <c r="R414" s="494" t="s">
        <v>66</v>
      </c>
      <c r="S414" s="472" t="s">
        <v>51</v>
      </c>
      <c r="T414" s="472" t="s">
        <v>29</v>
      </c>
      <c r="U414" s="466" t="s">
        <v>30</v>
      </c>
      <c r="V414" s="473">
        <v>7</v>
      </c>
      <c r="W414" s="473">
        <f t="shared" si="81"/>
        <v>6.2857142857142856</v>
      </c>
      <c r="X414" s="474">
        <f>W414*21.35</f>
        <v>134.20000000000002</v>
      </c>
      <c r="Y414" s="483" t="s">
        <v>67</v>
      </c>
    </row>
    <row r="415" spans="1:25">
      <c r="A415" s="464">
        <v>44341</v>
      </c>
      <c r="B415" s="465" t="s">
        <v>68</v>
      </c>
      <c r="C415" s="465" t="s">
        <v>26</v>
      </c>
      <c r="D415" s="466" t="s">
        <v>69</v>
      </c>
      <c r="E415" s="467">
        <v>233005</v>
      </c>
      <c r="F415" s="468">
        <v>233019</v>
      </c>
      <c r="G415" s="469">
        <f t="shared" si="84"/>
        <v>14</v>
      </c>
      <c r="H415" s="468">
        <v>233019</v>
      </c>
      <c r="I415" s="469">
        <f t="shared" si="85"/>
        <v>0</v>
      </c>
      <c r="J415" s="468">
        <v>233031</v>
      </c>
      <c r="K415" s="469">
        <f t="shared" si="86"/>
        <v>12</v>
      </c>
      <c r="L415" s="469">
        <f t="shared" si="83"/>
        <v>12</v>
      </c>
      <c r="M415" s="468">
        <v>233040</v>
      </c>
      <c r="N415" s="469">
        <f t="shared" si="87"/>
        <v>9</v>
      </c>
      <c r="O415" s="470">
        <f t="shared" si="88"/>
        <v>35</v>
      </c>
      <c r="P415" s="469">
        <f t="shared" si="89"/>
        <v>12</v>
      </c>
      <c r="Q415" s="469">
        <f t="shared" si="90"/>
        <v>23</v>
      </c>
      <c r="R415" s="485" t="s">
        <v>70</v>
      </c>
      <c r="S415" s="472" t="s">
        <v>51</v>
      </c>
      <c r="T415" s="472" t="s">
        <v>29</v>
      </c>
      <c r="U415" s="466" t="s">
        <v>30</v>
      </c>
      <c r="V415" s="473">
        <v>7</v>
      </c>
      <c r="W415" s="473">
        <f t="shared" si="81"/>
        <v>5</v>
      </c>
      <c r="X415" s="474">
        <f>W415*19.69</f>
        <v>98.45</v>
      </c>
      <c r="Y415" s="477" t="s">
        <v>67</v>
      </c>
    </row>
    <row r="416" spans="1:25">
      <c r="A416" s="464">
        <v>44342</v>
      </c>
      <c r="B416" s="465" t="s">
        <v>68</v>
      </c>
      <c r="C416" s="465" t="s">
        <v>26</v>
      </c>
      <c r="D416" s="466" t="s">
        <v>71</v>
      </c>
      <c r="E416" s="468">
        <v>233040</v>
      </c>
      <c r="F416" s="468">
        <v>233049</v>
      </c>
      <c r="G416" s="469">
        <f t="shared" si="84"/>
        <v>9</v>
      </c>
      <c r="H416" s="468">
        <v>233049</v>
      </c>
      <c r="I416" s="469">
        <f t="shared" si="85"/>
        <v>0</v>
      </c>
      <c r="J416" s="468">
        <v>233060</v>
      </c>
      <c r="K416" s="469">
        <f t="shared" si="86"/>
        <v>11</v>
      </c>
      <c r="L416" s="469">
        <f t="shared" si="83"/>
        <v>11</v>
      </c>
      <c r="M416" s="467">
        <v>233076</v>
      </c>
      <c r="N416" s="469">
        <f t="shared" si="87"/>
        <v>16</v>
      </c>
      <c r="O416" s="470">
        <f t="shared" si="88"/>
        <v>36</v>
      </c>
      <c r="P416" s="469">
        <f t="shared" si="89"/>
        <v>11</v>
      </c>
      <c r="Q416" s="498">
        <f>+O416-P416</f>
        <v>25</v>
      </c>
      <c r="R416" s="485" t="s">
        <v>70</v>
      </c>
      <c r="S416" s="472" t="s">
        <v>51</v>
      </c>
      <c r="T416" s="472" t="s">
        <v>29</v>
      </c>
      <c r="U416" s="466" t="s">
        <v>30</v>
      </c>
      <c r="V416" s="473">
        <v>7</v>
      </c>
      <c r="W416" s="473">
        <f t="shared" si="81"/>
        <v>5.1428571428571432</v>
      </c>
      <c r="X416" s="474">
        <f>W416*19.69</f>
        <v>101.26285714285716</v>
      </c>
      <c r="Y416" s="477" t="s">
        <v>67</v>
      </c>
    </row>
    <row r="417" spans="1:25">
      <c r="A417" s="464">
        <v>44341</v>
      </c>
      <c r="B417" s="465" t="s">
        <v>72</v>
      </c>
      <c r="C417" s="465" t="s">
        <v>26</v>
      </c>
      <c r="D417" s="466" t="s">
        <v>36</v>
      </c>
      <c r="E417" s="468">
        <v>91313</v>
      </c>
      <c r="F417" s="468">
        <v>91342</v>
      </c>
      <c r="G417" s="469">
        <f t="shared" si="84"/>
        <v>29</v>
      </c>
      <c r="H417" s="468">
        <v>91342</v>
      </c>
      <c r="I417" s="469">
        <f t="shared" si="85"/>
        <v>0</v>
      </c>
      <c r="J417" s="468">
        <v>91354</v>
      </c>
      <c r="K417" s="469">
        <f t="shared" si="86"/>
        <v>12</v>
      </c>
      <c r="L417" s="469">
        <f t="shared" si="83"/>
        <v>12</v>
      </c>
      <c r="M417" s="468">
        <v>91388</v>
      </c>
      <c r="N417" s="469">
        <f t="shared" si="87"/>
        <v>34</v>
      </c>
      <c r="O417" s="470">
        <f t="shared" si="88"/>
        <v>75</v>
      </c>
      <c r="P417" s="469">
        <f t="shared" si="89"/>
        <v>12</v>
      </c>
      <c r="Q417" s="498">
        <f t="shared" si="90"/>
        <v>63</v>
      </c>
      <c r="R417" s="486" t="s">
        <v>75</v>
      </c>
      <c r="S417" s="472" t="s">
        <v>76</v>
      </c>
      <c r="T417" s="472" t="s">
        <v>29</v>
      </c>
      <c r="U417" s="466" t="s">
        <v>30</v>
      </c>
      <c r="V417" s="473">
        <v>10</v>
      </c>
      <c r="W417" s="473">
        <f t="shared" si="81"/>
        <v>7.5</v>
      </c>
      <c r="X417" s="474">
        <f>W417*19.45</f>
        <v>145.875</v>
      </c>
      <c r="Y417" s="477" t="s">
        <v>77</v>
      </c>
    </row>
    <row r="418" spans="1:25">
      <c r="A418" s="464">
        <v>44342</v>
      </c>
      <c r="B418" s="465" t="s">
        <v>72</v>
      </c>
      <c r="C418" s="465" t="s">
        <v>26</v>
      </c>
      <c r="D418" s="466" t="s">
        <v>40</v>
      </c>
      <c r="E418" s="468">
        <v>91388</v>
      </c>
      <c r="F418" s="468">
        <v>91409</v>
      </c>
      <c r="G418" s="469">
        <f t="shared" si="84"/>
        <v>21</v>
      </c>
      <c r="H418" s="468">
        <v>91409</v>
      </c>
      <c r="I418" s="469">
        <f t="shared" si="85"/>
        <v>0</v>
      </c>
      <c r="J418" s="468">
        <v>91434</v>
      </c>
      <c r="K418" s="469">
        <f t="shared" si="86"/>
        <v>25</v>
      </c>
      <c r="L418" s="469">
        <f t="shared" si="83"/>
        <v>25</v>
      </c>
      <c r="M418" s="468">
        <v>91434</v>
      </c>
      <c r="N418" s="469">
        <f t="shared" si="87"/>
        <v>0</v>
      </c>
      <c r="O418" s="470">
        <f t="shared" si="88"/>
        <v>46</v>
      </c>
      <c r="P418" s="469">
        <f t="shared" si="89"/>
        <v>25</v>
      </c>
      <c r="Q418" s="469">
        <f t="shared" si="90"/>
        <v>21</v>
      </c>
      <c r="R418" s="486" t="s">
        <v>75</v>
      </c>
      <c r="S418" s="472" t="s">
        <v>76</v>
      </c>
      <c r="T418" s="472" t="s">
        <v>29</v>
      </c>
      <c r="U418" s="466" t="s">
        <v>30</v>
      </c>
      <c r="V418" s="473">
        <v>10</v>
      </c>
      <c r="W418" s="473">
        <f t="shared" si="81"/>
        <v>4.5999999999999996</v>
      </c>
      <c r="X418" s="474">
        <f t="shared" ref="X418:X419" si="91">W418*19.45</f>
        <v>89.469999999999985</v>
      </c>
      <c r="Y418" s="477" t="s">
        <v>77</v>
      </c>
    </row>
    <row r="419" spans="1:25">
      <c r="A419" s="464">
        <v>44342</v>
      </c>
      <c r="B419" s="465" t="s">
        <v>72</v>
      </c>
      <c r="C419" s="465" t="s">
        <v>26</v>
      </c>
      <c r="D419" s="466" t="s">
        <v>105</v>
      </c>
      <c r="E419" s="468">
        <v>91434</v>
      </c>
      <c r="F419" s="468">
        <v>91440</v>
      </c>
      <c r="G419" s="469">
        <f t="shared" si="84"/>
        <v>6</v>
      </c>
      <c r="H419" s="468">
        <v>91440</v>
      </c>
      <c r="I419" s="469">
        <f t="shared" si="85"/>
        <v>0</v>
      </c>
      <c r="J419" s="468">
        <v>91445</v>
      </c>
      <c r="K419" s="469">
        <f t="shared" si="86"/>
        <v>5</v>
      </c>
      <c r="L419" s="469">
        <f t="shared" si="83"/>
        <v>5</v>
      </c>
      <c r="M419" s="467">
        <v>91473</v>
      </c>
      <c r="N419" s="469">
        <f t="shared" si="87"/>
        <v>28</v>
      </c>
      <c r="O419" s="470">
        <f t="shared" si="88"/>
        <v>39</v>
      </c>
      <c r="P419" s="469">
        <f t="shared" si="89"/>
        <v>5</v>
      </c>
      <c r="Q419" s="498">
        <f>+O419-P419</f>
        <v>34</v>
      </c>
      <c r="R419" s="486" t="s">
        <v>75</v>
      </c>
      <c r="S419" s="472" t="s">
        <v>76</v>
      </c>
      <c r="T419" s="472" t="s">
        <v>29</v>
      </c>
      <c r="U419" s="466" t="s">
        <v>30</v>
      </c>
      <c r="V419" s="473">
        <v>10</v>
      </c>
      <c r="W419" s="473">
        <f t="shared" si="81"/>
        <v>3.9</v>
      </c>
      <c r="X419" s="474">
        <f t="shared" si="91"/>
        <v>75.85499999999999</v>
      </c>
      <c r="Y419" s="477" t="s">
        <v>77</v>
      </c>
    </row>
    <row r="420" spans="1:25">
      <c r="A420" s="464">
        <v>44342</v>
      </c>
      <c r="B420" s="465" t="s">
        <v>35</v>
      </c>
      <c r="C420" s="465" t="s">
        <v>26</v>
      </c>
      <c r="D420" s="466" t="s">
        <v>142</v>
      </c>
      <c r="E420" s="467">
        <v>57379</v>
      </c>
      <c r="F420" s="468">
        <v>57391</v>
      </c>
      <c r="G420" s="469">
        <f t="shared" si="84"/>
        <v>12</v>
      </c>
      <c r="H420" s="468">
        <v>57391</v>
      </c>
      <c r="I420" s="469">
        <f t="shared" si="85"/>
        <v>0</v>
      </c>
      <c r="J420" s="468">
        <v>57402</v>
      </c>
      <c r="K420" s="469">
        <f t="shared" si="86"/>
        <v>11</v>
      </c>
      <c r="L420" s="469">
        <f t="shared" si="83"/>
        <v>11</v>
      </c>
      <c r="M420" s="468">
        <v>57423</v>
      </c>
      <c r="N420" s="469">
        <f t="shared" si="87"/>
        <v>21</v>
      </c>
      <c r="O420" s="470">
        <f t="shared" si="88"/>
        <v>44</v>
      </c>
      <c r="P420" s="469">
        <f t="shared" si="89"/>
        <v>11</v>
      </c>
      <c r="Q420" s="498">
        <f t="shared" si="90"/>
        <v>33</v>
      </c>
      <c r="R420" s="476" t="s">
        <v>37</v>
      </c>
      <c r="S420" s="472" t="s">
        <v>38</v>
      </c>
      <c r="T420" s="472" t="s">
        <v>29</v>
      </c>
      <c r="U420" s="466" t="s">
        <v>30</v>
      </c>
      <c r="V420" s="473">
        <v>12</v>
      </c>
      <c r="W420" s="473">
        <f t="shared" si="81"/>
        <v>3.6666666666666665</v>
      </c>
      <c r="X420" s="474">
        <f>W420*19.99</f>
        <v>73.296666666666653</v>
      </c>
      <c r="Y420" s="477" t="s">
        <v>39</v>
      </c>
    </row>
    <row r="421" spans="1:25">
      <c r="A421" s="464">
        <v>44342</v>
      </c>
      <c r="B421" s="465" t="s">
        <v>35</v>
      </c>
      <c r="C421" s="465" t="s">
        <v>26</v>
      </c>
      <c r="D421" s="466" t="s">
        <v>32</v>
      </c>
      <c r="E421" s="468">
        <v>57423</v>
      </c>
      <c r="F421" s="468">
        <v>57423</v>
      </c>
      <c r="G421" s="469">
        <f t="shared" si="84"/>
        <v>0</v>
      </c>
      <c r="H421" s="468">
        <v>57423</v>
      </c>
      <c r="I421" s="469">
        <f t="shared" si="85"/>
        <v>0</v>
      </c>
      <c r="J421" s="468">
        <v>57447</v>
      </c>
      <c r="K421" s="469">
        <f t="shared" si="86"/>
        <v>24</v>
      </c>
      <c r="L421" s="469">
        <f t="shared" si="83"/>
        <v>24</v>
      </c>
      <c r="M421" s="468">
        <v>57462</v>
      </c>
      <c r="N421" s="469">
        <f t="shared" si="87"/>
        <v>15</v>
      </c>
      <c r="O421" s="470">
        <f t="shared" si="88"/>
        <v>39</v>
      </c>
      <c r="P421" s="469">
        <f t="shared" si="89"/>
        <v>24</v>
      </c>
      <c r="Q421" s="469">
        <f t="shared" si="90"/>
        <v>15</v>
      </c>
      <c r="R421" s="476" t="s">
        <v>37</v>
      </c>
      <c r="S421" s="472" t="s">
        <v>38</v>
      </c>
      <c r="T421" s="472" t="s">
        <v>29</v>
      </c>
      <c r="U421" s="466" t="s">
        <v>30</v>
      </c>
      <c r="V421" s="473">
        <v>12</v>
      </c>
      <c r="W421" s="473">
        <f t="shared" si="81"/>
        <v>3.25</v>
      </c>
      <c r="X421" s="474">
        <f>W421*19.99</f>
        <v>64.967500000000001</v>
      </c>
      <c r="Y421" s="477" t="s">
        <v>39</v>
      </c>
    </row>
    <row r="422" spans="1:25">
      <c r="A422" s="464">
        <v>44343</v>
      </c>
      <c r="B422" s="465" t="s">
        <v>35</v>
      </c>
      <c r="C422" s="465" t="s">
        <v>26</v>
      </c>
      <c r="D422" s="466" t="s">
        <v>34</v>
      </c>
      <c r="E422" s="468">
        <v>57462</v>
      </c>
      <c r="F422" s="468">
        <v>57477</v>
      </c>
      <c r="G422" s="469">
        <f t="shared" si="84"/>
        <v>15</v>
      </c>
      <c r="H422" s="468">
        <v>57477</v>
      </c>
      <c r="I422" s="469">
        <f t="shared" si="85"/>
        <v>0</v>
      </c>
      <c r="J422" s="468">
        <v>57504</v>
      </c>
      <c r="K422" s="469">
        <f t="shared" si="86"/>
        <v>27</v>
      </c>
      <c r="L422" s="469">
        <f t="shared" si="83"/>
        <v>27</v>
      </c>
      <c r="M422" s="468">
        <v>57504</v>
      </c>
      <c r="N422" s="469">
        <f t="shared" si="87"/>
        <v>0</v>
      </c>
      <c r="O422" s="470">
        <f t="shared" si="88"/>
        <v>42</v>
      </c>
      <c r="P422" s="469">
        <f t="shared" si="89"/>
        <v>27</v>
      </c>
      <c r="Q422" s="469">
        <f t="shared" si="90"/>
        <v>15</v>
      </c>
      <c r="R422" s="476" t="s">
        <v>37</v>
      </c>
      <c r="S422" s="472" t="s">
        <v>38</v>
      </c>
      <c r="T422" s="472" t="s">
        <v>29</v>
      </c>
      <c r="U422" s="466" t="s">
        <v>30</v>
      </c>
      <c r="V422" s="473">
        <v>12</v>
      </c>
      <c r="W422" s="473">
        <f t="shared" si="81"/>
        <v>3.5</v>
      </c>
      <c r="X422" s="474">
        <f>W422*19.99</f>
        <v>69.964999999999989</v>
      </c>
      <c r="Y422" s="477" t="s">
        <v>39</v>
      </c>
    </row>
    <row r="423" spans="1:25">
      <c r="A423" s="464">
        <v>44343</v>
      </c>
      <c r="B423" s="465" t="s">
        <v>35</v>
      </c>
      <c r="C423" s="465" t="s">
        <v>26</v>
      </c>
      <c r="D423" s="466" t="s">
        <v>99</v>
      </c>
      <c r="E423" s="468">
        <v>57504</v>
      </c>
      <c r="F423" s="468">
        <v>57522</v>
      </c>
      <c r="G423" s="469">
        <f t="shared" si="84"/>
        <v>18</v>
      </c>
      <c r="H423" s="468">
        <v>57522</v>
      </c>
      <c r="I423" s="469">
        <f t="shared" si="85"/>
        <v>0</v>
      </c>
      <c r="J423" s="468">
        <v>57530</v>
      </c>
      <c r="K423" s="469">
        <f t="shared" si="86"/>
        <v>8</v>
      </c>
      <c r="L423" s="469">
        <f t="shared" si="83"/>
        <v>8</v>
      </c>
      <c r="M423" s="467">
        <v>57532</v>
      </c>
      <c r="N423" s="469">
        <f t="shared" si="87"/>
        <v>2</v>
      </c>
      <c r="O423" s="470">
        <f t="shared" si="88"/>
        <v>28</v>
      </c>
      <c r="P423" s="469">
        <f t="shared" si="89"/>
        <v>8</v>
      </c>
      <c r="Q423" s="498">
        <f>+O423-P423</f>
        <v>20</v>
      </c>
      <c r="R423" s="476" t="s">
        <v>37</v>
      </c>
      <c r="S423" s="472" t="s">
        <v>38</v>
      </c>
      <c r="T423" s="472" t="s">
        <v>29</v>
      </c>
      <c r="U423" s="466" t="s">
        <v>30</v>
      </c>
      <c r="V423" s="473">
        <v>12</v>
      </c>
      <c r="W423" s="473">
        <f t="shared" si="81"/>
        <v>2.3333333333333335</v>
      </c>
      <c r="X423" s="474">
        <f>W423*19.99</f>
        <v>46.643333333333331</v>
      </c>
      <c r="Y423" s="477" t="s">
        <v>39</v>
      </c>
    </row>
    <row r="424" spans="1:25">
      <c r="A424" s="464">
        <v>44342</v>
      </c>
      <c r="B424" s="465" t="s">
        <v>42</v>
      </c>
      <c r="C424" s="465" t="s">
        <v>26</v>
      </c>
      <c r="D424" s="466" t="s">
        <v>43</v>
      </c>
      <c r="E424" s="467">
        <v>43289</v>
      </c>
      <c r="F424" s="468">
        <v>43309</v>
      </c>
      <c r="G424" s="469">
        <f t="shared" si="84"/>
        <v>20</v>
      </c>
      <c r="H424" s="468">
        <v>43309</v>
      </c>
      <c r="I424" s="469">
        <f t="shared" si="85"/>
        <v>0</v>
      </c>
      <c r="J424" s="468">
        <v>43323</v>
      </c>
      <c r="K424" s="469">
        <f t="shared" si="86"/>
        <v>14</v>
      </c>
      <c r="L424" s="469">
        <f t="shared" si="83"/>
        <v>14</v>
      </c>
      <c r="M424" s="468">
        <v>43323</v>
      </c>
      <c r="N424" s="469">
        <f t="shared" si="87"/>
        <v>0</v>
      </c>
      <c r="O424" s="470">
        <f t="shared" si="88"/>
        <v>34</v>
      </c>
      <c r="P424" s="469">
        <f t="shared" si="89"/>
        <v>14</v>
      </c>
      <c r="Q424" s="469">
        <f t="shared" si="90"/>
        <v>20</v>
      </c>
      <c r="R424" s="478" t="s">
        <v>44</v>
      </c>
      <c r="S424" s="472" t="s">
        <v>45</v>
      </c>
      <c r="T424" s="472" t="s">
        <v>29</v>
      </c>
      <c r="U424" s="466" t="s">
        <v>30</v>
      </c>
      <c r="V424" s="473">
        <v>15</v>
      </c>
      <c r="W424" s="473">
        <f t="shared" si="81"/>
        <v>2.2666666666666666</v>
      </c>
      <c r="X424" s="474">
        <f>W424*19.45</f>
        <v>44.086666666666666</v>
      </c>
      <c r="Y424" s="477" t="s">
        <v>46</v>
      </c>
    </row>
    <row r="425" spans="1:25">
      <c r="A425" s="464">
        <v>44342</v>
      </c>
      <c r="B425" s="465" t="s">
        <v>42</v>
      </c>
      <c r="C425" s="465" t="s">
        <v>26</v>
      </c>
      <c r="D425" s="466" t="s">
        <v>135</v>
      </c>
      <c r="E425" s="468">
        <v>43323</v>
      </c>
      <c r="F425" s="468">
        <v>43337</v>
      </c>
      <c r="G425" s="469">
        <f t="shared" si="84"/>
        <v>14</v>
      </c>
      <c r="H425" s="468">
        <v>43337</v>
      </c>
      <c r="I425" s="469">
        <f t="shared" si="85"/>
        <v>0</v>
      </c>
      <c r="J425" s="468">
        <v>43358</v>
      </c>
      <c r="K425" s="469">
        <f t="shared" si="86"/>
        <v>21</v>
      </c>
      <c r="L425" s="469">
        <f t="shared" si="83"/>
        <v>21</v>
      </c>
      <c r="M425" s="468">
        <v>43368</v>
      </c>
      <c r="N425" s="469">
        <f t="shared" si="87"/>
        <v>10</v>
      </c>
      <c r="O425" s="470">
        <f t="shared" si="88"/>
        <v>45</v>
      </c>
      <c r="P425" s="469">
        <f t="shared" si="89"/>
        <v>21</v>
      </c>
      <c r="Q425" s="469">
        <f t="shared" si="90"/>
        <v>24</v>
      </c>
      <c r="R425" s="478" t="s">
        <v>44</v>
      </c>
      <c r="S425" s="472" t="s">
        <v>45</v>
      </c>
      <c r="T425" s="472" t="s">
        <v>29</v>
      </c>
      <c r="U425" s="466" t="s">
        <v>30</v>
      </c>
      <c r="V425" s="473">
        <v>15</v>
      </c>
      <c r="W425" s="473">
        <f t="shared" si="81"/>
        <v>3</v>
      </c>
      <c r="X425" s="474">
        <f>W425*19.45</f>
        <v>58.349999999999994</v>
      </c>
      <c r="Y425" s="477" t="s">
        <v>46</v>
      </c>
    </row>
    <row r="426" spans="1:25">
      <c r="A426" s="464">
        <v>44343</v>
      </c>
      <c r="B426" s="465" t="s">
        <v>42</v>
      </c>
      <c r="C426" s="465" t="s">
        <v>26</v>
      </c>
      <c r="D426" s="466" t="s">
        <v>79</v>
      </c>
      <c r="E426" s="468">
        <v>43368</v>
      </c>
      <c r="F426" s="468">
        <v>43382</v>
      </c>
      <c r="G426" s="469">
        <f t="shared" si="84"/>
        <v>14</v>
      </c>
      <c r="H426" s="468">
        <v>43382</v>
      </c>
      <c r="I426" s="469">
        <f t="shared" si="85"/>
        <v>0</v>
      </c>
      <c r="J426" s="468">
        <v>43396</v>
      </c>
      <c r="K426" s="469">
        <f t="shared" si="86"/>
        <v>14</v>
      </c>
      <c r="L426" s="469">
        <f t="shared" si="83"/>
        <v>14</v>
      </c>
      <c r="M426" s="468">
        <v>43396</v>
      </c>
      <c r="N426" s="469">
        <f t="shared" si="87"/>
        <v>0</v>
      </c>
      <c r="O426" s="470">
        <f t="shared" si="88"/>
        <v>28</v>
      </c>
      <c r="P426" s="469">
        <f t="shared" si="89"/>
        <v>14</v>
      </c>
      <c r="Q426" s="469">
        <f t="shared" si="90"/>
        <v>14</v>
      </c>
      <c r="R426" s="478" t="s">
        <v>44</v>
      </c>
      <c r="S426" s="472" t="s">
        <v>45</v>
      </c>
      <c r="T426" s="472" t="s">
        <v>29</v>
      </c>
      <c r="U426" s="466" t="s">
        <v>30</v>
      </c>
      <c r="V426" s="473">
        <v>15</v>
      </c>
      <c r="W426" s="473">
        <f t="shared" si="81"/>
        <v>1.8666666666666667</v>
      </c>
      <c r="X426" s="474">
        <f>W426*19.45</f>
        <v>36.306666666666665</v>
      </c>
      <c r="Y426" s="477" t="s">
        <v>46</v>
      </c>
    </row>
    <row r="427" spans="1:25">
      <c r="A427" s="464">
        <v>44343</v>
      </c>
      <c r="B427" s="465" t="s">
        <v>42</v>
      </c>
      <c r="C427" s="465" t="s">
        <v>26</v>
      </c>
      <c r="D427" s="480" t="s">
        <v>107</v>
      </c>
      <c r="E427" s="468">
        <v>43396</v>
      </c>
      <c r="F427" s="490">
        <v>43417</v>
      </c>
      <c r="G427" s="469">
        <f t="shared" si="84"/>
        <v>21</v>
      </c>
      <c r="H427" s="490">
        <v>43417</v>
      </c>
      <c r="I427" s="469">
        <f t="shared" si="85"/>
        <v>0</v>
      </c>
      <c r="J427" s="490">
        <v>43437</v>
      </c>
      <c r="K427" s="469">
        <f t="shared" si="86"/>
        <v>20</v>
      </c>
      <c r="L427" s="469">
        <f t="shared" si="83"/>
        <v>20</v>
      </c>
      <c r="M427" s="467">
        <v>43456</v>
      </c>
      <c r="N427" s="469">
        <f t="shared" si="87"/>
        <v>19</v>
      </c>
      <c r="O427" s="470">
        <f t="shared" si="88"/>
        <v>60</v>
      </c>
      <c r="P427" s="469">
        <f t="shared" si="89"/>
        <v>20</v>
      </c>
      <c r="Q427" s="498">
        <f t="shared" si="90"/>
        <v>40</v>
      </c>
      <c r="R427" s="478" t="s">
        <v>44</v>
      </c>
      <c r="S427" s="472" t="s">
        <v>45</v>
      </c>
      <c r="T427" s="472" t="s">
        <v>29</v>
      </c>
      <c r="U427" s="466" t="s">
        <v>30</v>
      </c>
      <c r="V427" s="473">
        <v>15</v>
      </c>
      <c r="W427" s="473">
        <f t="shared" si="81"/>
        <v>4</v>
      </c>
      <c r="X427" s="474">
        <f>W427*19.45</f>
        <v>77.8</v>
      </c>
      <c r="Y427" s="477" t="s">
        <v>46</v>
      </c>
    </row>
    <row r="428" spans="1:25">
      <c r="A428" s="464">
        <v>44342</v>
      </c>
      <c r="B428" s="465" t="s">
        <v>48</v>
      </c>
      <c r="C428" s="465" t="s">
        <v>26</v>
      </c>
      <c r="D428" s="466" t="s">
        <v>49</v>
      </c>
      <c r="E428" s="467">
        <v>60805</v>
      </c>
      <c r="F428" s="468">
        <v>60810</v>
      </c>
      <c r="G428" s="469">
        <f t="shared" si="84"/>
        <v>5</v>
      </c>
      <c r="H428" s="468">
        <v>60810</v>
      </c>
      <c r="I428" s="469">
        <f t="shared" si="85"/>
        <v>0</v>
      </c>
      <c r="J428" s="468">
        <v>60827</v>
      </c>
      <c r="K428" s="469">
        <f t="shared" si="86"/>
        <v>17</v>
      </c>
      <c r="L428" s="469">
        <f t="shared" si="83"/>
        <v>17</v>
      </c>
      <c r="M428" s="468">
        <v>60829</v>
      </c>
      <c r="N428" s="469">
        <f t="shared" si="87"/>
        <v>2</v>
      </c>
      <c r="O428" s="470">
        <f t="shared" si="88"/>
        <v>24</v>
      </c>
      <c r="P428" s="469">
        <f t="shared" si="89"/>
        <v>17</v>
      </c>
      <c r="Q428" s="469">
        <f t="shared" si="90"/>
        <v>7</v>
      </c>
      <c r="R428" s="479" t="s">
        <v>50</v>
      </c>
      <c r="S428" s="472" t="s">
        <v>51</v>
      </c>
      <c r="T428" s="472" t="s">
        <v>29</v>
      </c>
      <c r="U428" s="466" t="s">
        <v>30</v>
      </c>
      <c r="V428" s="473">
        <v>8</v>
      </c>
      <c r="W428" s="473">
        <f t="shared" si="81"/>
        <v>3</v>
      </c>
      <c r="X428" s="474">
        <f>W428*21.39</f>
        <v>64.17</v>
      </c>
      <c r="Y428" s="475" t="s">
        <v>52</v>
      </c>
    </row>
    <row r="429" spans="1:25">
      <c r="A429" s="464">
        <v>44343</v>
      </c>
      <c r="B429" s="480" t="s">
        <v>48</v>
      </c>
      <c r="C429" s="465" t="s">
        <v>26</v>
      </c>
      <c r="D429" s="480" t="s">
        <v>53</v>
      </c>
      <c r="E429" s="468">
        <v>60829</v>
      </c>
      <c r="F429" s="468">
        <v>60832</v>
      </c>
      <c r="G429" s="469">
        <f t="shared" si="84"/>
        <v>3</v>
      </c>
      <c r="H429" s="468">
        <v>60832</v>
      </c>
      <c r="I429" s="469">
        <f t="shared" si="85"/>
        <v>0</v>
      </c>
      <c r="J429" s="490">
        <v>60854</v>
      </c>
      <c r="K429" s="469">
        <f t="shared" si="86"/>
        <v>22</v>
      </c>
      <c r="L429" s="469">
        <f t="shared" si="83"/>
        <v>22</v>
      </c>
      <c r="M429" s="467">
        <v>60861</v>
      </c>
      <c r="N429" s="469">
        <f t="shared" si="87"/>
        <v>7</v>
      </c>
      <c r="O429" s="470">
        <f t="shared" si="88"/>
        <v>32</v>
      </c>
      <c r="P429" s="469">
        <f t="shared" si="89"/>
        <v>22</v>
      </c>
      <c r="Q429" s="469">
        <f t="shared" si="90"/>
        <v>10</v>
      </c>
      <c r="R429" s="479" t="s">
        <v>50</v>
      </c>
      <c r="S429" s="472" t="s">
        <v>51</v>
      </c>
      <c r="T429" s="472" t="s">
        <v>29</v>
      </c>
      <c r="U429" s="466" t="s">
        <v>30</v>
      </c>
      <c r="V429" s="473">
        <v>8</v>
      </c>
      <c r="W429" s="473">
        <f t="shared" si="81"/>
        <v>4</v>
      </c>
      <c r="X429" s="474">
        <f>W429*21.39</f>
        <v>85.56</v>
      </c>
      <c r="Y429" s="475" t="s">
        <v>52</v>
      </c>
    </row>
    <row r="430" spans="1:25">
      <c r="A430" s="464">
        <v>44342</v>
      </c>
      <c r="B430" s="465" t="s">
        <v>55</v>
      </c>
      <c r="C430" s="465" t="s">
        <v>26</v>
      </c>
      <c r="D430" s="466" t="s">
        <v>56</v>
      </c>
      <c r="E430" s="467">
        <v>112209</v>
      </c>
      <c r="F430" s="468">
        <v>112225</v>
      </c>
      <c r="G430" s="469">
        <f t="shared" si="84"/>
        <v>16</v>
      </c>
      <c r="H430" s="468">
        <v>112225</v>
      </c>
      <c r="I430" s="469">
        <f t="shared" si="85"/>
        <v>0</v>
      </c>
      <c r="J430" s="468">
        <v>112239</v>
      </c>
      <c r="K430" s="469">
        <f t="shared" si="86"/>
        <v>14</v>
      </c>
      <c r="L430" s="469">
        <f t="shared" si="83"/>
        <v>14</v>
      </c>
      <c r="M430" s="468">
        <v>112243</v>
      </c>
      <c r="N430" s="469">
        <f t="shared" si="87"/>
        <v>4</v>
      </c>
      <c r="O430" s="468">
        <f t="shared" si="88"/>
        <v>34</v>
      </c>
      <c r="P430" s="469">
        <f t="shared" si="89"/>
        <v>14</v>
      </c>
      <c r="Q430" s="469">
        <f t="shared" si="90"/>
        <v>20</v>
      </c>
      <c r="R430" s="481" t="s">
        <v>57</v>
      </c>
      <c r="S430" s="472" t="s">
        <v>51</v>
      </c>
      <c r="T430" s="472" t="s">
        <v>29</v>
      </c>
      <c r="U430" s="465" t="s">
        <v>30</v>
      </c>
      <c r="V430" s="482">
        <v>7</v>
      </c>
      <c r="W430" s="482">
        <f t="shared" si="81"/>
        <v>4.8571428571428568</v>
      </c>
      <c r="X430" s="492">
        <f>W430*21.69</f>
        <v>105.35142857142857</v>
      </c>
      <c r="Y430" s="483" t="s">
        <v>58</v>
      </c>
    </row>
    <row r="431" spans="1:25">
      <c r="A431" s="464">
        <v>44343</v>
      </c>
      <c r="B431" s="465" t="s">
        <v>55</v>
      </c>
      <c r="C431" s="465" t="s">
        <v>26</v>
      </c>
      <c r="D431" s="465" t="s">
        <v>59</v>
      </c>
      <c r="E431" s="468">
        <v>112243</v>
      </c>
      <c r="F431" s="468">
        <v>112247</v>
      </c>
      <c r="G431" s="469">
        <f t="shared" si="84"/>
        <v>4</v>
      </c>
      <c r="H431" s="468">
        <v>112247</v>
      </c>
      <c r="I431" s="469">
        <f t="shared" si="85"/>
        <v>0</v>
      </c>
      <c r="J431" s="468">
        <v>112269</v>
      </c>
      <c r="K431" s="469">
        <f t="shared" si="86"/>
        <v>22</v>
      </c>
      <c r="L431" s="469">
        <f t="shared" si="83"/>
        <v>22</v>
      </c>
      <c r="M431" s="467">
        <v>112287</v>
      </c>
      <c r="N431" s="469">
        <f t="shared" si="87"/>
        <v>18</v>
      </c>
      <c r="O431" s="470">
        <f t="shared" si="88"/>
        <v>44</v>
      </c>
      <c r="P431" s="469">
        <f t="shared" si="89"/>
        <v>22</v>
      </c>
      <c r="Q431" s="469">
        <f t="shared" si="90"/>
        <v>22</v>
      </c>
      <c r="R431" s="481" t="s">
        <v>57</v>
      </c>
      <c r="S431" s="472" t="s">
        <v>51</v>
      </c>
      <c r="T431" s="472" t="s">
        <v>29</v>
      </c>
      <c r="U431" s="466" t="s">
        <v>30</v>
      </c>
      <c r="V431" s="473">
        <v>7</v>
      </c>
      <c r="W431" s="473">
        <f t="shared" si="81"/>
        <v>6.2857142857142856</v>
      </c>
      <c r="X431" s="474">
        <f>W431*21.69</f>
        <v>136.33714285714285</v>
      </c>
      <c r="Y431" s="477" t="s">
        <v>58</v>
      </c>
    </row>
    <row r="432" spans="1:25">
      <c r="A432" s="464">
        <v>44342</v>
      </c>
      <c r="B432" s="465" t="s">
        <v>60</v>
      </c>
      <c r="C432" s="465" t="s">
        <v>26</v>
      </c>
      <c r="D432" s="465" t="s">
        <v>61</v>
      </c>
      <c r="E432" s="467">
        <v>175911</v>
      </c>
      <c r="F432" s="468">
        <v>175919</v>
      </c>
      <c r="G432" s="469">
        <f t="shared" si="84"/>
        <v>8</v>
      </c>
      <c r="H432" s="468">
        <v>175919</v>
      </c>
      <c r="I432" s="469">
        <f t="shared" si="85"/>
        <v>0</v>
      </c>
      <c r="J432" s="468">
        <v>175931</v>
      </c>
      <c r="K432" s="469">
        <f t="shared" si="86"/>
        <v>12</v>
      </c>
      <c r="L432" s="469">
        <f t="shared" si="83"/>
        <v>12</v>
      </c>
      <c r="M432" s="468">
        <v>175942</v>
      </c>
      <c r="N432" s="469">
        <f t="shared" si="87"/>
        <v>11</v>
      </c>
      <c r="O432" s="470">
        <f t="shared" si="88"/>
        <v>31</v>
      </c>
      <c r="P432" s="469">
        <f t="shared" si="89"/>
        <v>12</v>
      </c>
      <c r="Q432" s="469">
        <f t="shared" si="90"/>
        <v>19</v>
      </c>
      <c r="R432" s="484" t="s">
        <v>62</v>
      </c>
      <c r="S432" s="472" t="s">
        <v>51</v>
      </c>
      <c r="T432" s="472" t="s">
        <v>29</v>
      </c>
      <c r="U432" s="466" t="s">
        <v>30</v>
      </c>
      <c r="V432" s="473">
        <v>7</v>
      </c>
      <c r="W432" s="473">
        <f t="shared" si="81"/>
        <v>4.4285714285714288</v>
      </c>
      <c r="X432" s="474">
        <f>W432*21.3</f>
        <v>94.328571428571436</v>
      </c>
      <c r="Y432" s="483" t="s">
        <v>63</v>
      </c>
    </row>
    <row r="433" spans="1:25">
      <c r="A433" s="464">
        <v>44343</v>
      </c>
      <c r="B433" s="465" t="s">
        <v>60</v>
      </c>
      <c r="C433" s="465" t="s">
        <v>26</v>
      </c>
      <c r="D433" s="465" t="s">
        <v>64</v>
      </c>
      <c r="E433" s="468">
        <v>175942</v>
      </c>
      <c r="F433" s="468">
        <v>175954</v>
      </c>
      <c r="G433" s="469">
        <f t="shared" si="84"/>
        <v>12</v>
      </c>
      <c r="H433" s="468">
        <v>175954</v>
      </c>
      <c r="I433" s="469">
        <f t="shared" si="85"/>
        <v>0</v>
      </c>
      <c r="J433" s="468">
        <v>175966</v>
      </c>
      <c r="K433" s="469">
        <f t="shared" si="86"/>
        <v>12</v>
      </c>
      <c r="L433" s="469">
        <f t="shared" si="83"/>
        <v>12</v>
      </c>
      <c r="M433" s="467">
        <v>175974</v>
      </c>
      <c r="N433" s="469">
        <f t="shared" si="87"/>
        <v>8</v>
      </c>
      <c r="O433" s="470">
        <f t="shared" si="88"/>
        <v>32</v>
      </c>
      <c r="P433" s="469">
        <f t="shared" si="89"/>
        <v>12</v>
      </c>
      <c r="Q433" s="469">
        <f t="shared" si="90"/>
        <v>20</v>
      </c>
      <c r="R433" s="484" t="s">
        <v>62</v>
      </c>
      <c r="S433" s="472" t="s">
        <v>51</v>
      </c>
      <c r="T433" s="472" t="s">
        <v>29</v>
      </c>
      <c r="U433" s="466" t="s">
        <v>30</v>
      </c>
      <c r="V433" s="473">
        <v>7</v>
      </c>
      <c r="W433" s="473">
        <f t="shared" si="81"/>
        <v>4.5714285714285712</v>
      </c>
      <c r="X433" s="474">
        <f>W433*21.3</f>
        <v>97.371428571428567</v>
      </c>
      <c r="Y433" s="483" t="s">
        <v>65</v>
      </c>
    </row>
    <row r="434" spans="1:25">
      <c r="A434" s="464">
        <v>44342</v>
      </c>
      <c r="B434" s="480" t="s">
        <v>126</v>
      </c>
      <c r="C434" s="465" t="s">
        <v>26</v>
      </c>
      <c r="D434" s="466" t="s">
        <v>104</v>
      </c>
      <c r="E434" s="468">
        <v>183899</v>
      </c>
      <c r="F434" s="468">
        <v>183919</v>
      </c>
      <c r="G434" s="469">
        <f t="shared" si="84"/>
        <v>20</v>
      </c>
      <c r="H434" s="468">
        <v>183919</v>
      </c>
      <c r="I434" s="469">
        <f t="shared" si="85"/>
        <v>0</v>
      </c>
      <c r="J434" s="468">
        <v>183936</v>
      </c>
      <c r="K434" s="469">
        <f t="shared" si="86"/>
        <v>17</v>
      </c>
      <c r="L434" s="469">
        <f t="shared" si="83"/>
        <v>17</v>
      </c>
      <c r="M434" s="468">
        <v>183963</v>
      </c>
      <c r="N434" s="469">
        <f t="shared" si="87"/>
        <v>27</v>
      </c>
      <c r="O434" s="470">
        <f t="shared" si="88"/>
        <v>64</v>
      </c>
      <c r="P434" s="469">
        <f t="shared" si="89"/>
        <v>17</v>
      </c>
      <c r="Q434" s="498">
        <f t="shared" si="90"/>
        <v>47</v>
      </c>
      <c r="R434" s="489" t="s">
        <v>127</v>
      </c>
      <c r="S434" s="472" t="s">
        <v>28</v>
      </c>
      <c r="T434" s="472" t="s">
        <v>29</v>
      </c>
      <c r="U434" s="466" t="s">
        <v>30</v>
      </c>
      <c r="V434" s="473">
        <v>12</v>
      </c>
      <c r="W434" s="473">
        <f t="shared" si="81"/>
        <v>5.333333333333333</v>
      </c>
      <c r="X434" s="474">
        <f>W434*19.89</f>
        <v>106.08</v>
      </c>
      <c r="Y434" s="475" t="s">
        <v>128</v>
      </c>
    </row>
    <row r="435" spans="1:25">
      <c r="A435" s="464">
        <v>44343</v>
      </c>
      <c r="B435" s="480" t="s">
        <v>126</v>
      </c>
      <c r="C435" s="465" t="s">
        <v>26</v>
      </c>
      <c r="D435" s="466" t="s">
        <v>106</v>
      </c>
      <c r="E435" s="468">
        <v>183963</v>
      </c>
      <c r="F435" s="468">
        <v>183991</v>
      </c>
      <c r="G435" s="469">
        <f t="shared" si="84"/>
        <v>28</v>
      </c>
      <c r="H435" s="468">
        <v>183991</v>
      </c>
      <c r="I435" s="469">
        <f t="shared" si="85"/>
        <v>0</v>
      </c>
      <c r="J435" s="468">
        <v>184009</v>
      </c>
      <c r="K435" s="469">
        <f t="shared" si="86"/>
        <v>18</v>
      </c>
      <c r="L435" s="469">
        <f t="shared" si="83"/>
        <v>18</v>
      </c>
      <c r="M435" s="467">
        <v>184030</v>
      </c>
      <c r="N435" s="469">
        <f t="shared" si="87"/>
        <v>21</v>
      </c>
      <c r="O435" s="470">
        <f t="shared" si="88"/>
        <v>67</v>
      </c>
      <c r="P435" s="469">
        <f t="shared" si="89"/>
        <v>18</v>
      </c>
      <c r="Q435" s="498">
        <f t="shared" si="90"/>
        <v>49</v>
      </c>
      <c r="R435" s="489" t="s">
        <v>127</v>
      </c>
      <c r="S435" s="472" t="s">
        <v>28</v>
      </c>
      <c r="T435" s="472" t="s">
        <v>29</v>
      </c>
      <c r="U435" s="466" t="s">
        <v>30</v>
      </c>
      <c r="V435" s="473">
        <v>12</v>
      </c>
      <c r="W435" s="473">
        <f t="shared" si="81"/>
        <v>5.583333333333333</v>
      </c>
      <c r="X435" s="474">
        <f>W435*19.89</f>
        <v>111.05249999999999</v>
      </c>
      <c r="Y435" s="475" t="s">
        <v>128</v>
      </c>
    </row>
    <row r="436" spans="1:25">
      <c r="A436" s="464">
        <v>44342</v>
      </c>
      <c r="B436" s="480" t="s">
        <v>25</v>
      </c>
      <c r="C436" s="465" t="s">
        <v>26</v>
      </c>
      <c r="D436" s="466" t="s">
        <v>78</v>
      </c>
      <c r="E436" s="467">
        <v>181226</v>
      </c>
      <c r="F436" s="468">
        <v>181245</v>
      </c>
      <c r="G436" s="469">
        <f t="shared" si="84"/>
        <v>19</v>
      </c>
      <c r="H436" s="468">
        <v>181245</v>
      </c>
      <c r="I436" s="469">
        <f t="shared" si="85"/>
        <v>0</v>
      </c>
      <c r="J436" s="468">
        <v>181275</v>
      </c>
      <c r="K436" s="469">
        <f t="shared" si="86"/>
        <v>30</v>
      </c>
      <c r="L436" s="469">
        <f t="shared" si="83"/>
        <v>30</v>
      </c>
      <c r="M436" s="468">
        <v>181275</v>
      </c>
      <c r="N436" s="469">
        <f t="shared" si="87"/>
        <v>0</v>
      </c>
      <c r="O436" s="470">
        <f t="shared" si="88"/>
        <v>49</v>
      </c>
      <c r="P436" s="469">
        <f t="shared" si="89"/>
        <v>30</v>
      </c>
      <c r="Q436" s="469">
        <f t="shared" si="90"/>
        <v>19</v>
      </c>
      <c r="R436" s="493" t="s">
        <v>223</v>
      </c>
      <c r="S436" s="472" t="s">
        <v>224</v>
      </c>
      <c r="T436" s="472" t="s">
        <v>29</v>
      </c>
      <c r="U436" s="466" t="s">
        <v>30</v>
      </c>
      <c r="V436" s="473">
        <v>8.8000000000000007</v>
      </c>
      <c r="W436" s="473">
        <f t="shared" si="81"/>
        <v>5.5681818181818175</v>
      </c>
      <c r="X436" s="474">
        <f>W436*21.19</f>
        <v>117.98977272727272</v>
      </c>
      <c r="Y436" s="475" t="s">
        <v>128</v>
      </c>
    </row>
    <row r="437" spans="1:25">
      <c r="A437" s="464">
        <v>44342</v>
      </c>
      <c r="B437" s="480" t="s">
        <v>25</v>
      </c>
      <c r="C437" s="465" t="s">
        <v>26</v>
      </c>
      <c r="D437" s="465" t="s">
        <v>232</v>
      </c>
      <c r="E437" s="468">
        <v>181275</v>
      </c>
      <c r="F437" s="468">
        <v>181299</v>
      </c>
      <c r="G437" s="469">
        <f t="shared" si="84"/>
        <v>24</v>
      </c>
      <c r="H437" s="468">
        <v>181299</v>
      </c>
      <c r="I437" s="469">
        <f t="shared" si="85"/>
        <v>0</v>
      </c>
      <c r="J437" s="468">
        <v>181333</v>
      </c>
      <c r="K437" s="469">
        <f t="shared" si="86"/>
        <v>34</v>
      </c>
      <c r="L437" s="469">
        <f t="shared" si="83"/>
        <v>34</v>
      </c>
      <c r="M437" s="468">
        <v>181344</v>
      </c>
      <c r="N437" s="469">
        <f t="shared" si="87"/>
        <v>11</v>
      </c>
      <c r="O437" s="470">
        <f t="shared" si="88"/>
        <v>69</v>
      </c>
      <c r="P437" s="469">
        <f t="shared" si="89"/>
        <v>34</v>
      </c>
      <c r="Q437" s="469">
        <f t="shared" si="90"/>
        <v>35</v>
      </c>
      <c r="R437" s="493" t="s">
        <v>223</v>
      </c>
      <c r="S437" s="472" t="s">
        <v>224</v>
      </c>
      <c r="T437" s="472" t="s">
        <v>29</v>
      </c>
      <c r="U437" s="466" t="s">
        <v>30</v>
      </c>
      <c r="V437" s="473">
        <v>8.8000000000000007</v>
      </c>
      <c r="W437" s="473">
        <f t="shared" si="81"/>
        <v>7.8409090909090899</v>
      </c>
      <c r="X437" s="474">
        <f>W437*21.19</f>
        <v>166.14886363636361</v>
      </c>
      <c r="Y437" s="497" t="s">
        <v>128</v>
      </c>
    </row>
    <row r="438" spans="1:25">
      <c r="A438" s="464">
        <v>44343</v>
      </c>
      <c r="B438" s="480" t="s">
        <v>25</v>
      </c>
      <c r="C438" s="465" t="s">
        <v>26</v>
      </c>
      <c r="D438" s="466" t="s">
        <v>41</v>
      </c>
      <c r="E438" s="468">
        <v>181344</v>
      </c>
      <c r="F438" s="468">
        <v>181354</v>
      </c>
      <c r="G438" s="469">
        <f t="shared" si="84"/>
        <v>10</v>
      </c>
      <c r="H438" s="468">
        <v>181354</v>
      </c>
      <c r="I438" s="469">
        <f t="shared" si="85"/>
        <v>0</v>
      </c>
      <c r="J438" s="468">
        <v>181384</v>
      </c>
      <c r="K438" s="469">
        <f t="shared" si="86"/>
        <v>30</v>
      </c>
      <c r="L438" s="469">
        <f t="shared" si="83"/>
        <v>30</v>
      </c>
      <c r="M438" s="467">
        <v>181402</v>
      </c>
      <c r="N438" s="469">
        <f t="shared" si="87"/>
        <v>18</v>
      </c>
      <c r="O438" s="470">
        <f t="shared" si="88"/>
        <v>58</v>
      </c>
      <c r="P438" s="469">
        <f t="shared" si="89"/>
        <v>30</v>
      </c>
      <c r="Q438" s="469">
        <f t="shared" si="90"/>
        <v>28</v>
      </c>
      <c r="R438" s="493" t="s">
        <v>223</v>
      </c>
      <c r="S438" s="472" t="s">
        <v>224</v>
      </c>
      <c r="T438" s="472" t="s">
        <v>29</v>
      </c>
      <c r="U438" s="466" t="s">
        <v>30</v>
      </c>
      <c r="V438" s="473">
        <v>8.8000000000000007</v>
      </c>
      <c r="W438" s="473">
        <f t="shared" si="81"/>
        <v>6.5909090909090899</v>
      </c>
      <c r="X438" s="474">
        <f>W438*21.19</f>
        <v>139.66136363636363</v>
      </c>
      <c r="Y438" s="475" t="s">
        <v>128</v>
      </c>
    </row>
    <row r="439" spans="1:25">
      <c r="A439" s="464">
        <v>44342</v>
      </c>
      <c r="B439" s="465" t="s">
        <v>68</v>
      </c>
      <c r="C439" s="465" t="s">
        <v>26</v>
      </c>
      <c r="D439" s="466" t="s">
        <v>69</v>
      </c>
      <c r="E439" s="467">
        <v>233076</v>
      </c>
      <c r="F439" s="468">
        <v>233089</v>
      </c>
      <c r="G439" s="469">
        <f t="shared" si="84"/>
        <v>13</v>
      </c>
      <c r="H439" s="468">
        <v>233089</v>
      </c>
      <c r="I439" s="469">
        <f t="shared" si="85"/>
        <v>0</v>
      </c>
      <c r="J439" s="468">
        <v>233101</v>
      </c>
      <c r="K439" s="469">
        <f t="shared" si="86"/>
        <v>12</v>
      </c>
      <c r="L439" s="469">
        <f t="shared" si="83"/>
        <v>12</v>
      </c>
      <c r="M439" s="468">
        <v>233110</v>
      </c>
      <c r="N439" s="469">
        <f t="shared" si="87"/>
        <v>9</v>
      </c>
      <c r="O439" s="470">
        <f t="shared" si="88"/>
        <v>34</v>
      </c>
      <c r="P439" s="469">
        <f t="shared" si="89"/>
        <v>12</v>
      </c>
      <c r="Q439" s="469">
        <f t="shared" si="90"/>
        <v>22</v>
      </c>
      <c r="R439" s="485" t="s">
        <v>70</v>
      </c>
      <c r="S439" s="472" t="s">
        <v>51</v>
      </c>
      <c r="T439" s="472" t="s">
        <v>29</v>
      </c>
      <c r="U439" s="466" t="s">
        <v>30</v>
      </c>
      <c r="V439" s="473">
        <v>7</v>
      </c>
      <c r="W439" s="473">
        <f t="shared" si="81"/>
        <v>4.8571428571428568</v>
      </c>
      <c r="X439" s="474">
        <f>W439*19.99</f>
        <v>97.094285714285704</v>
      </c>
      <c r="Y439" s="477" t="s">
        <v>67</v>
      </c>
    </row>
    <row r="440" spans="1:25">
      <c r="A440" s="464">
        <v>44343</v>
      </c>
      <c r="B440" s="465" t="s">
        <v>68</v>
      </c>
      <c r="C440" s="465" t="s">
        <v>26</v>
      </c>
      <c r="D440" s="466" t="s">
        <v>71</v>
      </c>
      <c r="E440" s="468">
        <v>233110</v>
      </c>
      <c r="F440" s="468">
        <v>233118</v>
      </c>
      <c r="G440" s="469">
        <f t="shared" si="84"/>
        <v>8</v>
      </c>
      <c r="H440" s="468">
        <v>233118</v>
      </c>
      <c r="I440" s="469">
        <f t="shared" si="85"/>
        <v>0</v>
      </c>
      <c r="J440" s="468">
        <v>233130</v>
      </c>
      <c r="K440" s="469">
        <f t="shared" si="86"/>
        <v>12</v>
      </c>
      <c r="L440" s="469">
        <f t="shared" si="83"/>
        <v>12</v>
      </c>
      <c r="M440" s="467">
        <v>233145</v>
      </c>
      <c r="N440" s="469">
        <f t="shared" si="87"/>
        <v>15</v>
      </c>
      <c r="O440" s="470">
        <f t="shared" si="88"/>
        <v>35</v>
      </c>
      <c r="P440" s="469">
        <f t="shared" si="89"/>
        <v>12</v>
      </c>
      <c r="Q440" s="469">
        <f t="shared" si="90"/>
        <v>23</v>
      </c>
      <c r="R440" s="485" t="s">
        <v>70</v>
      </c>
      <c r="S440" s="472" t="s">
        <v>51</v>
      </c>
      <c r="T440" s="472" t="s">
        <v>29</v>
      </c>
      <c r="U440" s="466" t="s">
        <v>30</v>
      </c>
      <c r="V440" s="473">
        <v>7</v>
      </c>
      <c r="W440" s="473">
        <f t="shared" si="81"/>
        <v>5</v>
      </c>
      <c r="X440" s="474">
        <f>W440*19.99</f>
        <v>99.949999999999989</v>
      </c>
      <c r="Y440" s="477" t="s">
        <v>67</v>
      </c>
    </row>
    <row r="441" spans="1:25">
      <c r="A441" s="464">
        <v>44342</v>
      </c>
      <c r="B441" s="465" t="s">
        <v>72</v>
      </c>
      <c r="C441" s="465" t="s">
        <v>26</v>
      </c>
      <c r="D441" s="466" t="s">
        <v>36</v>
      </c>
      <c r="E441" s="467">
        <v>91473</v>
      </c>
      <c r="F441" s="468">
        <v>91502</v>
      </c>
      <c r="G441" s="469">
        <f t="shared" si="84"/>
        <v>29</v>
      </c>
      <c r="H441" s="468">
        <v>91502</v>
      </c>
      <c r="I441" s="469">
        <f t="shared" si="85"/>
        <v>0</v>
      </c>
      <c r="J441" s="468">
        <v>91521</v>
      </c>
      <c r="K441" s="469">
        <f t="shared" si="86"/>
        <v>19</v>
      </c>
      <c r="L441" s="469">
        <f t="shared" si="83"/>
        <v>19</v>
      </c>
      <c r="M441" s="468">
        <v>91534</v>
      </c>
      <c r="N441" s="469">
        <f t="shared" si="87"/>
        <v>13</v>
      </c>
      <c r="O441" s="470">
        <f t="shared" si="88"/>
        <v>61</v>
      </c>
      <c r="P441" s="469">
        <f t="shared" si="89"/>
        <v>19</v>
      </c>
      <c r="Q441" s="469">
        <f t="shared" si="90"/>
        <v>42</v>
      </c>
      <c r="R441" s="486" t="s">
        <v>75</v>
      </c>
      <c r="S441" s="495" t="s">
        <v>76</v>
      </c>
      <c r="T441" s="495" t="s">
        <v>29</v>
      </c>
      <c r="U441" s="466" t="s">
        <v>30</v>
      </c>
      <c r="V441" s="473">
        <v>10</v>
      </c>
      <c r="W441" s="473">
        <f t="shared" si="81"/>
        <v>6.1</v>
      </c>
      <c r="X441" s="474">
        <f>W441*19.85</f>
        <v>121.08500000000001</v>
      </c>
      <c r="Y441" s="477" t="s">
        <v>77</v>
      </c>
    </row>
    <row r="442" spans="1:25">
      <c r="A442" s="464">
        <v>44342</v>
      </c>
      <c r="B442" s="465" t="s">
        <v>72</v>
      </c>
      <c r="C442" s="465" t="s">
        <v>26</v>
      </c>
      <c r="D442" s="466" t="s">
        <v>40</v>
      </c>
      <c r="E442" s="468">
        <v>91534</v>
      </c>
      <c r="F442" s="468">
        <v>91534</v>
      </c>
      <c r="G442" s="469">
        <f t="shared" si="84"/>
        <v>0</v>
      </c>
      <c r="H442" s="468">
        <v>91534</v>
      </c>
      <c r="I442" s="469">
        <f t="shared" si="85"/>
        <v>0</v>
      </c>
      <c r="J442" s="468">
        <v>91559</v>
      </c>
      <c r="K442" s="469">
        <f t="shared" si="86"/>
        <v>25</v>
      </c>
      <c r="L442" s="469">
        <f t="shared" si="83"/>
        <v>25</v>
      </c>
      <c r="M442" s="468">
        <v>91580</v>
      </c>
      <c r="N442" s="469">
        <f t="shared" si="87"/>
        <v>21</v>
      </c>
      <c r="O442" s="470">
        <f t="shared" si="88"/>
        <v>46</v>
      </c>
      <c r="P442" s="469">
        <f t="shared" si="89"/>
        <v>25</v>
      </c>
      <c r="Q442" s="469">
        <f t="shared" si="90"/>
        <v>21</v>
      </c>
      <c r="R442" s="486" t="s">
        <v>75</v>
      </c>
      <c r="S442" s="472" t="s">
        <v>76</v>
      </c>
      <c r="T442" s="472" t="s">
        <v>29</v>
      </c>
      <c r="U442" s="466" t="s">
        <v>30</v>
      </c>
      <c r="V442" s="473">
        <v>10</v>
      </c>
      <c r="W442" s="473">
        <f t="shared" si="81"/>
        <v>4.5999999999999996</v>
      </c>
      <c r="X442" s="474">
        <f t="shared" ref="X442:X444" si="92">W442*19.85</f>
        <v>91.31</v>
      </c>
      <c r="Y442" s="477" t="s">
        <v>77</v>
      </c>
    </row>
    <row r="443" spans="1:25">
      <c r="A443" s="464">
        <v>44343</v>
      </c>
      <c r="B443" s="465" t="s">
        <v>72</v>
      </c>
      <c r="C443" s="465" t="s">
        <v>26</v>
      </c>
      <c r="D443" s="466" t="s">
        <v>137</v>
      </c>
      <c r="E443" s="468">
        <v>91580</v>
      </c>
      <c r="F443" s="468">
        <v>91601</v>
      </c>
      <c r="G443" s="469">
        <f t="shared" si="84"/>
        <v>21</v>
      </c>
      <c r="H443" s="468">
        <v>91601</v>
      </c>
      <c r="I443" s="469">
        <f t="shared" si="85"/>
        <v>0</v>
      </c>
      <c r="J443" s="468">
        <v>91626</v>
      </c>
      <c r="K443" s="469">
        <f t="shared" si="86"/>
        <v>25</v>
      </c>
      <c r="L443" s="469">
        <f t="shared" si="83"/>
        <v>25</v>
      </c>
      <c r="M443" s="468">
        <v>91626</v>
      </c>
      <c r="N443" s="469">
        <f t="shared" si="87"/>
        <v>0</v>
      </c>
      <c r="O443" s="470">
        <f t="shared" si="88"/>
        <v>46</v>
      </c>
      <c r="P443" s="469">
        <f t="shared" si="89"/>
        <v>25</v>
      </c>
      <c r="Q443" s="469">
        <f t="shared" si="90"/>
        <v>21</v>
      </c>
      <c r="R443" s="486" t="s">
        <v>75</v>
      </c>
      <c r="S443" s="472" t="s">
        <v>76</v>
      </c>
      <c r="T443" s="472" t="s">
        <v>29</v>
      </c>
      <c r="U443" s="466" t="s">
        <v>30</v>
      </c>
      <c r="V443" s="473">
        <v>10</v>
      </c>
      <c r="W443" s="473">
        <f t="shared" si="81"/>
        <v>4.5999999999999996</v>
      </c>
      <c r="X443" s="474">
        <f t="shared" si="92"/>
        <v>91.31</v>
      </c>
      <c r="Y443" s="477" t="s">
        <v>77</v>
      </c>
    </row>
    <row r="444" spans="1:25">
      <c r="A444" s="464">
        <v>44343</v>
      </c>
      <c r="B444" s="465" t="s">
        <v>72</v>
      </c>
      <c r="C444" s="465" t="s">
        <v>26</v>
      </c>
      <c r="D444" s="466" t="s">
        <v>102</v>
      </c>
      <c r="E444" s="468">
        <v>91626</v>
      </c>
      <c r="F444" s="468">
        <v>91644</v>
      </c>
      <c r="G444" s="469">
        <f t="shared" si="84"/>
        <v>18</v>
      </c>
      <c r="H444" s="468">
        <v>91644</v>
      </c>
      <c r="I444" s="469">
        <f t="shared" si="85"/>
        <v>0</v>
      </c>
      <c r="J444" s="468">
        <v>91650</v>
      </c>
      <c r="K444" s="469">
        <f t="shared" si="86"/>
        <v>6</v>
      </c>
      <c r="L444" s="469">
        <f t="shared" si="83"/>
        <v>6</v>
      </c>
      <c r="M444" s="467">
        <v>91661</v>
      </c>
      <c r="N444" s="469">
        <f t="shared" si="87"/>
        <v>11</v>
      </c>
      <c r="O444" s="470">
        <f t="shared" si="88"/>
        <v>35</v>
      </c>
      <c r="P444" s="469">
        <f t="shared" si="89"/>
        <v>6</v>
      </c>
      <c r="Q444" s="469">
        <f t="shared" si="90"/>
        <v>29</v>
      </c>
      <c r="R444" s="486" t="s">
        <v>75</v>
      </c>
      <c r="S444" s="472" t="s">
        <v>76</v>
      </c>
      <c r="T444" s="472" t="s">
        <v>29</v>
      </c>
      <c r="U444" s="466" t="s">
        <v>30</v>
      </c>
      <c r="V444" s="473">
        <v>10</v>
      </c>
      <c r="W444" s="473">
        <f t="shared" si="81"/>
        <v>3.5</v>
      </c>
      <c r="X444" s="474">
        <f t="shared" si="92"/>
        <v>69.475000000000009</v>
      </c>
      <c r="Y444" s="477" t="s">
        <v>77</v>
      </c>
    </row>
    <row r="445" spans="1:25">
      <c r="A445" s="464">
        <v>44343</v>
      </c>
      <c r="B445" s="465" t="s">
        <v>35</v>
      </c>
      <c r="C445" s="465" t="s">
        <v>26</v>
      </c>
      <c r="D445" s="466" t="s">
        <v>142</v>
      </c>
      <c r="E445" s="467">
        <v>57532</v>
      </c>
      <c r="F445" s="468">
        <v>57548</v>
      </c>
      <c r="G445" s="469">
        <f t="shared" si="84"/>
        <v>16</v>
      </c>
      <c r="H445" s="468">
        <v>57548</v>
      </c>
      <c r="I445" s="469">
        <f t="shared" si="85"/>
        <v>0</v>
      </c>
      <c r="J445" s="468">
        <v>57550</v>
      </c>
      <c r="K445" s="469">
        <f t="shared" si="86"/>
        <v>2</v>
      </c>
      <c r="L445" s="469">
        <f t="shared" si="83"/>
        <v>2</v>
      </c>
      <c r="M445" s="468">
        <v>57565</v>
      </c>
      <c r="N445" s="469">
        <f t="shared" si="87"/>
        <v>15</v>
      </c>
      <c r="O445" s="470">
        <f t="shared" si="88"/>
        <v>33</v>
      </c>
      <c r="P445" s="469">
        <f t="shared" si="89"/>
        <v>2</v>
      </c>
      <c r="Q445" s="498">
        <f>+O445-P445</f>
        <v>31</v>
      </c>
      <c r="R445" s="476" t="s">
        <v>37</v>
      </c>
      <c r="S445" s="472" t="s">
        <v>38</v>
      </c>
      <c r="T445" s="472" t="s">
        <v>29</v>
      </c>
      <c r="U445" s="466" t="s">
        <v>30</v>
      </c>
      <c r="V445" s="473">
        <v>12</v>
      </c>
      <c r="W445" s="473">
        <f t="shared" si="81"/>
        <v>2.75</v>
      </c>
      <c r="X445" s="474">
        <f>W445*19.89</f>
        <v>54.697500000000005</v>
      </c>
      <c r="Y445" s="477" t="s">
        <v>39</v>
      </c>
    </row>
    <row r="446" spans="1:25">
      <c r="A446" s="464">
        <v>44343</v>
      </c>
      <c r="B446" s="465" t="s">
        <v>35</v>
      </c>
      <c r="C446" s="465" t="s">
        <v>26</v>
      </c>
      <c r="D446" s="466" t="s">
        <v>32</v>
      </c>
      <c r="E446" s="468">
        <v>57565</v>
      </c>
      <c r="F446" s="468">
        <v>57565</v>
      </c>
      <c r="G446" s="469">
        <f t="shared" si="84"/>
        <v>0</v>
      </c>
      <c r="H446" s="468">
        <v>57565</v>
      </c>
      <c r="I446" s="469">
        <f t="shared" si="85"/>
        <v>0</v>
      </c>
      <c r="J446" s="468">
        <v>57595</v>
      </c>
      <c r="K446" s="469">
        <f t="shared" si="86"/>
        <v>30</v>
      </c>
      <c r="L446" s="469">
        <f t="shared" si="83"/>
        <v>30</v>
      </c>
      <c r="M446" s="468">
        <v>57610</v>
      </c>
      <c r="N446" s="469">
        <f t="shared" si="87"/>
        <v>15</v>
      </c>
      <c r="O446" s="470">
        <f t="shared" si="88"/>
        <v>45</v>
      </c>
      <c r="P446" s="469">
        <f t="shared" si="89"/>
        <v>30</v>
      </c>
      <c r="Q446" s="469">
        <f t="shared" si="90"/>
        <v>15</v>
      </c>
      <c r="R446" s="476" t="s">
        <v>37</v>
      </c>
      <c r="S446" s="472" t="s">
        <v>38</v>
      </c>
      <c r="T446" s="472" t="s">
        <v>29</v>
      </c>
      <c r="U446" s="466" t="s">
        <v>30</v>
      </c>
      <c r="V446" s="473">
        <v>12</v>
      </c>
      <c r="W446" s="473">
        <f t="shared" si="81"/>
        <v>3.75</v>
      </c>
      <c r="X446" s="474">
        <f>W446*19.89</f>
        <v>74.587500000000006</v>
      </c>
      <c r="Y446" s="477" t="s">
        <v>39</v>
      </c>
    </row>
    <row r="447" spans="1:25">
      <c r="A447" s="464">
        <v>44344</v>
      </c>
      <c r="B447" s="465" t="s">
        <v>35</v>
      </c>
      <c r="C447" s="465" t="s">
        <v>26</v>
      </c>
      <c r="D447" s="466" t="s">
        <v>34</v>
      </c>
      <c r="E447" s="468">
        <v>57610</v>
      </c>
      <c r="F447" s="468">
        <v>57615</v>
      </c>
      <c r="G447" s="469">
        <f t="shared" si="84"/>
        <v>5</v>
      </c>
      <c r="H447" s="468">
        <v>57615</v>
      </c>
      <c r="I447" s="469">
        <f t="shared" si="85"/>
        <v>0</v>
      </c>
      <c r="J447" s="468">
        <v>57633</v>
      </c>
      <c r="K447" s="469">
        <f t="shared" si="86"/>
        <v>18</v>
      </c>
      <c r="L447" s="469">
        <f t="shared" si="83"/>
        <v>18</v>
      </c>
      <c r="M447" s="468">
        <v>57658</v>
      </c>
      <c r="N447" s="469">
        <f t="shared" si="87"/>
        <v>25</v>
      </c>
      <c r="O447" s="470">
        <f t="shared" si="88"/>
        <v>48</v>
      </c>
      <c r="P447" s="469">
        <f t="shared" si="89"/>
        <v>18</v>
      </c>
      <c r="Q447" s="469">
        <f t="shared" si="90"/>
        <v>30</v>
      </c>
      <c r="R447" s="476" t="s">
        <v>37</v>
      </c>
      <c r="S447" s="472" t="s">
        <v>38</v>
      </c>
      <c r="T447" s="472" t="s">
        <v>29</v>
      </c>
      <c r="U447" s="466" t="s">
        <v>30</v>
      </c>
      <c r="V447" s="473">
        <v>12</v>
      </c>
      <c r="W447" s="473">
        <f t="shared" si="81"/>
        <v>4</v>
      </c>
      <c r="X447" s="474">
        <f>W447*19.89</f>
        <v>79.56</v>
      </c>
      <c r="Y447" s="477" t="s">
        <v>39</v>
      </c>
    </row>
    <row r="448" spans="1:25">
      <c r="A448" s="464">
        <v>44344</v>
      </c>
      <c r="B448" s="465" t="s">
        <v>35</v>
      </c>
      <c r="C448" s="465" t="s">
        <v>26</v>
      </c>
      <c r="D448" s="466" t="s">
        <v>99</v>
      </c>
      <c r="E448" s="468">
        <v>57658</v>
      </c>
      <c r="F448" s="468">
        <v>57658</v>
      </c>
      <c r="G448" s="469">
        <f t="shared" si="84"/>
        <v>0</v>
      </c>
      <c r="H448" s="468">
        <v>57658</v>
      </c>
      <c r="I448" s="469">
        <f t="shared" si="85"/>
        <v>0</v>
      </c>
      <c r="J448" s="468">
        <v>57675</v>
      </c>
      <c r="K448" s="469">
        <f t="shared" si="86"/>
        <v>17</v>
      </c>
      <c r="L448" s="469">
        <f t="shared" si="83"/>
        <v>17</v>
      </c>
      <c r="M448" s="468">
        <v>57688</v>
      </c>
      <c r="N448" s="469">
        <f t="shared" si="87"/>
        <v>13</v>
      </c>
      <c r="O448" s="470">
        <f t="shared" si="88"/>
        <v>30</v>
      </c>
      <c r="P448" s="469">
        <f t="shared" si="89"/>
        <v>17</v>
      </c>
      <c r="Q448" s="469">
        <f t="shared" si="90"/>
        <v>13</v>
      </c>
      <c r="R448" s="476" t="s">
        <v>37</v>
      </c>
      <c r="S448" s="472" t="s">
        <v>38</v>
      </c>
      <c r="T448" s="472" t="s">
        <v>29</v>
      </c>
      <c r="U448" s="466" t="s">
        <v>30</v>
      </c>
      <c r="V448" s="473">
        <v>12</v>
      </c>
      <c r="W448" s="473">
        <f t="shared" si="81"/>
        <v>2.5</v>
      </c>
      <c r="X448" s="474">
        <f>W448*19.89</f>
        <v>49.725000000000001</v>
      </c>
      <c r="Y448" s="477" t="s">
        <v>39</v>
      </c>
    </row>
    <row r="449" spans="1:25">
      <c r="A449" s="464">
        <v>44343</v>
      </c>
      <c r="B449" s="465" t="s">
        <v>42</v>
      </c>
      <c r="C449" s="465" t="s">
        <v>26</v>
      </c>
      <c r="D449" s="466" t="s">
        <v>43</v>
      </c>
      <c r="E449" s="467">
        <v>43456</v>
      </c>
      <c r="F449" s="468">
        <v>43476</v>
      </c>
      <c r="G449" s="469">
        <f t="shared" si="84"/>
        <v>20</v>
      </c>
      <c r="H449" s="468">
        <v>43476</v>
      </c>
      <c r="I449" s="469">
        <f t="shared" si="85"/>
        <v>0</v>
      </c>
      <c r="J449" s="468">
        <v>43490</v>
      </c>
      <c r="K449" s="469">
        <f t="shared" si="86"/>
        <v>14</v>
      </c>
      <c r="L449" s="469">
        <f t="shared" ref="L449:L471" si="93">J449-F449</f>
        <v>14</v>
      </c>
      <c r="M449" s="468">
        <v>43490</v>
      </c>
      <c r="N449" s="469">
        <f t="shared" si="87"/>
        <v>0</v>
      </c>
      <c r="O449" s="470">
        <f t="shared" si="88"/>
        <v>34</v>
      </c>
      <c r="P449" s="469">
        <f t="shared" si="89"/>
        <v>14</v>
      </c>
      <c r="Q449" s="469">
        <f t="shared" si="90"/>
        <v>20</v>
      </c>
      <c r="R449" s="478" t="s">
        <v>44</v>
      </c>
      <c r="S449" s="472" t="s">
        <v>45</v>
      </c>
      <c r="T449" s="472" t="s">
        <v>29</v>
      </c>
      <c r="U449" s="466" t="s">
        <v>30</v>
      </c>
      <c r="V449" s="473">
        <v>15</v>
      </c>
      <c r="W449" s="473">
        <f t="shared" si="81"/>
        <v>2.2666666666666666</v>
      </c>
      <c r="X449" s="474">
        <f>W449*19.45</f>
        <v>44.086666666666666</v>
      </c>
      <c r="Y449" s="477" t="s">
        <v>46</v>
      </c>
    </row>
    <row r="450" spans="1:25">
      <c r="A450" s="464">
        <v>44343</v>
      </c>
      <c r="B450" s="465" t="s">
        <v>42</v>
      </c>
      <c r="C450" s="465" t="s">
        <v>26</v>
      </c>
      <c r="D450" s="466" t="s">
        <v>135</v>
      </c>
      <c r="E450" s="468">
        <v>43490</v>
      </c>
      <c r="F450" s="468">
        <v>43504</v>
      </c>
      <c r="G450" s="469">
        <f t="shared" si="84"/>
        <v>14</v>
      </c>
      <c r="H450" s="468">
        <v>43504</v>
      </c>
      <c r="I450" s="469">
        <f t="shared" si="85"/>
        <v>0</v>
      </c>
      <c r="J450" s="468">
        <v>43525</v>
      </c>
      <c r="K450" s="469">
        <f t="shared" si="86"/>
        <v>21</v>
      </c>
      <c r="L450" s="469">
        <f t="shared" si="93"/>
        <v>21</v>
      </c>
      <c r="M450" s="468">
        <v>43528</v>
      </c>
      <c r="N450" s="469">
        <f t="shared" si="87"/>
        <v>3</v>
      </c>
      <c r="O450" s="470">
        <f t="shared" si="88"/>
        <v>38</v>
      </c>
      <c r="P450" s="469">
        <f t="shared" si="89"/>
        <v>21</v>
      </c>
      <c r="Q450" s="469">
        <f t="shared" si="90"/>
        <v>17</v>
      </c>
      <c r="R450" s="478" t="s">
        <v>44</v>
      </c>
      <c r="S450" s="472" t="s">
        <v>45</v>
      </c>
      <c r="T450" s="472" t="s">
        <v>29</v>
      </c>
      <c r="U450" s="466" t="s">
        <v>30</v>
      </c>
      <c r="V450" s="473">
        <v>15</v>
      </c>
      <c r="W450" s="473">
        <f t="shared" si="81"/>
        <v>2.5333333333333332</v>
      </c>
      <c r="X450" s="474">
        <f>W450*19.45</f>
        <v>49.273333333333326</v>
      </c>
      <c r="Y450" s="477" t="s">
        <v>46</v>
      </c>
    </row>
    <row r="451" spans="1:25">
      <c r="A451" s="464">
        <v>44344</v>
      </c>
      <c r="B451" s="465" t="s">
        <v>42</v>
      </c>
      <c r="C451" s="465" t="s">
        <v>26</v>
      </c>
      <c r="D451" s="466" t="s">
        <v>79</v>
      </c>
      <c r="E451" s="468">
        <v>43528</v>
      </c>
      <c r="F451" s="468">
        <v>43542</v>
      </c>
      <c r="G451" s="469">
        <f t="shared" si="84"/>
        <v>14</v>
      </c>
      <c r="H451" s="468">
        <v>43542</v>
      </c>
      <c r="I451" s="469">
        <f t="shared" si="85"/>
        <v>0</v>
      </c>
      <c r="J451" s="468">
        <v>43556</v>
      </c>
      <c r="K451" s="469">
        <f t="shared" si="86"/>
        <v>14</v>
      </c>
      <c r="L451" s="469">
        <f t="shared" si="93"/>
        <v>14</v>
      </c>
      <c r="M451" s="468">
        <v>43556</v>
      </c>
      <c r="N451" s="469">
        <f t="shared" si="87"/>
        <v>0</v>
      </c>
      <c r="O451" s="470">
        <f t="shared" si="88"/>
        <v>28</v>
      </c>
      <c r="P451" s="469">
        <f t="shared" si="89"/>
        <v>14</v>
      </c>
      <c r="Q451" s="469">
        <f t="shared" si="90"/>
        <v>14</v>
      </c>
      <c r="R451" s="478" t="s">
        <v>44</v>
      </c>
      <c r="S451" s="472" t="s">
        <v>45</v>
      </c>
      <c r="T451" s="472" t="s">
        <v>29</v>
      </c>
      <c r="U451" s="466" t="s">
        <v>30</v>
      </c>
      <c r="V451" s="473">
        <v>15</v>
      </c>
      <c r="W451" s="473">
        <f t="shared" si="81"/>
        <v>1.8666666666666667</v>
      </c>
      <c r="X451" s="474">
        <f>W451*19.45</f>
        <v>36.306666666666665</v>
      </c>
      <c r="Y451" s="477" t="s">
        <v>46</v>
      </c>
    </row>
    <row r="452" spans="1:25">
      <c r="A452" s="464">
        <v>44344</v>
      </c>
      <c r="B452" s="465" t="s">
        <v>42</v>
      </c>
      <c r="C452" s="465" t="s">
        <v>26</v>
      </c>
      <c r="D452" s="480" t="s">
        <v>107</v>
      </c>
      <c r="E452" s="468">
        <v>43556</v>
      </c>
      <c r="F452" s="468">
        <v>43576</v>
      </c>
      <c r="G452" s="469">
        <f t="shared" si="84"/>
        <v>20</v>
      </c>
      <c r="H452" s="468">
        <v>43576</v>
      </c>
      <c r="I452" s="469">
        <f t="shared" si="85"/>
        <v>0</v>
      </c>
      <c r="J452" s="468">
        <v>43597</v>
      </c>
      <c r="K452" s="469">
        <f t="shared" si="86"/>
        <v>21</v>
      </c>
      <c r="L452" s="469">
        <f t="shared" si="93"/>
        <v>21</v>
      </c>
      <c r="M452" s="468">
        <v>43617</v>
      </c>
      <c r="N452" s="469">
        <f t="shared" si="87"/>
        <v>20</v>
      </c>
      <c r="O452" s="470">
        <f t="shared" si="88"/>
        <v>61</v>
      </c>
      <c r="P452" s="469">
        <f t="shared" si="89"/>
        <v>21</v>
      </c>
      <c r="Q452" s="498">
        <f>+O452-P452</f>
        <v>40</v>
      </c>
      <c r="R452" s="478" t="s">
        <v>44</v>
      </c>
      <c r="S452" s="472" t="s">
        <v>45</v>
      </c>
      <c r="T452" s="472" t="s">
        <v>29</v>
      </c>
      <c r="U452" s="466" t="s">
        <v>30</v>
      </c>
      <c r="V452" s="473">
        <v>15</v>
      </c>
      <c r="W452" s="473">
        <f t="shared" si="81"/>
        <v>4.0666666666666664</v>
      </c>
      <c r="X452" s="474">
        <f>W452*19.45</f>
        <v>79.096666666666664</v>
      </c>
      <c r="Y452" s="477" t="s">
        <v>46</v>
      </c>
    </row>
    <row r="453" spans="1:25">
      <c r="A453" s="464">
        <v>44343</v>
      </c>
      <c r="B453" s="465" t="s">
        <v>48</v>
      </c>
      <c r="C453" s="465" t="s">
        <v>26</v>
      </c>
      <c r="D453" s="466" t="s">
        <v>49</v>
      </c>
      <c r="E453" s="467">
        <v>60861</v>
      </c>
      <c r="F453" s="468">
        <v>60867</v>
      </c>
      <c r="G453" s="469">
        <f t="shared" si="84"/>
        <v>6</v>
      </c>
      <c r="H453" s="468">
        <v>60867</v>
      </c>
      <c r="I453" s="469">
        <f t="shared" si="85"/>
        <v>0</v>
      </c>
      <c r="J453" s="468">
        <v>60892</v>
      </c>
      <c r="K453" s="469">
        <f t="shared" si="86"/>
        <v>25</v>
      </c>
      <c r="L453" s="469">
        <f t="shared" si="93"/>
        <v>25</v>
      </c>
      <c r="M453" s="468">
        <v>60894</v>
      </c>
      <c r="N453" s="469">
        <f t="shared" si="87"/>
        <v>2</v>
      </c>
      <c r="O453" s="470">
        <f t="shared" si="88"/>
        <v>33</v>
      </c>
      <c r="P453" s="469">
        <f t="shared" si="89"/>
        <v>25</v>
      </c>
      <c r="Q453" s="469">
        <f t="shared" si="90"/>
        <v>8</v>
      </c>
      <c r="R453" s="479" t="s">
        <v>50</v>
      </c>
      <c r="S453" s="472" t="s">
        <v>51</v>
      </c>
      <c r="T453" s="472" t="s">
        <v>29</v>
      </c>
      <c r="U453" s="466" t="s">
        <v>30</v>
      </c>
      <c r="V453" s="473">
        <v>8</v>
      </c>
      <c r="W453" s="473">
        <f t="shared" ref="W453:W471" si="94">+O453/V453</f>
        <v>4.125</v>
      </c>
      <c r="X453" s="474">
        <f>W453*21.39</f>
        <v>88.233750000000001</v>
      </c>
      <c r="Y453" s="475" t="s">
        <v>52</v>
      </c>
    </row>
    <row r="454" spans="1:25">
      <c r="A454" s="464">
        <v>44344</v>
      </c>
      <c r="B454" s="480" t="s">
        <v>48</v>
      </c>
      <c r="C454" s="465" t="s">
        <v>26</v>
      </c>
      <c r="D454" s="480" t="s">
        <v>53</v>
      </c>
      <c r="E454" s="468">
        <v>60894</v>
      </c>
      <c r="F454" s="468">
        <v>60897</v>
      </c>
      <c r="G454" s="469">
        <f t="shared" si="84"/>
        <v>3</v>
      </c>
      <c r="H454" s="468">
        <v>60897</v>
      </c>
      <c r="I454" s="469">
        <f t="shared" si="85"/>
        <v>0</v>
      </c>
      <c r="J454" s="468">
        <v>60919</v>
      </c>
      <c r="K454" s="469">
        <f t="shared" si="86"/>
        <v>22</v>
      </c>
      <c r="L454" s="469">
        <f t="shared" si="93"/>
        <v>22</v>
      </c>
      <c r="M454" s="468">
        <v>60925</v>
      </c>
      <c r="N454" s="469">
        <f t="shared" si="87"/>
        <v>6</v>
      </c>
      <c r="O454" s="470">
        <f t="shared" si="88"/>
        <v>31</v>
      </c>
      <c r="P454" s="469">
        <f t="shared" si="89"/>
        <v>22</v>
      </c>
      <c r="Q454" s="469">
        <f t="shared" si="90"/>
        <v>9</v>
      </c>
      <c r="R454" s="479" t="s">
        <v>50</v>
      </c>
      <c r="S454" s="472" t="s">
        <v>51</v>
      </c>
      <c r="T454" s="472" t="s">
        <v>29</v>
      </c>
      <c r="U454" s="466" t="s">
        <v>30</v>
      </c>
      <c r="V454" s="473">
        <v>8</v>
      </c>
      <c r="W454" s="473">
        <f t="shared" si="94"/>
        <v>3.875</v>
      </c>
      <c r="X454" s="474">
        <f>W454*21.39</f>
        <v>82.886250000000004</v>
      </c>
      <c r="Y454" s="475" t="s">
        <v>52</v>
      </c>
    </row>
    <row r="455" spans="1:25">
      <c r="A455" s="464">
        <v>44343</v>
      </c>
      <c r="B455" s="465" t="s">
        <v>55</v>
      </c>
      <c r="C455" s="465" t="s">
        <v>26</v>
      </c>
      <c r="D455" s="466" t="s">
        <v>56</v>
      </c>
      <c r="E455" s="467">
        <v>112287</v>
      </c>
      <c r="F455" s="468">
        <v>112303</v>
      </c>
      <c r="G455" s="469">
        <f t="shared" si="84"/>
        <v>16</v>
      </c>
      <c r="H455" s="468">
        <v>112303</v>
      </c>
      <c r="I455" s="469">
        <f t="shared" si="85"/>
        <v>0</v>
      </c>
      <c r="J455" s="468">
        <v>112317</v>
      </c>
      <c r="K455" s="469">
        <f t="shared" si="86"/>
        <v>14</v>
      </c>
      <c r="L455" s="469">
        <f t="shared" si="93"/>
        <v>14</v>
      </c>
      <c r="M455" s="468">
        <v>112321</v>
      </c>
      <c r="N455" s="469">
        <f t="shared" si="87"/>
        <v>4</v>
      </c>
      <c r="O455" s="468">
        <f t="shared" si="88"/>
        <v>34</v>
      </c>
      <c r="P455" s="469">
        <f t="shared" si="89"/>
        <v>14</v>
      </c>
      <c r="Q455" s="469">
        <f t="shared" si="90"/>
        <v>20</v>
      </c>
      <c r="R455" s="481" t="s">
        <v>57</v>
      </c>
      <c r="S455" s="472" t="s">
        <v>51</v>
      </c>
      <c r="T455" s="472" t="s">
        <v>29</v>
      </c>
      <c r="U455" s="465" t="s">
        <v>30</v>
      </c>
      <c r="V455" s="482">
        <v>7</v>
      </c>
      <c r="W455" s="482">
        <f t="shared" si="94"/>
        <v>4.8571428571428568</v>
      </c>
      <c r="X455" s="492">
        <f>W455*21.69</f>
        <v>105.35142857142857</v>
      </c>
      <c r="Y455" s="483" t="s">
        <v>58</v>
      </c>
    </row>
    <row r="456" spans="1:25">
      <c r="A456" s="464">
        <v>44344</v>
      </c>
      <c r="B456" s="465" t="s">
        <v>55</v>
      </c>
      <c r="C456" s="465" t="s">
        <v>26</v>
      </c>
      <c r="D456" s="465" t="s">
        <v>59</v>
      </c>
      <c r="E456" s="468">
        <v>112321</v>
      </c>
      <c r="F456" s="468">
        <v>112325</v>
      </c>
      <c r="G456" s="469">
        <f t="shared" si="84"/>
        <v>4</v>
      </c>
      <c r="H456" s="468">
        <v>112325</v>
      </c>
      <c r="I456" s="469">
        <f t="shared" si="85"/>
        <v>0</v>
      </c>
      <c r="J456" s="468">
        <v>112337</v>
      </c>
      <c r="K456" s="469">
        <f t="shared" si="86"/>
        <v>12</v>
      </c>
      <c r="L456" s="469">
        <f t="shared" si="93"/>
        <v>12</v>
      </c>
      <c r="M456" s="468">
        <v>112355</v>
      </c>
      <c r="N456" s="469">
        <f t="shared" si="87"/>
        <v>18</v>
      </c>
      <c r="O456" s="470">
        <f t="shared" si="88"/>
        <v>34</v>
      </c>
      <c r="P456" s="469">
        <f t="shared" si="89"/>
        <v>12</v>
      </c>
      <c r="Q456" s="469">
        <f t="shared" si="90"/>
        <v>22</v>
      </c>
      <c r="R456" s="481" t="s">
        <v>57</v>
      </c>
      <c r="S456" s="472" t="s">
        <v>51</v>
      </c>
      <c r="T456" s="472" t="s">
        <v>29</v>
      </c>
      <c r="U456" s="466" t="s">
        <v>30</v>
      </c>
      <c r="V456" s="473">
        <v>7</v>
      </c>
      <c r="W456" s="473">
        <f t="shared" si="94"/>
        <v>4.8571428571428568</v>
      </c>
      <c r="X456" s="474">
        <f>W456*21.69</f>
        <v>105.35142857142857</v>
      </c>
      <c r="Y456" s="477" t="s">
        <v>58</v>
      </c>
    </row>
    <row r="457" spans="1:25">
      <c r="A457" s="464">
        <v>44343</v>
      </c>
      <c r="B457" s="465" t="s">
        <v>60</v>
      </c>
      <c r="C457" s="465" t="s">
        <v>26</v>
      </c>
      <c r="D457" s="465" t="s">
        <v>61</v>
      </c>
      <c r="E457" s="467">
        <v>175974</v>
      </c>
      <c r="F457" s="468">
        <v>175982</v>
      </c>
      <c r="G457" s="469">
        <f t="shared" si="84"/>
        <v>8</v>
      </c>
      <c r="H457" s="468">
        <v>175982</v>
      </c>
      <c r="I457" s="469">
        <f t="shared" si="85"/>
        <v>0</v>
      </c>
      <c r="J457" s="468">
        <v>175994</v>
      </c>
      <c r="K457" s="469">
        <f t="shared" si="86"/>
        <v>12</v>
      </c>
      <c r="L457" s="469">
        <f t="shared" si="93"/>
        <v>12</v>
      </c>
      <c r="M457" s="468">
        <v>176005</v>
      </c>
      <c r="N457" s="469">
        <f t="shared" si="87"/>
        <v>11</v>
      </c>
      <c r="O457" s="470">
        <f t="shared" si="88"/>
        <v>31</v>
      </c>
      <c r="P457" s="469">
        <f t="shared" si="89"/>
        <v>12</v>
      </c>
      <c r="Q457" s="469">
        <f t="shared" si="90"/>
        <v>19</v>
      </c>
      <c r="R457" s="484" t="s">
        <v>62</v>
      </c>
      <c r="S457" s="472" t="s">
        <v>51</v>
      </c>
      <c r="T457" s="472" t="s">
        <v>29</v>
      </c>
      <c r="U457" s="466" t="s">
        <v>30</v>
      </c>
      <c r="V457" s="473">
        <v>7</v>
      </c>
      <c r="W457" s="473">
        <f t="shared" si="94"/>
        <v>4.4285714285714288</v>
      </c>
      <c r="X457" s="474">
        <f>W457*21.3</f>
        <v>94.328571428571436</v>
      </c>
      <c r="Y457" s="483" t="s">
        <v>63</v>
      </c>
    </row>
    <row r="458" spans="1:25">
      <c r="A458" s="464">
        <v>44344</v>
      </c>
      <c r="B458" s="465" t="s">
        <v>60</v>
      </c>
      <c r="C458" s="465" t="s">
        <v>26</v>
      </c>
      <c r="D458" s="465" t="s">
        <v>64</v>
      </c>
      <c r="E458" s="468">
        <v>176005</v>
      </c>
      <c r="F458" s="468">
        <v>176017</v>
      </c>
      <c r="G458" s="469">
        <f t="shared" ref="G458:G471" si="95">F458-E458</f>
        <v>12</v>
      </c>
      <c r="H458" s="468">
        <v>176017</v>
      </c>
      <c r="I458" s="469">
        <f t="shared" ref="I458:I471" si="96">H458-F458</f>
        <v>0</v>
      </c>
      <c r="J458" s="468">
        <v>176029</v>
      </c>
      <c r="K458" s="469">
        <f>J458-H458</f>
        <v>12</v>
      </c>
      <c r="L458" s="469">
        <f t="shared" si="93"/>
        <v>12</v>
      </c>
      <c r="M458" s="468">
        <v>176037</v>
      </c>
      <c r="N458" s="469">
        <f t="shared" ref="N458:N471" si="97">M458-J458</f>
        <v>8</v>
      </c>
      <c r="O458" s="470">
        <f t="shared" ref="O458:O471" si="98">+M458-E458</f>
        <v>32</v>
      </c>
      <c r="P458" s="469">
        <f t="shared" ref="P458:P471" si="99">L458</f>
        <v>12</v>
      </c>
      <c r="Q458" s="469">
        <f t="shared" ref="Q458:Q470" si="100">+O458-P458</f>
        <v>20</v>
      </c>
      <c r="R458" s="484" t="s">
        <v>62</v>
      </c>
      <c r="S458" s="472" t="s">
        <v>51</v>
      </c>
      <c r="T458" s="472" t="s">
        <v>29</v>
      </c>
      <c r="U458" s="466" t="s">
        <v>30</v>
      </c>
      <c r="V458" s="473">
        <v>7</v>
      </c>
      <c r="W458" s="473">
        <f t="shared" si="94"/>
        <v>4.5714285714285712</v>
      </c>
      <c r="X458" s="474">
        <f>W458*21.3</f>
        <v>97.371428571428567</v>
      </c>
      <c r="Y458" s="483" t="s">
        <v>65</v>
      </c>
    </row>
    <row r="459" spans="1:25">
      <c r="A459" s="464">
        <v>44343</v>
      </c>
      <c r="B459" s="480" t="s">
        <v>126</v>
      </c>
      <c r="C459" s="465" t="s">
        <v>26</v>
      </c>
      <c r="D459" s="466" t="s">
        <v>104</v>
      </c>
      <c r="E459" s="467">
        <v>184030</v>
      </c>
      <c r="F459" s="468">
        <v>184058</v>
      </c>
      <c r="G459" s="469">
        <f t="shared" si="95"/>
        <v>28</v>
      </c>
      <c r="H459" s="468">
        <v>184058</v>
      </c>
      <c r="I459" s="469">
        <f t="shared" si="96"/>
        <v>0</v>
      </c>
      <c r="J459" s="468">
        <v>184075</v>
      </c>
      <c r="K459" s="469">
        <f t="shared" ref="K459:K471" si="101">J459-H459</f>
        <v>17</v>
      </c>
      <c r="L459" s="469">
        <f t="shared" si="93"/>
        <v>17</v>
      </c>
      <c r="M459" s="468">
        <v>184102</v>
      </c>
      <c r="N459" s="469">
        <f t="shared" si="97"/>
        <v>27</v>
      </c>
      <c r="O459" s="470">
        <f t="shared" si="98"/>
        <v>72</v>
      </c>
      <c r="P459" s="469">
        <f t="shared" si="99"/>
        <v>17</v>
      </c>
      <c r="Q459" s="498">
        <f t="shared" si="100"/>
        <v>55</v>
      </c>
      <c r="R459" s="489" t="s">
        <v>127</v>
      </c>
      <c r="S459" s="472" t="s">
        <v>28</v>
      </c>
      <c r="T459" s="472" t="s">
        <v>29</v>
      </c>
      <c r="U459" s="466" t="s">
        <v>30</v>
      </c>
      <c r="V459" s="473">
        <v>12</v>
      </c>
      <c r="W459" s="473">
        <f t="shared" si="94"/>
        <v>6</v>
      </c>
      <c r="X459" s="474">
        <f>W459*19.45</f>
        <v>116.69999999999999</v>
      </c>
      <c r="Y459" s="475" t="s">
        <v>128</v>
      </c>
    </row>
    <row r="460" spans="1:25">
      <c r="A460" s="464">
        <v>44344</v>
      </c>
      <c r="B460" s="480" t="s">
        <v>126</v>
      </c>
      <c r="C460" s="465" t="s">
        <v>26</v>
      </c>
      <c r="D460" s="466" t="s">
        <v>106</v>
      </c>
      <c r="E460" s="468">
        <v>184102</v>
      </c>
      <c r="F460" s="468">
        <v>184130</v>
      </c>
      <c r="G460" s="469">
        <f t="shared" si="95"/>
        <v>28</v>
      </c>
      <c r="H460" s="468">
        <v>184130</v>
      </c>
      <c r="I460" s="469">
        <f t="shared" si="96"/>
        <v>0</v>
      </c>
      <c r="J460" s="468">
        <v>184148</v>
      </c>
      <c r="K460" s="469">
        <f t="shared" si="101"/>
        <v>18</v>
      </c>
      <c r="L460" s="469">
        <f t="shared" si="93"/>
        <v>18</v>
      </c>
      <c r="M460" s="468">
        <v>184168</v>
      </c>
      <c r="N460" s="469">
        <f t="shared" si="97"/>
        <v>20</v>
      </c>
      <c r="O460" s="470">
        <f t="shared" si="98"/>
        <v>66</v>
      </c>
      <c r="P460" s="469">
        <f t="shared" si="99"/>
        <v>18</v>
      </c>
      <c r="Q460" s="498">
        <f>+O460-P460</f>
        <v>48</v>
      </c>
      <c r="R460" s="489" t="s">
        <v>127</v>
      </c>
      <c r="S460" s="472" t="s">
        <v>28</v>
      </c>
      <c r="T460" s="472" t="s">
        <v>29</v>
      </c>
      <c r="U460" s="466" t="s">
        <v>30</v>
      </c>
      <c r="V460" s="473">
        <v>12</v>
      </c>
      <c r="W460" s="473">
        <f t="shared" si="94"/>
        <v>5.5</v>
      </c>
      <c r="X460" s="474">
        <f>W460*19.45</f>
        <v>106.97499999999999</v>
      </c>
      <c r="Y460" s="475" t="s">
        <v>128</v>
      </c>
    </row>
    <row r="461" spans="1:25">
      <c r="A461" s="464">
        <v>44343</v>
      </c>
      <c r="B461" s="480" t="s">
        <v>25</v>
      </c>
      <c r="C461" s="465" t="s">
        <v>26</v>
      </c>
      <c r="D461" s="466" t="s">
        <v>78</v>
      </c>
      <c r="E461" s="468">
        <v>181423</v>
      </c>
      <c r="F461" s="468">
        <v>181448</v>
      </c>
      <c r="G461" s="469">
        <f t="shared" si="95"/>
        <v>25</v>
      </c>
      <c r="H461" s="468">
        <v>181448</v>
      </c>
      <c r="I461" s="469">
        <f t="shared" si="96"/>
        <v>0</v>
      </c>
      <c r="J461" s="468">
        <v>181485</v>
      </c>
      <c r="K461" s="469">
        <f t="shared" si="101"/>
        <v>37</v>
      </c>
      <c r="L461" s="469">
        <f t="shared" si="93"/>
        <v>37</v>
      </c>
      <c r="M461" s="468">
        <v>181485</v>
      </c>
      <c r="N461" s="469">
        <f t="shared" si="97"/>
        <v>0</v>
      </c>
      <c r="O461" s="470">
        <f t="shared" si="98"/>
        <v>62</v>
      </c>
      <c r="P461" s="469">
        <f t="shared" si="99"/>
        <v>37</v>
      </c>
      <c r="Q461" s="469">
        <f t="shared" si="100"/>
        <v>25</v>
      </c>
      <c r="R461" s="493" t="s">
        <v>223</v>
      </c>
      <c r="S461" s="472" t="s">
        <v>224</v>
      </c>
      <c r="T461" s="472" t="s">
        <v>29</v>
      </c>
      <c r="U461" s="466" t="s">
        <v>30</v>
      </c>
      <c r="V461" s="473">
        <v>8.8000000000000007</v>
      </c>
      <c r="W461" s="473">
        <f t="shared" si="94"/>
        <v>7.045454545454545</v>
      </c>
      <c r="X461" s="474">
        <f>W461*21.19</f>
        <v>149.29318181818181</v>
      </c>
      <c r="Y461" s="475" t="s">
        <v>128</v>
      </c>
    </row>
    <row r="462" spans="1:25">
      <c r="A462" s="464">
        <v>44343</v>
      </c>
      <c r="B462" s="480" t="s">
        <v>25</v>
      </c>
      <c r="C462" s="465" t="s">
        <v>26</v>
      </c>
      <c r="D462" s="465" t="s">
        <v>232</v>
      </c>
      <c r="E462" s="468">
        <v>181485</v>
      </c>
      <c r="F462" s="468">
        <v>181494</v>
      </c>
      <c r="G462" s="469">
        <f t="shared" si="95"/>
        <v>9</v>
      </c>
      <c r="H462" s="468">
        <v>181494</v>
      </c>
      <c r="I462" s="469">
        <f t="shared" si="96"/>
        <v>0</v>
      </c>
      <c r="J462" s="468">
        <v>181535</v>
      </c>
      <c r="K462" s="469">
        <f t="shared" si="101"/>
        <v>41</v>
      </c>
      <c r="L462" s="469">
        <f t="shared" si="93"/>
        <v>41</v>
      </c>
      <c r="M462" s="468">
        <v>181557</v>
      </c>
      <c r="N462" s="469">
        <f t="shared" si="97"/>
        <v>22</v>
      </c>
      <c r="O462" s="470">
        <f t="shared" si="98"/>
        <v>72</v>
      </c>
      <c r="P462" s="469">
        <f t="shared" si="99"/>
        <v>41</v>
      </c>
      <c r="Q462" s="469">
        <f t="shared" si="100"/>
        <v>31</v>
      </c>
      <c r="R462" s="493" t="s">
        <v>223</v>
      </c>
      <c r="S462" s="472" t="s">
        <v>224</v>
      </c>
      <c r="T462" s="472" t="s">
        <v>29</v>
      </c>
      <c r="U462" s="466" t="s">
        <v>30</v>
      </c>
      <c r="V462" s="473">
        <v>8.8000000000000007</v>
      </c>
      <c r="W462" s="473">
        <f t="shared" si="94"/>
        <v>8.1818181818181817</v>
      </c>
      <c r="X462" s="474">
        <f>W462*21.19</f>
        <v>173.37272727272727</v>
      </c>
      <c r="Y462" s="497" t="s">
        <v>128</v>
      </c>
    </row>
    <row r="463" spans="1:25">
      <c r="A463" s="464">
        <v>44344</v>
      </c>
      <c r="B463" s="480" t="s">
        <v>25</v>
      </c>
      <c r="C463" s="465" t="s">
        <v>26</v>
      </c>
      <c r="D463" s="466" t="s">
        <v>41</v>
      </c>
      <c r="E463" s="468">
        <v>181557</v>
      </c>
      <c r="F463" s="468">
        <v>181566</v>
      </c>
      <c r="G463" s="469">
        <f t="shared" si="95"/>
        <v>9</v>
      </c>
      <c r="H463" s="468">
        <v>181566</v>
      </c>
      <c r="I463" s="469">
        <f t="shared" si="96"/>
        <v>0</v>
      </c>
      <c r="J463" s="468">
        <v>181594</v>
      </c>
      <c r="K463" s="469">
        <f t="shared" si="101"/>
        <v>28</v>
      </c>
      <c r="L463" s="469">
        <f t="shared" si="93"/>
        <v>28</v>
      </c>
      <c r="M463" s="468">
        <v>181594</v>
      </c>
      <c r="N463" s="469">
        <f t="shared" si="97"/>
        <v>0</v>
      </c>
      <c r="O463" s="470">
        <f t="shared" si="98"/>
        <v>37</v>
      </c>
      <c r="P463" s="469">
        <f t="shared" si="99"/>
        <v>28</v>
      </c>
      <c r="Q463" s="469">
        <f t="shared" si="100"/>
        <v>9</v>
      </c>
      <c r="R463" s="493" t="s">
        <v>223</v>
      </c>
      <c r="S463" s="472" t="s">
        <v>224</v>
      </c>
      <c r="T463" s="472" t="s">
        <v>29</v>
      </c>
      <c r="U463" s="466" t="s">
        <v>30</v>
      </c>
      <c r="V463" s="473">
        <v>8.8000000000000007</v>
      </c>
      <c r="W463" s="473">
        <f t="shared" si="94"/>
        <v>4.2045454545454541</v>
      </c>
      <c r="X463" s="474">
        <f>W463*21.19</f>
        <v>89.094318181818181</v>
      </c>
      <c r="Y463" s="475" t="s">
        <v>128</v>
      </c>
    </row>
    <row r="464" spans="1:25">
      <c r="A464" s="464">
        <v>44344</v>
      </c>
      <c r="B464" s="480" t="s">
        <v>25</v>
      </c>
      <c r="C464" s="465" t="s">
        <v>26</v>
      </c>
      <c r="D464" s="465" t="s">
        <v>233</v>
      </c>
      <c r="E464" s="468">
        <v>181594</v>
      </c>
      <c r="F464" s="468">
        <v>181594</v>
      </c>
      <c r="G464" s="469">
        <f t="shared" si="95"/>
        <v>0</v>
      </c>
      <c r="H464" s="468">
        <v>181594</v>
      </c>
      <c r="I464" s="469">
        <f t="shared" si="96"/>
        <v>0</v>
      </c>
      <c r="J464" s="468">
        <v>181637</v>
      </c>
      <c r="K464" s="469">
        <f t="shared" si="101"/>
        <v>43</v>
      </c>
      <c r="L464" s="469">
        <f t="shared" si="93"/>
        <v>43</v>
      </c>
      <c r="M464" s="468">
        <v>181648</v>
      </c>
      <c r="N464" s="469">
        <f t="shared" si="97"/>
        <v>11</v>
      </c>
      <c r="O464" s="470">
        <f t="shared" si="98"/>
        <v>54</v>
      </c>
      <c r="P464" s="469">
        <f t="shared" si="99"/>
        <v>43</v>
      </c>
      <c r="Q464" s="469">
        <f t="shared" si="100"/>
        <v>11</v>
      </c>
      <c r="R464" s="493" t="s">
        <v>223</v>
      </c>
      <c r="S464" s="472" t="s">
        <v>224</v>
      </c>
      <c r="T464" s="472" t="s">
        <v>29</v>
      </c>
      <c r="U464" s="466" t="s">
        <v>30</v>
      </c>
      <c r="V464" s="473">
        <v>8.8000000000000007</v>
      </c>
      <c r="W464" s="473">
        <f t="shared" si="94"/>
        <v>6.1363636363636358</v>
      </c>
      <c r="X464" s="474">
        <f>W464*21.19</f>
        <v>130.02954545454546</v>
      </c>
      <c r="Y464" s="475" t="s">
        <v>128</v>
      </c>
    </row>
    <row r="465" spans="1:25">
      <c r="A465" s="464">
        <v>44343</v>
      </c>
      <c r="B465" s="480" t="s">
        <v>181</v>
      </c>
      <c r="C465" s="465" t="s">
        <v>26</v>
      </c>
      <c r="D465" s="465" t="s">
        <v>204</v>
      </c>
      <c r="E465" s="467">
        <v>9086</v>
      </c>
      <c r="F465" s="468">
        <v>9087</v>
      </c>
      <c r="G465" s="469">
        <f t="shared" si="95"/>
        <v>1</v>
      </c>
      <c r="H465" s="468">
        <v>9087</v>
      </c>
      <c r="I465" s="469">
        <f t="shared" si="96"/>
        <v>0</v>
      </c>
      <c r="J465" s="468">
        <v>9097</v>
      </c>
      <c r="K465" s="469">
        <f t="shared" si="101"/>
        <v>10</v>
      </c>
      <c r="L465" s="469">
        <f t="shared" si="93"/>
        <v>10</v>
      </c>
      <c r="M465" s="468">
        <v>9097</v>
      </c>
      <c r="N465" s="469">
        <f t="shared" si="97"/>
        <v>0</v>
      </c>
      <c r="O465" s="470">
        <f t="shared" si="98"/>
        <v>11</v>
      </c>
      <c r="P465" s="469">
        <f t="shared" si="99"/>
        <v>10</v>
      </c>
      <c r="Q465" s="469">
        <f t="shared" si="100"/>
        <v>1</v>
      </c>
      <c r="R465" s="494" t="s">
        <v>66</v>
      </c>
      <c r="S465" s="472" t="s">
        <v>51</v>
      </c>
      <c r="T465" s="472" t="s">
        <v>29</v>
      </c>
      <c r="U465" s="466" t="s">
        <v>30</v>
      </c>
      <c r="V465" s="473">
        <v>7</v>
      </c>
      <c r="W465" s="473">
        <f t="shared" si="94"/>
        <v>1.5714285714285714</v>
      </c>
      <c r="X465" s="474">
        <f>W465*21.35</f>
        <v>33.550000000000004</v>
      </c>
      <c r="Y465" s="483" t="s">
        <v>67</v>
      </c>
    </row>
    <row r="466" spans="1:25">
      <c r="A466" s="464">
        <v>44343</v>
      </c>
      <c r="B466" s="465" t="s">
        <v>68</v>
      </c>
      <c r="C466" s="465" t="s">
        <v>26</v>
      </c>
      <c r="D466" s="466" t="s">
        <v>69</v>
      </c>
      <c r="E466" s="467">
        <v>233145</v>
      </c>
      <c r="F466" s="468">
        <v>233154</v>
      </c>
      <c r="G466" s="469">
        <f t="shared" si="95"/>
        <v>9</v>
      </c>
      <c r="H466" s="468">
        <v>233154</v>
      </c>
      <c r="I466" s="469">
        <f t="shared" si="96"/>
        <v>0</v>
      </c>
      <c r="J466" s="468">
        <v>233171</v>
      </c>
      <c r="K466" s="469">
        <f t="shared" si="101"/>
        <v>17</v>
      </c>
      <c r="L466" s="469">
        <f t="shared" si="93"/>
        <v>17</v>
      </c>
      <c r="M466" s="468">
        <v>233180</v>
      </c>
      <c r="N466" s="469">
        <f t="shared" si="97"/>
        <v>9</v>
      </c>
      <c r="O466" s="470">
        <f t="shared" si="98"/>
        <v>35</v>
      </c>
      <c r="P466" s="469">
        <f t="shared" si="99"/>
        <v>17</v>
      </c>
      <c r="Q466" s="469">
        <f t="shared" si="100"/>
        <v>18</v>
      </c>
      <c r="R466" s="485" t="s">
        <v>70</v>
      </c>
      <c r="S466" s="472" t="s">
        <v>51</v>
      </c>
      <c r="T466" s="472" t="s">
        <v>29</v>
      </c>
      <c r="U466" s="466" t="s">
        <v>30</v>
      </c>
      <c r="V466" s="473">
        <v>7</v>
      </c>
      <c r="W466" s="473">
        <f t="shared" si="94"/>
        <v>5</v>
      </c>
      <c r="X466" s="474">
        <f>W466*19.99</f>
        <v>99.949999999999989</v>
      </c>
      <c r="Y466" s="477" t="s">
        <v>67</v>
      </c>
    </row>
    <row r="467" spans="1:25">
      <c r="A467" s="464">
        <v>44344</v>
      </c>
      <c r="B467" s="465" t="s">
        <v>68</v>
      </c>
      <c r="C467" s="465" t="s">
        <v>26</v>
      </c>
      <c r="D467" s="466" t="s">
        <v>71</v>
      </c>
      <c r="E467" s="468">
        <v>233180</v>
      </c>
      <c r="F467" s="468">
        <v>233188</v>
      </c>
      <c r="G467" s="469">
        <f t="shared" si="95"/>
        <v>8</v>
      </c>
      <c r="H467" s="468">
        <v>233188</v>
      </c>
      <c r="I467" s="469">
        <f t="shared" si="96"/>
        <v>0</v>
      </c>
      <c r="J467" s="468">
        <v>233200</v>
      </c>
      <c r="K467" s="469">
        <f t="shared" si="101"/>
        <v>12</v>
      </c>
      <c r="L467" s="469">
        <f t="shared" si="93"/>
        <v>12</v>
      </c>
      <c r="M467" s="468">
        <v>233215</v>
      </c>
      <c r="N467" s="469">
        <f t="shared" si="97"/>
        <v>15</v>
      </c>
      <c r="O467" s="470">
        <f t="shared" si="98"/>
        <v>35</v>
      </c>
      <c r="P467" s="469">
        <f t="shared" si="99"/>
        <v>12</v>
      </c>
      <c r="Q467" s="469">
        <f t="shared" si="100"/>
        <v>23</v>
      </c>
      <c r="R467" s="485" t="s">
        <v>70</v>
      </c>
      <c r="S467" s="472" t="s">
        <v>51</v>
      </c>
      <c r="T467" s="472" t="s">
        <v>29</v>
      </c>
      <c r="U467" s="466" t="s">
        <v>30</v>
      </c>
      <c r="V467" s="473">
        <v>7</v>
      </c>
      <c r="W467" s="473">
        <f t="shared" si="94"/>
        <v>5</v>
      </c>
      <c r="X467" s="474">
        <f>W467*19.99</f>
        <v>99.949999999999989</v>
      </c>
      <c r="Y467" s="477" t="s">
        <v>67</v>
      </c>
    </row>
    <row r="468" spans="1:25">
      <c r="A468" s="464">
        <v>44343</v>
      </c>
      <c r="B468" s="465" t="s">
        <v>72</v>
      </c>
      <c r="C468" s="465" t="s">
        <v>26</v>
      </c>
      <c r="D468" s="466" t="s">
        <v>36</v>
      </c>
      <c r="E468" s="467">
        <v>91661</v>
      </c>
      <c r="F468" s="468">
        <v>91690</v>
      </c>
      <c r="G468" s="469">
        <f t="shared" si="95"/>
        <v>29</v>
      </c>
      <c r="H468" s="468">
        <v>91690</v>
      </c>
      <c r="I468" s="469">
        <f t="shared" si="96"/>
        <v>0</v>
      </c>
      <c r="J468" s="468">
        <v>91703</v>
      </c>
      <c r="K468" s="469">
        <f t="shared" si="101"/>
        <v>13</v>
      </c>
      <c r="L468" s="469">
        <f t="shared" si="93"/>
        <v>13</v>
      </c>
      <c r="M468" s="468">
        <v>91716</v>
      </c>
      <c r="N468" s="469">
        <f t="shared" si="97"/>
        <v>13</v>
      </c>
      <c r="O468" s="470">
        <f t="shared" si="98"/>
        <v>55</v>
      </c>
      <c r="P468" s="469">
        <f t="shared" si="99"/>
        <v>13</v>
      </c>
      <c r="Q468" s="469">
        <f t="shared" si="100"/>
        <v>42</v>
      </c>
      <c r="R468" s="486" t="s">
        <v>75</v>
      </c>
      <c r="S468" s="495" t="s">
        <v>76</v>
      </c>
      <c r="T468" s="495" t="s">
        <v>29</v>
      </c>
      <c r="U468" s="466" t="s">
        <v>30</v>
      </c>
      <c r="V468" s="473">
        <v>10</v>
      </c>
      <c r="W468" s="473">
        <f t="shared" si="94"/>
        <v>5.5</v>
      </c>
      <c r="X468" s="474">
        <f>W468*19.45</f>
        <v>106.97499999999999</v>
      </c>
      <c r="Y468" s="477" t="s">
        <v>77</v>
      </c>
    </row>
    <row r="469" spans="1:25">
      <c r="A469" s="464">
        <v>44343</v>
      </c>
      <c r="B469" s="465" t="s">
        <v>72</v>
      </c>
      <c r="C469" s="465" t="s">
        <v>26</v>
      </c>
      <c r="D469" s="466" t="s">
        <v>40</v>
      </c>
      <c r="E469" s="468">
        <v>91716</v>
      </c>
      <c r="F469" s="468">
        <v>91716</v>
      </c>
      <c r="G469" s="469">
        <f t="shared" si="95"/>
        <v>0</v>
      </c>
      <c r="H469" s="468">
        <v>91716</v>
      </c>
      <c r="I469" s="469">
        <f t="shared" si="96"/>
        <v>0</v>
      </c>
      <c r="J469" s="468">
        <v>91742</v>
      </c>
      <c r="K469" s="469">
        <f t="shared" si="101"/>
        <v>26</v>
      </c>
      <c r="L469" s="469">
        <f t="shared" si="93"/>
        <v>26</v>
      </c>
      <c r="M469" s="468">
        <v>91763</v>
      </c>
      <c r="N469" s="469">
        <f t="shared" si="97"/>
        <v>21</v>
      </c>
      <c r="O469" s="470">
        <f t="shared" si="98"/>
        <v>47</v>
      </c>
      <c r="P469" s="469">
        <f t="shared" si="99"/>
        <v>26</v>
      </c>
      <c r="Q469" s="469">
        <f t="shared" si="100"/>
        <v>21</v>
      </c>
      <c r="R469" s="486" t="s">
        <v>75</v>
      </c>
      <c r="S469" s="472" t="s">
        <v>76</v>
      </c>
      <c r="T469" s="472" t="s">
        <v>29</v>
      </c>
      <c r="U469" s="466" t="s">
        <v>30</v>
      </c>
      <c r="V469" s="473">
        <v>10</v>
      </c>
      <c r="W469" s="473">
        <f t="shared" si="94"/>
        <v>4.7</v>
      </c>
      <c r="X469" s="474">
        <f>W469*19.45</f>
        <v>91.415000000000006</v>
      </c>
      <c r="Y469" s="477" t="s">
        <v>77</v>
      </c>
    </row>
    <row r="470" spans="1:25">
      <c r="A470" s="464">
        <v>44344</v>
      </c>
      <c r="B470" s="465" t="s">
        <v>72</v>
      </c>
      <c r="C470" s="465" t="s">
        <v>26</v>
      </c>
      <c r="D470" s="466" t="s">
        <v>137</v>
      </c>
      <c r="E470" s="468">
        <v>91763</v>
      </c>
      <c r="F470" s="468">
        <v>91784</v>
      </c>
      <c r="G470" s="469">
        <f t="shared" si="95"/>
        <v>21</v>
      </c>
      <c r="H470" s="468">
        <v>91784</v>
      </c>
      <c r="I470" s="469">
        <f t="shared" si="96"/>
        <v>0</v>
      </c>
      <c r="J470" s="468">
        <v>91809</v>
      </c>
      <c r="K470" s="469">
        <f t="shared" si="101"/>
        <v>25</v>
      </c>
      <c r="L470" s="469">
        <f t="shared" si="93"/>
        <v>25</v>
      </c>
      <c r="M470" s="468">
        <v>91809</v>
      </c>
      <c r="N470" s="469">
        <f t="shared" si="97"/>
        <v>0</v>
      </c>
      <c r="O470" s="470">
        <f t="shared" si="98"/>
        <v>46</v>
      </c>
      <c r="P470" s="469">
        <f t="shared" si="99"/>
        <v>25</v>
      </c>
      <c r="Q470" s="469">
        <f t="shared" si="100"/>
        <v>21</v>
      </c>
      <c r="R470" s="486" t="s">
        <v>75</v>
      </c>
      <c r="S470" s="472" t="s">
        <v>76</v>
      </c>
      <c r="T470" s="472" t="s">
        <v>29</v>
      </c>
      <c r="U470" s="466" t="s">
        <v>30</v>
      </c>
      <c r="V470" s="473">
        <v>10</v>
      </c>
      <c r="W470" s="473">
        <f t="shared" si="94"/>
        <v>4.5999999999999996</v>
      </c>
      <c r="X470" s="474">
        <f>W470*19.45</f>
        <v>89.469999999999985</v>
      </c>
      <c r="Y470" s="477" t="s">
        <v>77</v>
      </c>
    </row>
    <row r="471" spans="1:25">
      <c r="A471" s="464">
        <v>44344</v>
      </c>
      <c r="B471" s="465" t="s">
        <v>72</v>
      </c>
      <c r="C471" s="465" t="s">
        <v>26</v>
      </c>
      <c r="D471" s="466" t="s">
        <v>102</v>
      </c>
      <c r="E471" s="468">
        <v>91809</v>
      </c>
      <c r="F471" s="468">
        <v>91827</v>
      </c>
      <c r="G471" s="469">
        <f t="shared" si="95"/>
        <v>18</v>
      </c>
      <c r="H471" s="468">
        <v>91827</v>
      </c>
      <c r="I471" s="469">
        <f t="shared" si="96"/>
        <v>0</v>
      </c>
      <c r="J471" s="468">
        <v>91833</v>
      </c>
      <c r="K471" s="469">
        <f t="shared" si="101"/>
        <v>6</v>
      </c>
      <c r="L471" s="469">
        <f t="shared" si="93"/>
        <v>6</v>
      </c>
      <c r="M471" s="468">
        <v>91854</v>
      </c>
      <c r="N471" s="469">
        <f t="shared" si="97"/>
        <v>21</v>
      </c>
      <c r="O471" s="470">
        <f t="shared" si="98"/>
        <v>45</v>
      </c>
      <c r="P471" s="469">
        <f t="shared" si="99"/>
        <v>6</v>
      </c>
      <c r="Q471" s="498">
        <f>+O471-P471</f>
        <v>39</v>
      </c>
      <c r="R471" s="486" t="s">
        <v>75</v>
      </c>
      <c r="S471" s="472" t="s">
        <v>76</v>
      </c>
      <c r="T471" s="472" t="s">
        <v>29</v>
      </c>
      <c r="U471" s="466" t="s">
        <v>30</v>
      </c>
      <c r="V471" s="473">
        <v>10</v>
      </c>
      <c r="W471" s="473">
        <f t="shared" si="94"/>
        <v>4.5</v>
      </c>
      <c r="X471" s="474">
        <f>W471*19.45</f>
        <v>87.524999999999991</v>
      </c>
      <c r="Y471" s="477" t="s">
        <v>77</v>
      </c>
    </row>
  </sheetData>
  <conditionalFormatting sqref="A9:A13">
    <cfRule type="cellIs" dxfId="1648" priority="5999" operator="equal">
      <formula>"NCD-2001"</formula>
    </cfRule>
    <cfRule type="cellIs" dxfId="1647" priority="6000" operator="equal">
      <formula>"NBS-6259"</formula>
    </cfRule>
  </conditionalFormatting>
  <conditionalFormatting sqref="A28:A33 C30 E30:Q30">
    <cfRule type="cellIs" dxfId="1646" priority="5743" operator="equal">
      <formula>"NCD-2001"</formula>
    </cfRule>
    <cfRule type="cellIs" dxfId="1645" priority="5744" operator="equal">
      <formula>"NBS-6259"</formula>
    </cfRule>
  </conditionalFormatting>
  <conditionalFormatting sqref="A49:A52 C50">
    <cfRule type="cellIs" dxfId="1644" priority="5489" operator="equal">
      <formula>"NCD-2001"</formula>
    </cfRule>
    <cfRule type="cellIs" dxfId="1643" priority="5490" operator="equal">
      <formula>"NBS-6259"</formula>
    </cfRule>
  </conditionalFormatting>
  <conditionalFormatting sqref="A75 C75">
    <cfRule type="cellIs" dxfId="1642" priority="5239" operator="equal">
      <formula>"NCD-2001"</formula>
    </cfRule>
    <cfRule type="cellIs" dxfId="1641" priority="5240" operator="equal">
      <formula>"NBS-6259"</formula>
    </cfRule>
  </conditionalFormatting>
  <conditionalFormatting sqref="A108:A109">
    <cfRule type="cellIs" dxfId="1640" priority="4907" operator="equal">
      <formula>"NCD-2001"</formula>
    </cfRule>
    <cfRule type="cellIs" dxfId="1639" priority="4908" operator="equal">
      <formula>"NBS-6259"</formula>
    </cfRule>
  </conditionalFormatting>
  <conditionalFormatting sqref="A132 C132">
    <cfRule type="cellIs" dxfId="1638" priority="4659" operator="equal">
      <formula>"NCD-2001"</formula>
    </cfRule>
    <cfRule type="cellIs" dxfId="1637" priority="4660" operator="equal">
      <formula>"NBS-6259"</formula>
    </cfRule>
  </conditionalFormatting>
  <conditionalFormatting sqref="A136:A137">
    <cfRule type="cellIs" dxfId="1636" priority="4611" operator="equal">
      <formula>"NCD-2001"</formula>
    </cfRule>
    <cfRule type="cellIs" dxfId="1635" priority="4612" operator="equal">
      <formula>"NBS-6259"</formula>
    </cfRule>
  </conditionalFormatting>
  <conditionalFormatting sqref="A154 C154 E163:P163">
    <cfRule type="cellIs" dxfId="1634" priority="4387" operator="equal">
      <formula>"NCD-2001"</formula>
    </cfRule>
    <cfRule type="cellIs" dxfId="1633" priority="4388" operator="equal">
      <formula>"NBS-6259"</formula>
    </cfRule>
  </conditionalFormatting>
  <conditionalFormatting sqref="A158:A159">
    <cfRule type="cellIs" dxfId="1632" priority="4345" operator="equal">
      <formula>"NCD-2001"</formula>
    </cfRule>
    <cfRule type="cellIs" dxfId="1631" priority="4346" operator="equal">
      <formula>"NBS-6259"</formula>
    </cfRule>
  </conditionalFormatting>
  <conditionalFormatting sqref="A172:A174 C172:C174">
    <cfRule type="cellIs" dxfId="1630" priority="4129" operator="equal">
      <formula>"NCD-2001"</formula>
    </cfRule>
    <cfRule type="cellIs" dxfId="1629" priority="4130" operator="equal">
      <formula>"NBS-6259"</formula>
    </cfRule>
  </conditionalFormatting>
  <conditionalFormatting sqref="A180:A181">
    <cfRule type="cellIs" dxfId="1628" priority="4085" operator="equal">
      <formula>"NCD-2001"</formula>
    </cfRule>
    <cfRule type="cellIs" dxfId="1627" priority="4086" operator="equal">
      <formula>"NBS-6259"</formula>
    </cfRule>
  </conditionalFormatting>
  <conditionalFormatting sqref="A202:A203">
    <cfRule type="cellIs" dxfId="1626" priority="3759" operator="equal">
      <formula>"NCD-2001"</formula>
    </cfRule>
    <cfRule type="cellIs" dxfId="1625" priority="3760" operator="equal">
      <formula>"NBS-6259"</formula>
    </cfRule>
  </conditionalFormatting>
  <conditionalFormatting sqref="A223 E239:Q243">
    <cfRule type="cellIs" dxfId="1624" priority="3491" operator="equal">
      <formula>"NCD-2001"</formula>
    </cfRule>
    <cfRule type="cellIs" dxfId="1623" priority="3492" operator="equal">
      <formula>"NBS-6259"</formula>
    </cfRule>
  </conditionalFormatting>
  <conditionalFormatting sqref="A232:A233">
    <cfRule type="cellIs" dxfId="1622" priority="3441" operator="equal">
      <formula>"NCD-2001"</formula>
    </cfRule>
    <cfRule type="cellIs" dxfId="1621" priority="3442" operator="equal">
      <formula>"NBS-6259"</formula>
    </cfRule>
  </conditionalFormatting>
  <conditionalFormatting sqref="A258:A259">
    <cfRule type="cellIs" dxfId="1620" priority="3093" operator="equal">
      <formula>"NCD-2001"</formula>
    </cfRule>
    <cfRule type="cellIs" dxfId="1619" priority="3094" operator="equal">
      <formula>"NBS-6259"</formula>
    </cfRule>
  </conditionalFormatting>
  <conditionalFormatting sqref="A272:A274 C272:C274">
    <cfRule type="cellIs" dxfId="1618" priority="2823" operator="equal">
      <formula>"NCD-2001"</formula>
    </cfRule>
    <cfRule type="cellIs" dxfId="1617" priority="2824" operator="equal">
      <formula>"NBS-6259"</formula>
    </cfRule>
  </conditionalFormatting>
  <conditionalFormatting sqref="A280:A281">
    <cfRule type="cellIs" dxfId="1616" priority="2799" operator="equal">
      <formula>"NCD-2001"</formula>
    </cfRule>
    <cfRule type="cellIs" dxfId="1615" priority="2800" operator="equal">
      <formula>"NBS-6259"</formula>
    </cfRule>
  </conditionalFormatting>
  <conditionalFormatting sqref="A295:A297 C295:C297">
    <cfRule type="cellIs" dxfId="1614" priority="2541" operator="equal">
      <formula>"NCD-2001"</formula>
    </cfRule>
    <cfRule type="cellIs" dxfId="1613" priority="2542" operator="equal">
      <formula>"NBS-6259"</formula>
    </cfRule>
  </conditionalFormatting>
  <conditionalFormatting sqref="A299 C299 A305:C306 E309:P309">
    <cfRule type="cellIs" dxfId="1612" priority="2545" operator="equal">
      <formula>"NCD-2001"</formula>
    </cfRule>
    <cfRule type="cellIs" dxfId="1611" priority="2546" operator="equal">
      <formula>"NBS-6259"</formula>
    </cfRule>
  </conditionalFormatting>
  <conditionalFormatting sqref="A303:A304">
    <cfRule type="cellIs" dxfId="1610" priority="2505" operator="equal">
      <formula>"NCD-2001"</formula>
    </cfRule>
    <cfRule type="cellIs" dxfId="1609" priority="2506" operator="equal">
      <formula>"NBS-6259"</formula>
    </cfRule>
  </conditionalFormatting>
  <conditionalFormatting sqref="A316:A318 C316:C318">
    <cfRule type="cellIs" dxfId="1608" priority="2207" operator="equal">
      <formula>"NCD-2001"</formula>
    </cfRule>
    <cfRule type="cellIs" dxfId="1607" priority="2208" operator="equal">
      <formula>"NBS-6259"</formula>
    </cfRule>
  </conditionalFormatting>
  <conditionalFormatting sqref="A320 C320">
    <cfRule type="cellIs" dxfId="1606" priority="2211" operator="equal">
      <formula>"NCD-2001"</formula>
    </cfRule>
    <cfRule type="cellIs" dxfId="1605" priority="2212" operator="equal">
      <formula>"NBS-6259"</formula>
    </cfRule>
  </conditionalFormatting>
  <conditionalFormatting sqref="A324:A325">
    <cfRule type="cellIs" dxfId="1604" priority="2169" operator="equal">
      <formula>"NCD-2001"</formula>
    </cfRule>
    <cfRule type="cellIs" dxfId="1603" priority="2170" operator="equal">
      <formula>"NBS-6259"</formula>
    </cfRule>
  </conditionalFormatting>
  <conditionalFormatting sqref="A343:A345 C343:C345">
    <cfRule type="cellIs" dxfId="1602" priority="1851" operator="equal">
      <formula>"NCD-2001"</formula>
    </cfRule>
    <cfRule type="cellIs" dxfId="1601" priority="1852" operator="equal">
      <formula>"NBS-6259"</formula>
    </cfRule>
  </conditionalFormatting>
  <conditionalFormatting sqref="A347 C347 A362:C362 E362:Q362 A363:Q363">
    <cfRule type="cellIs" dxfId="1600" priority="1855" operator="equal">
      <formula>"NCD-2001"</formula>
    </cfRule>
    <cfRule type="cellIs" dxfId="1599" priority="1856" operator="equal">
      <formula>"NBS-6259"</formula>
    </cfRule>
  </conditionalFormatting>
  <conditionalFormatting sqref="A351:A352">
    <cfRule type="cellIs" dxfId="1598" priority="1805" operator="equal">
      <formula>"NCD-2001"</formula>
    </cfRule>
    <cfRule type="cellIs" dxfId="1597" priority="1806" operator="equal">
      <formula>"NBS-6259"</formula>
    </cfRule>
  </conditionalFormatting>
  <conditionalFormatting sqref="A380:A381">
    <cfRule type="cellIs" dxfId="1596" priority="1459" operator="equal">
      <formula>"NCD-2001"</formula>
    </cfRule>
    <cfRule type="cellIs" dxfId="1595" priority="1460" operator="equal">
      <formula>"NBS-6259"</formula>
    </cfRule>
  </conditionalFormatting>
  <conditionalFormatting sqref="A399:A401 C399:C401">
    <cfRule type="cellIs" dxfId="1594" priority="1167" operator="equal">
      <formula>"NCD-2001"</formula>
    </cfRule>
    <cfRule type="cellIs" dxfId="1593" priority="1168" operator="equal">
      <formula>"NBS-6259"</formula>
    </cfRule>
  </conditionalFormatting>
  <conditionalFormatting sqref="A407:A408">
    <cfRule type="cellIs" dxfId="1592" priority="1135" operator="equal">
      <formula>"NCD-2001"</formula>
    </cfRule>
    <cfRule type="cellIs" dxfId="1591" priority="1136" operator="equal">
      <formula>"NBS-6259"</formula>
    </cfRule>
  </conditionalFormatting>
  <conditionalFormatting sqref="A424:A426 C424:C426">
    <cfRule type="cellIs" dxfId="1590" priority="875" operator="equal">
      <formula>"NCD-2001"</formula>
    </cfRule>
    <cfRule type="cellIs" dxfId="1589" priority="876" operator="equal">
      <formula>"NBS-6259"</formula>
    </cfRule>
  </conditionalFormatting>
  <conditionalFormatting sqref="A432:A433">
    <cfRule type="cellIs" dxfId="1588" priority="843" operator="equal">
      <formula>"NCD-2001"</formula>
    </cfRule>
    <cfRule type="cellIs" dxfId="1587" priority="844" operator="equal">
      <formula>"NBS-6259"</formula>
    </cfRule>
  </conditionalFormatting>
  <conditionalFormatting sqref="A449:A451 C449:C451">
    <cfRule type="cellIs" dxfId="1586" priority="565" operator="equal">
      <formula>"NCD-2001"</formula>
    </cfRule>
    <cfRule type="cellIs" dxfId="1585" priority="566" operator="equal">
      <formula>"NBS-6259"</formula>
    </cfRule>
  </conditionalFormatting>
  <conditionalFormatting sqref="A457:A458">
    <cfRule type="cellIs" dxfId="1584" priority="541" operator="equal">
      <formula>"NCD-2001"</formula>
    </cfRule>
    <cfRule type="cellIs" dxfId="1583" priority="542" operator="equal">
      <formula>"NBS-6259"</formula>
    </cfRule>
  </conditionalFormatting>
  <conditionalFormatting sqref="A5:C8">
    <cfRule type="cellIs" dxfId="1582" priority="5843" operator="equal">
      <formula>"NCD-2001"</formula>
    </cfRule>
    <cfRule type="cellIs" dxfId="1581" priority="5844" operator="equal">
      <formula>"NBS-6259"</formula>
    </cfRule>
  </conditionalFormatting>
  <conditionalFormatting sqref="A12:C12">
    <cfRule type="cellIs" dxfId="1580" priority="5823" operator="equal">
      <formula>"NCD-2001"</formula>
    </cfRule>
    <cfRule type="cellIs" dxfId="1579" priority="5824" operator="equal">
      <formula>"NBS-6259"</formula>
    </cfRule>
  </conditionalFormatting>
  <conditionalFormatting sqref="A23:C27">
    <cfRule type="cellIs" dxfId="1578" priority="5575" operator="equal">
      <formula>"NCD-2001"</formula>
    </cfRule>
    <cfRule type="cellIs" dxfId="1577" priority="5576" operator="equal">
      <formula>"NBS-6259"</formula>
    </cfRule>
  </conditionalFormatting>
  <conditionalFormatting sqref="A42:C48">
    <cfRule type="cellIs" dxfId="1576" priority="5333" operator="equal">
      <formula>"NCD-2001"</formula>
    </cfRule>
    <cfRule type="cellIs" dxfId="1575" priority="5334" operator="equal">
      <formula>"NBS-6259"</formula>
    </cfRule>
  </conditionalFormatting>
  <conditionalFormatting sqref="A60:C70">
    <cfRule type="cellIs" dxfId="1574" priority="5073" operator="equal">
      <formula>"NCD-2001"</formula>
    </cfRule>
    <cfRule type="cellIs" dxfId="1573" priority="5074" operator="equal">
      <formula>"NBS-6259"</formula>
    </cfRule>
  </conditionalFormatting>
  <conditionalFormatting sqref="A72:C72 A73:Q73">
    <cfRule type="cellIs" dxfId="1572" priority="5051" operator="equal">
      <formula>"NCD-2001"</formula>
    </cfRule>
    <cfRule type="cellIs" dxfId="1571" priority="5052" operator="equal">
      <formula>"NBS-6259"</formula>
    </cfRule>
  </conditionalFormatting>
  <conditionalFormatting sqref="A74:C74">
    <cfRule type="cellIs" dxfId="1570" priority="5111" operator="equal">
      <formula>"NCD-2001"</formula>
    </cfRule>
    <cfRule type="cellIs" dxfId="1569" priority="5112" operator="equal">
      <formula>"NBS-6259"</formula>
    </cfRule>
  </conditionalFormatting>
  <conditionalFormatting sqref="A85:C104">
    <cfRule type="cellIs" dxfId="1568" priority="4763" operator="equal">
      <formula>"NCD-2001"</formula>
    </cfRule>
    <cfRule type="cellIs" dxfId="1567" priority="4764" operator="equal">
      <formula>"NBS-6259"</formula>
    </cfRule>
  </conditionalFormatting>
  <conditionalFormatting sqref="A110:C110">
    <cfRule type="cellIs" dxfId="1566" priority="4751" operator="equal">
      <formula>"NCD-2001"</formula>
    </cfRule>
    <cfRule type="cellIs" dxfId="1565" priority="4752" operator="equal">
      <formula>"NBS-6259"</formula>
    </cfRule>
  </conditionalFormatting>
  <conditionalFormatting sqref="A114:C127">
    <cfRule type="cellIs" dxfId="1564" priority="4505" operator="equal">
      <formula>"NCD-2001"</formula>
    </cfRule>
    <cfRule type="cellIs" dxfId="1563" priority="4506" operator="equal">
      <formula>"NBS-6259"</formula>
    </cfRule>
  </conditionalFormatting>
  <conditionalFormatting sqref="A129:C131">
    <cfRule type="cellIs" dxfId="1562" priority="4485" operator="equal">
      <formula>"NCD-2001"</formula>
    </cfRule>
    <cfRule type="cellIs" dxfId="1561" priority="4486" operator="equal">
      <formula>"NBS-6259"</formula>
    </cfRule>
  </conditionalFormatting>
  <conditionalFormatting sqref="A138:C138">
    <cfRule type="cellIs" dxfId="1560" priority="4475" operator="equal">
      <formula>"NCD-2001"</formula>
    </cfRule>
    <cfRule type="cellIs" dxfId="1559" priority="4476" operator="equal">
      <formula>"NBS-6259"</formula>
    </cfRule>
  </conditionalFormatting>
  <conditionalFormatting sqref="A143:C149">
    <cfRule type="cellIs" dxfId="1558" priority="4239" operator="equal">
      <formula>"NCD-2001"</formula>
    </cfRule>
    <cfRule type="cellIs" dxfId="1557" priority="4240" operator="equal">
      <formula>"NBS-6259"</formula>
    </cfRule>
  </conditionalFormatting>
  <conditionalFormatting sqref="A153:C153">
    <cfRule type="cellIs" dxfId="1556" priority="4277" operator="equal">
      <formula>"NCD-2001"</formula>
    </cfRule>
    <cfRule type="cellIs" dxfId="1555" priority="4278" operator="equal">
      <formula>"NBS-6259"</formula>
    </cfRule>
  </conditionalFormatting>
  <conditionalFormatting sqref="A160:C160 E160:O160">
    <cfRule type="cellIs" dxfId="1554" priority="4211" operator="equal">
      <formula>"NCD-2001"</formula>
    </cfRule>
    <cfRule type="cellIs" dxfId="1553" priority="4212" operator="equal">
      <formula>"NBS-6259"</formula>
    </cfRule>
  </conditionalFormatting>
  <conditionalFormatting sqref="A163:C171">
    <cfRule type="cellIs" dxfId="1552" priority="3859" operator="equal">
      <formula>"NCD-2001"</formula>
    </cfRule>
    <cfRule type="cellIs" dxfId="1551" priority="3860" operator="equal">
      <formula>"NBS-6259"</formula>
    </cfRule>
  </conditionalFormatting>
  <conditionalFormatting sqref="A173:C175">
    <cfRule type="cellIs" dxfId="1550" priority="3961" operator="equal">
      <formula>"NCD-2001"</formula>
    </cfRule>
    <cfRule type="cellIs" dxfId="1549" priority="3962" operator="equal">
      <formula>"NBS-6259"</formula>
    </cfRule>
  </conditionalFormatting>
  <conditionalFormatting sqref="A182:C182">
    <cfRule type="cellIs" dxfId="1548" priority="3945" operator="equal">
      <formula>"NCD-2001"</formula>
    </cfRule>
    <cfRule type="cellIs" dxfId="1547" priority="3946" operator="equal">
      <formula>"NBS-6259"</formula>
    </cfRule>
  </conditionalFormatting>
  <conditionalFormatting sqref="A204:C205">
    <cfRule type="cellIs" dxfId="1546" priority="3629" operator="equal">
      <formula>"NCD-2001"</formula>
    </cfRule>
    <cfRule type="cellIs" dxfId="1545" priority="3630" operator="equal">
      <formula>"NBS-6259"</formula>
    </cfRule>
  </conditionalFormatting>
  <conditionalFormatting sqref="A208:C222">
    <cfRule type="cellIs" dxfId="1544" priority="3199" operator="equal">
      <formula>"NCD-2001"</formula>
    </cfRule>
    <cfRule type="cellIs" dxfId="1543" priority="3200" operator="equal">
      <formula>"NBS-6259"</formula>
    </cfRule>
  </conditionalFormatting>
  <conditionalFormatting sqref="A224:C228">
    <cfRule type="cellIs" dxfId="1542" priority="3307" operator="equal">
      <formula>"NCD-2001"</formula>
    </cfRule>
    <cfRule type="cellIs" dxfId="1541" priority="3308" operator="equal">
      <formula>"NBS-6259"</formula>
    </cfRule>
  </conditionalFormatting>
  <conditionalFormatting sqref="A239:C254">
    <cfRule type="cellIs" dxfId="1540" priority="2919" operator="equal">
      <formula>"NCD-2001"</formula>
    </cfRule>
    <cfRule type="cellIs" dxfId="1539" priority="2920" operator="equal">
      <formula>"NBS-6259"</formula>
    </cfRule>
  </conditionalFormatting>
  <conditionalFormatting sqref="A260:C261">
    <cfRule type="cellIs" dxfId="1538" priority="3131" operator="equal">
      <formula>"NCD-2001"</formula>
    </cfRule>
    <cfRule type="cellIs" dxfId="1537" priority="3132" operator="equal">
      <formula>"NBS-6259"</formula>
    </cfRule>
  </conditionalFormatting>
  <conditionalFormatting sqref="A264:C271">
    <cfRule type="cellIs" dxfId="1536" priority="2617" operator="equal">
      <formula>"NCD-2001"</formula>
    </cfRule>
    <cfRule type="cellIs" dxfId="1535" priority="2618" operator="equal">
      <formula>"NBS-6259"</formula>
    </cfRule>
  </conditionalFormatting>
  <conditionalFormatting sqref="A273:C275">
    <cfRule type="cellIs" dxfId="1534" priority="2679" operator="equal">
      <formula>"NCD-2001"</formula>
    </cfRule>
    <cfRule type="cellIs" dxfId="1533" priority="2680" operator="equal">
      <formula>"NBS-6259"</formula>
    </cfRule>
  </conditionalFormatting>
  <conditionalFormatting sqref="A286:C294">
    <cfRule type="cellIs" dxfId="1532" priority="2315" operator="equal">
      <formula>"NCD-2001"</formula>
    </cfRule>
    <cfRule type="cellIs" dxfId="1531" priority="2316" operator="equal">
      <formula>"NBS-6259"</formula>
    </cfRule>
  </conditionalFormatting>
  <conditionalFormatting sqref="A296:C298">
    <cfRule type="cellIs" dxfId="1530" priority="2377" operator="equal">
      <formula>"NCD-2001"</formula>
    </cfRule>
    <cfRule type="cellIs" dxfId="1529" priority="2378" operator="equal">
      <formula>"NBS-6259"</formula>
    </cfRule>
  </conditionalFormatting>
  <conditionalFormatting sqref="A309:C315">
    <cfRule type="cellIs" dxfId="1528" priority="1945" operator="equal">
      <formula>"NCD-2001"</formula>
    </cfRule>
    <cfRule type="cellIs" dxfId="1527" priority="1946" operator="equal">
      <formula>"NBS-6259"</formula>
    </cfRule>
  </conditionalFormatting>
  <conditionalFormatting sqref="A317:C319">
    <cfRule type="cellIs" dxfId="1526" priority="2037" operator="equal">
      <formula>"NCD-2001"</formula>
    </cfRule>
    <cfRule type="cellIs" dxfId="1525" priority="2038" operator="equal">
      <formula>"NBS-6259"</formula>
    </cfRule>
  </conditionalFormatting>
  <conditionalFormatting sqref="A326:C332">
    <cfRule type="cellIs" dxfId="1524" priority="1911" operator="equal">
      <formula>"NCD-2001"</formula>
    </cfRule>
    <cfRule type="cellIs" dxfId="1523" priority="1912" operator="equal">
      <formula>"NBS-6259"</formula>
    </cfRule>
  </conditionalFormatting>
  <conditionalFormatting sqref="A335:C342">
    <cfRule type="cellIs" dxfId="1522" priority="1825" operator="equal">
      <formula>"NCD-2001"</formula>
    </cfRule>
    <cfRule type="cellIs" dxfId="1521" priority="1826" operator="equal">
      <formula>"NBS-6259"</formula>
    </cfRule>
  </conditionalFormatting>
  <conditionalFormatting sqref="A344:C346">
    <cfRule type="cellIs" dxfId="1520" priority="1701" operator="equal">
      <formula>"NCD-2001"</formula>
    </cfRule>
    <cfRule type="cellIs" dxfId="1519" priority="1702" operator="equal">
      <formula>"NBS-6259"</formula>
    </cfRule>
  </conditionalFormatting>
  <conditionalFormatting sqref="A353:C359">
    <cfRule type="cellIs" dxfId="1518" priority="1685" operator="equal">
      <formula>"NCD-2001"</formula>
    </cfRule>
    <cfRule type="cellIs" dxfId="1517" priority="1686" operator="equal">
      <formula>"NBS-6259"</formula>
    </cfRule>
  </conditionalFormatting>
  <conditionalFormatting sqref="A364:C376">
    <cfRule type="cellIs" dxfId="1516" priority="1369" operator="equal">
      <formula>"NCD-2001"</formula>
    </cfRule>
    <cfRule type="cellIs" dxfId="1515" priority="1370" operator="equal">
      <formula>"NBS-6259"</formula>
    </cfRule>
  </conditionalFormatting>
  <conditionalFormatting sqref="A389:C398 A403 C403 E417:P417 E418:Q418">
    <cfRule type="cellIs" dxfId="1514" priority="1171" operator="equal">
      <formula>"NCD-2001"</formula>
    </cfRule>
    <cfRule type="cellIs" dxfId="1513" priority="1172" operator="equal">
      <formula>"NBS-6259"</formula>
    </cfRule>
  </conditionalFormatting>
  <conditionalFormatting sqref="A400:C402">
    <cfRule type="cellIs" dxfId="1512" priority="1043" operator="equal">
      <formula>"NCD-2001"</formula>
    </cfRule>
    <cfRule type="cellIs" dxfId="1511" priority="1044" operator="equal">
      <formula>"NBS-6259"</formula>
    </cfRule>
  </conditionalFormatting>
  <conditionalFormatting sqref="A417:C423 A428 C428 A434:C436 E436:Q436">
    <cfRule type="cellIs" dxfId="1510" priority="879" operator="equal">
      <formula>"NCD-2001"</formula>
    </cfRule>
    <cfRule type="cellIs" dxfId="1509" priority="880" operator="equal">
      <formula>"NBS-6259"</formula>
    </cfRule>
  </conditionalFormatting>
  <conditionalFormatting sqref="A425:C427">
    <cfRule type="cellIs" dxfId="1508" priority="749" operator="equal">
      <formula>"NCD-2001"</formula>
    </cfRule>
    <cfRule type="cellIs" dxfId="1507" priority="750" operator="equal">
      <formula>"NBS-6259"</formula>
    </cfRule>
  </conditionalFormatting>
  <conditionalFormatting sqref="A441:C448 A453 C453">
    <cfRule type="cellIs" dxfId="1506" priority="569" operator="equal">
      <formula>"NCD-2001"</formula>
    </cfRule>
    <cfRule type="cellIs" dxfId="1505" priority="570" operator="equal">
      <formula>"NBS-6259"</formula>
    </cfRule>
  </conditionalFormatting>
  <conditionalFormatting sqref="A450:C452">
    <cfRule type="cellIs" dxfId="1504" priority="447" operator="equal">
      <formula>"NCD-2001"</formula>
    </cfRule>
    <cfRule type="cellIs" dxfId="1503" priority="448" operator="equal">
      <formula>"NBS-6259"</formula>
    </cfRule>
  </conditionalFormatting>
  <conditionalFormatting sqref="A79:O82">
    <cfRule type="cellIs" dxfId="1502" priority="5143" operator="equal">
      <formula>"NCD-2001"</formula>
    </cfRule>
    <cfRule type="cellIs" dxfId="1501" priority="5144" operator="equal">
      <formula>"NBS-6259"</formula>
    </cfRule>
  </conditionalFormatting>
  <conditionalFormatting sqref="A111:O112">
    <cfRule type="cellIs" dxfId="1500" priority="4865" operator="equal">
      <formula>"NCD-2001"</formula>
    </cfRule>
    <cfRule type="cellIs" dxfId="1499" priority="4866" operator="equal">
      <formula>"NBS-6259"</formula>
    </cfRule>
  </conditionalFormatting>
  <conditionalFormatting sqref="A139:O140">
    <cfRule type="cellIs" dxfId="1498" priority="4575" operator="equal">
      <formula>"NCD-2001"</formula>
    </cfRule>
    <cfRule type="cellIs" dxfId="1497" priority="4576" operator="equal">
      <formula>"NBS-6259"</formula>
    </cfRule>
  </conditionalFormatting>
  <conditionalFormatting sqref="A161:O162">
    <cfRule type="cellIs" dxfId="1496" priority="4309" operator="equal">
      <formula>"NCD-2001"</formula>
    </cfRule>
    <cfRule type="cellIs" dxfId="1495" priority="4310" operator="equal">
      <formula>"NBS-6259"</formula>
    </cfRule>
  </conditionalFormatting>
  <conditionalFormatting sqref="A183:O184">
    <cfRule type="cellIs" dxfId="1494" priority="4049" operator="equal">
      <formula>"NCD-2001"</formula>
    </cfRule>
    <cfRule type="cellIs" dxfId="1493" priority="4050" operator="equal">
      <formula>"NBS-6259"</formula>
    </cfRule>
  </conditionalFormatting>
  <conditionalFormatting sqref="A307:O308">
    <cfRule type="cellIs" dxfId="1492" priority="2463" operator="equal">
      <formula>"NCD-2001"</formula>
    </cfRule>
    <cfRule type="cellIs" dxfId="1491" priority="2464" operator="equal">
      <formula>"NBS-6259"</formula>
    </cfRule>
  </conditionalFormatting>
  <conditionalFormatting sqref="A415:O416">
    <cfRule type="cellIs" dxfId="1490" priority="1099" operator="equal">
      <formula>"NCD-2001"</formula>
    </cfRule>
    <cfRule type="cellIs" dxfId="1489" priority="1100" operator="equal">
      <formula>"NBS-6259"</formula>
    </cfRule>
  </conditionalFormatting>
  <conditionalFormatting sqref="A17:P18">
    <cfRule type="cellIs" dxfId="1488" priority="5921" operator="equal">
      <formula>"NCD-2001"</formula>
    </cfRule>
    <cfRule type="cellIs" dxfId="1487" priority="5922" operator="equal">
      <formula>"NBS-6259"</formula>
    </cfRule>
  </conditionalFormatting>
  <conditionalFormatting sqref="A37:P38">
    <cfRule type="cellIs" dxfId="1486" priority="5657" operator="equal">
      <formula>"NCD-2001"</formula>
    </cfRule>
    <cfRule type="cellIs" dxfId="1485" priority="5658" operator="equal">
      <formula>"NBS-6259"</formula>
    </cfRule>
  </conditionalFormatting>
  <conditionalFormatting sqref="A41:P41">
    <cfRule type="cellIs" dxfId="1484" priority="5747" operator="equal">
      <formula>"NCD-2001"</formula>
    </cfRule>
    <cfRule type="cellIs" dxfId="1483" priority="5748" operator="equal">
      <formula>"NBS-6259"</formula>
    </cfRule>
  </conditionalFormatting>
  <conditionalFormatting sqref="A56:P57">
    <cfRule type="cellIs" dxfId="1482" priority="5399" operator="equal">
      <formula>"NCD-2001"</formula>
    </cfRule>
    <cfRule type="cellIs" dxfId="1481" priority="5400" operator="equal">
      <formula>"NBS-6259"</formula>
    </cfRule>
  </conditionalFormatting>
  <conditionalFormatting sqref="A206:P207">
    <cfRule type="cellIs" dxfId="1480" priority="3717" operator="equal">
      <formula>"NCD-2001"</formula>
    </cfRule>
    <cfRule type="cellIs" dxfId="1479" priority="3718" operator="equal">
      <formula>"NBS-6259"</formula>
    </cfRule>
  </conditionalFormatting>
  <conditionalFormatting sqref="A414:P414">
    <cfRule type="cellIs" dxfId="1478" priority="307" operator="equal">
      <formula>"NCD-2001"</formula>
    </cfRule>
    <cfRule type="cellIs" dxfId="1477" priority="308" operator="equal">
      <formula>"NBS-6259"</formula>
    </cfRule>
  </conditionalFormatting>
  <conditionalFormatting sqref="A5:Q6">
    <cfRule type="cellIs" dxfId="1476" priority="171" operator="equal">
      <formula>"NCD-2001"</formula>
    </cfRule>
    <cfRule type="cellIs" dxfId="1475" priority="172" operator="equal">
      <formula>"NBS-6259"</formula>
    </cfRule>
  </conditionalFormatting>
  <conditionalFormatting sqref="A14:Q16">
    <cfRule type="cellIs" dxfId="1474" priority="5821" operator="equal">
      <formula>"NCD-2001"</formula>
    </cfRule>
    <cfRule type="cellIs" dxfId="1473" priority="5822" operator="equal">
      <formula>"NBS-6259"</formula>
    </cfRule>
  </conditionalFormatting>
  <conditionalFormatting sqref="A19:Q22">
    <cfRule type="cellIs" dxfId="1472" priority="5913" operator="equal">
      <formula>"NCD-2001"</formula>
    </cfRule>
    <cfRule type="cellIs" dxfId="1471" priority="5914" operator="equal">
      <formula>"NBS-6259"</formula>
    </cfRule>
  </conditionalFormatting>
  <conditionalFormatting sqref="A24:Q24">
    <cfRule type="cellIs" dxfId="1470" priority="5579" operator="equal">
      <formula>"NCD-2001"</formula>
    </cfRule>
    <cfRule type="cellIs" dxfId="1469" priority="5580" operator="equal">
      <formula>"NBS-6259"</formula>
    </cfRule>
  </conditionalFormatting>
  <conditionalFormatting sqref="A31:Q31 A32:C32">
    <cfRule type="cellIs" dxfId="1468" priority="5557" operator="equal">
      <formula>"NCD-2001"</formula>
    </cfRule>
    <cfRule type="cellIs" dxfId="1467" priority="5558" operator="equal">
      <formula>"NBS-6259"</formula>
    </cfRule>
  </conditionalFormatting>
  <conditionalFormatting sqref="A34:Q36">
    <cfRule type="cellIs" dxfId="1466" priority="5555" operator="equal">
      <formula>"NCD-2001"</formula>
    </cfRule>
    <cfRule type="cellIs" dxfId="1465" priority="5556" operator="equal">
      <formula>"NBS-6259"</formula>
    </cfRule>
  </conditionalFormatting>
  <conditionalFormatting sqref="A39:Q40">
    <cfRule type="cellIs" dxfId="1464" priority="5649" operator="equal">
      <formula>"NCD-2001"</formula>
    </cfRule>
    <cfRule type="cellIs" dxfId="1463" priority="5650" operator="equal">
      <formula>"NBS-6259"</formula>
    </cfRule>
  </conditionalFormatting>
  <conditionalFormatting sqref="A51:Q51">
    <cfRule type="cellIs" dxfId="1462" priority="5315" operator="equal">
      <formula>"NCD-2001"</formula>
    </cfRule>
    <cfRule type="cellIs" dxfId="1461" priority="5316" operator="equal">
      <formula>"NBS-6259"</formula>
    </cfRule>
  </conditionalFormatting>
  <conditionalFormatting sqref="A53:Q55">
    <cfRule type="cellIs" dxfId="1460" priority="5313" operator="equal">
      <formula>"NCD-2001"</formula>
    </cfRule>
    <cfRule type="cellIs" dxfId="1459" priority="5314" operator="equal">
      <formula>"NBS-6259"</formula>
    </cfRule>
  </conditionalFormatting>
  <conditionalFormatting sqref="A58:Q59">
    <cfRule type="cellIs" dxfId="1458" priority="5391" operator="equal">
      <formula>"NCD-2001"</formula>
    </cfRule>
    <cfRule type="cellIs" dxfId="1457" priority="5392" operator="equal">
      <formula>"NBS-6259"</formula>
    </cfRule>
  </conditionalFormatting>
  <conditionalFormatting sqref="A76:Q78">
    <cfRule type="cellIs" dxfId="1456" priority="5043" operator="equal">
      <formula>"NCD-2001"</formula>
    </cfRule>
    <cfRule type="cellIs" dxfId="1455" priority="5044" operator="equal">
      <formula>"NBS-6259"</formula>
    </cfRule>
  </conditionalFormatting>
  <conditionalFormatting sqref="A105:Q107 A133:Q135 A155:Q157 A177:Q179 A199:Q201 A255:Q257 A277:Q279 A300:Q302 A321:Q323 A377:Q379 A404:Q406 A429:Q431 A454:Q456">
    <cfRule type="cellIs" dxfId="1454" priority="341" operator="equal">
      <formula>"NCD-2001"</formula>
    </cfRule>
    <cfRule type="cellIs" dxfId="1453" priority="342" operator="equal">
      <formula>"NBS-6259"</formula>
    </cfRule>
  </conditionalFormatting>
  <conditionalFormatting sqref="A151:Q152">
    <cfRule type="cellIs" dxfId="1452" priority="4221" operator="equal">
      <formula>"NCD-2001"</formula>
    </cfRule>
    <cfRule type="cellIs" dxfId="1451" priority="4222" operator="equal">
      <formula>"NBS-6259"</formula>
    </cfRule>
  </conditionalFormatting>
  <conditionalFormatting sqref="A165:Q165 A176 C176 E185:P185">
    <cfRule type="cellIs" dxfId="1450" priority="4133" operator="equal">
      <formula>"NCD-2001"</formula>
    </cfRule>
    <cfRule type="cellIs" dxfId="1449" priority="4134" operator="equal">
      <formula>"NBS-6259"</formula>
    </cfRule>
  </conditionalFormatting>
  <conditionalFormatting sqref="A229:Q231">
    <cfRule type="cellIs" dxfId="1448" priority="201" operator="equal">
      <formula>"NCD-2001"</formula>
    </cfRule>
    <cfRule type="cellIs" dxfId="1447" priority="202" operator="equal">
      <formula>"NBS-6259"</formula>
    </cfRule>
  </conditionalFormatting>
  <conditionalFormatting sqref="A236:Q237">
    <cfRule type="cellIs" dxfId="1446" priority="3399" operator="equal">
      <formula>"NCD-2001"</formula>
    </cfRule>
    <cfRule type="cellIs" dxfId="1445" priority="3400" operator="equal">
      <formula>"NBS-6259"</formula>
    </cfRule>
  </conditionalFormatting>
  <conditionalFormatting sqref="A262:Q263">
    <cfRule type="cellIs" dxfId="1444" priority="3051" operator="equal">
      <formula>"NCD-2001"</formula>
    </cfRule>
    <cfRule type="cellIs" dxfId="1443" priority="3052" operator="equal">
      <formula>"NBS-6259"</formula>
    </cfRule>
  </conditionalFormatting>
  <conditionalFormatting sqref="A284:Q285">
    <cfRule type="cellIs" dxfId="1442" priority="2757" operator="equal">
      <formula>"NCD-2001"</formula>
    </cfRule>
    <cfRule type="cellIs" dxfId="1441" priority="2758" operator="equal">
      <formula>"NBS-6259"</formula>
    </cfRule>
  </conditionalFormatting>
  <conditionalFormatting sqref="A333:Q334">
    <cfRule type="cellIs" dxfId="1440" priority="2127" operator="equal">
      <formula>"NCD-2001"</formula>
    </cfRule>
    <cfRule type="cellIs" dxfId="1439" priority="2128" operator="equal">
      <formula>"NBS-6259"</formula>
    </cfRule>
  </conditionalFormatting>
  <conditionalFormatting sqref="A348:Q350">
    <cfRule type="cellIs" dxfId="1438" priority="203" operator="equal">
      <formula>"NCD-2001"</formula>
    </cfRule>
    <cfRule type="cellIs" dxfId="1437" priority="204" operator="equal">
      <formula>"NBS-6259"</formula>
    </cfRule>
  </conditionalFormatting>
  <conditionalFormatting sqref="A360:Q361">
    <cfRule type="cellIs" dxfId="1436" priority="1763" operator="equal">
      <formula>"NCD-2001"</formula>
    </cfRule>
    <cfRule type="cellIs" dxfId="1435" priority="1764" operator="equal">
      <formula>"NBS-6259"</formula>
    </cfRule>
  </conditionalFormatting>
  <conditionalFormatting sqref="A387:Q388">
    <cfRule type="cellIs" dxfId="1434" priority="1417" operator="equal">
      <formula>"NCD-2001"</formula>
    </cfRule>
    <cfRule type="cellIs" dxfId="1433" priority="1418" operator="equal">
      <formula>"NBS-6259"</formula>
    </cfRule>
  </conditionalFormatting>
  <conditionalFormatting sqref="A4:Y4">
    <cfRule type="cellIs" dxfId="1432" priority="5787" operator="equal">
      <formula>"NCD-2001"</formula>
    </cfRule>
    <cfRule type="cellIs" dxfId="1431" priority="5788" operator="equal">
      <formula>"NBS-6259"</formula>
    </cfRule>
  </conditionalFormatting>
  <conditionalFormatting sqref="B30:B33">
    <cfRule type="cellIs" dxfId="1430" priority="5559" operator="equal">
      <formula>"NCD-2001"</formula>
    </cfRule>
    <cfRule type="cellIs" dxfId="1429" priority="5560" operator="equal">
      <formula>"NBS-6259"</formula>
    </cfRule>
  </conditionalFormatting>
  <conditionalFormatting sqref="B50:B52">
    <cfRule type="cellIs" dxfId="1428" priority="5317" operator="equal">
      <formula>"NCD-2001"</formula>
    </cfRule>
    <cfRule type="cellIs" dxfId="1427" priority="5318" operator="equal">
      <formula>"NBS-6259"</formula>
    </cfRule>
  </conditionalFormatting>
  <conditionalFormatting sqref="B71:B75">
    <cfRule type="cellIs" dxfId="1426" priority="5053" operator="equal">
      <formula>"NCD-2001"</formula>
    </cfRule>
    <cfRule type="cellIs" dxfId="1425" priority="5054" operator="equal">
      <formula>"NBS-6259"</formula>
    </cfRule>
  </conditionalFormatting>
  <conditionalFormatting sqref="B128:B132">
    <cfRule type="cellIs" dxfId="1424" priority="4487" operator="equal">
      <formula>"NCD-2001"</formula>
    </cfRule>
    <cfRule type="cellIs" dxfId="1423" priority="4488" operator="equal">
      <formula>"NBS-6259"</formula>
    </cfRule>
  </conditionalFormatting>
  <conditionalFormatting sqref="B150:B154">
    <cfRule type="cellIs" dxfId="1422" priority="4223" operator="equal">
      <formula>"NCD-2001"</formula>
    </cfRule>
    <cfRule type="cellIs" dxfId="1421" priority="4224" operator="equal">
      <formula>"NBS-6259"</formula>
    </cfRule>
  </conditionalFormatting>
  <conditionalFormatting sqref="B172:B176">
    <cfRule type="cellIs" dxfId="1420" priority="3963" operator="equal">
      <formula>"NCD-2001"</formula>
    </cfRule>
    <cfRule type="cellIs" dxfId="1419" priority="3964" operator="equal">
      <formula>"NBS-6259"</formula>
    </cfRule>
  </conditionalFormatting>
  <conditionalFormatting sqref="B272:B276">
    <cfRule type="cellIs" dxfId="1418" priority="2681" operator="equal">
      <formula>"NCD-2001"</formula>
    </cfRule>
    <cfRule type="cellIs" dxfId="1417" priority="2682" operator="equal">
      <formula>"NBS-6259"</formula>
    </cfRule>
  </conditionalFormatting>
  <conditionalFormatting sqref="B295:B299">
    <cfRule type="cellIs" dxfId="1416" priority="2379" operator="equal">
      <formula>"NCD-2001"</formula>
    </cfRule>
    <cfRule type="cellIs" dxfId="1415" priority="2380" operator="equal">
      <formula>"NBS-6259"</formula>
    </cfRule>
  </conditionalFormatting>
  <conditionalFormatting sqref="B316:B320">
    <cfRule type="cellIs" dxfId="1414" priority="2039" operator="equal">
      <formula>"NCD-2001"</formula>
    </cfRule>
    <cfRule type="cellIs" dxfId="1413" priority="2040" operator="equal">
      <formula>"NBS-6259"</formula>
    </cfRule>
  </conditionalFormatting>
  <conditionalFormatting sqref="B343:B347">
    <cfRule type="cellIs" dxfId="1412" priority="1703" operator="equal">
      <formula>"NCD-2001"</formula>
    </cfRule>
    <cfRule type="cellIs" dxfId="1411" priority="1704" operator="equal">
      <formula>"NBS-6259"</formula>
    </cfRule>
  </conditionalFormatting>
  <conditionalFormatting sqref="B399:B403">
    <cfRule type="cellIs" dxfId="1410" priority="1045" operator="equal">
      <formula>"NCD-2001"</formula>
    </cfRule>
    <cfRule type="cellIs" dxfId="1409" priority="1046" operator="equal">
      <formula>"NBS-6259"</formula>
    </cfRule>
  </conditionalFormatting>
  <conditionalFormatting sqref="B424:B428">
    <cfRule type="cellIs" dxfId="1408" priority="751" operator="equal">
      <formula>"NCD-2001"</formula>
    </cfRule>
    <cfRule type="cellIs" dxfId="1407" priority="752" operator="equal">
      <formula>"NBS-6259"</formula>
    </cfRule>
  </conditionalFormatting>
  <conditionalFormatting sqref="B449:B453">
    <cfRule type="cellIs" dxfId="1406" priority="449" operator="equal">
      <formula>"NCD-2001"</formula>
    </cfRule>
    <cfRule type="cellIs" dxfId="1405" priority="450" operator="equal">
      <formula>"NBS-6259"</formula>
    </cfRule>
  </conditionalFormatting>
  <conditionalFormatting sqref="B9:C10">
    <cfRule type="cellIs" dxfId="1404" priority="5863" operator="equal">
      <formula>"NCD-2001"</formula>
    </cfRule>
    <cfRule type="cellIs" dxfId="1403" priority="5864" operator="equal">
      <formula>"NBS-6259"</formula>
    </cfRule>
  </conditionalFormatting>
  <conditionalFormatting sqref="B49:C49">
    <cfRule type="cellIs" dxfId="1402" priority="5353" operator="equal">
      <formula>"NCD-2001"</formula>
    </cfRule>
    <cfRule type="cellIs" dxfId="1401" priority="5354" operator="equal">
      <formula>"NBS-6259"</formula>
    </cfRule>
  </conditionalFormatting>
  <conditionalFormatting sqref="B219:C223">
    <cfRule type="cellIs" dxfId="1400" priority="3349" operator="equal">
      <formula>"NCD-2001"</formula>
    </cfRule>
    <cfRule type="cellIs" dxfId="1399" priority="3350" operator="equal">
      <formula>"NBS-6259"</formula>
    </cfRule>
  </conditionalFormatting>
  <conditionalFormatting sqref="B249:C249">
    <cfRule type="cellIs" dxfId="1398" priority="3013" operator="equal">
      <formula>"NCD-2001"</formula>
    </cfRule>
    <cfRule type="cellIs" dxfId="1397" priority="3014" operator="equal">
      <formula>"NBS-6259"</formula>
    </cfRule>
  </conditionalFormatting>
  <conditionalFormatting sqref="B269:C270">
    <cfRule type="cellIs" dxfId="1396" priority="2715" operator="equal">
      <formula>"NCD-2001"</formula>
    </cfRule>
    <cfRule type="cellIs" dxfId="1395" priority="2716" operator="equal">
      <formula>"NBS-6259"</formula>
    </cfRule>
  </conditionalFormatting>
  <conditionalFormatting sqref="B292:C293">
    <cfRule type="cellIs" dxfId="1394" priority="2415" operator="equal">
      <formula>"NCD-2001"</formula>
    </cfRule>
    <cfRule type="cellIs" dxfId="1393" priority="2416" operator="equal">
      <formula>"NBS-6259"</formula>
    </cfRule>
  </conditionalFormatting>
  <conditionalFormatting sqref="B314:C315">
    <cfRule type="cellIs" dxfId="1392" priority="2073" operator="equal">
      <formula>"NCD-2001"</formula>
    </cfRule>
    <cfRule type="cellIs" dxfId="1391" priority="2074" operator="equal">
      <formula>"NBS-6259"</formula>
    </cfRule>
  </conditionalFormatting>
  <conditionalFormatting sqref="B340:C341">
    <cfRule type="cellIs" dxfId="1390" priority="1709" operator="equal">
      <formula>"NCD-2001"</formula>
    </cfRule>
    <cfRule type="cellIs" dxfId="1389" priority="1710" operator="equal">
      <formula>"NBS-6259"</formula>
    </cfRule>
  </conditionalFormatting>
  <conditionalFormatting sqref="B371:C371">
    <cfRule type="cellIs" dxfId="1388" priority="1379" operator="equal">
      <formula>"NCD-2001"</formula>
    </cfRule>
    <cfRule type="cellIs" dxfId="1387" priority="1380" operator="equal">
      <formula>"NBS-6259"</formula>
    </cfRule>
  </conditionalFormatting>
  <conditionalFormatting sqref="B396:C397">
    <cfRule type="cellIs" dxfId="1386" priority="1051" operator="equal">
      <formula>"NCD-2001"</formula>
    </cfRule>
    <cfRule type="cellIs" dxfId="1385" priority="1052" operator="equal">
      <formula>"NBS-6259"</formula>
    </cfRule>
  </conditionalFormatting>
  <conditionalFormatting sqref="B421:C422 E421:Q422">
    <cfRule type="cellIs" dxfId="1384" priority="759" operator="equal">
      <formula>"NCD-2001"</formula>
    </cfRule>
    <cfRule type="cellIs" dxfId="1383" priority="760" operator="equal">
      <formula>"NBS-6259"</formula>
    </cfRule>
  </conditionalFormatting>
  <conditionalFormatting sqref="B446:C447">
    <cfRule type="cellIs" dxfId="1382" priority="457" operator="equal">
      <formula>"NCD-2001"</formula>
    </cfRule>
    <cfRule type="cellIs" dxfId="1381" priority="458" operator="equal">
      <formula>"NBS-6259"</formula>
    </cfRule>
  </conditionalFormatting>
  <conditionalFormatting sqref="B108:D108 B109:C109">
    <cfRule type="cellIs" dxfId="1380" priority="4911" operator="equal">
      <formula>"NCD-2001"</formula>
    </cfRule>
    <cfRule type="cellIs" dxfId="1379" priority="4912" operator="equal">
      <formula>"NBS-6259"</formula>
    </cfRule>
  </conditionalFormatting>
  <conditionalFormatting sqref="B136:D136 B137:C137">
    <cfRule type="cellIs" dxfId="1378" priority="4613" operator="equal">
      <formula>"NCD-2001"</formula>
    </cfRule>
    <cfRule type="cellIs" dxfId="1377" priority="4614" operator="equal">
      <formula>"NBS-6259"</formula>
    </cfRule>
  </conditionalFormatting>
  <conditionalFormatting sqref="B158:D158 B159:C159">
    <cfRule type="cellIs" dxfId="1376" priority="4347" operator="equal">
      <formula>"NCD-2001"</formula>
    </cfRule>
    <cfRule type="cellIs" dxfId="1375" priority="4348" operator="equal">
      <formula>"NBS-6259"</formula>
    </cfRule>
  </conditionalFormatting>
  <conditionalFormatting sqref="B180:D180 B181:C181">
    <cfRule type="cellIs" dxfId="1374" priority="4087" operator="equal">
      <formula>"NCD-2001"</formula>
    </cfRule>
    <cfRule type="cellIs" dxfId="1373" priority="4088" operator="equal">
      <formula>"NBS-6259"</formula>
    </cfRule>
  </conditionalFormatting>
  <conditionalFormatting sqref="B202:D202 B203:C203">
    <cfRule type="cellIs" dxfId="1372" priority="3761" operator="equal">
      <formula>"NCD-2001"</formula>
    </cfRule>
    <cfRule type="cellIs" dxfId="1371" priority="3762" operator="equal">
      <formula>"NBS-6259"</formula>
    </cfRule>
  </conditionalFormatting>
  <conditionalFormatting sqref="B232:D232 B233:C233">
    <cfRule type="cellIs" dxfId="1370" priority="3443" operator="equal">
      <formula>"NCD-2001"</formula>
    </cfRule>
    <cfRule type="cellIs" dxfId="1369" priority="3444" operator="equal">
      <formula>"NBS-6259"</formula>
    </cfRule>
  </conditionalFormatting>
  <conditionalFormatting sqref="B258:D258 B259:C259">
    <cfRule type="cellIs" dxfId="1368" priority="3095" operator="equal">
      <formula>"NCD-2001"</formula>
    </cfRule>
    <cfRule type="cellIs" dxfId="1367" priority="3096" operator="equal">
      <formula>"NBS-6259"</formula>
    </cfRule>
  </conditionalFormatting>
  <conditionalFormatting sqref="B280:D280 B281:C281">
    <cfRule type="cellIs" dxfId="1366" priority="2801" operator="equal">
      <formula>"NCD-2001"</formula>
    </cfRule>
    <cfRule type="cellIs" dxfId="1365" priority="2802" operator="equal">
      <formula>"NBS-6259"</formula>
    </cfRule>
  </conditionalFormatting>
  <conditionalFormatting sqref="B303:D303 B304:C304">
    <cfRule type="cellIs" dxfId="1364" priority="2509" operator="equal">
      <formula>"NCD-2001"</formula>
    </cfRule>
    <cfRule type="cellIs" dxfId="1363" priority="2510" operator="equal">
      <formula>"NBS-6259"</formula>
    </cfRule>
  </conditionalFormatting>
  <conditionalFormatting sqref="B324:D324 B325:C325">
    <cfRule type="cellIs" dxfId="1362" priority="2171" operator="equal">
      <formula>"NCD-2001"</formula>
    </cfRule>
    <cfRule type="cellIs" dxfId="1361" priority="2172" operator="equal">
      <formula>"NBS-6259"</formula>
    </cfRule>
  </conditionalFormatting>
  <conditionalFormatting sqref="B351:D351 B352:C352">
    <cfRule type="cellIs" dxfId="1360" priority="1807" operator="equal">
      <formula>"NCD-2001"</formula>
    </cfRule>
    <cfRule type="cellIs" dxfId="1359" priority="1808" operator="equal">
      <formula>"NBS-6259"</formula>
    </cfRule>
  </conditionalFormatting>
  <conditionalFormatting sqref="B380:D380 B381:C381">
    <cfRule type="cellIs" dxfId="1358" priority="1461" operator="equal">
      <formula>"NCD-2001"</formula>
    </cfRule>
    <cfRule type="cellIs" dxfId="1357" priority="1462" operator="equal">
      <formula>"NBS-6259"</formula>
    </cfRule>
  </conditionalFormatting>
  <conditionalFormatting sqref="B407:D407 B408:C408">
    <cfRule type="cellIs" dxfId="1356" priority="1137" operator="equal">
      <formula>"NCD-2001"</formula>
    </cfRule>
    <cfRule type="cellIs" dxfId="1355" priority="1138" operator="equal">
      <formula>"NBS-6259"</formula>
    </cfRule>
  </conditionalFormatting>
  <conditionalFormatting sqref="B432:D432 B433:C433">
    <cfRule type="cellIs" dxfId="1354" priority="845" operator="equal">
      <formula>"NCD-2001"</formula>
    </cfRule>
    <cfRule type="cellIs" dxfId="1353" priority="846" operator="equal">
      <formula>"NBS-6259"</formula>
    </cfRule>
  </conditionalFormatting>
  <conditionalFormatting sqref="B457:D457 B458:C458">
    <cfRule type="cellIs" dxfId="1352" priority="543" operator="equal">
      <formula>"NCD-2001"</formula>
    </cfRule>
    <cfRule type="cellIs" dxfId="1351" priority="544" operator="equal">
      <formula>"NBS-6259"</formula>
    </cfRule>
  </conditionalFormatting>
  <conditionalFormatting sqref="B11:Q13">
    <cfRule type="cellIs" dxfId="1350" priority="287" operator="equal">
      <formula>"NCD-2001"</formula>
    </cfRule>
    <cfRule type="cellIs" dxfId="1349" priority="288" operator="equal">
      <formula>"NBS-6259"</formula>
    </cfRule>
  </conditionalFormatting>
  <conditionalFormatting sqref="C71:C72 A71:A73">
    <cfRule type="cellIs" dxfId="1348" priority="5235" operator="equal">
      <formula>"NCD-2001"</formula>
    </cfRule>
    <cfRule type="cellIs" dxfId="1347" priority="5236" operator="equal">
      <formula>"NBS-6259"</formula>
    </cfRule>
  </conditionalFormatting>
  <conditionalFormatting sqref="C150 E150:Q150 A150:A152">
    <cfRule type="cellIs" dxfId="1346" priority="4383" operator="equal">
      <formula>"NCD-2001"</formula>
    </cfRule>
    <cfRule type="cellIs" dxfId="1345" priority="4384" operator="equal">
      <formula>"NBS-6259"</formula>
    </cfRule>
  </conditionalFormatting>
  <conditionalFormatting sqref="C32:Q33">
    <cfRule type="cellIs" dxfId="1344" priority="61" operator="equal">
      <formula>"NCD-2001"</formula>
    </cfRule>
    <cfRule type="cellIs" dxfId="1343" priority="62" operator="equal">
      <formula>"NBS-6259"</formula>
    </cfRule>
  </conditionalFormatting>
  <conditionalFormatting sqref="C52:Q52">
    <cfRule type="cellIs" dxfId="1342" priority="5367" operator="equal">
      <formula>"NCD-2001"</formula>
    </cfRule>
    <cfRule type="cellIs" dxfId="1341" priority="5368" operator="equal">
      <formula>"NBS-6259"</formula>
    </cfRule>
  </conditionalFormatting>
  <conditionalFormatting sqref="C128:Q128 A128:A130 C129:C130">
    <cfRule type="cellIs" dxfId="1340" priority="4655" operator="equal">
      <formula>"NCD-2001"</formula>
    </cfRule>
    <cfRule type="cellIs" dxfId="1339" priority="4656" operator="equal">
      <formula>"NBS-6259"</formula>
    </cfRule>
  </conditionalFormatting>
  <conditionalFormatting sqref="D21:D30 D41:D50 D60:D72 D83:D104 D129:Q132 D141:D150 D163:D176 A185:D198 D208:D228 D264:D276 D286:D299 D309:D320 D335:D347 D362:D376 D389:D403 D417:D428 D441:Q453 A466:Q471">
    <cfRule type="cellIs" dxfId="1338" priority="65" operator="equal">
      <formula>"NCD-2001"</formula>
    </cfRule>
    <cfRule type="cellIs" dxfId="1337" priority="66" operator="equal">
      <formula>"NBS-6259"</formula>
    </cfRule>
  </conditionalFormatting>
  <conditionalFormatting sqref="D109:D110 D137:D138 D159:D160 D181:D182 D233:D235">
    <cfRule type="cellIs" dxfId="1336" priority="383" operator="equal">
      <formula>"NCD-2001"</formula>
    </cfRule>
    <cfRule type="cellIs" dxfId="1335" priority="384" operator="equal">
      <formula>"NBS-6259"</formula>
    </cfRule>
  </conditionalFormatting>
  <conditionalFormatting sqref="D113:D127 D238:D254 D408:D411 D433:D436 D458:D461">
    <cfRule type="cellIs" dxfId="1334" priority="273" operator="equal">
      <formula>"NCD-2001"</formula>
    </cfRule>
    <cfRule type="cellIs" dxfId="1333" priority="274" operator="equal">
      <formula>"NBS-6259"</formula>
    </cfRule>
  </conditionalFormatting>
  <conditionalFormatting sqref="D203:D205 D325:D332">
    <cfRule type="cellIs" dxfId="1332" priority="361" operator="equal">
      <formula>"NCD-2001"</formula>
    </cfRule>
    <cfRule type="cellIs" dxfId="1331" priority="362" operator="equal">
      <formula>"NBS-6259"</formula>
    </cfRule>
  </conditionalFormatting>
  <conditionalFormatting sqref="D259:D261 D281:D283 D304:D306">
    <cfRule type="cellIs" dxfId="1330" priority="381" operator="equal">
      <formula>"NCD-2001"</formula>
    </cfRule>
    <cfRule type="cellIs" dxfId="1329" priority="382" operator="equal">
      <formula>"NBS-6259"</formula>
    </cfRule>
  </conditionalFormatting>
  <conditionalFormatting sqref="D352:D359 D381:D386 A437:Q440 A461:Y465">
    <cfRule type="cellIs" dxfId="1328" priority="281" operator="equal">
      <formula>"NCD-2001"</formula>
    </cfRule>
    <cfRule type="cellIs" dxfId="1327" priority="282" operator="equal">
      <formula>"NBS-6259"</formula>
    </cfRule>
  </conditionalFormatting>
  <conditionalFormatting sqref="D5:Q10">
    <cfRule type="cellIs" dxfId="1326" priority="5799" operator="equal">
      <formula>"NCD-2001"</formula>
    </cfRule>
    <cfRule type="cellIs" dxfId="1325" priority="5800" operator="equal">
      <formula>"NBS-6259"</formula>
    </cfRule>
  </conditionalFormatting>
  <conditionalFormatting sqref="D74:Q75">
    <cfRule type="cellIs" dxfId="1324" priority="197" operator="equal">
      <formula>"NCD-2001"</formula>
    </cfRule>
    <cfRule type="cellIs" dxfId="1323" priority="198" operator="equal">
      <formula>"NBS-6259"</formula>
    </cfRule>
  </conditionalFormatting>
  <conditionalFormatting sqref="D153:Q154">
    <cfRule type="cellIs" dxfId="1322" priority="193" operator="equal">
      <formula>"NCD-2001"</formula>
    </cfRule>
    <cfRule type="cellIs" dxfId="1321" priority="194" operator="equal">
      <formula>"NBS-6259"</formula>
    </cfRule>
  </conditionalFormatting>
  <conditionalFormatting sqref="E5:N7">
    <cfRule type="cellIs" dxfId="1320" priority="5791" operator="equal">
      <formula>"NCD-2001"</formula>
    </cfRule>
    <cfRule type="cellIs" dxfId="1319" priority="5792" operator="equal">
      <formula>"NBS-6259"</formula>
    </cfRule>
  </conditionalFormatting>
  <conditionalFormatting sqref="E23:N29">
    <cfRule type="cellIs" dxfId="1318" priority="5525" operator="equal">
      <formula>"NCD-2001"</formula>
    </cfRule>
    <cfRule type="cellIs" dxfId="1317" priority="5526" operator="equal">
      <formula>"NBS-6259"</formula>
    </cfRule>
  </conditionalFormatting>
  <conditionalFormatting sqref="E85:N100">
    <cfRule type="cellIs" dxfId="1316" priority="4769" operator="equal">
      <formula>"NCD-2001"</formula>
    </cfRule>
    <cfRule type="cellIs" dxfId="1315" priority="4770" operator="equal">
      <formula>"NBS-6259"</formula>
    </cfRule>
  </conditionalFormatting>
  <conditionalFormatting sqref="E143:N149">
    <cfRule type="cellIs" dxfId="1314" priority="4185" operator="equal">
      <formula>"NCD-2001"</formula>
    </cfRule>
    <cfRule type="cellIs" dxfId="1313" priority="4186" operator="equal">
      <formula>"NBS-6259"</formula>
    </cfRule>
  </conditionalFormatting>
  <conditionalFormatting sqref="E165:N168">
    <cfRule type="cellIs" dxfId="1312" priority="3851" operator="equal">
      <formula>"NCD-2001"</formula>
    </cfRule>
    <cfRule type="cellIs" dxfId="1311" priority="3852" operator="equal">
      <formula>"NBS-6259"</formula>
    </cfRule>
  </conditionalFormatting>
  <conditionalFormatting sqref="E244:N250">
    <cfRule type="cellIs" dxfId="1310" priority="2881" operator="equal">
      <formula>"NCD-2001"</formula>
    </cfRule>
    <cfRule type="cellIs" dxfId="1309" priority="2882" operator="equal">
      <formula>"NBS-6259"</formula>
    </cfRule>
  </conditionalFormatting>
  <conditionalFormatting sqref="E265:N271">
    <cfRule type="cellIs" dxfId="1308" priority="2603" operator="equal">
      <formula>"NCD-2001"</formula>
    </cfRule>
    <cfRule type="cellIs" dxfId="1307" priority="2604" operator="equal">
      <formula>"NBS-6259"</formula>
    </cfRule>
  </conditionalFormatting>
  <conditionalFormatting sqref="E287:N294">
    <cfRule type="cellIs" dxfId="1306" priority="2269" operator="equal">
      <formula>"NCD-2001"</formula>
    </cfRule>
    <cfRule type="cellIs" dxfId="1305" priority="2270" operator="equal">
      <formula>"NBS-6259"</formula>
    </cfRule>
  </conditionalFormatting>
  <conditionalFormatting sqref="E419:N423">
    <cfRule type="cellIs" dxfId="1304" priority="695" operator="equal">
      <formula>"NCD-2001"</formula>
    </cfRule>
    <cfRule type="cellIs" dxfId="1303" priority="696" operator="equal">
      <formula>"NBS-6259"</formula>
    </cfRule>
  </conditionalFormatting>
  <conditionalFormatting sqref="E258:O261">
    <cfRule type="cellIs" dxfId="1302" priority="3069" operator="equal">
      <formula>"NCD-2001"</formula>
    </cfRule>
    <cfRule type="cellIs" dxfId="1301" priority="3070" operator="equal">
      <formula>"NBS-6259"</formula>
    </cfRule>
  </conditionalFormatting>
  <conditionalFormatting sqref="E407:O408">
    <cfRule type="cellIs" dxfId="1300" priority="1111" operator="equal">
      <formula>"NCD-2001"</formula>
    </cfRule>
    <cfRule type="cellIs" dxfId="1299" priority="1112" operator="equal">
      <formula>"NBS-6259"</formula>
    </cfRule>
  </conditionalFormatting>
  <conditionalFormatting sqref="E432:O433">
    <cfRule type="cellIs" dxfId="1298" priority="819" operator="equal">
      <formula>"NCD-2001"</formula>
    </cfRule>
    <cfRule type="cellIs" dxfId="1297" priority="820" operator="equal">
      <formula>"NBS-6259"</formula>
    </cfRule>
  </conditionalFormatting>
  <conditionalFormatting sqref="E457:O458">
    <cfRule type="cellIs" dxfId="1296" priority="517" operator="equal">
      <formula>"NCD-2001"</formula>
    </cfRule>
    <cfRule type="cellIs" dxfId="1295" priority="518" operator="equal">
      <formula>"NBS-6259"</formula>
    </cfRule>
  </conditionalFormatting>
  <conditionalFormatting sqref="E60:P60">
    <cfRule type="cellIs" dxfId="1294" priority="5493" operator="equal">
      <formula>"NCD-2001"</formula>
    </cfRule>
    <cfRule type="cellIs" dxfId="1293" priority="5494" operator="equal">
      <formula>"NBS-6259"</formula>
    </cfRule>
  </conditionalFormatting>
  <conditionalFormatting sqref="E101:P101">
    <cfRule type="cellIs" dxfId="1292" priority="4965" operator="equal">
      <formula>"NCD-2001"</formula>
    </cfRule>
    <cfRule type="cellIs" dxfId="1291" priority="4966" operator="equal">
      <formula>"NBS-6259"</formula>
    </cfRule>
  </conditionalFormatting>
  <conditionalFormatting sqref="E108:P109">
    <cfRule type="cellIs" dxfId="1290" priority="4877" operator="equal">
      <formula>"NCD-2001"</formula>
    </cfRule>
    <cfRule type="cellIs" dxfId="1289" priority="4878" operator="equal">
      <formula>"NBS-6259"</formula>
    </cfRule>
  </conditionalFormatting>
  <conditionalFormatting sqref="E120:P120">
    <cfRule type="cellIs" dxfId="1288" priority="4509" operator="equal">
      <formula>"NCD-2001"</formula>
    </cfRule>
    <cfRule type="cellIs" dxfId="1287" priority="4510" operator="equal">
      <formula>"NBS-6259"</formula>
    </cfRule>
  </conditionalFormatting>
  <conditionalFormatting sqref="E136:P137">
    <cfRule type="cellIs" dxfId="1286" priority="4587" operator="equal">
      <formula>"NCD-2001"</formula>
    </cfRule>
    <cfRule type="cellIs" dxfId="1285" priority="4588" operator="equal">
      <formula>"NBS-6259"</formula>
    </cfRule>
  </conditionalFormatting>
  <conditionalFormatting sqref="E144:P145">
    <cfRule type="cellIs" dxfId="1284" priority="4247" operator="equal">
      <formula>"NCD-2001"</formula>
    </cfRule>
    <cfRule type="cellIs" dxfId="1283" priority="4248" operator="equal">
      <formula>"NBS-6259"</formula>
    </cfRule>
  </conditionalFormatting>
  <conditionalFormatting sqref="E158:P159">
    <cfRule type="cellIs" dxfId="1282" priority="4321" operator="equal">
      <formula>"NCD-2001"</formula>
    </cfRule>
    <cfRule type="cellIs" dxfId="1281" priority="4322" operator="equal">
      <formula>"NBS-6259"</formula>
    </cfRule>
  </conditionalFormatting>
  <conditionalFormatting sqref="E180:P181">
    <cfRule type="cellIs" dxfId="1280" priority="4061" operator="equal">
      <formula>"NCD-2001"</formula>
    </cfRule>
    <cfRule type="cellIs" dxfId="1279" priority="4062" operator="equal">
      <formula>"NBS-6259"</formula>
    </cfRule>
  </conditionalFormatting>
  <conditionalFormatting sqref="E202:P203">
    <cfRule type="cellIs" dxfId="1278" priority="3735" operator="equal">
      <formula>"NCD-2001"</formula>
    </cfRule>
    <cfRule type="cellIs" dxfId="1277" priority="3736" operator="equal">
      <formula>"NBS-6259"</formula>
    </cfRule>
  </conditionalFormatting>
  <conditionalFormatting sqref="E208:P209">
    <cfRule type="cellIs" dxfId="1276" priority="3807" operator="equal">
      <formula>"NCD-2001"</formula>
    </cfRule>
    <cfRule type="cellIs" dxfId="1275" priority="3808" operator="equal">
      <formula>"NBS-6259"</formula>
    </cfRule>
  </conditionalFormatting>
  <conditionalFormatting sqref="E232:P233">
    <cfRule type="cellIs" dxfId="1274" priority="3417" operator="equal">
      <formula>"NCD-2001"</formula>
    </cfRule>
    <cfRule type="cellIs" dxfId="1273" priority="3418" operator="equal">
      <formula>"NBS-6259"</formula>
    </cfRule>
  </conditionalFormatting>
  <conditionalFormatting sqref="E266:P267">
    <cfRule type="cellIs" dxfId="1272" priority="2609" operator="equal">
      <formula>"NCD-2001"</formula>
    </cfRule>
    <cfRule type="cellIs" dxfId="1271" priority="2610" operator="equal">
      <formula>"NBS-6259"</formula>
    </cfRule>
  </conditionalFormatting>
  <conditionalFormatting sqref="E280:P281">
    <cfRule type="cellIs" dxfId="1270" priority="2775" operator="equal">
      <formula>"NCD-2001"</formula>
    </cfRule>
    <cfRule type="cellIs" dxfId="1269" priority="2776" operator="equal">
      <formula>"NBS-6259"</formula>
    </cfRule>
  </conditionalFormatting>
  <conditionalFormatting sqref="E303:P306">
    <cfRule type="cellIs" dxfId="1268" priority="2369" operator="equal">
      <formula>"NCD-2001"</formula>
    </cfRule>
    <cfRule type="cellIs" dxfId="1267" priority="2370" operator="equal">
      <formula>"NBS-6259"</formula>
    </cfRule>
  </conditionalFormatting>
  <conditionalFormatting sqref="E324:P325">
    <cfRule type="cellIs" dxfId="1266" priority="2145" operator="equal">
      <formula>"NCD-2001"</formula>
    </cfRule>
    <cfRule type="cellIs" dxfId="1265" priority="2146" operator="equal">
      <formula>"NBS-6259"</formula>
    </cfRule>
  </conditionalFormatting>
  <conditionalFormatting sqref="E351:P352">
    <cfRule type="cellIs" dxfId="1264" priority="1781" operator="equal">
      <formula>"NCD-2001"</formula>
    </cfRule>
    <cfRule type="cellIs" dxfId="1263" priority="1782" operator="equal">
      <formula>"NBS-6259"</formula>
    </cfRule>
  </conditionalFormatting>
  <conditionalFormatting sqref="E380:P381">
    <cfRule type="cellIs" dxfId="1262" priority="1435" operator="equal">
      <formula>"NCD-2001"</formula>
    </cfRule>
    <cfRule type="cellIs" dxfId="1261" priority="1436" operator="equal">
      <formula>"NBS-6259"</formula>
    </cfRule>
  </conditionalFormatting>
  <conditionalFormatting sqref="E42:Q50">
    <cfRule type="cellIs" dxfId="1260" priority="137" operator="equal">
      <formula>"NCD-2001"</formula>
    </cfRule>
    <cfRule type="cellIs" dxfId="1259" priority="138" operator="equal">
      <formula>"NBS-6259"</formula>
    </cfRule>
  </conditionalFormatting>
  <conditionalFormatting sqref="E61:Q72">
    <cfRule type="cellIs" dxfId="1258" priority="239" operator="equal">
      <formula>"NCD-2001"</formula>
    </cfRule>
    <cfRule type="cellIs" dxfId="1257" priority="240" operator="equal">
      <formula>"NBS-6259"</formula>
    </cfRule>
  </conditionalFormatting>
  <conditionalFormatting sqref="E102:Q104">
    <cfRule type="cellIs" dxfId="1256" priority="195" operator="equal">
      <formula>"NCD-2001"</formula>
    </cfRule>
    <cfRule type="cellIs" dxfId="1255" priority="196" operator="equal">
      <formula>"NBS-6259"</formula>
    </cfRule>
  </conditionalFormatting>
  <conditionalFormatting sqref="E114:Q127">
    <cfRule type="cellIs" dxfId="1254" priority="19" operator="equal">
      <formula>"NCD-2001"</formula>
    </cfRule>
    <cfRule type="cellIs" dxfId="1253" priority="20" operator="equal">
      <formula>"NBS-6259"</formula>
    </cfRule>
  </conditionalFormatting>
  <conditionalFormatting sqref="E164:Q176">
    <cfRule type="cellIs" dxfId="1252" priority="189" operator="equal">
      <formula>"NCD-2001"</formula>
    </cfRule>
    <cfRule type="cellIs" dxfId="1251" priority="190" operator="equal">
      <formula>"NBS-6259"</formula>
    </cfRule>
  </conditionalFormatting>
  <conditionalFormatting sqref="E186:Q198">
    <cfRule type="cellIs" dxfId="1250" priority="17" operator="equal">
      <formula>"NCD-2001"</formula>
    </cfRule>
    <cfRule type="cellIs" dxfId="1249" priority="18" operator="equal">
      <formula>"NBS-6259"</formula>
    </cfRule>
  </conditionalFormatting>
  <conditionalFormatting sqref="E210:Q228">
    <cfRule type="cellIs" dxfId="1248" priority="133" operator="equal">
      <formula>"NCD-2001"</formula>
    </cfRule>
    <cfRule type="cellIs" dxfId="1247" priority="134" operator="equal">
      <formula>"NBS-6259"</formula>
    </cfRule>
  </conditionalFormatting>
  <conditionalFormatting sqref="E245:Q246">
    <cfRule type="cellIs" dxfId="1246" priority="2927" operator="equal">
      <formula>"NCD-2001"</formula>
    </cfRule>
    <cfRule type="cellIs" dxfId="1245" priority="2928" operator="equal">
      <formula>"NBS-6259"</formula>
    </cfRule>
  </conditionalFormatting>
  <conditionalFormatting sqref="E251:Q254">
    <cfRule type="cellIs" dxfId="1244" priority="141" operator="equal">
      <formula>"NCD-2001"</formula>
    </cfRule>
    <cfRule type="cellIs" dxfId="1243" priority="142" operator="equal">
      <formula>"NBS-6259"</formula>
    </cfRule>
  </conditionalFormatting>
  <conditionalFormatting sqref="E267:Q267 A276 C276 A282:C283 E282:O283 E286:P286">
    <cfRule type="cellIs" dxfId="1242" priority="2827" operator="equal">
      <formula>"NCD-2001"</formula>
    </cfRule>
    <cfRule type="cellIs" dxfId="1241" priority="2828" operator="equal">
      <formula>"NBS-6259"</formula>
    </cfRule>
  </conditionalFormatting>
  <conditionalFormatting sqref="E272:Q276">
    <cfRule type="cellIs" dxfId="1240" priority="185" operator="equal">
      <formula>"NCD-2001"</formula>
    </cfRule>
    <cfRule type="cellIs" dxfId="1239" priority="186" operator="equal">
      <formula>"NBS-6259"</formula>
    </cfRule>
  </conditionalFormatting>
  <conditionalFormatting sqref="E288:Q289">
    <cfRule type="cellIs" dxfId="1238" priority="2323" operator="equal">
      <formula>"NCD-2001"</formula>
    </cfRule>
    <cfRule type="cellIs" dxfId="1237" priority="2324" operator="equal">
      <formula>"NBS-6259"</formula>
    </cfRule>
  </conditionalFormatting>
  <conditionalFormatting sqref="E295:Q299">
    <cfRule type="cellIs" dxfId="1236" priority="2371" operator="equal">
      <formula>"NCD-2001"</formula>
    </cfRule>
    <cfRule type="cellIs" dxfId="1235" priority="2372" operator="equal">
      <formula>"NBS-6259"</formula>
    </cfRule>
  </conditionalFormatting>
  <conditionalFormatting sqref="E310:Q320">
    <cfRule type="cellIs" dxfId="1234" priority="181" operator="equal">
      <formula>"NCD-2001"</formula>
    </cfRule>
    <cfRule type="cellIs" dxfId="1233" priority="182" operator="equal">
      <formula>"NBS-6259"</formula>
    </cfRule>
  </conditionalFormatting>
  <conditionalFormatting sqref="E336:Q347">
    <cfRule type="cellIs" dxfId="1232" priority="183" operator="equal">
      <formula>"NCD-2001"</formula>
    </cfRule>
    <cfRule type="cellIs" dxfId="1231" priority="184" operator="equal">
      <formula>"NBS-6259"</formula>
    </cfRule>
  </conditionalFormatting>
  <conditionalFormatting sqref="E364:Q376">
    <cfRule type="cellIs" dxfId="1230" priority="89" operator="equal">
      <formula>"NCD-2001"</formula>
    </cfRule>
    <cfRule type="cellIs" dxfId="1229" priority="90" operator="equal">
      <formula>"NBS-6259"</formula>
    </cfRule>
  </conditionalFormatting>
  <conditionalFormatting sqref="E390:Q403">
    <cfRule type="cellIs" dxfId="1228" priority="67" operator="equal">
      <formula>"NCD-2001"</formula>
    </cfRule>
    <cfRule type="cellIs" dxfId="1227" priority="68" operator="equal">
      <formula>"NBS-6259"</formula>
    </cfRule>
  </conditionalFormatting>
  <conditionalFormatting sqref="E424:Q428">
    <cfRule type="cellIs" dxfId="1226" priority="177" operator="equal">
      <formula>"NCD-2001"</formula>
    </cfRule>
    <cfRule type="cellIs" dxfId="1225" priority="178" operator="equal">
      <formula>"NBS-6259"</formula>
    </cfRule>
  </conditionalFormatting>
  <conditionalFormatting sqref="E86:Y91">
    <cfRule type="cellIs" dxfId="1224" priority="4779" operator="equal">
      <formula>"NCD-2001"</formula>
    </cfRule>
    <cfRule type="cellIs" dxfId="1223" priority="4780" operator="equal">
      <formula>"NBS-6259"</formula>
    </cfRule>
  </conditionalFormatting>
  <conditionalFormatting sqref="E110:Y110">
    <cfRule type="cellIs" dxfId="1222" priority="4747" operator="equal">
      <formula>"NCD-2001"</formula>
    </cfRule>
    <cfRule type="cellIs" dxfId="1221" priority="4748" operator="equal">
      <formula>"NBS-6259"</formula>
    </cfRule>
  </conditionalFormatting>
  <conditionalFormatting sqref="E138:Y138">
    <cfRule type="cellIs" dxfId="1220" priority="4389" operator="equal">
      <formula>"NCD-2001"</formula>
    </cfRule>
    <cfRule type="cellIs" dxfId="1219" priority="4390" operator="equal">
      <formula>"NBS-6259"</formula>
    </cfRule>
  </conditionalFormatting>
  <conditionalFormatting sqref="E144:Y146">
    <cfRule type="cellIs" dxfId="1218" priority="83" operator="equal">
      <formula>"NCD-2001"</formula>
    </cfRule>
    <cfRule type="cellIs" dxfId="1217" priority="84" operator="equal">
      <formula>"NBS-6259"</formula>
    </cfRule>
  </conditionalFormatting>
  <conditionalFormatting sqref="E182:Y182">
    <cfRule type="cellIs" dxfId="1216" priority="3941" operator="equal">
      <formula>"NCD-2001"</formula>
    </cfRule>
    <cfRule type="cellIs" dxfId="1215" priority="3942" operator="equal">
      <formula>"NBS-6259"</formula>
    </cfRule>
  </conditionalFormatting>
  <conditionalFormatting sqref="E204:Y205">
    <cfRule type="cellIs" dxfId="1214" priority="3625" operator="equal">
      <formula>"NCD-2001"</formula>
    </cfRule>
    <cfRule type="cellIs" dxfId="1213" priority="3626" operator="equal">
      <formula>"NBS-6259"</formula>
    </cfRule>
  </conditionalFormatting>
  <conditionalFormatting sqref="E234:Y235">
    <cfRule type="cellIs" dxfId="1212" priority="3297" operator="equal">
      <formula>"NCD-2001"</formula>
    </cfRule>
    <cfRule type="cellIs" dxfId="1211" priority="3298" operator="equal">
      <formula>"NBS-6259"</formula>
    </cfRule>
  </conditionalFormatting>
  <conditionalFormatting sqref="E245:Y247">
    <cfRule type="cellIs" dxfId="1210" priority="2829" operator="equal">
      <formula>"NCD-2001"</formula>
    </cfRule>
    <cfRule type="cellIs" dxfId="1209" priority="2830" operator="equal">
      <formula>"NBS-6259"</formula>
    </cfRule>
  </conditionalFormatting>
  <conditionalFormatting sqref="E311:Y312">
    <cfRule type="cellIs" dxfId="1208" priority="1937" operator="equal">
      <formula>"NCD-2001"</formula>
    </cfRule>
    <cfRule type="cellIs" dxfId="1207" priority="1938" operator="equal">
      <formula>"NBS-6259"</formula>
    </cfRule>
  </conditionalFormatting>
  <conditionalFormatting sqref="E326:Y332">
    <cfRule type="cellIs" dxfId="1206" priority="253" operator="equal">
      <formula>"NCD-2001"</formula>
    </cfRule>
    <cfRule type="cellIs" dxfId="1205" priority="254" operator="equal">
      <formula>"NBS-6259"</formula>
    </cfRule>
  </conditionalFormatting>
  <conditionalFormatting sqref="E353:Y359">
    <cfRule type="cellIs" dxfId="1204" priority="77" operator="equal">
      <formula>"NCD-2001"</formula>
    </cfRule>
    <cfRule type="cellIs" dxfId="1203" priority="78" operator="equal">
      <formula>"NBS-6259"</formula>
    </cfRule>
  </conditionalFormatting>
  <conditionalFormatting sqref="E382:Y385">
    <cfRule type="cellIs" dxfId="1202" priority="263" operator="equal">
      <formula>"NCD-2001"</formula>
    </cfRule>
    <cfRule type="cellIs" dxfId="1201" priority="264" operator="equal">
      <formula>"NBS-6259"</formula>
    </cfRule>
  </conditionalFormatting>
  <conditionalFormatting sqref="O85:P85">
    <cfRule type="cellIs" dxfId="1200" priority="5225" operator="equal">
      <formula>"NCD-2001"</formula>
    </cfRule>
    <cfRule type="cellIs" dxfId="1199" priority="5226" operator="equal">
      <formula>"NBS-6259"</formula>
    </cfRule>
  </conditionalFormatting>
  <conditionalFormatting sqref="O100:P100">
    <cfRule type="cellIs" dxfId="1198" priority="4969" operator="equal">
      <formula>"NCD-2001"</formula>
    </cfRule>
    <cfRule type="cellIs" dxfId="1197" priority="4970" operator="equal">
      <formula>"NBS-6259"</formula>
    </cfRule>
  </conditionalFormatting>
  <conditionalFormatting sqref="O215:P215">
    <cfRule type="cellIs" dxfId="1196" priority="3203" operator="equal">
      <formula>"NCD-2001"</formula>
    </cfRule>
    <cfRule type="cellIs" dxfId="1195" priority="3204" operator="equal">
      <formula>"NBS-6259"</formula>
    </cfRule>
  </conditionalFormatting>
  <conditionalFormatting sqref="O244:P244">
    <cfRule type="cellIs" dxfId="1194" priority="3477" operator="equal">
      <formula>"NCD-2001"</formula>
    </cfRule>
    <cfRule type="cellIs" dxfId="1193" priority="3478" operator="equal">
      <formula>"NBS-6259"</formula>
    </cfRule>
  </conditionalFormatting>
  <conditionalFormatting sqref="O265:P266">
    <cfRule type="cellIs" dxfId="1192" priority="2697" operator="equal">
      <formula>"NCD-2001"</formula>
    </cfRule>
    <cfRule type="cellIs" dxfId="1191" priority="2698" operator="equal">
      <formula>"NBS-6259"</formula>
    </cfRule>
  </conditionalFormatting>
  <conditionalFormatting sqref="O287:P287">
    <cfRule type="cellIs" dxfId="1190" priority="2813" operator="equal">
      <formula>"NCD-2001"</formula>
    </cfRule>
    <cfRule type="cellIs" dxfId="1189" priority="2814" operator="equal">
      <formula>"NBS-6259"</formula>
    </cfRule>
  </conditionalFormatting>
  <conditionalFormatting sqref="O23:Q25">
    <cfRule type="cellIs" dxfId="1188" priority="243" operator="equal">
      <formula>"NCD-2001"</formula>
    </cfRule>
    <cfRule type="cellIs" dxfId="1187" priority="244" operator="equal">
      <formula>"NBS-6259"</formula>
    </cfRule>
  </conditionalFormatting>
  <conditionalFormatting sqref="O27:Q29 B28:C29">
    <cfRule type="cellIs" dxfId="1186" priority="5611" operator="equal">
      <formula>"NCD-2001"</formula>
    </cfRule>
    <cfRule type="cellIs" dxfId="1185" priority="5612" operator="equal">
      <formula>"NBS-6259"</formula>
    </cfRule>
  </conditionalFormatting>
  <conditionalFormatting sqref="O86:Q99">
    <cfRule type="cellIs" dxfId="1184" priority="4791" operator="equal">
      <formula>"NCD-2001"</formula>
    </cfRule>
    <cfRule type="cellIs" dxfId="1183" priority="4792" operator="equal">
      <formula>"NBS-6259"</formula>
    </cfRule>
  </conditionalFormatting>
  <conditionalFormatting sqref="O143:Q143">
    <cfRule type="cellIs" dxfId="1182" priority="4645" operator="equal">
      <formula>"NCD-2001"</formula>
    </cfRule>
    <cfRule type="cellIs" dxfId="1181" priority="4646" operator="equal">
      <formula>"NBS-6259"</formula>
    </cfRule>
  </conditionalFormatting>
  <conditionalFormatting sqref="O147:Q149">
    <cfRule type="cellIs" dxfId="1180" priority="4261" operator="equal">
      <formula>"NCD-2001"</formula>
    </cfRule>
    <cfRule type="cellIs" dxfId="1179" priority="4262" operator="equal">
      <formula>"NBS-6259"</formula>
    </cfRule>
  </conditionalFormatting>
  <conditionalFormatting sqref="O165:Q167">
    <cfRule type="cellIs" dxfId="1178" priority="3867" operator="equal">
      <formula>"NCD-2001"</formula>
    </cfRule>
    <cfRule type="cellIs" dxfId="1177" priority="3868" operator="equal">
      <formula>"NBS-6259"</formula>
    </cfRule>
  </conditionalFormatting>
  <conditionalFormatting sqref="O248:Q250">
    <cfRule type="cellIs" dxfId="1176" priority="71" operator="equal">
      <formula>"NCD-2001"</formula>
    </cfRule>
    <cfRule type="cellIs" dxfId="1175" priority="72" operator="equal">
      <formula>"NBS-6259"</formula>
    </cfRule>
  </conditionalFormatting>
  <conditionalFormatting sqref="O267:Q271">
    <cfRule type="cellIs" dxfId="1174" priority="2621" operator="equal">
      <formula>"NCD-2001"</formula>
    </cfRule>
    <cfRule type="cellIs" dxfId="1173" priority="2622" operator="equal">
      <formula>"NBS-6259"</formula>
    </cfRule>
  </conditionalFormatting>
  <conditionalFormatting sqref="O288:Q294">
    <cfRule type="cellIs" dxfId="1172" priority="2319" operator="equal">
      <formula>"NCD-2001"</formula>
    </cfRule>
    <cfRule type="cellIs" dxfId="1171" priority="2320" operator="equal">
      <formula>"NBS-6259"</formula>
    </cfRule>
  </conditionalFormatting>
  <conditionalFormatting sqref="O419:Q420">
    <cfRule type="cellIs" dxfId="1170" priority="205" operator="equal">
      <formula>"NCD-2001"</formula>
    </cfRule>
    <cfRule type="cellIs" dxfId="1169" priority="206" operator="equal">
      <formula>"NBS-6259"</formula>
    </cfRule>
  </conditionalFormatting>
  <conditionalFormatting sqref="O423:Q423">
    <cfRule type="cellIs" dxfId="1168" priority="211" operator="equal">
      <formula>"NCD-2001"</formula>
    </cfRule>
    <cfRule type="cellIs" dxfId="1167" priority="212" operator="equal">
      <formula>"NBS-6259"</formula>
    </cfRule>
  </conditionalFormatting>
  <conditionalFormatting sqref="P79:P81 P82:Q82">
    <cfRule type="cellIs" dxfId="1166" priority="5137" operator="equal">
      <formula>"NCD-2001"</formula>
    </cfRule>
    <cfRule type="cellIs" dxfId="1165" priority="5138" operator="equal">
      <formula>"NBS-6259"</formula>
    </cfRule>
  </conditionalFormatting>
  <conditionalFormatting sqref="P111 P112:Q112">
    <cfRule type="cellIs" dxfId="1164" priority="4859" operator="equal">
      <formula>"NCD-2001"</formula>
    </cfRule>
    <cfRule type="cellIs" dxfId="1163" priority="4860" operator="equal">
      <formula>"NBS-6259"</formula>
    </cfRule>
  </conditionalFormatting>
  <conditionalFormatting sqref="P139 P140:Q140">
    <cfRule type="cellIs" dxfId="1162" priority="4569" operator="equal">
      <formula>"NCD-2001"</formula>
    </cfRule>
    <cfRule type="cellIs" dxfId="1161" priority="4570" operator="equal">
      <formula>"NBS-6259"</formula>
    </cfRule>
  </conditionalFormatting>
  <conditionalFormatting sqref="P183 P184:Q184">
    <cfRule type="cellIs" dxfId="1160" priority="4043" operator="equal">
      <formula>"NCD-2001"</formula>
    </cfRule>
    <cfRule type="cellIs" dxfId="1159" priority="4044" operator="equal">
      <formula>"NBS-6259"</formula>
    </cfRule>
  </conditionalFormatting>
  <conditionalFormatting sqref="P258:P260 R260 P261:R261">
    <cfRule type="cellIs" dxfId="1158" priority="2973" operator="equal">
      <formula>"NCD-2001"</formula>
    </cfRule>
    <cfRule type="cellIs" dxfId="1157" priority="2974" operator="equal">
      <formula>"NBS-6259"</formula>
    </cfRule>
  </conditionalFormatting>
  <conditionalFormatting sqref="P407:P410 R409:R410">
    <cfRule type="cellIs" dxfId="1156" priority="1027" operator="equal">
      <formula>"NCD-2001"</formula>
    </cfRule>
    <cfRule type="cellIs" dxfId="1155" priority="1028" operator="equal">
      <formula>"NBS-6259"</formula>
    </cfRule>
  </conditionalFormatting>
  <conditionalFormatting sqref="P432:P435">
    <cfRule type="cellIs" dxfId="1154" priority="733" operator="equal">
      <formula>"NCD-2001"</formula>
    </cfRule>
    <cfRule type="cellIs" dxfId="1153" priority="734" operator="equal">
      <formula>"NBS-6259"</formula>
    </cfRule>
  </conditionalFormatting>
  <conditionalFormatting sqref="P457:P460">
    <cfRule type="cellIs" dxfId="1152" priority="439" operator="equal">
      <formula>"NCD-2001"</formula>
    </cfRule>
    <cfRule type="cellIs" dxfId="1151" priority="440" operator="equal">
      <formula>"NBS-6259"</formula>
    </cfRule>
  </conditionalFormatting>
  <conditionalFormatting sqref="P160:Q162">
    <cfRule type="cellIs" dxfId="1150" priority="4207" operator="equal">
      <formula>"NCD-2001"</formula>
    </cfRule>
    <cfRule type="cellIs" dxfId="1149" priority="4208" operator="equal">
      <formula>"NBS-6259"</formula>
    </cfRule>
  </conditionalFormatting>
  <conditionalFormatting sqref="P282:Q282 P283">
    <cfRule type="cellIs" dxfId="1148" priority="2671" operator="equal">
      <formula>"NCD-2001"</formula>
    </cfRule>
    <cfRule type="cellIs" dxfId="1147" priority="2672" operator="equal">
      <formula>"NBS-6259"</formula>
    </cfRule>
  </conditionalFormatting>
  <conditionalFormatting sqref="P307:Q307 P308">
    <cfRule type="cellIs" dxfId="1146" priority="2457" operator="equal">
      <formula>"NCD-2001"</formula>
    </cfRule>
    <cfRule type="cellIs" dxfId="1145" priority="2458" operator="equal">
      <formula>"NBS-6259"</formula>
    </cfRule>
  </conditionalFormatting>
  <conditionalFormatting sqref="P415:Q415 P416">
    <cfRule type="cellIs" dxfId="1144" priority="1093" operator="equal">
      <formula>"NCD-2001"</formula>
    </cfRule>
    <cfRule type="cellIs" dxfId="1143" priority="1094" operator="equal">
      <formula>"NBS-6259"</formula>
    </cfRule>
  </conditionalFormatting>
  <conditionalFormatting sqref="Q15:Q20">
    <cfRule type="cellIs" dxfId="1142" priority="5917" operator="equal">
      <formula>"NCD-2001"</formula>
    </cfRule>
    <cfRule type="cellIs" dxfId="1141" priority="5918" operator="equal">
      <formula>"NBS-6259"</formula>
    </cfRule>
  </conditionalFormatting>
  <conditionalFormatting sqref="Q35:Q41">
    <cfRule type="cellIs" dxfId="1140" priority="93" operator="equal">
      <formula>"NCD-2001"</formula>
    </cfRule>
    <cfRule type="cellIs" dxfId="1139" priority="94" operator="equal">
      <formula>"NBS-6259"</formula>
    </cfRule>
  </conditionalFormatting>
  <conditionalFormatting sqref="Q54:Q60">
    <cfRule type="cellIs" dxfId="1138" priority="11" operator="equal">
      <formula>"NCD-2001"</formula>
    </cfRule>
    <cfRule type="cellIs" dxfId="1137" priority="12" operator="equal">
      <formula>"NBS-6259"</formula>
    </cfRule>
  </conditionalFormatting>
  <conditionalFormatting sqref="Q77:Q83">
    <cfRule type="cellIs" dxfId="1136" priority="7" operator="equal">
      <formula>"NCD-2001"</formula>
    </cfRule>
    <cfRule type="cellIs" dxfId="1135" priority="8" operator="equal">
      <formula>"NBS-6259"</formula>
    </cfRule>
  </conditionalFormatting>
  <conditionalFormatting sqref="Q85:Q91">
    <cfRule type="cellIs" dxfId="1134" priority="153" operator="equal">
      <formula>"NCD-2001"</formula>
    </cfRule>
    <cfRule type="cellIs" dxfId="1133" priority="154" operator="equal">
      <formula>"NBS-6259"</formula>
    </cfRule>
  </conditionalFormatting>
  <conditionalFormatting sqref="Q100:Q101">
    <cfRule type="cellIs" dxfId="1132" priority="21" operator="equal">
      <formula>"NCD-2001"</formula>
    </cfRule>
    <cfRule type="cellIs" dxfId="1131" priority="22" operator="equal">
      <formula>"NBS-6259"</formula>
    </cfRule>
  </conditionalFormatting>
  <conditionalFormatting sqref="Q106:Q109">
    <cfRule type="cellIs" dxfId="1130" priority="4869" operator="equal">
      <formula>"NCD-2001"</formula>
    </cfRule>
    <cfRule type="cellIs" dxfId="1129" priority="4870" operator="equal">
      <formula>"NBS-6259"</formula>
    </cfRule>
  </conditionalFormatting>
  <conditionalFormatting sqref="Q111:Q113">
    <cfRule type="cellIs" dxfId="1128" priority="9" operator="equal">
      <formula>"NCD-2001"</formula>
    </cfRule>
    <cfRule type="cellIs" dxfId="1127" priority="10" operator="equal">
      <formula>"NBS-6259"</formula>
    </cfRule>
  </conditionalFormatting>
  <conditionalFormatting sqref="Q134:Q141">
    <cfRule type="cellIs" dxfId="1126" priority="5" operator="equal">
      <formula>"NCD-2001"</formula>
    </cfRule>
    <cfRule type="cellIs" dxfId="1125" priority="6" operator="equal">
      <formula>"NBS-6259"</formula>
    </cfRule>
  </conditionalFormatting>
  <conditionalFormatting sqref="Q158:Q163">
    <cfRule type="cellIs" dxfId="1124" priority="1" operator="equal">
      <formula>"NCD-2001"</formula>
    </cfRule>
    <cfRule type="cellIs" dxfId="1123" priority="2" operator="equal">
      <formula>"NBS-6259"</formula>
    </cfRule>
  </conditionalFormatting>
  <conditionalFormatting sqref="Q179:Q181">
    <cfRule type="cellIs" dxfId="1122" priority="4053" operator="equal">
      <formula>"NCD-2001"</formula>
    </cfRule>
    <cfRule type="cellIs" dxfId="1121" priority="4054" operator="equal">
      <formula>"NBS-6259"</formula>
    </cfRule>
  </conditionalFormatting>
  <conditionalFormatting sqref="Q183:Q185">
    <cfRule type="cellIs" dxfId="1120" priority="3" operator="equal">
      <formula>"NCD-2001"</formula>
    </cfRule>
    <cfRule type="cellIs" dxfId="1119" priority="4" operator="equal">
      <formula>"NBS-6259"</formula>
    </cfRule>
  </conditionalFormatting>
  <conditionalFormatting sqref="Q201:Q203">
    <cfRule type="cellIs" dxfId="1118" priority="3727" operator="equal">
      <formula>"NCD-2001"</formula>
    </cfRule>
    <cfRule type="cellIs" dxfId="1117" priority="3728" operator="equal">
      <formula>"NBS-6259"</formula>
    </cfRule>
  </conditionalFormatting>
  <conditionalFormatting sqref="Q206:Q209">
    <cfRule type="cellIs" dxfId="1116" priority="13" operator="equal">
      <formula>"NCD-2001"</formula>
    </cfRule>
    <cfRule type="cellIs" dxfId="1115" priority="14" operator="equal">
      <formula>"NBS-6259"</formula>
    </cfRule>
  </conditionalFormatting>
  <conditionalFormatting sqref="Q231:Q233">
    <cfRule type="cellIs" dxfId="1114" priority="3409" operator="equal">
      <formula>"NCD-2001"</formula>
    </cfRule>
    <cfRule type="cellIs" dxfId="1113" priority="3410" operator="equal">
      <formula>"NBS-6259"</formula>
    </cfRule>
  </conditionalFormatting>
  <conditionalFormatting sqref="Q236:Q238">
    <cfRule type="cellIs" dxfId="1112" priority="15" operator="equal">
      <formula>"NCD-2001"</formula>
    </cfRule>
    <cfRule type="cellIs" dxfId="1111" priority="16" operator="equal">
      <formula>"NBS-6259"</formula>
    </cfRule>
  </conditionalFormatting>
  <conditionalFormatting sqref="Q244:Q246">
    <cfRule type="cellIs" dxfId="1110" priority="69" operator="equal">
      <formula>"NCD-2001"</formula>
    </cfRule>
    <cfRule type="cellIs" dxfId="1109" priority="70" operator="equal">
      <formula>"NBS-6259"</formula>
    </cfRule>
  </conditionalFormatting>
  <conditionalFormatting sqref="Q257:Q260">
    <cfRule type="cellIs" dxfId="1108" priority="245" operator="equal">
      <formula>"NCD-2001"</formula>
    </cfRule>
    <cfRule type="cellIs" dxfId="1107" priority="246" operator="equal">
      <formula>"NBS-6259"</formula>
    </cfRule>
  </conditionalFormatting>
  <conditionalFormatting sqref="Q262:Q267">
    <cfRule type="cellIs" dxfId="1106" priority="23" operator="equal">
      <formula>"NCD-2001"</formula>
    </cfRule>
    <cfRule type="cellIs" dxfId="1105" priority="24" operator="equal">
      <formula>"NBS-6259"</formula>
    </cfRule>
  </conditionalFormatting>
  <conditionalFormatting sqref="Q279:Q281">
    <cfRule type="cellIs" dxfId="1104" priority="2767" operator="equal">
      <formula>"NCD-2001"</formula>
    </cfRule>
    <cfRule type="cellIs" dxfId="1103" priority="2768" operator="equal">
      <formula>"NBS-6259"</formula>
    </cfRule>
  </conditionalFormatting>
  <conditionalFormatting sqref="Q283:Q289">
    <cfRule type="cellIs" dxfId="1102" priority="41" operator="equal">
      <formula>"NCD-2001"</formula>
    </cfRule>
    <cfRule type="cellIs" dxfId="1101" priority="42" operator="equal">
      <formula>"NBS-6259"</formula>
    </cfRule>
  </conditionalFormatting>
  <conditionalFormatting sqref="Q302:Q309">
    <cfRule type="cellIs" dxfId="1100" priority="37" operator="equal">
      <formula>"NCD-2001"</formula>
    </cfRule>
    <cfRule type="cellIs" dxfId="1099" priority="38" operator="equal">
      <formula>"NBS-6259"</formula>
    </cfRule>
  </conditionalFormatting>
  <conditionalFormatting sqref="Q323:Q325">
    <cfRule type="cellIs" dxfId="1098" priority="2137" operator="equal">
      <formula>"NCD-2001"</formula>
    </cfRule>
    <cfRule type="cellIs" dxfId="1097" priority="2138" operator="equal">
      <formula>"NBS-6259"</formula>
    </cfRule>
  </conditionalFormatting>
  <conditionalFormatting sqref="Q333:Q335">
    <cfRule type="cellIs" dxfId="1096" priority="29" operator="equal">
      <formula>"NCD-2001"</formula>
    </cfRule>
    <cfRule type="cellIs" dxfId="1095" priority="30" operator="equal">
      <formula>"NBS-6259"</formula>
    </cfRule>
  </conditionalFormatting>
  <conditionalFormatting sqref="Q350:Q352">
    <cfRule type="cellIs" dxfId="1094" priority="1773" operator="equal">
      <formula>"NCD-2001"</formula>
    </cfRule>
    <cfRule type="cellIs" dxfId="1093" priority="1774" operator="equal">
      <formula>"NBS-6259"</formula>
    </cfRule>
  </conditionalFormatting>
  <conditionalFormatting sqref="Q379:Q381">
    <cfRule type="cellIs" dxfId="1092" priority="1427" operator="equal">
      <formula>"NCD-2001"</formula>
    </cfRule>
    <cfRule type="cellIs" dxfId="1091" priority="1428" operator="equal">
      <formula>"NBS-6259"</formula>
    </cfRule>
  </conditionalFormatting>
  <conditionalFormatting sqref="Q386:Q389">
    <cfRule type="cellIs" dxfId="1090" priority="25" operator="equal">
      <formula>"NCD-2001"</formula>
    </cfRule>
    <cfRule type="cellIs" dxfId="1089" priority="26" operator="equal">
      <formula>"NBS-6259"</formula>
    </cfRule>
  </conditionalFormatting>
  <conditionalFormatting sqref="Q406:Q410">
    <cfRule type="cellIs" dxfId="1088" priority="251" operator="equal">
      <formula>"NCD-2001"</formula>
    </cfRule>
    <cfRule type="cellIs" dxfId="1087" priority="252" operator="equal">
      <formula>"NBS-6259"</formula>
    </cfRule>
  </conditionalFormatting>
  <conditionalFormatting sqref="Q414:Q417">
    <cfRule type="cellIs" dxfId="1086" priority="33" operator="equal">
      <formula>"NCD-2001"</formula>
    </cfRule>
    <cfRule type="cellIs" dxfId="1085" priority="34" operator="equal">
      <formula>"NBS-6259"</formula>
    </cfRule>
  </conditionalFormatting>
  <conditionalFormatting sqref="Q431:Q435">
    <cfRule type="cellIs" dxfId="1084" priority="249" operator="equal">
      <formula>"NCD-2001"</formula>
    </cfRule>
    <cfRule type="cellIs" dxfId="1083" priority="250" operator="equal">
      <formula>"NBS-6259"</formula>
    </cfRule>
  </conditionalFormatting>
  <conditionalFormatting sqref="Q456:Q460">
    <cfRule type="cellIs" dxfId="1082" priority="247" operator="equal">
      <formula>"NCD-2001"</formula>
    </cfRule>
    <cfRule type="cellIs" dxfId="1081" priority="248" operator="equal">
      <formula>"NBS-6259"</formula>
    </cfRule>
  </conditionalFormatting>
  <conditionalFormatting sqref="R4:R7">
    <cfRule type="cellIs" dxfId="1080" priority="5759" operator="equal">
      <formula>"835-RP7"</formula>
    </cfRule>
    <cfRule type="cellIs" dxfId="1079" priority="5760" operator="equal">
      <formula>"MCG-9763"</formula>
    </cfRule>
    <cfRule type="cellIs" dxfId="1078" priority="5761" operator="equal">
      <formula>"F33-ALC"</formula>
    </cfRule>
    <cfRule type="cellIs" dxfId="1077" priority="5762" operator="equal">
      <formula>"MHF-4572"</formula>
    </cfRule>
    <cfRule type="cellIs" dxfId="1076" priority="5763" operator="equal">
      <formula>"MRJ-4142"</formula>
    </cfRule>
    <cfRule type="cellIs" dxfId="1075" priority="5764" operator="equal">
      <formula>"MRF-3416"</formula>
    </cfRule>
    <cfRule type="cellIs" dxfId="1074" priority="5765" operator="equal">
      <formula>"MVC-8975"</formula>
    </cfRule>
    <cfRule type="cellIs" dxfId="1073" priority="5766" operator="equal">
      <formula>"MHU-2000"</formula>
    </cfRule>
  </conditionalFormatting>
  <conditionalFormatting sqref="R24:R26">
    <cfRule type="cellIs" dxfId="1072" priority="5495" operator="equal">
      <formula>"NCD-2001"</formula>
    </cfRule>
    <cfRule type="cellIs" dxfId="1071" priority="5496" operator="equal">
      <formula>"NBS-6259"</formula>
    </cfRule>
    <cfRule type="cellIs" dxfId="1070" priority="5497" operator="equal">
      <formula>"835-RP7"</formula>
    </cfRule>
    <cfRule type="cellIs" dxfId="1069" priority="5498" operator="equal">
      <formula>"MCG-9763"</formula>
    </cfRule>
    <cfRule type="cellIs" dxfId="1068" priority="5499" operator="equal">
      <formula>"F33-ALC"</formula>
    </cfRule>
    <cfRule type="cellIs" dxfId="1067" priority="5500" operator="equal">
      <formula>"MHF-4572"</formula>
    </cfRule>
    <cfRule type="cellIs" dxfId="1066" priority="5501" operator="equal">
      <formula>"MRJ-4142"</formula>
    </cfRule>
    <cfRule type="cellIs" dxfId="1065" priority="5502" operator="equal">
      <formula>"MRF-3416"</formula>
    </cfRule>
    <cfRule type="cellIs" dxfId="1064" priority="5503" operator="equal">
      <formula>"MVC-8975"</formula>
    </cfRule>
    <cfRule type="cellIs" dxfId="1063" priority="5504" operator="equal">
      <formula>"MHU-2000"</formula>
    </cfRule>
  </conditionalFormatting>
  <conditionalFormatting sqref="R44:R47">
    <cfRule type="cellIs" dxfId="1062" priority="5243" operator="equal">
      <formula>"835-RP7"</formula>
    </cfRule>
    <cfRule type="cellIs" dxfId="1061" priority="5244" operator="equal">
      <formula>"MCG-9763"</formula>
    </cfRule>
    <cfRule type="cellIs" dxfId="1060" priority="5245" operator="equal">
      <formula>"F33-ALC"</formula>
    </cfRule>
    <cfRule type="cellIs" dxfId="1059" priority="5246" operator="equal">
      <formula>"MHF-4572"</formula>
    </cfRule>
    <cfRule type="cellIs" dxfId="1058" priority="5247" operator="equal">
      <formula>"MRJ-4142"</formula>
    </cfRule>
    <cfRule type="cellIs" dxfId="1057" priority="5248" operator="equal">
      <formula>"MRF-3416"</formula>
    </cfRule>
    <cfRule type="cellIs" dxfId="1056" priority="5249" operator="equal">
      <formula>"MVC-8975"</formula>
    </cfRule>
    <cfRule type="cellIs" dxfId="1055" priority="5250" operator="equal">
      <formula>"MHU-2000"</formula>
    </cfRule>
  </conditionalFormatting>
  <conditionalFormatting sqref="R63:R66">
    <cfRule type="cellIs" dxfId="1054" priority="4973" operator="equal">
      <formula>"835-RP7"</formula>
    </cfRule>
    <cfRule type="cellIs" dxfId="1053" priority="4974" operator="equal">
      <formula>"MCG-9763"</formula>
    </cfRule>
    <cfRule type="cellIs" dxfId="1052" priority="4975" operator="equal">
      <formula>"F33-ALC"</formula>
    </cfRule>
    <cfRule type="cellIs" dxfId="1051" priority="4976" operator="equal">
      <formula>"MHF-4572"</formula>
    </cfRule>
    <cfRule type="cellIs" dxfId="1050" priority="4977" operator="equal">
      <formula>"MRJ-4142"</formula>
    </cfRule>
    <cfRule type="cellIs" dxfId="1049" priority="4978" operator="equal">
      <formula>"MRF-3416"</formula>
    </cfRule>
    <cfRule type="cellIs" dxfId="1048" priority="4979" operator="equal">
      <formula>"MVC-8975"</formula>
    </cfRule>
    <cfRule type="cellIs" dxfId="1047" priority="4980" operator="equal">
      <formula>"MHU-2000"</formula>
    </cfRule>
  </conditionalFormatting>
  <conditionalFormatting sqref="R86:R91 R211:R217 R234:R235 R311:R312 R338 R382:R386">
    <cfRule type="cellIs" dxfId="1046" priority="6005" operator="equal">
      <formula>"835-RP7"</formula>
    </cfRule>
    <cfRule type="cellIs" dxfId="1045" priority="6006" operator="equal">
      <formula>"MCG-9763"</formula>
    </cfRule>
    <cfRule type="cellIs" dxfId="1044" priority="6007" operator="equal">
      <formula>"F33-ALC"</formula>
    </cfRule>
    <cfRule type="cellIs" dxfId="1043" priority="6008" operator="equal">
      <formula>"MHF-4572"</formula>
    </cfRule>
    <cfRule type="cellIs" dxfId="1042" priority="6009" operator="equal">
      <formula>"MRJ-4142"</formula>
    </cfRule>
    <cfRule type="cellIs" dxfId="1041" priority="6010" operator="equal">
      <formula>"MRF-3416"</formula>
    </cfRule>
    <cfRule type="cellIs" dxfId="1040" priority="6011" operator="equal">
      <formula>"MVC-8975"</formula>
    </cfRule>
    <cfRule type="cellIs" dxfId="1039" priority="6012" operator="equal">
      <formula>"MHU-2000"</formula>
    </cfRule>
  </conditionalFormatting>
  <conditionalFormatting sqref="R110">
    <cfRule type="cellIs" dxfId="1038" priority="4753" operator="equal">
      <formula>"835-RP7"</formula>
    </cfRule>
    <cfRule type="cellIs" dxfId="1037" priority="4754" operator="equal">
      <formula>"MCG-9763"</formula>
    </cfRule>
    <cfRule type="cellIs" dxfId="1036" priority="4755" operator="equal">
      <formula>"F33-ALC"</formula>
    </cfRule>
    <cfRule type="cellIs" dxfId="1035" priority="4756" operator="equal">
      <formula>"MHF-4572"</formula>
    </cfRule>
    <cfRule type="cellIs" dxfId="1034" priority="4757" operator="equal">
      <formula>"MRJ-4142"</formula>
    </cfRule>
    <cfRule type="cellIs" dxfId="1033" priority="4758" operator="equal">
      <formula>"MRF-3416"</formula>
    </cfRule>
    <cfRule type="cellIs" dxfId="1032" priority="4759" operator="equal">
      <formula>"MVC-8975"</formula>
    </cfRule>
    <cfRule type="cellIs" dxfId="1031" priority="4760" operator="equal">
      <formula>"MHU-2000"</formula>
    </cfRule>
  </conditionalFormatting>
  <conditionalFormatting sqref="R120:R125">
    <cfRule type="cellIs" dxfId="1030" priority="4401" operator="equal">
      <formula>"NCD-2001"</formula>
    </cfRule>
    <cfRule type="cellIs" dxfId="1029" priority="4402" operator="equal">
      <formula>"NBS-6259"</formula>
    </cfRule>
    <cfRule type="cellIs" dxfId="1028" priority="4403" operator="equal">
      <formula>"835-RP7"</formula>
    </cfRule>
    <cfRule type="cellIs" dxfId="1027" priority="4404" operator="equal">
      <formula>"MCG-9763"</formula>
    </cfRule>
    <cfRule type="cellIs" dxfId="1026" priority="4405" operator="equal">
      <formula>"F33-ALC"</formula>
    </cfRule>
    <cfRule type="cellIs" dxfId="1025" priority="4406" operator="equal">
      <formula>"MHF-4572"</formula>
    </cfRule>
    <cfRule type="cellIs" dxfId="1024" priority="4407" operator="equal">
      <formula>"MRJ-4142"</formula>
    </cfRule>
    <cfRule type="cellIs" dxfId="1023" priority="4408" operator="equal">
      <formula>"MRF-3416"</formula>
    </cfRule>
    <cfRule type="cellIs" dxfId="1022" priority="4409" operator="equal">
      <formula>"MVC-8975"</formula>
    </cfRule>
    <cfRule type="cellIs" dxfId="1021" priority="4410" operator="equal">
      <formula>"MHU-2000"</formula>
    </cfRule>
  </conditionalFormatting>
  <conditionalFormatting sqref="R138">
    <cfRule type="cellIs" dxfId="1020" priority="4393" operator="equal">
      <formula>"835-RP7"</formula>
    </cfRule>
    <cfRule type="cellIs" dxfId="1019" priority="4394" operator="equal">
      <formula>"MCG-9763"</formula>
    </cfRule>
    <cfRule type="cellIs" dxfId="1018" priority="4395" operator="equal">
      <formula>"F33-ALC"</formula>
    </cfRule>
    <cfRule type="cellIs" dxfId="1017" priority="4396" operator="equal">
      <formula>"MHF-4572"</formula>
    </cfRule>
    <cfRule type="cellIs" dxfId="1016" priority="4397" operator="equal">
      <formula>"MRJ-4142"</formula>
    </cfRule>
    <cfRule type="cellIs" dxfId="1015" priority="4398" operator="equal">
      <formula>"MRF-3416"</formula>
    </cfRule>
    <cfRule type="cellIs" dxfId="1014" priority="4399" operator="equal">
      <formula>"MVC-8975"</formula>
    </cfRule>
    <cfRule type="cellIs" dxfId="1013" priority="4400" operator="equal">
      <formula>"MHU-2000"</formula>
    </cfRule>
  </conditionalFormatting>
  <conditionalFormatting sqref="R144:R146">
    <cfRule type="cellIs" dxfId="1012" priority="4149" operator="equal">
      <formula>"835-RP7"</formula>
    </cfRule>
    <cfRule type="cellIs" dxfId="1011" priority="4150" operator="equal">
      <formula>"MCG-9763"</formula>
    </cfRule>
    <cfRule type="cellIs" dxfId="1010" priority="4151" operator="equal">
      <formula>"F33-ALC"</formula>
    </cfRule>
    <cfRule type="cellIs" dxfId="1009" priority="4152" operator="equal">
      <formula>"MHF-4572"</formula>
    </cfRule>
    <cfRule type="cellIs" dxfId="1008" priority="4153" operator="equal">
      <formula>"MRJ-4142"</formula>
    </cfRule>
    <cfRule type="cellIs" dxfId="1007" priority="4154" operator="equal">
      <formula>"MRF-3416"</formula>
    </cfRule>
    <cfRule type="cellIs" dxfId="1006" priority="4155" operator="equal">
      <formula>"MVC-8975"</formula>
    </cfRule>
    <cfRule type="cellIs" dxfId="1005" priority="4156" operator="equal">
      <formula>"MHU-2000"</formula>
    </cfRule>
  </conditionalFormatting>
  <conditionalFormatting sqref="R160">
    <cfRule type="cellIs" dxfId="1004" priority="4139" operator="equal">
      <formula>"835-RP7"</formula>
    </cfRule>
    <cfRule type="cellIs" dxfId="1003" priority="4140" operator="equal">
      <formula>"MCG-9763"</formula>
    </cfRule>
    <cfRule type="cellIs" dxfId="1002" priority="4141" operator="equal">
      <formula>"F33-ALC"</formula>
    </cfRule>
    <cfRule type="cellIs" dxfId="1001" priority="4142" operator="equal">
      <formula>"MHF-4572"</formula>
    </cfRule>
    <cfRule type="cellIs" dxfId="1000" priority="4143" operator="equal">
      <formula>"MRJ-4142"</formula>
    </cfRule>
    <cfRule type="cellIs" dxfId="999" priority="4144" operator="equal">
      <formula>"MRF-3416"</formula>
    </cfRule>
    <cfRule type="cellIs" dxfId="998" priority="4145" operator="equal">
      <formula>"MVC-8975"</formula>
    </cfRule>
    <cfRule type="cellIs" dxfId="997" priority="4146" operator="equal">
      <formula>"MHU-2000"</formula>
    </cfRule>
  </conditionalFormatting>
  <conditionalFormatting sqref="R165:R168">
    <cfRule type="cellIs" dxfId="996" priority="3809" operator="equal">
      <formula>"NCD-2001"</formula>
    </cfRule>
    <cfRule type="cellIs" dxfId="995" priority="3810" operator="equal">
      <formula>"NBS-6259"</formula>
    </cfRule>
    <cfRule type="cellIs" dxfId="994" priority="3811" operator="equal">
      <formula>"835-RP7"</formula>
    </cfRule>
    <cfRule type="cellIs" dxfId="993" priority="3812" operator="equal">
      <formula>"MCG-9763"</formula>
    </cfRule>
    <cfRule type="cellIs" dxfId="992" priority="3813" operator="equal">
      <formula>"F33-ALC"</formula>
    </cfRule>
    <cfRule type="cellIs" dxfId="991" priority="3814" operator="equal">
      <formula>"MHF-4572"</formula>
    </cfRule>
    <cfRule type="cellIs" dxfId="990" priority="3815" operator="equal">
      <formula>"MRJ-4142"</formula>
    </cfRule>
    <cfRule type="cellIs" dxfId="989" priority="3816" operator="equal">
      <formula>"MRF-3416"</formula>
    </cfRule>
    <cfRule type="cellIs" dxfId="988" priority="3817" operator="equal">
      <formula>"MVC-8975"</formula>
    </cfRule>
    <cfRule type="cellIs" dxfId="987" priority="3818" operator="equal">
      <formula>"MHU-2000"</formula>
    </cfRule>
  </conditionalFormatting>
  <conditionalFormatting sqref="R182">
    <cfRule type="cellIs" dxfId="986" priority="3947" operator="equal">
      <formula>"835-RP7"</formula>
    </cfRule>
    <cfRule type="cellIs" dxfId="985" priority="3948" operator="equal">
      <formula>"MCG-9763"</formula>
    </cfRule>
    <cfRule type="cellIs" dxfId="984" priority="3949" operator="equal">
      <formula>"F33-ALC"</formula>
    </cfRule>
    <cfRule type="cellIs" dxfId="983" priority="3950" operator="equal">
      <formula>"MHF-4572"</formula>
    </cfRule>
    <cfRule type="cellIs" dxfId="982" priority="3951" operator="equal">
      <formula>"MRJ-4142"</formula>
    </cfRule>
    <cfRule type="cellIs" dxfId="981" priority="3952" operator="equal">
      <formula>"MRF-3416"</formula>
    </cfRule>
    <cfRule type="cellIs" dxfId="980" priority="3953" operator="equal">
      <formula>"MVC-8975"</formula>
    </cfRule>
    <cfRule type="cellIs" dxfId="979" priority="3954" operator="equal">
      <formula>"MHU-2000"</formula>
    </cfRule>
  </conditionalFormatting>
  <conditionalFormatting sqref="R188:R191">
    <cfRule type="cellIs" dxfId="978" priority="3495" operator="equal">
      <formula>"835-RP7"</formula>
    </cfRule>
    <cfRule type="cellIs" dxfId="977" priority="3496" operator="equal">
      <formula>"MCG-9763"</formula>
    </cfRule>
    <cfRule type="cellIs" dxfId="976" priority="3497" operator="equal">
      <formula>"F33-ALC"</formula>
    </cfRule>
    <cfRule type="cellIs" dxfId="975" priority="3498" operator="equal">
      <formula>"MHF-4572"</formula>
    </cfRule>
    <cfRule type="cellIs" dxfId="974" priority="3499" operator="equal">
      <formula>"MRJ-4142"</formula>
    </cfRule>
    <cfRule type="cellIs" dxfId="973" priority="3500" operator="equal">
      <formula>"MRF-3416"</formula>
    </cfRule>
    <cfRule type="cellIs" dxfId="972" priority="3501" operator="equal">
      <formula>"MVC-8975"</formula>
    </cfRule>
    <cfRule type="cellIs" dxfId="971" priority="3502" operator="equal">
      <formula>"MHU-2000"</formula>
    </cfRule>
  </conditionalFormatting>
  <conditionalFormatting sqref="R204:R205">
    <cfRule type="cellIs" dxfId="970" priority="3631" operator="equal">
      <formula>"835-RP7"</formula>
    </cfRule>
    <cfRule type="cellIs" dxfId="969" priority="3632" operator="equal">
      <formula>"MCG-9763"</formula>
    </cfRule>
    <cfRule type="cellIs" dxfId="968" priority="3633" operator="equal">
      <formula>"F33-ALC"</formula>
    </cfRule>
    <cfRule type="cellIs" dxfId="967" priority="3634" operator="equal">
      <formula>"MHF-4572"</formula>
    </cfRule>
    <cfRule type="cellIs" dxfId="966" priority="3635" operator="equal">
      <formula>"MRJ-4142"</formula>
    </cfRule>
    <cfRule type="cellIs" dxfId="965" priority="3636" operator="equal">
      <formula>"MRF-3416"</formula>
    </cfRule>
    <cfRule type="cellIs" dxfId="964" priority="3637" operator="equal">
      <formula>"MVC-8975"</formula>
    </cfRule>
    <cfRule type="cellIs" dxfId="963" priority="3638" operator="equal">
      <formula>"MHU-2000"</formula>
    </cfRule>
  </conditionalFormatting>
  <conditionalFormatting sqref="R245:R247">
    <cfRule type="cellIs" dxfId="962" priority="2831" operator="equal">
      <formula>"835-RP7"</formula>
    </cfRule>
    <cfRule type="cellIs" dxfId="961" priority="2832" operator="equal">
      <formula>"MCG-9763"</formula>
    </cfRule>
    <cfRule type="cellIs" dxfId="960" priority="2833" operator="equal">
      <formula>"F33-ALC"</formula>
    </cfRule>
    <cfRule type="cellIs" dxfId="959" priority="2834" operator="equal">
      <formula>"MHF-4572"</formula>
    </cfRule>
    <cfRule type="cellIs" dxfId="958" priority="2835" operator="equal">
      <formula>"MRJ-4142"</formula>
    </cfRule>
    <cfRule type="cellIs" dxfId="957" priority="2836" operator="equal">
      <formula>"MRF-3416"</formula>
    </cfRule>
    <cfRule type="cellIs" dxfId="956" priority="2837" operator="equal">
      <formula>"MVC-8975"</formula>
    </cfRule>
    <cfRule type="cellIs" dxfId="955" priority="2838" operator="equal">
      <formula>"MHU-2000"</formula>
    </cfRule>
  </conditionalFormatting>
  <conditionalFormatting sqref="R260:R261">
    <cfRule type="cellIs" dxfId="954" priority="3133" operator="equal">
      <formula>"835-RP7"</formula>
    </cfRule>
    <cfRule type="cellIs" dxfId="953" priority="3134" operator="equal">
      <formula>"MCG-9763"</formula>
    </cfRule>
    <cfRule type="cellIs" dxfId="952" priority="3135" operator="equal">
      <formula>"F33-ALC"</formula>
    </cfRule>
    <cfRule type="cellIs" dxfId="951" priority="3136" operator="equal">
      <formula>"MHF-4572"</formula>
    </cfRule>
    <cfRule type="cellIs" dxfId="950" priority="3137" operator="equal">
      <formula>"MRJ-4142"</formula>
    </cfRule>
    <cfRule type="cellIs" dxfId="949" priority="3138" operator="equal">
      <formula>"MRF-3416"</formula>
    </cfRule>
    <cfRule type="cellIs" dxfId="948" priority="3139" operator="equal">
      <formula>"MVC-8975"</formula>
    </cfRule>
    <cfRule type="cellIs" dxfId="947" priority="3140" operator="equal">
      <formula>"MHU-2000"</formula>
    </cfRule>
  </conditionalFormatting>
  <conditionalFormatting sqref="R266:R267">
    <cfRule type="cellIs" dxfId="946" priority="2561" operator="equal">
      <formula>"835-RP7"</formula>
    </cfRule>
    <cfRule type="cellIs" dxfId="945" priority="2562" operator="equal">
      <formula>"MCG-9763"</formula>
    </cfRule>
    <cfRule type="cellIs" dxfId="944" priority="2563" operator="equal">
      <formula>"F33-ALC"</formula>
    </cfRule>
    <cfRule type="cellIs" dxfId="943" priority="2564" operator="equal">
      <formula>"MHF-4572"</formula>
    </cfRule>
    <cfRule type="cellIs" dxfId="942" priority="2565" operator="equal">
      <formula>"MRJ-4142"</formula>
    </cfRule>
    <cfRule type="cellIs" dxfId="941" priority="2566" operator="equal">
      <formula>"MRF-3416"</formula>
    </cfRule>
    <cfRule type="cellIs" dxfId="940" priority="2567" operator="equal">
      <formula>"MVC-8975"</formula>
    </cfRule>
    <cfRule type="cellIs" dxfId="939" priority="2568" operator="equal">
      <formula>"MHU-2000"</formula>
    </cfRule>
  </conditionalFormatting>
  <conditionalFormatting sqref="R282:R283">
    <cfRule type="cellIs" dxfId="938" priority="2551" operator="equal">
      <formula>"835-RP7"</formula>
    </cfRule>
    <cfRule type="cellIs" dxfId="937" priority="2552" operator="equal">
      <formula>"MCG-9763"</formula>
    </cfRule>
    <cfRule type="cellIs" dxfId="936" priority="2553" operator="equal">
      <formula>"F33-ALC"</formula>
    </cfRule>
    <cfRule type="cellIs" dxfId="935" priority="2554" operator="equal">
      <formula>"MHF-4572"</formula>
    </cfRule>
    <cfRule type="cellIs" dxfId="934" priority="2555" operator="equal">
      <formula>"MRJ-4142"</formula>
    </cfRule>
    <cfRule type="cellIs" dxfId="933" priority="2556" operator="equal">
      <formula>"MRF-3416"</formula>
    </cfRule>
    <cfRule type="cellIs" dxfId="932" priority="2557" operator="equal">
      <formula>"MVC-8975"</formula>
    </cfRule>
    <cfRule type="cellIs" dxfId="931" priority="2558" operator="equal">
      <formula>"MHU-2000"</formula>
    </cfRule>
  </conditionalFormatting>
  <conditionalFormatting sqref="R288:R290">
    <cfRule type="cellIs" dxfId="930" priority="2227" operator="equal">
      <formula>"835-RP7"</formula>
    </cfRule>
    <cfRule type="cellIs" dxfId="929" priority="2228" operator="equal">
      <formula>"MCG-9763"</formula>
    </cfRule>
    <cfRule type="cellIs" dxfId="928" priority="2229" operator="equal">
      <formula>"F33-ALC"</formula>
    </cfRule>
    <cfRule type="cellIs" dxfId="927" priority="2230" operator="equal">
      <formula>"MHF-4572"</formula>
    </cfRule>
    <cfRule type="cellIs" dxfId="926" priority="2231" operator="equal">
      <formula>"MRJ-4142"</formula>
    </cfRule>
    <cfRule type="cellIs" dxfId="925" priority="2232" operator="equal">
      <formula>"MRF-3416"</formula>
    </cfRule>
    <cfRule type="cellIs" dxfId="924" priority="2233" operator="equal">
      <formula>"MVC-8975"</formula>
    </cfRule>
    <cfRule type="cellIs" dxfId="923" priority="2234" operator="equal">
      <formula>"MHU-2000"</formula>
    </cfRule>
  </conditionalFormatting>
  <conditionalFormatting sqref="R305:R306">
    <cfRule type="cellIs" dxfId="922" priority="2217" operator="equal">
      <formula>"835-RP7"</formula>
    </cfRule>
    <cfRule type="cellIs" dxfId="921" priority="2218" operator="equal">
      <formula>"MCG-9763"</formula>
    </cfRule>
    <cfRule type="cellIs" dxfId="920" priority="2219" operator="equal">
      <formula>"F33-ALC"</formula>
    </cfRule>
    <cfRule type="cellIs" dxfId="919" priority="2220" operator="equal">
      <formula>"MHF-4572"</formula>
    </cfRule>
    <cfRule type="cellIs" dxfId="918" priority="2221" operator="equal">
      <formula>"MRJ-4142"</formula>
    </cfRule>
    <cfRule type="cellIs" dxfId="917" priority="2222" operator="equal">
      <formula>"MRF-3416"</formula>
    </cfRule>
    <cfRule type="cellIs" dxfId="916" priority="2223" operator="equal">
      <formula>"MVC-8975"</formula>
    </cfRule>
    <cfRule type="cellIs" dxfId="915" priority="2224" operator="equal">
      <formula>"MHU-2000"</formula>
    </cfRule>
  </conditionalFormatting>
  <conditionalFormatting sqref="R326:R332">
    <cfRule type="cellIs" dxfId="914" priority="1913" operator="equal">
      <formula>"835-RP7"</formula>
    </cfRule>
    <cfRule type="cellIs" dxfId="913" priority="1914" operator="equal">
      <formula>"MCG-9763"</formula>
    </cfRule>
    <cfRule type="cellIs" dxfId="912" priority="1915" operator="equal">
      <formula>"F33-ALC"</formula>
    </cfRule>
    <cfRule type="cellIs" dxfId="911" priority="1916" operator="equal">
      <formula>"MHF-4572"</formula>
    </cfRule>
    <cfRule type="cellIs" dxfId="910" priority="1917" operator="equal">
      <formula>"MRJ-4142"</formula>
    </cfRule>
    <cfRule type="cellIs" dxfId="909" priority="1918" operator="equal">
      <formula>"MRF-3416"</formula>
    </cfRule>
    <cfRule type="cellIs" dxfId="908" priority="1919" operator="equal">
      <formula>"MVC-8975"</formula>
    </cfRule>
    <cfRule type="cellIs" dxfId="907" priority="1920" operator="equal">
      <formula>"MHU-2000"</formula>
    </cfRule>
  </conditionalFormatting>
  <conditionalFormatting sqref="R353:R359">
    <cfRule type="cellIs" dxfId="906" priority="1687" operator="equal">
      <formula>"835-RP7"</formula>
    </cfRule>
    <cfRule type="cellIs" dxfId="905" priority="1688" operator="equal">
      <formula>"MCG-9763"</formula>
    </cfRule>
    <cfRule type="cellIs" dxfId="904" priority="1689" operator="equal">
      <formula>"F33-ALC"</formula>
    </cfRule>
    <cfRule type="cellIs" dxfId="903" priority="1690" operator="equal">
      <formula>"MHF-4572"</formula>
    </cfRule>
    <cfRule type="cellIs" dxfId="902" priority="1691" operator="equal">
      <formula>"MRJ-4142"</formula>
    </cfRule>
    <cfRule type="cellIs" dxfId="901" priority="1692" operator="equal">
      <formula>"MRF-3416"</formula>
    </cfRule>
    <cfRule type="cellIs" dxfId="900" priority="1693" operator="equal">
      <formula>"MVC-8975"</formula>
    </cfRule>
    <cfRule type="cellIs" dxfId="899" priority="1694" operator="equal">
      <formula>"MHU-2000"</formula>
    </cfRule>
  </conditionalFormatting>
  <conditionalFormatting sqref="R409:R414">
    <cfRule type="cellIs" dxfId="898" priority="885" operator="equal">
      <formula>"835-RP7"</formula>
    </cfRule>
    <cfRule type="cellIs" dxfId="897" priority="886" operator="equal">
      <formula>"MCG-9763"</formula>
    </cfRule>
    <cfRule type="cellIs" dxfId="896" priority="887" operator="equal">
      <formula>"F33-ALC"</formula>
    </cfRule>
    <cfRule type="cellIs" dxfId="895" priority="888" operator="equal">
      <formula>"MHF-4572"</formula>
    </cfRule>
    <cfRule type="cellIs" dxfId="894" priority="889" operator="equal">
      <formula>"MRJ-4142"</formula>
    </cfRule>
    <cfRule type="cellIs" dxfId="893" priority="890" operator="equal">
      <formula>"MRF-3416"</formula>
    </cfRule>
    <cfRule type="cellIs" dxfId="892" priority="891" operator="equal">
      <formula>"MVC-8975"</formula>
    </cfRule>
    <cfRule type="cellIs" dxfId="891" priority="892" operator="equal">
      <formula>"MHU-2000"</formula>
    </cfRule>
  </conditionalFormatting>
  <conditionalFormatting sqref="R414">
    <cfRule type="cellIs" dxfId="890" priority="881" operator="equal">
      <formula>"NCD-2001"</formula>
    </cfRule>
    <cfRule type="cellIs" dxfId="889" priority="882" operator="equal">
      <formula>"NBS-6259"</formula>
    </cfRule>
  </conditionalFormatting>
  <conditionalFormatting sqref="R434:R438">
    <cfRule type="cellIs" dxfId="888" priority="581" operator="equal">
      <formula>"835-RP7"</formula>
    </cfRule>
    <cfRule type="cellIs" dxfId="887" priority="582" operator="equal">
      <formula>"MCG-9763"</formula>
    </cfRule>
    <cfRule type="cellIs" dxfId="886" priority="583" operator="equal">
      <formula>"F33-ALC"</formula>
    </cfRule>
    <cfRule type="cellIs" dxfId="885" priority="584" operator="equal">
      <formula>"MHF-4572"</formula>
    </cfRule>
    <cfRule type="cellIs" dxfId="884" priority="585" operator="equal">
      <formula>"MRJ-4142"</formula>
    </cfRule>
    <cfRule type="cellIs" dxfId="883" priority="586" operator="equal">
      <formula>"MRF-3416"</formula>
    </cfRule>
    <cfRule type="cellIs" dxfId="882" priority="587" operator="equal">
      <formula>"MVC-8975"</formula>
    </cfRule>
    <cfRule type="cellIs" dxfId="881" priority="588" operator="equal">
      <formula>"MHU-2000"</formula>
    </cfRule>
  </conditionalFormatting>
  <conditionalFormatting sqref="R459:R465">
    <cfRule type="cellIs" dxfId="880" priority="571" operator="equal">
      <formula>"835-RP7"</formula>
    </cfRule>
    <cfRule type="cellIs" dxfId="879" priority="572" operator="equal">
      <formula>"MCG-9763"</formula>
    </cfRule>
    <cfRule type="cellIs" dxfId="878" priority="573" operator="equal">
      <formula>"F33-ALC"</formula>
    </cfRule>
    <cfRule type="cellIs" dxfId="877" priority="574" operator="equal">
      <formula>"MHF-4572"</formula>
    </cfRule>
    <cfRule type="cellIs" dxfId="876" priority="575" operator="equal">
      <formula>"MRJ-4142"</formula>
    </cfRule>
    <cfRule type="cellIs" dxfId="875" priority="576" operator="equal">
      <formula>"MRF-3416"</formula>
    </cfRule>
    <cfRule type="cellIs" dxfId="874" priority="577" operator="equal">
      <formula>"MVC-8975"</formula>
    </cfRule>
    <cfRule type="cellIs" dxfId="873" priority="578" operator="equal">
      <formula>"MHU-2000"</formula>
    </cfRule>
  </conditionalFormatting>
  <conditionalFormatting sqref="R5:Y7">
    <cfRule type="cellIs" dxfId="872" priority="5757" operator="equal">
      <formula>"NCD-2001"</formula>
    </cfRule>
    <cfRule type="cellIs" dxfId="871" priority="5758" operator="equal">
      <formula>"NBS-6259"</formula>
    </cfRule>
  </conditionalFormatting>
  <conditionalFormatting sqref="R44:Y47">
    <cfRule type="cellIs" dxfId="870" priority="5241" operator="equal">
      <formula>"NCD-2001"</formula>
    </cfRule>
    <cfRule type="cellIs" dxfId="869" priority="5242" operator="equal">
      <formula>"NBS-6259"</formula>
    </cfRule>
  </conditionalFormatting>
  <conditionalFormatting sqref="R63:Y66">
    <cfRule type="cellIs" dxfId="868" priority="4971" operator="equal">
      <formula>"NCD-2001"</formula>
    </cfRule>
    <cfRule type="cellIs" dxfId="867" priority="4972" operator="equal">
      <formula>"NBS-6259"</formula>
    </cfRule>
  </conditionalFormatting>
  <conditionalFormatting sqref="R160:Y160">
    <cfRule type="cellIs" dxfId="866" priority="4135" operator="equal">
      <formula>"NCD-2001"</formula>
    </cfRule>
    <cfRule type="cellIs" dxfId="865" priority="4136" operator="equal">
      <formula>"NBS-6259"</formula>
    </cfRule>
  </conditionalFormatting>
  <conditionalFormatting sqref="R188:Y191">
    <cfRule type="cellIs" dxfId="864" priority="3493" operator="equal">
      <formula>"NCD-2001"</formula>
    </cfRule>
    <cfRule type="cellIs" dxfId="863" priority="3494" operator="equal">
      <formula>"NBS-6259"</formula>
    </cfRule>
  </conditionalFormatting>
  <conditionalFormatting sqref="R266:Y267">
    <cfRule type="cellIs" dxfId="862" priority="2559" operator="equal">
      <formula>"NCD-2001"</formula>
    </cfRule>
    <cfRule type="cellIs" dxfId="861" priority="2560" operator="equal">
      <formula>"NBS-6259"</formula>
    </cfRule>
  </conditionalFormatting>
  <conditionalFormatting sqref="R282:Y283">
    <cfRule type="cellIs" dxfId="860" priority="2547" operator="equal">
      <formula>"NCD-2001"</formula>
    </cfRule>
    <cfRule type="cellIs" dxfId="859" priority="2548" operator="equal">
      <formula>"NBS-6259"</formula>
    </cfRule>
  </conditionalFormatting>
  <conditionalFormatting sqref="R288:Y290">
    <cfRule type="cellIs" dxfId="858" priority="2225" operator="equal">
      <formula>"NCD-2001"</formula>
    </cfRule>
    <cfRule type="cellIs" dxfId="857" priority="2226" operator="equal">
      <formula>"NBS-6259"</formula>
    </cfRule>
  </conditionalFormatting>
  <conditionalFormatting sqref="R305:Y306">
    <cfRule type="cellIs" dxfId="856" priority="2213" operator="equal">
      <formula>"NCD-2001"</formula>
    </cfRule>
    <cfRule type="cellIs" dxfId="855" priority="2214" operator="equal">
      <formula>"NBS-6259"</formula>
    </cfRule>
  </conditionalFormatting>
  <conditionalFormatting sqref="R434:Y438">
    <cfRule type="cellIs" dxfId="854" priority="579" operator="equal">
      <formula>"NCD-2001"</formula>
    </cfRule>
    <cfRule type="cellIs" dxfId="853" priority="580" operator="equal">
      <formula>"NBS-6259"</formula>
    </cfRule>
  </conditionalFormatting>
  <conditionalFormatting sqref="R459:Y460">
    <cfRule type="cellIs" dxfId="852" priority="415" operator="equal">
      <formula>"NCD-2001"</formula>
    </cfRule>
    <cfRule type="cellIs" dxfId="851" priority="416" operator="equal">
      <formula>"NBS-6259"</formula>
    </cfRule>
  </conditionalFormatting>
  <conditionalFormatting sqref="S19:S20">
    <cfRule type="cellIs" dxfId="850" priority="5901" operator="equal">
      <formula>"NCD-2001"</formula>
    </cfRule>
    <cfRule type="cellIs" dxfId="849" priority="5902" operator="equal">
      <formula>"NBS-6259"</formula>
    </cfRule>
  </conditionalFormatting>
  <conditionalFormatting sqref="S39:S40">
    <cfRule type="cellIs" dxfId="848" priority="5637" operator="equal">
      <formula>"NCD-2001"</formula>
    </cfRule>
    <cfRule type="cellIs" dxfId="847" priority="5638" operator="equal">
      <formula>"NBS-6259"</formula>
    </cfRule>
  </conditionalFormatting>
  <conditionalFormatting sqref="S58:S59">
    <cfRule type="cellIs" dxfId="846" priority="5379" operator="equal">
      <formula>"NCD-2001"</formula>
    </cfRule>
    <cfRule type="cellIs" dxfId="845" priority="5380" operator="equal">
      <formula>"NBS-6259"</formula>
    </cfRule>
  </conditionalFormatting>
  <conditionalFormatting sqref="S81:S82">
    <cfRule type="cellIs" dxfId="844" priority="5125" operator="equal">
      <formula>"NCD-2001"</formula>
    </cfRule>
    <cfRule type="cellIs" dxfId="843" priority="5126" operator="equal">
      <formula>"NBS-6259"</formula>
    </cfRule>
  </conditionalFormatting>
  <conditionalFormatting sqref="S19:T23">
    <cfRule type="cellIs" dxfId="842" priority="5903" operator="equal">
      <formula>"NCD-2001"</formula>
    </cfRule>
    <cfRule type="cellIs" dxfId="841" priority="5904" operator="equal">
      <formula>"NBS-6259"</formula>
    </cfRule>
  </conditionalFormatting>
  <conditionalFormatting sqref="S39:T43">
    <cfRule type="cellIs" dxfId="840" priority="5639" operator="equal">
      <formula>"NCD-2001"</formula>
    </cfRule>
    <cfRule type="cellIs" dxfId="839" priority="5640" operator="equal">
      <formula>"NBS-6259"</formula>
    </cfRule>
  </conditionalFormatting>
  <conditionalFormatting sqref="S58:T62">
    <cfRule type="cellIs" dxfId="838" priority="5381" operator="equal">
      <formula>"NCD-2001"</formula>
    </cfRule>
    <cfRule type="cellIs" dxfId="837" priority="5382" operator="equal">
      <formula>"NBS-6259"</formula>
    </cfRule>
  </conditionalFormatting>
  <conditionalFormatting sqref="S81:T85">
    <cfRule type="cellIs" dxfId="836" priority="5127" operator="equal">
      <formula>"NCD-2001"</formula>
    </cfRule>
    <cfRule type="cellIs" dxfId="835" priority="5128" operator="equal">
      <formula>"NBS-6259"</formula>
    </cfRule>
  </conditionalFormatting>
  <conditionalFormatting sqref="S111:T119">
    <cfRule type="cellIs" dxfId="834" priority="4849" operator="equal">
      <formula>"NCD-2001"</formula>
    </cfRule>
    <cfRule type="cellIs" dxfId="833" priority="4850" operator="equal">
      <formula>"NBS-6259"</formula>
    </cfRule>
  </conditionalFormatting>
  <conditionalFormatting sqref="S139:T143">
    <cfRule type="cellIs" dxfId="832" priority="4559" operator="equal">
      <formula>"NCD-2001"</formula>
    </cfRule>
    <cfRule type="cellIs" dxfId="831" priority="4560" operator="equal">
      <formula>"NBS-6259"</formula>
    </cfRule>
  </conditionalFormatting>
  <conditionalFormatting sqref="S183:T187">
    <cfRule type="cellIs" dxfId="830" priority="4033" operator="equal">
      <formula>"NCD-2001"</formula>
    </cfRule>
    <cfRule type="cellIs" dxfId="829" priority="4034" operator="equal">
      <formula>"NBS-6259"</formula>
    </cfRule>
  </conditionalFormatting>
  <conditionalFormatting sqref="S206:T210">
    <cfRule type="cellIs" dxfId="828" priority="3707" operator="equal">
      <formula>"NCD-2001"</formula>
    </cfRule>
    <cfRule type="cellIs" dxfId="827" priority="3708" operator="equal">
      <formula>"NBS-6259"</formula>
    </cfRule>
  </conditionalFormatting>
  <conditionalFormatting sqref="S236:T244">
    <cfRule type="cellIs" dxfId="826" priority="3389" operator="equal">
      <formula>"NCD-2001"</formula>
    </cfRule>
    <cfRule type="cellIs" dxfId="825" priority="3390" operator="equal">
      <formula>"NBS-6259"</formula>
    </cfRule>
  </conditionalFormatting>
  <conditionalFormatting sqref="S262:T265">
    <cfRule type="cellIs" dxfId="824" priority="3041" operator="equal">
      <formula>"NCD-2001"</formula>
    </cfRule>
    <cfRule type="cellIs" dxfId="823" priority="3042" operator="equal">
      <formula>"NBS-6259"</formula>
    </cfRule>
  </conditionalFormatting>
  <conditionalFormatting sqref="S284:T287">
    <cfRule type="cellIs" dxfId="822" priority="2747" operator="equal">
      <formula>"NCD-2001"</formula>
    </cfRule>
    <cfRule type="cellIs" dxfId="821" priority="2748" operator="equal">
      <formula>"NBS-6259"</formula>
    </cfRule>
  </conditionalFormatting>
  <conditionalFormatting sqref="S307:T310">
    <cfRule type="cellIs" dxfId="820" priority="2447" operator="equal">
      <formula>"NCD-2001"</formula>
    </cfRule>
    <cfRule type="cellIs" dxfId="819" priority="2448" operator="equal">
      <formula>"NBS-6259"</formula>
    </cfRule>
  </conditionalFormatting>
  <conditionalFormatting sqref="S333:T337">
    <cfRule type="cellIs" dxfId="818" priority="2117" operator="equal">
      <formula>"NCD-2001"</formula>
    </cfRule>
    <cfRule type="cellIs" dxfId="817" priority="2118" operator="equal">
      <formula>"NBS-6259"</formula>
    </cfRule>
  </conditionalFormatting>
  <conditionalFormatting sqref="S360:T369">
    <cfRule type="cellIs" dxfId="816" priority="1753" operator="equal">
      <formula>"NCD-2001"</formula>
    </cfRule>
    <cfRule type="cellIs" dxfId="815" priority="1754" operator="equal">
      <formula>"NBS-6259"</formula>
    </cfRule>
  </conditionalFormatting>
  <conditionalFormatting sqref="S387:T394">
    <cfRule type="cellIs" dxfId="814" priority="1407" operator="equal">
      <formula>"NCD-2001"</formula>
    </cfRule>
    <cfRule type="cellIs" dxfId="813" priority="1408" operator="equal">
      <formula>"NBS-6259"</formula>
    </cfRule>
  </conditionalFormatting>
  <conditionalFormatting sqref="S415:T419">
    <cfRule type="cellIs" dxfId="812" priority="1083" operator="equal">
      <formula>"NCD-2001"</formula>
    </cfRule>
    <cfRule type="cellIs" dxfId="811" priority="1084" operator="equal">
      <formula>"NBS-6259"</formula>
    </cfRule>
  </conditionalFormatting>
  <conditionalFormatting sqref="S439:T444">
    <cfRule type="cellIs" dxfId="810" priority="791" operator="equal">
      <formula>"NCD-2001"</formula>
    </cfRule>
    <cfRule type="cellIs" dxfId="809" priority="792" operator="equal">
      <formula>"NBS-6259"</formula>
    </cfRule>
  </conditionalFormatting>
  <conditionalFormatting sqref="S466:T471">
    <cfRule type="cellIs" dxfId="808" priority="489" operator="equal">
      <formula>"NCD-2001"</formula>
    </cfRule>
    <cfRule type="cellIs" dxfId="807" priority="490" operator="equal">
      <formula>"NBS-6259"</formula>
    </cfRule>
  </conditionalFormatting>
  <conditionalFormatting sqref="S17:V20">
    <cfRule type="cellIs" dxfId="806" priority="5893" operator="equal">
      <formula>"NCD-2001"</formula>
    </cfRule>
    <cfRule type="cellIs" dxfId="805" priority="5894" operator="equal">
      <formula>"NBS-6259"</formula>
    </cfRule>
  </conditionalFormatting>
  <conditionalFormatting sqref="S37:V40">
    <cfRule type="cellIs" dxfId="804" priority="5629" operator="equal">
      <formula>"NCD-2001"</formula>
    </cfRule>
    <cfRule type="cellIs" dxfId="803" priority="5630" operator="equal">
      <formula>"NBS-6259"</formula>
    </cfRule>
  </conditionalFormatting>
  <conditionalFormatting sqref="S56:V59">
    <cfRule type="cellIs" dxfId="802" priority="5371" operator="equal">
      <formula>"NCD-2001"</formula>
    </cfRule>
    <cfRule type="cellIs" dxfId="801" priority="5372" operator="equal">
      <formula>"NBS-6259"</formula>
    </cfRule>
  </conditionalFormatting>
  <conditionalFormatting sqref="S79:V82">
    <cfRule type="cellIs" dxfId="800" priority="5117" operator="equal">
      <formula>"NCD-2001"</formula>
    </cfRule>
    <cfRule type="cellIs" dxfId="799" priority="5118" operator="equal">
      <formula>"NBS-6259"</formula>
    </cfRule>
  </conditionalFormatting>
  <conditionalFormatting sqref="S108:V109">
    <cfRule type="cellIs" dxfId="798" priority="4871" operator="equal">
      <formula>"NCD-2001"</formula>
    </cfRule>
    <cfRule type="cellIs" dxfId="797" priority="4872" operator="equal">
      <formula>"NBS-6259"</formula>
    </cfRule>
  </conditionalFormatting>
  <conditionalFormatting sqref="S136:V137">
    <cfRule type="cellIs" dxfId="796" priority="4581" operator="equal">
      <formula>"NCD-2001"</formula>
    </cfRule>
    <cfRule type="cellIs" dxfId="795" priority="4582" operator="equal">
      <formula>"NBS-6259"</formula>
    </cfRule>
  </conditionalFormatting>
  <conditionalFormatting sqref="S158:V159">
    <cfRule type="cellIs" dxfId="794" priority="4315" operator="equal">
      <formula>"NCD-2001"</formula>
    </cfRule>
    <cfRule type="cellIs" dxfId="793" priority="4316" operator="equal">
      <formula>"NBS-6259"</formula>
    </cfRule>
  </conditionalFormatting>
  <conditionalFormatting sqref="S180:V181">
    <cfRule type="cellIs" dxfId="792" priority="4055" operator="equal">
      <formula>"NCD-2001"</formula>
    </cfRule>
    <cfRule type="cellIs" dxfId="791" priority="4056" operator="equal">
      <formula>"NBS-6259"</formula>
    </cfRule>
  </conditionalFormatting>
  <conditionalFormatting sqref="S202:V203">
    <cfRule type="cellIs" dxfId="790" priority="3729" operator="equal">
      <formula>"NCD-2001"</formula>
    </cfRule>
    <cfRule type="cellIs" dxfId="789" priority="3730" operator="equal">
      <formula>"NBS-6259"</formula>
    </cfRule>
  </conditionalFormatting>
  <conditionalFormatting sqref="S232:V233">
    <cfRule type="cellIs" dxfId="788" priority="3411" operator="equal">
      <formula>"NCD-2001"</formula>
    </cfRule>
    <cfRule type="cellIs" dxfId="787" priority="3412" operator="equal">
      <formula>"NBS-6259"</formula>
    </cfRule>
  </conditionalFormatting>
  <conditionalFormatting sqref="S258:V259">
    <cfRule type="cellIs" dxfId="786" priority="3063" operator="equal">
      <formula>"NCD-2001"</formula>
    </cfRule>
    <cfRule type="cellIs" dxfId="785" priority="3064" operator="equal">
      <formula>"NBS-6259"</formula>
    </cfRule>
  </conditionalFormatting>
  <conditionalFormatting sqref="S280:V281">
    <cfRule type="cellIs" dxfId="784" priority="2769" operator="equal">
      <formula>"NCD-2001"</formula>
    </cfRule>
    <cfRule type="cellIs" dxfId="783" priority="2770" operator="equal">
      <formula>"NBS-6259"</formula>
    </cfRule>
  </conditionalFormatting>
  <conditionalFormatting sqref="S303:V304">
    <cfRule type="cellIs" dxfId="782" priority="2469" operator="equal">
      <formula>"NCD-2001"</formula>
    </cfRule>
    <cfRule type="cellIs" dxfId="781" priority="2470" operator="equal">
      <formula>"NBS-6259"</formula>
    </cfRule>
  </conditionalFormatting>
  <conditionalFormatting sqref="S324:V325">
    <cfRule type="cellIs" dxfId="780" priority="2139" operator="equal">
      <formula>"NCD-2001"</formula>
    </cfRule>
    <cfRule type="cellIs" dxfId="779" priority="2140" operator="equal">
      <formula>"NBS-6259"</formula>
    </cfRule>
  </conditionalFormatting>
  <conditionalFormatting sqref="S351:V352">
    <cfRule type="cellIs" dxfId="778" priority="1775" operator="equal">
      <formula>"NCD-2001"</formula>
    </cfRule>
    <cfRule type="cellIs" dxfId="777" priority="1776" operator="equal">
      <formula>"NBS-6259"</formula>
    </cfRule>
  </conditionalFormatting>
  <conditionalFormatting sqref="S380:V381">
    <cfRule type="cellIs" dxfId="776" priority="1429" operator="equal">
      <formula>"NCD-2001"</formula>
    </cfRule>
    <cfRule type="cellIs" dxfId="775" priority="1430" operator="equal">
      <formula>"NBS-6259"</formula>
    </cfRule>
  </conditionalFormatting>
  <conditionalFormatting sqref="S407:V408">
    <cfRule type="cellIs" dxfId="774" priority="1105" operator="equal">
      <formula>"NCD-2001"</formula>
    </cfRule>
    <cfRule type="cellIs" dxfId="773" priority="1106" operator="equal">
      <formula>"NBS-6259"</formula>
    </cfRule>
  </conditionalFormatting>
  <conditionalFormatting sqref="S432:V433">
    <cfRule type="cellIs" dxfId="772" priority="813" operator="equal">
      <formula>"NCD-2001"</formula>
    </cfRule>
    <cfRule type="cellIs" dxfId="771" priority="814" operator="equal">
      <formula>"NBS-6259"</formula>
    </cfRule>
  </conditionalFormatting>
  <conditionalFormatting sqref="S457:V458">
    <cfRule type="cellIs" dxfId="770" priority="511" operator="equal">
      <formula>"NCD-2001"</formula>
    </cfRule>
    <cfRule type="cellIs" dxfId="769" priority="512" operator="equal">
      <formula>"NBS-6259"</formula>
    </cfRule>
  </conditionalFormatting>
  <conditionalFormatting sqref="S8:X8 S9:Y10 U21:Y23 S24:Y24 A25:Y25 O26:Y26 S27:X27 S28:Y29 U41:X43 S48:X48 S49:Y49 U60:X62 S67:X67 S68:Y70 A83:P83 U83:Y85 A84:Q84 S92:Y100 A113:P113 U113:Y119 S120:Y127 A141:P141 U141:Y143 A142:Q142 S147:X147 S157:X157 S163:Y168 S169:X169 S179:X179 U185:X187 S192:X192 S201:X201 U208:X210 R211:Y217 S218:X218 S231:X231 A234:C235 A238:P238 U238:Y244 S248:X248 S257:X257 S260:Y261 E264:P264 U264:Y265 S268:X268 S279:X279 U286:X287 S291:X291 S302:X302 U309:X310 S313:X321 S322:Y322 S323:X323 E335:P335 U335:Y337 R338:Y338 S339:X339 S350:X350 U362:X369 S370:X370 S379:X379 A382:C386 E386:P386 R386:Y386 E389:P389 U389:Y394 S395:X395 S406:X406 A409:C410 E409:P410 S409:Y414 A411:R413 U417:X419 S420:X420 S431:X431 E434:P435 U441:X444 S445:X445 S456:X456 A459:C460 E459:P460 U468:X471">
    <cfRule type="cellIs" dxfId="768" priority="6003" operator="equal">
      <formula>"NCD-2001"</formula>
    </cfRule>
    <cfRule type="cellIs" dxfId="767" priority="6004" operator="equal">
      <formula>"NBS-6259"</formula>
    </cfRule>
  </conditionalFormatting>
  <conditionalFormatting sqref="S11:X16">
    <cfRule type="cellIs" dxfId="766" priority="5973" operator="equal">
      <formula>"NCD-2001"</formula>
    </cfRule>
    <cfRule type="cellIs" dxfId="765" priority="5974" operator="equal">
      <formula>"NBS-6259"</formula>
    </cfRule>
  </conditionalFormatting>
  <conditionalFormatting sqref="S30:X36">
    <cfRule type="cellIs" dxfId="764" priority="5717" operator="equal">
      <formula>"NCD-2001"</formula>
    </cfRule>
    <cfRule type="cellIs" dxfId="763" priority="5718" operator="equal">
      <formula>"NBS-6259"</formula>
    </cfRule>
  </conditionalFormatting>
  <conditionalFormatting sqref="S50:X55">
    <cfRule type="cellIs" dxfId="762" priority="5463" operator="equal">
      <formula>"NCD-2001"</formula>
    </cfRule>
    <cfRule type="cellIs" dxfId="761" priority="5464" operator="equal">
      <formula>"NBS-6259"</formula>
    </cfRule>
  </conditionalFormatting>
  <conditionalFormatting sqref="S71:X78">
    <cfRule type="cellIs" dxfId="760" priority="5209" operator="equal">
      <formula>"NCD-2001"</formula>
    </cfRule>
    <cfRule type="cellIs" dxfId="759" priority="5210" operator="equal">
      <formula>"NBS-6259"</formula>
    </cfRule>
  </conditionalFormatting>
  <conditionalFormatting sqref="S101:X107">
    <cfRule type="cellIs" dxfId="758" priority="4939" operator="equal">
      <formula>"NCD-2001"</formula>
    </cfRule>
    <cfRule type="cellIs" dxfId="757" priority="4940" operator="equal">
      <formula>"NBS-6259"</formula>
    </cfRule>
  </conditionalFormatting>
  <conditionalFormatting sqref="S111:X112">
    <cfRule type="cellIs" dxfId="756" priority="4839" operator="equal">
      <formula>"NCD-2001"</formula>
    </cfRule>
    <cfRule type="cellIs" dxfId="755" priority="4840" operator="equal">
      <formula>"NBS-6259"</formula>
    </cfRule>
  </conditionalFormatting>
  <conditionalFormatting sqref="S128:X135">
    <cfRule type="cellIs" dxfId="754" priority="4629" operator="equal">
      <formula>"NCD-2001"</formula>
    </cfRule>
    <cfRule type="cellIs" dxfId="753" priority="4630" operator="equal">
      <formula>"NBS-6259"</formula>
    </cfRule>
  </conditionalFormatting>
  <conditionalFormatting sqref="S139:X140">
    <cfRule type="cellIs" dxfId="752" priority="4549" operator="equal">
      <formula>"NCD-2001"</formula>
    </cfRule>
    <cfRule type="cellIs" dxfId="751" priority="4550" operator="equal">
      <formula>"NBS-6259"</formula>
    </cfRule>
  </conditionalFormatting>
  <conditionalFormatting sqref="S161:X162">
    <cfRule type="cellIs" dxfId="750" priority="4283" operator="equal">
      <formula>"NCD-2001"</formula>
    </cfRule>
    <cfRule type="cellIs" dxfId="749" priority="4284" operator="equal">
      <formula>"NBS-6259"</formula>
    </cfRule>
  </conditionalFormatting>
  <conditionalFormatting sqref="S183:X184">
    <cfRule type="cellIs" dxfId="748" priority="4023" operator="equal">
      <formula>"NCD-2001"</formula>
    </cfRule>
    <cfRule type="cellIs" dxfId="747" priority="4024" operator="equal">
      <formula>"NBS-6259"</formula>
    </cfRule>
  </conditionalFormatting>
  <conditionalFormatting sqref="S206:X207">
    <cfRule type="cellIs" dxfId="746" priority="3697" operator="equal">
      <formula>"NCD-2001"</formula>
    </cfRule>
    <cfRule type="cellIs" dxfId="745" priority="3698" operator="equal">
      <formula>"NBS-6259"</formula>
    </cfRule>
  </conditionalFormatting>
  <conditionalFormatting sqref="S236:X237">
    <cfRule type="cellIs" dxfId="744" priority="3379" operator="equal">
      <formula>"NCD-2001"</formula>
    </cfRule>
    <cfRule type="cellIs" dxfId="743" priority="3380" operator="equal">
      <formula>"NBS-6259"</formula>
    </cfRule>
  </conditionalFormatting>
  <conditionalFormatting sqref="S262:X263">
    <cfRule type="cellIs" dxfId="742" priority="3031" operator="equal">
      <formula>"NCD-2001"</formula>
    </cfRule>
    <cfRule type="cellIs" dxfId="741" priority="3032" operator="equal">
      <formula>"NBS-6259"</formula>
    </cfRule>
  </conditionalFormatting>
  <conditionalFormatting sqref="S284:X285">
    <cfRule type="cellIs" dxfId="740" priority="2737" operator="equal">
      <formula>"NCD-2001"</formula>
    </cfRule>
    <cfRule type="cellIs" dxfId="739" priority="2738" operator="equal">
      <formula>"NBS-6259"</formula>
    </cfRule>
  </conditionalFormatting>
  <conditionalFormatting sqref="S307:X308">
    <cfRule type="cellIs" dxfId="738" priority="2437" operator="equal">
      <formula>"NCD-2001"</formula>
    </cfRule>
    <cfRule type="cellIs" dxfId="737" priority="2438" operator="equal">
      <formula>"NBS-6259"</formula>
    </cfRule>
  </conditionalFormatting>
  <conditionalFormatting sqref="S333:X334">
    <cfRule type="cellIs" dxfId="736" priority="2107" operator="equal">
      <formula>"NCD-2001"</formula>
    </cfRule>
    <cfRule type="cellIs" dxfId="735" priority="2108" operator="equal">
      <formula>"NBS-6259"</formula>
    </cfRule>
  </conditionalFormatting>
  <conditionalFormatting sqref="S360:X361">
    <cfRule type="cellIs" dxfId="734" priority="1743" operator="equal">
      <formula>"NCD-2001"</formula>
    </cfRule>
    <cfRule type="cellIs" dxfId="733" priority="1744" operator="equal">
      <formula>"NBS-6259"</formula>
    </cfRule>
  </conditionalFormatting>
  <conditionalFormatting sqref="S415:X416">
    <cfRule type="cellIs" dxfId="732" priority="1073" operator="equal">
      <formula>"NCD-2001"</formula>
    </cfRule>
    <cfRule type="cellIs" dxfId="731" priority="1074" operator="equal">
      <formula>"NBS-6259"</formula>
    </cfRule>
  </conditionalFormatting>
  <conditionalFormatting sqref="S439:X440">
    <cfRule type="cellIs" dxfId="730" priority="781" operator="equal">
      <formula>"NCD-2001"</formula>
    </cfRule>
    <cfRule type="cellIs" dxfId="729" priority="782" operator="equal">
      <formula>"NBS-6259"</formula>
    </cfRule>
  </conditionalFormatting>
  <conditionalFormatting sqref="S466:X467">
    <cfRule type="cellIs" dxfId="728" priority="479" operator="equal">
      <formula>"NCD-2001"</formula>
    </cfRule>
    <cfRule type="cellIs" dxfId="727" priority="480" operator="equal">
      <formula>"NBS-6259"</formula>
    </cfRule>
  </conditionalFormatting>
  <conditionalFormatting sqref="S148:Y156">
    <cfRule type="cellIs" dxfId="726" priority="4263" operator="equal">
      <formula>"NCD-2001"</formula>
    </cfRule>
    <cfRule type="cellIs" dxfId="725" priority="4264" operator="equal">
      <formula>"NBS-6259"</formula>
    </cfRule>
  </conditionalFormatting>
  <conditionalFormatting sqref="S170:Y178">
    <cfRule type="cellIs" dxfId="724" priority="4003" operator="equal">
      <formula>"NCD-2001"</formula>
    </cfRule>
    <cfRule type="cellIs" dxfId="723" priority="4004" operator="equal">
      <formula>"NBS-6259"</formula>
    </cfRule>
  </conditionalFormatting>
  <conditionalFormatting sqref="S193:Y200">
    <cfRule type="cellIs" dxfId="722" priority="3681" operator="equal">
      <formula>"NCD-2001"</formula>
    </cfRule>
    <cfRule type="cellIs" dxfId="721" priority="3682" operator="equal">
      <formula>"NBS-6259"</formula>
    </cfRule>
  </conditionalFormatting>
  <conditionalFormatting sqref="S219:Y230">
    <cfRule type="cellIs" dxfId="720" priority="3363" operator="equal">
      <formula>"NCD-2001"</formula>
    </cfRule>
    <cfRule type="cellIs" dxfId="719" priority="3364" operator="equal">
      <formula>"NBS-6259"</formula>
    </cfRule>
  </conditionalFormatting>
  <conditionalFormatting sqref="S249:Y256">
    <cfRule type="cellIs" dxfId="718" priority="3015" operator="equal">
      <formula>"NCD-2001"</formula>
    </cfRule>
    <cfRule type="cellIs" dxfId="717" priority="3016" operator="equal">
      <formula>"NBS-6259"</formula>
    </cfRule>
  </conditionalFormatting>
  <conditionalFormatting sqref="S269:Y278">
    <cfRule type="cellIs" dxfId="716" priority="2717" operator="equal">
      <formula>"NCD-2001"</formula>
    </cfRule>
    <cfRule type="cellIs" dxfId="715" priority="2718" operator="equal">
      <formula>"NBS-6259"</formula>
    </cfRule>
  </conditionalFormatting>
  <conditionalFormatting sqref="S292:Y301">
    <cfRule type="cellIs" dxfId="714" priority="2417" operator="equal">
      <formula>"NCD-2001"</formula>
    </cfRule>
    <cfRule type="cellIs" dxfId="713" priority="2418" operator="equal">
      <formula>"NBS-6259"</formula>
    </cfRule>
  </conditionalFormatting>
  <conditionalFormatting sqref="S340:Y349">
    <cfRule type="cellIs" dxfId="712" priority="1723" operator="equal">
      <formula>"NCD-2001"</formula>
    </cfRule>
    <cfRule type="cellIs" dxfId="711" priority="1724" operator="equal">
      <formula>"NBS-6259"</formula>
    </cfRule>
  </conditionalFormatting>
  <conditionalFormatting sqref="S371:Y378">
    <cfRule type="cellIs" dxfId="710" priority="1381" operator="equal">
      <formula>"NCD-2001"</formula>
    </cfRule>
    <cfRule type="cellIs" dxfId="709" priority="1382" operator="equal">
      <formula>"NBS-6259"</formula>
    </cfRule>
  </conditionalFormatting>
  <conditionalFormatting sqref="S387:Y388">
    <cfRule type="cellIs" dxfId="708" priority="1395" operator="equal">
      <formula>"NCD-2001"</formula>
    </cfRule>
    <cfRule type="cellIs" dxfId="707" priority="1396" operator="equal">
      <formula>"NBS-6259"</formula>
    </cfRule>
  </conditionalFormatting>
  <conditionalFormatting sqref="S396:Y405">
    <cfRule type="cellIs" dxfId="706" priority="1053" operator="equal">
      <formula>"NCD-2001"</formula>
    </cfRule>
    <cfRule type="cellIs" dxfId="705" priority="1054" operator="equal">
      <formula>"NBS-6259"</formula>
    </cfRule>
  </conditionalFormatting>
  <conditionalFormatting sqref="S421:Y430">
    <cfRule type="cellIs" dxfId="704" priority="761" operator="equal">
      <formula>"NCD-2001"</formula>
    </cfRule>
    <cfRule type="cellIs" dxfId="703" priority="762" operator="equal">
      <formula>"NBS-6259"</formula>
    </cfRule>
  </conditionalFormatting>
  <conditionalFormatting sqref="S446:Y455">
    <cfRule type="cellIs" dxfId="702" priority="459" operator="equal">
      <formula>"NCD-2001"</formula>
    </cfRule>
    <cfRule type="cellIs" dxfId="701" priority="460" operator="equal">
      <formula>"NBS-6259"</formula>
    </cfRule>
  </conditionalFormatting>
  <conditionalFormatting sqref="W13">
    <cfRule type="cellIs" dxfId="700" priority="5885" operator="equal">
      <formula>"NCD-2001"</formula>
    </cfRule>
    <cfRule type="cellIs" dxfId="699" priority="5886" operator="equal">
      <formula>"NBS-6259"</formula>
    </cfRule>
  </conditionalFormatting>
  <conditionalFormatting sqref="W33">
    <cfRule type="cellIs" dxfId="698" priority="5621" operator="equal">
      <formula>"NCD-2001"</formula>
    </cfRule>
    <cfRule type="cellIs" dxfId="697" priority="5622" operator="equal">
      <formula>"NBS-6259"</formula>
    </cfRule>
  </conditionalFormatting>
  <conditionalFormatting sqref="W52">
    <cfRule type="cellIs" dxfId="696" priority="5363" operator="equal">
      <formula>"NCD-2001"</formula>
    </cfRule>
    <cfRule type="cellIs" dxfId="695" priority="5364" operator="equal">
      <formula>"NBS-6259"</formula>
    </cfRule>
  </conditionalFormatting>
  <conditionalFormatting sqref="W75">
    <cfRule type="cellIs" dxfId="694" priority="5105" operator="equal">
      <formula>"NCD-2001"</formula>
    </cfRule>
    <cfRule type="cellIs" dxfId="693" priority="5106" operator="equal">
      <formula>"NBS-6259"</formula>
    </cfRule>
  </conditionalFormatting>
  <conditionalFormatting sqref="W104">
    <cfRule type="cellIs" dxfId="692" priority="4831" operator="equal">
      <formula>"NCD-2001"</formula>
    </cfRule>
    <cfRule type="cellIs" dxfId="691" priority="4832" operator="equal">
      <formula>"NBS-6259"</formula>
    </cfRule>
  </conditionalFormatting>
  <conditionalFormatting sqref="W132">
    <cfRule type="cellIs" dxfId="690" priority="4537" operator="equal">
      <formula>"NCD-2001"</formula>
    </cfRule>
    <cfRule type="cellIs" dxfId="689" priority="4538" operator="equal">
      <formula>"NBS-6259"</formula>
    </cfRule>
  </conditionalFormatting>
  <conditionalFormatting sqref="W154">
    <cfRule type="cellIs" dxfId="688" priority="4271" operator="equal">
      <formula>"NCD-2001"</formula>
    </cfRule>
    <cfRule type="cellIs" dxfId="687" priority="4272" operator="equal">
      <formula>"NBS-6259"</formula>
    </cfRule>
  </conditionalFormatting>
  <conditionalFormatting sqref="W176">
    <cfRule type="cellIs" dxfId="686" priority="4011" operator="equal">
      <formula>"NCD-2001"</formula>
    </cfRule>
    <cfRule type="cellIs" dxfId="685" priority="4012" operator="equal">
      <formula>"NBS-6259"</formula>
    </cfRule>
  </conditionalFormatting>
  <conditionalFormatting sqref="W198">
    <cfRule type="cellIs" dxfId="684" priority="3689" operator="equal">
      <formula>"NCD-2001"</formula>
    </cfRule>
    <cfRule type="cellIs" dxfId="683" priority="3690" operator="equal">
      <formula>"NBS-6259"</formula>
    </cfRule>
  </conditionalFormatting>
  <conditionalFormatting sqref="W228">
    <cfRule type="cellIs" dxfId="682" priority="3371" operator="equal">
      <formula>"NCD-2001"</formula>
    </cfRule>
    <cfRule type="cellIs" dxfId="681" priority="3372" operator="equal">
      <formula>"NBS-6259"</formula>
    </cfRule>
  </conditionalFormatting>
  <conditionalFormatting sqref="W254">
    <cfRule type="cellIs" dxfId="680" priority="3023" operator="equal">
      <formula>"NCD-2001"</formula>
    </cfRule>
    <cfRule type="cellIs" dxfId="679" priority="3024" operator="equal">
      <formula>"NBS-6259"</formula>
    </cfRule>
  </conditionalFormatting>
  <conditionalFormatting sqref="W276">
    <cfRule type="cellIs" dxfId="678" priority="2725" operator="equal">
      <formula>"NCD-2001"</formula>
    </cfRule>
    <cfRule type="cellIs" dxfId="677" priority="2726" operator="equal">
      <formula>"NBS-6259"</formula>
    </cfRule>
  </conditionalFormatting>
  <conditionalFormatting sqref="W299">
    <cfRule type="cellIs" dxfId="676" priority="2425" operator="equal">
      <formula>"NCD-2001"</formula>
    </cfRule>
    <cfRule type="cellIs" dxfId="675" priority="2426" operator="equal">
      <formula>"NBS-6259"</formula>
    </cfRule>
  </conditionalFormatting>
  <conditionalFormatting sqref="W320">
    <cfRule type="cellIs" dxfId="674" priority="2095" operator="equal">
      <formula>"NCD-2001"</formula>
    </cfRule>
    <cfRule type="cellIs" dxfId="673" priority="2096" operator="equal">
      <formula>"NBS-6259"</formula>
    </cfRule>
  </conditionalFormatting>
  <conditionalFormatting sqref="W347">
    <cfRule type="cellIs" dxfId="672" priority="1731" operator="equal">
      <formula>"NCD-2001"</formula>
    </cfRule>
    <cfRule type="cellIs" dxfId="671" priority="1732" operator="equal">
      <formula>"NBS-6259"</formula>
    </cfRule>
  </conditionalFormatting>
  <conditionalFormatting sqref="W376">
    <cfRule type="cellIs" dxfId="670" priority="1389" operator="equal">
      <formula>"NCD-2001"</formula>
    </cfRule>
    <cfRule type="cellIs" dxfId="669" priority="1390" operator="equal">
      <formula>"NBS-6259"</formula>
    </cfRule>
  </conditionalFormatting>
  <conditionalFormatting sqref="W403">
    <cfRule type="cellIs" dxfId="668" priority="1061" operator="equal">
      <formula>"NCD-2001"</formula>
    </cfRule>
    <cfRule type="cellIs" dxfId="667" priority="1062" operator="equal">
      <formula>"NBS-6259"</formula>
    </cfRule>
  </conditionalFormatting>
  <conditionalFormatting sqref="W428">
    <cfRule type="cellIs" dxfId="666" priority="769" operator="equal">
      <formula>"NCD-2001"</formula>
    </cfRule>
    <cfRule type="cellIs" dxfId="665" priority="770" operator="equal">
      <formula>"NBS-6259"</formula>
    </cfRule>
  </conditionalFormatting>
  <conditionalFormatting sqref="W453">
    <cfRule type="cellIs" dxfId="664" priority="467" operator="equal">
      <formula>"NCD-2001"</formula>
    </cfRule>
    <cfRule type="cellIs" dxfId="663" priority="468" operator="equal">
      <formula>"NBS-6259"</formula>
    </cfRule>
  </conditionalFormatting>
  <conditionalFormatting sqref="W17:X17">
    <cfRule type="cellIs" dxfId="662" priority="5943" operator="equal">
      <formula>"NCD-2001"</formula>
    </cfRule>
    <cfRule type="cellIs" dxfId="661" priority="5944" operator="equal">
      <formula>"NBS-6259"</formula>
    </cfRule>
  </conditionalFormatting>
  <conditionalFormatting sqref="W37:X37">
    <cfRule type="cellIs" dxfId="660" priority="5679" operator="equal">
      <formula>"NCD-2001"</formula>
    </cfRule>
    <cfRule type="cellIs" dxfId="659" priority="5680" operator="equal">
      <formula>"NBS-6259"</formula>
    </cfRule>
  </conditionalFormatting>
  <conditionalFormatting sqref="W39:X40">
    <cfRule type="cellIs" dxfId="658" priority="5631" operator="equal">
      <formula>"NCD-2001"</formula>
    </cfRule>
    <cfRule type="cellIs" dxfId="657" priority="5632" operator="equal">
      <formula>"NBS-6259"</formula>
    </cfRule>
  </conditionalFormatting>
  <conditionalFormatting sqref="W56:X56">
    <cfRule type="cellIs" dxfId="656" priority="5421" operator="equal">
      <formula>"NCD-2001"</formula>
    </cfRule>
    <cfRule type="cellIs" dxfId="655" priority="5422" operator="equal">
      <formula>"NBS-6259"</formula>
    </cfRule>
  </conditionalFormatting>
  <conditionalFormatting sqref="W58:X59">
    <cfRule type="cellIs" dxfId="654" priority="5373" operator="equal">
      <formula>"NCD-2001"</formula>
    </cfRule>
    <cfRule type="cellIs" dxfId="653" priority="5374" operator="equal">
      <formula>"NBS-6259"</formula>
    </cfRule>
  </conditionalFormatting>
  <conditionalFormatting sqref="W79:X79">
    <cfRule type="cellIs" dxfId="652" priority="5167" operator="equal">
      <formula>"NCD-2001"</formula>
    </cfRule>
    <cfRule type="cellIs" dxfId="651" priority="5168" operator="equal">
      <formula>"NBS-6259"</formula>
    </cfRule>
  </conditionalFormatting>
  <conditionalFormatting sqref="W108:X108">
    <cfRule type="cellIs" dxfId="650" priority="4891" operator="equal">
      <formula>"NCD-2001"</formula>
    </cfRule>
    <cfRule type="cellIs" dxfId="649" priority="4892" operator="equal">
      <formula>"NBS-6259"</formula>
    </cfRule>
  </conditionalFormatting>
  <conditionalFormatting sqref="W136:X136">
    <cfRule type="cellIs" dxfId="648" priority="4599" operator="equal">
      <formula>"NCD-2001"</formula>
    </cfRule>
    <cfRule type="cellIs" dxfId="647" priority="4600" operator="equal">
      <formula>"NBS-6259"</formula>
    </cfRule>
  </conditionalFormatting>
  <conditionalFormatting sqref="W158:X158">
    <cfRule type="cellIs" dxfId="646" priority="4333" operator="equal">
      <formula>"NCD-2001"</formula>
    </cfRule>
    <cfRule type="cellIs" dxfId="645" priority="4334" operator="equal">
      <formula>"NBS-6259"</formula>
    </cfRule>
  </conditionalFormatting>
  <conditionalFormatting sqref="W180:X180">
    <cfRule type="cellIs" dxfId="644" priority="4073" operator="equal">
      <formula>"NCD-2001"</formula>
    </cfRule>
    <cfRule type="cellIs" dxfId="643" priority="4074" operator="equal">
      <formula>"NBS-6259"</formula>
    </cfRule>
  </conditionalFormatting>
  <conditionalFormatting sqref="W202:X202">
    <cfRule type="cellIs" dxfId="642" priority="3747" operator="equal">
      <formula>"NCD-2001"</formula>
    </cfRule>
    <cfRule type="cellIs" dxfId="641" priority="3748" operator="equal">
      <formula>"NBS-6259"</formula>
    </cfRule>
  </conditionalFormatting>
  <conditionalFormatting sqref="W232:X232">
    <cfRule type="cellIs" dxfId="640" priority="3429" operator="equal">
      <formula>"NCD-2001"</formula>
    </cfRule>
    <cfRule type="cellIs" dxfId="639" priority="3430" operator="equal">
      <formula>"NBS-6259"</formula>
    </cfRule>
  </conditionalFormatting>
  <conditionalFormatting sqref="W258:X258">
    <cfRule type="cellIs" dxfId="638" priority="3081" operator="equal">
      <formula>"NCD-2001"</formula>
    </cfRule>
    <cfRule type="cellIs" dxfId="637" priority="3082" operator="equal">
      <formula>"NBS-6259"</formula>
    </cfRule>
  </conditionalFormatting>
  <conditionalFormatting sqref="W280:X280">
    <cfRule type="cellIs" dxfId="636" priority="2787" operator="equal">
      <formula>"NCD-2001"</formula>
    </cfRule>
    <cfRule type="cellIs" dxfId="635" priority="2788" operator="equal">
      <formula>"NBS-6259"</formula>
    </cfRule>
  </conditionalFormatting>
  <conditionalFormatting sqref="W303:X303">
    <cfRule type="cellIs" dxfId="634" priority="2489" operator="equal">
      <formula>"NCD-2001"</formula>
    </cfRule>
    <cfRule type="cellIs" dxfId="633" priority="2490" operator="equal">
      <formula>"NBS-6259"</formula>
    </cfRule>
  </conditionalFormatting>
  <conditionalFormatting sqref="W324:X324">
    <cfRule type="cellIs" dxfId="632" priority="2157" operator="equal">
      <formula>"NCD-2001"</formula>
    </cfRule>
    <cfRule type="cellIs" dxfId="631" priority="2158" operator="equal">
      <formula>"NBS-6259"</formula>
    </cfRule>
  </conditionalFormatting>
  <conditionalFormatting sqref="W351:X351">
    <cfRule type="cellIs" dxfId="630" priority="1793" operator="equal">
      <formula>"NCD-2001"</formula>
    </cfRule>
    <cfRule type="cellIs" dxfId="629" priority="1794" operator="equal">
      <formula>"NBS-6259"</formula>
    </cfRule>
  </conditionalFormatting>
  <conditionalFormatting sqref="W380:X380">
    <cfRule type="cellIs" dxfId="628" priority="1447" operator="equal">
      <formula>"NCD-2001"</formula>
    </cfRule>
    <cfRule type="cellIs" dxfId="627" priority="1448" operator="equal">
      <formula>"NBS-6259"</formula>
    </cfRule>
  </conditionalFormatting>
  <conditionalFormatting sqref="W407:X407">
    <cfRule type="cellIs" dxfId="626" priority="1123" operator="equal">
      <formula>"NCD-2001"</formula>
    </cfRule>
    <cfRule type="cellIs" dxfId="625" priority="1124" operator="equal">
      <formula>"NBS-6259"</formula>
    </cfRule>
  </conditionalFormatting>
  <conditionalFormatting sqref="W432:X432">
    <cfRule type="cellIs" dxfId="624" priority="831" operator="equal">
      <formula>"NCD-2001"</formula>
    </cfRule>
    <cfRule type="cellIs" dxfId="623" priority="832" operator="equal">
      <formula>"NBS-6259"</formula>
    </cfRule>
  </conditionalFormatting>
  <conditionalFormatting sqref="W457:X457">
    <cfRule type="cellIs" dxfId="622" priority="529" operator="equal">
      <formula>"NCD-2001"</formula>
    </cfRule>
    <cfRule type="cellIs" dxfId="621" priority="530" operator="equal">
      <formula>"NBS-6259"</formula>
    </cfRule>
  </conditionalFormatting>
  <conditionalFormatting sqref="W18:Y20">
    <cfRule type="cellIs" dxfId="620" priority="5891" operator="equal">
      <formula>"NCD-2001"</formula>
    </cfRule>
    <cfRule type="cellIs" dxfId="619" priority="5892" operator="equal">
      <formula>"NBS-6259"</formula>
    </cfRule>
  </conditionalFormatting>
  <conditionalFormatting sqref="W38:Y38">
    <cfRule type="cellIs" dxfId="618" priority="5665" operator="equal">
      <formula>"NCD-2001"</formula>
    </cfRule>
    <cfRule type="cellIs" dxfId="617" priority="5666" operator="equal">
      <formula>"NBS-6259"</formula>
    </cfRule>
  </conditionalFormatting>
  <conditionalFormatting sqref="W57:Y57">
    <cfRule type="cellIs" dxfId="616" priority="5407" operator="equal">
      <formula>"NCD-2001"</formula>
    </cfRule>
    <cfRule type="cellIs" dxfId="615" priority="5408" operator="equal">
      <formula>"NBS-6259"</formula>
    </cfRule>
  </conditionalFormatting>
  <conditionalFormatting sqref="W80:Y82">
    <cfRule type="cellIs" dxfId="614" priority="5115" operator="equal">
      <formula>"NCD-2001"</formula>
    </cfRule>
    <cfRule type="cellIs" dxfId="613" priority="5116" operator="equal">
      <formula>"NBS-6259"</formula>
    </cfRule>
  </conditionalFormatting>
  <conditionalFormatting sqref="W109:Y109">
    <cfRule type="cellIs" dxfId="612" priority="4875" operator="equal">
      <formula>"NCD-2001"</formula>
    </cfRule>
    <cfRule type="cellIs" dxfId="611" priority="4876" operator="equal">
      <formula>"NBS-6259"</formula>
    </cfRule>
  </conditionalFormatting>
  <conditionalFormatting sqref="W137:Y137">
    <cfRule type="cellIs" dxfId="610" priority="4585" operator="equal">
      <formula>"NCD-2001"</formula>
    </cfRule>
    <cfRule type="cellIs" dxfId="609" priority="4586" operator="equal">
      <formula>"NBS-6259"</formula>
    </cfRule>
  </conditionalFormatting>
  <conditionalFormatting sqref="W159:Y159">
    <cfRule type="cellIs" dxfId="608" priority="4319" operator="equal">
      <formula>"NCD-2001"</formula>
    </cfRule>
    <cfRule type="cellIs" dxfId="607" priority="4320" operator="equal">
      <formula>"NBS-6259"</formula>
    </cfRule>
  </conditionalFormatting>
  <conditionalFormatting sqref="W181:Y181">
    <cfRule type="cellIs" dxfId="606" priority="4059" operator="equal">
      <formula>"NCD-2001"</formula>
    </cfRule>
    <cfRule type="cellIs" dxfId="605" priority="4060" operator="equal">
      <formula>"NBS-6259"</formula>
    </cfRule>
  </conditionalFormatting>
  <conditionalFormatting sqref="W203:Y203">
    <cfRule type="cellIs" dxfId="604" priority="3733" operator="equal">
      <formula>"NCD-2001"</formula>
    </cfRule>
    <cfRule type="cellIs" dxfId="603" priority="3734" operator="equal">
      <formula>"NBS-6259"</formula>
    </cfRule>
  </conditionalFormatting>
  <conditionalFormatting sqref="W233:Y233">
    <cfRule type="cellIs" dxfId="602" priority="3415" operator="equal">
      <formula>"NCD-2001"</formula>
    </cfRule>
    <cfRule type="cellIs" dxfId="601" priority="3416" operator="equal">
      <formula>"NBS-6259"</formula>
    </cfRule>
  </conditionalFormatting>
  <conditionalFormatting sqref="W259:Y259">
    <cfRule type="cellIs" dxfId="600" priority="3067" operator="equal">
      <formula>"NCD-2001"</formula>
    </cfRule>
    <cfRule type="cellIs" dxfId="599" priority="3068" operator="equal">
      <formula>"NBS-6259"</formula>
    </cfRule>
  </conditionalFormatting>
  <conditionalFormatting sqref="W281:Y281">
    <cfRule type="cellIs" dxfId="598" priority="2773" operator="equal">
      <formula>"NCD-2001"</formula>
    </cfRule>
    <cfRule type="cellIs" dxfId="597" priority="2774" operator="equal">
      <formula>"NBS-6259"</formula>
    </cfRule>
  </conditionalFormatting>
  <conditionalFormatting sqref="W304:Y304">
    <cfRule type="cellIs" dxfId="596" priority="2473" operator="equal">
      <formula>"NCD-2001"</formula>
    </cfRule>
    <cfRule type="cellIs" dxfId="595" priority="2474" operator="equal">
      <formula>"NBS-6259"</formula>
    </cfRule>
  </conditionalFormatting>
  <conditionalFormatting sqref="W325:Y325">
    <cfRule type="cellIs" dxfId="594" priority="2143" operator="equal">
      <formula>"NCD-2001"</formula>
    </cfRule>
    <cfRule type="cellIs" dxfId="593" priority="2144" operator="equal">
      <formula>"NBS-6259"</formula>
    </cfRule>
  </conditionalFormatting>
  <conditionalFormatting sqref="W352:Y352">
    <cfRule type="cellIs" dxfId="592" priority="1779" operator="equal">
      <formula>"NCD-2001"</formula>
    </cfRule>
    <cfRule type="cellIs" dxfId="591" priority="1780" operator="equal">
      <formula>"NBS-6259"</formula>
    </cfRule>
  </conditionalFormatting>
  <conditionalFormatting sqref="W381:Y381">
    <cfRule type="cellIs" dxfId="590" priority="1433" operator="equal">
      <formula>"NCD-2001"</formula>
    </cfRule>
    <cfRule type="cellIs" dxfId="589" priority="1434" operator="equal">
      <formula>"NBS-6259"</formula>
    </cfRule>
  </conditionalFormatting>
  <conditionalFormatting sqref="W408:Y408">
    <cfRule type="cellIs" dxfId="588" priority="1109" operator="equal">
      <formula>"NCD-2001"</formula>
    </cfRule>
    <cfRule type="cellIs" dxfId="587" priority="1110" operator="equal">
      <formula>"NBS-6259"</formula>
    </cfRule>
  </conditionalFormatting>
  <conditionalFormatting sqref="W433:Y433">
    <cfRule type="cellIs" dxfId="586" priority="817" operator="equal">
      <formula>"NCD-2001"</formula>
    </cfRule>
    <cfRule type="cellIs" dxfId="585" priority="818" operator="equal">
      <formula>"NBS-6259"</formula>
    </cfRule>
  </conditionalFormatting>
  <conditionalFormatting sqref="W458:Y458">
    <cfRule type="cellIs" dxfId="584" priority="515" operator="equal">
      <formula>"NCD-2001"</formula>
    </cfRule>
    <cfRule type="cellIs" dxfId="583" priority="516" operator="equal">
      <formula>"NBS-6259"</formula>
    </cfRule>
  </conditionalFormatting>
  <conditionalFormatting sqref="Y5:Y8">
    <cfRule type="cellIs" dxfId="582" priority="5833" operator="equal">
      <formula>"NCD-2001"</formula>
    </cfRule>
    <cfRule type="cellIs" dxfId="581" priority="5834" operator="equal">
      <formula>"NBS-6259"</formula>
    </cfRule>
  </conditionalFormatting>
  <conditionalFormatting sqref="Y11:Y17">
    <cfRule type="cellIs" dxfId="580" priority="5877" operator="equal">
      <formula>"NCD-2001"</formula>
    </cfRule>
    <cfRule type="cellIs" dxfId="579" priority="5878" operator="equal">
      <formula>"NBS-6259"</formula>
    </cfRule>
  </conditionalFormatting>
  <conditionalFormatting sqref="Y23:Y27">
    <cfRule type="cellIs" dxfId="578" priority="5565" operator="equal">
      <formula>"NCD-2001"</formula>
    </cfRule>
    <cfRule type="cellIs" dxfId="577" priority="5566" operator="equal">
      <formula>"NBS-6259"</formula>
    </cfRule>
  </conditionalFormatting>
  <conditionalFormatting sqref="Y30:Y37">
    <cfRule type="cellIs" dxfId="576" priority="5613" operator="equal">
      <formula>"NCD-2001"</formula>
    </cfRule>
    <cfRule type="cellIs" dxfId="575" priority="5614" operator="equal">
      <formula>"NBS-6259"</formula>
    </cfRule>
  </conditionalFormatting>
  <conditionalFormatting sqref="Y39:Y48">
    <cfRule type="cellIs" dxfId="574" priority="5323" operator="equal">
      <formula>"NCD-2001"</formula>
    </cfRule>
    <cfRule type="cellIs" dxfId="573" priority="5324" operator="equal">
      <formula>"NBS-6259"</formula>
    </cfRule>
  </conditionalFormatting>
  <conditionalFormatting sqref="Y50:Y56">
    <cfRule type="cellIs" dxfId="572" priority="5355" operator="equal">
      <formula>"NCD-2001"</formula>
    </cfRule>
    <cfRule type="cellIs" dxfId="571" priority="5356" operator="equal">
      <formula>"NBS-6259"</formula>
    </cfRule>
  </conditionalFormatting>
  <conditionalFormatting sqref="Y58:Y67">
    <cfRule type="cellIs" dxfId="570" priority="5063" operator="equal">
      <formula>"NCD-2001"</formula>
    </cfRule>
    <cfRule type="cellIs" dxfId="569" priority="5064" operator="equal">
      <formula>"NBS-6259"</formula>
    </cfRule>
  </conditionalFormatting>
  <conditionalFormatting sqref="Y71:Y79">
    <cfRule type="cellIs" dxfId="568" priority="5097" operator="equal">
      <formula>"NCD-2001"</formula>
    </cfRule>
    <cfRule type="cellIs" dxfId="567" priority="5098" operator="equal">
      <formula>"NBS-6259"</formula>
    </cfRule>
  </conditionalFormatting>
  <conditionalFormatting sqref="Y85:Y91">
    <cfRule type="cellIs" dxfId="566" priority="4777" operator="equal">
      <formula>"NCD-2001"</formula>
    </cfRule>
    <cfRule type="cellIs" dxfId="565" priority="4778" operator="equal">
      <formula>"NBS-6259"</formula>
    </cfRule>
  </conditionalFormatting>
  <conditionalFormatting sqref="Y101:Y108">
    <cfRule type="cellIs" dxfId="564" priority="4823" operator="equal">
      <formula>"NCD-2001"</formula>
    </cfRule>
    <cfRule type="cellIs" dxfId="563" priority="4824" operator="equal">
      <formula>"NBS-6259"</formula>
    </cfRule>
  </conditionalFormatting>
  <conditionalFormatting sqref="Y110:Y112">
    <cfRule type="cellIs" dxfId="562" priority="4699" operator="equal">
      <formula>"NCD-2001"</formula>
    </cfRule>
    <cfRule type="cellIs" dxfId="561" priority="4700" operator="equal">
      <formula>"NBS-6259"</formula>
    </cfRule>
  </conditionalFormatting>
  <conditionalFormatting sqref="Y119:Y125">
    <cfRule type="cellIs" dxfId="560" priority="4495" operator="equal">
      <formula>"NCD-2001"</formula>
    </cfRule>
    <cfRule type="cellIs" dxfId="559" priority="4496" operator="equal">
      <formula>"NBS-6259"</formula>
    </cfRule>
  </conditionalFormatting>
  <conditionalFormatting sqref="Y128:Y136">
    <cfRule type="cellIs" dxfId="558" priority="4529" operator="equal">
      <formula>"NCD-2001"</formula>
    </cfRule>
    <cfRule type="cellIs" dxfId="557" priority="4530" operator="equal">
      <formula>"NBS-6259"</formula>
    </cfRule>
  </conditionalFormatting>
  <conditionalFormatting sqref="Y138:Y140">
    <cfRule type="cellIs" dxfId="556" priority="4435" operator="equal">
      <formula>"NCD-2001"</formula>
    </cfRule>
    <cfRule type="cellIs" dxfId="555" priority="4436" operator="equal">
      <formula>"NBS-6259"</formula>
    </cfRule>
  </conditionalFormatting>
  <conditionalFormatting sqref="Y143:Y147">
    <cfRule type="cellIs" dxfId="554" priority="4229" operator="equal">
      <formula>"NCD-2001"</formula>
    </cfRule>
    <cfRule type="cellIs" dxfId="553" priority="4230" operator="equal">
      <formula>"NBS-6259"</formula>
    </cfRule>
  </conditionalFormatting>
  <conditionalFormatting sqref="Y157:Y158">
    <cfRule type="cellIs" dxfId="552" priority="4327" operator="equal">
      <formula>"NCD-2001"</formula>
    </cfRule>
    <cfRule type="cellIs" dxfId="551" priority="4328" operator="equal">
      <formula>"NBS-6259"</formula>
    </cfRule>
  </conditionalFormatting>
  <conditionalFormatting sqref="Y160:Y162">
    <cfRule type="cellIs" dxfId="550" priority="4195" operator="equal">
      <formula>"NCD-2001"</formula>
    </cfRule>
    <cfRule type="cellIs" dxfId="549" priority="4196" operator="equal">
      <formula>"NBS-6259"</formula>
    </cfRule>
  </conditionalFormatting>
  <conditionalFormatting sqref="Y165:Y169">
    <cfRule type="cellIs" dxfId="548" priority="3849" operator="equal">
      <formula>"NCD-2001"</formula>
    </cfRule>
    <cfRule type="cellIs" dxfId="547" priority="3850" operator="equal">
      <formula>"NBS-6259"</formula>
    </cfRule>
  </conditionalFormatting>
  <conditionalFormatting sqref="Y179:Y180">
    <cfRule type="cellIs" dxfId="546" priority="4067" operator="equal">
      <formula>"NCD-2001"</formula>
    </cfRule>
    <cfRule type="cellIs" dxfId="545" priority="4068" operator="equal">
      <formula>"NBS-6259"</formula>
    </cfRule>
  </conditionalFormatting>
  <conditionalFormatting sqref="Y182:Y192">
    <cfRule type="cellIs" dxfId="544" priority="3533" operator="equal">
      <formula>"NCD-2001"</formula>
    </cfRule>
    <cfRule type="cellIs" dxfId="543" priority="3534" operator="equal">
      <formula>"NBS-6259"</formula>
    </cfRule>
  </conditionalFormatting>
  <conditionalFormatting sqref="Y201:Y202">
    <cfRule type="cellIs" dxfId="542" priority="3741" operator="equal">
      <formula>"NCD-2001"</formula>
    </cfRule>
    <cfRule type="cellIs" dxfId="541" priority="3742" operator="equal">
      <formula>"NBS-6259"</formula>
    </cfRule>
  </conditionalFormatting>
  <conditionalFormatting sqref="Y204:Y222">
    <cfRule type="cellIs" dxfId="540" priority="3189" operator="equal">
      <formula>"NCD-2001"</formula>
    </cfRule>
    <cfRule type="cellIs" dxfId="539" priority="3190" operator="equal">
      <formula>"NBS-6259"</formula>
    </cfRule>
  </conditionalFormatting>
  <conditionalFormatting sqref="Y231:Y232">
    <cfRule type="cellIs" dxfId="538" priority="3423" operator="equal">
      <formula>"NCD-2001"</formula>
    </cfRule>
    <cfRule type="cellIs" dxfId="537" priority="3424" operator="equal">
      <formula>"NBS-6259"</formula>
    </cfRule>
  </conditionalFormatting>
  <conditionalFormatting sqref="Y234:Y237">
    <cfRule type="cellIs" dxfId="536" priority="3251" operator="equal">
      <formula>"NCD-2001"</formula>
    </cfRule>
    <cfRule type="cellIs" dxfId="535" priority="3252" operator="equal">
      <formula>"NBS-6259"</formula>
    </cfRule>
  </conditionalFormatting>
  <conditionalFormatting sqref="Y244:Y249">
    <cfRule type="cellIs" dxfId="534" priority="2909" operator="equal">
      <formula>"NCD-2001"</formula>
    </cfRule>
    <cfRule type="cellIs" dxfId="533" priority="2910" operator="equal">
      <formula>"NBS-6259"</formula>
    </cfRule>
  </conditionalFormatting>
  <conditionalFormatting sqref="Y257:Y258">
    <cfRule type="cellIs" dxfId="532" priority="3075" operator="equal">
      <formula>"NCD-2001"</formula>
    </cfRule>
    <cfRule type="cellIs" dxfId="531" priority="3076" operator="equal">
      <formula>"NBS-6259"</formula>
    </cfRule>
  </conditionalFormatting>
  <conditionalFormatting sqref="Y260:Y263">
    <cfRule type="cellIs" dxfId="530" priority="2949" operator="equal">
      <formula>"NCD-2001"</formula>
    </cfRule>
    <cfRule type="cellIs" dxfId="529" priority="2950" operator="equal">
      <formula>"NBS-6259"</formula>
    </cfRule>
  </conditionalFormatting>
  <conditionalFormatting sqref="Y265:Y270">
    <cfRule type="cellIs" dxfId="528" priority="2607" operator="equal">
      <formula>"NCD-2001"</formula>
    </cfRule>
    <cfRule type="cellIs" dxfId="527" priority="2608" operator="equal">
      <formula>"NBS-6259"</formula>
    </cfRule>
  </conditionalFormatting>
  <conditionalFormatting sqref="Y279:Y280">
    <cfRule type="cellIs" dxfId="526" priority="2781" operator="equal">
      <formula>"NCD-2001"</formula>
    </cfRule>
    <cfRule type="cellIs" dxfId="525" priority="2782" operator="equal">
      <formula>"NBS-6259"</formula>
    </cfRule>
  </conditionalFormatting>
  <conditionalFormatting sqref="Y282:Y293">
    <cfRule type="cellIs" dxfId="524" priority="2305" operator="equal">
      <formula>"NCD-2001"</formula>
    </cfRule>
    <cfRule type="cellIs" dxfId="523" priority="2306" operator="equal">
      <formula>"NBS-6259"</formula>
    </cfRule>
  </conditionalFormatting>
  <conditionalFormatting sqref="Y302:Y303">
    <cfRule type="cellIs" dxfId="522" priority="2483" operator="equal">
      <formula>"NCD-2001"</formula>
    </cfRule>
    <cfRule type="cellIs" dxfId="521" priority="2484" operator="equal">
      <formula>"NBS-6259"</formula>
    </cfRule>
  </conditionalFormatting>
  <conditionalFormatting sqref="Y305:Y321">
    <cfRule type="cellIs" dxfId="520" priority="1935" operator="equal">
      <formula>"NCD-2001"</formula>
    </cfRule>
    <cfRule type="cellIs" dxfId="519" priority="1936" operator="equal">
      <formula>"NBS-6259"</formula>
    </cfRule>
  </conditionalFormatting>
  <conditionalFormatting sqref="Y323:Y324">
    <cfRule type="cellIs" dxfId="518" priority="2151" operator="equal">
      <formula>"NCD-2001"</formula>
    </cfRule>
    <cfRule type="cellIs" dxfId="517" priority="2152" operator="equal">
      <formula>"NBS-6259"</formula>
    </cfRule>
  </conditionalFormatting>
  <conditionalFormatting sqref="Y326:Y334">
    <cfRule type="cellIs" dxfId="516" priority="1891" operator="equal">
      <formula>"NCD-2001"</formula>
    </cfRule>
    <cfRule type="cellIs" dxfId="515" priority="1892" operator="equal">
      <formula>"NBS-6259"</formula>
    </cfRule>
  </conditionalFormatting>
  <conditionalFormatting sqref="Y337:Y341">
    <cfRule type="cellIs" dxfId="514" priority="1827" operator="equal">
      <formula>"NCD-2001"</formula>
    </cfRule>
    <cfRule type="cellIs" dxfId="513" priority="1828" operator="equal">
      <formula>"NBS-6259"</formula>
    </cfRule>
  </conditionalFormatting>
  <conditionalFormatting sqref="Y350:Y351">
    <cfRule type="cellIs" dxfId="512" priority="1787" operator="equal">
      <formula>"NCD-2001"</formula>
    </cfRule>
    <cfRule type="cellIs" dxfId="511" priority="1788" operator="equal">
      <formula>"NBS-6259"</formula>
    </cfRule>
  </conditionalFormatting>
  <conditionalFormatting sqref="Y360:Y371">
    <cfRule type="cellIs" dxfId="510" priority="1507" operator="equal">
      <formula>"NCD-2001"</formula>
    </cfRule>
    <cfRule type="cellIs" dxfId="509" priority="1508" operator="equal">
      <formula>"NBS-6259"</formula>
    </cfRule>
  </conditionalFormatting>
  <conditionalFormatting sqref="Y379:Y380">
    <cfRule type="cellIs" dxfId="508" priority="1441" operator="equal">
      <formula>"NCD-2001"</formula>
    </cfRule>
    <cfRule type="cellIs" dxfId="507" priority="1442" operator="equal">
      <formula>"NBS-6259"</formula>
    </cfRule>
  </conditionalFormatting>
  <conditionalFormatting sqref="Y382:Y383">
    <cfRule type="cellIs" dxfId="506" priority="1313" operator="equal">
      <formula>"NCD-2001"</formula>
    </cfRule>
    <cfRule type="cellIs" dxfId="505" priority="1314" operator="equal">
      <formula>"NBS-6259"</formula>
    </cfRule>
  </conditionalFormatting>
  <conditionalFormatting sqref="Y394:Y397">
    <cfRule type="cellIs" dxfId="504" priority="1169" operator="equal">
      <formula>"NCD-2001"</formula>
    </cfRule>
    <cfRule type="cellIs" dxfId="503" priority="1170" operator="equal">
      <formula>"NBS-6259"</formula>
    </cfRule>
  </conditionalFormatting>
  <conditionalFormatting sqref="Y406:Y407">
    <cfRule type="cellIs" dxfId="502" priority="1117" operator="equal">
      <formula>"NCD-2001"</formula>
    </cfRule>
    <cfRule type="cellIs" dxfId="501" priority="1118" operator="equal">
      <formula>"NBS-6259"</formula>
    </cfRule>
  </conditionalFormatting>
  <conditionalFormatting sqref="Y409:Y410">
    <cfRule type="cellIs" dxfId="500" priority="993" operator="equal">
      <formula>"NCD-2001"</formula>
    </cfRule>
    <cfRule type="cellIs" dxfId="499" priority="994" operator="equal">
      <formula>"NBS-6259"</formula>
    </cfRule>
  </conditionalFormatting>
  <conditionalFormatting sqref="Y415:Y422">
    <cfRule type="cellIs" dxfId="498" priority="877" operator="equal">
      <formula>"NCD-2001"</formula>
    </cfRule>
    <cfRule type="cellIs" dxfId="497" priority="878" operator="equal">
      <formula>"NBS-6259"</formula>
    </cfRule>
  </conditionalFormatting>
  <conditionalFormatting sqref="Y431:Y432">
    <cfRule type="cellIs" dxfId="496" priority="825" operator="equal">
      <formula>"NCD-2001"</formula>
    </cfRule>
    <cfRule type="cellIs" dxfId="495" priority="826" operator="equal">
      <formula>"NBS-6259"</formula>
    </cfRule>
  </conditionalFormatting>
  <conditionalFormatting sqref="Y434:Y435">
    <cfRule type="cellIs" dxfId="494" priority="699" operator="equal">
      <formula>"NCD-2001"</formula>
    </cfRule>
    <cfRule type="cellIs" dxfId="493" priority="700" operator="equal">
      <formula>"NBS-6259"</formula>
    </cfRule>
  </conditionalFormatting>
  <conditionalFormatting sqref="Y439:Y447">
    <cfRule type="cellIs" dxfId="492" priority="567" operator="equal">
      <formula>"NCD-2001"</formula>
    </cfRule>
    <cfRule type="cellIs" dxfId="491" priority="568" operator="equal">
      <formula>"NBS-6259"</formula>
    </cfRule>
  </conditionalFormatting>
  <conditionalFormatting sqref="Y456:Y457">
    <cfRule type="cellIs" dxfId="490" priority="523" operator="equal">
      <formula>"NCD-2001"</formula>
    </cfRule>
    <cfRule type="cellIs" dxfId="489" priority="524" operator="equal">
      <formula>"NBS-6259"</formula>
    </cfRule>
  </conditionalFormatting>
  <conditionalFormatting sqref="Y466:Y471">
    <cfRule type="cellIs" dxfId="488" priority="477" operator="equal">
      <formula>"NCD-2001"</formula>
    </cfRule>
    <cfRule type="cellIs" dxfId="487" priority="478" operator="equal">
      <formula>"NBS-6259"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39EF02-B77D-4C06-9725-7ECCA272E8CC}">
  <sheetPr>
    <tabColor rgb="FFFF3300"/>
  </sheetPr>
  <dimension ref="A1:AM434"/>
  <sheetViews>
    <sheetView showGridLines="0" workbookViewId="0">
      <pane ySplit="8" topLeftCell="A9" activePane="bottomLeft" state="frozen"/>
      <selection pane="bottomLeft" activeCell="AN1" sqref="A1:XFD4"/>
    </sheetView>
  </sheetViews>
  <sheetFormatPr baseColWidth="10" defaultColWidth="7.375" defaultRowHeight="10.9"/>
  <cols>
    <col min="1" max="1" width="11.25" style="957" bestFit="1" customWidth="1"/>
    <col min="2" max="2" width="19.875" style="957" customWidth="1"/>
    <col min="3" max="3" width="15.125" style="957" customWidth="1"/>
    <col min="4" max="4" width="46.875" style="158" customWidth="1"/>
    <col min="5" max="5" width="16.75" style="957" bestFit="1" customWidth="1"/>
    <col min="6" max="7" width="10.875" style="957" customWidth="1"/>
    <col min="8" max="9" width="12.25" style="957" customWidth="1"/>
    <col min="10" max="10" width="11.25" style="158" customWidth="1"/>
    <col min="11" max="11" width="10.25" style="957" customWidth="1"/>
    <col min="12" max="12" width="14.375" style="158" customWidth="1"/>
    <col min="13" max="14" width="12.625" style="957" customWidth="1"/>
    <col min="15" max="15" width="10" style="158" customWidth="1"/>
    <col min="16" max="16" width="11.25" style="158" customWidth="1"/>
    <col min="17" max="18" width="11.875" style="957" customWidth="1"/>
    <col min="19" max="19" width="13.375" style="158" bestFit="1" customWidth="1"/>
    <col min="20" max="21" width="10.125" style="158" customWidth="1"/>
    <col min="22" max="22" width="9.75" style="158" customWidth="1"/>
    <col min="23" max="23" width="11.25" style="158" customWidth="1"/>
    <col min="24" max="24" width="9.75" style="158" bestFit="1" customWidth="1"/>
    <col min="25" max="25" width="18.25" style="158" bestFit="1" customWidth="1"/>
    <col min="26" max="26" width="15.125" style="158" customWidth="1"/>
    <col min="27" max="27" width="8.625" style="158" customWidth="1"/>
    <col min="28" max="28" width="28" style="957" customWidth="1"/>
    <col min="29" max="29" width="13.125" style="958" bestFit="1" customWidth="1"/>
    <col min="30" max="30" width="9.875" style="957" bestFit="1" customWidth="1"/>
    <col min="31" max="31" width="8.25" style="959" bestFit="1" customWidth="1"/>
    <col min="32" max="32" width="9.125" style="959" bestFit="1" customWidth="1"/>
    <col min="33" max="33" width="48.125" style="960" customWidth="1"/>
    <col min="34" max="34" width="9" style="961" bestFit="1" customWidth="1"/>
    <col min="35" max="35" width="8.125" style="957" bestFit="1" customWidth="1"/>
    <col min="36" max="36" width="13.25" style="957" customWidth="1"/>
    <col min="37" max="37" width="16.25" style="961" bestFit="1" customWidth="1"/>
    <col min="38" max="38" width="12.625" style="959" bestFit="1" customWidth="1"/>
    <col min="39" max="39" width="11.625" style="957" bestFit="1" customWidth="1"/>
    <col min="40" max="40" width="9.375" style="158" customWidth="1"/>
    <col min="41" max="41" width="10.375" style="158" customWidth="1"/>
    <col min="42" max="42" width="9.75" style="158" customWidth="1"/>
    <col min="43" max="16384" width="7.375" style="158"/>
  </cols>
  <sheetData>
    <row r="1" spans="1:39" ht="25.5" customHeight="1">
      <c r="A1" s="1170" t="e" vm="1">
        <v>#VALUE!</v>
      </c>
      <c r="B1" s="1170"/>
      <c r="C1" s="1186" t="s">
        <v>425</v>
      </c>
      <c r="D1" s="1187"/>
      <c r="E1" s="1187"/>
      <c r="F1" s="1187"/>
      <c r="G1" s="1187"/>
      <c r="H1" s="1187"/>
      <c r="I1" s="1187"/>
      <c r="J1" s="1187"/>
      <c r="K1" s="1187"/>
      <c r="L1" s="1187"/>
      <c r="M1" s="1187"/>
      <c r="N1" s="1187"/>
      <c r="O1" s="1187"/>
      <c r="P1" s="1187"/>
      <c r="Q1" s="1187"/>
      <c r="R1" s="1187"/>
      <c r="S1" s="1187"/>
      <c r="T1" s="1187"/>
      <c r="U1" s="1187"/>
      <c r="V1" s="1187"/>
      <c r="W1" s="1187"/>
      <c r="X1" s="1187"/>
      <c r="Y1" s="1187"/>
      <c r="Z1" s="1187"/>
      <c r="AA1" s="1187"/>
      <c r="AB1" s="1187"/>
      <c r="AC1" s="1187"/>
      <c r="AD1" s="1187"/>
      <c r="AE1" s="1187"/>
      <c r="AF1" s="1187"/>
      <c r="AG1" s="1187"/>
      <c r="AH1" s="1187"/>
      <c r="AI1" s="1188"/>
      <c r="AJ1" s="1178" t="e" vm="2">
        <v>#VALUE!</v>
      </c>
      <c r="AK1" s="1179"/>
      <c r="AL1" s="1178" t="e" vm="3">
        <v>#VALUE!</v>
      </c>
      <c r="AM1" s="1179"/>
    </row>
    <row r="2" spans="1:39" ht="12.9" customHeight="1">
      <c r="A2" s="1170"/>
      <c r="B2" s="1170"/>
      <c r="C2" s="1189"/>
      <c r="D2" s="1190"/>
      <c r="E2" s="1190"/>
      <c r="F2" s="1190"/>
      <c r="G2" s="1190"/>
      <c r="H2" s="1190"/>
      <c r="I2" s="1190"/>
      <c r="J2" s="1190"/>
      <c r="K2" s="1190"/>
      <c r="L2" s="1190"/>
      <c r="M2" s="1190"/>
      <c r="N2" s="1190"/>
      <c r="O2" s="1190"/>
      <c r="P2" s="1190"/>
      <c r="Q2" s="1190"/>
      <c r="R2" s="1190"/>
      <c r="S2" s="1190"/>
      <c r="T2" s="1190"/>
      <c r="U2" s="1190"/>
      <c r="V2" s="1190"/>
      <c r="W2" s="1190"/>
      <c r="X2" s="1190"/>
      <c r="Y2" s="1190"/>
      <c r="Z2" s="1190"/>
      <c r="AA2" s="1190"/>
      <c r="AB2" s="1190"/>
      <c r="AC2" s="1190"/>
      <c r="AD2" s="1190"/>
      <c r="AE2" s="1190"/>
      <c r="AF2" s="1190"/>
      <c r="AG2" s="1190"/>
      <c r="AH2" s="1190"/>
      <c r="AI2" s="1191"/>
      <c r="AJ2" s="1180"/>
      <c r="AK2" s="1181"/>
      <c r="AL2" s="1180"/>
      <c r="AM2" s="1181"/>
    </row>
    <row r="3" spans="1:39">
      <c r="A3" s="1170"/>
      <c r="B3" s="1170"/>
      <c r="C3" s="1189"/>
      <c r="D3" s="1190"/>
      <c r="E3" s="1190"/>
      <c r="F3" s="1190"/>
      <c r="G3" s="1190"/>
      <c r="H3" s="1190"/>
      <c r="I3" s="1190"/>
      <c r="J3" s="1190"/>
      <c r="K3" s="1190"/>
      <c r="L3" s="1190"/>
      <c r="M3" s="1190"/>
      <c r="N3" s="1190"/>
      <c r="O3" s="1190"/>
      <c r="P3" s="1190"/>
      <c r="Q3" s="1190"/>
      <c r="R3" s="1190"/>
      <c r="S3" s="1190"/>
      <c r="T3" s="1190"/>
      <c r="U3" s="1190"/>
      <c r="V3" s="1190"/>
      <c r="W3" s="1190"/>
      <c r="X3" s="1190"/>
      <c r="Y3" s="1190"/>
      <c r="Z3" s="1190"/>
      <c r="AA3" s="1190"/>
      <c r="AB3" s="1190"/>
      <c r="AC3" s="1190"/>
      <c r="AD3" s="1190"/>
      <c r="AE3" s="1190"/>
      <c r="AF3" s="1190"/>
      <c r="AG3" s="1190"/>
      <c r="AH3" s="1190"/>
      <c r="AI3" s="1191"/>
      <c r="AJ3" s="1182" t="s">
        <v>696</v>
      </c>
      <c r="AK3" s="1183"/>
      <c r="AL3" s="1183"/>
      <c r="AM3" s="1184"/>
    </row>
    <row r="4" spans="1:39">
      <c r="A4" s="1170"/>
      <c r="B4" s="1170"/>
      <c r="C4" s="1192"/>
      <c r="D4" s="1193"/>
      <c r="E4" s="1193"/>
      <c r="F4" s="1193"/>
      <c r="G4" s="1193"/>
      <c r="H4" s="1193"/>
      <c r="I4" s="1193"/>
      <c r="J4" s="1193"/>
      <c r="K4" s="1193"/>
      <c r="L4" s="1193"/>
      <c r="M4" s="1193"/>
      <c r="N4" s="1193"/>
      <c r="O4" s="1193"/>
      <c r="P4" s="1193"/>
      <c r="Q4" s="1193"/>
      <c r="R4" s="1193"/>
      <c r="S4" s="1193"/>
      <c r="T4" s="1193"/>
      <c r="U4" s="1193"/>
      <c r="V4" s="1193"/>
      <c r="W4" s="1193"/>
      <c r="X4" s="1193"/>
      <c r="Y4" s="1193"/>
      <c r="Z4" s="1193"/>
      <c r="AA4" s="1193"/>
      <c r="AB4" s="1193"/>
      <c r="AC4" s="1193"/>
      <c r="AD4" s="1193"/>
      <c r="AE4" s="1193"/>
      <c r="AF4" s="1193"/>
      <c r="AG4" s="1193"/>
      <c r="AH4" s="1193"/>
      <c r="AI4" s="1194"/>
      <c r="AJ4" s="1182" t="s">
        <v>695</v>
      </c>
      <c r="AK4" s="1183"/>
      <c r="AL4" s="1183"/>
      <c r="AM4" s="1184"/>
    </row>
    <row r="6" spans="1:39">
      <c r="A6" s="1025" t="s">
        <v>426</v>
      </c>
      <c r="B6" s="1169"/>
      <c r="C6" s="1169"/>
      <c r="D6" s="1026"/>
    </row>
    <row r="8" spans="1:39" ht="41.95" customHeight="1">
      <c r="A8" s="159" t="s">
        <v>2</v>
      </c>
      <c r="B8" s="159" t="s">
        <v>3</v>
      </c>
      <c r="C8" s="160" t="s">
        <v>169</v>
      </c>
      <c r="D8" s="160" t="s">
        <v>171</v>
      </c>
      <c r="E8" s="160" t="s">
        <v>5</v>
      </c>
      <c r="F8" s="160" t="s">
        <v>6</v>
      </c>
      <c r="G8" s="1017" t="s">
        <v>690</v>
      </c>
      <c r="H8" s="160" t="s">
        <v>7</v>
      </c>
      <c r="I8" s="1017" t="s">
        <v>691</v>
      </c>
      <c r="J8" s="161" t="s">
        <v>160</v>
      </c>
      <c r="K8" s="160" t="s">
        <v>8</v>
      </c>
      <c r="L8" s="161" t="s">
        <v>161</v>
      </c>
      <c r="M8" s="160" t="s">
        <v>9</v>
      </c>
      <c r="N8" s="1017" t="s">
        <v>692</v>
      </c>
      <c r="O8" s="161" t="s">
        <v>162</v>
      </c>
      <c r="P8" s="161" t="s">
        <v>163</v>
      </c>
      <c r="Q8" s="159" t="s">
        <v>10</v>
      </c>
      <c r="R8" s="1020" t="s">
        <v>694</v>
      </c>
      <c r="S8" s="161" t="s">
        <v>164</v>
      </c>
      <c r="T8" s="159" t="s">
        <v>11</v>
      </c>
      <c r="U8" s="1022" t="s">
        <v>693</v>
      </c>
      <c r="V8" s="161" t="s">
        <v>12</v>
      </c>
      <c r="W8" s="161" t="s">
        <v>13</v>
      </c>
      <c r="X8" s="159" t="s">
        <v>165</v>
      </c>
      <c r="Y8" s="159" t="s">
        <v>166</v>
      </c>
      <c r="Z8" s="159" t="s">
        <v>15</v>
      </c>
      <c r="AA8" s="159" t="s">
        <v>16</v>
      </c>
      <c r="AB8" s="159" t="s">
        <v>17</v>
      </c>
      <c r="AC8" s="962" t="s">
        <v>289</v>
      </c>
      <c r="AD8" s="159" t="s">
        <v>290</v>
      </c>
      <c r="AE8" s="963" t="s">
        <v>295</v>
      </c>
      <c r="AF8" s="964" t="s">
        <v>83</v>
      </c>
      <c r="AG8" s="159" t="s">
        <v>167</v>
      </c>
      <c r="AH8" s="964" t="s">
        <v>291</v>
      </c>
      <c r="AI8" s="159" t="s">
        <v>292</v>
      </c>
      <c r="AJ8" s="159" t="s">
        <v>293</v>
      </c>
      <c r="AK8" s="965" t="s">
        <v>422</v>
      </c>
    </row>
    <row r="9" spans="1:39" ht="13.6" customHeight="1">
      <c r="A9" s="966">
        <v>45449</v>
      </c>
      <c r="B9" s="967" t="s">
        <v>442</v>
      </c>
      <c r="C9" s="967" t="s">
        <v>111</v>
      </c>
      <c r="D9" s="968"/>
      <c r="E9" s="1029" t="s">
        <v>283</v>
      </c>
      <c r="F9" s="970">
        <v>106839</v>
      </c>
      <c r="G9" s="970"/>
      <c r="H9" s="970">
        <v>106853</v>
      </c>
      <c r="I9" s="970"/>
      <c r="J9" s="971">
        <f t="shared" ref="J9:J72" si="0">H9-F9</f>
        <v>14</v>
      </c>
      <c r="K9" s="970">
        <v>106853</v>
      </c>
      <c r="L9" s="541">
        <f t="shared" ref="L9:L72" si="1">K9-H9</f>
        <v>0</v>
      </c>
      <c r="M9" s="970">
        <v>106869</v>
      </c>
      <c r="N9" s="970"/>
      <c r="O9" s="541">
        <f t="shared" ref="O9:O29" si="2">M9-K9</f>
        <v>16</v>
      </c>
      <c r="P9" s="541">
        <f t="shared" ref="P9:P29" si="3">M9-H9</f>
        <v>16</v>
      </c>
      <c r="Q9" s="970">
        <v>106879</v>
      </c>
      <c r="R9" s="970"/>
      <c r="S9" s="971">
        <f t="shared" ref="S9:S72" si="4">Q9-M9</f>
        <v>10</v>
      </c>
      <c r="T9" s="542">
        <f t="shared" ref="T9:T29" si="5">Q9-F9</f>
        <v>40</v>
      </c>
      <c r="U9" s="542"/>
      <c r="V9" s="541">
        <f t="shared" ref="V9:V29" si="6">P9</f>
        <v>16</v>
      </c>
      <c r="W9" s="543">
        <f t="shared" ref="W9:W29" si="7">T9-V9</f>
        <v>24</v>
      </c>
      <c r="X9" s="972" t="s">
        <v>553</v>
      </c>
      <c r="Y9" s="972" t="s">
        <v>554</v>
      </c>
      <c r="Z9" s="972" t="s">
        <v>29</v>
      </c>
      <c r="AA9" s="972">
        <v>2017</v>
      </c>
      <c r="AB9" s="968" t="s">
        <v>30</v>
      </c>
      <c r="AC9" s="973">
        <v>8</v>
      </c>
      <c r="AD9" s="974">
        <f t="shared" ref="AD9:AD29" si="8">T9/AC9</f>
        <v>5</v>
      </c>
      <c r="AE9" s="975">
        <v>23.45</v>
      </c>
      <c r="AF9" s="976">
        <f t="shared" ref="AF9:AF29" si="9">AD9*AE9</f>
        <v>117.25</v>
      </c>
      <c r="AG9" s="1030" t="s">
        <v>128</v>
      </c>
      <c r="AH9" s="1007">
        <f t="shared" ref="AH9:AH23" si="10">AF9</f>
        <v>117.25</v>
      </c>
      <c r="AI9" s="978">
        <f t="shared" ref="AI9:AI29" si="11">AD9</f>
        <v>5</v>
      </c>
      <c r="AJ9" s="982">
        <f t="shared" ref="AJ9:AJ29" si="12">T9</f>
        <v>40</v>
      </c>
      <c r="AK9" s="1175"/>
      <c r="AL9" s="1176"/>
      <c r="AM9" s="1176"/>
    </row>
    <row r="10" spans="1:39" ht="13.6" customHeight="1">
      <c r="A10" s="966">
        <v>45449</v>
      </c>
      <c r="B10" s="967" t="s">
        <v>442</v>
      </c>
      <c r="C10" s="967" t="s">
        <v>111</v>
      </c>
      <c r="D10" s="968" t="s">
        <v>552</v>
      </c>
      <c r="E10" s="1029" t="s">
        <v>282</v>
      </c>
      <c r="F10" s="970">
        <v>106879</v>
      </c>
      <c r="G10" s="970"/>
      <c r="H10" s="970">
        <v>106889</v>
      </c>
      <c r="I10" s="970"/>
      <c r="J10" s="971">
        <f t="shared" si="0"/>
        <v>10</v>
      </c>
      <c r="K10" s="970">
        <v>106889</v>
      </c>
      <c r="L10" s="541">
        <f t="shared" si="1"/>
        <v>0</v>
      </c>
      <c r="M10" s="970">
        <v>106905</v>
      </c>
      <c r="N10" s="970"/>
      <c r="O10" s="541">
        <f t="shared" si="2"/>
        <v>16</v>
      </c>
      <c r="P10" s="541">
        <f t="shared" si="3"/>
        <v>16</v>
      </c>
      <c r="Q10" s="970">
        <v>106919</v>
      </c>
      <c r="R10" s="970"/>
      <c r="S10" s="971">
        <f t="shared" si="4"/>
        <v>14</v>
      </c>
      <c r="T10" s="542">
        <f t="shared" si="5"/>
        <v>40</v>
      </c>
      <c r="U10" s="542"/>
      <c r="V10" s="541">
        <f t="shared" si="6"/>
        <v>16</v>
      </c>
      <c r="W10" s="543">
        <f t="shared" si="7"/>
        <v>24</v>
      </c>
      <c r="X10" s="972" t="s">
        <v>553</v>
      </c>
      <c r="Y10" s="972" t="s">
        <v>554</v>
      </c>
      <c r="Z10" s="972" t="s">
        <v>29</v>
      </c>
      <c r="AA10" s="972">
        <v>2017</v>
      </c>
      <c r="AB10" s="968" t="s">
        <v>30</v>
      </c>
      <c r="AC10" s="973">
        <v>8</v>
      </c>
      <c r="AD10" s="974">
        <f t="shared" si="8"/>
        <v>5</v>
      </c>
      <c r="AE10" s="975">
        <v>23.45</v>
      </c>
      <c r="AF10" s="976">
        <f t="shared" si="9"/>
        <v>117.25</v>
      </c>
      <c r="AG10" s="1030" t="s">
        <v>128</v>
      </c>
      <c r="AH10" s="1007">
        <f t="shared" si="10"/>
        <v>117.25</v>
      </c>
      <c r="AI10" s="978">
        <f t="shared" si="11"/>
        <v>5</v>
      </c>
      <c r="AJ10" s="982">
        <f t="shared" si="12"/>
        <v>40</v>
      </c>
      <c r="AK10" s="1135"/>
      <c r="AL10" s="1085"/>
      <c r="AM10" s="1092"/>
    </row>
    <row r="11" spans="1:39" ht="13.6" customHeight="1">
      <c r="A11" s="966">
        <v>45450</v>
      </c>
      <c r="B11" s="967" t="s">
        <v>442</v>
      </c>
      <c r="C11" s="967" t="s">
        <v>111</v>
      </c>
      <c r="D11" s="968" t="s">
        <v>552</v>
      </c>
      <c r="E11" s="1029" t="s">
        <v>283</v>
      </c>
      <c r="F11" s="970">
        <v>106919</v>
      </c>
      <c r="G11" s="970"/>
      <c r="H11" s="970">
        <v>106933</v>
      </c>
      <c r="I11" s="970"/>
      <c r="J11" s="971">
        <f t="shared" si="0"/>
        <v>14</v>
      </c>
      <c r="K11" s="970">
        <v>106933</v>
      </c>
      <c r="L11" s="541">
        <f t="shared" si="1"/>
        <v>0</v>
      </c>
      <c r="M11" s="970">
        <v>106949</v>
      </c>
      <c r="N11" s="970"/>
      <c r="O11" s="541">
        <f t="shared" si="2"/>
        <v>16</v>
      </c>
      <c r="P11" s="541">
        <f t="shared" si="3"/>
        <v>16</v>
      </c>
      <c r="Q11" s="970">
        <v>106959</v>
      </c>
      <c r="R11" s="970"/>
      <c r="S11" s="971">
        <f t="shared" si="4"/>
        <v>10</v>
      </c>
      <c r="T11" s="542">
        <f t="shared" si="5"/>
        <v>40</v>
      </c>
      <c r="U11" s="542"/>
      <c r="V11" s="541">
        <f t="shared" si="6"/>
        <v>16</v>
      </c>
      <c r="W11" s="543">
        <f t="shared" si="7"/>
        <v>24</v>
      </c>
      <c r="X11" s="972" t="s">
        <v>553</v>
      </c>
      <c r="Y11" s="972" t="s">
        <v>554</v>
      </c>
      <c r="Z11" s="972" t="s">
        <v>29</v>
      </c>
      <c r="AA11" s="972">
        <v>2017</v>
      </c>
      <c r="AB11" s="968" t="s">
        <v>30</v>
      </c>
      <c r="AC11" s="973">
        <v>8</v>
      </c>
      <c r="AD11" s="974">
        <f t="shared" si="8"/>
        <v>5</v>
      </c>
      <c r="AE11" s="975">
        <v>23.45</v>
      </c>
      <c r="AF11" s="976">
        <f t="shared" si="9"/>
        <v>117.25</v>
      </c>
      <c r="AG11" s="1030" t="s">
        <v>128</v>
      </c>
      <c r="AH11" s="1007">
        <f t="shared" si="10"/>
        <v>117.25</v>
      </c>
      <c r="AI11" s="978">
        <f t="shared" si="11"/>
        <v>5</v>
      </c>
      <c r="AJ11" s="982">
        <f t="shared" si="12"/>
        <v>40</v>
      </c>
      <c r="AK11" s="1137"/>
      <c r="AL11" s="1091"/>
      <c r="AM11" s="1093"/>
    </row>
    <row r="12" spans="1:39" ht="13.6" customHeight="1">
      <c r="A12" s="966">
        <v>45499</v>
      </c>
      <c r="B12" s="967" t="s">
        <v>442</v>
      </c>
      <c r="C12" s="967" t="s">
        <v>111</v>
      </c>
      <c r="D12" s="162" t="s">
        <v>576</v>
      </c>
      <c r="E12" s="1029" t="s">
        <v>283</v>
      </c>
      <c r="F12" s="970">
        <v>108085</v>
      </c>
      <c r="G12" s="970"/>
      <c r="H12" s="970">
        <v>108089</v>
      </c>
      <c r="I12" s="970"/>
      <c r="J12" s="971">
        <f t="shared" si="0"/>
        <v>4</v>
      </c>
      <c r="K12" s="970">
        <v>108089</v>
      </c>
      <c r="L12" s="541">
        <f t="shared" si="1"/>
        <v>0</v>
      </c>
      <c r="M12" s="970">
        <v>108115</v>
      </c>
      <c r="N12" s="970"/>
      <c r="O12" s="541">
        <f t="shared" si="2"/>
        <v>26</v>
      </c>
      <c r="P12" s="541">
        <f t="shared" si="3"/>
        <v>26</v>
      </c>
      <c r="Q12" s="970">
        <v>108125</v>
      </c>
      <c r="R12" s="970"/>
      <c r="S12" s="971">
        <f t="shared" si="4"/>
        <v>10</v>
      </c>
      <c r="T12" s="542">
        <f t="shared" si="5"/>
        <v>40</v>
      </c>
      <c r="U12" s="542"/>
      <c r="V12" s="541">
        <f t="shared" si="6"/>
        <v>26</v>
      </c>
      <c r="W12" s="543">
        <f t="shared" si="7"/>
        <v>14</v>
      </c>
      <c r="X12" s="972" t="s">
        <v>553</v>
      </c>
      <c r="Y12" s="972" t="s">
        <v>554</v>
      </c>
      <c r="Z12" s="972" t="s">
        <v>29</v>
      </c>
      <c r="AA12" s="972">
        <v>2023</v>
      </c>
      <c r="AB12" s="968" t="s">
        <v>30</v>
      </c>
      <c r="AC12" s="973">
        <v>8</v>
      </c>
      <c r="AD12" s="974">
        <f t="shared" si="8"/>
        <v>5</v>
      </c>
      <c r="AE12" s="975">
        <v>23.45</v>
      </c>
      <c r="AF12" s="976">
        <f t="shared" si="9"/>
        <v>117.25</v>
      </c>
      <c r="AG12" s="1030" t="s">
        <v>128</v>
      </c>
      <c r="AH12" s="1007">
        <f t="shared" si="10"/>
        <v>117.25</v>
      </c>
      <c r="AI12" s="978">
        <f t="shared" si="11"/>
        <v>5</v>
      </c>
      <c r="AJ12" s="982">
        <f t="shared" si="12"/>
        <v>40</v>
      </c>
      <c r="AK12" s="1135"/>
      <c r="AL12" s="1085"/>
      <c r="AM12" s="1092"/>
    </row>
    <row r="13" spans="1:39" ht="13.6" customHeight="1">
      <c r="A13" s="966">
        <v>45502</v>
      </c>
      <c r="B13" s="967" t="s">
        <v>442</v>
      </c>
      <c r="C13" s="967" t="s">
        <v>111</v>
      </c>
      <c r="D13" s="162" t="s">
        <v>560</v>
      </c>
      <c r="E13" s="1029" t="s">
        <v>282</v>
      </c>
      <c r="F13" s="970">
        <v>108125</v>
      </c>
      <c r="G13" s="970"/>
      <c r="H13" s="970">
        <v>108135</v>
      </c>
      <c r="I13" s="970"/>
      <c r="J13" s="971">
        <f t="shared" si="0"/>
        <v>10</v>
      </c>
      <c r="K13" s="970">
        <v>108135</v>
      </c>
      <c r="L13" s="541">
        <f t="shared" si="1"/>
        <v>0</v>
      </c>
      <c r="M13" s="970">
        <v>108151</v>
      </c>
      <c r="N13" s="970"/>
      <c r="O13" s="541">
        <f t="shared" si="2"/>
        <v>16</v>
      </c>
      <c r="P13" s="541">
        <f t="shared" si="3"/>
        <v>16</v>
      </c>
      <c r="Q13" s="970">
        <v>108165</v>
      </c>
      <c r="R13" s="970"/>
      <c r="S13" s="971">
        <f t="shared" si="4"/>
        <v>14</v>
      </c>
      <c r="T13" s="542">
        <f t="shared" si="5"/>
        <v>40</v>
      </c>
      <c r="U13" s="542"/>
      <c r="V13" s="541">
        <f t="shared" si="6"/>
        <v>16</v>
      </c>
      <c r="W13" s="543">
        <f t="shared" si="7"/>
        <v>24</v>
      </c>
      <c r="X13" s="972" t="s">
        <v>553</v>
      </c>
      <c r="Y13" s="972" t="s">
        <v>554</v>
      </c>
      <c r="Z13" s="972" t="s">
        <v>29</v>
      </c>
      <c r="AA13" s="972">
        <v>2023</v>
      </c>
      <c r="AB13" s="968" t="s">
        <v>30</v>
      </c>
      <c r="AC13" s="973">
        <v>8</v>
      </c>
      <c r="AD13" s="974">
        <f t="shared" si="8"/>
        <v>5</v>
      </c>
      <c r="AE13" s="975">
        <v>23.45</v>
      </c>
      <c r="AF13" s="976">
        <f t="shared" si="9"/>
        <v>117.25</v>
      </c>
      <c r="AG13" s="1030" t="s">
        <v>128</v>
      </c>
      <c r="AH13" s="1007">
        <f t="shared" si="10"/>
        <v>117.25</v>
      </c>
      <c r="AI13" s="978">
        <f t="shared" si="11"/>
        <v>5</v>
      </c>
      <c r="AJ13" s="982">
        <f t="shared" si="12"/>
        <v>40</v>
      </c>
      <c r="AK13" s="1137"/>
      <c r="AL13" s="1089"/>
      <c r="AM13" s="1037"/>
    </row>
    <row r="14" spans="1:39" ht="13.6" customHeight="1">
      <c r="A14" s="966">
        <v>45502</v>
      </c>
      <c r="B14" s="967" t="s">
        <v>442</v>
      </c>
      <c r="C14" s="967" t="s">
        <v>111</v>
      </c>
      <c r="D14" s="162" t="s">
        <v>576</v>
      </c>
      <c r="E14" s="1029" t="s">
        <v>283</v>
      </c>
      <c r="F14" s="970">
        <v>108165</v>
      </c>
      <c r="G14" s="970"/>
      <c r="H14" s="970">
        <v>108179</v>
      </c>
      <c r="I14" s="970"/>
      <c r="J14" s="971">
        <f t="shared" si="0"/>
        <v>14</v>
      </c>
      <c r="K14" s="970">
        <v>108179</v>
      </c>
      <c r="L14" s="541">
        <f t="shared" si="1"/>
        <v>0</v>
      </c>
      <c r="M14" s="970">
        <v>108195</v>
      </c>
      <c r="N14" s="970"/>
      <c r="O14" s="541">
        <f t="shared" si="2"/>
        <v>16</v>
      </c>
      <c r="P14" s="541">
        <f t="shared" si="3"/>
        <v>16</v>
      </c>
      <c r="Q14" s="970">
        <v>108205</v>
      </c>
      <c r="R14" s="970"/>
      <c r="S14" s="971">
        <f t="shared" si="4"/>
        <v>10</v>
      </c>
      <c r="T14" s="542">
        <f t="shared" si="5"/>
        <v>40</v>
      </c>
      <c r="U14" s="542"/>
      <c r="V14" s="541">
        <f t="shared" si="6"/>
        <v>16</v>
      </c>
      <c r="W14" s="543">
        <f t="shared" si="7"/>
        <v>24</v>
      </c>
      <c r="X14" s="972" t="s">
        <v>553</v>
      </c>
      <c r="Y14" s="972" t="s">
        <v>554</v>
      </c>
      <c r="Z14" s="972" t="s">
        <v>29</v>
      </c>
      <c r="AA14" s="972">
        <v>2023</v>
      </c>
      <c r="AB14" s="968" t="s">
        <v>30</v>
      </c>
      <c r="AC14" s="973">
        <v>8</v>
      </c>
      <c r="AD14" s="974">
        <f t="shared" si="8"/>
        <v>5</v>
      </c>
      <c r="AE14" s="975">
        <v>23.45</v>
      </c>
      <c r="AF14" s="976">
        <f t="shared" si="9"/>
        <v>117.25</v>
      </c>
      <c r="AG14" s="1030" t="s">
        <v>128</v>
      </c>
      <c r="AH14" s="1007">
        <f t="shared" si="10"/>
        <v>117.25</v>
      </c>
      <c r="AI14" s="978">
        <f t="shared" si="11"/>
        <v>5</v>
      </c>
      <c r="AJ14" s="982">
        <f t="shared" si="12"/>
        <v>40</v>
      </c>
      <c r="AK14" s="1135"/>
      <c r="AL14" s="1085"/>
      <c r="AM14" s="1092"/>
    </row>
    <row r="15" spans="1:39">
      <c r="A15" s="966">
        <v>45503</v>
      </c>
      <c r="B15" s="967" t="s">
        <v>442</v>
      </c>
      <c r="C15" s="967" t="s">
        <v>111</v>
      </c>
      <c r="D15" s="162" t="s">
        <v>560</v>
      </c>
      <c r="E15" s="1029" t="s">
        <v>282</v>
      </c>
      <c r="F15" s="970">
        <v>108205</v>
      </c>
      <c r="G15" s="970"/>
      <c r="H15" s="970">
        <v>108215</v>
      </c>
      <c r="I15" s="970"/>
      <c r="J15" s="971">
        <f t="shared" si="0"/>
        <v>10</v>
      </c>
      <c r="K15" s="970">
        <v>108215</v>
      </c>
      <c r="L15" s="541">
        <f t="shared" si="1"/>
        <v>0</v>
      </c>
      <c r="M15" s="970">
        <v>108231</v>
      </c>
      <c r="N15" s="970"/>
      <c r="O15" s="541">
        <f t="shared" si="2"/>
        <v>16</v>
      </c>
      <c r="P15" s="541">
        <f t="shared" si="3"/>
        <v>16</v>
      </c>
      <c r="Q15" s="970">
        <v>108245</v>
      </c>
      <c r="R15" s="970"/>
      <c r="S15" s="971">
        <f t="shared" si="4"/>
        <v>14</v>
      </c>
      <c r="T15" s="542">
        <f t="shared" si="5"/>
        <v>40</v>
      </c>
      <c r="U15" s="542"/>
      <c r="V15" s="541">
        <f t="shared" si="6"/>
        <v>16</v>
      </c>
      <c r="W15" s="543">
        <f t="shared" si="7"/>
        <v>24</v>
      </c>
      <c r="X15" s="972" t="s">
        <v>553</v>
      </c>
      <c r="Y15" s="972" t="s">
        <v>554</v>
      </c>
      <c r="Z15" s="972" t="s">
        <v>29</v>
      </c>
      <c r="AA15" s="972">
        <v>2023</v>
      </c>
      <c r="AB15" s="968" t="s">
        <v>30</v>
      </c>
      <c r="AC15" s="973">
        <v>8</v>
      </c>
      <c r="AD15" s="974">
        <f t="shared" si="8"/>
        <v>5</v>
      </c>
      <c r="AE15" s="975">
        <v>23.45</v>
      </c>
      <c r="AF15" s="976">
        <f t="shared" si="9"/>
        <v>117.25</v>
      </c>
      <c r="AG15" s="1030" t="s">
        <v>128</v>
      </c>
      <c r="AH15" s="1007">
        <f t="shared" si="10"/>
        <v>117.25</v>
      </c>
      <c r="AI15" s="978">
        <f t="shared" si="11"/>
        <v>5</v>
      </c>
      <c r="AJ15" s="982">
        <f t="shared" si="12"/>
        <v>40</v>
      </c>
      <c r="AK15" s="1137"/>
      <c r="AL15" s="1089"/>
      <c r="AM15" s="1037"/>
    </row>
    <row r="16" spans="1:39">
      <c r="A16" s="966">
        <v>45503</v>
      </c>
      <c r="B16" s="967" t="s">
        <v>442</v>
      </c>
      <c r="C16" s="967" t="s">
        <v>111</v>
      </c>
      <c r="D16" s="162" t="s">
        <v>576</v>
      </c>
      <c r="E16" s="1029" t="s">
        <v>283</v>
      </c>
      <c r="F16" s="970">
        <v>108245</v>
      </c>
      <c r="G16" s="970"/>
      <c r="H16" s="970">
        <v>108259</v>
      </c>
      <c r="I16" s="970"/>
      <c r="J16" s="971">
        <f t="shared" si="0"/>
        <v>14</v>
      </c>
      <c r="K16" s="970">
        <v>108259</v>
      </c>
      <c r="L16" s="541">
        <f t="shared" si="1"/>
        <v>0</v>
      </c>
      <c r="M16" s="970">
        <v>108275</v>
      </c>
      <c r="N16" s="970"/>
      <c r="O16" s="541">
        <f t="shared" si="2"/>
        <v>16</v>
      </c>
      <c r="P16" s="541">
        <f t="shared" si="3"/>
        <v>16</v>
      </c>
      <c r="Q16" s="970">
        <v>108286</v>
      </c>
      <c r="R16" s="970"/>
      <c r="S16" s="971">
        <f t="shared" si="4"/>
        <v>11</v>
      </c>
      <c r="T16" s="542">
        <f t="shared" si="5"/>
        <v>41</v>
      </c>
      <c r="U16" s="542"/>
      <c r="V16" s="541">
        <f t="shared" si="6"/>
        <v>16</v>
      </c>
      <c r="W16" s="543">
        <f t="shared" si="7"/>
        <v>25</v>
      </c>
      <c r="X16" s="972" t="s">
        <v>553</v>
      </c>
      <c r="Y16" s="972" t="s">
        <v>554</v>
      </c>
      <c r="Z16" s="972" t="s">
        <v>29</v>
      </c>
      <c r="AA16" s="972">
        <v>2023</v>
      </c>
      <c r="AB16" s="968" t="s">
        <v>30</v>
      </c>
      <c r="AC16" s="973">
        <v>8</v>
      </c>
      <c r="AD16" s="974">
        <f t="shared" si="8"/>
        <v>5.125</v>
      </c>
      <c r="AE16" s="975">
        <v>23.45</v>
      </c>
      <c r="AF16" s="976">
        <f t="shared" si="9"/>
        <v>120.18124999999999</v>
      </c>
      <c r="AG16" s="1030" t="s">
        <v>128</v>
      </c>
      <c r="AH16" s="1007">
        <f t="shared" si="10"/>
        <v>120.18124999999999</v>
      </c>
      <c r="AI16" s="978">
        <f t="shared" si="11"/>
        <v>5.125</v>
      </c>
      <c r="AJ16" s="982">
        <f t="shared" si="12"/>
        <v>41</v>
      </c>
      <c r="AK16" s="1136"/>
      <c r="AL16" s="1084"/>
      <c r="AM16" s="1090"/>
    </row>
    <row r="17" spans="1:39">
      <c r="A17" s="966">
        <v>45504</v>
      </c>
      <c r="B17" s="967" t="s">
        <v>442</v>
      </c>
      <c r="C17" s="967" t="s">
        <v>111</v>
      </c>
      <c r="D17" s="162" t="s">
        <v>560</v>
      </c>
      <c r="E17" s="1029" t="s">
        <v>282</v>
      </c>
      <c r="F17" s="970">
        <v>108286</v>
      </c>
      <c r="G17" s="970"/>
      <c r="H17" s="970">
        <v>108296</v>
      </c>
      <c r="I17" s="970"/>
      <c r="J17" s="971">
        <f t="shared" si="0"/>
        <v>10</v>
      </c>
      <c r="K17" s="970">
        <v>108296</v>
      </c>
      <c r="L17" s="541">
        <f t="shared" si="1"/>
        <v>0</v>
      </c>
      <c r="M17" s="970">
        <v>108312</v>
      </c>
      <c r="N17" s="970"/>
      <c r="O17" s="541">
        <f t="shared" si="2"/>
        <v>16</v>
      </c>
      <c r="P17" s="541">
        <f t="shared" si="3"/>
        <v>16</v>
      </c>
      <c r="Q17" s="970">
        <v>108326</v>
      </c>
      <c r="R17" s="970"/>
      <c r="S17" s="971">
        <f t="shared" si="4"/>
        <v>14</v>
      </c>
      <c r="T17" s="542">
        <f t="shared" si="5"/>
        <v>40</v>
      </c>
      <c r="U17" s="542"/>
      <c r="V17" s="541">
        <f t="shared" si="6"/>
        <v>16</v>
      </c>
      <c r="W17" s="543">
        <f t="shared" si="7"/>
        <v>24</v>
      </c>
      <c r="X17" s="972" t="s">
        <v>553</v>
      </c>
      <c r="Y17" s="972" t="s">
        <v>554</v>
      </c>
      <c r="Z17" s="972" t="s">
        <v>29</v>
      </c>
      <c r="AA17" s="972">
        <v>2023</v>
      </c>
      <c r="AB17" s="968" t="s">
        <v>30</v>
      </c>
      <c r="AC17" s="973">
        <v>8</v>
      </c>
      <c r="AD17" s="974">
        <f t="shared" si="8"/>
        <v>5</v>
      </c>
      <c r="AE17" s="975">
        <v>23.45</v>
      </c>
      <c r="AF17" s="976">
        <f t="shared" si="9"/>
        <v>117.25</v>
      </c>
      <c r="AG17" s="1030" t="s">
        <v>128</v>
      </c>
      <c r="AH17" s="1007">
        <f t="shared" si="10"/>
        <v>117.25</v>
      </c>
      <c r="AI17" s="978">
        <f t="shared" si="11"/>
        <v>5</v>
      </c>
      <c r="AJ17" s="982">
        <f t="shared" si="12"/>
        <v>40</v>
      </c>
      <c r="AK17" s="1136"/>
      <c r="AL17" s="1084"/>
      <c r="AM17" s="1090"/>
    </row>
    <row r="18" spans="1:39" ht="12.1" customHeight="1">
      <c r="A18" s="966">
        <v>45504</v>
      </c>
      <c r="B18" s="967" t="s">
        <v>442</v>
      </c>
      <c r="C18" s="967" t="s">
        <v>111</v>
      </c>
      <c r="D18" s="162" t="s">
        <v>576</v>
      </c>
      <c r="E18" s="1029" t="s">
        <v>283</v>
      </c>
      <c r="F18" s="970">
        <v>108326</v>
      </c>
      <c r="G18" s="970"/>
      <c r="H18" s="970">
        <v>108340</v>
      </c>
      <c r="I18" s="970"/>
      <c r="J18" s="971">
        <f t="shared" si="0"/>
        <v>14</v>
      </c>
      <c r="K18" s="970">
        <v>108340</v>
      </c>
      <c r="L18" s="541">
        <f t="shared" si="1"/>
        <v>0</v>
      </c>
      <c r="M18" s="970">
        <v>108356</v>
      </c>
      <c r="N18" s="970"/>
      <c r="O18" s="541">
        <f t="shared" si="2"/>
        <v>16</v>
      </c>
      <c r="P18" s="541">
        <f t="shared" si="3"/>
        <v>16</v>
      </c>
      <c r="Q18" s="970">
        <v>108366</v>
      </c>
      <c r="R18" s="970"/>
      <c r="S18" s="971">
        <f t="shared" si="4"/>
        <v>10</v>
      </c>
      <c r="T18" s="542">
        <f t="shared" si="5"/>
        <v>40</v>
      </c>
      <c r="U18" s="542"/>
      <c r="V18" s="541">
        <f t="shared" si="6"/>
        <v>16</v>
      </c>
      <c r="W18" s="543">
        <f t="shared" si="7"/>
        <v>24</v>
      </c>
      <c r="X18" s="972" t="s">
        <v>553</v>
      </c>
      <c r="Y18" s="972" t="s">
        <v>554</v>
      </c>
      <c r="Z18" s="972" t="s">
        <v>29</v>
      </c>
      <c r="AA18" s="972">
        <v>2023</v>
      </c>
      <c r="AB18" s="968" t="s">
        <v>30</v>
      </c>
      <c r="AC18" s="973">
        <v>8</v>
      </c>
      <c r="AD18" s="974">
        <f t="shared" si="8"/>
        <v>5</v>
      </c>
      <c r="AE18" s="975">
        <v>23.45</v>
      </c>
      <c r="AF18" s="976">
        <f t="shared" si="9"/>
        <v>117.25</v>
      </c>
      <c r="AG18" s="1030" t="s">
        <v>128</v>
      </c>
      <c r="AH18" s="1007">
        <f t="shared" si="10"/>
        <v>117.25</v>
      </c>
      <c r="AI18" s="978">
        <f t="shared" si="11"/>
        <v>5</v>
      </c>
      <c r="AJ18" s="982">
        <f t="shared" si="12"/>
        <v>40</v>
      </c>
      <c r="AK18" s="1136"/>
      <c r="AL18" s="1084"/>
      <c r="AM18" s="1090"/>
    </row>
    <row r="19" spans="1:39" ht="12.1" customHeight="1">
      <c r="A19" s="966">
        <v>45505</v>
      </c>
      <c r="B19" s="967" t="s">
        <v>442</v>
      </c>
      <c r="C19" s="967" t="s">
        <v>111</v>
      </c>
      <c r="D19" s="162" t="s">
        <v>560</v>
      </c>
      <c r="E19" s="1029" t="s">
        <v>282</v>
      </c>
      <c r="F19" s="970">
        <v>108366</v>
      </c>
      <c r="G19" s="970"/>
      <c r="H19" s="970">
        <v>108376</v>
      </c>
      <c r="I19" s="970"/>
      <c r="J19" s="971">
        <f t="shared" si="0"/>
        <v>10</v>
      </c>
      <c r="K19" s="970">
        <v>108376</v>
      </c>
      <c r="L19" s="541">
        <f t="shared" si="1"/>
        <v>0</v>
      </c>
      <c r="M19" s="970">
        <v>108391</v>
      </c>
      <c r="N19" s="970"/>
      <c r="O19" s="541">
        <f t="shared" si="2"/>
        <v>15</v>
      </c>
      <c r="P19" s="541">
        <f t="shared" si="3"/>
        <v>15</v>
      </c>
      <c r="Q19" s="970">
        <v>108416</v>
      </c>
      <c r="R19" s="970"/>
      <c r="S19" s="971">
        <f t="shared" si="4"/>
        <v>25</v>
      </c>
      <c r="T19" s="542">
        <f t="shared" si="5"/>
        <v>50</v>
      </c>
      <c r="U19" s="542"/>
      <c r="V19" s="541">
        <f t="shared" si="6"/>
        <v>15</v>
      </c>
      <c r="W19" s="543">
        <f t="shared" si="7"/>
        <v>35</v>
      </c>
      <c r="X19" s="972" t="s">
        <v>553</v>
      </c>
      <c r="Y19" s="972" t="s">
        <v>554</v>
      </c>
      <c r="Z19" s="972" t="s">
        <v>29</v>
      </c>
      <c r="AA19" s="972">
        <v>2023</v>
      </c>
      <c r="AB19" s="968" t="s">
        <v>30</v>
      </c>
      <c r="AC19" s="973">
        <v>8</v>
      </c>
      <c r="AD19" s="974">
        <f t="shared" si="8"/>
        <v>6.25</v>
      </c>
      <c r="AE19" s="975">
        <v>23.45</v>
      </c>
      <c r="AF19" s="976">
        <f t="shared" si="9"/>
        <v>146.5625</v>
      </c>
      <c r="AG19" s="1030" t="s">
        <v>128</v>
      </c>
      <c r="AH19" s="1007">
        <f t="shared" si="10"/>
        <v>146.5625</v>
      </c>
      <c r="AI19" s="978">
        <f t="shared" si="11"/>
        <v>6.25</v>
      </c>
      <c r="AJ19" s="982">
        <f t="shared" si="12"/>
        <v>50</v>
      </c>
      <c r="AK19" s="1135"/>
      <c r="AL19" s="1085"/>
      <c r="AM19" s="1092"/>
    </row>
    <row r="20" spans="1:39">
      <c r="A20" s="966">
        <v>45505</v>
      </c>
      <c r="B20" s="967" t="s">
        <v>442</v>
      </c>
      <c r="C20" s="967" t="s">
        <v>111</v>
      </c>
      <c r="D20" s="162" t="s">
        <v>576</v>
      </c>
      <c r="E20" s="1029" t="s">
        <v>283</v>
      </c>
      <c r="F20" s="970">
        <v>108416</v>
      </c>
      <c r="G20" s="970"/>
      <c r="H20" s="970">
        <v>108430</v>
      </c>
      <c r="I20" s="970"/>
      <c r="J20" s="971">
        <f t="shared" si="0"/>
        <v>14</v>
      </c>
      <c r="K20" s="970">
        <v>108430</v>
      </c>
      <c r="L20" s="541">
        <f t="shared" si="1"/>
        <v>0</v>
      </c>
      <c r="M20" s="970">
        <v>108447</v>
      </c>
      <c r="N20" s="970"/>
      <c r="O20" s="541">
        <f t="shared" si="2"/>
        <v>17</v>
      </c>
      <c r="P20" s="541">
        <f t="shared" si="3"/>
        <v>17</v>
      </c>
      <c r="Q20" s="970">
        <v>108496</v>
      </c>
      <c r="R20" s="970"/>
      <c r="S20" s="971">
        <f t="shared" si="4"/>
        <v>49</v>
      </c>
      <c r="T20" s="542">
        <f t="shared" si="5"/>
        <v>80</v>
      </c>
      <c r="U20" s="542"/>
      <c r="V20" s="541">
        <f t="shared" si="6"/>
        <v>17</v>
      </c>
      <c r="W20" s="543">
        <f t="shared" si="7"/>
        <v>63</v>
      </c>
      <c r="X20" s="972" t="s">
        <v>553</v>
      </c>
      <c r="Y20" s="972" t="s">
        <v>554</v>
      </c>
      <c r="Z20" s="972" t="s">
        <v>29</v>
      </c>
      <c r="AA20" s="972">
        <v>2023</v>
      </c>
      <c r="AB20" s="968" t="s">
        <v>30</v>
      </c>
      <c r="AC20" s="973">
        <v>8</v>
      </c>
      <c r="AD20" s="974">
        <f t="shared" si="8"/>
        <v>10</v>
      </c>
      <c r="AE20" s="975">
        <v>23.45</v>
      </c>
      <c r="AF20" s="976">
        <f t="shared" si="9"/>
        <v>234.5</v>
      </c>
      <c r="AG20" s="1030" t="s">
        <v>128</v>
      </c>
      <c r="AH20" s="1007">
        <f t="shared" si="10"/>
        <v>234.5</v>
      </c>
      <c r="AI20" s="978">
        <f t="shared" si="11"/>
        <v>10</v>
      </c>
      <c r="AJ20" s="982">
        <f t="shared" si="12"/>
        <v>80</v>
      </c>
      <c r="AK20" s="1137"/>
      <c r="AL20" s="1089"/>
      <c r="AM20" s="1037"/>
    </row>
    <row r="21" spans="1:39" ht="12.1" customHeight="1">
      <c r="A21" s="966">
        <v>45506</v>
      </c>
      <c r="B21" s="967" t="s">
        <v>442</v>
      </c>
      <c r="C21" s="967" t="s">
        <v>111</v>
      </c>
      <c r="D21" s="162" t="s">
        <v>560</v>
      </c>
      <c r="E21" s="1029" t="s">
        <v>282</v>
      </c>
      <c r="F21" s="970">
        <v>108496</v>
      </c>
      <c r="G21" s="970"/>
      <c r="H21" s="970">
        <v>108510</v>
      </c>
      <c r="I21" s="970"/>
      <c r="J21" s="971">
        <f t="shared" si="0"/>
        <v>14</v>
      </c>
      <c r="K21" s="970">
        <v>108510</v>
      </c>
      <c r="L21" s="541">
        <f t="shared" si="1"/>
        <v>0</v>
      </c>
      <c r="M21" s="970">
        <v>108523</v>
      </c>
      <c r="N21" s="970"/>
      <c r="O21" s="541">
        <f t="shared" si="2"/>
        <v>13</v>
      </c>
      <c r="P21" s="541">
        <f t="shared" si="3"/>
        <v>13</v>
      </c>
      <c r="Q21" s="970">
        <v>108533</v>
      </c>
      <c r="R21" s="970"/>
      <c r="S21" s="971">
        <f t="shared" si="4"/>
        <v>10</v>
      </c>
      <c r="T21" s="542">
        <f t="shared" si="5"/>
        <v>37</v>
      </c>
      <c r="U21" s="542"/>
      <c r="V21" s="541">
        <f t="shared" si="6"/>
        <v>13</v>
      </c>
      <c r="W21" s="543">
        <f t="shared" si="7"/>
        <v>24</v>
      </c>
      <c r="X21" s="972" t="s">
        <v>553</v>
      </c>
      <c r="Y21" s="972" t="s">
        <v>554</v>
      </c>
      <c r="Z21" s="972" t="s">
        <v>29</v>
      </c>
      <c r="AA21" s="972">
        <v>2023</v>
      </c>
      <c r="AB21" s="968" t="s">
        <v>30</v>
      </c>
      <c r="AC21" s="973">
        <v>8</v>
      </c>
      <c r="AD21" s="974">
        <f t="shared" si="8"/>
        <v>4.625</v>
      </c>
      <c r="AE21" s="975">
        <v>23.45</v>
      </c>
      <c r="AF21" s="976">
        <f t="shared" si="9"/>
        <v>108.45625</v>
      </c>
      <c r="AG21" s="1030" t="s">
        <v>128</v>
      </c>
      <c r="AH21" s="1007">
        <f t="shared" si="10"/>
        <v>108.45625</v>
      </c>
      <c r="AI21" s="978">
        <f t="shared" si="11"/>
        <v>4.625</v>
      </c>
      <c r="AJ21" s="982">
        <f t="shared" si="12"/>
        <v>37</v>
      </c>
      <c r="AK21" s="1136"/>
      <c r="AL21" s="1084"/>
      <c r="AM21" s="1090"/>
    </row>
    <row r="22" spans="1:39">
      <c r="A22" s="966">
        <v>45506</v>
      </c>
      <c r="B22" s="967" t="s">
        <v>442</v>
      </c>
      <c r="C22" s="967" t="s">
        <v>111</v>
      </c>
      <c r="D22" s="162" t="s">
        <v>576</v>
      </c>
      <c r="E22" s="1029" t="s">
        <v>283</v>
      </c>
      <c r="F22" s="970">
        <v>108533</v>
      </c>
      <c r="G22" s="970"/>
      <c r="H22" s="970">
        <v>108543</v>
      </c>
      <c r="I22" s="970"/>
      <c r="J22" s="971">
        <f t="shared" si="0"/>
        <v>10</v>
      </c>
      <c r="K22" s="970">
        <v>108543</v>
      </c>
      <c r="L22" s="541">
        <f t="shared" si="1"/>
        <v>0</v>
      </c>
      <c r="M22" s="970">
        <v>108556</v>
      </c>
      <c r="N22" s="970"/>
      <c r="O22" s="541">
        <f t="shared" si="2"/>
        <v>13</v>
      </c>
      <c r="P22" s="541">
        <f t="shared" si="3"/>
        <v>13</v>
      </c>
      <c r="Q22" s="970">
        <v>108570</v>
      </c>
      <c r="R22" s="970"/>
      <c r="S22" s="971">
        <f t="shared" si="4"/>
        <v>14</v>
      </c>
      <c r="T22" s="542">
        <f t="shared" si="5"/>
        <v>37</v>
      </c>
      <c r="U22" s="542"/>
      <c r="V22" s="541">
        <f t="shared" si="6"/>
        <v>13</v>
      </c>
      <c r="W22" s="543">
        <f t="shared" si="7"/>
        <v>24</v>
      </c>
      <c r="X22" s="972" t="s">
        <v>553</v>
      </c>
      <c r="Y22" s="972" t="s">
        <v>554</v>
      </c>
      <c r="Z22" s="972" t="s">
        <v>29</v>
      </c>
      <c r="AA22" s="972">
        <v>2023</v>
      </c>
      <c r="AB22" s="968" t="s">
        <v>30</v>
      </c>
      <c r="AC22" s="973">
        <v>8</v>
      </c>
      <c r="AD22" s="974">
        <f t="shared" si="8"/>
        <v>4.625</v>
      </c>
      <c r="AE22" s="975">
        <v>23.45</v>
      </c>
      <c r="AF22" s="976">
        <f t="shared" si="9"/>
        <v>108.45625</v>
      </c>
      <c r="AG22" s="1030" t="s">
        <v>128</v>
      </c>
      <c r="AH22" s="1007">
        <f t="shared" si="10"/>
        <v>108.45625</v>
      </c>
      <c r="AI22" s="978">
        <f t="shared" si="11"/>
        <v>4.625</v>
      </c>
      <c r="AJ22" s="982">
        <f t="shared" si="12"/>
        <v>37</v>
      </c>
      <c r="AK22" s="1136"/>
      <c r="AL22" s="1084"/>
      <c r="AM22" s="1090"/>
    </row>
    <row r="23" spans="1:39" ht="12.75" customHeight="1">
      <c r="A23" s="966">
        <v>45509</v>
      </c>
      <c r="B23" s="967" t="s">
        <v>442</v>
      </c>
      <c r="C23" s="967" t="s">
        <v>111</v>
      </c>
      <c r="D23" s="162" t="s">
        <v>560</v>
      </c>
      <c r="E23" s="1029" t="s">
        <v>282</v>
      </c>
      <c r="F23" s="970">
        <v>108570</v>
      </c>
      <c r="G23" s="970"/>
      <c r="H23" s="970">
        <v>108584</v>
      </c>
      <c r="I23" s="970"/>
      <c r="J23" s="971">
        <f t="shared" si="0"/>
        <v>14</v>
      </c>
      <c r="K23" s="970">
        <v>108584</v>
      </c>
      <c r="L23" s="541">
        <f t="shared" si="1"/>
        <v>0</v>
      </c>
      <c r="M23" s="970">
        <v>108597</v>
      </c>
      <c r="N23" s="970"/>
      <c r="O23" s="541">
        <f t="shared" si="2"/>
        <v>13</v>
      </c>
      <c r="P23" s="541">
        <f t="shared" si="3"/>
        <v>13</v>
      </c>
      <c r="Q23" s="970">
        <v>108607</v>
      </c>
      <c r="R23" s="970"/>
      <c r="S23" s="971">
        <f t="shared" si="4"/>
        <v>10</v>
      </c>
      <c r="T23" s="542">
        <f t="shared" si="5"/>
        <v>37</v>
      </c>
      <c r="U23" s="542"/>
      <c r="V23" s="541">
        <f t="shared" si="6"/>
        <v>13</v>
      </c>
      <c r="W23" s="543">
        <f t="shared" si="7"/>
        <v>24</v>
      </c>
      <c r="X23" s="972" t="s">
        <v>553</v>
      </c>
      <c r="Y23" s="972" t="s">
        <v>554</v>
      </c>
      <c r="Z23" s="972" t="s">
        <v>29</v>
      </c>
      <c r="AA23" s="972">
        <v>2023</v>
      </c>
      <c r="AB23" s="968" t="s">
        <v>30</v>
      </c>
      <c r="AC23" s="973">
        <v>8</v>
      </c>
      <c r="AD23" s="974">
        <f t="shared" si="8"/>
        <v>4.625</v>
      </c>
      <c r="AE23" s="975">
        <v>23.45</v>
      </c>
      <c r="AF23" s="976">
        <f t="shared" si="9"/>
        <v>108.45625</v>
      </c>
      <c r="AG23" s="1030" t="s">
        <v>128</v>
      </c>
      <c r="AH23" s="1007">
        <f t="shared" si="10"/>
        <v>108.45625</v>
      </c>
      <c r="AI23" s="978">
        <f t="shared" si="11"/>
        <v>4.625</v>
      </c>
      <c r="AJ23" s="982">
        <f t="shared" si="12"/>
        <v>37</v>
      </c>
      <c r="AK23" s="1136"/>
      <c r="AL23" s="1084"/>
      <c r="AM23" s="1090"/>
    </row>
    <row r="24" spans="1:39">
      <c r="A24" s="966">
        <v>45509</v>
      </c>
      <c r="B24" s="967" t="s">
        <v>442</v>
      </c>
      <c r="C24" s="967" t="s">
        <v>111</v>
      </c>
      <c r="D24" s="162" t="s">
        <v>576</v>
      </c>
      <c r="E24" s="1029" t="s">
        <v>283</v>
      </c>
      <c r="F24" s="970">
        <v>108607</v>
      </c>
      <c r="G24" s="970"/>
      <c r="H24" s="970">
        <v>108617</v>
      </c>
      <c r="I24" s="970"/>
      <c r="J24" s="971">
        <f t="shared" si="0"/>
        <v>10</v>
      </c>
      <c r="K24" s="970">
        <v>108617</v>
      </c>
      <c r="L24" s="541">
        <f t="shared" si="1"/>
        <v>0</v>
      </c>
      <c r="M24" s="970">
        <v>108633</v>
      </c>
      <c r="N24" s="970"/>
      <c r="O24" s="541">
        <f t="shared" si="2"/>
        <v>16</v>
      </c>
      <c r="P24" s="541">
        <f t="shared" si="3"/>
        <v>16</v>
      </c>
      <c r="Q24" s="970">
        <v>108647</v>
      </c>
      <c r="R24" s="970"/>
      <c r="S24" s="971">
        <f t="shared" si="4"/>
        <v>14</v>
      </c>
      <c r="T24" s="542">
        <f t="shared" si="5"/>
        <v>40</v>
      </c>
      <c r="U24" s="542"/>
      <c r="V24" s="541">
        <f t="shared" si="6"/>
        <v>16</v>
      </c>
      <c r="W24" s="543">
        <f t="shared" si="7"/>
        <v>24</v>
      </c>
      <c r="X24" s="972" t="s">
        <v>553</v>
      </c>
      <c r="Y24" s="972" t="s">
        <v>554</v>
      </c>
      <c r="Z24" s="972" t="s">
        <v>29</v>
      </c>
      <c r="AA24" s="972">
        <v>2023</v>
      </c>
      <c r="AB24" s="968" t="s">
        <v>30</v>
      </c>
      <c r="AC24" s="973">
        <v>8</v>
      </c>
      <c r="AD24" s="974">
        <f t="shared" si="8"/>
        <v>5</v>
      </c>
      <c r="AE24" s="975">
        <v>23.45</v>
      </c>
      <c r="AF24" s="976">
        <f t="shared" si="9"/>
        <v>117.25</v>
      </c>
      <c r="AG24" s="1030" t="s">
        <v>128</v>
      </c>
      <c r="AH24" s="1007">
        <f>AF24</f>
        <v>117.25</v>
      </c>
      <c r="AI24" s="978">
        <f t="shared" si="11"/>
        <v>5</v>
      </c>
      <c r="AJ24" s="982">
        <f t="shared" si="12"/>
        <v>40</v>
      </c>
      <c r="AK24" s="1135"/>
      <c r="AL24" s="1085"/>
      <c r="AM24" s="1092"/>
    </row>
    <row r="25" spans="1:39">
      <c r="A25" s="966">
        <v>45511</v>
      </c>
      <c r="B25" s="967" t="s">
        <v>442</v>
      </c>
      <c r="C25" s="967" t="s">
        <v>111</v>
      </c>
      <c r="D25" s="162" t="s">
        <v>560</v>
      </c>
      <c r="E25" s="1029" t="s">
        <v>282</v>
      </c>
      <c r="F25" s="970">
        <v>108647</v>
      </c>
      <c r="G25" s="970"/>
      <c r="H25" s="970">
        <v>108661</v>
      </c>
      <c r="I25" s="970"/>
      <c r="J25" s="971">
        <f t="shared" si="0"/>
        <v>14</v>
      </c>
      <c r="K25" s="970">
        <v>108661</v>
      </c>
      <c r="L25" s="541">
        <f t="shared" si="1"/>
        <v>0</v>
      </c>
      <c r="M25" s="970">
        <v>108674</v>
      </c>
      <c r="N25" s="970"/>
      <c r="O25" s="541">
        <f t="shared" si="2"/>
        <v>13</v>
      </c>
      <c r="P25" s="541">
        <f t="shared" si="3"/>
        <v>13</v>
      </c>
      <c r="Q25" s="970">
        <v>108684</v>
      </c>
      <c r="R25" s="970"/>
      <c r="S25" s="971">
        <f t="shared" si="4"/>
        <v>10</v>
      </c>
      <c r="T25" s="542">
        <f t="shared" si="5"/>
        <v>37</v>
      </c>
      <c r="U25" s="542"/>
      <c r="V25" s="541">
        <f t="shared" si="6"/>
        <v>13</v>
      </c>
      <c r="W25" s="543">
        <f t="shared" si="7"/>
        <v>24</v>
      </c>
      <c r="X25" s="972" t="s">
        <v>553</v>
      </c>
      <c r="Y25" s="972" t="s">
        <v>554</v>
      </c>
      <c r="Z25" s="972" t="s">
        <v>29</v>
      </c>
      <c r="AA25" s="972">
        <v>2023</v>
      </c>
      <c r="AB25" s="968" t="s">
        <v>30</v>
      </c>
      <c r="AC25" s="973">
        <v>8</v>
      </c>
      <c r="AD25" s="974">
        <f t="shared" si="8"/>
        <v>4.625</v>
      </c>
      <c r="AE25" s="975">
        <v>23.45</v>
      </c>
      <c r="AF25" s="976">
        <f t="shared" si="9"/>
        <v>108.45625</v>
      </c>
      <c r="AG25" s="1030" t="s">
        <v>128</v>
      </c>
      <c r="AH25" s="1007">
        <f t="shared" ref="AH25:AH26" si="13">AF25</f>
        <v>108.45625</v>
      </c>
      <c r="AI25" s="978">
        <f t="shared" si="11"/>
        <v>4.625</v>
      </c>
      <c r="AJ25" s="982">
        <f t="shared" si="12"/>
        <v>37</v>
      </c>
      <c r="AK25" s="1137"/>
      <c r="AL25" s="1089"/>
      <c r="AM25" s="1037"/>
    </row>
    <row r="26" spans="1:39">
      <c r="A26" s="966">
        <v>45511</v>
      </c>
      <c r="B26" s="967" t="s">
        <v>442</v>
      </c>
      <c r="C26" s="967" t="s">
        <v>111</v>
      </c>
      <c r="D26" s="162" t="s">
        <v>576</v>
      </c>
      <c r="E26" s="1029" t="s">
        <v>283</v>
      </c>
      <c r="F26" s="970">
        <v>108684</v>
      </c>
      <c r="G26" s="970"/>
      <c r="H26" s="970">
        <v>108694</v>
      </c>
      <c r="I26" s="970"/>
      <c r="J26" s="971">
        <f t="shared" si="0"/>
        <v>10</v>
      </c>
      <c r="K26" s="970">
        <v>108694</v>
      </c>
      <c r="L26" s="541">
        <f t="shared" si="1"/>
        <v>0</v>
      </c>
      <c r="M26" s="970">
        <v>108707</v>
      </c>
      <c r="N26" s="970"/>
      <c r="O26" s="541">
        <f t="shared" si="2"/>
        <v>13</v>
      </c>
      <c r="P26" s="541">
        <f t="shared" si="3"/>
        <v>13</v>
      </c>
      <c r="Q26" s="970">
        <v>108721</v>
      </c>
      <c r="R26" s="970"/>
      <c r="S26" s="971">
        <f t="shared" si="4"/>
        <v>14</v>
      </c>
      <c r="T26" s="542">
        <f t="shared" si="5"/>
        <v>37</v>
      </c>
      <c r="U26" s="542"/>
      <c r="V26" s="541">
        <f t="shared" si="6"/>
        <v>13</v>
      </c>
      <c r="W26" s="543">
        <f t="shared" si="7"/>
        <v>24</v>
      </c>
      <c r="X26" s="972" t="s">
        <v>553</v>
      </c>
      <c r="Y26" s="972" t="s">
        <v>554</v>
      </c>
      <c r="Z26" s="972" t="s">
        <v>29</v>
      </c>
      <c r="AA26" s="972">
        <v>2023</v>
      </c>
      <c r="AB26" s="968" t="s">
        <v>30</v>
      </c>
      <c r="AC26" s="973">
        <v>8</v>
      </c>
      <c r="AD26" s="974">
        <f t="shared" si="8"/>
        <v>4.625</v>
      </c>
      <c r="AE26" s="975">
        <v>23.45</v>
      </c>
      <c r="AF26" s="976">
        <f t="shared" si="9"/>
        <v>108.45625</v>
      </c>
      <c r="AG26" s="1030" t="s">
        <v>128</v>
      </c>
      <c r="AH26" s="1007">
        <f t="shared" si="13"/>
        <v>108.45625</v>
      </c>
      <c r="AI26" s="978">
        <f t="shared" si="11"/>
        <v>4.625</v>
      </c>
      <c r="AJ26" s="982">
        <f t="shared" si="12"/>
        <v>37</v>
      </c>
      <c r="AK26" s="1136"/>
      <c r="AL26" s="1084"/>
      <c r="AM26" s="1090"/>
    </row>
    <row r="27" spans="1:39">
      <c r="A27" s="966">
        <v>45512</v>
      </c>
      <c r="B27" s="967" t="s">
        <v>442</v>
      </c>
      <c r="C27" s="967" t="s">
        <v>111</v>
      </c>
      <c r="D27" s="162" t="s">
        <v>560</v>
      </c>
      <c r="E27" s="1029" t="s">
        <v>282</v>
      </c>
      <c r="F27" s="970">
        <v>108721</v>
      </c>
      <c r="G27" s="970"/>
      <c r="H27" s="970">
        <v>108735</v>
      </c>
      <c r="I27" s="970"/>
      <c r="J27" s="971">
        <f t="shared" si="0"/>
        <v>14</v>
      </c>
      <c r="K27" s="970">
        <v>108735</v>
      </c>
      <c r="L27" s="541">
        <f t="shared" si="1"/>
        <v>0</v>
      </c>
      <c r="M27" s="970">
        <v>108748</v>
      </c>
      <c r="N27" s="970"/>
      <c r="O27" s="541">
        <f t="shared" si="2"/>
        <v>13</v>
      </c>
      <c r="P27" s="541">
        <f t="shared" si="3"/>
        <v>13</v>
      </c>
      <c r="Q27" s="970">
        <v>108758</v>
      </c>
      <c r="R27" s="970"/>
      <c r="S27" s="971">
        <f t="shared" si="4"/>
        <v>10</v>
      </c>
      <c r="T27" s="542">
        <f t="shared" si="5"/>
        <v>37</v>
      </c>
      <c r="U27" s="542"/>
      <c r="V27" s="541">
        <f t="shared" si="6"/>
        <v>13</v>
      </c>
      <c r="W27" s="543">
        <f t="shared" si="7"/>
        <v>24</v>
      </c>
      <c r="X27" s="972" t="s">
        <v>553</v>
      </c>
      <c r="Y27" s="972" t="s">
        <v>554</v>
      </c>
      <c r="Z27" s="972" t="s">
        <v>29</v>
      </c>
      <c r="AA27" s="972">
        <v>2023</v>
      </c>
      <c r="AB27" s="968" t="s">
        <v>30</v>
      </c>
      <c r="AC27" s="973">
        <v>8</v>
      </c>
      <c r="AD27" s="974">
        <f t="shared" si="8"/>
        <v>4.625</v>
      </c>
      <c r="AE27" s="975">
        <v>23.45</v>
      </c>
      <c r="AF27" s="976">
        <f t="shared" si="9"/>
        <v>108.45625</v>
      </c>
      <c r="AG27" s="1030" t="s">
        <v>128</v>
      </c>
      <c r="AH27" s="1007">
        <f>AF27</f>
        <v>108.45625</v>
      </c>
      <c r="AI27" s="978">
        <f t="shared" si="11"/>
        <v>4.625</v>
      </c>
      <c r="AJ27" s="982">
        <f t="shared" si="12"/>
        <v>37</v>
      </c>
      <c r="AK27" s="1136"/>
      <c r="AL27" s="1084"/>
      <c r="AM27" s="1090"/>
    </row>
    <row r="28" spans="1:39">
      <c r="A28" s="966">
        <v>45512</v>
      </c>
      <c r="B28" s="967" t="s">
        <v>442</v>
      </c>
      <c r="C28" s="967" t="s">
        <v>111</v>
      </c>
      <c r="D28" s="162" t="s">
        <v>576</v>
      </c>
      <c r="E28" s="1029" t="s">
        <v>283</v>
      </c>
      <c r="F28" s="970">
        <v>108758</v>
      </c>
      <c r="G28" s="970"/>
      <c r="H28" s="970">
        <v>108768</v>
      </c>
      <c r="I28" s="970"/>
      <c r="J28" s="971">
        <f t="shared" si="0"/>
        <v>10</v>
      </c>
      <c r="K28" s="970">
        <v>108768</v>
      </c>
      <c r="L28" s="541">
        <f t="shared" si="1"/>
        <v>0</v>
      </c>
      <c r="M28" s="970">
        <v>108781</v>
      </c>
      <c r="N28" s="970"/>
      <c r="O28" s="541">
        <f t="shared" si="2"/>
        <v>13</v>
      </c>
      <c r="P28" s="541">
        <f t="shared" si="3"/>
        <v>13</v>
      </c>
      <c r="Q28" s="970">
        <v>108795</v>
      </c>
      <c r="R28" s="970"/>
      <c r="S28" s="971">
        <f t="shared" si="4"/>
        <v>14</v>
      </c>
      <c r="T28" s="542">
        <f t="shared" si="5"/>
        <v>37</v>
      </c>
      <c r="U28" s="542"/>
      <c r="V28" s="541">
        <f t="shared" si="6"/>
        <v>13</v>
      </c>
      <c r="W28" s="543">
        <f t="shared" si="7"/>
        <v>24</v>
      </c>
      <c r="X28" s="972" t="s">
        <v>553</v>
      </c>
      <c r="Y28" s="972" t="s">
        <v>554</v>
      </c>
      <c r="Z28" s="972" t="s">
        <v>29</v>
      </c>
      <c r="AA28" s="972">
        <v>2023</v>
      </c>
      <c r="AB28" s="968" t="s">
        <v>30</v>
      </c>
      <c r="AC28" s="973">
        <v>8</v>
      </c>
      <c r="AD28" s="974">
        <f t="shared" si="8"/>
        <v>4.625</v>
      </c>
      <c r="AE28" s="975">
        <v>23.45</v>
      </c>
      <c r="AF28" s="976">
        <f t="shared" si="9"/>
        <v>108.45625</v>
      </c>
      <c r="AG28" s="1030" t="s">
        <v>128</v>
      </c>
      <c r="AH28" s="1007">
        <f t="shared" ref="AH28:AH29" si="14">AF28</f>
        <v>108.45625</v>
      </c>
      <c r="AI28" s="978">
        <f t="shared" si="11"/>
        <v>4.625</v>
      </c>
      <c r="AJ28" s="982">
        <f t="shared" si="12"/>
        <v>37</v>
      </c>
      <c r="AK28" s="1135"/>
      <c r="AL28" s="1085"/>
      <c r="AM28" s="1092"/>
    </row>
    <row r="29" spans="1:39">
      <c r="A29" s="966">
        <v>45513</v>
      </c>
      <c r="B29" s="967" t="s">
        <v>442</v>
      </c>
      <c r="C29" s="967" t="s">
        <v>111</v>
      </c>
      <c r="D29" s="162" t="s">
        <v>576</v>
      </c>
      <c r="E29" s="1029" t="s">
        <v>282</v>
      </c>
      <c r="F29" s="970">
        <v>108795</v>
      </c>
      <c r="G29" s="970"/>
      <c r="H29" s="970">
        <v>108809</v>
      </c>
      <c r="I29" s="970"/>
      <c r="J29" s="971">
        <f t="shared" si="0"/>
        <v>14</v>
      </c>
      <c r="K29" s="970">
        <v>108809</v>
      </c>
      <c r="L29" s="541">
        <f t="shared" si="1"/>
        <v>0</v>
      </c>
      <c r="M29" s="970">
        <v>108822</v>
      </c>
      <c r="N29" s="970"/>
      <c r="O29" s="541">
        <f t="shared" si="2"/>
        <v>13</v>
      </c>
      <c r="P29" s="541">
        <f t="shared" si="3"/>
        <v>13</v>
      </c>
      <c r="Q29" s="970">
        <v>108833</v>
      </c>
      <c r="R29" s="970"/>
      <c r="S29" s="971">
        <f t="shared" si="4"/>
        <v>11</v>
      </c>
      <c r="T29" s="542">
        <f t="shared" si="5"/>
        <v>38</v>
      </c>
      <c r="U29" s="542"/>
      <c r="V29" s="541">
        <f t="shared" si="6"/>
        <v>13</v>
      </c>
      <c r="W29" s="543">
        <f t="shared" si="7"/>
        <v>25</v>
      </c>
      <c r="X29" s="972" t="s">
        <v>553</v>
      </c>
      <c r="Y29" s="972" t="s">
        <v>554</v>
      </c>
      <c r="Z29" s="972" t="s">
        <v>29</v>
      </c>
      <c r="AA29" s="972">
        <v>2023</v>
      </c>
      <c r="AB29" s="968" t="s">
        <v>30</v>
      </c>
      <c r="AC29" s="973">
        <v>8</v>
      </c>
      <c r="AD29" s="974">
        <f t="shared" si="8"/>
        <v>4.75</v>
      </c>
      <c r="AE29" s="975">
        <v>23.45</v>
      </c>
      <c r="AF29" s="976">
        <f t="shared" si="9"/>
        <v>111.3875</v>
      </c>
      <c r="AG29" s="1030" t="s">
        <v>128</v>
      </c>
      <c r="AH29" s="1007">
        <f t="shared" si="14"/>
        <v>111.3875</v>
      </c>
      <c r="AI29" s="978">
        <f t="shared" si="11"/>
        <v>4.75</v>
      </c>
      <c r="AJ29" s="982">
        <f t="shared" si="12"/>
        <v>38</v>
      </c>
      <c r="AK29" s="1137"/>
      <c r="AL29" s="1089"/>
      <c r="AM29" s="1037"/>
    </row>
    <row r="30" spans="1:39">
      <c r="A30" s="966">
        <v>45516</v>
      </c>
      <c r="B30" s="967" t="s">
        <v>555</v>
      </c>
      <c r="C30" s="967" t="s">
        <v>208</v>
      </c>
      <c r="D30" s="968" t="s">
        <v>556</v>
      </c>
      <c r="E30" s="1029" t="s">
        <v>282</v>
      </c>
      <c r="F30" s="970">
        <v>108833</v>
      </c>
      <c r="G30" s="970"/>
      <c r="H30" s="970">
        <v>0</v>
      </c>
      <c r="I30" s="970"/>
      <c r="J30" s="971">
        <f t="shared" si="0"/>
        <v>-108833</v>
      </c>
      <c r="K30" s="970">
        <v>0</v>
      </c>
      <c r="L30" s="541">
        <f t="shared" si="1"/>
        <v>0</v>
      </c>
      <c r="M30" s="970">
        <v>0</v>
      </c>
      <c r="N30" s="970"/>
      <c r="O30" s="541">
        <f t="shared" ref="O30:O93" si="15">M30-K30</f>
        <v>0</v>
      </c>
      <c r="P30" s="541">
        <f t="shared" ref="P30:P93" si="16">M30-H30</f>
        <v>0</v>
      </c>
      <c r="Q30" s="970">
        <v>109354</v>
      </c>
      <c r="R30" s="970"/>
      <c r="S30" s="971">
        <f t="shared" si="4"/>
        <v>109354</v>
      </c>
      <c r="T30" s="542">
        <f t="shared" ref="T30:T93" si="17">Q30-F30</f>
        <v>521</v>
      </c>
      <c r="U30" s="542"/>
      <c r="V30" s="541">
        <f t="shared" ref="V30:V93" si="18">P30</f>
        <v>0</v>
      </c>
      <c r="W30" s="543">
        <f t="shared" ref="W30:W93" si="19">T30-V30</f>
        <v>521</v>
      </c>
      <c r="X30" s="972" t="s">
        <v>553</v>
      </c>
      <c r="Y30" s="972" t="s">
        <v>554</v>
      </c>
      <c r="Z30" s="972" t="s">
        <v>29</v>
      </c>
      <c r="AA30" s="972">
        <v>2023</v>
      </c>
      <c r="AB30" s="968" t="s">
        <v>484</v>
      </c>
      <c r="AC30" s="973">
        <v>8</v>
      </c>
      <c r="AD30" s="974">
        <f t="shared" ref="AD30:AD93" si="20">T30/AC30</f>
        <v>65.125</v>
      </c>
      <c r="AE30" s="975">
        <v>23.45</v>
      </c>
      <c r="AF30" s="976">
        <f t="shared" ref="AF30:AF93" si="21">AD30*AE30</f>
        <v>1527.1812499999999</v>
      </c>
      <c r="AG30" s="1030" t="s">
        <v>128</v>
      </c>
      <c r="AH30" s="1007">
        <f t="shared" ref="AH30:AH93" si="22">AF30</f>
        <v>1527.1812499999999</v>
      </c>
      <c r="AI30" s="978">
        <f t="shared" ref="AI30:AI93" si="23">AD30</f>
        <v>65.125</v>
      </c>
      <c r="AJ30" s="982">
        <f t="shared" ref="AJ30:AJ93" si="24">T30</f>
        <v>521</v>
      </c>
      <c r="AK30" s="1136"/>
      <c r="AL30" s="1084"/>
      <c r="AM30" s="1090"/>
    </row>
    <row r="31" spans="1:39">
      <c r="A31" s="966">
        <v>45523</v>
      </c>
      <c r="B31" s="992" t="s">
        <v>460</v>
      </c>
      <c r="C31" s="992" t="s">
        <v>111</v>
      </c>
      <c r="D31" s="993" t="s">
        <v>464</v>
      </c>
      <c r="E31" s="1029" t="s">
        <v>282</v>
      </c>
      <c r="F31" s="970">
        <v>109385</v>
      </c>
      <c r="G31" s="970"/>
      <c r="H31" s="970">
        <v>109396</v>
      </c>
      <c r="I31" s="970"/>
      <c r="J31" s="971">
        <f t="shared" si="0"/>
        <v>11</v>
      </c>
      <c r="K31" s="970">
        <v>109396</v>
      </c>
      <c r="L31" s="541">
        <f t="shared" si="1"/>
        <v>0</v>
      </c>
      <c r="M31" s="970">
        <v>109409</v>
      </c>
      <c r="N31" s="970"/>
      <c r="O31" s="541">
        <f t="shared" si="15"/>
        <v>13</v>
      </c>
      <c r="P31" s="541">
        <f t="shared" si="16"/>
        <v>13</v>
      </c>
      <c r="Q31" s="970">
        <v>109425</v>
      </c>
      <c r="R31" s="970"/>
      <c r="S31" s="971">
        <f t="shared" si="4"/>
        <v>16</v>
      </c>
      <c r="T31" s="542">
        <f t="shared" si="17"/>
        <v>40</v>
      </c>
      <c r="U31" s="542"/>
      <c r="V31" s="541">
        <f t="shared" si="18"/>
        <v>13</v>
      </c>
      <c r="W31" s="543">
        <f t="shared" si="19"/>
        <v>27</v>
      </c>
      <c r="X31" s="972" t="s">
        <v>553</v>
      </c>
      <c r="Y31" s="972" t="s">
        <v>554</v>
      </c>
      <c r="Z31" s="972" t="s">
        <v>29</v>
      </c>
      <c r="AA31" s="972">
        <v>2023</v>
      </c>
      <c r="AB31" s="968" t="s">
        <v>30</v>
      </c>
      <c r="AC31" s="973">
        <v>7</v>
      </c>
      <c r="AD31" s="974">
        <f t="shared" si="20"/>
        <v>5.7142857142857144</v>
      </c>
      <c r="AE31" s="975">
        <v>23.45</v>
      </c>
      <c r="AF31" s="976">
        <f t="shared" si="21"/>
        <v>134</v>
      </c>
      <c r="AG31" s="1030" t="s">
        <v>128</v>
      </c>
      <c r="AH31" s="1007">
        <f t="shared" si="22"/>
        <v>134</v>
      </c>
      <c r="AI31" s="978">
        <f t="shared" si="23"/>
        <v>5.7142857142857144</v>
      </c>
      <c r="AJ31" s="982">
        <f t="shared" si="24"/>
        <v>40</v>
      </c>
      <c r="AK31" s="1133"/>
      <c r="AL31" s="1087"/>
      <c r="AM31" s="1090"/>
    </row>
    <row r="32" spans="1:39">
      <c r="A32" s="966">
        <v>45523</v>
      </c>
      <c r="B32" s="992" t="s">
        <v>460</v>
      </c>
      <c r="C32" s="992" t="s">
        <v>111</v>
      </c>
      <c r="D32" s="993" t="s">
        <v>557</v>
      </c>
      <c r="E32" s="1029" t="s">
        <v>445</v>
      </c>
      <c r="F32" s="970">
        <v>109425</v>
      </c>
      <c r="G32" s="970"/>
      <c r="H32" s="970">
        <v>109425</v>
      </c>
      <c r="I32" s="970"/>
      <c r="J32" s="971">
        <f t="shared" si="0"/>
        <v>0</v>
      </c>
      <c r="K32" s="970">
        <v>109425</v>
      </c>
      <c r="L32" s="541">
        <f t="shared" si="1"/>
        <v>0</v>
      </c>
      <c r="M32" s="970">
        <v>109425</v>
      </c>
      <c r="N32" s="970"/>
      <c r="O32" s="541">
        <f t="shared" si="15"/>
        <v>0</v>
      </c>
      <c r="P32" s="541">
        <f t="shared" si="16"/>
        <v>0</v>
      </c>
      <c r="Q32" s="970">
        <v>109429</v>
      </c>
      <c r="R32" s="970"/>
      <c r="S32" s="971">
        <f t="shared" si="4"/>
        <v>4</v>
      </c>
      <c r="T32" s="542">
        <f t="shared" si="17"/>
        <v>4</v>
      </c>
      <c r="U32" s="542"/>
      <c r="V32" s="541">
        <f t="shared" si="18"/>
        <v>0</v>
      </c>
      <c r="W32" s="543">
        <f t="shared" si="19"/>
        <v>4</v>
      </c>
      <c r="X32" s="972" t="s">
        <v>553</v>
      </c>
      <c r="Y32" s="972" t="s">
        <v>554</v>
      </c>
      <c r="Z32" s="972" t="s">
        <v>29</v>
      </c>
      <c r="AA32" s="972">
        <v>2023</v>
      </c>
      <c r="AB32" s="968" t="s">
        <v>30</v>
      </c>
      <c r="AC32" s="973">
        <v>7</v>
      </c>
      <c r="AD32" s="974">
        <f t="shared" si="20"/>
        <v>0.5714285714285714</v>
      </c>
      <c r="AE32" s="975">
        <v>23.45</v>
      </c>
      <c r="AF32" s="976">
        <f t="shared" si="21"/>
        <v>13.399999999999999</v>
      </c>
      <c r="AG32" s="1030" t="s">
        <v>128</v>
      </c>
      <c r="AH32" s="1007">
        <f t="shared" si="22"/>
        <v>13.399999999999999</v>
      </c>
      <c r="AI32" s="978">
        <f t="shared" si="23"/>
        <v>0.5714285714285714</v>
      </c>
      <c r="AJ32" s="982">
        <f t="shared" si="24"/>
        <v>4</v>
      </c>
      <c r="AK32" s="1133"/>
      <c r="AL32" s="1087"/>
      <c r="AM32" s="1090"/>
    </row>
    <row r="33" spans="1:39">
      <c r="A33" s="966">
        <v>45523</v>
      </c>
      <c r="B33" s="992" t="s">
        <v>460</v>
      </c>
      <c r="C33" s="992" t="s">
        <v>111</v>
      </c>
      <c r="D33" s="993" t="s">
        <v>465</v>
      </c>
      <c r="E33" s="1029" t="s">
        <v>283</v>
      </c>
      <c r="F33" s="970">
        <v>109429</v>
      </c>
      <c r="G33" s="970"/>
      <c r="H33" s="970">
        <v>109439</v>
      </c>
      <c r="I33" s="970"/>
      <c r="J33" s="971">
        <f t="shared" si="0"/>
        <v>10</v>
      </c>
      <c r="K33" s="970">
        <v>109439</v>
      </c>
      <c r="L33" s="541">
        <f t="shared" si="1"/>
        <v>0</v>
      </c>
      <c r="M33" s="970">
        <v>109455</v>
      </c>
      <c r="N33" s="970"/>
      <c r="O33" s="541">
        <f t="shared" si="15"/>
        <v>16</v>
      </c>
      <c r="P33" s="541">
        <f t="shared" si="16"/>
        <v>16</v>
      </c>
      <c r="Q33" s="970">
        <v>109465</v>
      </c>
      <c r="R33" s="970"/>
      <c r="S33" s="971">
        <f t="shared" si="4"/>
        <v>10</v>
      </c>
      <c r="T33" s="542">
        <f t="shared" si="17"/>
        <v>36</v>
      </c>
      <c r="U33" s="542"/>
      <c r="V33" s="541">
        <f t="shared" si="18"/>
        <v>16</v>
      </c>
      <c r="W33" s="543">
        <f t="shared" si="19"/>
        <v>20</v>
      </c>
      <c r="X33" s="972" t="s">
        <v>553</v>
      </c>
      <c r="Y33" s="972" t="s">
        <v>554</v>
      </c>
      <c r="Z33" s="972" t="s">
        <v>29</v>
      </c>
      <c r="AA33" s="972">
        <v>2023</v>
      </c>
      <c r="AB33" s="968" t="s">
        <v>30</v>
      </c>
      <c r="AC33" s="973">
        <v>7</v>
      </c>
      <c r="AD33" s="974">
        <f t="shared" si="20"/>
        <v>5.1428571428571432</v>
      </c>
      <c r="AE33" s="975">
        <v>23.45</v>
      </c>
      <c r="AF33" s="976">
        <f t="shared" si="21"/>
        <v>120.60000000000001</v>
      </c>
      <c r="AG33" s="1030" t="s">
        <v>128</v>
      </c>
      <c r="AH33" s="1007">
        <f t="shared" si="22"/>
        <v>120.60000000000001</v>
      </c>
      <c r="AI33" s="978">
        <f t="shared" si="23"/>
        <v>5.1428571428571432</v>
      </c>
      <c r="AJ33" s="982">
        <f t="shared" si="24"/>
        <v>36</v>
      </c>
      <c r="AK33" s="1133"/>
      <c r="AL33" s="1087"/>
      <c r="AM33" s="1090"/>
    </row>
    <row r="34" spans="1:39">
      <c r="A34" s="966">
        <v>45523</v>
      </c>
      <c r="B34" s="992" t="s">
        <v>460</v>
      </c>
      <c r="C34" s="992" t="s">
        <v>111</v>
      </c>
      <c r="D34" s="993" t="s">
        <v>465</v>
      </c>
      <c r="E34" s="1029" t="s">
        <v>283</v>
      </c>
      <c r="F34" s="970">
        <v>109465</v>
      </c>
      <c r="G34" s="970"/>
      <c r="H34" s="970">
        <v>109474</v>
      </c>
      <c r="I34" s="970"/>
      <c r="J34" s="971">
        <f t="shared" si="0"/>
        <v>9</v>
      </c>
      <c r="K34" s="970">
        <v>109474</v>
      </c>
      <c r="L34" s="541">
        <f t="shared" si="1"/>
        <v>0</v>
      </c>
      <c r="M34" s="970">
        <v>109483</v>
      </c>
      <c r="N34" s="970"/>
      <c r="O34" s="541">
        <f t="shared" si="15"/>
        <v>9</v>
      </c>
      <c r="P34" s="541">
        <f t="shared" si="16"/>
        <v>9</v>
      </c>
      <c r="Q34" s="970">
        <v>109486</v>
      </c>
      <c r="R34" s="970"/>
      <c r="S34" s="971">
        <f t="shared" si="4"/>
        <v>3</v>
      </c>
      <c r="T34" s="542">
        <f t="shared" si="17"/>
        <v>21</v>
      </c>
      <c r="U34" s="542"/>
      <c r="V34" s="541">
        <f t="shared" si="18"/>
        <v>9</v>
      </c>
      <c r="W34" s="543">
        <f t="shared" si="19"/>
        <v>12</v>
      </c>
      <c r="X34" s="972" t="s">
        <v>553</v>
      </c>
      <c r="Y34" s="972" t="s">
        <v>554</v>
      </c>
      <c r="Z34" s="972" t="s">
        <v>29</v>
      </c>
      <c r="AA34" s="972">
        <v>2023</v>
      </c>
      <c r="AB34" s="968" t="s">
        <v>30</v>
      </c>
      <c r="AC34" s="973">
        <v>7</v>
      </c>
      <c r="AD34" s="974">
        <f t="shared" si="20"/>
        <v>3</v>
      </c>
      <c r="AE34" s="975">
        <v>23.45</v>
      </c>
      <c r="AF34" s="976">
        <f t="shared" si="21"/>
        <v>70.349999999999994</v>
      </c>
      <c r="AG34" s="1030" t="s">
        <v>128</v>
      </c>
      <c r="AH34" s="1007">
        <f t="shared" si="22"/>
        <v>70.349999999999994</v>
      </c>
      <c r="AI34" s="978">
        <f t="shared" si="23"/>
        <v>3</v>
      </c>
      <c r="AJ34" s="982">
        <f t="shared" si="24"/>
        <v>21</v>
      </c>
      <c r="AK34" s="1133"/>
      <c r="AL34" s="1087"/>
      <c r="AM34" s="1090"/>
    </row>
    <row r="35" spans="1:39">
      <c r="A35" s="966">
        <v>45524</v>
      </c>
      <c r="B35" s="992" t="s">
        <v>460</v>
      </c>
      <c r="C35" s="992" t="s">
        <v>111</v>
      </c>
      <c r="D35" s="993" t="s">
        <v>464</v>
      </c>
      <c r="E35" s="1029" t="s">
        <v>282</v>
      </c>
      <c r="F35" s="970">
        <v>109486</v>
      </c>
      <c r="G35" s="970"/>
      <c r="H35" s="970">
        <v>109497</v>
      </c>
      <c r="I35" s="970"/>
      <c r="J35" s="971">
        <f t="shared" si="0"/>
        <v>11</v>
      </c>
      <c r="K35" s="970">
        <v>109497</v>
      </c>
      <c r="L35" s="541">
        <f t="shared" si="1"/>
        <v>0</v>
      </c>
      <c r="M35" s="970">
        <v>109509</v>
      </c>
      <c r="N35" s="970"/>
      <c r="O35" s="541">
        <f t="shared" si="15"/>
        <v>12</v>
      </c>
      <c r="P35" s="541">
        <f t="shared" si="16"/>
        <v>12</v>
      </c>
      <c r="Q35" s="970">
        <v>109526</v>
      </c>
      <c r="R35" s="970"/>
      <c r="S35" s="971">
        <f t="shared" si="4"/>
        <v>17</v>
      </c>
      <c r="T35" s="542">
        <f t="shared" si="17"/>
        <v>40</v>
      </c>
      <c r="U35" s="542"/>
      <c r="V35" s="541">
        <f t="shared" si="18"/>
        <v>12</v>
      </c>
      <c r="W35" s="543">
        <f t="shared" si="19"/>
        <v>28</v>
      </c>
      <c r="X35" s="972" t="s">
        <v>553</v>
      </c>
      <c r="Y35" s="972" t="s">
        <v>554</v>
      </c>
      <c r="Z35" s="972" t="s">
        <v>29</v>
      </c>
      <c r="AA35" s="972">
        <v>2023</v>
      </c>
      <c r="AB35" s="968" t="s">
        <v>30</v>
      </c>
      <c r="AC35" s="973">
        <v>7</v>
      </c>
      <c r="AD35" s="974">
        <f t="shared" si="20"/>
        <v>5.7142857142857144</v>
      </c>
      <c r="AE35" s="975">
        <v>23.45</v>
      </c>
      <c r="AF35" s="976">
        <f t="shared" si="21"/>
        <v>134</v>
      </c>
      <c r="AG35" s="1030" t="s">
        <v>128</v>
      </c>
      <c r="AH35" s="1007">
        <f t="shared" si="22"/>
        <v>134</v>
      </c>
      <c r="AI35" s="978">
        <f t="shared" si="23"/>
        <v>5.7142857142857144</v>
      </c>
      <c r="AJ35" s="982">
        <f t="shared" si="24"/>
        <v>40</v>
      </c>
      <c r="AK35" s="1133"/>
      <c r="AL35" s="1087"/>
      <c r="AM35" s="1090"/>
    </row>
    <row r="36" spans="1:39">
      <c r="A36" s="966">
        <v>45524</v>
      </c>
      <c r="B36" s="992" t="s">
        <v>460</v>
      </c>
      <c r="C36" s="992" t="s">
        <v>111</v>
      </c>
      <c r="D36" s="993" t="s">
        <v>557</v>
      </c>
      <c r="E36" s="1029" t="s">
        <v>445</v>
      </c>
      <c r="F36" s="970">
        <v>109526</v>
      </c>
      <c r="G36" s="970"/>
      <c r="H36" s="970">
        <v>109526</v>
      </c>
      <c r="I36" s="970"/>
      <c r="J36" s="971">
        <f t="shared" si="0"/>
        <v>0</v>
      </c>
      <c r="K36" s="970">
        <v>109526</v>
      </c>
      <c r="L36" s="541">
        <f t="shared" si="1"/>
        <v>0</v>
      </c>
      <c r="M36" s="970">
        <v>109526</v>
      </c>
      <c r="N36" s="970"/>
      <c r="O36" s="541">
        <f t="shared" si="15"/>
        <v>0</v>
      </c>
      <c r="P36" s="541">
        <f t="shared" si="16"/>
        <v>0</v>
      </c>
      <c r="Q36" s="970">
        <v>109530</v>
      </c>
      <c r="R36" s="970"/>
      <c r="S36" s="971">
        <f t="shared" si="4"/>
        <v>4</v>
      </c>
      <c r="T36" s="542">
        <f t="shared" si="17"/>
        <v>4</v>
      </c>
      <c r="U36" s="542"/>
      <c r="V36" s="541">
        <f t="shared" si="18"/>
        <v>0</v>
      </c>
      <c r="W36" s="543">
        <f t="shared" si="19"/>
        <v>4</v>
      </c>
      <c r="X36" s="972" t="s">
        <v>553</v>
      </c>
      <c r="Y36" s="972" t="s">
        <v>554</v>
      </c>
      <c r="Z36" s="972" t="s">
        <v>29</v>
      </c>
      <c r="AA36" s="972">
        <v>2023</v>
      </c>
      <c r="AB36" s="968" t="s">
        <v>30</v>
      </c>
      <c r="AC36" s="973">
        <v>7</v>
      </c>
      <c r="AD36" s="974">
        <f t="shared" si="20"/>
        <v>0.5714285714285714</v>
      </c>
      <c r="AE36" s="975">
        <v>23.45</v>
      </c>
      <c r="AF36" s="976">
        <f t="shared" si="21"/>
        <v>13.399999999999999</v>
      </c>
      <c r="AG36" s="1030" t="s">
        <v>128</v>
      </c>
      <c r="AH36" s="1007">
        <f t="shared" si="22"/>
        <v>13.399999999999999</v>
      </c>
      <c r="AI36" s="978">
        <f t="shared" si="23"/>
        <v>0.5714285714285714</v>
      </c>
      <c r="AJ36" s="982">
        <f t="shared" si="24"/>
        <v>4</v>
      </c>
      <c r="AK36" s="1133"/>
      <c r="AL36" s="1087"/>
      <c r="AM36" s="1090"/>
    </row>
    <row r="37" spans="1:39">
      <c r="A37" s="966">
        <v>45524</v>
      </c>
      <c r="B37" s="992" t="s">
        <v>460</v>
      </c>
      <c r="C37" s="992" t="s">
        <v>111</v>
      </c>
      <c r="D37" s="993" t="s">
        <v>465</v>
      </c>
      <c r="E37" s="1029" t="s">
        <v>283</v>
      </c>
      <c r="F37" s="970">
        <v>109530</v>
      </c>
      <c r="G37" s="970"/>
      <c r="H37" s="970">
        <v>109539</v>
      </c>
      <c r="I37" s="970"/>
      <c r="J37" s="971">
        <f t="shared" si="0"/>
        <v>9</v>
      </c>
      <c r="K37" s="970">
        <v>109539</v>
      </c>
      <c r="L37" s="541">
        <f t="shared" si="1"/>
        <v>0</v>
      </c>
      <c r="M37" s="970">
        <v>109556</v>
      </c>
      <c r="N37" s="970"/>
      <c r="O37" s="541">
        <f t="shared" si="15"/>
        <v>17</v>
      </c>
      <c r="P37" s="541">
        <f t="shared" si="16"/>
        <v>17</v>
      </c>
      <c r="Q37" s="970">
        <v>109564</v>
      </c>
      <c r="R37" s="970"/>
      <c r="S37" s="971">
        <f t="shared" si="4"/>
        <v>8</v>
      </c>
      <c r="T37" s="542">
        <f t="shared" si="17"/>
        <v>34</v>
      </c>
      <c r="U37" s="542"/>
      <c r="V37" s="541">
        <f t="shared" si="18"/>
        <v>17</v>
      </c>
      <c r="W37" s="543">
        <f t="shared" si="19"/>
        <v>17</v>
      </c>
      <c r="X37" s="972" t="s">
        <v>553</v>
      </c>
      <c r="Y37" s="972" t="s">
        <v>554</v>
      </c>
      <c r="Z37" s="972" t="s">
        <v>29</v>
      </c>
      <c r="AA37" s="972">
        <v>2023</v>
      </c>
      <c r="AB37" s="968" t="s">
        <v>30</v>
      </c>
      <c r="AC37" s="973">
        <v>7</v>
      </c>
      <c r="AD37" s="974">
        <f t="shared" si="20"/>
        <v>4.8571428571428568</v>
      </c>
      <c r="AE37" s="975">
        <v>23.45</v>
      </c>
      <c r="AF37" s="976">
        <f t="shared" si="21"/>
        <v>113.89999999999999</v>
      </c>
      <c r="AG37" s="1030" t="s">
        <v>128</v>
      </c>
      <c r="AH37" s="1007">
        <f t="shared" si="22"/>
        <v>113.89999999999999</v>
      </c>
      <c r="AI37" s="978">
        <f t="shared" si="23"/>
        <v>4.8571428571428568</v>
      </c>
      <c r="AJ37" s="982">
        <f t="shared" si="24"/>
        <v>34</v>
      </c>
      <c r="AK37" s="1132" t="s">
        <v>439</v>
      </c>
      <c r="AL37" s="1088" t="s">
        <v>440</v>
      </c>
      <c r="AM37" s="1092" t="s">
        <v>2</v>
      </c>
    </row>
    <row r="38" spans="1:39">
      <c r="A38" s="966">
        <v>45524</v>
      </c>
      <c r="B38" s="992" t="s">
        <v>460</v>
      </c>
      <c r="C38" s="992" t="s">
        <v>111</v>
      </c>
      <c r="D38" s="993" t="s">
        <v>465</v>
      </c>
      <c r="E38" s="1029" t="s">
        <v>283</v>
      </c>
      <c r="F38" s="970">
        <v>109564</v>
      </c>
      <c r="G38" s="970"/>
      <c r="H38" s="970">
        <v>109573</v>
      </c>
      <c r="I38" s="970"/>
      <c r="J38" s="971">
        <f t="shared" si="0"/>
        <v>9</v>
      </c>
      <c r="K38" s="970">
        <v>109573</v>
      </c>
      <c r="L38" s="541">
        <f t="shared" si="1"/>
        <v>0</v>
      </c>
      <c r="M38" s="970">
        <v>109582</v>
      </c>
      <c r="N38" s="970"/>
      <c r="O38" s="541">
        <f t="shared" si="15"/>
        <v>9</v>
      </c>
      <c r="P38" s="541">
        <f t="shared" si="16"/>
        <v>9</v>
      </c>
      <c r="Q38" s="970">
        <v>109585</v>
      </c>
      <c r="R38" s="970"/>
      <c r="S38" s="971">
        <f t="shared" si="4"/>
        <v>3</v>
      </c>
      <c r="T38" s="542">
        <f t="shared" si="17"/>
        <v>21</v>
      </c>
      <c r="U38" s="542"/>
      <c r="V38" s="541">
        <f t="shared" si="18"/>
        <v>9</v>
      </c>
      <c r="W38" s="543">
        <f t="shared" si="19"/>
        <v>12</v>
      </c>
      <c r="X38" s="972" t="s">
        <v>553</v>
      </c>
      <c r="Y38" s="972" t="s">
        <v>554</v>
      </c>
      <c r="Z38" s="972" t="s">
        <v>29</v>
      </c>
      <c r="AA38" s="972">
        <v>2023</v>
      </c>
      <c r="AB38" s="968" t="s">
        <v>30</v>
      </c>
      <c r="AC38" s="973">
        <v>7</v>
      </c>
      <c r="AD38" s="974">
        <f t="shared" si="20"/>
        <v>3</v>
      </c>
      <c r="AE38" s="975">
        <v>23.45</v>
      </c>
      <c r="AF38" s="976">
        <f t="shared" si="21"/>
        <v>70.349999999999994</v>
      </c>
      <c r="AG38" s="1030" t="s">
        <v>128</v>
      </c>
      <c r="AH38" s="1007">
        <f t="shared" si="22"/>
        <v>70.349999999999994</v>
      </c>
      <c r="AI38" s="978">
        <f t="shared" si="23"/>
        <v>3</v>
      </c>
      <c r="AJ38" s="982">
        <f t="shared" si="24"/>
        <v>21</v>
      </c>
      <c r="AK38" s="1107">
        <v>670</v>
      </c>
      <c r="AL38" s="1067">
        <v>600</v>
      </c>
      <c r="AM38" s="1075">
        <v>45524</v>
      </c>
    </row>
    <row r="39" spans="1:39">
      <c r="A39" s="966">
        <v>45525</v>
      </c>
      <c r="B39" s="992" t="s">
        <v>460</v>
      </c>
      <c r="C39" s="992" t="s">
        <v>111</v>
      </c>
      <c r="D39" s="993" t="s">
        <v>464</v>
      </c>
      <c r="E39" s="1029" t="s">
        <v>282</v>
      </c>
      <c r="F39" s="970">
        <v>109585</v>
      </c>
      <c r="G39" s="970"/>
      <c r="H39" s="970">
        <v>109595</v>
      </c>
      <c r="I39" s="970"/>
      <c r="J39" s="971">
        <f t="shared" si="0"/>
        <v>10</v>
      </c>
      <c r="K39" s="970">
        <v>109595</v>
      </c>
      <c r="L39" s="541">
        <f t="shared" si="1"/>
        <v>0</v>
      </c>
      <c r="M39" s="970">
        <v>109608</v>
      </c>
      <c r="N39" s="970"/>
      <c r="O39" s="541">
        <f t="shared" si="15"/>
        <v>13</v>
      </c>
      <c r="P39" s="541">
        <f t="shared" si="16"/>
        <v>13</v>
      </c>
      <c r="Q39" s="970">
        <v>109624</v>
      </c>
      <c r="R39" s="970"/>
      <c r="S39" s="971">
        <f t="shared" si="4"/>
        <v>16</v>
      </c>
      <c r="T39" s="542">
        <f t="shared" si="17"/>
        <v>39</v>
      </c>
      <c r="U39" s="542"/>
      <c r="V39" s="541">
        <f t="shared" si="18"/>
        <v>13</v>
      </c>
      <c r="W39" s="543">
        <f t="shared" si="19"/>
        <v>26</v>
      </c>
      <c r="X39" s="972" t="s">
        <v>553</v>
      </c>
      <c r="Y39" s="972" t="s">
        <v>554</v>
      </c>
      <c r="Z39" s="972" t="s">
        <v>29</v>
      </c>
      <c r="AA39" s="972">
        <v>2023</v>
      </c>
      <c r="AB39" s="968" t="s">
        <v>30</v>
      </c>
      <c r="AC39" s="973">
        <v>7</v>
      </c>
      <c r="AD39" s="974">
        <f t="shared" si="20"/>
        <v>5.5714285714285712</v>
      </c>
      <c r="AE39" s="975">
        <v>23.45</v>
      </c>
      <c r="AF39" s="976">
        <f t="shared" si="21"/>
        <v>130.64999999999998</v>
      </c>
      <c r="AG39" s="1030" t="s">
        <v>128</v>
      </c>
      <c r="AH39" s="1007">
        <f t="shared" si="22"/>
        <v>130.64999999999998</v>
      </c>
      <c r="AI39" s="978">
        <f t="shared" si="23"/>
        <v>5.5714285714285712</v>
      </c>
      <c r="AJ39" s="982">
        <f t="shared" si="24"/>
        <v>39</v>
      </c>
      <c r="AK39" s="1133"/>
      <c r="AL39" s="1087"/>
      <c r="AM39" s="1090"/>
    </row>
    <row r="40" spans="1:39">
      <c r="A40" s="966">
        <v>45525</v>
      </c>
      <c r="B40" s="992" t="s">
        <v>460</v>
      </c>
      <c r="C40" s="992" t="s">
        <v>111</v>
      </c>
      <c r="D40" s="993" t="s">
        <v>557</v>
      </c>
      <c r="E40" s="1029" t="s">
        <v>445</v>
      </c>
      <c r="F40" s="970">
        <v>109624</v>
      </c>
      <c r="G40" s="970"/>
      <c r="H40" s="970"/>
      <c r="I40" s="970"/>
      <c r="J40" s="971">
        <f t="shared" si="0"/>
        <v>-109624</v>
      </c>
      <c r="K40" s="970"/>
      <c r="L40" s="541">
        <f t="shared" si="1"/>
        <v>0</v>
      </c>
      <c r="M40" s="970">
        <v>109624</v>
      </c>
      <c r="N40" s="970"/>
      <c r="O40" s="541">
        <f t="shared" si="15"/>
        <v>109624</v>
      </c>
      <c r="P40" s="541">
        <f t="shared" si="16"/>
        <v>109624</v>
      </c>
      <c r="Q40" s="970">
        <v>109629</v>
      </c>
      <c r="R40" s="970"/>
      <c r="S40" s="971">
        <f t="shared" si="4"/>
        <v>5</v>
      </c>
      <c r="T40" s="542">
        <f t="shared" si="17"/>
        <v>5</v>
      </c>
      <c r="U40" s="542"/>
      <c r="V40" s="541">
        <f t="shared" si="18"/>
        <v>109624</v>
      </c>
      <c r="W40" s="543">
        <f t="shared" si="19"/>
        <v>-109619</v>
      </c>
      <c r="X40" s="972" t="s">
        <v>553</v>
      </c>
      <c r="Y40" s="972" t="s">
        <v>554</v>
      </c>
      <c r="Z40" s="972" t="s">
        <v>29</v>
      </c>
      <c r="AA40" s="972">
        <v>2023</v>
      </c>
      <c r="AB40" s="968" t="s">
        <v>30</v>
      </c>
      <c r="AC40" s="973">
        <v>7</v>
      </c>
      <c r="AD40" s="974">
        <f t="shared" si="20"/>
        <v>0.7142857142857143</v>
      </c>
      <c r="AE40" s="975">
        <v>23.45</v>
      </c>
      <c r="AF40" s="976">
        <f t="shared" si="21"/>
        <v>16.75</v>
      </c>
      <c r="AG40" s="1030" t="s">
        <v>128</v>
      </c>
      <c r="AH40" s="1007">
        <f t="shared" si="22"/>
        <v>16.75</v>
      </c>
      <c r="AI40" s="978">
        <f t="shared" si="23"/>
        <v>0.7142857142857143</v>
      </c>
      <c r="AJ40" s="982">
        <f t="shared" si="24"/>
        <v>5</v>
      </c>
      <c r="AK40" s="1133"/>
      <c r="AL40" s="1087"/>
      <c r="AM40" s="1090"/>
    </row>
    <row r="41" spans="1:39">
      <c r="A41" s="966">
        <v>45525</v>
      </c>
      <c r="B41" s="992" t="s">
        <v>460</v>
      </c>
      <c r="C41" s="992" t="s">
        <v>111</v>
      </c>
      <c r="D41" s="993" t="s">
        <v>465</v>
      </c>
      <c r="E41" s="1029" t="s">
        <v>283</v>
      </c>
      <c r="F41" s="970">
        <v>109629</v>
      </c>
      <c r="G41" s="970"/>
      <c r="H41" s="970">
        <v>109638</v>
      </c>
      <c r="I41" s="970"/>
      <c r="J41" s="971">
        <f t="shared" si="0"/>
        <v>9</v>
      </c>
      <c r="K41" s="970">
        <v>109638</v>
      </c>
      <c r="L41" s="541">
        <f t="shared" si="1"/>
        <v>0</v>
      </c>
      <c r="M41" s="970">
        <v>109655</v>
      </c>
      <c r="N41" s="970"/>
      <c r="O41" s="541">
        <f t="shared" si="15"/>
        <v>17</v>
      </c>
      <c r="P41" s="541">
        <f t="shared" si="16"/>
        <v>17</v>
      </c>
      <c r="Q41" s="970">
        <v>109663</v>
      </c>
      <c r="R41" s="970"/>
      <c r="S41" s="971">
        <f t="shared" si="4"/>
        <v>8</v>
      </c>
      <c r="T41" s="542">
        <f t="shared" si="17"/>
        <v>34</v>
      </c>
      <c r="U41" s="542"/>
      <c r="V41" s="541">
        <f t="shared" si="18"/>
        <v>17</v>
      </c>
      <c r="W41" s="543">
        <f t="shared" si="19"/>
        <v>17</v>
      </c>
      <c r="X41" s="972" t="s">
        <v>553</v>
      </c>
      <c r="Y41" s="972" t="s">
        <v>554</v>
      </c>
      <c r="Z41" s="972" t="s">
        <v>29</v>
      </c>
      <c r="AA41" s="972">
        <v>2023</v>
      </c>
      <c r="AB41" s="968" t="s">
        <v>30</v>
      </c>
      <c r="AC41" s="973">
        <v>7</v>
      </c>
      <c r="AD41" s="974">
        <f t="shared" si="20"/>
        <v>4.8571428571428568</v>
      </c>
      <c r="AE41" s="975">
        <v>23.45</v>
      </c>
      <c r="AF41" s="976">
        <f t="shared" si="21"/>
        <v>113.89999999999999</v>
      </c>
      <c r="AG41" s="1030" t="s">
        <v>128</v>
      </c>
      <c r="AH41" s="1007">
        <f t="shared" si="22"/>
        <v>113.89999999999999</v>
      </c>
      <c r="AI41" s="978">
        <f t="shared" si="23"/>
        <v>4.8571428571428568</v>
      </c>
      <c r="AJ41" s="982">
        <f t="shared" si="24"/>
        <v>34</v>
      </c>
      <c r="AK41" s="1133"/>
      <c r="AL41" s="1087"/>
      <c r="AM41" s="1090"/>
    </row>
    <row r="42" spans="1:39">
      <c r="A42" s="966">
        <v>45525</v>
      </c>
      <c r="B42" s="992" t="s">
        <v>460</v>
      </c>
      <c r="C42" s="992" t="s">
        <v>111</v>
      </c>
      <c r="D42" s="993" t="s">
        <v>465</v>
      </c>
      <c r="E42" s="1029" t="s">
        <v>283</v>
      </c>
      <c r="F42" s="970">
        <v>109663</v>
      </c>
      <c r="G42" s="970"/>
      <c r="H42" s="970">
        <v>109672</v>
      </c>
      <c r="I42" s="970"/>
      <c r="J42" s="971">
        <f t="shared" si="0"/>
        <v>9</v>
      </c>
      <c r="K42" s="970">
        <v>109672</v>
      </c>
      <c r="L42" s="541">
        <f t="shared" si="1"/>
        <v>0</v>
      </c>
      <c r="M42" s="970">
        <v>109681</v>
      </c>
      <c r="N42" s="970"/>
      <c r="O42" s="541">
        <f t="shared" si="15"/>
        <v>9</v>
      </c>
      <c r="P42" s="541">
        <f t="shared" si="16"/>
        <v>9</v>
      </c>
      <c r="Q42" s="970">
        <v>109683</v>
      </c>
      <c r="R42" s="970"/>
      <c r="S42" s="971">
        <f t="shared" si="4"/>
        <v>2</v>
      </c>
      <c r="T42" s="542">
        <f t="shared" si="17"/>
        <v>20</v>
      </c>
      <c r="U42" s="542"/>
      <c r="V42" s="541">
        <f t="shared" si="18"/>
        <v>9</v>
      </c>
      <c r="W42" s="543">
        <f t="shared" si="19"/>
        <v>11</v>
      </c>
      <c r="X42" s="972" t="s">
        <v>553</v>
      </c>
      <c r="Y42" s="972" t="s">
        <v>554</v>
      </c>
      <c r="Z42" s="972" t="s">
        <v>29</v>
      </c>
      <c r="AA42" s="972">
        <v>2023</v>
      </c>
      <c r="AB42" s="968" t="s">
        <v>30</v>
      </c>
      <c r="AC42" s="973">
        <v>7</v>
      </c>
      <c r="AD42" s="974">
        <f t="shared" si="20"/>
        <v>2.8571428571428572</v>
      </c>
      <c r="AE42" s="975">
        <v>23.45</v>
      </c>
      <c r="AF42" s="976">
        <f t="shared" si="21"/>
        <v>67</v>
      </c>
      <c r="AG42" s="1030" t="s">
        <v>128</v>
      </c>
      <c r="AH42" s="1007">
        <f t="shared" si="22"/>
        <v>67</v>
      </c>
      <c r="AI42" s="978">
        <f t="shared" si="23"/>
        <v>2.8571428571428572</v>
      </c>
      <c r="AJ42" s="982">
        <f t="shared" si="24"/>
        <v>20</v>
      </c>
      <c r="AK42" s="1133"/>
      <c r="AL42" s="1087"/>
      <c r="AM42" s="1090"/>
    </row>
    <row r="43" spans="1:39">
      <c r="A43" s="966">
        <v>45526</v>
      </c>
      <c r="B43" s="992" t="s">
        <v>460</v>
      </c>
      <c r="C43" s="992" t="s">
        <v>111</v>
      </c>
      <c r="D43" s="993" t="s">
        <v>464</v>
      </c>
      <c r="E43" s="1029" t="s">
        <v>282</v>
      </c>
      <c r="F43" s="970">
        <v>109683</v>
      </c>
      <c r="G43" s="970"/>
      <c r="H43" s="970">
        <v>109693</v>
      </c>
      <c r="I43" s="970"/>
      <c r="J43" s="971">
        <f t="shared" si="0"/>
        <v>10</v>
      </c>
      <c r="K43" s="970">
        <v>109693</v>
      </c>
      <c r="L43" s="541">
        <f t="shared" si="1"/>
        <v>0</v>
      </c>
      <c r="M43" s="970">
        <v>109706</v>
      </c>
      <c r="N43" s="970"/>
      <c r="O43" s="541">
        <f t="shared" si="15"/>
        <v>13</v>
      </c>
      <c r="P43" s="541">
        <f t="shared" si="16"/>
        <v>13</v>
      </c>
      <c r="Q43" s="970">
        <v>109723</v>
      </c>
      <c r="R43" s="970"/>
      <c r="S43" s="971">
        <f t="shared" si="4"/>
        <v>17</v>
      </c>
      <c r="T43" s="542">
        <f t="shared" si="17"/>
        <v>40</v>
      </c>
      <c r="U43" s="542"/>
      <c r="V43" s="541">
        <f t="shared" si="18"/>
        <v>13</v>
      </c>
      <c r="W43" s="543">
        <f t="shared" si="19"/>
        <v>27</v>
      </c>
      <c r="X43" s="972" t="s">
        <v>553</v>
      </c>
      <c r="Y43" s="972" t="s">
        <v>554</v>
      </c>
      <c r="Z43" s="972" t="s">
        <v>29</v>
      </c>
      <c r="AA43" s="972">
        <v>2023</v>
      </c>
      <c r="AB43" s="968" t="s">
        <v>30</v>
      </c>
      <c r="AC43" s="973">
        <v>7</v>
      </c>
      <c r="AD43" s="974">
        <f t="shared" si="20"/>
        <v>5.7142857142857144</v>
      </c>
      <c r="AE43" s="975">
        <v>23.45</v>
      </c>
      <c r="AF43" s="976">
        <f t="shared" si="21"/>
        <v>134</v>
      </c>
      <c r="AG43" s="1030" t="s">
        <v>128</v>
      </c>
      <c r="AH43" s="1007">
        <f t="shared" si="22"/>
        <v>134</v>
      </c>
      <c r="AI43" s="978">
        <f t="shared" si="23"/>
        <v>5.7142857142857144</v>
      </c>
      <c r="AJ43" s="982">
        <f t="shared" si="24"/>
        <v>40</v>
      </c>
      <c r="AK43" s="1133"/>
      <c r="AL43" s="1087"/>
      <c r="AM43" s="1090"/>
    </row>
    <row r="44" spans="1:39">
      <c r="A44" s="966">
        <v>45526</v>
      </c>
      <c r="B44" s="992" t="s">
        <v>460</v>
      </c>
      <c r="C44" s="992" t="s">
        <v>111</v>
      </c>
      <c r="D44" s="993" t="s">
        <v>465</v>
      </c>
      <c r="E44" s="1029" t="s">
        <v>283</v>
      </c>
      <c r="F44" s="970">
        <v>109727</v>
      </c>
      <c r="G44" s="970"/>
      <c r="H44" s="970">
        <v>109737</v>
      </c>
      <c r="I44" s="970"/>
      <c r="J44" s="971">
        <f t="shared" si="0"/>
        <v>10</v>
      </c>
      <c r="K44" s="970">
        <v>109737</v>
      </c>
      <c r="L44" s="541">
        <f t="shared" si="1"/>
        <v>0</v>
      </c>
      <c r="M44" s="970">
        <v>109754</v>
      </c>
      <c r="N44" s="970"/>
      <c r="O44" s="541">
        <f t="shared" si="15"/>
        <v>17</v>
      </c>
      <c r="P44" s="541">
        <f t="shared" si="16"/>
        <v>17</v>
      </c>
      <c r="Q44" s="970">
        <v>109763</v>
      </c>
      <c r="R44" s="970"/>
      <c r="S44" s="971">
        <f t="shared" si="4"/>
        <v>9</v>
      </c>
      <c r="T44" s="542">
        <f t="shared" si="17"/>
        <v>36</v>
      </c>
      <c r="U44" s="542"/>
      <c r="V44" s="541">
        <f t="shared" si="18"/>
        <v>17</v>
      </c>
      <c r="W44" s="543">
        <f t="shared" si="19"/>
        <v>19</v>
      </c>
      <c r="X44" s="972" t="s">
        <v>553</v>
      </c>
      <c r="Y44" s="972" t="s">
        <v>554</v>
      </c>
      <c r="Z44" s="972" t="s">
        <v>29</v>
      </c>
      <c r="AA44" s="972">
        <v>2023</v>
      </c>
      <c r="AB44" s="968" t="s">
        <v>30</v>
      </c>
      <c r="AC44" s="973">
        <v>7</v>
      </c>
      <c r="AD44" s="974">
        <f t="shared" si="20"/>
        <v>5.1428571428571432</v>
      </c>
      <c r="AE44" s="975">
        <v>23.45</v>
      </c>
      <c r="AF44" s="976">
        <f t="shared" si="21"/>
        <v>120.60000000000001</v>
      </c>
      <c r="AG44" s="1030" t="s">
        <v>128</v>
      </c>
      <c r="AH44" s="1007">
        <f t="shared" si="22"/>
        <v>120.60000000000001</v>
      </c>
      <c r="AI44" s="978">
        <f t="shared" si="23"/>
        <v>5.1428571428571432</v>
      </c>
      <c r="AJ44" s="982">
        <f t="shared" si="24"/>
        <v>36</v>
      </c>
      <c r="AK44" s="1133"/>
      <c r="AL44" s="1087"/>
      <c r="AM44" s="1090"/>
    </row>
    <row r="45" spans="1:39">
      <c r="A45" s="966">
        <v>45526</v>
      </c>
      <c r="B45" s="992" t="s">
        <v>460</v>
      </c>
      <c r="C45" s="992" t="s">
        <v>111</v>
      </c>
      <c r="D45" s="993" t="s">
        <v>465</v>
      </c>
      <c r="E45" s="1029" t="s">
        <v>283</v>
      </c>
      <c r="F45" s="970">
        <v>109763</v>
      </c>
      <c r="G45" s="970"/>
      <c r="H45" s="970">
        <v>109771</v>
      </c>
      <c r="I45" s="970"/>
      <c r="J45" s="971">
        <f t="shared" si="0"/>
        <v>8</v>
      </c>
      <c r="K45" s="970">
        <v>109771</v>
      </c>
      <c r="L45" s="541">
        <f t="shared" si="1"/>
        <v>0</v>
      </c>
      <c r="M45" s="970">
        <v>109780</v>
      </c>
      <c r="N45" s="970"/>
      <c r="O45" s="541">
        <f t="shared" si="15"/>
        <v>9</v>
      </c>
      <c r="P45" s="541">
        <f t="shared" si="16"/>
        <v>9</v>
      </c>
      <c r="Q45" s="970">
        <v>109783</v>
      </c>
      <c r="R45" s="970"/>
      <c r="S45" s="971">
        <f t="shared" si="4"/>
        <v>3</v>
      </c>
      <c r="T45" s="542">
        <f t="shared" si="17"/>
        <v>20</v>
      </c>
      <c r="U45" s="542"/>
      <c r="V45" s="541">
        <f t="shared" si="18"/>
        <v>9</v>
      </c>
      <c r="W45" s="543">
        <f t="shared" si="19"/>
        <v>11</v>
      </c>
      <c r="X45" s="972" t="s">
        <v>553</v>
      </c>
      <c r="Y45" s="972" t="s">
        <v>554</v>
      </c>
      <c r="Z45" s="972" t="s">
        <v>29</v>
      </c>
      <c r="AA45" s="972">
        <v>2023</v>
      </c>
      <c r="AB45" s="968" t="s">
        <v>30</v>
      </c>
      <c r="AC45" s="973">
        <v>7</v>
      </c>
      <c r="AD45" s="974">
        <f t="shared" si="20"/>
        <v>2.8571428571428572</v>
      </c>
      <c r="AE45" s="975">
        <v>23.45</v>
      </c>
      <c r="AF45" s="976">
        <f t="shared" si="21"/>
        <v>67</v>
      </c>
      <c r="AG45" s="1030" t="s">
        <v>128</v>
      </c>
      <c r="AH45" s="1007">
        <f t="shared" si="22"/>
        <v>67</v>
      </c>
      <c r="AI45" s="978">
        <f t="shared" si="23"/>
        <v>2.8571428571428572</v>
      </c>
      <c r="AJ45" s="982">
        <f t="shared" si="24"/>
        <v>20</v>
      </c>
      <c r="AK45" s="1133"/>
      <c r="AL45" s="1087"/>
      <c r="AM45" s="1090"/>
    </row>
    <row r="46" spans="1:39">
      <c r="A46" s="966">
        <v>45527</v>
      </c>
      <c r="B46" s="992" t="s">
        <v>460</v>
      </c>
      <c r="C46" s="992" t="s">
        <v>111</v>
      </c>
      <c r="D46" s="993" t="s">
        <v>464</v>
      </c>
      <c r="E46" s="1029" t="s">
        <v>282</v>
      </c>
      <c r="F46" s="970">
        <v>109783</v>
      </c>
      <c r="G46" s="970"/>
      <c r="H46" s="970">
        <v>109792</v>
      </c>
      <c r="I46" s="970"/>
      <c r="J46" s="971">
        <f t="shared" si="0"/>
        <v>9</v>
      </c>
      <c r="K46" s="970">
        <v>109792</v>
      </c>
      <c r="L46" s="541">
        <f t="shared" si="1"/>
        <v>0</v>
      </c>
      <c r="M46" s="970">
        <v>109805</v>
      </c>
      <c r="N46" s="970"/>
      <c r="O46" s="541">
        <f t="shared" si="15"/>
        <v>13</v>
      </c>
      <c r="P46" s="541">
        <f t="shared" si="16"/>
        <v>13</v>
      </c>
      <c r="Q46" s="970">
        <v>109822</v>
      </c>
      <c r="R46" s="970"/>
      <c r="S46" s="971">
        <f t="shared" si="4"/>
        <v>17</v>
      </c>
      <c r="T46" s="542">
        <f t="shared" si="17"/>
        <v>39</v>
      </c>
      <c r="U46" s="542"/>
      <c r="V46" s="541">
        <f t="shared" si="18"/>
        <v>13</v>
      </c>
      <c r="W46" s="543">
        <f t="shared" si="19"/>
        <v>26</v>
      </c>
      <c r="X46" s="972" t="s">
        <v>553</v>
      </c>
      <c r="Y46" s="972" t="s">
        <v>554</v>
      </c>
      <c r="Z46" s="972" t="s">
        <v>29</v>
      </c>
      <c r="AA46" s="972">
        <v>2023</v>
      </c>
      <c r="AB46" s="968" t="s">
        <v>30</v>
      </c>
      <c r="AC46" s="973">
        <v>7</v>
      </c>
      <c r="AD46" s="974">
        <f t="shared" si="20"/>
        <v>5.5714285714285712</v>
      </c>
      <c r="AE46" s="975">
        <v>23.45</v>
      </c>
      <c r="AF46" s="976">
        <f t="shared" si="21"/>
        <v>130.64999999999998</v>
      </c>
      <c r="AG46" s="1030" t="s">
        <v>128</v>
      </c>
      <c r="AH46" s="1007">
        <f t="shared" si="22"/>
        <v>130.64999999999998</v>
      </c>
      <c r="AI46" s="978">
        <f t="shared" si="23"/>
        <v>5.5714285714285712</v>
      </c>
      <c r="AJ46" s="982">
        <f t="shared" si="24"/>
        <v>39</v>
      </c>
      <c r="AK46" s="1132" t="s">
        <v>439</v>
      </c>
      <c r="AL46" s="1088" t="s">
        <v>440</v>
      </c>
      <c r="AM46" s="1092" t="s">
        <v>2</v>
      </c>
    </row>
    <row r="47" spans="1:39">
      <c r="A47" s="966">
        <v>45527</v>
      </c>
      <c r="B47" s="992" t="s">
        <v>460</v>
      </c>
      <c r="C47" s="992" t="s">
        <v>111</v>
      </c>
      <c r="D47" s="993" t="s">
        <v>465</v>
      </c>
      <c r="E47" s="1029" t="s">
        <v>445</v>
      </c>
      <c r="F47" s="970">
        <v>109822</v>
      </c>
      <c r="G47" s="970"/>
      <c r="H47" s="970">
        <v>109826</v>
      </c>
      <c r="I47" s="970"/>
      <c r="J47" s="971">
        <f t="shared" si="0"/>
        <v>4</v>
      </c>
      <c r="K47" s="970">
        <v>109826</v>
      </c>
      <c r="L47" s="541">
        <f t="shared" si="1"/>
        <v>0</v>
      </c>
      <c r="M47" s="970"/>
      <c r="N47" s="970"/>
      <c r="O47" s="541">
        <f t="shared" si="15"/>
        <v>-109826</v>
      </c>
      <c r="P47" s="541">
        <f t="shared" si="16"/>
        <v>-109826</v>
      </c>
      <c r="Q47" s="970">
        <v>109826</v>
      </c>
      <c r="R47" s="970"/>
      <c r="S47" s="971">
        <f t="shared" si="4"/>
        <v>109826</v>
      </c>
      <c r="T47" s="542">
        <f t="shared" si="17"/>
        <v>4</v>
      </c>
      <c r="U47" s="542"/>
      <c r="V47" s="541">
        <f t="shared" si="18"/>
        <v>-109826</v>
      </c>
      <c r="W47" s="543">
        <f t="shared" si="19"/>
        <v>109830</v>
      </c>
      <c r="X47" s="972" t="s">
        <v>553</v>
      </c>
      <c r="Y47" s="972" t="s">
        <v>554</v>
      </c>
      <c r="Z47" s="972" t="s">
        <v>29</v>
      </c>
      <c r="AA47" s="972">
        <v>2023</v>
      </c>
      <c r="AB47" s="968" t="s">
        <v>30</v>
      </c>
      <c r="AC47" s="973">
        <v>7</v>
      </c>
      <c r="AD47" s="974">
        <f t="shared" si="20"/>
        <v>0.5714285714285714</v>
      </c>
      <c r="AE47" s="975">
        <v>23.45</v>
      </c>
      <c r="AF47" s="976">
        <f t="shared" si="21"/>
        <v>13.399999999999999</v>
      </c>
      <c r="AG47" s="1030" t="s">
        <v>128</v>
      </c>
      <c r="AH47" s="1007">
        <f t="shared" si="22"/>
        <v>13.399999999999999</v>
      </c>
      <c r="AI47" s="978">
        <f t="shared" si="23"/>
        <v>0.5714285714285714</v>
      </c>
      <c r="AJ47" s="982">
        <f t="shared" si="24"/>
        <v>4</v>
      </c>
      <c r="AK47" s="1107">
        <v>794</v>
      </c>
      <c r="AL47" s="1067">
        <v>800</v>
      </c>
      <c r="AM47" s="1075">
        <v>45527</v>
      </c>
    </row>
    <row r="48" spans="1:39">
      <c r="A48" s="966">
        <v>45527</v>
      </c>
      <c r="B48" s="992" t="s">
        <v>460</v>
      </c>
      <c r="C48" s="992" t="s">
        <v>111</v>
      </c>
      <c r="D48" s="993" t="s">
        <v>465</v>
      </c>
      <c r="E48" s="1029" t="s">
        <v>283</v>
      </c>
      <c r="F48" s="970">
        <v>109826</v>
      </c>
      <c r="G48" s="970"/>
      <c r="H48" s="970">
        <v>109834</v>
      </c>
      <c r="I48" s="970"/>
      <c r="J48" s="971">
        <f t="shared" si="0"/>
        <v>8</v>
      </c>
      <c r="K48" s="970">
        <v>109834</v>
      </c>
      <c r="L48" s="541">
        <f t="shared" si="1"/>
        <v>0</v>
      </c>
      <c r="M48" s="970">
        <v>109851</v>
      </c>
      <c r="N48" s="970"/>
      <c r="O48" s="541">
        <f t="shared" si="15"/>
        <v>17</v>
      </c>
      <c r="P48" s="541">
        <f t="shared" si="16"/>
        <v>17</v>
      </c>
      <c r="Q48" s="970">
        <v>109860</v>
      </c>
      <c r="R48" s="970"/>
      <c r="S48" s="971">
        <f t="shared" si="4"/>
        <v>9</v>
      </c>
      <c r="T48" s="542">
        <f t="shared" si="17"/>
        <v>34</v>
      </c>
      <c r="U48" s="542"/>
      <c r="V48" s="541">
        <f t="shared" si="18"/>
        <v>17</v>
      </c>
      <c r="W48" s="543">
        <f t="shared" si="19"/>
        <v>17</v>
      </c>
      <c r="X48" s="972" t="s">
        <v>553</v>
      </c>
      <c r="Y48" s="972" t="s">
        <v>554</v>
      </c>
      <c r="Z48" s="972" t="s">
        <v>29</v>
      </c>
      <c r="AA48" s="972">
        <v>2023</v>
      </c>
      <c r="AB48" s="968" t="s">
        <v>30</v>
      </c>
      <c r="AC48" s="973">
        <v>7</v>
      </c>
      <c r="AD48" s="974">
        <f t="shared" si="20"/>
        <v>4.8571428571428568</v>
      </c>
      <c r="AE48" s="975">
        <v>23.45</v>
      </c>
      <c r="AF48" s="976">
        <f t="shared" si="21"/>
        <v>113.89999999999999</v>
      </c>
      <c r="AG48" s="1030" t="s">
        <v>128</v>
      </c>
      <c r="AH48" s="1007">
        <f t="shared" si="22"/>
        <v>113.89999999999999</v>
      </c>
      <c r="AI48" s="978">
        <f t="shared" si="23"/>
        <v>4.8571428571428568</v>
      </c>
      <c r="AJ48" s="982">
        <f t="shared" si="24"/>
        <v>34</v>
      </c>
      <c r="AK48" s="1133"/>
      <c r="AL48" s="1087"/>
      <c r="AM48" s="1090"/>
    </row>
    <row r="49" spans="1:39">
      <c r="A49" s="966">
        <v>45527</v>
      </c>
      <c r="B49" s="992" t="s">
        <v>460</v>
      </c>
      <c r="C49" s="992" t="s">
        <v>111</v>
      </c>
      <c r="D49" s="993" t="s">
        <v>464</v>
      </c>
      <c r="E49" s="1029" t="s">
        <v>283</v>
      </c>
      <c r="F49" s="970">
        <v>109860</v>
      </c>
      <c r="G49" s="970"/>
      <c r="H49" s="970">
        <v>109869</v>
      </c>
      <c r="I49" s="970"/>
      <c r="J49" s="971">
        <f t="shared" si="0"/>
        <v>9</v>
      </c>
      <c r="K49" s="970">
        <v>109869</v>
      </c>
      <c r="L49" s="541">
        <f t="shared" si="1"/>
        <v>0</v>
      </c>
      <c r="M49" s="970">
        <v>109878</v>
      </c>
      <c r="N49" s="970"/>
      <c r="O49" s="541">
        <f t="shared" si="15"/>
        <v>9</v>
      </c>
      <c r="P49" s="541">
        <f t="shared" si="16"/>
        <v>9</v>
      </c>
      <c r="Q49" s="970">
        <v>109885</v>
      </c>
      <c r="R49" s="970"/>
      <c r="S49" s="971">
        <f t="shared" si="4"/>
        <v>7</v>
      </c>
      <c r="T49" s="542">
        <f t="shared" si="17"/>
        <v>25</v>
      </c>
      <c r="U49" s="542"/>
      <c r="V49" s="541">
        <f t="shared" si="18"/>
        <v>9</v>
      </c>
      <c r="W49" s="543">
        <f t="shared" si="19"/>
        <v>16</v>
      </c>
      <c r="X49" s="972" t="s">
        <v>553</v>
      </c>
      <c r="Y49" s="972" t="s">
        <v>554</v>
      </c>
      <c r="Z49" s="972" t="s">
        <v>29</v>
      </c>
      <c r="AA49" s="972">
        <v>2023</v>
      </c>
      <c r="AB49" s="968" t="s">
        <v>30</v>
      </c>
      <c r="AC49" s="973">
        <v>7</v>
      </c>
      <c r="AD49" s="974">
        <f t="shared" si="20"/>
        <v>3.5714285714285716</v>
      </c>
      <c r="AE49" s="975">
        <v>23.45</v>
      </c>
      <c r="AF49" s="976">
        <f t="shared" si="21"/>
        <v>83.75</v>
      </c>
      <c r="AG49" s="1030" t="s">
        <v>128</v>
      </c>
      <c r="AH49" s="1007">
        <f t="shared" si="22"/>
        <v>83.75</v>
      </c>
      <c r="AI49" s="978">
        <f t="shared" si="23"/>
        <v>3.5714285714285716</v>
      </c>
      <c r="AJ49" s="982">
        <f t="shared" si="24"/>
        <v>25</v>
      </c>
      <c r="AK49" s="1133"/>
      <c r="AL49" s="1087"/>
      <c r="AM49" s="1090"/>
    </row>
    <row r="50" spans="1:39">
      <c r="A50" s="966">
        <v>45530</v>
      </c>
      <c r="B50" s="992" t="s">
        <v>482</v>
      </c>
      <c r="C50" s="992" t="s">
        <v>111</v>
      </c>
      <c r="D50" s="993" t="s">
        <v>464</v>
      </c>
      <c r="E50" s="1029" t="s">
        <v>282</v>
      </c>
      <c r="F50" s="970">
        <v>109885</v>
      </c>
      <c r="G50" s="970"/>
      <c r="H50" s="970">
        <v>109901</v>
      </c>
      <c r="I50" s="970"/>
      <c r="J50" s="971">
        <f t="shared" si="0"/>
        <v>16</v>
      </c>
      <c r="K50" s="970">
        <v>109901</v>
      </c>
      <c r="L50" s="541">
        <f t="shared" si="1"/>
        <v>0</v>
      </c>
      <c r="M50" s="970">
        <v>109917</v>
      </c>
      <c r="N50" s="970"/>
      <c r="O50" s="541">
        <f t="shared" si="15"/>
        <v>16</v>
      </c>
      <c r="P50" s="541">
        <f t="shared" si="16"/>
        <v>16</v>
      </c>
      <c r="Q50" s="970">
        <v>109933</v>
      </c>
      <c r="R50" s="970"/>
      <c r="S50" s="971">
        <f t="shared" si="4"/>
        <v>16</v>
      </c>
      <c r="T50" s="542">
        <f t="shared" si="17"/>
        <v>48</v>
      </c>
      <c r="U50" s="542"/>
      <c r="V50" s="541">
        <f t="shared" si="18"/>
        <v>16</v>
      </c>
      <c r="W50" s="543">
        <f t="shared" si="19"/>
        <v>32</v>
      </c>
      <c r="X50" s="972" t="s">
        <v>553</v>
      </c>
      <c r="Y50" s="972" t="s">
        <v>554</v>
      </c>
      <c r="Z50" s="972" t="s">
        <v>29</v>
      </c>
      <c r="AA50" s="972">
        <v>2023</v>
      </c>
      <c r="AB50" s="968" t="s">
        <v>30</v>
      </c>
      <c r="AC50" s="973">
        <v>7</v>
      </c>
      <c r="AD50" s="974">
        <f t="shared" si="20"/>
        <v>6.8571428571428568</v>
      </c>
      <c r="AE50" s="975">
        <v>23.45</v>
      </c>
      <c r="AF50" s="976">
        <f t="shared" si="21"/>
        <v>160.79999999999998</v>
      </c>
      <c r="AG50" s="1030" t="s">
        <v>128</v>
      </c>
      <c r="AH50" s="1007">
        <f t="shared" si="22"/>
        <v>160.79999999999998</v>
      </c>
      <c r="AI50" s="978">
        <f t="shared" si="23"/>
        <v>6.8571428571428568</v>
      </c>
      <c r="AJ50" s="982">
        <f t="shared" si="24"/>
        <v>48</v>
      </c>
      <c r="AK50" s="1133"/>
      <c r="AL50" s="1087"/>
      <c r="AM50" s="1090"/>
    </row>
    <row r="51" spans="1:39">
      <c r="A51" s="966">
        <v>45530</v>
      </c>
      <c r="B51" s="992" t="s">
        <v>482</v>
      </c>
      <c r="C51" s="992" t="s">
        <v>111</v>
      </c>
      <c r="D51" s="993" t="s">
        <v>465</v>
      </c>
      <c r="E51" s="1029" t="s">
        <v>283</v>
      </c>
      <c r="F51" s="970">
        <v>109933</v>
      </c>
      <c r="G51" s="970"/>
      <c r="H51" s="970">
        <v>109949</v>
      </c>
      <c r="I51" s="970"/>
      <c r="J51" s="971">
        <f t="shared" si="0"/>
        <v>16</v>
      </c>
      <c r="K51" s="970">
        <v>109949</v>
      </c>
      <c r="L51" s="541">
        <f t="shared" si="1"/>
        <v>0</v>
      </c>
      <c r="M51" s="970">
        <v>109965</v>
      </c>
      <c r="N51" s="970"/>
      <c r="O51" s="541">
        <f t="shared" si="15"/>
        <v>16</v>
      </c>
      <c r="P51" s="541">
        <f t="shared" si="16"/>
        <v>16</v>
      </c>
      <c r="Q51" s="970">
        <v>109981</v>
      </c>
      <c r="R51" s="970"/>
      <c r="S51" s="971">
        <f t="shared" si="4"/>
        <v>16</v>
      </c>
      <c r="T51" s="542">
        <f t="shared" si="17"/>
        <v>48</v>
      </c>
      <c r="U51" s="542"/>
      <c r="V51" s="541">
        <f t="shared" si="18"/>
        <v>16</v>
      </c>
      <c r="W51" s="543">
        <f t="shared" si="19"/>
        <v>32</v>
      </c>
      <c r="X51" s="972" t="s">
        <v>553</v>
      </c>
      <c r="Y51" s="972" t="s">
        <v>554</v>
      </c>
      <c r="Z51" s="972" t="s">
        <v>29</v>
      </c>
      <c r="AA51" s="972">
        <v>2023</v>
      </c>
      <c r="AB51" s="968" t="s">
        <v>30</v>
      </c>
      <c r="AC51" s="973">
        <v>7</v>
      </c>
      <c r="AD51" s="974">
        <f t="shared" si="20"/>
        <v>6.8571428571428568</v>
      </c>
      <c r="AE51" s="975">
        <v>23.45</v>
      </c>
      <c r="AF51" s="976">
        <f t="shared" si="21"/>
        <v>160.79999999999998</v>
      </c>
      <c r="AG51" s="1030" t="s">
        <v>128</v>
      </c>
      <c r="AH51" s="1007">
        <f t="shared" si="22"/>
        <v>160.79999999999998</v>
      </c>
      <c r="AI51" s="978">
        <f t="shared" si="23"/>
        <v>6.8571428571428568</v>
      </c>
      <c r="AJ51" s="982">
        <f t="shared" si="24"/>
        <v>48</v>
      </c>
      <c r="AK51" s="1133"/>
      <c r="AL51" s="1087"/>
      <c r="AM51" s="1090"/>
    </row>
    <row r="52" spans="1:39">
      <c r="A52" s="966">
        <v>45530</v>
      </c>
      <c r="B52" s="992" t="s">
        <v>482</v>
      </c>
      <c r="C52" s="992" t="s">
        <v>111</v>
      </c>
      <c r="D52" s="993" t="s">
        <v>464</v>
      </c>
      <c r="E52" s="1029" t="s">
        <v>283</v>
      </c>
      <c r="F52" s="970">
        <v>109981</v>
      </c>
      <c r="G52" s="970"/>
      <c r="H52" s="970">
        <v>109997</v>
      </c>
      <c r="I52" s="970"/>
      <c r="J52" s="971">
        <f t="shared" si="0"/>
        <v>16</v>
      </c>
      <c r="K52" s="970">
        <v>109997</v>
      </c>
      <c r="L52" s="541">
        <f t="shared" si="1"/>
        <v>0</v>
      </c>
      <c r="M52" s="970">
        <v>110013</v>
      </c>
      <c r="N52" s="970"/>
      <c r="O52" s="541">
        <f t="shared" si="15"/>
        <v>16</v>
      </c>
      <c r="P52" s="541">
        <f t="shared" si="16"/>
        <v>16</v>
      </c>
      <c r="Q52" s="970">
        <v>110029</v>
      </c>
      <c r="R52" s="970"/>
      <c r="S52" s="971">
        <f t="shared" si="4"/>
        <v>16</v>
      </c>
      <c r="T52" s="542">
        <f t="shared" si="17"/>
        <v>48</v>
      </c>
      <c r="U52" s="542"/>
      <c r="V52" s="541">
        <f t="shared" si="18"/>
        <v>16</v>
      </c>
      <c r="W52" s="543">
        <f t="shared" si="19"/>
        <v>32</v>
      </c>
      <c r="X52" s="972" t="s">
        <v>553</v>
      </c>
      <c r="Y52" s="972" t="s">
        <v>554</v>
      </c>
      <c r="Z52" s="972" t="s">
        <v>29</v>
      </c>
      <c r="AA52" s="972">
        <v>2023</v>
      </c>
      <c r="AB52" s="968" t="s">
        <v>30</v>
      </c>
      <c r="AC52" s="973">
        <v>7</v>
      </c>
      <c r="AD52" s="974">
        <f t="shared" si="20"/>
        <v>6.8571428571428568</v>
      </c>
      <c r="AE52" s="975">
        <v>23.45</v>
      </c>
      <c r="AF52" s="976">
        <f t="shared" si="21"/>
        <v>160.79999999999998</v>
      </c>
      <c r="AG52" s="1030" t="s">
        <v>128</v>
      </c>
      <c r="AH52" s="1007">
        <f t="shared" si="22"/>
        <v>160.79999999999998</v>
      </c>
      <c r="AI52" s="978">
        <f t="shared" si="23"/>
        <v>6.8571428571428568</v>
      </c>
      <c r="AJ52" s="982">
        <f t="shared" si="24"/>
        <v>48</v>
      </c>
      <c r="AK52" s="1132" t="s">
        <v>439</v>
      </c>
      <c r="AL52" s="1088" t="s">
        <v>440</v>
      </c>
      <c r="AM52" s="1092" t="s">
        <v>2</v>
      </c>
    </row>
    <row r="53" spans="1:39">
      <c r="A53" s="966">
        <v>45531</v>
      </c>
      <c r="B53" s="992" t="s">
        <v>482</v>
      </c>
      <c r="C53" s="992" t="s">
        <v>111</v>
      </c>
      <c r="D53" s="993" t="s">
        <v>464</v>
      </c>
      <c r="E53" s="1029" t="s">
        <v>282</v>
      </c>
      <c r="F53" s="970">
        <v>110029</v>
      </c>
      <c r="G53" s="970"/>
      <c r="H53" s="970">
        <v>110045</v>
      </c>
      <c r="I53" s="970"/>
      <c r="J53" s="971">
        <f t="shared" si="0"/>
        <v>16</v>
      </c>
      <c r="K53" s="970">
        <v>110045</v>
      </c>
      <c r="L53" s="541">
        <f t="shared" si="1"/>
        <v>0</v>
      </c>
      <c r="M53" s="970">
        <v>110061</v>
      </c>
      <c r="N53" s="970"/>
      <c r="O53" s="541">
        <f t="shared" si="15"/>
        <v>16</v>
      </c>
      <c r="P53" s="541">
        <f t="shared" si="16"/>
        <v>16</v>
      </c>
      <c r="Q53" s="970">
        <v>110077</v>
      </c>
      <c r="R53" s="970"/>
      <c r="S53" s="971">
        <f t="shared" si="4"/>
        <v>16</v>
      </c>
      <c r="T53" s="542">
        <f t="shared" si="17"/>
        <v>48</v>
      </c>
      <c r="U53" s="542"/>
      <c r="V53" s="541">
        <f t="shared" si="18"/>
        <v>16</v>
      </c>
      <c r="W53" s="543">
        <f t="shared" si="19"/>
        <v>32</v>
      </c>
      <c r="X53" s="972" t="s">
        <v>553</v>
      </c>
      <c r="Y53" s="972" t="s">
        <v>554</v>
      </c>
      <c r="Z53" s="972" t="s">
        <v>29</v>
      </c>
      <c r="AA53" s="972">
        <v>2023</v>
      </c>
      <c r="AB53" s="968" t="s">
        <v>30</v>
      </c>
      <c r="AC53" s="973">
        <v>7</v>
      </c>
      <c r="AD53" s="974">
        <f t="shared" si="20"/>
        <v>6.8571428571428568</v>
      </c>
      <c r="AE53" s="975">
        <v>23.45</v>
      </c>
      <c r="AF53" s="976">
        <f t="shared" si="21"/>
        <v>160.79999999999998</v>
      </c>
      <c r="AG53" s="1030" t="s">
        <v>128</v>
      </c>
      <c r="AH53" s="1007">
        <f t="shared" si="22"/>
        <v>160.79999999999998</v>
      </c>
      <c r="AI53" s="978">
        <f t="shared" si="23"/>
        <v>6.8571428571428568</v>
      </c>
      <c r="AJ53" s="982">
        <f t="shared" si="24"/>
        <v>48</v>
      </c>
      <c r="AK53" s="1107">
        <v>841</v>
      </c>
      <c r="AL53" s="1067">
        <v>800</v>
      </c>
      <c r="AM53" s="1075">
        <v>45531</v>
      </c>
    </row>
    <row r="54" spans="1:39">
      <c r="A54" s="966">
        <v>45531</v>
      </c>
      <c r="B54" s="992" t="s">
        <v>482</v>
      </c>
      <c r="C54" s="992" t="s">
        <v>111</v>
      </c>
      <c r="D54" s="993" t="s">
        <v>465</v>
      </c>
      <c r="E54" s="1029" t="s">
        <v>283</v>
      </c>
      <c r="F54" s="970">
        <v>110077</v>
      </c>
      <c r="G54" s="970"/>
      <c r="H54" s="970">
        <v>110093</v>
      </c>
      <c r="I54" s="970"/>
      <c r="J54" s="971">
        <f t="shared" si="0"/>
        <v>16</v>
      </c>
      <c r="K54" s="970">
        <v>110093</v>
      </c>
      <c r="L54" s="541">
        <f t="shared" si="1"/>
        <v>0</v>
      </c>
      <c r="M54" s="970">
        <v>110109</v>
      </c>
      <c r="N54" s="970"/>
      <c r="O54" s="541">
        <f t="shared" si="15"/>
        <v>16</v>
      </c>
      <c r="P54" s="541">
        <f t="shared" si="16"/>
        <v>16</v>
      </c>
      <c r="Q54" s="970">
        <v>110125</v>
      </c>
      <c r="R54" s="970"/>
      <c r="S54" s="971">
        <f t="shared" si="4"/>
        <v>16</v>
      </c>
      <c r="T54" s="542">
        <f t="shared" si="17"/>
        <v>48</v>
      </c>
      <c r="U54" s="542"/>
      <c r="V54" s="541">
        <f t="shared" si="18"/>
        <v>16</v>
      </c>
      <c r="W54" s="543">
        <f t="shared" si="19"/>
        <v>32</v>
      </c>
      <c r="X54" s="972" t="s">
        <v>553</v>
      </c>
      <c r="Y54" s="972" t="s">
        <v>554</v>
      </c>
      <c r="Z54" s="972" t="s">
        <v>29</v>
      </c>
      <c r="AA54" s="972">
        <v>2023</v>
      </c>
      <c r="AB54" s="968" t="s">
        <v>30</v>
      </c>
      <c r="AC54" s="973">
        <v>7</v>
      </c>
      <c r="AD54" s="974">
        <f t="shared" si="20"/>
        <v>6.8571428571428568</v>
      </c>
      <c r="AE54" s="975">
        <v>23.45</v>
      </c>
      <c r="AF54" s="976">
        <f t="shared" si="21"/>
        <v>160.79999999999998</v>
      </c>
      <c r="AG54" s="1030" t="s">
        <v>128</v>
      </c>
      <c r="AH54" s="1007">
        <f t="shared" si="22"/>
        <v>160.79999999999998</v>
      </c>
      <c r="AI54" s="978">
        <f t="shared" si="23"/>
        <v>6.8571428571428568</v>
      </c>
      <c r="AJ54" s="982">
        <f t="shared" si="24"/>
        <v>48</v>
      </c>
      <c r="AK54" s="1133"/>
      <c r="AL54" s="1087"/>
      <c r="AM54" s="1090"/>
    </row>
    <row r="55" spans="1:39">
      <c r="A55" s="966">
        <v>45531</v>
      </c>
      <c r="B55" s="992" t="s">
        <v>482</v>
      </c>
      <c r="C55" s="992" t="s">
        <v>111</v>
      </c>
      <c r="D55" s="993" t="s">
        <v>464</v>
      </c>
      <c r="E55" s="1029" t="s">
        <v>283</v>
      </c>
      <c r="F55" s="970">
        <v>110125</v>
      </c>
      <c r="G55" s="970"/>
      <c r="H55" s="970">
        <v>110141</v>
      </c>
      <c r="I55" s="970"/>
      <c r="J55" s="971">
        <f t="shared" si="0"/>
        <v>16</v>
      </c>
      <c r="K55" s="970">
        <v>110141</v>
      </c>
      <c r="L55" s="541">
        <f t="shared" si="1"/>
        <v>0</v>
      </c>
      <c r="M55" s="970">
        <v>110157</v>
      </c>
      <c r="N55" s="970"/>
      <c r="O55" s="541">
        <f t="shared" si="15"/>
        <v>16</v>
      </c>
      <c r="P55" s="541">
        <f t="shared" si="16"/>
        <v>16</v>
      </c>
      <c r="Q55" s="970">
        <v>110173</v>
      </c>
      <c r="R55" s="970"/>
      <c r="S55" s="971">
        <f t="shared" si="4"/>
        <v>16</v>
      </c>
      <c r="T55" s="542">
        <f t="shared" si="17"/>
        <v>48</v>
      </c>
      <c r="U55" s="542"/>
      <c r="V55" s="541">
        <f t="shared" si="18"/>
        <v>16</v>
      </c>
      <c r="W55" s="543">
        <f t="shared" si="19"/>
        <v>32</v>
      </c>
      <c r="X55" s="972" t="s">
        <v>553</v>
      </c>
      <c r="Y55" s="972" t="s">
        <v>554</v>
      </c>
      <c r="Z55" s="972" t="s">
        <v>29</v>
      </c>
      <c r="AA55" s="972">
        <v>2023</v>
      </c>
      <c r="AB55" s="968" t="s">
        <v>30</v>
      </c>
      <c r="AC55" s="973">
        <v>7</v>
      </c>
      <c r="AD55" s="974">
        <f t="shared" si="20"/>
        <v>6.8571428571428568</v>
      </c>
      <c r="AE55" s="975">
        <v>23.45</v>
      </c>
      <c r="AF55" s="976">
        <f t="shared" si="21"/>
        <v>160.79999999999998</v>
      </c>
      <c r="AG55" s="1030" t="s">
        <v>128</v>
      </c>
      <c r="AH55" s="1007">
        <f t="shared" si="22"/>
        <v>160.79999999999998</v>
      </c>
      <c r="AI55" s="978">
        <f t="shared" si="23"/>
        <v>6.8571428571428568</v>
      </c>
      <c r="AJ55" s="982">
        <f t="shared" si="24"/>
        <v>48</v>
      </c>
      <c r="AK55" s="1133"/>
      <c r="AL55" s="1087"/>
      <c r="AM55" s="1090"/>
    </row>
    <row r="56" spans="1:39">
      <c r="A56" s="966">
        <v>45532</v>
      </c>
      <c r="B56" s="992" t="s">
        <v>482</v>
      </c>
      <c r="C56" s="992" t="s">
        <v>111</v>
      </c>
      <c r="D56" s="993" t="s">
        <v>464</v>
      </c>
      <c r="E56" s="1029" t="s">
        <v>282</v>
      </c>
      <c r="F56" s="970">
        <v>110173</v>
      </c>
      <c r="G56" s="970"/>
      <c r="H56" s="970">
        <v>110189</v>
      </c>
      <c r="I56" s="970"/>
      <c r="J56" s="971">
        <f t="shared" si="0"/>
        <v>16</v>
      </c>
      <c r="K56" s="970">
        <v>110189</v>
      </c>
      <c r="L56" s="541">
        <f t="shared" si="1"/>
        <v>0</v>
      </c>
      <c r="M56" s="970">
        <v>110205</v>
      </c>
      <c r="N56" s="970"/>
      <c r="O56" s="541">
        <f t="shared" si="15"/>
        <v>16</v>
      </c>
      <c r="P56" s="541">
        <f t="shared" si="16"/>
        <v>16</v>
      </c>
      <c r="Q56" s="970">
        <v>110221</v>
      </c>
      <c r="R56" s="970"/>
      <c r="S56" s="971">
        <f t="shared" si="4"/>
        <v>16</v>
      </c>
      <c r="T56" s="542">
        <f t="shared" si="17"/>
        <v>48</v>
      </c>
      <c r="U56" s="542"/>
      <c r="V56" s="541">
        <f t="shared" si="18"/>
        <v>16</v>
      </c>
      <c r="W56" s="543">
        <f t="shared" si="19"/>
        <v>32</v>
      </c>
      <c r="X56" s="972" t="s">
        <v>553</v>
      </c>
      <c r="Y56" s="972" t="s">
        <v>554</v>
      </c>
      <c r="Z56" s="972" t="s">
        <v>29</v>
      </c>
      <c r="AA56" s="972">
        <v>2023</v>
      </c>
      <c r="AB56" s="968" t="s">
        <v>30</v>
      </c>
      <c r="AC56" s="973">
        <v>7</v>
      </c>
      <c r="AD56" s="974">
        <f t="shared" si="20"/>
        <v>6.8571428571428568</v>
      </c>
      <c r="AE56" s="975">
        <v>23.45</v>
      </c>
      <c r="AF56" s="976">
        <f t="shared" si="21"/>
        <v>160.79999999999998</v>
      </c>
      <c r="AG56" s="1030" t="s">
        <v>128</v>
      </c>
      <c r="AH56" s="1007">
        <f t="shared" si="22"/>
        <v>160.79999999999998</v>
      </c>
      <c r="AI56" s="978">
        <f t="shared" si="23"/>
        <v>6.8571428571428568</v>
      </c>
      <c r="AJ56" s="982">
        <f t="shared" si="24"/>
        <v>48</v>
      </c>
      <c r="AK56" s="1133"/>
      <c r="AL56" s="1087"/>
      <c r="AM56" s="1090"/>
    </row>
    <row r="57" spans="1:39">
      <c r="A57" s="966">
        <v>45532</v>
      </c>
      <c r="B57" s="992" t="s">
        <v>482</v>
      </c>
      <c r="C57" s="992" t="s">
        <v>111</v>
      </c>
      <c r="D57" s="993" t="s">
        <v>465</v>
      </c>
      <c r="E57" s="1029" t="s">
        <v>283</v>
      </c>
      <c r="F57" s="970">
        <v>110221</v>
      </c>
      <c r="G57" s="970"/>
      <c r="H57" s="970">
        <v>110237</v>
      </c>
      <c r="I57" s="970"/>
      <c r="J57" s="971">
        <f t="shared" si="0"/>
        <v>16</v>
      </c>
      <c r="K57" s="970">
        <v>110237</v>
      </c>
      <c r="L57" s="541">
        <f t="shared" si="1"/>
        <v>0</v>
      </c>
      <c r="M57" s="970">
        <v>110253</v>
      </c>
      <c r="N57" s="970"/>
      <c r="O57" s="541">
        <f t="shared" si="15"/>
        <v>16</v>
      </c>
      <c r="P57" s="541">
        <f t="shared" si="16"/>
        <v>16</v>
      </c>
      <c r="Q57" s="970">
        <v>110269</v>
      </c>
      <c r="R57" s="970"/>
      <c r="S57" s="971">
        <f t="shared" si="4"/>
        <v>16</v>
      </c>
      <c r="T57" s="542">
        <f t="shared" si="17"/>
        <v>48</v>
      </c>
      <c r="U57" s="542"/>
      <c r="V57" s="541">
        <f t="shared" si="18"/>
        <v>16</v>
      </c>
      <c r="W57" s="543">
        <f t="shared" si="19"/>
        <v>32</v>
      </c>
      <c r="X57" s="972" t="s">
        <v>553</v>
      </c>
      <c r="Y57" s="972" t="s">
        <v>554</v>
      </c>
      <c r="Z57" s="972" t="s">
        <v>29</v>
      </c>
      <c r="AA57" s="972">
        <v>2023</v>
      </c>
      <c r="AB57" s="968" t="s">
        <v>30</v>
      </c>
      <c r="AC57" s="973">
        <v>7</v>
      </c>
      <c r="AD57" s="974">
        <f t="shared" si="20"/>
        <v>6.8571428571428568</v>
      </c>
      <c r="AE57" s="975">
        <v>23.45</v>
      </c>
      <c r="AF57" s="976">
        <f t="shared" si="21"/>
        <v>160.79999999999998</v>
      </c>
      <c r="AG57" s="1030" t="s">
        <v>128</v>
      </c>
      <c r="AH57" s="1007">
        <f t="shared" si="22"/>
        <v>160.79999999999998</v>
      </c>
      <c r="AI57" s="978">
        <f t="shared" si="23"/>
        <v>6.8571428571428568</v>
      </c>
      <c r="AJ57" s="982">
        <f t="shared" si="24"/>
        <v>48</v>
      </c>
      <c r="AK57" s="1132" t="s">
        <v>439</v>
      </c>
      <c r="AL57" s="1088" t="s">
        <v>440</v>
      </c>
      <c r="AM57" s="1092" t="s">
        <v>2</v>
      </c>
    </row>
    <row r="58" spans="1:39">
      <c r="A58" s="966">
        <v>45532</v>
      </c>
      <c r="B58" s="992" t="s">
        <v>482</v>
      </c>
      <c r="C58" s="992" t="s">
        <v>111</v>
      </c>
      <c r="D58" s="993" t="s">
        <v>464</v>
      </c>
      <c r="E58" s="1029" t="s">
        <v>283</v>
      </c>
      <c r="F58" s="970">
        <v>110269</v>
      </c>
      <c r="G58" s="970"/>
      <c r="H58" s="970">
        <v>110285</v>
      </c>
      <c r="I58" s="970"/>
      <c r="J58" s="971">
        <f t="shared" si="0"/>
        <v>16</v>
      </c>
      <c r="K58" s="970">
        <v>110285</v>
      </c>
      <c r="L58" s="541">
        <f t="shared" si="1"/>
        <v>0</v>
      </c>
      <c r="M58" s="970">
        <v>110301</v>
      </c>
      <c r="N58" s="970"/>
      <c r="O58" s="541">
        <f t="shared" si="15"/>
        <v>16</v>
      </c>
      <c r="P58" s="541">
        <f t="shared" si="16"/>
        <v>16</v>
      </c>
      <c r="Q58" s="970">
        <v>110317</v>
      </c>
      <c r="R58" s="970"/>
      <c r="S58" s="971">
        <f t="shared" si="4"/>
        <v>16</v>
      </c>
      <c r="T58" s="542">
        <f t="shared" si="17"/>
        <v>48</v>
      </c>
      <c r="U58" s="542"/>
      <c r="V58" s="541">
        <f t="shared" si="18"/>
        <v>16</v>
      </c>
      <c r="W58" s="543">
        <f t="shared" si="19"/>
        <v>32</v>
      </c>
      <c r="X58" s="972" t="s">
        <v>553</v>
      </c>
      <c r="Y58" s="972" t="s">
        <v>554</v>
      </c>
      <c r="Z58" s="972" t="s">
        <v>29</v>
      </c>
      <c r="AA58" s="972">
        <v>2023</v>
      </c>
      <c r="AB58" s="968" t="s">
        <v>30</v>
      </c>
      <c r="AC58" s="973">
        <v>7</v>
      </c>
      <c r="AD58" s="974">
        <f t="shared" si="20"/>
        <v>6.8571428571428568</v>
      </c>
      <c r="AE58" s="975">
        <v>23.45</v>
      </c>
      <c r="AF58" s="976">
        <f t="shared" si="21"/>
        <v>160.79999999999998</v>
      </c>
      <c r="AG58" s="1030" t="s">
        <v>128</v>
      </c>
      <c r="AH58" s="1007">
        <f t="shared" si="22"/>
        <v>160.79999999999998</v>
      </c>
      <c r="AI58" s="978">
        <f t="shared" si="23"/>
        <v>6.8571428571428568</v>
      </c>
      <c r="AJ58" s="982">
        <f t="shared" si="24"/>
        <v>48</v>
      </c>
      <c r="AK58" s="1107">
        <v>804</v>
      </c>
      <c r="AL58" s="1067">
        <v>800</v>
      </c>
      <c r="AM58" s="1075">
        <v>45534</v>
      </c>
    </row>
    <row r="59" spans="1:39">
      <c r="A59" s="966">
        <v>45533</v>
      </c>
      <c r="B59" s="992" t="s">
        <v>482</v>
      </c>
      <c r="C59" s="992" t="s">
        <v>111</v>
      </c>
      <c r="D59" s="993" t="s">
        <v>464</v>
      </c>
      <c r="E59" s="1029" t="s">
        <v>282</v>
      </c>
      <c r="F59" s="970">
        <v>110317</v>
      </c>
      <c r="G59" s="970"/>
      <c r="H59" s="970">
        <v>110333</v>
      </c>
      <c r="I59" s="970"/>
      <c r="J59" s="971">
        <f t="shared" si="0"/>
        <v>16</v>
      </c>
      <c r="K59" s="970">
        <v>110333</v>
      </c>
      <c r="L59" s="541">
        <f t="shared" si="1"/>
        <v>0</v>
      </c>
      <c r="M59" s="970">
        <v>110349</v>
      </c>
      <c r="N59" s="970"/>
      <c r="O59" s="541">
        <f t="shared" si="15"/>
        <v>16</v>
      </c>
      <c r="P59" s="541">
        <f t="shared" si="16"/>
        <v>16</v>
      </c>
      <c r="Q59" s="970">
        <v>110365</v>
      </c>
      <c r="R59" s="970"/>
      <c r="S59" s="971">
        <f t="shared" si="4"/>
        <v>16</v>
      </c>
      <c r="T59" s="542">
        <f t="shared" si="17"/>
        <v>48</v>
      </c>
      <c r="U59" s="542"/>
      <c r="V59" s="541">
        <f t="shared" si="18"/>
        <v>16</v>
      </c>
      <c r="W59" s="543">
        <f t="shared" si="19"/>
        <v>32</v>
      </c>
      <c r="X59" s="972" t="s">
        <v>553</v>
      </c>
      <c r="Y59" s="972" t="s">
        <v>554</v>
      </c>
      <c r="Z59" s="972" t="s">
        <v>29</v>
      </c>
      <c r="AA59" s="972">
        <v>2023</v>
      </c>
      <c r="AB59" s="968" t="s">
        <v>30</v>
      </c>
      <c r="AC59" s="973">
        <v>7</v>
      </c>
      <c r="AD59" s="974">
        <f t="shared" si="20"/>
        <v>6.8571428571428568</v>
      </c>
      <c r="AE59" s="975">
        <v>23.45</v>
      </c>
      <c r="AF59" s="976">
        <f t="shared" si="21"/>
        <v>160.79999999999998</v>
      </c>
      <c r="AG59" s="1030" t="s">
        <v>128</v>
      </c>
      <c r="AH59" s="1007">
        <f t="shared" si="22"/>
        <v>160.79999999999998</v>
      </c>
      <c r="AI59" s="978">
        <f t="shared" si="23"/>
        <v>6.8571428571428568</v>
      </c>
      <c r="AJ59" s="982">
        <f t="shared" si="24"/>
        <v>48</v>
      </c>
      <c r="AK59" s="1133"/>
      <c r="AL59" s="1087"/>
      <c r="AM59" s="1090"/>
    </row>
    <row r="60" spans="1:39">
      <c r="A60" s="966">
        <v>45533</v>
      </c>
      <c r="B60" s="992" t="s">
        <v>482</v>
      </c>
      <c r="C60" s="992" t="s">
        <v>111</v>
      </c>
      <c r="D60" s="993" t="s">
        <v>465</v>
      </c>
      <c r="E60" s="1029" t="s">
        <v>283</v>
      </c>
      <c r="F60" s="970">
        <v>110365</v>
      </c>
      <c r="G60" s="970"/>
      <c r="H60" s="970">
        <v>110381</v>
      </c>
      <c r="I60" s="970"/>
      <c r="J60" s="971">
        <f t="shared" si="0"/>
        <v>16</v>
      </c>
      <c r="K60" s="970">
        <v>110381</v>
      </c>
      <c r="L60" s="541">
        <f t="shared" si="1"/>
        <v>0</v>
      </c>
      <c r="M60" s="970">
        <v>110397</v>
      </c>
      <c r="N60" s="970"/>
      <c r="O60" s="541">
        <f t="shared" si="15"/>
        <v>16</v>
      </c>
      <c r="P60" s="541">
        <f t="shared" si="16"/>
        <v>16</v>
      </c>
      <c r="Q60" s="970">
        <v>110413</v>
      </c>
      <c r="R60" s="970"/>
      <c r="S60" s="971">
        <f t="shared" si="4"/>
        <v>16</v>
      </c>
      <c r="T60" s="542">
        <f t="shared" si="17"/>
        <v>48</v>
      </c>
      <c r="U60" s="542"/>
      <c r="V60" s="541">
        <f t="shared" si="18"/>
        <v>16</v>
      </c>
      <c r="W60" s="543">
        <f t="shared" si="19"/>
        <v>32</v>
      </c>
      <c r="X60" s="972" t="s">
        <v>553</v>
      </c>
      <c r="Y60" s="972" t="s">
        <v>554</v>
      </c>
      <c r="Z60" s="972" t="s">
        <v>29</v>
      </c>
      <c r="AA60" s="972">
        <v>2023</v>
      </c>
      <c r="AB60" s="968" t="s">
        <v>30</v>
      </c>
      <c r="AC60" s="973">
        <v>7</v>
      </c>
      <c r="AD60" s="974">
        <f t="shared" si="20"/>
        <v>6.8571428571428568</v>
      </c>
      <c r="AE60" s="975">
        <v>23.45</v>
      </c>
      <c r="AF60" s="976">
        <f t="shared" si="21"/>
        <v>160.79999999999998</v>
      </c>
      <c r="AG60" s="1030" t="s">
        <v>128</v>
      </c>
      <c r="AH60" s="1007">
        <f t="shared" si="22"/>
        <v>160.79999999999998</v>
      </c>
      <c r="AI60" s="978">
        <f t="shared" si="23"/>
        <v>6.8571428571428568</v>
      </c>
      <c r="AJ60" s="982">
        <f t="shared" si="24"/>
        <v>48</v>
      </c>
      <c r="AK60" s="1133"/>
      <c r="AL60" s="1087"/>
      <c r="AM60" s="1090"/>
    </row>
    <row r="61" spans="1:39">
      <c r="A61" s="966">
        <v>45533</v>
      </c>
      <c r="B61" s="992" t="s">
        <v>482</v>
      </c>
      <c r="C61" s="992" t="s">
        <v>111</v>
      </c>
      <c r="D61" s="993" t="s">
        <v>464</v>
      </c>
      <c r="E61" s="1029" t="s">
        <v>283</v>
      </c>
      <c r="F61" s="970">
        <v>110413</v>
      </c>
      <c r="G61" s="970"/>
      <c r="H61" s="970">
        <v>110429</v>
      </c>
      <c r="I61" s="970"/>
      <c r="J61" s="971">
        <f t="shared" si="0"/>
        <v>16</v>
      </c>
      <c r="K61" s="970">
        <v>110429</v>
      </c>
      <c r="L61" s="541">
        <f t="shared" si="1"/>
        <v>0</v>
      </c>
      <c r="M61" s="970">
        <v>110445</v>
      </c>
      <c r="N61" s="970"/>
      <c r="O61" s="541">
        <f t="shared" si="15"/>
        <v>16</v>
      </c>
      <c r="P61" s="541">
        <f t="shared" si="16"/>
        <v>16</v>
      </c>
      <c r="Q61" s="970">
        <v>110461</v>
      </c>
      <c r="R61" s="970"/>
      <c r="S61" s="971">
        <f t="shared" si="4"/>
        <v>16</v>
      </c>
      <c r="T61" s="542">
        <f t="shared" si="17"/>
        <v>48</v>
      </c>
      <c r="U61" s="542"/>
      <c r="V61" s="541">
        <f t="shared" si="18"/>
        <v>16</v>
      </c>
      <c r="W61" s="543">
        <f t="shared" si="19"/>
        <v>32</v>
      </c>
      <c r="X61" s="972" t="s">
        <v>553</v>
      </c>
      <c r="Y61" s="972" t="s">
        <v>554</v>
      </c>
      <c r="Z61" s="972" t="s">
        <v>29</v>
      </c>
      <c r="AA61" s="972">
        <v>2023</v>
      </c>
      <c r="AB61" s="968" t="s">
        <v>30</v>
      </c>
      <c r="AC61" s="973">
        <v>7</v>
      </c>
      <c r="AD61" s="974">
        <f t="shared" si="20"/>
        <v>6.8571428571428568</v>
      </c>
      <c r="AE61" s="975">
        <v>23.45</v>
      </c>
      <c r="AF61" s="976">
        <f t="shared" si="21"/>
        <v>160.79999999999998</v>
      </c>
      <c r="AG61" s="1030" t="s">
        <v>128</v>
      </c>
      <c r="AH61" s="1007">
        <f t="shared" si="22"/>
        <v>160.79999999999998</v>
      </c>
      <c r="AI61" s="978">
        <f t="shared" si="23"/>
        <v>6.8571428571428568</v>
      </c>
      <c r="AJ61" s="982">
        <f t="shared" si="24"/>
        <v>48</v>
      </c>
      <c r="AK61" s="1133"/>
      <c r="AL61" s="1087"/>
      <c r="AM61" s="1090"/>
    </row>
    <row r="62" spans="1:39">
      <c r="A62" s="966">
        <v>45534</v>
      </c>
      <c r="B62" s="992" t="s">
        <v>482</v>
      </c>
      <c r="C62" s="992" t="s">
        <v>111</v>
      </c>
      <c r="D62" s="993" t="s">
        <v>464</v>
      </c>
      <c r="E62" s="1029" t="s">
        <v>282</v>
      </c>
      <c r="F62" s="970">
        <v>110461</v>
      </c>
      <c r="G62" s="970"/>
      <c r="H62" s="970">
        <v>110477</v>
      </c>
      <c r="I62" s="970"/>
      <c r="J62" s="971">
        <f t="shared" si="0"/>
        <v>16</v>
      </c>
      <c r="K62" s="970">
        <v>110477</v>
      </c>
      <c r="L62" s="541">
        <f t="shared" si="1"/>
        <v>0</v>
      </c>
      <c r="M62" s="970">
        <v>110493</v>
      </c>
      <c r="N62" s="970"/>
      <c r="O62" s="541">
        <f t="shared" si="15"/>
        <v>16</v>
      </c>
      <c r="P62" s="541">
        <f t="shared" si="16"/>
        <v>16</v>
      </c>
      <c r="Q62" s="970">
        <v>110509</v>
      </c>
      <c r="R62" s="970"/>
      <c r="S62" s="971">
        <f t="shared" si="4"/>
        <v>16</v>
      </c>
      <c r="T62" s="542">
        <f t="shared" si="17"/>
        <v>48</v>
      </c>
      <c r="U62" s="542"/>
      <c r="V62" s="541">
        <f t="shared" si="18"/>
        <v>16</v>
      </c>
      <c r="W62" s="543">
        <f t="shared" si="19"/>
        <v>32</v>
      </c>
      <c r="X62" s="972" t="s">
        <v>553</v>
      </c>
      <c r="Y62" s="972" t="s">
        <v>554</v>
      </c>
      <c r="Z62" s="972" t="s">
        <v>29</v>
      </c>
      <c r="AA62" s="972">
        <v>2023</v>
      </c>
      <c r="AB62" s="968" t="s">
        <v>30</v>
      </c>
      <c r="AC62" s="973">
        <v>7</v>
      </c>
      <c r="AD62" s="974">
        <f t="shared" si="20"/>
        <v>6.8571428571428568</v>
      </c>
      <c r="AE62" s="975">
        <v>23.45</v>
      </c>
      <c r="AF62" s="976">
        <f t="shared" si="21"/>
        <v>160.79999999999998</v>
      </c>
      <c r="AG62" s="1030" t="s">
        <v>128</v>
      </c>
      <c r="AH62" s="1007">
        <f t="shared" si="22"/>
        <v>160.79999999999998</v>
      </c>
      <c r="AI62" s="978">
        <f t="shared" si="23"/>
        <v>6.8571428571428568</v>
      </c>
      <c r="AJ62" s="982">
        <f t="shared" si="24"/>
        <v>48</v>
      </c>
      <c r="AK62" s="1133"/>
      <c r="AL62" s="1087"/>
      <c r="AM62" s="1090"/>
    </row>
    <row r="63" spans="1:39">
      <c r="A63" s="966">
        <v>45534</v>
      </c>
      <c r="B63" s="992" t="s">
        <v>482</v>
      </c>
      <c r="C63" s="992" t="s">
        <v>111</v>
      </c>
      <c r="D63" s="993" t="s">
        <v>465</v>
      </c>
      <c r="E63" s="1029" t="s">
        <v>283</v>
      </c>
      <c r="F63" s="970">
        <v>110509</v>
      </c>
      <c r="G63" s="970"/>
      <c r="H63" s="970">
        <v>110525</v>
      </c>
      <c r="I63" s="970"/>
      <c r="J63" s="971">
        <f t="shared" si="0"/>
        <v>16</v>
      </c>
      <c r="K63" s="970">
        <v>110525</v>
      </c>
      <c r="L63" s="541">
        <f t="shared" si="1"/>
        <v>0</v>
      </c>
      <c r="M63" s="970">
        <v>110541</v>
      </c>
      <c r="N63" s="970"/>
      <c r="O63" s="541">
        <f t="shared" si="15"/>
        <v>16</v>
      </c>
      <c r="P63" s="541">
        <f t="shared" si="16"/>
        <v>16</v>
      </c>
      <c r="Q63" s="970">
        <v>110557</v>
      </c>
      <c r="R63" s="970"/>
      <c r="S63" s="971">
        <f t="shared" si="4"/>
        <v>16</v>
      </c>
      <c r="T63" s="542">
        <f t="shared" si="17"/>
        <v>48</v>
      </c>
      <c r="U63" s="542"/>
      <c r="V63" s="541">
        <f t="shared" si="18"/>
        <v>16</v>
      </c>
      <c r="W63" s="543">
        <f t="shared" si="19"/>
        <v>32</v>
      </c>
      <c r="X63" s="972" t="s">
        <v>553</v>
      </c>
      <c r="Y63" s="972" t="s">
        <v>554</v>
      </c>
      <c r="Z63" s="972" t="s">
        <v>29</v>
      </c>
      <c r="AA63" s="972">
        <v>2023</v>
      </c>
      <c r="AB63" s="968" t="s">
        <v>30</v>
      </c>
      <c r="AC63" s="973">
        <v>7</v>
      </c>
      <c r="AD63" s="974">
        <f t="shared" si="20"/>
        <v>6.8571428571428568</v>
      </c>
      <c r="AE63" s="975">
        <v>23.45</v>
      </c>
      <c r="AF63" s="976">
        <f t="shared" si="21"/>
        <v>160.79999999999998</v>
      </c>
      <c r="AG63" s="1030" t="s">
        <v>128</v>
      </c>
      <c r="AH63" s="1007">
        <f t="shared" si="22"/>
        <v>160.79999999999998</v>
      </c>
      <c r="AI63" s="978">
        <f t="shared" si="23"/>
        <v>6.8571428571428568</v>
      </c>
      <c r="AJ63" s="982">
        <f t="shared" si="24"/>
        <v>48</v>
      </c>
      <c r="AK63" s="1132" t="s">
        <v>439</v>
      </c>
      <c r="AL63" s="1088" t="s">
        <v>440</v>
      </c>
      <c r="AM63" s="1092" t="s">
        <v>2</v>
      </c>
    </row>
    <row r="64" spans="1:39">
      <c r="A64" s="966">
        <v>45534</v>
      </c>
      <c r="B64" s="992" t="s">
        <v>482</v>
      </c>
      <c r="C64" s="992" t="s">
        <v>111</v>
      </c>
      <c r="D64" s="993" t="s">
        <v>464</v>
      </c>
      <c r="E64" s="1029" t="s">
        <v>283</v>
      </c>
      <c r="F64" s="970">
        <v>110557</v>
      </c>
      <c r="G64" s="970"/>
      <c r="H64" s="970">
        <v>110573</v>
      </c>
      <c r="I64" s="970"/>
      <c r="J64" s="971">
        <f t="shared" si="0"/>
        <v>16</v>
      </c>
      <c r="K64" s="970">
        <v>110573</v>
      </c>
      <c r="L64" s="541">
        <f t="shared" si="1"/>
        <v>0</v>
      </c>
      <c r="M64" s="970">
        <v>110589</v>
      </c>
      <c r="N64" s="970"/>
      <c r="O64" s="541">
        <f t="shared" si="15"/>
        <v>16</v>
      </c>
      <c r="P64" s="541">
        <f t="shared" si="16"/>
        <v>16</v>
      </c>
      <c r="Q64" s="970">
        <v>110605</v>
      </c>
      <c r="R64" s="970"/>
      <c r="S64" s="971">
        <f t="shared" si="4"/>
        <v>16</v>
      </c>
      <c r="T64" s="542">
        <f t="shared" si="17"/>
        <v>48</v>
      </c>
      <c r="U64" s="542"/>
      <c r="V64" s="541">
        <f t="shared" si="18"/>
        <v>16</v>
      </c>
      <c r="W64" s="543">
        <f t="shared" si="19"/>
        <v>32</v>
      </c>
      <c r="X64" s="972" t="s">
        <v>553</v>
      </c>
      <c r="Y64" s="972" t="s">
        <v>554</v>
      </c>
      <c r="Z64" s="972" t="s">
        <v>29</v>
      </c>
      <c r="AA64" s="972">
        <v>2023</v>
      </c>
      <c r="AB64" s="968" t="s">
        <v>30</v>
      </c>
      <c r="AC64" s="973">
        <v>7</v>
      </c>
      <c r="AD64" s="974">
        <f t="shared" si="20"/>
        <v>6.8571428571428568</v>
      </c>
      <c r="AE64" s="975">
        <v>23.45</v>
      </c>
      <c r="AF64" s="976">
        <f t="shared" si="21"/>
        <v>160.79999999999998</v>
      </c>
      <c r="AG64" s="1030" t="s">
        <v>128</v>
      </c>
      <c r="AH64" s="1007">
        <f t="shared" si="22"/>
        <v>160.79999999999998</v>
      </c>
      <c r="AI64" s="978">
        <f t="shared" si="23"/>
        <v>6.8571428571428568</v>
      </c>
      <c r="AJ64" s="982">
        <f t="shared" si="24"/>
        <v>48</v>
      </c>
      <c r="AK64" s="1107">
        <v>965</v>
      </c>
      <c r="AL64" s="1067">
        <v>800</v>
      </c>
      <c r="AM64" s="1075">
        <v>45537</v>
      </c>
    </row>
    <row r="65" spans="1:39">
      <c r="A65" s="966">
        <v>45537</v>
      </c>
      <c r="B65" s="992" t="s">
        <v>482</v>
      </c>
      <c r="C65" s="992" t="s">
        <v>111</v>
      </c>
      <c r="D65" s="993" t="s">
        <v>464</v>
      </c>
      <c r="E65" s="1029" t="s">
        <v>282</v>
      </c>
      <c r="F65" s="970">
        <v>110605</v>
      </c>
      <c r="G65" s="970"/>
      <c r="H65" s="970">
        <v>110621</v>
      </c>
      <c r="I65" s="970"/>
      <c r="J65" s="971">
        <f t="shared" si="0"/>
        <v>16</v>
      </c>
      <c r="K65" s="970">
        <v>110621</v>
      </c>
      <c r="L65" s="541">
        <f t="shared" si="1"/>
        <v>0</v>
      </c>
      <c r="M65" s="970">
        <v>110637</v>
      </c>
      <c r="N65" s="970"/>
      <c r="O65" s="541">
        <f t="shared" si="15"/>
        <v>16</v>
      </c>
      <c r="P65" s="541">
        <f t="shared" si="16"/>
        <v>16</v>
      </c>
      <c r="Q65" s="970">
        <v>110653</v>
      </c>
      <c r="R65" s="970"/>
      <c r="S65" s="971">
        <f t="shared" si="4"/>
        <v>16</v>
      </c>
      <c r="T65" s="542">
        <f t="shared" si="17"/>
        <v>48</v>
      </c>
      <c r="U65" s="542"/>
      <c r="V65" s="541">
        <f t="shared" si="18"/>
        <v>16</v>
      </c>
      <c r="W65" s="543">
        <f t="shared" si="19"/>
        <v>32</v>
      </c>
      <c r="X65" s="972" t="s">
        <v>553</v>
      </c>
      <c r="Y65" s="972" t="s">
        <v>554</v>
      </c>
      <c r="Z65" s="972" t="s">
        <v>29</v>
      </c>
      <c r="AA65" s="972">
        <v>2023</v>
      </c>
      <c r="AB65" s="968" t="s">
        <v>30</v>
      </c>
      <c r="AC65" s="973">
        <v>7</v>
      </c>
      <c r="AD65" s="974">
        <f t="shared" si="20"/>
        <v>6.8571428571428568</v>
      </c>
      <c r="AE65" s="975">
        <v>23.45</v>
      </c>
      <c r="AF65" s="976">
        <f t="shared" si="21"/>
        <v>160.79999999999998</v>
      </c>
      <c r="AG65" s="1030" t="s">
        <v>128</v>
      </c>
      <c r="AH65" s="1007">
        <f t="shared" si="22"/>
        <v>160.79999999999998</v>
      </c>
      <c r="AI65" s="978">
        <f t="shared" si="23"/>
        <v>6.8571428571428568</v>
      </c>
      <c r="AJ65" s="982">
        <f t="shared" si="24"/>
        <v>48</v>
      </c>
      <c r="AK65" s="1133"/>
      <c r="AL65" s="1087"/>
      <c r="AM65" s="1090"/>
    </row>
    <row r="66" spans="1:39">
      <c r="A66" s="966">
        <v>45537</v>
      </c>
      <c r="B66" s="992" t="s">
        <v>482</v>
      </c>
      <c r="C66" s="992" t="s">
        <v>111</v>
      </c>
      <c r="D66" s="993" t="s">
        <v>465</v>
      </c>
      <c r="E66" s="1029" t="s">
        <v>283</v>
      </c>
      <c r="F66" s="970">
        <v>110653</v>
      </c>
      <c r="G66" s="970"/>
      <c r="H66" s="970">
        <v>110669</v>
      </c>
      <c r="I66" s="970"/>
      <c r="J66" s="971">
        <f t="shared" si="0"/>
        <v>16</v>
      </c>
      <c r="K66" s="970">
        <v>110669</v>
      </c>
      <c r="L66" s="541">
        <f t="shared" si="1"/>
        <v>0</v>
      </c>
      <c r="M66" s="970">
        <v>110685</v>
      </c>
      <c r="N66" s="970"/>
      <c r="O66" s="541">
        <f t="shared" si="15"/>
        <v>16</v>
      </c>
      <c r="P66" s="541">
        <f t="shared" si="16"/>
        <v>16</v>
      </c>
      <c r="Q66" s="970">
        <v>110701</v>
      </c>
      <c r="R66" s="970"/>
      <c r="S66" s="971">
        <f t="shared" si="4"/>
        <v>16</v>
      </c>
      <c r="T66" s="542">
        <f t="shared" si="17"/>
        <v>48</v>
      </c>
      <c r="U66" s="542"/>
      <c r="V66" s="541">
        <f t="shared" si="18"/>
        <v>16</v>
      </c>
      <c r="W66" s="543">
        <f t="shared" si="19"/>
        <v>32</v>
      </c>
      <c r="X66" s="972" t="s">
        <v>553</v>
      </c>
      <c r="Y66" s="972" t="s">
        <v>554</v>
      </c>
      <c r="Z66" s="972" t="s">
        <v>29</v>
      </c>
      <c r="AA66" s="972">
        <v>2023</v>
      </c>
      <c r="AB66" s="968" t="s">
        <v>30</v>
      </c>
      <c r="AC66" s="973">
        <v>7</v>
      </c>
      <c r="AD66" s="974">
        <f t="shared" si="20"/>
        <v>6.8571428571428568</v>
      </c>
      <c r="AE66" s="975">
        <v>23.45</v>
      </c>
      <c r="AF66" s="976">
        <f t="shared" si="21"/>
        <v>160.79999999999998</v>
      </c>
      <c r="AG66" s="1030" t="s">
        <v>128</v>
      </c>
      <c r="AH66" s="1007">
        <f t="shared" si="22"/>
        <v>160.79999999999998</v>
      </c>
      <c r="AI66" s="978">
        <f t="shared" si="23"/>
        <v>6.8571428571428568</v>
      </c>
      <c r="AJ66" s="982">
        <f t="shared" si="24"/>
        <v>48</v>
      </c>
      <c r="AK66" s="1133"/>
      <c r="AL66" s="1087"/>
      <c r="AM66" s="1090"/>
    </row>
    <row r="67" spans="1:39">
      <c r="A67" s="966">
        <v>45538</v>
      </c>
      <c r="B67" s="992" t="s">
        <v>482</v>
      </c>
      <c r="C67" s="992" t="s">
        <v>111</v>
      </c>
      <c r="D67" s="993" t="s">
        <v>464</v>
      </c>
      <c r="E67" s="1029" t="s">
        <v>282</v>
      </c>
      <c r="F67" s="970">
        <v>110701</v>
      </c>
      <c r="G67" s="970"/>
      <c r="H67" s="970">
        <v>110717</v>
      </c>
      <c r="I67" s="970"/>
      <c r="J67" s="971">
        <f t="shared" si="0"/>
        <v>16</v>
      </c>
      <c r="K67" s="970">
        <v>110717</v>
      </c>
      <c r="L67" s="541">
        <f t="shared" si="1"/>
        <v>0</v>
      </c>
      <c r="M67" s="970">
        <v>110733</v>
      </c>
      <c r="N67" s="970"/>
      <c r="O67" s="541">
        <f t="shared" si="15"/>
        <v>16</v>
      </c>
      <c r="P67" s="541">
        <f t="shared" si="16"/>
        <v>16</v>
      </c>
      <c r="Q67" s="970">
        <v>110749</v>
      </c>
      <c r="R67" s="970"/>
      <c r="S67" s="971">
        <f t="shared" si="4"/>
        <v>16</v>
      </c>
      <c r="T67" s="542">
        <f t="shared" si="17"/>
        <v>48</v>
      </c>
      <c r="U67" s="542"/>
      <c r="V67" s="541">
        <f t="shared" si="18"/>
        <v>16</v>
      </c>
      <c r="W67" s="543">
        <f t="shared" si="19"/>
        <v>32</v>
      </c>
      <c r="X67" s="972" t="s">
        <v>553</v>
      </c>
      <c r="Y67" s="972" t="s">
        <v>554</v>
      </c>
      <c r="Z67" s="972" t="s">
        <v>29</v>
      </c>
      <c r="AA67" s="972">
        <v>2023</v>
      </c>
      <c r="AB67" s="968" t="s">
        <v>30</v>
      </c>
      <c r="AC67" s="973">
        <v>7</v>
      </c>
      <c r="AD67" s="974">
        <f t="shared" si="20"/>
        <v>6.8571428571428568</v>
      </c>
      <c r="AE67" s="975">
        <v>23.45</v>
      </c>
      <c r="AF67" s="976">
        <f t="shared" si="21"/>
        <v>160.79999999999998</v>
      </c>
      <c r="AG67" s="1030" t="s">
        <v>128</v>
      </c>
      <c r="AH67" s="1007">
        <f t="shared" si="22"/>
        <v>160.79999999999998</v>
      </c>
      <c r="AI67" s="978">
        <f t="shared" si="23"/>
        <v>6.8571428571428568</v>
      </c>
      <c r="AJ67" s="982">
        <f t="shared" si="24"/>
        <v>48</v>
      </c>
      <c r="AK67" s="1133"/>
      <c r="AL67" s="1087"/>
      <c r="AM67" s="1090"/>
    </row>
    <row r="68" spans="1:39">
      <c r="A68" s="966">
        <v>45538</v>
      </c>
      <c r="B68" s="992" t="s">
        <v>482</v>
      </c>
      <c r="C68" s="992" t="s">
        <v>111</v>
      </c>
      <c r="D68" s="993" t="s">
        <v>465</v>
      </c>
      <c r="E68" s="1029" t="s">
        <v>283</v>
      </c>
      <c r="F68" s="970">
        <v>110749</v>
      </c>
      <c r="G68" s="970"/>
      <c r="H68" s="970">
        <v>110765</v>
      </c>
      <c r="I68" s="970"/>
      <c r="J68" s="971">
        <f t="shared" si="0"/>
        <v>16</v>
      </c>
      <c r="K68" s="970">
        <v>110765</v>
      </c>
      <c r="L68" s="541">
        <f t="shared" si="1"/>
        <v>0</v>
      </c>
      <c r="M68" s="970">
        <v>110781</v>
      </c>
      <c r="N68" s="970"/>
      <c r="O68" s="541">
        <f t="shared" si="15"/>
        <v>16</v>
      </c>
      <c r="P68" s="541">
        <f t="shared" si="16"/>
        <v>16</v>
      </c>
      <c r="Q68" s="970">
        <v>110797</v>
      </c>
      <c r="R68" s="970"/>
      <c r="S68" s="971">
        <f t="shared" si="4"/>
        <v>16</v>
      </c>
      <c r="T68" s="542">
        <f t="shared" si="17"/>
        <v>48</v>
      </c>
      <c r="U68" s="542"/>
      <c r="V68" s="541">
        <f t="shared" si="18"/>
        <v>16</v>
      </c>
      <c r="W68" s="543">
        <f t="shared" si="19"/>
        <v>32</v>
      </c>
      <c r="X68" s="972" t="s">
        <v>553</v>
      </c>
      <c r="Y68" s="972" t="s">
        <v>554</v>
      </c>
      <c r="Z68" s="972" t="s">
        <v>29</v>
      </c>
      <c r="AA68" s="972">
        <v>2023</v>
      </c>
      <c r="AB68" s="968" t="s">
        <v>30</v>
      </c>
      <c r="AC68" s="973">
        <v>7</v>
      </c>
      <c r="AD68" s="974">
        <f t="shared" si="20"/>
        <v>6.8571428571428568</v>
      </c>
      <c r="AE68" s="975">
        <v>23.45</v>
      </c>
      <c r="AF68" s="976">
        <f t="shared" si="21"/>
        <v>160.79999999999998</v>
      </c>
      <c r="AG68" s="1030" t="s">
        <v>128</v>
      </c>
      <c r="AH68" s="1007">
        <f t="shared" si="22"/>
        <v>160.79999999999998</v>
      </c>
      <c r="AI68" s="978">
        <f t="shared" si="23"/>
        <v>6.8571428571428568</v>
      </c>
      <c r="AJ68" s="982">
        <f t="shared" si="24"/>
        <v>48</v>
      </c>
      <c r="AK68" s="1132" t="s">
        <v>439</v>
      </c>
      <c r="AL68" s="1088" t="s">
        <v>440</v>
      </c>
      <c r="AM68" s="1092" t="s">
        <v>2</v>
      </c>
    </row>
    <row r="69" spans="1:39">
      <c r="A69" s="966">
        <v>45539</v>
      </c>
      <c r="B69" s="992" t="s">
        <v>482</v>
      </c>
      <c r="C69" s="992" t="s">
        <v>111</v>
      </c>
      <c r="D69" s="993" t="s">
        <v>464</v>
      </c>
      <c r="E69" s="1029" t="s">
        <v>282</v>
      </c>
      <c r="F69" s="970">
        <v>110797</v>
      </c>
      <c r="G69" s="970"/>
      <c r="H69" s="970">
        <v>110813</v>
      </c>
      <c r="I69" s="970"/>
      <c r="J69" s="971">
        <f t="shared" si="0"/>
        <v>16</v>
      </c>
      <c r="K69" s="970">
        <v>110813</v>
      </c>
      <c r="L69" s="541">
        <f t="shared" si="1"/>
        <v>0</v>
      </c>
      <c r="M69" s="970">
        <v>110829</v>
      </c>
      <c r="N69" s="970"/>
      <c r="O69" s="541">
        <f t="shared" si="15"/>
        <v>16</v>
      </c>
      <c r="P69" s="541">
        <f t="shared" si="16"/>
        <v>16</v>
      </c>
      <c r="Q69" s="970">
        <v>110845</v>
      </c>
      <c r="R69" s="970"/>
      <c r="S69" s="971">
        <f t="shared" si="4"/>
        <v>16</v>
      </c>
      <c r="T69" s="542">
        <f t="shared" si="17"/>
        <v>48</v>
      </c>
      <c r="U69" s="542"/>
      <c r="V69" s="541">
        <f t="shared" si="18"/>
        <v>16</v>
      </c>
      <c r="W69" s="543">
        <f t="shared" si="19"/>
        <v>32</v>
      </c>
      <c r="X69" s="972" t="s">
        <v>553</v>
      </c>
      <c r="Y69" s="972" t="s">
        <v>554</v>
      </c>
      <c r="Z69" s="972" t="s">
        <v>29</v>
      </c>
      <c r="AA69" s="972">
        <v>2023</v>
      </c>
      <c r="AB69" s="968" t="s">
        <v>30</v>
      </c>
      <c r="AC69" s="973">
        <v>7</v>
      </c>
      <c r="AD69" s="974">
        <f t="shared" si="20"/>
        <v>6.8571428571428568</v>
      </c>
      <c r="AE69" s="975">
        <v>23.45</v>
      </c>
      <c r="AF69" s="976">
        <f t="shared" si="21"/>
        <v>160.79999999999998</v>
      </c>
      <c r="AG69" s="1030" t="s">
        <v>128</v>
      </c>
      <c r="AH69" s="1007">
        <f t="shared" si="22"/>
        <v>160.79999999999998</v>
      </c>
      <c r="AI69" s="978">
        <f t="shared" si="23"/>
        <v>6.8571428571428568</v>
      </c>
      <c r="AJ69" s="982">
        <f t="shared" si="24"/>
        <v>48</v>
      </c>
      <c r="AK69" s="1107">
        <v>804</v>
      </c>
      <c r="AL69" s="1067">
        <v>800</v>
      </c>
      <c r="AM69" s="1075">
        <v>45537</v>
      </c>
    </row>
    <row r="70" spans="1:39">
      <c r="A70" s="966">
        <v>45539</v>
      </c>
      <c r="B70" s="992" t="s">
        <v>482</v>
      </c>
      <c r="C70" s="992" t="s">
        <v>111</v>
      </c>
      <c r="D70" s="993" t="s">
        <v>465</v>
      </c>
      <c r="E70" s="1029" t="s">
        <v>283</v>
      </c>
      <c r="F70" s="970">
        <v>110845</v>
      </c>
      <c r="G70" s="970"/>
      <c r="H70" s="970">
        <v>110861</v>
      </c>
      <c r="I70" s="970"/>
      <c r="J70" s="971">
        <f t="shared" si="0"/>
        <v>16</v>
      </c>
      <c r="K70" s="970">
        <v>110861</v>
      </c>
      <c r="L70" s="541">
        <f t="shared" si="1"/>
        <v>0</v>
      </c>
      <c r="M70" s="970">
        <v>110877</v>
      </c>
      <c r="N70" s="970"/>
      <c r="O70" s="541">
        <f t="shared" si="15"/>
        <v>16</v>
      </c>
      <c r="P70" s="541">
        <f t="shared" si="16"/>
        <v>16</v>
      </c>
      <c r="Q70" s="970">
        <v>110893</v>
      </c>
      <c r="R70" s="970"/>
      <c r="S70" s="971">
        <f t="shared" si="4"/>
        <v>16</v>
      </c>
      <c r="T70" s="542">
        <f t="shared" si="17"/>
        <v>48</v>
      </c>
      <c r="U70" s="542"/>
      <c r="V70" s="541">
        <f t="shared" si="18"/>
        <v>16</v>
      </c>
      <c r="W70" s="543">
        <f t="shared" si="19"/>
        <v>32</v>
      </c>
      <c r="X70" s="972" t="s">
        <v>553</v>
      </c>
      <c r="Y70" s="972" t="s">
        <v>554</v>
      </c>
      <c r="Z70" s="972" t="s">
        <v>29</v>
      </c>
      <c r="AA70" s="972">
        <v>2023</v>
      </c>
      <c r="AB70" s="968" t="s">
        <v>30</v>
      </c>
      <c r="AC70" s="973">
        <v>7</v>
      </c>
      <c r="AD70" s="974">
        <f t="shared" si="20"/>
        <v>6.8571428571428568</v>
      </c>
      <c r="AE70" s="975">
        <v>23.45</v>
      </c>
      <c r="AF70" s="976">
        <f t="shared" si="21"/>
        <v>160.79999999999998</v>
      </c>
      <c r="AG70" s="1030" t="s">
        <v>128</v>
      </c>
      <c r="AH70" s="1007">
        <f t="shared" si="22"/>
        <v>160.79999999999998</v>
      </c>
      <c r="AI70" s="978">
        <f t="shared" si="23"/>
        <v>6.8571428571428568</v>
      </c>
      <c r="AJ70" s="982">
        <f t="shared" si="24"/>
        <v>48</v>
      </c>
      <c r="AK70" s="1133"/>
      <c r="AL70" s="1087"/>
      <c r="AM70" s="1090"/>
    </row>
    <row r="71" spans="1:39">
      <c r="A71" s="966">
        <v>45540</v>
      </c>
      <c r="B71" s="992" t="s">
        <v>482</v>
      </c>
      <c r="C71" s="992" t="s">
        <v>111</v>
      </c>
      <c r="D71" s="993" t="s">
        <v>464</v>
      </c>
      <c r="E71" s="1029" t="s">
        <v>282</v>
      </c>
      <c r="F71" s="970">
        <v>110893</v>
      </c>
      <c r="G71" s="970"/>
      <c r="H71" s="970">
        <v>110909</v>
      </c>
      <c r="I71" s="970"/>
      <c r="J71" s="971">
        <f t="shared" si="0"/>
        <v>16</v>
      </c>
      <c r="K71" s="970">
        <v>110909</v>
      </c>
      <c r="L71" s="541">
        <f t="shared" si="1"/>
        <v>0</v>
      </c>
      <c r="M71" s="970">
        <v>110925</v>
      </c>
      <c r="N71" s="970"/>
      <c r="O71" s="541">
        <f t="shared" si="15"/>
        <v>16</v>
      </c>
      <c r="P71" s="541">
        <f t="shared" si="16"/>
        <v>16</v>
      </c>
      <c r="Q71" s="970">
        <v>110941</v>
      </c>
      <c r="R71" s="970"/>
      <c r="S71" s="971">
        <f t="shared" si="4"/>
        <v>16</v>
      </c>
      <c r="T71" s="542">
        <f t="shared" si="17"/>
        <v>48</v>
      </c>
      <c r="U71" s="542"/>
      <c r="V71" s="541">
        <f t="shared" si="18"/>
        <v>16</v>
      </c>
      <c r="W71" s="543">
        <f t="shared" si="19"/>
        <v>32</v>
      </c>
      <c r="X71" s="972" t="s">
        <v>553</v>
      </c>
      <c r="Y71" s="972" t="s">
        <v>554</v>
      </c>
      <c r="Z71" s="972" t="s">
        <v>29</v>
      </c>
      <c r="AA71" s="972">
        <v>2023</v>
      </c>
      <c r="AB71" s="968" t="s">
        <v>30</v>
      </c>
      <c r="AC71" s="973">
        <v>7</v>
      </c>
      <c r="AD71" s="974">
        <f t="shared" si="20"/>
        <v>6.8571428571428568</v>
      </c>
      <c r="AE71" s="975">
        <v>23.45</v>
      </c>
      <c r="AF71" s="976">
        <f t="shared" si="21"/>
        <v>160.79999999999998</v>
      </c>
      <c r="AG71" s="1030" t="s">
        <v>128</v>
      </c>
      <c r="AH71" s="1007">
        <f t="shared" si="22"/>
        <v>160.79999999999998</v>
      </c>
      <c r="AI71" s="978">
        <f t="shared" si="23"/>
        <v>6.8571428571428568</v>
      </c>
      <c r="AJ71" s="982">
        <f t="shared" si="24"/>
        <v>48</v>
      </c>
      <c r="AK71" s="1133"/>
      <c r="AL71" s="1087"/>
      <c r="AM71" s="1090"/>
    </row>
    <row r="72" spans="1:39">
      <c r="A72" s="966">
        <v>45540</v>
      </c>
      <c r="B72" s="992" t="s">
        <v>482</v>
      </c>
      <c r="C72" s="992" t="s">
        <v>111</v>
      </c>
      <c r="D72" s="993" t="s">
        <v>465</v>
      </c>
      <c r="E72" s="1029" t="s">
        <v>283</v>
      </c>
      <c r="F72" s="970">
        <v>110941</v>
      </c>
      <c r="G72" s="970"/>
      <c r="H72" s="970">
        <v>110957</v>
      </c>
      <c r="I72" s="970"/>
      <c r="J72" s="971">
        <f t="shared" si="0"/>
        <v>16</v>
      </c>
      <c r="K72" s="970">
        <v>110957</v>
      </c>
      <c r="L72" s="541">
        <f t="shared" si="1"/>
        <v>0</v>
      </c>
      <c r="M72" s="970">
        <v>110973</v>
      </c>
      <c r="N72" s="970"/>
      <c r="O72" s="541">
        <f t="shared" si="15"/>
        <v>16</v>
      </c>
      <c r="P72" s="541">
        <f t="shared" si="16"/>
        <v>16</v>
      </c>
      <c r="Q72" s="970">
        <v>110989</v>
      </c>
      <c r="R72" s="970"/>
      <c r="S72" s="971">
        <f t="shared" si="4"/>
        <v>16</v>
      </c>
      <c r="T72" s="542">
        <f t="shared" si="17"/>
        <v>48</v>
      </c>
      <c r="U72" s="542"/>
      <c r="V72" s="541">
        <f t="shared" si="18"/>
        <v>16</v>
      </c>
      <c r="W72" s="543">
        <f t="shared" si="19"/>
        <v>32</v>
      </c>
      <c r="X72" s="972" t="s">
        <v>553</v>
      </c>
      <c r="Y72" s="972" t="s">
        <v>554</v>
      </c>
      <c r="Z72" s="972" t="s">
        <v>29</v>
      </c>
      <c r="AA72" s="972">
        <v>2023</v>
      </c>
      <c r="AB72" s="968" t="s">
        <v>30</v>
      </c>
      <c r="AC72" s="973">
        <v>7</v>
      </c>
      <c r="AD72" s="974">
        <f t="shared" si="20"/>
        <v>6.8571428571428568</v>
      </c>
      <c r="AE72" s="975">
        <v>23.45</v>
      </c>
      <c r="AF72" s="976">
        <f t="shared" si="21"/>
        <v>160.79999999999998</v>
      </c>
      <c r="AG72" s="1030" t="s">
        <v>128</v>
      </c>
      <c r="AH72" s="1007">
        <f t="shared" si="22"/>
        <v>160.79999999999998</v>
      </c>
      <c r="AI72" s="978">
        <f t="shared" si="23"/>
        <v>6.8571428571428568</v>
      </c>
      <c r="AJ72" s="982">
        <f t="shared" si="24"/>
        <v>48</v>
      </c>
      <c r="AK72" s="1133"/>
      <c r="AL72" s="1087"/>
      <c r="AM72" s="1090"/>
    </row>
    <row r="73" spans="1:39">
      <c r="A73" s="966">
        <v>45541</v>
      </c>
      <c r="B73" s="992" t="s">
        <v>482</v>
      </c>
      <c r="C73" s="992" t="s">
        <v>111</v>
      </c>
      <c r="D73" s="993" t="s">
        <v>464</v>
      </c>
      <c r="E73" s="1029" t="s">
        <v>282</v>
      </c>
      <c r="F73" s="970">
        <v>110989</v>
      </c>
      <c r="G73" s="970"/>
      <c r="H73" s="970">
        <v>111005</v>
      </c>
      <c r="I73" s="970"/>
      <c r="J73" s="971">
        <f t="shared" ref="J73:J136" si="25">H73-F73</f>
        <v>16</v>
      </c>
      <c r="K73" s="970">
        <v>111005</v>
      </c>
      <c r="L73" s="541">
        <f t="shared" ref="L73:L136" si="26">K73-H73</f>
        <v>0</v>
      </c>
      <c r="M73" s="970">
        <v>111021</v>
      </c>
      <c r="N73" s="970"/>
      <c r="O73" s="541">
        <f t="shared" si="15"/>
        <v>16</v>
      </c>
      <c r="P73" s="541">
        <f t="shared" si="16"/>
        <v>16</v>
      </c>
      <c r="Q73" s="970">
        <v>111037</v>
      </c>
      <c r="R73" s="970"/>
      <c r="S73" s="971">
        <f t="shared" ref="S73:S136" si="27">Q73-M73</f>
        <v>16</v>
      </c>
      <c r="T73" s="542">
        <f t="shared" si="17"/>
        <v>48</v>
      </c>
      <c r="U73" s="542"/>
      <c r="V73" s="541">
        <f t="shared" si="18"/>
        <v>16</v>
      </c>
      <c r="W73" s="543">
        <f t="shared" si="19"/>
        <v>32</v>
      </c>
      <c r="X73" s="972" t="s">
        <v>553</v>
      </c>
      <c r="Y73" s="972" t="s">
        <v>554</v>
      </c>
      <c r="Z73" s="972" t="s">
        <v>29</v>
      </c>
      <c r="AA73" s="972">
        <v>2023</v>
      </c>
      <c r="AB73" s="968" t="s">
        <v>30</v>
      </c>
      <c r="AC73" s="973">
        <v>7</v>
      </c>
      <c r="AD73" s="974">
        <f t="shared" si="20"/>
        <v>6.8571428571428568</v>
      </c>
      <c r="AE73" s="975">
        <v>23.45</v>
      </c>
      <c r="AF73" s="976">
        <f t="shared" si="21"/>
        <v>160.79999999999998</v>
      </c>
      <c r="AG73" s="1030" t="s">
        <v>128</v>
      </c>
      <c r="AH73" s="1007">
        <f t="shared" si="22"/>
        <v>160.79999999999998</v>
      </c>
      <c r="AI73" s="978">
        <f t="shared" si="23"/>
        <v>6.8571428571428568</v>
      </c>
      <c r="AJ73" s="982">
        <f t="shared" si="24"/>
        <v>48</v>
      </c>
      <c r="AK73" s="1132" t="s">
        <v>439</v>
      </c>
      <c r="AL73" s="1088" t="s">
        <v>440</v>
      </c>
      <c r="AM73" s="1092" t="s">
        <v>2</v>
      </c>
    </row>
    <row r="74" spans="1:39">
      <c r="A74" s="966">
        <v>45541</v>
      </c>
      <c r="B74" s="992" t="s">
        <v>482</v>
      </c>
      <c r="C74" s="992" t="s">
        <v>111</v>
      </c>
      <c r="D74" s="993" t="s">
        <v>465</v>
      </c>
      <c r="E74" s="1029" t="s">
        <v>283</v>
      </c>
      <c r="F74" s="970">
        <v>111037</v>
      </c>
      <c r="G74" s="970"/>
      <c r="H74" s="970">
        <v>111053</v>
      </c>
      <c r="I74" s="970"/>
      <c r="J74" s="971">
        <f t="shared" si="25"/>
        <v>16</v>
      </c>
      <c r="K74" s="970">
        <v>111053</v>
      </c>
      <c r="L74" s="541">
        <f t="shared" si="26"/>
        <v>0</v>
      </c>
      <c r="M74" s="970">
        <v>111069</v>
      </c>
      <c r="N74" s="970"/>
      <c r="O74" s="541">
        <f t="shared" si="15"/>
        <v>16</v>
      </c>
      <c r="P74" s="541">
        <f t="shared" si="16"/>
        <v>16</v>
      </c>
      <c r="Q74" s="970">
        <v>111085</v>
      </c>
      <c r="R74" s="970"/>
      <c r="S74" s="971">
        <f t="shared" si="27"/>
        <v>16</v>
      </c>
      <c r="T74" s="542">
        <f t="shared" si="17"/>
        <v>48</v>
      </c>
      <c r="U74" s="542"/>
      <c r="V74" s="541">
        <f t="shared" si="18"/>
        <v>16</v>
      </c>
      <c r="W74" s="543">
        <f t="shared" si="19"/>
        <v>32</v>
      </c>
      <c r="X74" s="972" t="s">
        <v>553</v>
      </c>
      <c r="Y74" s="972" t="s">
        <v>554</v>
      </c>
      <c r="Z74" s="972" t="s">
        <v>29</v>
      </c>
      <c r="AA74" s="972">
        <v>2023</v>
      </c>
      <c r="AB74" s="968" t="s">
        <v>30</v>
      </c>
      <c r="AC74" s="973">
        <v>7</v>
      </c>
      <c r="AD74" s="974">
        <f t="shared" si="20"/>
        <v>6.8571428571428568</v>
      </c>
      <c r="AE74" s="975">
        <v>23.45</v>
      </c>
      <c r="AF74" s="976">
        <f t="shared" si="21"/>
        <v>160.79999999999998</v>
      </c>
      <c r="AG74" s="1030" t="s">
        <v>128</v>
      </c>
      <c r="AH74" s="1007">
        <f t="shared" si="22"/>
        <v>160.79999999999998</v>
      </c>
      <c r="AI74" s="978">
        <f t="shared" si="23"/>
        <v>6.8571428571428568</v>
      </c>
      <c r="AJ74" s="982">
        <f t="shared" si="24"/>
        <v>48</v>
      </c>
      <c r="AK74" s="1107">
        <v>804</v>
      </c>
      <c r="AL74" s="1067">
        <v>800</v>
      </c>
      <c r="AM74" s="1075">
        <v>45541</v>
      </c>
    </row>
    <row r="75" spans="1:39">
      <c r="A75" s="966">
        <v>45544</v>
      </c>
      <c r="B75" s="992" t="s">
        <v>482</v>
      </c>
      <c r="C75" s="992" t="s">
        <v>111</v>
      </c>
      <c r="D75" s="993" t="s">
        <v>458</v>
      </c>
      <c r="E75" s="1029" t="s">
        <v>282</v>
      </c>
      <c r="F75" s="970">
        <v>111085</v>
      </c>
      <c r="G75" s="970"/>
      <c r="H75" s="970">
        <v>111101</v>
      </c>
      <c r="I75" s="970"/>
      <c r="J75" s="971">
        <f t="shared" si="25"/>
        <v>16</v>
      </c>
      <c r="K75" s="970">
        <v>111101</v>
      </c>
      <c r="L75" s="541">
        <f t="shared" si="26"/>
        <v>0</v>
      </c>
      <c r="M75" s="970">
        <v>111117</v>
      </c>
      <c r="N75" s="970"/>
      <c r="O75" s="541">
        <f t="shared" si="15"/>
        <v>16</v>
      </c>
      <c r="P75" s="541">
        <f t="shared" si="16"/>
        <v>16</v>
      </c>
      <c r="Q75" s="970">
        <v>111133</v>
      </c>
      <c r="R75" s="970"/>
      <c r="S75" s="971">
        <f t="shared" si="27"/>
        <v>16</v>
      </c>
      <c r="T75" s="542">
        <f t="shared" si="17"/>
        <v>48</v>
      </c>
      <c r="U75" s="542"/>
      <c r="V75" s="541">
        <f t="shared" si="18"/>
        <v>16</v>
      </c>
      <c r="W75" s="543">
        <f t="shared" si="19"/>
        <v>32</v>
      </c>
      <c r="X75" s="972" t="s">
        <v>553</v>
      </c>
      <c r="Y75" s="972" t="s">
        <v>554</v>
      </c>
      <c r="Z75" s="972" t="s">
        <v>29</v>
      </c>
      <c r="AA75" s="972">
        <v>2023</v>
      </c>
      <c r="AB75" s="968" t="s">
        <v>30</v>
      </c>
      <c r="AC75" s="973">
        <v>7</v>
      </c>
      <c r="AD75" s="974">
        <f t="shared" si="20"/>
        <v>6.8571428571428568</v>
      </c>
      <c r="AE75" s="975">
        <v>23.45</v>
      </c>
      <c r="AF75" s="976">
        <f t="shared" si="21"/>
        <v>160.79999999999998</v>
      </c>
      <c r="AG75" s="1030" t="s">
        <v>128</v>
      </c>
      <c r="AH75" s="1007">
        <f t="shared" si="22"/>
        <v>160.79999999999998</v>
      </c>
      <c r="AI75" s="978">
        <f t="shared" si="23"/>
        <v>6.8571428571428568</v>
      </c>
      <c r="AJ75" s="982">
        <f t="shared" si="24"/>
        <v>48</v>
      </c>
      <c r="AK75" s="1133"/>
      <c r="AL75" s="1087"/>
      <c r="AM75" s="1090"/>
    </row>
    <row r="76" spans="1:39">
      <c r="A76" s="966">
        <v>45544</v>
      </c>
      <c r="B76" s="992" t="s">
        <v>482</v>
      </c>
      <c r="C76" s="992" t="s">
        <v>111</v>
      </c>
      <c r="D76" s="993" t="s">
        <v>459</v>
      </c>
      <c r="E76" s="1029" t="s">
        <v>283</v>
      </c>
      <c r="F76" s="970">
        <v>111133</v>
      </c>
      <c r="G76" s="970"/>
      <c r="H76" s="970">
        <v>111149</v>
      </c>
      <c r="I76" s="970"/>
      <c r="J76" s="971">
        <f t="shared" si="25"/>
        <v>16</v>
      </c>
      <c r="K76" s="970">
        <v>111149</v>
      </c>
      <c r="L76" s="541">
        <f t="shared" si="26"/>
        <v>0</v>
      </c>
      <c r="M76" s="970">
        <v>111165</v>
      </c>
      <c r="N76" s="970"/>
      <c r="O76" s="541">
        <f t="shared" si="15"/>
        <v>16</v>
      </c>
      <c r="P76" s="541">
        <f t="shared" si="16"/>
        <v>16</v>
      </c>
      <c r="Q76" s="970">
        <v>111181</v>
      </c>
      <c r="R76" s="970"/>
      <c r="S76" s="971">
        <f t="shared" si="27"/>
        <v>16</v>
      </c>
      <c r="T76" s="542">
        <f t="shared" si="17"/>
        <v>48</v>
      </c>
      <c r="U76" s="542"/>
      <c r="V76" s="541">
        <f t="shared" si="18"/>
        <v>16</v>
      </c>
      <c r="W76" s="543">
        <f t="shared" si="19"/>
        <v>32</v>
      </c>
      <c r="X76" s="972" t="s">
        <v>553</v>
      </c>
      <c r="Y76" s="972" t="s">
        <v>554</v>
      </c>
      <c r="Z76" s="972" t="s">
        <v>29</v>
      </c>
      <c r="AA76" s="972">
        <v>2023</v>
      </c>
      <c r="AB76" s="968" t="s">
        <v>30</v>
      </c>
      <c r="AC76" s="973">
        <v>7</v>
      </c>
      <c r="AD76" s="974">
        <f t="shared" si="20"/>
        <v>6.8571428571428568</v>
      </c>
      <c r="AE76" s="975">
        <v>23.45</v>
      </c>
      <c r="AF76" s="976">
        <f t="shared" si="21"/>
        <v>160.79999999999998</v>
      </c>
      <c r="AG76" s="1030" t="s">
        <v>128</v>
      </c>
      <c r="AH76" s="1007">
        <f t="shared" si="22"/>
        <v>160.79999999999998</v>
      </c>
      <c r="AI76" s="978">
        <f t="shared" si="23"/>
        <v>6.8571428571428568</v>
      </c>
      <c r="AJ76" s="982">
        <f t="shared" si="24"/>
        <v>48</v>
      </c>
      <c r="AK76" s="1133"/>
      <c r="AL76" s="1087"/>
      <c r="AM76" s="1090"/>
    </row>
    <row r="77" spans="1:39">
      <c r="A77" s="966">
        <v>45545</v>
      </c>
      <c r="B77" s="992" t="s">
        <v>482</v>
      </c>
      <c r="C77" s="992" t="s">
        <v>111</v>
      </c>
      <c r="D77" s="993" t="s">
        <v>464</v>
      </c>
      <c r="E77" s="1029" t="s">
        <v>282</v>
      </c>
      <c r="F77" s="970">
        <v>111181</v>
      </c>
      <c r="G77" s="970"/>
      <c r="H77" s="970">
        <v>111197</v>
      </c>
      <c r="I77" s="970"/>
      <c r="J77" s="971">
        <f t="shared" si="25"/>
        <v>16</v>
      </c>
      <c r="K77" s="970">
        <v>111197</v>
      </c>
      <c r="L77" s="541">
        <f t="shared" si="26"/>
        <v>0</v>
      </c>
      <c r="M77" s="970">
        <v>111213</v>
      </c>
      <c r="N77" s="970"/>
      <c r="O77" s="541">
        <f t="shared" si="15"/>
        <v>16</v>
      </c>
      <c r="P77" s="541">
        <f t="shared" si="16"/>
        <v>16</v>
      </c>
      <c r="Q77" s="970">
        <v>111229</v>
      </c>
      <c r="R77" s="970"/>
      <c r="S77" s="971">
        <f t="shared" si="27"/>
        <v>16</v>
      </c>
      <c r="T77" s="542">
        <f t="shared" si="17"/>
        <v>48</v>
      </c>
      <c r="U77" s="542"/>
      <c r="V77" s="541">
        <f t="shared" si="18"/>
        <v>16</v>
      </c>
      <c r="W77" s="543">
        <f t="shared" si="19"/>
        <v>32</v>
      </c>
      <c r="X77" s="972" t="s">
        <v>553</v>
      </c>
      <c r="Y77" s="972" t="s">
        <v>554</v>
      </c>
      <c r="Z77" s="972" t="s">
        <v>29</v>
      </c>
      <c r="AA77" s="972">
        <v>2023</v>
      </c>
      <c r="AB77" s="968" t="s">
        <v>30</v>
      </c>
      <c r="AC77" s="973">
        <v>7</v>
      </c>
      <c r="AD77" s="974">
        <f t="shared" si="20"/>
        <v>6.8571428571428568</v>
      </c>
      <c r="AE77" s="975">
        <v>23.45</v>
      </c>
      <c r="AF77" s="976">
        <f t="shared" si="21"/>
        <v>160.79999999999998</v>
      </c>
      <c r="AG77" s="1030" t="s">
        <v>128</v>
      </c>
      <c r="AH77" s="1007">
        <f t="shared" si="22"/>
        <v>160.79999999999998</v>
      </c>
      <c r="AI77" s="978">
        <f t="shared" si="23"/>
        <v>6.8571428571428568</v>
      </c>
      <c r="AJ77" s="982">
        <f t="shared" si="24"/>
        <v>48</v>
      </c>
      <c r="AK77" s="1132" t="s">
        <v>439</v>
      </c>
      <c r="AL77" s="1088" t="s">
        <v>440</v>
      </c>
      <c r="AM77" s="1092" t="s">
        <v>2</v>
      </c>
    </row>
    <row r="78" spans="1:39">
      <c r="A78" s="966">
        <v>45545</v>
      </c>
      <c r="B78" s="992" t="s">
        <v>482</v>
      </c>
      <c r="C78" s="992" t="s">
        <v>111</v>
      </c>
      <c r="D78" s="993" t="s">
        <v>465</v>
      </c>
      <c r="E78" s="1029" t="s">
        <v>283</v>
      </c>
      <c r="F78" s="970">
        <v>111227</v>
      </c>
      <c r="G78" s="970"/>
      <c r="H78" s="970">
        <v>111236</v>
      </c>
      <c r="I78" s="970"/>
      <c r="J78" s="971">
        <f t="shared" si="25"/>
        <v>9</v>
      </c>
      <c r="K78" s="970">
        <v>111236</v>
      </c>
      <c r="L78" s="541">
        <f t="shared" si="26"/>
        <v>0</v>
      </c>
      <c r="M78" s="970">
        <v>111252</v>
      </c>
      <c r="N78" s="970"/>
      <c r="O78" s="541">
        <f t="shared" si="15"/>
        <v>16</v>
      </c>
      <c r="P78" s="541">
        <f t="shared" si="16"/>
        <v>16</v>
      </c>
      <c r="Q78" s="970">
        <v>111263</v>
      </c>
      <c r="R78" s="970"/>
      <c r="S78" s="971">
        <f t="shared" si="27"/>
        <v>11</v>
      </c>
      <c r="T78" s="542">
        <f t="shared" si="17"/>
        <v>36</v>
      </c>
      <c r="U78" s="542"/>
      <c r="V78" s="541">
        <f t="shared" si="18"/>
        <v>16</v>
      </c>
      <c r="W78" s="543">
        <f t="shared" si="19"/>
        <v>20</v>
      </c>
      <c r="X78" s="972" t="s">
        <v>553</v>
      </c>
      <c r="Y78" s="972" t="s">
        <v>554</v>
      </c>
      <c r="Z78" s="972" t="s">
        <v>29</v>
      </c>
      <c r="AA78" s="972">
        <v>2023</v>
      </c>
      <c r="AB78" s="968" t="s">
        <v>30</v>
      </c>
      <c r="AC78" s="973">
        <v>7</v>
      </c>
      <c r="AD78" s="974">
        <f t="shared" si="20"/>
        <v>5.1428571428571432</v>
      </c>
      <c r="AE78" s="975">
        <v>23.45</v>
      </c>
      <c r="AF78" s="976">
        <f t="shared" si="21"/>
        <v>120.60000000000001</v>
      </c>
      <c r="AG78" s="1030" t="s">
        <v>128</v>
      </c>
      <c r="AH78" s="1007">
        <f t="shared" si="22"/>
        <v>120.60000000000001</v>
      </c>
      <c r="AI78" s="978">
        <f t="shared" si="23"/>
        <v>5.1428571428571432</v>
      </c>
      <c r="AJ78" s="982">
        <f t="shared" si="24"/>
        <v>36</v>
      </c>
      <c r="AK78" s="1107">
        <v>603</v>
      </c>
      <c r="AL78" s="1067">
        <v>600</v>
      </c>
      <c r="AM78" s="1075">
        <v>45547</v>
      </c>
    </row>
    <row r="79" spans="1:39">
      <c r="A79" s="966">
        <v>45546</v>
      </c>
      <c r="B79" s="992" t="s">
        <v>482</v>
      </c>
      <c r="C79" s="992" t="s">
        <v>111</v>
      </c>
      <c r="D79" s="993" t="s">
        <v>464</v>
      </c>
      <c r="E79" s="1029" t="s">
        <v>282</v>
      </c>
      <c r="F79" s="970">
        <v>111263</v>
      </c>
      <c r="G79" s="970"/>
      <c r="H79" s="970">
        <v>111272</v>
      </c>
      <c r="I79" s="970"/>
      <c r="J79" s="971">
        <f t="shared" si="25"/>
        <v>9</v>
      </c>
      <c r="K79" s="970">
        <v>111272</v>
      </c>
      <c r="L79" s="541">
        <f t="shared" si="26"/>
        <v>0</v>
      </c>
      <c r="M79" s="970">
        <v>111285</v>
      </c>
      <c r="N79" s="970"/>
      <c r="O79" s="541">
        <f t="shared" si="15"/>
        <v>13</v>
      </c>
      <c r="P79" s="541">
        <f t="shared" si="16"/>
        <v>13</v>
      </c>
      <c r="Q79" s="970">
        <v>111296</v>
      </c>
      <c r="R79" s="970"/>
      <c r="S79" s="971">
        <f t="shared" si="27"/>
        <v>11</v>
      </c>
      <c r="T79" s="542">
        <f t="shared" si="17"/>
        <v>33</v>
      </c>
      <c r="U79" s="542"/>
      <c r="V79" s="541">
        <f t="shared" si="18"/>
        <v>13</v>
      </c>
      <c r="W79" s="543">
        <f t="shared" si="19"/>
        <v>20</v>
      </c>
      <c r="X79" s="972" t="s">
        <v>553</v>
      </c>
      <c r="Y79" s="972" t="s">
        <v>554</v>
      </c>
      <c r="Z79" s="972" t="s">
        <v>29</v>
      </c>
      <c r="AA79" s="972">
        <v>2023</v>
      </c>
      <c r="AB79" s="968" t="s">
        <v>30</v>
      </c>
      <c r="AC79" s="973">
        <v>7</v>
      </c>
      <c r="AD79" s="974">
        <f t="shared" si="20"/>
        <v>4.7142857142857144</v>
      </c>
      <c r="AE79" s="975">
        <v>23.45</v>
      </c>
      <c r="AF79" s="976">
        <f t="shared" si="21"/>
        <v>110.55</v>
      </c>
      <c r="AG79" s="1030" t="s">
        <v>128</v>
      </c>
      <c r="AH79" s="1007">
        <f t="shared" si="22"/>
        <v>110.55</v>
      </c>
      <c r="AI79" s="978">
        <f t="shared" si="23"/>
        <v>4.7142857142857144</v>
      </c>
      <c r="AJ79" s="982">
        <f t="shared" si="24"/>
        <v>33</v>
      </c>
      <c r="AK79" s="1133"/>
      <c r="AL79" s="1087"/>
      <c r="AM79" s="1090"/>
    </row>
    <row r="80" spans="1:39">
      <c r="A80" s="966">
        <v>45546</v>
      </c>
      <c r="B80" s="992" t="s">
        <v>482</v>
      </c>
      <c r="C80" s="992" t="s">
        <v>111</v>
      </c>
      <c r="D80" s="993" t="s">
        <v>465</v>
      </c>
      <c r="E80" s="1029" t="s">
        <v>283</v>
      </c>
      <c r="F80" s="970">
        <v>111296</v>
      </c>
      <c r="G80" s="970"/>
      <c r="H80" s="970">
        <v>111306</v>
      </c>
      <c r="I80" s="970"/>
      <c r="J80" s="971">
        <f t="shared" si="25"/>
        <v>10</v>
      </c>
      <c r="K80" s="970">
        <v>111306</v>
      </c>
      <c r="L80" s="541">
        <f t="shared" si="26"/>
        <v>0</v>
      </c>
      <c r="M80" s="970">
        <v>111323</v>
      </c>
      <c r="N80" s="970"/>
      <c r="O80" s="541">
        <f t="shared" si="15"/>
        <v>17</v>
      </c>
      <c r="P80" s="541">
        <f t="shared" si="16"/>
        <v>17</v>
      </c>
      <c r="Q80" s="970">
        <v>111333</v>
      </c>
      <c r="R80" s="970"/>
      <c r="S80" s="971">
        <f t="shared" si="27"/>
        <v>10</v>
      </c>
      <c r="T80" s="542">
        <f t="shared" si="17"/>
        <v>37</v>
      </c>
      <c r="U80" s="542"/>
      <c r="V80" s="541">
        <f t="shared" si="18"/>
        <v>17</v>
      </c>
      <c r="W80" s="543">
        <f t="shared" si="19"/>
        <v>20</v>
      </c>
      <c r="X80" s="972" t="s">
        <v>553</v>
      </c>
      <c r="Y80" s="972" t="s">
        <v>554</v>
      </c>
      <c r="Z80" s="972" t="s">
        <v>29</v>
      </c>
      <c r="AA80" s="972">
        <v>2023</v>
      </c>
      <c r="AB80" s="968" t="s">
        <v>30</v>
      </c>
      <c r="AC80" s="973">
        <v>8</v>
      </c>
      <c r="AD80" s="974">
        <f t="shared" si="20"/>
        <v>4.625</v>
      </c>
      <c r="AE80" s="975">
        <v>23.45</v>
      </c>
      <c r="AF80" s="976">
        <f t="shared" si="21"/>
        <v>108.45625</v>
      </c>
      <c r="AG80" s="1030" t="s">
        <v>128</v>
      </c>
      <c r="AH80" s="1007">
        <f t="shared" si="22"/>
        <v>108.45625</v>
      </c>
      <c r="AI80" s="978">
        <f t="shared" si="23"/>
        <v>4.625</v>
      </c>
      <c r="AJ80" s="982">
        <f t="shared" si="24"/>
        <v>37</v>
      </c>
      <c r="AK80" s="1133"/>
      <c r="AL80" s="1087"/>
      <c r="AM80" s="1090"/>
    </row>
    <row r="81" spans="1:39">
      <c r="A81" s="966">
        <v>45547</v>
      </c>
      <c r="B81" s="992" t="s">
        <v>460</v>
      </c>
      <c r="C81" s="992" t="s">
        <v>111</v>
      </c>
      <c r="D81" s="993" t="s">
        <v>464</v>
      </c>
      <c r="E81" s="1029" t="s">
        <v>282</v>
      </c>
      <c r="F81" s="970">
        <v>111333</v>
      </c>
      <c r="G81" s="970"/>
      <c r="H81" s="970">
        <v>111342</v>
      </c>
      <c r="I81" s="970"/>
      <c r="J81" s="971">
        <f t="shared" si="25"/>
        <v>9</v>
      </c>
      <c r="K81" s="970">
        <v>111342</v>
      </c>
      <c r="L81" s="541">
        <f t="shared" si="26"/>
        <v>0</v>
      </c>
      <c r="M81" s="970">
        <v>111355</v>
      </c>
      <c r="N81" s="970"/>
      <c r="O81" s="541">
        <f t="shared" si="15"/>
        <v>13</v>
      </c>
      <c r="P81" s="541">
        <f t="shared" si="16"/>
        <v>13</v>
      </c>
      <c r="Q81" s="970">
        <v>111384</v>
      </c>
      <c r="R81" s="970"/>
      <c r="S81" s="971">
        <f t="shared" si="27"/>
        <v>29</v>
      </c>
      <c r="T81" s="542">
        <f t="shared" si="17"/>
        <v>51</v>
      </c>
      <c r="U81" s="542"/>
      <c r="V81" s="541">
        <f t="shared" si="18"/>
        <v>13</v>
      </c>
      <c r="W81" s="543">
        <f t="shared" si="19"/>
        <v>38</v>
      </c>
      <c r="X81" s="972" t="s">
        <v>553</v>
      </c>
      <c r="Y81" s="972" t="s">
        <v>554</v>
      </c>
      <c r="Z81" s="972" t="s">
        <v>29</v>
      </c>
      <c r="AA81" s="972">
        <v>2023</v>
      </c>
      <c r="AB81" s="968" t="s">
        <v>30</v>
      </c>
      <c r="AC81" s="973">
        <v>8</v>
      </c>
      <c r="AD81" s="974">
        <f t="shared" si="20"/>
        <v>6.375</v>
      </c>
      <c r="AE81" s="975">
        <v>23.45</v>
      </c>
      <c r="AF81" s="976">
        <f t="shared" si="21"/>
        <v>149.49375000000001</v>
      </c>
      <c r="AG81" s="1030" t="s">
        <v>128</v>
      </c>
      <c r="AH81" s="1007">
        <f t="shared" si="22"/>
        <v>149.49375000000001</v>
      </c>
      <c r="AI81" s="978">
        <f t="shared" si="23"/>
        <v>6.375</v>
      </c>
      <c r="AJ81" s="982">
        <f t="shared" si="24"/>
        <v>51</v>
      </c>
      <c r="AK81" s="1133"/>
      <c r="AL81" s="1087"/>
      <c r="AM81" s="1090"/>
    </row>
    <row r="82" spans="1:39">
      <c r="A82" s="966">
        <v>45547</v>
      </c>
      <c r="B82" s="992" t="s">
        <v>460</v>
      </c>
      <c r="C82" s="992" t="s">
        <v>111</v>
      </c>
      <c r="D82" s="993" t="s">
        <v>465</v>
      </c>
      <c r="E82" s="1029" t="s">
        <v>283</v>
      </c>
      <c r="F82" s="970">
        <v>111384</v>
      </c>
      <c r="G82" s="970"/>
      <c r="H82" s="970">
        <v>111393</v>
      </c>
      <c r="I82" s="970"/>
      <c r="J82" s="971">
        <f t="shared" si="25"/>
        <v>9</v>
      </c>
      <c r="K82" s="970">
        <v>111393</v>
      </c>
      <c r="L82" s="541">
        <f t="shared" si="26"/>
        <v>0</v>
      </c>
      <c r="M82" s="970">
        <v>111413</v>
      </c>
      <c r="N82" s="970"/>
      <c r="O82" s="541">
        <f t="shared" si="15"/>
        <v>20</v>
      </c>
      <c r="P82" s="541">
        <f t="shared" si="16"/>
        <v>20</v>
      </c>
      <c r="Q82" s="970">
        <v>111424</v>
      </c>
      <c r="R82" s="970"/>
      <c r="S82" s="971">
        <f t="shared" si="27"/>
        <v>11</v>
      </c>
      <c r="T82" s="542">
        <f t="shared" si="17"/>
        <v>40</v>
      </c>
      <c r="U82" s="542"/>
      <c r="V82" s="541">
        <f t="shared" si="18"/>
        <v>20</v>
      </c>
      <c r="W82" s="543">
        <f t="shared" si="19"/>
        <v>20</v>
      </c>
      <c r="X82" s="972" t="s">
        <v>553</v>
      </c>
      <c r="Y82" s="972" t="s">
        <v>554</v>
      </c>
      <c r="Z82" s="972" t="s">
        <v>29</v>
      </c>
      <c r="AA82" s="972">
        <v>2023</v>
      </c>
      <c r="AB82" s="968" t="s">
        <v>30</v>
      </c>
      <c r="AC82" s="973">
        <v>8</v>
      </c>
      <c r="AD82" s="974">
        <f t="shared" si="20"/>
        <v>5</v>
      </c>
      <c r="AE82" s="975">
        <v>23.45</v>
      </c>
      <c r="AF82" s="976">
        <f t="shared" si="21"/>
        <v>117.25</v>
      </c>
      <c r="AG82" s="1030" t="s">
        <v>128</v>
      </c>
      <c r="AH82" s="1007">
        <f t="shared" si="22"/>
        <v>117.25</v>
      </c>
      <c r="AI82" s="978">
        <f t="shared" si="23"/>
        <v>5</v>
      </c>
      <c r="AJ82" s="982">
        <f t="shared" si="24"/>
        <v>40</v>
      </c>
      <c r="AK82" s="1133"/>
      <c r="AL82" s="1087"/>
      <c r="AM82" s="1090"/>
    </row>
    <row r="83" spans="1:39">
      <c r="A83" s="966">
        <v>45548</v>
      </c>
      <c r="B83" s="992" t="s">
        <v>460</v>
      </c>
      <c r="C83" s="992" t="s">
        <v>111</v>
      </c>
      <c r="D83" s="993" t="s">
        <v>464</v>
      </c>
      <c r="E83" s="1029" t="s">
        <v>282</v>
      </c>
      <c r="F83" s="970">
        <v>111424</v>
      </c>
      <c r="G83" s="970"/>
      <c r="H83" s="970">
        <v>111433</v>
      </c>
      <c r="I83" s="970"/>
      <c r="J83" s="971">
        <f t="shared" si="25"/>
        <v>9</v>
      </c>
      <c r="K83" s="970">
        <v>111433</v>
      </c>
      <c r="L83" s="541">
        <f t="shared" si="26"/>
        <v>0</v>
      </c>
      <c r="M83" s="970">
        <v>111445</v>
      </c>
      <c r="N83" s="970"/>
      <c r="O83" s="541">
        <f t="shared" si="15"/>
        <v>12</v>
      </c>
      <c r="P83" s="541">
        <f t="shared" si="16"/>
        <v>12</v>
      </c>
      <c r="Q83" s="970">
        <v>111480</v>
      </c>
      <c r="R83" s="970"/>
      <c r="S83" s="971">
        <f t="shared" si="27"/>
        <v>35</v>
      </c>
      <c r="T83" s="542">
        <f t="shared" si="17"/>
        <v>56</v>
      </c>
      <c r="U83" s="542"/>
      <c r="V83" s="541">
        <f t="shared" si="18"/>
        <v>12</v>
      </c>
      <c r="W83" s="543">
        <f t="shared" si="19"/>
        <v>44</v>
      </c>
      <c r="X83" s="972" t="s">
        <v>553</v>
      </c>
      <c r="Y83" s="972" t="s">
        <v>554</v>
      </c>
      <c r="Z83" s="972" t="s">
        <v>29</v>
      </c>
      <c r="AA83" s="972">
        <v>2023</v>
      </c>
      <c r="AB83" s="968" t="s">
        <v>30</v>
      </c>
      <c r="AC83" s="973">
        <v>8</v>
      </c>
      <c r="AD83" s="974">
        <f t="shared" si="20"/>
        <v>7</v>
      </c>
      <c r="AE83" s="975">
        <v>23.45</v>
      </c>
      <c r="AF83" s="976">
        <f t="shared" si="21"/>
        <v>164.15</v>
      </c>
      <c r="AG83" s="1030" t="s">
        <v>128</v>
      </c>
      <c r="AH83" s="1007">
        <f t="shared" si="22"/>
        <v>164.15</v>
      </c>
      <c r="AI83" s="978">
        <f t="shared" si="23"/>
        <v>7</v>
      </c>
      <c r="AJ83" s="982">
        <f t="shared" si="24"/>
        <v>56</v>
      </c>
      <c r="AK83" s="1132" t="s">
        <v>439</v>
      </c>
      <c r="AL83" s="1088" t="s">
        <v>440</v>
      </c>
      <c r="AM83" s="1092" t="s">
        <v>2</v>
      </c>
    </row>
    <row r="84" spans="1:39">
      <c r="A84" s="966">
        <v>45548</v>
      </c>
      <c r="B84" s="992" t="s">
        <v>460</v>
      </c>
      <c r="C84" s="992" t="s">
        <v>111</v>
      </c>
      <c r="D84" s="993" t="s">
        <v>465</v>
      </c>
      <c r="E84" s="1029" t="s">
        <v>283</v>
      </c>
      <c r="F84" s="970">
        <v>111480</v>
      </c>
      <c r="G84" s="970"/>
      <c r="H84" s="970">
        <v>111489</v>
      </c>
      <c r="I84" s="970"/>
      <c r="J84" s="971">
        <f t="shared" si="25"/>
        <v>9</v>
      </c>
      <c r="K84" s="970">
        <v>111489</v>
      </c>
      <c r="L84" s="541">
        <f t="shared" si="26"/>
        <v>0</v>
      </c>
      <c r="M84" s="970">
        <v>111505</v>
      </c>
      <c r="N84" s="970"/>
      <c r="O84" s="541">
        <f t="shared" si="15"/>
        <v>16</v>
      </c>
      <c r="P84" s="541">
        <f t="shared" si="16"/>
        <v>16</v>
      </c>
      <c r="Q84" s="970">
        <v>111536</v>
      </c>
      <c r="R84" s="970"/>
      <c r="S84" s="971">
        <f t="shared" si="27"/>
        <v>31</v>
      </c>
      <c r="T84" s="542">
        <f t="shared" si="17"/>
        <v>56</v>
      </c>
      <c r="U84" s="542"/>
      <c r="V84" s="541">
        <f t="shared" si="18"/>
        <v>16</v>
      </c>
      <c r="W84" s="543">
        <f t="shared" si="19"/>
        <v>40</v>
      </c>
      <c r="X84" s="972" t="s">
        <v>553</v>
      </c>
      <c r="Y84" s="972" t="s">
        <v>554</v>
      </c>
      <c r="Z84" s="972" t="s">
        <v>29</v>
      </c>
      <c r="AA84" s="972">
        <v>2023</v>
      </c>
      <c r="AB84" s="968" t="s">
        <v>30</v>
      </c>
      <c r="AC84" s="973">
        <v>8</v>
      </c>
      <c r="AD84" s="974">
        <f t="shared" si="20"/>
        <v>7</v>
      </c>
      <c r="AE84" s="975">
        <v>23.45</v>
      </c>
      <c r="AF84" s="976">
        <f t="shared" si="21"/>
        <v>164.15</v>
      </c>
      <c r="AG84" s="1030" t="s">
        <v>128</v>
      </c>
      <c r="AH84" s="1007">
        <f t="shared" si="22"/>
        <v>164.15</v>
      </c>
      <c r="AI84" s="978">
        <f t="shared" si="23"/>
        <v>7</v>
      </c>
      <c r="AJ84" s="982">
        <f t="shared" si="24"/>
        <v>56</v>
      </c>
      <c r="AK84" s="1107">
        <v>814</v>
      </c>
      <c r="AL84" s="1067">
        <v>800</v>
      </c>
      <c r="AM84" s="1075">
        <v>45547</v>
      </c>
    </row>
    <row r="85" spans="1:39">
      <c r="A85" s="966">
        <v>45552</v>
      </c>
      <c r="B85" s="992" t="s">
        <v>460</v>
      </c>
      <c r="C85" s="992" t="s">
        <v>111</v>
      </c>
      <c r="D85" s="993" t="s">
        <v>464</v>
      </c>
      <c r="E85" s="1029" t="s">
        <v>282</v>
      </c>
      <c r="F85" s="970">
        <v>111536</v>
      </c>
      <c r="G85" s="970"/>
      <c r="H85" s="970">
        <v>111547</v>
      </c>
      <c r="I85" s="970"/>
      <c r="J85" s="971">
        <f t="shared" si="25"/>
        <v>11</v>
      </c>
      <c r="K85" s="970">
        <v>111547</v>
      </c>
      <c r="L85" s="541">
        <f t="shared" si="26"/>
        <v>0</v>
      </c>
      <c r="M85" s="970">
        <v>111560</v>
      </c>
      <c r="N85" s="970"/>
      <c r="O85" s="541">
        <f t="shared" si="15"/>
        <v>13</v>
      </c>
      <c r="P85" s="541">
        <f t="shared" si="16"/>
        <v>13</v>
      </c>
      <c r="Q85" s="970">
        <v>111571</v>
      </c>
      <c r="R85" s="970"/>
      <c r="S85" s="971">
        <f t="shared" si="27"/>
        <v>11</v>
      </c>
      <c r="T85" s="542">
        <f t="shared" si="17"/>
        <v>35</v>
      </c>
      <c r="U85" s="542"/>
      <c r="V85" s="541">
        <f t="shared" si="18"/>
        <v>13</v>
      </c>
      <c r="W85" s="543">
        <f t="shared" si="19"/>
        <v>22</v>
      </c>
      <c r="X85" s="972" t="s">
        <v>553</v>
      </c>
      <c r="Y85" s="972" t="s">
        <v>554</v>
      </c>
      <c r="Z85" s="972" t="s">
        <v>29</v>
      </c>
      <c r="AA85" s="972">
        <v>2023</v>
      </c>
      <c r="AB85" s="968" t="s">
        <v>30</v>
      </c>
      <c r="AC85" s="973">
        <v>8</v>
      </c>
      <c r="AD85" s="974">
        <f t="shared" si="20"/>
        <v>4.375</v>
      </c>
      <c r="AE85" s="975">
        <v>23.45</v>
      </c>
      <c r="AF85" s="976">
        <f t="shared" si="21"/>
        <v>102.59375</v>
      </c>
      <c r="AG85" s="1030" t="s">
        <v>128</v>
      </c>
      <c r="AH85" s="1007">
        <f t="shared" si="22"/>
        <v>102.59375</v>
      </c>
      <c r="AI85" s="978">
        <f t="shared" si="23"/>
        <v>4.375</v>
      </c>
      <c r="AJ85" s="982">
        <f t="shared" si="24"/>
        <v>35</v>
      </c>
      <c r="AK85" s="1133"/>
      <c r="AL85" s="1087"/>
      <c r="AM85" s="1090"/>
    </row>
    <row r="86" spans="1:39">
      <c r="A86" s="966">
        <v>45552</v>
      </c>
      <c r="B86" s="992" t="s">
        <v>460</v>
      </c>
      <c r="C86" s="992" t="s">
        <v>111</v>
      </c>
      <c r="D86" s="993" t="s">
        <v>465</v>
      </c>
      <c r="E86" s="1029" t="s">
        <v>283</v>
      </c>
      <c r="F86" s="970">
        <v>111571</v>
      </c>
      <c r="G86" s="970"/>
      <c r="H86" s="970">
        <v>111574</v>
      </c>
      <c r="I86" s="970"/>
      <c r="J86" s="971">
        <f t="shared" si="25"/>
        <v>3</v>
      </c>
      <c r="K86" s="970">
        <v>111574</v>
      </c>
      <c r="L86" s="541">
        <f t="shared" si="26"/>
        <v>0</v>
      </c>
      <c r="M86" s="970">
        <v>111595</v>
      </c>
      <c r="N86" s="970"/>
      <c r="O86" s="541">
        <f t="shared" si="15"/>
        <v>21</v>
      </c>
      <c r="P86" s="541">
        <f t="shared" si="16"/>
        <v>21</v>
      </c>
      <c r="Q86" s="970">
        <v>111606</v>
      </c>
      <c r="R86" s="970"/>
      <c r="S86" s="971">
        <f t="shared" si="27"/>
        <v>11</v>
      </c>
      <c r="T86" s="542">
        <f t="shared" si="17"/>
        <v>35</v>
      </c>
      <c r="U86" s="542"/>
      <c r="V86" s="541">
        <f t="shared" si="18"/>
        <v>21</v>
      </c>
      <c r="W86" s="543">
        <f t="shared" si="19"/>
        <v>14</v>
      </c>
      <c r="X86" s="972" t="s">
        <v>553</v>
      </c>
      <c r="Y86" s="972" t="s">
        <v>554</v>
      </c>
      <c r="Z86" s="972" t="s">
        <v>29</v>
      </c>
      <c r="AA86" s="972">
        <v>2023</v>
      </c>
      <c r="AB86" s="968" t="s">
        <v>30</v>
      </c>
      <c r="AC86" s="973">
        <v>8</v>
      </c>
      <c r="AD86" s="974">
        <f t="shared" si="20"/>
        <v>4.375</v>
      </c>
      <c r="AE86" s="975">
        <v>23.45</v>
      </c>
      <c r="AF86" s="976">
        <f t="shared" si="21"/>
        <v>102.59375</v>
      </c>
      <c r="AG86" s="1030" t="s">
        <v>128</v>
      </c>
      <c r="AH86" s="1007">
        <f t="shared" si="22"/>
        <v>102.59375</v>
      </c>
      <c r="AI86" s="978">
        <f t="shared" si="23"/>
        <v>4.375</v>
      </c>
      <c r="AJ86" s="982">
        <f t="shared" si="24"/>
        <v>35</v>
      </c>
      <c r="AK86" s="1133"/>
      <c r="AL86" s="1087"/>
      <c r="AM86" s="1090"/>
    </row>
    <row r="87" spans="1:39">
      <c r="A87" s="966">
        <v>45553</v>
      </c>
      <c r="B87" s="992" t="s">
        <v>460</v>
      </c>
      <c r="C87" s="992" t="s">
        <v>111</v>
      </c>
      <c r="D87" s="993" t="s">
        <v>464</v>
      </c>
      <c r="E87" s="1029" t="s">
        <v>282</v>
      </c>
      <c r="F87" s="970">
        <v>111606</v>
      </c>
      <c r="G87" s="970"/>
      <c r="H87" s="970">
        <v>111617</v>
      </c>
      <c r="I87" s="970"/>
      <c r="J87" s="971">
        <f t="shared" si="25"/>
        <v>11</v>
      </c>
      <c r="K87" s="970">
        <v>111617</v>
      </c>
      <c r="L87" s="541">
        <f t="shared" si="26"/>
        <v>0</v>
      </c>
      <c r="M87" s="970">
        <v>111629</v>
      </c>
      <c r="N87" s="970"/>
      <c r="O87" s="541">
        <f t="shared" si="15"/>
        <v>12</v>
      </c>
      <c r="P87" s="541">
        <f t="shared" si="16"/>
        <v>12</v>
      </c>
      <c r="Q87" s="970">
        <v>111650</v>
      </c>
      <c r="R87" s="970"/>
      <c r="S87" s="971">
        <f t="shared" si="27"/>
        <v>21</v>
      </c>
      <c r="T87" s="542">
        <f t="shared" si="17"/>
        <v>44</v>
      </c>
      <c r="U87" s="542"/>
      <c r="V87" s="541">
        <f t="shared" si="18"/>
        <v>12</v>
      </c>
      <c r="W87" s="543">
        <f t="shared" si="19"/>
        <v>32</v>
      </c>
      <c r="X87" s="972" t="s">
        <v>553</v>
      </c>
      <c r="Y87" s="972" t="s">
        <v>554</v>
      </c>
      <c r="Z87" s="972" t="s">
        <v>29</v>
      </c>
      <c r="AA87" s="972">
        <v>2023</v>
      </c>
      <c r="AB87" s="968" t="s">
        <v>30</v>
      </c>
      <c r="AC87" s="973">
        <v>8</v>
      </c>
      <c r="AD87" s="974">
        <f t="shared" si="20"/>
        <v>5.5</v>
      </c>
      <c r="AE87" s="975">
        <v>23.45</v>
      </c>
      <c r="AF87" s="976">
        <f t="shared" si="21"/>
        <v>128.97499999999999</v>
      </c>
      <c r="AG87" s="1030" t="s">
        <v>128</v>
      </c>
      <c r="AH87" s="1007">
        <f t="shared" si="22"/>
        <v>128.97499999999999</v>
      </c>
      <c r="AI87" s="978">
        <f t="shared" si="23"/>
        <v>5.5</v>
      </c>
      <c r="AJ87" s="982">
        <f t="shared" si="24"/>
        <v>44</v>
      </c>
      <c r="AK87" s="1133"/>
      <c r="AL87" s="1087"/>
      <c r="AM87" s="1090"/>
    </row>
    <row r="88" spans="1:39">
      <c r="A88" s="966">
        <v>45553</v>
      </c>
      <c r="B88" s="992" t="s">
        <v>460</v>
      </c>
      <c r="C88" s="992" t="s">
        <v>111</v>
      </c>
      <c r="D88" s="993" t="s">
        <v>465</v>
      </c>
      <c r="E88" s="1029" t="s">
        <v>283</v>
      </c>
      <c r="F88" s="970">
        <v>111650</v>
      </c>
      <c r="G88" s="970"/>
      <c r="H88" s="970">
        <v>111668</v>
      </c>
      <c r="I88" s="970"/>
      <c r="J88" s="971">
        <f t="shared" si="25"/>
        <v>18</v>
      </c>
      <c r="K88" s="970">
        <v>111668</v>
      </c>
      <c r="L88" s="541">
        <f t="shared" si="26"/>
        <v>0</v>
      </c>
      <c r="M88" s="970">
        <v>111684</v>
      </c>
      <c r="N88" s="970"/>
      <c r="O88" s="541">
        <f t="shared" si="15"/>
        <v>16</v>
      </c>
      <c r="P88" s="541">
        <f t="shared" si="16"/>
        <v>16</v>
      </c>
      <c r="Q88" s="970">
        <v>111695</v>
      </c>
      <c r="R88" s="970"/>
      <c r="S88" s="971">
        <f t="shared" si="27"/>
        <v>11</v>
      </c>
      <c r="T88" s="542">
        <f t="shared" si="17"/>
        <v>45</v>
      </c>
      <c r="U88" s="542"/>
      <c r="V88" s="541">
        <f t="shared" si="18"/>
        <v>16</v>
      </c>
      <c r="W88" s="543">
        <f t="shared" si="19"/>
        <v>29</v>
      </c>
      <c r="X88" s="972" t="s">
        <v>553</v>
      </c>
      <c r="Y88" s="972" t="s">
        <v>554</v>
      </c>
      <c r="Z88" s="972" t="s">
        <v>29</v>
      </c>
      <c r="AA88" s="972">
        <v>2023</v>
      </c>
      <c r="AB88" s="968" t="s">
        <v>30</v>
      </c>
      <c r="AC88" s="973">
        <v>8</v>
      </c>
      <c r="AD88" s="974">
        <f t="shared" si="20"/>
        <v>5.625</v>
      </c>
      <c r="AE88" s="975">
        <v>23.45</v>
      </c>
      <c r="AF88" s="976">
        <f t="shared" si="21"/>
        <v>131.90625</v>
      </c>
      <c r="AG88" s="1030" t="s">
        <v>128</v>
      </c>
      <c r="AH88" s="1007">
        <f t="shared" si="22"/>
        <v>131.90625</v>
      </c>
      <c r="AI88" s="978">
        <f t="shared" si="23"/>
        <v>5.625</v>
      </c>
      <c r="AJ88" s="982">
        <f t="shared" si="24"/>
        <v>45</v>
      </c>
      <c r="AK88" s="1133"/>
      <c r="AL88" s="1087"/>
      <c r="AM88" s="1090"/>
    </row>
    <row r="89" spans="1:39">
      <c r="A89" s="966">
        <v>45554</v>
      </c>
      <c r="B89" s="992" t="s">
        <v>460</v>
      </c>
      <c r="C89" s="992" t="s">
        <v>111</v>
      </c>
      <c r="D89" s="993" t="s">
        <v>464</v>
      </c>
      <c r="E89" s="1029" t="s">
        <v>282</v>
      </c>
      <c r="F89" s="970">
        <v>111695</v>
      </c>
      <c r="G89" s="970"/>
      <c r="H89" s="970">
        <v>111704</v>
      </c>
      <c r="I89" s="970"/>
      <c r="J89" s="971">
        <f t="shared" si="25"/>
        <v>9</v>
      </c>
      <c r="K89" s="970">
        <v>111704</v>
      </c>
      <c r="L89" s="541">
        <f t="shared" si="26"/>
        <v>0</v>
      </c>
      <c r="M89" s="970">
        <v>111717</v>
      </c>
      <c r="N89" s="970"/>
      <c r="O89" s="541">
        <f t="shared" si="15"/>
        <v>13</v>
      </c>
      <c r="P89" s="541">
        <f t="shared" si="16"/>
        <v>13</v>
      </c>
      <c r="Q89" s="970">
        <v>111745</v>
      </c>
      <c r="R89" s="970"/>
      <c r="S89" s="971">
        <f t="shared" si="27"/>
        <v>28</v>
      </c>
      <c r="T89" s="542">
        <f t="shared" si="17"/>
        <v>50</v>
      </c>
      <c r="U89" s="542"/>
      <c r="V89" s="541">
        <f t="shared" si="18"/>
        <v>13</v>
      </c>
      <c r="W89" s="543">
        <f t="shared" si="19"/>
        <v>37</v>
      </c>
      <c r="X89" s="972" t="s">
        <v>553</v>
      </c>
      <c r="Y89" s="972" t="s">
        <v>554</v>
      </c>
      <c r="Z89" s="972" t="s">
        <v>29</v>
      </c>
      <c r="AA89" s="972">
        <v>2023</v>
      </c>
      <c r="AB89" s="968" t="s">
        <v>30</v>
      </c>
      <c r="AC89" s="973">
        <v>8</v>
      </c>
      <c r="AD89" s="974">
        <f t="shared" si="20"/>
        <v>6.25</v>
      </c>
      <c r="AE89" s="975">
        <v>23.45</v>
      </c>
      <c r="AF89" s="976">
        <f t="shared" si="21"/>
        <v>146.5625</v>
      </c>
      <c r="AG89" s="1030" t="s">
        <v>128</v>
      </c>
      <c r="AH89" s="1007">
        <f t="shared" si="22"/>
        <v>146.5625</v>
      </c>
      <c r="AI89" s="978">
        <f t="shared" si="23"/>
        <v>6.25</v>
      </c>
      <c r="AJ89" s="982">
        <f t="shared" si="24"/>
        <v>50</v>
      </c>
      <c r="AK89" s="1133"/>
      <c r="AL89" s="1087"/>
      <c r="AM89" s="1090"/>
    </row>
    <row r="90" spans="1:39">
      <c r="A90" s="966">
        <v>45554</v>
      </c>
      <c r="B90" s="992" t="s">
        <v>460</v>
      </c>
      <c r="C90" s="992" t="s">
        <v>111</v>
      </c>
      <c r="D90" s="993" t="s">
        <v>465</v>
      </c>
      <c r="E90" s="1029" t="s">
        <v>283</v>
      </c>
      <c r="F90" s="970">
        <v>111745</v>
      </c>
      <c r="G90" s="970"/>
      <c r="H90" s="970">
        <v>111763</v>
      </c>
      <c r="I90" s="970"/>
      <c r="J90" s="971">
        <f t="shared" si="25"/>
        <v>18</v>
      </c>
      <c r="K90" s="970">
        <v>111763</v>
      </c>
      <c r="L90" s="541">
        <f t="shared" si="26"/>
        <v>0</v>
      </c>
      <c r="M90" s="970">
        <v>111779</v>
      </c>
      <c r="N90" s="970"/>
      <c r="O90" s="541">
        <f t="shared" si="15"/>
        <v>16</v>
      </c>
      <c r="P90" s="541">
        <f t="shared" si="16"/>
        <v>16</v>
      </c>
      <c r="Q90" s="970">
        <v>111796</v>
      </c>
      <c r="R90" s="970"/>
      <c r="S90" s="971">
        <f t="shared" si="27"/>
        <v>17</v>
      </c>
      <c r="T90" s="542">
        <f t="shared" si="17"/>
        <v>51</v>
      </c>
      <c r="U90" s="542"/>
      <c r="V90" s="541">
        <f t="shared" si="18"/>
        <v>16</v>
      </c>
      <c r="W90" s="543">
        <f t="shared" si="19"/>
        <v>35</v>
      </c>
      <c r="X90" s="972" t="s">
        <v>553</v>
      </c>
      <c r="Y90" s="972" t="s">
        <v>554</v>
      </c>
      <c r="Z90" s="972" t="s">
        <v>29</v>
      </c>
      <c r="AA90" s="972">
        <v>2023</v>
      </c>
      <c r="AB90" s="968" t="s">
        <v>30</v>
      </c>
      <c r="AC90" s="973">
        <v>8</v>
      </c>
      <c r="AD90" s="974">
        <f t="shared" si="20"/>
        <v>6.375</v>
      </c>
      <c r="AE90" s="975">
        <v>23.45</v>
      </c>
      <c r="AF90" s="976">
        <f t="shared" si="21"/>
        <v>149.49375000000001</v>
      </c>
      <c r="AG90" s="1030" t="s">
        <v>128</v>
      </c>
      <c r="AH90" s="1007">
        <f t="shared" si="22"/>
        <v>149.49375000000001</v>
      </c>
      <c r="AI90" s="978">
        <f t="shared" si="23"/>
        <v>6.375</v>
      </c>
      <c r="AJ90" s="982">
        <f t="shared" si="24"/>
        <v>51</v>
      </c>
      <c r="AK90" s="1132" t="s">
        <v>439</v>
      </c>
      <c r="AL90" s="1088" t="s">
        <v>440</v>
      </c>
      <c r="AM90" s="1092" t="s">
        <v>2</v>
      </c>
    </row>
    <row r="91" spans="1:39">
      <c r="A91" s="966">
        <v>45555</v>
      </c>
      <c r="B91" s="992" t="s">
        <v>460</v>
      </c>
      <c r="C91" s="992" t="s">
        <v>111</v>
      </c>
      <c r="D91" s="993" t="s">
        <v>464</v>
      </c>
      <c r="E91" s="1029" t="s">
        <v>282</v>
      </c>
      <c r="F91" s="970">
        <v>111796</v>
      </c>
      <c r="G91" s="970"/>
      <c r="H91" s="970">
        <v>111799</v>
      </c>
      <c r="I91" s="970"/>
      <c r="J91" s="971">
        <f t="shared" si="25"/>
        <v>3</v>
      </c>
      <c r="K91" s="970">
        <v>111799</v>
      </c>
      <c r="L91" s="541">
        <f t="shared" si="26"/>
        <v>0</v>
      </c>
      <c r="M91" s="970">
        <v>111811</v>
      </c>
      <c r="N91" s="970"/>
      <c r="O91" s="541">
        <f t="shared" si="15"/>
        <v>12</v>
      </c>
      <c r="P91" s="541">
        <f t="shared" si="16"/>
        <v>12</v>
      </c>
      <c r="Q91" s="970">
        <v>111823</v>
      </c>
      <c r="R91" s="970"/>
      <c r="S91" s="971">
        <f t="shared" si="27"/>
        <v>12</v>
      </c>
      <c r="T91" s="542">
        <f t="shared" si="17"/>
        <v>27</v>
      </c>
      <c r="U91" s="542"/>
      <c r="V91" s="541">
        <f t="shared" si="18"/>
        <v>12</v>
      </c>
      <c r="W91" s="543">
        <f t="shared" si="19"/>
        <v>15</v>
      </c>
      <c r="X91" s="972" t="s">
        <v>553</v>
      </c>
      <c r="Y91" s="972" t="s">
        <v>554</v>
      </c>
      <c r="Z91" s="972" t="s">
        <v>29</v>
      </c>
      <c r="AA91" s="972">
        <v>2023</v>
      </c>
      <c r="AB91" s="968" t="s">
        <v>30</v>
      </c>
      <c r="AC91" s="973">
        <v>8</v>
      </c>
      <c r="AD91" s="974">
        <f t="shared" si="20"/>
        <v>3.375</v>
      </c>
      <c r="AE91" s="975">
        <v>23.45</v>
      </c>
      <c r="AF91" s="976">
        <f t="shared" si="21"/>
        <v>79.143749999999997</v>
      </c>
      <c r="AG91" s="1030" t="s">
        <v>128</v>
      </c>
      <c r="AH91" s="1007">
        <f t="shared" si="22"/>
        <v>79.143749999999997</v>
      </c>
      <c r="AI91" s="978">
        <f t="shared" si="23"/>
        <v>3.375</v>
      </c>
      <c r="AJ91" s="982">
        <f t="shared" si="24"/>
        <v>27</v>
      </c>
      <c r="AK91" s="1107">
        <v>841</v>
      </c>
      <c r="AL91" s="1067">
        <v>800</v>
      </c>
      <c r="AM91" s="1075">
        <v>45559</v>
      </c>
    </row>
    <row r="92" spans="1:39">
      <c r="A92" s="966">
        <v>45555</v>
      </c>
      <c r="B92" s="992" t="s">
        <v>460</v>
      </c>
      <c r="C92" s="992" t="s">
        <v>111</v>
      </c>
      <c r="D92" s="993" t="s">
        <v>465</v>
      </c>
      <c r="E92" s="1029" t="s">
        <v>283</v>
      </c>
      <c r="F92" s="970">
        <v>111823</v>
      </c>
      <c r="G92" s="970"/>
      <c r="H92" s="970">
        <v>111841</v>
      </c>
      <c r="I92" s="970"/>
      <c r="J92" s="971">
        <f t="shared" si="25"/>
        <v>18</v>
      </c>
      <c r="K92" s="970">
        <v>111841</v>
      </c>
      <c r="L92" s="541">
        <f t="shared" si="26"/>
        <v>0</v>
      </c>
      <c r="M92" s="970">
        <v>111857</v>
      </c>
      <c r="N92" s="970"/>
      <c r="O92" s="541">
        <f t="shared" si="15"/>
        <v>16</v>
      </c>
      <c r="P92" s="541">
        <f t="shared" si="16"/>
        <v>16</v>
      </c>
      <c r="Q92" s="970">
        <v>111868</v>
      </c>
      <c r="R92" s="970"/>
      <c r="S92" s="971">
        <f t="shared" si="27"/>
        <v>11</v>
      </c>
      <c r="T92" s="542">
        <f t="shared" si="17"/>
        <v>45</v>
      </c>
      <c r="U92" s="542"/>
      <c r="V92" s="541">
        <f t="shared" si="18"/>
        <v>16</v>
      </c>
      <c r="W92" s="543">
        <f t="shared" si="19"/>
        <v>29</v>
      </c>
      <c r="X92" s="972" t="s">
        <v>553</v>
      </c>
      <c r="Y92" s="972" t="s">
        <v>554</v>
      </c>
      <c r="Z92" s="972" t="s">
        <v>29</v>
      </c>
      <c r="AA92" s="972">
        <v>2023</v>
      </c>
      <c r="AB92" s="968" t="s">
        <v>30</v>
      </c>
      <c r="AC92" s="973">
        <v>11</v>
      </c>
      <c r="AD92" s="974">
        <f t="shared" si="20"/>
        <v>4.0909090909090908</v>
      </c>
      <c r="AE92" s="975">
        <v>23.45</v>
      </c>
      <c r="AF92" s="976">
        <f t="shared" si="21"/>
        <v>95.931818181818173</v>
      </c>
      <c r="AG92" s="1030" t="s">
        <v>128</v>
      </c>
      <c r="AH92" s="1007">
        <f t="shared" si="22"/>
        <v>95.931818181818173</v>
      </c>
      <c r="AI92" s="978">
        <f t="shared" si="23"/>
        <v>4.0909090909090908</v>
      </c>
      <c r="AJ92" s="982">
        <f t="shared" si="24"/>
        <v>45</v>
      </c>
      <c r="AK92" s="1133"/>
      <c r="AL92" s="1087"/>
      <c r="AM92" s="1090"/>
    </row>
    <row r="93" spans="1:39">
      <c r="A93" s="966">
        <v>45556</v>
      </c>
      <c r="B93" s="992" t="s">
        <v>460</v>
      </c>
      <c r="C93" s="992" t="s">
        <v>558</v>
      </c>
      <c r="D93" s="993" t="s">
        <v>559</v>
      </c>
      <c r="E93" s="1029" t="s">
        <v>558</v>
      </c>
      <c r="F93" s="970">
        <v>111868</v>
      </c>
      <c r="G93" s="970"/>
      <c r="H93" s="970">
        <v>111841</v>
      </c>
      <c r="I93" s="970"/>
      <c r="J93" s="971">
        <f t="shared" si="25"/>
        <v>-27</v>
      </c>
      <c r="K93" s="970">
        <v>111841</v>
      </c>
      <c r="L93" s="541">
        <f t="shared" si="26"/>
        <v>0</v>
      </c>
      <c r="M93" s="970">
        <v>111857</v>
      </c>
      <c r="N93" s="970"/>
      <c r="O93" s="541">
        <f t="shared" si="15"/>
        <v>16</v>
      </c>
      <c r="P93" s="541">
        <f t="shared" si="16"/>
        <v>16</v>
      </c>
      <c r="Q93" s="970">
        <v>111898</v>
      </c>
      <c r="R93" s="970"/>
      <c r="S93" s="971">
        <f t="shared" si="27"/>
        <v>41</v>
      </c>
      <c r="T93" s="542">
        <f t="shared" si="17"/>
        <v>30</v>
      </c>
      <c r="U93" s="542"/>
      <c r="V93" s="541">
        <f t="shared" si="18"/>
        <v>16</v>
      </c>
      <c r="W93" s="543">
        <f t="shared" si="19"/>
        <v>14</v>
      </c>
      <c r="X93" s="972" t="s">
        <v>553</v>
      </c>
      <c r="Y93" s="972" t="s">
        <v>554</v>
      </c>
      <c r="Z93" s="972" t="s">
        <v>29</v>
      </c>
      <c r="AA93" s="972">
        <v>2023</v>
      </c>
      <c r="AB93" s="968" t="s">
        <v>30</v>
      </c>
      <c r="AC93" s="973">
        <v>8</v>
      </c>
      <c r="AD93" s="974">
        <f t="shared" si="20"/>
        <v>3.75</v>
      </c>
      <c r="AE93" s="975">
        <v>23.45</v>
      </c>
      <c r="AF93" s="976">
        <f t="shared" si="21"/>
        <v>87.9375</v>
      </c>
      <c r="AG93" s="1030" t="s">
        <v>128</v>
      </c>
      <c r="AH93" s="1007">
        <f t="shared" si="22"/>
        <v>87.9375</v>
      </c>
      <c r="AI93" s="978">
        <f t="shared" si="23"/>
        <v>3.75</v>
      </c>
      <c r="AJ93" s="982">
        <f t="shared" si="24"/>
        <v>30</v>
      </c>
      <c r="AK93" s="1133"/>
      <c r="AL93" s="1087"/>
      <c r="AM93" s="1090"/>
    </row>
    <row r="94" spans="1:39">
      <c r="A94" s="966">
        <v>45558</v>
      </c>
      <c r="B94" s="992" t="s">
        <v>460</v>
      </c>
      <c r="C94" s="992" t="s">
        <v>111</v>
      </c>
      <c r="D94" s="993" t="s">
        <v>464</v>
      </c>
      <c r="E94" s="1029" t="s">
        <v>282</v>
      </c>
      <c r="F94" s="970">
        <v>111898</v>
      </c>
      <c r="G94" s="970"/>
      <c r="H94" s="970">
        <v>111911</v>
      </c>
      <c r="I94" s="970"/>
      <c r="J94" s="971">
        <f t="shared" si="25"/>
        <v>13</v>
      </c>
      <c r="K94" s="970">
        <v>111911</v>
      </c>
      <c r="L94" s="541">
        <f t="shared" si="26"/>
        <v>0</v>
      </c>
      <c r="M94" s="970">
        <v>111923</v>
      </c>
      <c r="N94" s="970"/>
      <c r="O94" s="541">
        <f t="shared" ref="O94:O151" si="28">M94-K94</f>
        <v>12</v>
      </c>
      <c r="P94" s="541">
        <f t="shared" ref="P94:P151" si="29">M94-H94</f>
        <v>12</v>
      </c>
      <c r="Q94" s="970">
        <v>111953</v>
      </c>
      <c r="R94" s="970"/>
      <c r="S94" s="971">
        <f t="shared" si="27"/>
        <v>30</v>
      </c>
      <c r="T94" s="542">
        <f t="shared" ref="T94:T151" si="30">Q94-F94</f>
        <v>55</v>
      </c>
      <c r="U94" s="542"/>
      <c r="V94" s="541">
        <f t="shared" ref="V94:V151" si="31">P94</f>
        <v>12</v>
      </c>
      <c r="W94" s="543">
        <f t="shared" ref="W94:W151" si="32">T94-V94</f>
        <v>43</v>
      </c>
      <c r="X94" s="972" t="s">
        <v>553</v>
      </c>
      <c r="Y94" s="972" t="s">
        <v>554</v>
      </c>
      <c r="Z94" s="972" t="s">
        <v>29</v>
      </c>
      <c r="AA94" s="972">
        <v>2023</v>
      </c>
      <c r="AB94" s="968" t="s">
        <v>30</v>
      </c>
      <c r="AC94" s="973">
        <v>8</v>
      </c>
      <c r="AD94" s="974">
        <f t="shared" ref="AD94:AD149" si="33">T94/AC94</f>
        <v>6.875</v>
      </c>
      <c r="AE94" s="975">
        <v>23.45</v>
      </c>
      <c r="AF94" s="976">
        <f t="shared" ref="AF94:AF149" si="34">AD94*AE94</f>
        <v>161.21875</v>
      </c>
      <c r="AG94" s="1030" t="s">
        <v>128</v>
      </c>
      <c r="AH94" s="1007">
        <f t="shared" ref="AH94:AH149" si="35">AF94</f>
        <v>161.21875</v>
      </c>
      <c r="AI94" s="978">
        <f t="shared" ref="AI94:AI149" si="36">AD94</f>
        <v>6.875</v>
      </c>
      <c r="AJ94" s="982">
        <f t="shared" ref="AJ94:AJ149" si="37">T94</f>
        <v>55</v>
      </c>
      <c r="AK94" s="1133"/>
      <c r="AL94" s="1087"/>
      <c r="AM94" s="1090"/>
    </row>
    <row r="95" spans="1:39">
      <c r="A95" s="966">
        <v>45558</v>
      </c>
      <c r="B95" s="992" t="s">
        <v>482</v>
      </c>
      <c r="C95" s="992" t="s">
        <v>111</v>
      </c>
      <c r="D95" s="993" t="s">
        <v>465</v>
      </c>
      <c r="E95" s="1029" t="s">
        <v>283</v>
      </c>
      <c r="F95" s="970">
        <v>111953</v>
      </c>
      <c r="G95" s="970"/>
      <c r="H95" s="970">
        <v>111971</v>
      </c>
      <c r="I95" s="970"/>
      <c r="J95" s="971">
        <f t="shared" si="25"/>
        <v>18</v>
      </c>
      <c r="K95" s="970">
        <v>111971</v>
      </c>
      <c r="L95" s="541">
        <f t="shared" si="26"/>
        <v>0</v>
      </c>
      <c r="M95" s="970">
        <v>111987</v>
      </c>
      <c r="N95" s="970"/>
      <c r="O95" s="541">
        <f t="shared" si="28"/>
        <v>16</v>
      </c>
      <c r="P95" s="541">
        <f t="shared" si="29"/>
        <v>16</v>
      </c>
      <c r="Q95" s="970">
        <v>111999</v>
      </c>
      <c r="R95" s="970"/>
      <c r="S95" s="971">
        <f t="shared" si="27"/>
        <v>12</v>
      </c>
      <c r="T95" s="542">
        <f t="shared" si="30"/>
        <v>46</v>
      </c>
      <c r="U95" s="542"/>
      <c r="V95" s="541">
        <f t="shared" si="31"/>
        <v>16</v>
      </c>
      <c r="W95" s="543">
        <f t="shared" si="32"/>
        <v>30</v>
      </c>
      <c r="X95" s="972" t="s">
        <v>553</v>
      </c>
      <c r="Y95" s="972" t="s">
        <v>554</v>
      </c>
      <c r="Z95" s="972" t="s">
        <v>29</v>
      </c>
      <c r="AA95" s="972">
        <v>2023</v>
      </c>
      <c r="AB95" s="968" t="s">
        <v>30</v>
      </c>
      <c r="AC95" s="973">
        <v>8</v>
      </c>
      <c r="AD95" s="974">
        <f t="shared" si="33"/>
        <v>5.75</v>
      </c>
      <c r="AE95" s="975">
        <v>23.45</v>
      </c>
      <c r="AF95" s="976">
        <f t="shared" si="34"/>
        <v>134.83750000000001</v>
      </c>
      <c r="AG95" s="1030" t="s">
        <v>128</v>
      </c>
      <c r="AH95" s="1007">
        <f t="shared" si="35"/>
        <v>134.83750000000001</v>
      </c>
      <c r="AI95" s="978">
        <f t="shared" si="36"/>
        <v>5.75</v>
      </c>
      <c r="AJ95" s="982">
        <f t="shared" si="37"/>
        <v>46</v>
      </c>
      <c r="AK95" s="1132" t="s">
        <v>439</v>
      </c>
      <c r="AL95" s="1088" t="s">
        <v>440</v>
      </c>
      <c r="AM95" s="1092" t="s">
        <v>2</v>
      </c>
    </row>
    <row r="96" spans="1:39">
      <c r="A96" s="966">
        <v>45559</v>
      </c>
      <c r="B96" s="992" t="s">
        <v>482</v>
      </c>
      <c r="C96" s="992" t="s">
        <v>111</v>
      </c>
      <c r="D96" s="993" t="s">
        <v>464</v>
      </c>
      <c r="E96" s="1029" t="s">
        <v>282</v>
      </c>
      <c r="F96" s="970">
        <v>111999</v>
      </c>
      <c r="G96" s="970"/>
      <c r="H96" s="970">
        <v>112017</v>
      </c>
      <c r="I96" s="970"/>
      <c r="J96" s="971">
        <f t="shared" si="25"/>
        <v>18</v>
      </c>
      <c r="K96" s="970">
        <v>112017</v>
      </c>
      <c r="L96" s="541">
        <f t="shared" si="26"/>
        <v>0</v>
      </c>
      <c r="M96" s="970">
        <v>112033</v>
      </c>
      <c r="N96" s="970"/>
      <c r="O96" s="541">
        <f t="shared" si="28"/>
        <v>16</v>
      </c>
      <c r="P96" s="541">
        <f t="shared" si="29"/>
        <v>16</v>
      </c>
      <c r="Q96" s="970">
        <v>112045</v>
      </c>
      <c r="R96" s="970"/>
      <c r="S96" s="971">
        <f t="shared" si="27"/>
        <v>12</v>
      </c>
      <c r="T96" s="542">
        <f t="shared" si="30"/>
        <v>46</v>
      </c>
      <c r="U96" s="542"/>
      <c r="V96" s="541">
        <f t="shared" si="31"/>
        <v>16</v>
      </c>
      <c r="W96" s="543">
        <f t="shared" si="32"/>
        <v>30</v>
      </c>
      <c r="X96" s="972" t="s">
        <v>553</v>
      </c>
      <c r="Y96" s="972" t="s">
        <v>554</v>
      </c>
      <c r="Z96" s="972" t="s">
        <v>29</v>
      </c>
      <c r="AA96" s="972">
        <v>2023</v>
      </c>
      <c r="AB96" s="968" t="s">
        <v>30</v>
      </c>
      <c r="AC96" s="973">
        <v>8</v>
      </c>
      <c r="AD96" s="974">
        <f t="shared" si="33"/>
        <v>5.75</v>
      </c>
      <c r="AE96" s="975">
        <v>23.45</v>
      </c>
      <c r="AF96" s="976">
        <f t="shared" si="34"/>
        <v>134.83750000000001</v>
      </c>
      <c r="AG96" s="1030" t="s">
        <v>128</v>
      </c>
      <c r="AH96" s="1007">
        <f t="shared" si="35"/>
        <v>134.83750000000001</v>
      </c>
      <c r="AI96" s="978">
        <f t="shared" si="36"/>
        <v>5.75</v>
      </c>
      <c r="AJ96" s="982">
        <f t="shared" si="37"/>
        <v>46</v>
      </c>
      <c r="AK96" s="1107">
        <v>615</v>
      </c>
      <c r="AL96" s="1067">
        <v>600</v>
      </c>
      <c r="AM96" s="1075">
        <v>45565</v>
      </c>
    </row>
    <row r="97" spans="1:39">
      <c r="A97" s="966">
        <v>45559</v>
      </c>
      <c r="B97" s="992" t="s">
        <v>482</v>
      </c>
      <c r="C97" s="992" t="s">
        <v>111</v>
      </c>
      <c r="D97" s="993" t="s">
        <v>465</v>
      </c>
      <c r="E97" s="1029" t="s">
        <v>283</v>
      </c>
      <c r="F97" s="970">
        <v>112045</v>
      </c>
      <c r="G97" s="970"/>
      <c r="H97" s="970">
        <v>112058</v>
      </c>
      <c r="I97" s="970"/>
      <c r="J97" s="971">
        <f t="shared" si="25"/>
        <v>13</v>
      </c>
      <c r="K97" s="970">
        <v>112058</v>
      </c>
      <c r="L97" s="541">
        <f t="shared" si="26"/>
        <v>0</v>
      </c>
      <c r="M97" s="970">
        <v>112070</v>
      </c>
      <c r="N97" s="970"/>
      <c r="O97" s="541">
        <f t="shared" si="28"/>
        <v>12</v>
      </c>
      <c r="P97" s="541">
        <f t="shared" si="29"/>
        <v>12</v>
      </c>
      <c r="Q97" s="970">
        <v>112082</v>
      </c>
      <c r="R97" s="970"/>
      <c r="S97" s="971">
        <f t="shared" si="27"/>
        <v>12</v>
      </c>
      <c r="T97" s="542">
        <f t="shared" si="30"/>
        <v>37</v>
      </c>
      <c r="U97" s="542"/>
      <c r="V97" s="541">
        <f t="shared" si="31"/>
        <v>12</v>
      </c>
      <c r="W97" s="543">
        <f t="shared" si="32"/>
        <v>25</v>
      </c>
      <c r="X97" s="972" t="s">
        <v>553</v>
      </c>
      <c r="Y97" s="972" t="s">
        <v>554</v>
      </c>
      <c r="Z97" s="972" t="s">
        <v>29</v>
      </c>
      <c r="AA97" s="972">
        <v>2023</v>
      </c>
      <c r="AB97" s="968" t="s">
        <v>30</v>
      </c>
      <c r="AC97" s="973">
        <v>11</v>
      </c>
      <c r="AD97" s="974">
        <f t="shared" si="33"/>
        <v>3.3636363636363638</v>
      </c>
      <c r="AE97" s="975">
        <v>23.45</v>
      </c>
      <c r="AF97" s="976">
        <f t="shared" si="34"/>
        <v>78.877272727272725</v>
      </c>
      <c r="AG97" s="1030" t="s">
        <v>128</v>
      </c>
      <c r="AH97" s="1007">
        <f t="shared" si="35"/>
        <v>78.877272727272725</v>
      </c>
      <c r="AI97" s="978">
        <f t="shared" si="36"/>
        <v>3.3636363636363638</v>
      </c>
      <c r="AJ97" s="982">
        <f t="shared" si="37"/>
        <v>37</v>
      </c>
      <c r="AK97" s="1133"/>
      <c r="AL97" s="1087"/>
      <c r="AM97" s="1090"/>
    </row>
    <row r="98" spans="1:39">
      <c r="A98" s="966">
        <v>45560</v>
      </c>
      <c r="B98" s="992" t="s">
        <v>482</v>
      </c>
      <c r="C98" s="992" t="s">
        <v>111</v>
      </c>
      <c r="D98" s="993" t="s">
        <v>464</v>
      </c>
      <c r="E98" s="1029" t="s">
        <v>282</v>
      </c>
      <c r="F98" s="970">
        <v>112082</v>
      </c>
      <c r="G98" s="970"/>
      <c r="H98" s="970">
        <v>112095</v>
      </c>
      <c r="I98" s="970"/>
      <c r="J98" s="971">
        <f t="shared" si="25"/>
        <v>13</v>
      </c>
      <c r="K98" s="970">
        <v>112095</v>
      </c>
      <c r="L98" s="541">
        <f t="shared" si="26"/>
        <v>0</v>
      </c>
      <c r="M98" s="970">
        <v>112107</v>
      </c>
      <c r="N98" s="970"/>
      <c r="O98" s="541">
        <f t="shared" si="28"/>
        <v>12</v>
      </c>
      <c r="P98" s="541">
        <f t="shared" si="29"/>
        <v>12</v>
      </c>
      <c r="Q98" s="970">
        <v>112119</v>
      </c>
      <c r="R98" s="970"/>
      <c r="S98" s="971">
        <f t="shared" si="27"/>
        <v>12</v>
      </c>
      <c r="T98" s="542">
        <f t="shared" si="30"/>
        <v>37</v>
      </c>
      <c r="U98" s="542"/>
      <c r="V98" s="541">
        <f t="shared" si="31"/>
        <v>12</v>
      </c>
      <c r="W98" s="543">
        <f t="shared" si="32"/>
        <v>25</v>
      </c>
      <c r="X98" s="972" t="s">
        <v>553</v>
      </c>
      <c r="Y98" s="972" t="s">
        <v>554</v>
      </c>
      <c r="Z98" s="972" t="s">
        <v>29</v>
      </c>
      <c r="AA98" s="972">
        <v>2023</v>
      </c>
      <c r="AB98" s="968" t="s">
        <v>30</v>
      </c>
      <c r="AC98" s="973">
        <v>11</v>
      </c>
      <c r="AD98" s="974">
        <f t="shared" si="33"/>
        <v>3.3636363636363638</v>
      </c>
      <c r="AE98" s="975">
        <v>23.45</v>
      </c>
      <c r="AF98" s="976">
        <f t="shared" si="34"/>
        <v>78.877272727272725</v>
      </c>
      <c r="AG98" s="1030" t="s">
        <v>128</v>
      </c>
      <c r="AH98" s="1007">
        <f t="shared" si="35"/>
        <v>78.877272727272725</v>
      </c>
      <c r="AI98" s="978">
        <f t="shared" si="36"/>
        <v>3.3636363636363638</v>
      </c>
      <c r="AJ98" s="982">
        <f t="shared" si="37"/>
        <v>37</v>
      </c>
      <c r="AK98" s="1133"/>
      <c r="AL98" s="1087"/>
      <c r="AM98" s="1090"/>
    </row>
    <row r="99" spans="1:39">
      <c r="A99" s="966">
        <v>45560</v>
      </c>
      <c r="B99" s="992" t="s">
        <v>482</v>
      </c>
      <c r="C99" s="992" t="s">
        <v>111</v>
      </c>
      <c r="D99" s="993" t="s">
        <v>465</v>
      </c>
      <c r="E99" s="1029" t="s">
        <v>283</v>
      </c>
      <c r="F99" s="970">
        <v>112119</v>
      </c>
      <c r="G99" s="970"/>
      <c r="H99" s="970">
        <v>112132</v>
      </c>
      <c r="I99" s="970"/>
      <c r="J99" s="971">
        <f t="shared" si="25"/>
        <v>13</v>
      </c>
      <c r="K99" s="970">
        <v>112132</v>
      </c>
      <c r="L99" s="541">
        <f t="shared" si="26"/>
        <v>0</v>
      </c>
      <c r="M99" s="970">
        <v>112144</v>
      </c>
      <c r="N99" s="970"/>
      <c r="O99" s="541">
        <f t="shared" si="28"/>
        <v>12</v>
      </c>
      <c r="P99" s="541">
        <f t="shared" si="29"/>
        <v>12</v>
      </c>
      <c r="Q99" s="970">
        <v>112156</v>
      </c>
      <c r="R99" s="970"/>
      <c r="S99" s="971">
        <f t="shared" si="27"/>
        <v>12</v>
      </c>
      <c r="T99" s="542">
        <f t="shared" si="30"/>
        <v>37</v>
      </c>
      <c r="U99" s="542"/>
      <c r="V99" s="541">
        <f t="shared" si="31"/>
        <v>12</v>
      </c>
      <c r="W99" s="543">
        <f t="shared" si="32"/>
        <v>25</v>
      </c>
      <c r="X99" s="972" t="s">
        <v>553</v>
      </c>
      <c r="Y99" s="972" t="s">
        <v>554</v>
      </c>
      <c r="Z99" s="972" t="s">
        <v>29</v>
      </c>
      <c r="AA99" s="972">
        <v>2023</v>
      </c>
      <c r="AB99" s="968" t="s">
        <v>30</v>
      </c>
      <c r="AC99" s="973">
        <v>11</v>
      </c>
      <c r="AD99" s="974">
        <f t="shared" si="33"/>
        <v>3.3636363636363638</v>
      </c>
      <c r="AE99" s="975">
        <v>23.45</v>
      </c>
      <c r="AF99" s="976">
        <f t="shared" si="34"/>
        <v>78.877272727272725</v>
      </c>
      <c r="AG99" s="1030" t="s">
        <v>128</v>
      </c>
      <c r="AH99" s="1007">
        <f t="shared" si="35"/>
        <v>78.877272727272725</v>
      </c>
      <c r="AI99" s="978">
        <f t="shared" si="36"/>
        <v>3.3636363636363638</v>
      </c>
      <c r="AJ99" s="982">
        <f t="shared" si="37"/>
        <v>37</v>
      </c>
      <c r="AK99" s="1133"/>
      <c r="AL99" s="1087"/>
      <c r="AM99" s="1090"/>
    </row>
    <row r="100" spans="1:39">
      <c r="A100" s="966">
        <v>45561</v>
      </c>
      <c r="B100" s="992" t="s">
        <v>482</v>
      </c>
      <c r="C100" s="992" t="s">
        <v>111</v>
      </c>
      <c r="D100" s="993" t="s">
        <v>464</v>
      </c>
      <c r="E100" s="1029" t="s">
        <v>282</v>
      </c>
      <c r="F100" s="970">
        <v>112156</v>
      </c>
      <c r="G100" s="970"/>
      <c r="H100" s="970">
        <v>112169</v>
      </c>
      <c r="I100" s="970"/>
      <c r="J100" s="971">
        <f t="shared" si="25"/>
        <v>13</v>
      </c>
      <c r="K100" s="970">
        <v>112169</v>
      </c>
      <c r="L100" s="541">
        <f t="shared" si="26"/>
        <v>0</v>
      </c>
      <c r="M100" s="970">
        <v>112181</v>
      </c>
      <c r="N100" s="970"/>
      <c r="O100" s="541">
        <f t="shared" si="28"/>
        <v>12</v>
      </c>
      <c r="P100" s="541">
        <f t="shared" si="29"/>
        <v>12</v>
      </c>
      <c r="Q100" s="970">
        <v>112193</v>
      </c>
      <c r="R100" s="970"/>
      <c r="S100" s="971">
        <f t="shared" si="27"/>
        <v>12</v>
      </c>
      <c r="T100" s="542">
        <f t="shared" si="30"/>
        <v>37</v>
      </c>
      <c r="U100" s="542"/>
      <c r="V100" s="541">
        <f t="shared" si="31"/>
        <v>12</v>
      </c>
      <c r="W100" s="543">
        <f t="shared" si="32"/>
        <v>25</v>
      </c>
      <c r="X100" s="972" t="s">
        <v>553</v>
      </c>
      <c r="Y100" s="972" t="s">
        <v>554</v>
      </c>
      <c r="Z100" s="972" t="s">
        <v>29</v>
      </c>
      <c r="AA100" s="972">
        <v>2023</v>
      </c>
      <c r="AB100" s="968" t="s">
        <v>30</v>
      </c>
      <c r="AC100" s="973">
        <v>11</v>
      </c>
      <c r="AD100" s="974">
        <f t="shared" si="33"/>
        <v>3.3636363636363638</v>
      </c>
      <c r="AE100" s="975">
        <v>23.45</v>
      </c>
      <c r="AF100" s="976">
        <f t="shared" si="34"/>
        <v>78.877272727272725</v>
      </c>
      <c r="AG100" s="1030" t="s">
        <v>128</v>
      </c>
      <c r="AH100" s="1007">
        <f t="shared" si="35"/>
        <v>78.877272727272725</v>
      </c>
      <c r="AI100" s="978">
        <f t="shared" si="36"/>
        <v>3.3636363636363638</v>
      </c>
      <c r="AJ100" s="982">
        <f t="shared" si="37"/>
        <v>37</v>
      </c>
      <c r="AK100" s="1133"/>
      <c r="AL100" s="1087"/>
      <c r="AM100" s="1090"/>
    </row>
    <row r="101" spans="1:39">
      <c r="A101" s="966">
        <v>45561</v>
      </c>
      <c r="B101" s="992" t="s">
        <v>482</v>
      </c>
      <c r="C101" s="992" t="s">
        <v>111</v>
      </c>
      <c r="D101" s="993" t="s">
        <v>465</v>
      </c>
      <c r="E101" s="1029" t="s">
        <v>283</v>
      </c>
      <c r="F101" s="970">
        <v>112193</v>
      </c>
      <c r="G101" s="970"/>
      <c r="H101" s="970">
        <v>112206</v>
      </c>
      <c r="I101" s="970"/>
      <c r="J101" s="971">
        <f t="shared" si="25"/>
        <v>13</v>
      </c>
      <c r="K101" s="970">
        <v>112206</v>
      </c>
      <c r="L101" s="541">
        <f t="shared" si="26"/>
        <v>0</v>
      </c>
      <c r="M101" s="970">
        <v>112218</v>
      </c>
      <c r="N101" s="970"/>
      <c r="O101" s="541">
        <f t="shared" si="28"/>
        <v>12</v>
      </c>
      <c r="P101" s="541">
        <f t="shared" si="29"/>
        <v>12</v>
      </c>
      <c r="Q101" s="970">
        <v>112230</v>
      </c>
      <c r="R101" s="970"/>
      <c r="S101" s="971">
        <f t="shared" si="27"/>
        <v>12</v>
      </c>
      <c r="T101" s="542">
        <f t="shared" si="30"/>
        <v>37</v>
      </c>
      <c r="U101" s="542"/>
      <c r="V101" s="541">
        <f t="shared" si="31"/>
        <v>12</v>
      </c>
      <c r="W101" s="543">
        <f t="shared" si="32"/>
        <v>25</v>
      </c>
      <c r="X101" s="972" t="s">
        <v>553</v>
      </c>
      <c r="Y101" s="972" t="s">
        <v>554</v>
      </c>
      <c r="Z101" s="972" t="s">
        <v>29</v>
      </c>
      <c r="AA101" s="972">
        <v>2023</v>
      </c>
      <c r="AB101" s="968" t="s">
        <v>30</v>
      </c>
      <c r="AC101" s="973">
        <v>11</v>
      </c>
      <c r="AD101" s="974">
        <f t="shared" si="33"/>
        <v>3.3636363636363638</v>
      </c>
      <c r="AE101" s="975">
        <v>23.45</v>
      </c>
      <c r="AF101" s="976">
        <f t="shared" si="34"/>
        <v>78.877272727272725</v>
      </c>
      <c r="AG101" s="1030" t="s">
        <v>128</v>
      </c>
      <c r="AH101" s="1007">
        <f t="shared" si="35"/>
        <v>78.877272727272725</v>
      </c>
      <c r="AI101" s="978">
        <f t="shared" si="36"/>
        <v>3.3636363636363638</v>
      </c>
      <c r="AJ101" s="982">
        <f t="shared" si="37"/>
        <v>37</v>
      </c>
      <c r="AK101" s="1133"/>
      <c r="AL101" s="1087"/>
      <c r="AM101" s="1090"/>
    </row>
    <row r="102" spans="1:39">
      <c r="A102" s="999">
        <v>45562</v>
      </c>
      <c r="B102" s="164" t="s">
        <v>482</v>
      </c>
      <c r="C102" s="164" t="s">
        <v>111</v>
      </c>
      <c r="D102" s="162" t="s">
        <v>464</v>
      </c>
      <c r="E102" s="969" t="s">
        <v>282</v>
      </c>
      <c r="F102" s="1000">
        <v>112230</v>
      </c>
      <c r="G102" s="1000"/>
      <c r="H102" s="1000">
        <v>112243</v>
      </c>
      <c r="I102" s="1000"/>
      <c r="J102" s="971">
        <f t="shared" si="25"/>
        <v>13</v>
      </c>
      <c r="K102" s="1000">
        <v>112243</v>
      </c>
      <c r="L102" s="541">
        <f t="shared" si="26"/>
        <v>0</v>
      </c>
      <c r="M102" s="1000">
        <v>112255</v>
      </c>
      <c r="N102" s="1000"/>
      <c r="O102" s="541">
        <f t="shared" si="28"/>
        <v>12</v>
      </c>
      <c r="P102" s="541">
        <f t="shared" si="29"/>
        <v>12</v>
      </c>
      <c r="Q102" s="1000">
        <v>112267</v>
      </c>
      <c r="R102" s="1000"/>
      <c r="S102" s="971">
        <f t="shared" si="27"/>
        <v>12</v>
      </c>
      <c r="T102" s="542">
        <f t="shared" si="30"/>
        <v>37</v>
      </c>
      <c r="U102" s="542"/>
      <c r="V102" s="541">
        <f t="shared" si="31"/>
        <v>12</v>
      </c>
      <c r="W102" s="543">
        <f t="shared" si="32"/>
        <v>25</v>
      </c>
      <c r="X102" s="972" t="s">
        <v>553</v>
      </c>
      <c r="Y102" s="972" t="s">
        <v>554</v>
      </c>
      <c r="Z102" s="972" t="s">
        <v>29</v>
      </c>
      <c r="AA102" s="972">
        <v>2023</v>
      </c>
      <c r="AB102" s="968" t="s">
        <v>30</v>
      </c>
      <c r="AC102" s="1001">
        <v>11</v>
      </c>
      <c r="AD102" s="974">
        <f t="shared" si="33"/>
        <v>3.3636363636363638</v>
      </c>
      <c r="AE102" s="975">
        <v>23.45</v>
      </c>
      <c r="AF102" s="976">
        <f t="shared" si="34"/>
        <v>78.877272727272725</v>
      </c>
      <c r="AG102" s="1030" t="s">
        <v>128</v>
      </c>
      <c r="AH102" s="1007">
        <f t="shared" si="35"/>
        <v>78.877272727272725</v>
      </c>
      <c r="AI102" s="978">
        <f t="shared" si="36"/>
        <v>3.3636363636363638</v>
      </c>
      <c r="AJ102" s="982">
        <f t="shared" si="37"/>
        <v>37</v>
      </c>
      <c r="AK102" s="1133"/>
      <c r="AL102" s="1087"/>
      <c r="AM102" s="1090"/>
    </row>
    <row r="103" spans="1:39">
      <c r="A103" s="999">
        <v>45562</v>
      </c>
      <c r="B103" s="164" t="s">
        <v>482</v>
      </c>
      <c r="C103" s="164" t="s">
        <v>111</v>
      </c>
      <c r="D103" s="162" t="s">
        <v>465</v>
      </c>
      <c r="E103" s="969" t="s">
        <v>283</v>
      </c>
      <c r="F103" s="1000">
        <v>112269</v>
      </c>
      <c r="G103" s="1000"/>
      <c r="H103" s="1000">
        <v>112285</v>
      </c>
      <c r="I103" s="1000"/>
      <c r="J103" s="971">
        <f t="shared" si="25"/>
        <v>16</v>
      </c>
      <c r="K103" s="1000">
        <v>112285</v>
      </c>
      <c r="L103" s="541">
        <f t="shared" si="26"/>
        <v>0</v>
      </c>
      <c r="M103" s="1000">
        <v>112292</v>
      </c>
      <c r="N103" s="1000"/>
      <c r="O103" s="541">
        <f t="shared" si="28"/>
        <v>7</v>
      </c>
      <c r="P103" s="541">
        <f t="shared" si="29"/>
        <v>7</v>
      </c>
      <c r="Q103" s="1000">
        <v>112304</v>
      </c>
      <c r="R103" s="1000"/>
      <c r="S103" s="971">
        <f t="shared" si="27"/>
        <v>12</v>
      </c>
      <c r="T103" s="542">
        <f t="shared" si="30"/>
        <v>35</v>
      </c>
      <c r="U103" s="542"/>
      <c r="V103" s="541">
        <f t="shared" si="31"/>
        <v>7</v>
      </c>
      <c r="W103" s="543">
        <f t="shared" si="32"/>
        <v>28</v>
      </c>
      <c r="X103" s="972" t="s">
        <v>553</v>
      </c>
      <c r="Y103" s="972" t="s">
        <v>554</v>
      </c>
      <c r="Z103" s="972" t="s">
        <v>29</v>
      </c>
      <c r="AA103" s="972">
        <v>2023</v>
      </c>
      <c r="AB103" s="968" t="s">
        <v>30</v>
      </c>
      <c r="AC103" s="1001">
        <v>11</v>
      </c>
      <c r="AD103" s="974">
        <f t="shared" si="33"/>
        <v>3.1818181818181817</v>
      </c>
      <c r="AE103" s="975">
        <v>23.45</v>
      </c>
      <c r="AF103" s="976">
        <f t="shared" si="34"/>
        <v>74.61363636363636</v>
      </c>
      <c r="AG103" s="1030" t="s">
        <v>128</v>
      </c>
      <c r="AH103" s="1007">
        <f t="shared" si="35"/>
        <v>74.61363636363636</v>
      </c>
      <c r="AI103" s="978">
        <f t="shared" si="36"/>
        <v>3.1818181818181817</v>
      </c>
      <c r="AJ103" s="982">
        <f t="shared" si="37"/>
        <v>35</v>
      </c>
      <c r="AK103" s="1132" t="s">
        <v>439</v>
      </c>
      <c r="AL103" s="1088" t="s">
        <v>440</v>
      </c>
      <c r="AM103" s="1092" t="s">
        <v>2</v>
      </c>
    </row>
    <row r="104" spans="1:39">
      <c r="A104" s="999">
        <v>45565</v>
      </c>
      <c r="B104" s="164" t="s">
        <v>482</v>
      </c>
      <c r="C104" s="164" t="s">
        <v>111</v>
      </c>
      <c r="D104" s="162" t="s">
        <v>464</v>
      </c>
      <c r="E104" s="969" t="s">
        <v>282</v>
      </c>
      <c r="F104" s="1000">
        <v>112304</v>
      </c>
      <c r="G104" s="1000"/>
      <c r="H104" s="1000">
        <v>112317</v>
      </c>
      <c r="I104" s="1000"/>
      <c r="J104" s="971">
        <f t="shared" si="25"/>
        <v>13</v>
      </c>
      <c r="K104" s="1000">
        <v>112317</v>
      </c>
      <c r="L104" s="541">
        <f t="shared" si="26"/>
        <v>0</v>
      </c>
      <c r="M104" s="1000">
        <v>112329</v>
      </c>
      <c r="N104" s="1000"/>
      <c r="O104" s="541">
        <f t="shared" si="28"/>
        <v>12</v>
      </c>
      <c r="P104" s="541">
        <f t="shared" si="29"/>
        <v>12</v>
      </c>
      <c r="Q104" s="1000">
        <v>112341</v>
      </c>
      <c r="R104" s="1000"/>
      <c r="S104" s="971">
        <f t="shared" si="27"/>
        <v>12</v>
      </c>
      <c r="T104" s="542">
        <f t="shared" si="30"/>
        <v>37</v>
      </c>
      <c r="U104" s="542"/>
      <c r="V104" s="541">
        <f t="shared" si="31"/>
        <v>12</v>
      </c>
      <c r="W104" s="543">
        <f t="shared" si="32"/>
        <v>25</v>
      </c>
      <c r="X104" s="972" t="s">
        <v>553</v>
      </c>
      <c r="Y104" s="972" t="s">
        <v>554</v>
      </c>
      <c r="Z104" s="972" t="s">
        <v>29</v>
      </c>
      <c r="AA104" s="972">
        <v>2023</v>
      </c>
      <c r="AB104" s="968" t="s">
        <v>30</v>
      </c>
      <c r="AC104" s="1001">
        <v>11</v>
      </c>
      <c r="AD104" s="974">
        <f t="shared" si="33"/>
        <v>3.3636363636363638</v>
      </c>
      <c r="AE104" s="975">
        <v>23.45</v>
      </c>
      <c r="AF104" s="976">
        <f t="shared" si="34"/>
        <v>78.877272727272725</v>
      </c>
      <c r="AG104" s="1030" t="s">
        <v>128</v>
      </c>
      <c r="AH104" s="1007">
        <f t="shared" si="35"/>
        <v>78.877272727272725</v>
      </c>
      <c r="AI104" s="978">
        <f t="shared" si="36"/>
        <v>3.3636363636363638</v>
      </c>
      <c r="AJ104" s="982">
        <f t="shared" si="37"/>
        <v>37</v>
      </c>
      <c r="AK104" s="1107">
        <v>627</v>
      </c>
      <c r="AL104" s="1067">
        <v>600</v>
      </c>
      <c r="AM104" s="1075">
        <v>45568</v>
      </c>
    </row>
    <row r="105" spans="1:39">
      <c r="A105" s="999">
        <v>45565</v>
      </c>
      <c r="B105" s="164" t="s">
        <v>482</v>
      </c>
      <c r="C105" s="164" t="s">
        <v>111</v>
      </c>
      <c r="D105" s="162" t="s">
        <v>465</v>
      </c>
      <c r="E105" s="969" t="s">
        <v>283</v>
      </c>
      <c r="F105" s="1000">
        <v>112545</v>
      </c>
      <c r="G105" s="1000"/>
      <c r="H105" s="1000">
        <v>112545</v>
      </c>
      <c r="I105" s="1000"/>
      <c r="J105" s="971">
        <f t="shared" si="25"/>
        <v>0</v>
      </c>
      <c r="K105" s="1000">
        <v>112545</v>
      </c>
      <c r="L105" s="541">
        <f t="shared" si="26"/>
        <v>0</v>
      </c>
      <c r="M105" s="1000">
        <v>112545</v>
      </c>
      <c r="N105" s="1000"/>
      <c r="O105" s="541">
        <f t="shared" si="28"/>
        <v>0</v>
      </c>
      <c r="P105" s="541">
        <f t="shared" si="29"/>
        <v>0</v>
      </c>
      <c r="Q105" s="1000">
        <v>112564</v>
      </c>
      <c r="R105" s="1000"/>
      <c r="S105" s="971">
        <f t="shared" si="27"/>
        <v>19</v>
      </c>
      <c r="T105" s="542">
        <f t="shared" si="30"/>
        <v>19</v>
      </c>
      <c r="U105" s="542"/>
      <c r="V105" s="541">
        <f t="shared" si="31"/>
        <v>0</v>
      </c>
      <c r="W105" s="543">
        <f t="shared" si="32"/>
        <v>19</v>
      </c>
      <c r="X105" s="972" t="s">
        <v>553</v>
      </c>
      <c r="Y105" s="972" t="s">
        <v>554</v>
      </c>
      <c r="Z105" s="972" t="s">
        <v>29</v>
      </c>
      <c r="AA105" s="972">
        <v>2023</v>
      </c>
      <c r="AB105" s="968" t="s">
        <v>30</v>
      </c>
      <c r="AC105" s="1001">
        <v>11</v>
      </c>
      <c r="AD105" s="974">
        <f t="shared" si="33"/>
        <v>1.7272727272727273</v>
      </c>
      <c r="AE105" s="975">
        <v>23.45</v>
      </c>
      <c r="AF105" s="976">
        <f t="shared" si="34"/>
        <v>40.50454545454545</v>
      </c>
      <c r="AG105" s="1030" t="s">
        <v>128</v>
      </c>
      <c r="AH105" s="1007">
        <f t="shared" si="35"/>
        <v>40.50454545454545</v>
      </c>
      <c r="AI105" s="978">
        <f t="shared" si="36"/>
        <v>1.7272727272727273</v>
      </c>
      <c r="AJ105" s="982">
        <f t="shared" si="37"/>
        <v>19</v>
      </c>
      <c r="AK105" s="1133"/>
      <c r="AL105" s="1087"/>
      <c r="AM105" s="1090"/>
    </row>
    <row r="106" spans="1:39">
      <c r="A106" s="999">
        <v>45567</v>
      </c>
      <c r="B106" s="164" t="s">
        <v>442</v>
      </c>
      <c r="C106" s="164" t="s">
        <v>111</v>
      </c>
      <c r="D106" s="162" t="s">
        <v>464</v>
      </c>
      <c r="E106" s="969" t="s">
        <v>282</v>
      </c>
      <c r="F106" s="1000">
        <v>112564</v>
      </c>
      <c r="G106" s="1000"/>
      <c r="H106" s="1000">
        <v>112576</v>
      </c>
      <c r="I106" s="1000"/>
      <c r="J106" s="971">
        <f t="shared" si="25"/>
        <v>12</v>
      </c>
      <c r="K106" s="1000">
        <v>112576</v>
      </c>
      <c r="L106" s="541">
        <f t="shared" si="26"/>
        <v>0</v>
      </c>
      <c r="M106" s="1000">
        <v>112590</v>
      </c>
      <c r="N106" s="1000"/>
      <c r="O106" s="541">
        <f t="shared" si="28"/>
        <v>14</v>
      </c>
      <c r="P106" s="541">
        <f t="shared" si="29"/>
        <v>14</v>
      </c>
      <c r="Q106" s="1000">
        <v>112600</v>
      </c>
      <c r="R106" s="1000"/>
      <c r="S106" s="971">
        <f t="shared" si="27"/>
        <v>10</v>
      </c>
      <c r="T106" s="542">
        <f t="shared" si="30"/>
        <v>36</v>
      </c>
      <c r="U106" s="542"/>
      <c r="V106" s="541">
        <f t="shared" si="31"/>
        <v>14</v>
      </c>
      <c r="W106" s="543">
        <f t="shared" si="32"/>
        <v>22</v>
      </c>
      <c r="X106" s="972" t="s">
        <v>553</v>
      </c>
      <c r="Y106" s="972" t="s">
        <v>554</v>
      </c>
      <c r="Z106" s="972" t="s">
        <v>29</v>
      </c>
      <c r="AA106" s="972">
        <v>2023</v>
      </c>
      <c r="AB106" s="968" t="s">
        <v>30</v>
      </c>
      <c r="AC106" s="1001">
        <v>11</v>
      </c>
      <c r="AD106" s="974">
        <f t="shared" si="33"/>
        <v>3.2727272727272729</v>
      </c>
      <c r="AE106" s="975">
        <v>23.45</v>
      </c>
      <c r="AF106" s="976">
        <f t="shared" si="34"/>
        <v>76.74545454545455</v>
      </c>
      <c r="AG106" s="1030" t="s">
        <v>128</v>
      </c>
      <c r="AH106" s="1007">
        <f t="shared" si="35"/>
        <v>76.74545454545455</v>
      </c>
      <c r="AI106" s="978">
        <f t="shared" si="36"/>
        <v>3.2727272727272729</v>
      </c>
      <c r="AJ106" s="982">
        <f t="shared" si="37"/>
        <v>36</v>
      </c>
      <c r="AK106" s="1133"/>
      <c r="AL106" s="1087"/>
      <c r="AM106" s="1090"/>
    </row>
    <row r="107" spans="1:39">
      <c r="A107" s="999">
        <v>45567</v>
      </c>
      <c r="B107" s="164" t="s">
        <v>442</v>
      </c>
      <c r="C107" s="164" t="s">
        <v>111</v>
      </c>
      <c r="D107" s="162" t="s">
        <v>465</v>
      </c>
      <c r="E107" s="969" t="s">
        <v>283</v>
      </c>
      <c r="F107" s="1000">
        <v>112600</v>
      </c>
      <c r="G107" s="1000"/>
      <c r="H107" s="1000">
        <v>112610</v>
      </c>
      <c r="I107" s="1000"/>
      <c r="J107" s="971">
        <f t="shared" si="25"/>
        <v>10</v>
      </c>
      <c r="K107" s="1000">
        <v>112610</v>
      </c>
      <c r="L107" s="541">
        <f t="shared" si="26"/>
        <v>0</v>
      </c>
      <c r="M107" s="1000">
        <v>112624</v>
      </c>
      <c r="N107" s="1000"/>
      <c r="O107" s="541">
        <f t="shared" si="28"/>
        <v>14</v>
      </c>
      <c r="P107" s="541">
        <f t="shared" si="29"/>
        <v>14</v>
      </c>
      <c r="Q107" s="1000">
        <v>112638</v>
      </c>
      <c r="R107" s="1000"/>
      <c r="S107" s="971">
        <f t="shared" si="27"/>
        <v>14</v>
      </c>
      <c r="T107" s="542">
        <f t="shared" si="30"/>
        <v>38</v>
      </c>
      <c r="U107" s="542"/>
      <c r="V107" s="541">
        <f t="shared" si="31"/>
        <v>14</v>
      </c>
      <c r="W107" s="543">
        <f t="shared" si="32"/>
        <v>24</v>
      </c>
      <c r="X107" s="972" t="s">
        <v>553</v>
      </c>
      <c r="Y107" s="972" t="s">
        <v>554</v>
      </c>
      <c r="Z107" s="972" t="s">
        <v>29</v>
      </c>
      <c r="AA107" s="972">
        <v>2023</v>
      </c>
      <c r="AB107" s="968" t="s">
        <v>30</v>
      </c>
      <c r="AC107" s="1001">
        <v>11</v>
      </c>
      <c r="AD107" s="974">
        <f t="shared" si="33"/>
        <v>3.4545454545454546</v>
      </c>
      <c r="AE107" s="975">
        <v>23.45</v>
      </c>
      <c r="AF107" s="976">
        <f t="shared" si="34"/>
        <v>81.009090909090901</v>
      </c>
      <c r="AG107" s="1030" t="s">
        <v>128</v>
      </c>
      <c r="AH107" s="1007">
        <f t="shared" si="35"/>
        <v>81.009090909090901</v>
      </c>
      <c r="AI107" s="978">
        <f t="shared" si="36"/>
        <v>3.4545454545454546</v>
      </c>
      <c r="AJ107" s="982">
        <f t="shared" si="37"/>
        <v>38</v>
      </c>
      <c r="AK107" s="1133"/>
      <c r="AL107" s="1087"/>
      <c r="AM107" s="1090"/>
    </row>
    <row r="108" spans="1:39">
      <c r="A108" s="999">
        <v>45568</v>
      </c>
      <c r="B108" s="164" t="s">
        <v>442</v>
      </c>
      <c r="C108" s="164" t="s">
        <v>111</v>
      </c>
      <c r="D108" s="162" t="s">
        <v>464</v>
      </c>
      <c r="E108" s="969" t="s">
        <v>282</v>
      </c>
      <c r="F108" s="1000">
        <v>112638</v>
      </c>
      <c r="G108" s="1000"/>
      <c r="H108" s="1000">
        <v>112650</v>
      </c>
      <c r="I108" s="1000"/>
      <c r="J108" s="971">
        <f t="shared" si="25"/>
        <v>12</v>
      </c>
      <c r="K108" s="1000">
        <v>112650</v>
      </c>
      <c r="L108" s="541">
        <f t="shared" si="26"/>
        <v>0</v>
      </c>
      <c r="M108" s="1000">
        <v>112664</v>
      </c>
      <c r="N108" s="1000"/>
      <c r="O108" s="541">
        <f t="shared" si="28"/>
        <v>14</v>
      </c>
      <c r="P108" s="541">
        <f t="shared" si="29"/>
        <v>14</v>
      </c>
      <c r="Q108" s="1000">
        <v>112674</v>
      </c>
      <c r="R108" s="1000"/>
      <c r="S108" s="971">
        <f t="shared" si="27"/>
        <v>10</v>
      </c>
      <c r="T108" s="542">
        <f t="shared" si="30"/>
        <v>36</v>
      </c>
      <c r="U108" s="542"/>
      <c r="V108" s="541">
        <f t="shared" si="31"/>
        <v>14</v>
      </c>
      <c r="W108" s="543">
        <f t="shared" si="32"/>
        <v>22</v>
      </c>
      <c r="X108" s="972" t="s">
        <v>553</v>
      </c>
      <c r="Y108" s="972" t="s">
        <v>554</v>
      </c>
      <c r="Z108" s="972" t="s">
        <v>29</v>
      </c>
      <c r="AA108" s="972">
        <v>2023</v>
      </c>
      <c r="AB108" s="968" t="s">
        <v>30</v>
      </c>
      <c r="AC108" s="1001">
        <v>11</v>
      </c>
      <c r="AD108" s="974">
        <f t="shared" si="33"/>
        <v>3.2727272727272729</v>
      </c>
      <c r="AE108" s="975">
        <v>23.45</v>
      </c>
      <c r="AF108" s="976">
        <f t="shared" si="34"/>
        <v>76.74545454545455</v>
      </c>
      <c r="AG108" s="1030" t="s">
        <v>128</v>
      </c>
      <c r="AH108" s="1007">
        <f t="shared" si="35"/>
        <v>76.74545454545455</v>
      </c>
      <c r="AI108" s="978">
        <f t="shared" si="36"/>
        <v>3.2727272727272729</v>
      </c>
      <c r="AJ108" s="982">
        <f t="shared" si="37"/>
        <v>36</v>
      </c>
      <c r="AK108" s="1133"/>
      <c r="AL108" s="1087"/>
      <c r="AM108" s="1090"/>
    </row>
    <row r="109" spans="1:39">
      <c r="A109" s="999">
        <v>45568</v>
      </c>
      <c r="B109" s="164" t="s">
        <v>442</v>
      </c>
      <c r="C109" s="164" t="s">
        <v>111</v>
      </c>
      <c r="D109" s="162" t="s">
        <v>465</v>
      </c>
      <c r="E109" s="969" t="s">
        <v>283</v>
      </c>
      <c r="F109" s="1000">
        <v>112674</v>
      </c>
      <c r="G109" s="1000"/>
      <c r="H109" s="1000">
        <v>112684</v>
      </c>
      <c r="I109" s="1000"/>
      <c r="J109" s="971">
        <f t="shared" si="25"/>
        <v>10</v>
      </c>
      <c r="K109" s="1000">
        <v>112684</v>
      </c>
      <c r="L109" s="541">
        <f t="shared" si="26"/>
        <v>0</v>
      </c>
      <c r="M109" s="1000">
        <v>112696</v>
      </c>
      <c r="N109" s="1000"/>
      <c r="O109" s="541">
        <f t="shared" si="28"/>
        <v>12</v>
      </c>
      <c r="P109" s="541">
        <f t="shared" si="29"/>
        <v>12</v>
      </c>
      <c r="Q109" s="1000">
        <v>112710</v>
      </c>
      <c r="R109" s="1000"/>
      <c r="S109" s="971">
        <f t="shared" si="27"/>
        <v>14</v>
      </c>
      <c r="T109" s="542">
        <f t="shared" si="30"/>
        <v>36</v>
      </c>
      <c r="U109" s="542"/>
      <c r="V109" s="541">
        <f t="shared" si="31"/>
        <v>12</v>
      </c>
      <c r="W109" s="543">
        <f t="shared" si="32"/>
        <v>24</v>
      </c>
      <c r="X109" s="972" t="s">
        <v>553</v>
      </c>
      <c r="Y109" s="972" t="s">
        <v>554</v>
      </c>
      <c r="Z109" s="972" t="s">
        <v>29</v>
      </c>
      <c r="AA109" s="972">
        <v>2023</v>
      </c>
      <c r="AB109" s="968" t="s">
        <v>30</v>
      </c>
      <c r="AC109" s="1001">
        <v>11</v>
      </c>
      <c r="AD109" s="974">
        <f t="shared" si="33"/>
        <v>3.2727272727272729</v>
      </c>
      <c r="AE109" s="975">
        <v>23.45</v>
      </c>
      <c r="AF109" s="976">
        <f t="shared" si="34"/>
        <v>76.74545454545455</v>
      </c>
      <c r="AG109" s="1030" t="s">
        <v>128</v>
      </c>
      <c r="AH109" s="1007">
        <f t="shared" si="35"/>
        <v>76.74545454545455</v>
      </c>
      <c r="AI109" s="978">
        <f t="shared" si="36"/>
        <v>3.2727272727272729</v>
      </c>
      <c r="AJ109" s="982">
        <f t="shared" si="37"/>
        <v>36</v>
      </c>
      <c r="AK109" s="1133"/>
      <c r="AL109" s="1087"/>
      <c r="AM109" s="1090"/>
    </row>
    <row r="110" spans="1:39">
      <c r="A110" s="999">
        <v>45569</v>
      </c>
      <c r="B110" s="164" t="s">
        <v>442</v>
      </c>
      <c r="C110" s="164" t="s">
        <v>111</v>
      </c>
      <c r="D110" s="162" t="s">
        <v>464</v>
      </c>
      <c r="E110" s="969" t="s">
        <v>282</v>
      </c>
      <c r="F110" s="1000">
        <v>112710</v>
      </c>
      <c r="G110" s="1000"/>
      <c r="H110" s="1000">
        <v>112722</v>
      </c>
      <c r="I110" s="1000"/>
      <c r="J110" s="971">
        <f t="shared" si="25"/>
        <v>12</v>
      </c>
      <c r="K110" s="1000">
        <v>112722</v>
      </c>
      <c r="L110" s="541">
        <f t="shared" si="26"/>
        <v>0</v>
      </c>
      <c r="M110" s="1000">
        <v>112734</v>
      </c>
      <c r="N110" s="1000"/>
      <c r="O110" s="541">
        <f t="shared" si="28"/>
        <v>12</v>
      </c>
      <c r="P110" s="541">
        <f t="shared" si="29"/>
        <v>12</v>
      </c>
      <c r="Q110" s="1000">
        <v>112744</v>
      </c>
      <c r="R110" s="1000"/>
      <c r="S110" s="971">
        <f t="shared" si="27"/>
        <v>10</v>
      </c>
      <c r="T110" s="542">
        <f t="shared" si="30"/>
        <v>34</v>
      </c>
      <c r="U110" s="542"/>
      <c r="V110" s="541">
        <f t="shared" si="31"/>
        <v>12</v>
      </c>
      <c r="W110" s="543">
        <f t="shared" si="32"/>
        <v>22</v>
      </c>
      <c r="X110" s="972" t="s">
        <v>553</v>
      </c>
      <c r="Y110" s="972" t="s">
        <v>554</v>
      </c>
      <c r="Z110" s="972" t="s">
        <v>29</v>
      </c>
      <c r="AA110" s="972">
        <v>2023</v>
      </c>
      <c r="AB110" s="968" t="s">
        <v>30</v>
      </c>
      <c r="AC110" s="1001">
        <v>11</v>
      </c>
      <c r="AD110" s="974">
        <f t="shared" si="33"/>
        <v>3.0909090909090908</v>
      </c>
      <c r="AE110" s="975">
        <v>23.45</v>
      </c>
      <c r="AF110" s="976">
        <f t="shared" si="34"/>
        <v>72.481818181818184</v>
      </c>
      <c r="AG110" s="1030" t="s">
        <v>128</v>
      </c>
      <c r="AH110" s="1007">
        <f t="shared" si="35"/>
        <v>72.481818181818184</v>
      </c>
      <c r="AI110" s="978">
        <f t="shared" si="36"/>
        <v>3.0909090909090908</v>
      </c>
      <c r="AJ110" s="982">
        <f t="shared" si="37"/>
        <v>34</v>
      </c>
      <c r="AK110" s="1133"/>
      <c r="AL110" s="1087"/>
      <c r="AM110" s="1090"/>
    </row>
    <row r="111" spans="1:39">
      <c r="A111" s="999">
        <v>45569</v>
      </c>
      <c r="B111" s="164" t="s">
        <v>442</v>
      </c>
      <c r="C111" s="164" t="s">
        <v>111</v>
      </c>
      <c r="D111" s="162" t="s">
        <v>465</v>
      </c>
      <c r="E111" s="969" t="s">
        <v>283</v>
      </c>
      <c r="F111" s="1000">
        <v>112744</v>
      </c>
      <c r="G111" s="1000"/>
      <c r="H111" s="1000">
        <v>112756</v>
      </c>
      <c r="I111" s="1000"/>
      <c r="J111" s="971">
        <f t="shared" si="25"/>
        <v>12</v>
      </c>
      <c r="K111" s="1000">
        <v>112756</v>
      </c>
      <c r="L111" s="541">
        <f t="shared" si="26"/>
        <v>0</v>
      </c>
      <c r="M111" s="1000">
        <v>112770</v>
      </c>
      <c r="N111" s="1000"/>
      <c r="O111" s="541">
        <f t="shared" si="28"/>
        <v>14</v>
      </c>
      <c r="P111" s="541">
        <f t="shared" si="29"/>
        <v>14</v>
      </c>
      <c r="Q111" s="1000">
        <v>112784</v>
      </c>
      <c r="R111" s="1000"/>
      <c r="S111" s="971">
        <f t="shared" si="27"/>
        <v>14</v>
      </c>
      <c r="T111" s="542">
        <f t="shared" si="30"/>
        <v>40</v>
      </c>
      <c r="U111" s="542"/>
      <c r="V111" s="541">
        <f t="shared" si="31"/>
        <v>14</v>
      </c>
      <c r="W111" s="543">
        <f t="shared" si="32"/>
        <v>26</v>
      </c>
      <c r="X111" s="972" t="s">
        <v>553</v>
      </c>
      <c r="Y111" s="972" t="s">
        <v>554</v>
      </c>
      <c r="Z111" s="972" t="s">
        <v>29</v>
      </c>
      <c r="AA111" s="972">
        <v>2023</v>
      </c>
      <c r="AB111" s="968" t="s">
        <v>30</v>
      </c>
      <c r="AC111" s="1001">
        <v>11</v>
      </c>
      <c r="AD111" s="974">
        <f t="shared" si="33"/>
        <v>3.6363636363636362</v>
      </c>
      <c r="AE111" s="975">
        <v>23.45</v>
      </c>
      <c r="AF111" s="976">
        <f t="shared" si="34"/>
        <v>85.272727272727266</v>
      </c>
      <c r="AG111" s="1030" t="s">
        <v>128</v>
      </c>
      <c r="AH111" s="1007">
        <f t="shared" si="35"/>
        <v>85.272727272727266</v>
      </c>
      <c r="AI111" s="978">
        <f t="shared" si="36"/>
        <v>3.6363636363636362</v>
      </c>
      <c r="AJ111" s="982">
        <f t="shared" si="37"/>
        <v>40</v>
      </c>
      <c r="AK111" s="1132" t="s">
        <v>439</v>
      </c>
      <c r="AL111" s="1088" t="s">
        <v>440</v>
      </c>
      <c r="AM111" s="1092" t="s">
        <v>2</v>
      </c>
    </row>
    <row r="112" spans="1:39">
      <c r="A112" s="999">
        <v>45572</v>
      </c>
      <c r="B112" s="164" t="s">
        <v>442</v>
      </c>
      <c r="C112" s="164" t="s">
        <v>111</v>
      </c>
      <c r="D112" s="162" t="s">
        <v>464</v>
      </c>
      <c r="E112" s="969" t="s">
        <v>282</v>
      </c>
      <c r="F112" s="1000">
        <v>112784</v>
      </c>
      <c r="G112" s="1000"/>
      <c r="H112" s="1000">
        <v>112798</v>
      </c>
      <c r="I112" s="1000"/>
      <c r="J112" s="971">
        <f t="shared" si="25"/>
        <v>14</v>
      </c>
      <c r="K112" s="1000">
        <v>112798</v>
      </c>
      <c r="L112" s="541">
        <f t="shared" si="26"/>
        <v>0</v>
      </c>
      <c r="M112" s="1000">
        <v>112816</v>
      </c>
      <c r="N112" s="1000"/>
      <c r="O112" s="541">
        <f t="shared" si="28"/>
        <v>18</v>
      </c>
      <c r="P112" s="541">
        <f t="shared" si="29"/>
        <v>18</v>
      </c>
      <c r="Q112" s="1000">
        <v>112826</v>
      </c>
      <c r="R112" s="1000"/>
      <c r="S112" s="971">
        <f t="shared" si="27"/>
        <v>10</v>
      </c>
      <c r="T112" s="542">
        <f t="shared" si="30"/>
        <v>42</v>
      </c>
      <c r="U112" s="542"/>
      <c r="V112" s="541">
        <f t="shared" si="31"/>
        <v>18</v>
      </c>
      <c r="W112" s="543">
        <f t="shared" si="32"/>
        <v>24</v>
      </c>
      <c r="X112" s="972" t="s">
        <v>553</v>
      </c>
      <c r="Y112" s="972" t="s">
        <v>554</v>
      </c>
      <c r="Z112" s="972" t="s">
        <v>29</v>
      </c>
      <c r="AA112" s="972">
        <v>2023</v>
      </c>
      <c r="AB112" s="968" t="s">
        <v>30</v>
      </c>
      <c r="AC112" s="1001">
        <v>11</v>
      </c>
      <c r="AD112" s="974">
        <f t="shared" si="33"/>
        <v>3.8181818181818183</v>
      </c>
      <c r="AE112" s="975">
        <v>23.45</v>
      </c>
      <c r="AF112" s="976">
        <f t="shared" si="34"/>
        <v>89.536363636363632</v>
      </c>
      <c r="AG112" s="1030" t="s">
        <v>128</v>
      </c>
      <c r="AH112" s="1007">
        <f t="shared" si="35"/>
        <v>89.536363636363632</v>
      </c>
      <c r="AI112" s="978">
        <f t="shared" si="36"/>
        <v>3.8181818181818183</v>
      </c>
      <c r="AJ112" s="982">
        <f t="shared" si="37"/>
        <v>42</v>
      </c>
      <c r="AK112" s="1107">
        <v>599</v>
      </c>
      <c r="AL112" s="1067">
        <v>600</v>
      </c>
      <c r="AM112" s="1075">
        <v>45574</v>
      </c>
    </row>
    <row r="113" spans="1:39">
      <c r="A113" s="999">
        <v>45572</v>
      </c>
      <c r="B113" s="164" t="s">
        <v>442</v>
      </c>
      <c r="C113" s="164" t="s">
        <v>111</v>
      </c>
      <c r="D113" s="162" t="s">
        <v>465</v>
      </c>
      <c r="E113" s="969" t="s">
        <v>283</v>
      </c>
      <c r="F113" s="1000">
        <v>112826</v>
      </c>
      <c r="G113" s="1000"/>
      <c r="H113" s="1000">
        <v>112836</v>
      </c>
      <c r="I113" s="1000"/>
      <c r="J113" s="971">
        <f t="shared" si="25"/>
        <v>10</v>
      </c>
      <c r="K113" s="1000">
        <v>112836</v>
      </c>
      <c r="L113" s="541">
        <f t="shared" si="26"/>
        <v>0</v>
      </c>
      <c r="M113" s="1000">
        <v>112852</v>
      </c>
      <c r="N113" s="1000"/>
      <c r="O113" s="541">
        <f t="shared" si="28"/>
        <v>16</v>
      </c>
      <c r="P113" s="541">
        <f t="shared" si="29"/>
        <v>16</v>
      </c>
      <c r="Q113" s="1000">
        <v>112866</v>
      </c>
      <c r="R113" s="1000"/>
      <c r="S113" s="971">
        <f t="shared" si="27"/>
        <v>14</v>
      </c>
      <c r="T113" s="542">
        <f t="shared" si="30"/>
        <v>40</v>
      </c>
      <c r="U113" s="542"/>
      <c r="V113" s="541">
        <f t="shared" si="31"/>
        <v>16</v>
      </c>
      <c r="W113" s="543">
        <f t="shared" si="32"/>
        <v>24</v>
      </c>
      <c r="X113" s="972" t="s">
        <v>553</v>
      </c>
      <c r="Y113" s="972" t="s">
        <v>554</v>
      </c>
      <c r="Z113" s="972" t="s">
        <v>29</v>
      </c>
      <c r="AA113" s="972">
        <v>2023</v>
      </c>
      <c r="AB113" s="968" t="s">
        <v>30</v>
      </c>
      <c r="AC113" s="1001">
        <v>11</v>
      </c>
      <c r="AD113" s="974">
        <f t="shared" si="33"/>
        <v>3.6363636363636362</v>
      </c>
      <c r="AE113" s="975">
        <v>23.45</v>
      </c>
      <c r="AF113" s="976">
        <f t="shared" si="34"/>
        <v>85.272727272727266</v>
      </c>
      <c r="AG113" s="1030" t="s">
        <v>128</v>
      </c>
      <c r="AH113" s="1007">
        <f t="shared" si="35"/>
        <v>85.272727272727266</v>
      </c>
      <c r="AI113" s="978">
        <f t="shared" si="36"/>
        <v>3.6363636363636362</v>
      </c>
      <c r="AJ113" s="982">
        <f t="shared" si="37"/>
        <v>40</v>
      </c>
      <c r="AK113" s="1133"/>
      <c r="AL113" s="1087"/>
      <c r="AM113" s="1090"/>
    </row>
    <row r="114" spans="1:39">
      <c r="A114" s="999">
        <v>45573</v>
      </c>
      <c r="B114" s="164" t="s">
        <v>442</v>
      </c>
      <c r="C114" s="164" t="s">
        <v>111</v>
      </c>
      <c r="D114" s="162" t="s">
        <v>464</v>
      </c>
      <c r="E114" s="969" t="s">
        <v>282</v>
      </c>
      <c r="F114" s="1000">
        <v>112866</v>
      </c>
      <c r="G114" s="1000"/>
      <c r="H114" s="1000">
        <v>112878</v>
      </c>
      <c r="I114" s="1000"/>
      <c r="J114" s="971">
        <f t="shared" si="25"/>
        <v>12</v>
      </c>
      <c r="K114" s="1000">
        <v>112878</v>
      </c>
      <c r="L114" s="541">
        <f t="shared" si="26"/>
        <v>0</v>
      </c>
      <c r="M114" s="1000">
        <v>112892</v>
      </c>
      <c r="N114" s="1000"/>
      <c r="O114" s="541">
        <f t="shared" si="28"/>
        <v>14</v>
      </c>
      <c r="P114" s="541">
        <f t="shared" si="29"/>
        <v>14</v>
      </c>
      <c r="Q114" s="1000">
        <v>112902</v>
      </c>
      <c r="R114" s="1000"/>
      <c r="S114" s="971">
        <f t="shared" si="27"/>
        <v>10</v>
      </c>
      <c r="T114" s="542">
        <f t="shared" si="30"/>
        <v>36</v>
      </c>
      <c r="U114" s="542"/>
      <c r="V114" s="541">
        <f t="shared" si="31"/>
        <v>14</v>
      </c>
      <c r="W114" s="543">
        <f t="shared" si="32"/>
        <v>22</v>
      </c>
      <c r="X114" s="972" t="s">
        <v>553</v>
      </c>
      <c r="Y114" s="972" t="s">
        <v>554</v>
      </c>
      <c r="Z114" s="972" t="s">
        <v>29</v>
      </c>
      <c r="AA114" s="972">
        <v>2023</v>
      </c>
      <c r="AB114" s="968" t="s">
        <v>30</v>
      </c>
      <c r="AC114" s="1001">
        <v>11</v>
      </c>
      <c r="AD114" s="974">
        <f t="shared" si="33"/>
        <v>3.2727272727272729</v>
      </c>
      <c r="AE114" s="975">
        <v>23.45</v>
      </c>
      <c r="AF114" s="976">
        <f t="shared" si="34"/>
        <v>76.74545454545455</v>
      </c>
      <c r="AG114" s="1030" t="s">
        <v>128</v>
      </c>
      <c r="AH114" s="1007">
        <f t="shared" si="35"/>
        <v>76.74545454545455</v>
      </c>
      <c r="AI114" s="978">
        <f t="shared" si="36"/>
        <v>3.2727272727272729</v>
      </c>
      <c r="AJ114" s="982">
        <f t="shared" si="37"/>
        <v>36</v>
      </c>
      <c r="AK114" s="1133"/>
      <c r="AL114" s="1087"/>
      <c r="AM114" s="1090"/>
    </row>
    <row r="115" spans="1:39">
      <c r="A115" s="999">
        <v>45573</v>
      </c>
      <c r="B115" s="164" t="s">
        <v>442</v>
      </c>
      <c r="C115" s="164" t="s">
        <v>111</v>
      </c>
      <c r="D115" s="162" t="s">
        <v>465</v>
      </c>
      <c r="E115" s="969" t="s">
        <v>283</v>
      </c>
      <c r="F115" s="1000">
        <v>112902</v>
      </c>
      <c r="G115" s="1000"/>
      <c r="H115" s="1000">
        <v>112912</v>
      </c>
      <c r="I115" s="1000"/>
      <c r="J115" s="971">
        <f t="shared" si="25"/>
        <v>10</v>
      </c>
      <c r="K115" s="1000">
        <v>112912</v>
      </c>
      <c r="L115" s="541">
        <f t="shared" si="26"/>
        <v>0</v>
      </c>
      <c r="M115" s="1000">
        <v>112926</v>
      </c>
      <c r="N115" s="1000"/>
      <c r="O115" s="541">
        <f t="shared" si="28"/>
        <v>14</v>
      </c>
      <c r="P115" s="541">
        <f t="shared" si="29"/>
        <v>14</v>
      </c>
      <c r="Q115" s="1000">
        <v>112940</v>
      </c>
      <c r="R115" s="1000"/>
      <c r="S115" s="971">
        <f t="shared" si="27"/>
        <v>14</v>
      </c>
      <c r="T115" s="542">
        <f t="shared" si="30"/>
        <v>38</v>
      </c>
      <c r="U115" s="542"/>
      <c r="V115" s="541">
        <f t="shared" si="31"/>
        <v>14</v>
      </c>
      <c r="W115" s="543">
        <f t="shared" si="32"/>
        <v>24</v>
      </c>
      <c r="X115" s="972" t="s">
        <v>553</v>
      </c>
      <c r="Y115" s="972" t="s">
        <v>554</v>
      </c>
      <c r="Z115" s="972" t="s">
        <v>29</v>
      </c>
      <c r="AA115" s="972">
        <v>2023</v>
      </c>
      <c r="AB115" s="968" t="s">
        <v>30</v>
      </c>
      <c r="AC115" s="1001">
        <v>11</v>
      </c>
      <c r="AD115" s="974">
        <f t="shared" si="33"/>
        <v>3.4545454545454546</v>
      </c>
      <c r="AE115" s="975">
        <v>23.45</v>
      </c>
      <c r="AF115" s="976">
        <f t="shared" si="34"/>
        <v>81.009090909090901</v>
      </c>
      <c r="AG115" s="1030" t="s">
        <v>128</v>
      </c>
      <c r="AH115" s="1007">
        <f t="shared" si="35"/>
        <v>81.009090909090901</v>
      </c>
      <c r="AI115" s="978">
        <f t="shared" si="36"/>
        <v>3.4545454545454546</v>
      </c>
      <c r="AJ115" s="982">
        <f t="shared" si="37"/>
        <v>38</v>
      </c>
      <c r="AK115" s="1133"/>
      <c r="AL115" s="1087"/>
      <c r="AM115" s="1090"/>
    </row>
    <row r="116" spans="1:39">
      <c r="A116" s="999">
        <v>45574</v>
      </c>
      <c r="B116" s="164" t="s">
        <v>442</v>
      </c>
      <c r="C116" s="164" t="s">
        <v>111</v>
      </c>
      <c r="D116" s="162" t="s">
        <v>464</v>
      </c>
      <c r="E116" s="969" t="s">
        <v>282</v>
      </c>
      <c r="F116" s="1000">
        <v>112940</v>
      </c>
      <c r="G116" s="1000"/>
      <c r="H116" s="1000">
        <v>112954</v>
      </c>
      <c r="I116" s="1000"/>
      <c r="J116" s="971">
        <f t="shared" si="25"/>
        <v>14</v>
      </c>
      <c r="K116" s="1000">
        <v>112954</v>
      </c>
      <c r="L116" s="541">
        <f t="shared" si="26"/>
        <v>0</v>
      </c>
      <c r="M116" s="1000">
        <v>112970</v>
      </c>
      <c r="N116" s="1000"/>
      <c r="O116" s="541">
        <f t="shared" si="28"/>
        <v>16</v>
      </c>
      <c r="P116" s="541">
        <f t="shared" si="29"/>
        <v>16</v>
      </c>
      <c r="Q116" s="1000">
        <v>112980</v>
      </c>
      <c r="R116" s="1000"/>
      <c r="S116" s="971">
        <f t="shared" si="27"/>
        <v>10</v>
      </c>
      <c r="T116" s="542">
        <f t="shared" si="30"/>
        <v>40</v>
      </c>
      <c r="U116" s="542"/>
      <c r="V116" s="541">
        <f t="shared" si="31"/>
        <v>16</v>
      </c>
      <c r="W116" s="543">
        <f t="shared" si="32"/>
        <v>24</v>
      </c>
      <c r="X116" s="972" t="s">
        <v>553</v>
      </c>
      <c r="Y116" s="972" t="s">
        <v>554</v>
      </c>
      <c r="Z116" s="972" t="s">
        <v>29</v>
      </c>
      <c r="AA116" s="972">
        <v>2023</v>
      </c>
      <c r="AB116" s="968" t="s">
        <v>30</v>
      </c>
      <c r="AC116" s="1001">
        <v>11</v>
      </c>
      <c r="AD116" s="974">
        <f t="shared" si="33"/>
        <v>3.6363636363636362</v>
      </c>
      <c r="AE116" s="975">
        <v>23.45</v>
      </c>
      <c r="AF116" s="976">
        <f t="shared" si="34"/>
        <v>85.272727272727266</v>
      </c>
      <c r="AG116" s="1030" t="s">
        <v>128</v>
      </c>
      <c r="AH116" s="1007">
        <f t="shared" si="35"/>
        <v>85.272727272727266</v>
      </c>
      <c r="AI116" s="978">
        <f t="shared" si="36"/>
        <v>3.6363636363636362</v>
      </c>
      <c r="AJ116" s="982">
        <f t="shared" si="37"/>
        <v>40</v>
      </c>
      <c r="AK116" s="1133"/>
      <c r="AL116" s="1087"/>
      <c r="AM116" s="1090"/>
    </row>
    <row r="117" spans="1:39">
      <c r="A117" s="999">
        <v>45574</v>
      </c>
      <c r="B117" s="164" t="s">
        <v>442</v>
      </c>
      <c r="C117" s="164" t="s">
        <v>111</v>
      </c>
      <c r="D117" s="162" t="s">
        <v>465</v>
      </c>
      <c r="E117" s="969" t="s">
        <v>283</v>
      </c>
      <c r="F117" s="1000">
        <v>112980</v>
      </c>
      <c r="G117" s="1000"/>
      <c r="H117" s="1000">
        <v>112990</v>
      </c>
      <c r="I117" s="1000"/>
      <c r="J117" s="971">
        <f t="shared" si="25"/>
        <v>10</v>
      </c>
      <c r="K117" s="1000">
        <v>112990</v>
      </c>
      <c r="L117" s="541">
        <f t="shared" si="26"/>
        <v>0</v>
      </c>
      <c r="M117" s="1000">
        <v>113004</v>
      </c>
      <c r="N117" s="1000"/>
      <c r="O117" s="541">
        <f t="shared" si="28"/>
        <v>14</v>
      </c>
      <c r="P117" s="541">
        <f t="shared" si="29"/>
        <v>14</v>
      </c>
      <c r="Q117" s="1000">
        <v>113017</v>
      </c>
      <c r="R117" s="1000"/>
      <c r="S117" s="971">
        <f t="shared" si="27"/>
        <v>13</v>
      </c>
      <c r="T117" s="542">
        <f t="shared" si="30"/>
        <v>37</v>
      </c>
      <c r="U117" s="542"/>
      <c r="V117" s="541">
        <f t="shared" si="31"/>
        <v>14</v>
      </c>
      <c r="W117" s="543">
        <f t="shared" si="32"/>
        <v>23</v>
      </c>
      <c r="X117" s="972" t="s">
        <v>553</v>
      </c>
      <c r="Y117" s="972" t="s">
        <v>554</v>
      </c>
      <c r="Z117" s="972" t="s">
        <v>29</v>
      </c>
      <c r="AA117" s="972">
        <v>2023</v>
      </c>
      <c r="AB117" s="968" t="s">
        <v>30</v>
      </c>
      <c r="AC117" s="1001">
        <v>11</v>
      </c>
      <c r="AD117" s="974">
        <f t="shared" si="33"/>
        <v>3.3636363636363638</v>
      </c>
      <c r="AE117" s="975">
        <v>23.45</v>
      </c>
      <c r="AF117" s="976">
        <f t="shared" si="34"/>
        <v>78.877272727272725</v>
      </c>
      <c r="AG117" s="1030" t="s">
        <v>128</v>
      </c>
      <c r="AH117" s="1007">
        <f t="shared" si="35"/>
        <v>78.877272727272725</v>
      </c>
      <c r="AI117" s="978">
        <f t="shared" si="36"/>
        <v>3.3636363636363638</v>
      </c>
      <c r="AJ117" s="982">
        <f t="shared" si="37"/>
        <v>37</v>
      </c>
      <c r="AK117" s="1133"/>
      <c r="AL117" s="1087"/>
      <c r="AM117" s="1090"/>
    </row>
    <row r="118" spans="1:39">
      <c r="A118" s="999">
        <v>45575</v>
      </c>
      <c r="B118" s="164" t="s">
        <v>442</v>
      </c>
      <c r="C118" s="164" t="s">
        <v>111</v>
      </c>
      <c r="D118" s="162" t="s">
        <v>464</v>
      </c>
      <c r="E118" s="969" t="s">
        <v>282</v>
      </c>
      <c r="F118" s="1000">
        <v>113017</v>
      </c>
      <c r="G118" s="1000"/>
      <c r="H118" s="1000">
        <v>113031</v>
      </c>
      <c r="I118" s="1000"/>
      <c r="J118" s="971">
        <f t="shared" si="25"/>
        <v>14</v>
      </c>
      <c r="K118" s="1000">
        <v>113031</v>
      </c>
      <c r="L118" s="541">
        <f t="shared" si="26"/>
        <v>0</v>
      </c>
      <c r="M118" s="1000">
        <v>113047</v>
      </c>
      <c r="N118" s="1000"/>
      <c r="O118" s="541">
        <f t="shared" si="28"/>
        <v>16</v>
      </c>
      <c r="P118" s="541">
        <f t="shared" si="29"/>
        <v>16</v>
      </c>
      <c r="Q118" s="1000">
        <v>113057</v>
      </c>
      <c r="R118" s="1000"/>
      <c r="S118" s="971">
        <f t="shared" si="27"/>
        <v>10</v>
      </c>
      <c r="T118" s="542">
        <f t="shared" si="30"/>
        <v>40</v>
      </c>
      <c r="U118" s="542"/>
      <c r="V118" s="541">
        <f t="shared" si="31"/>
        <v>16</v>
      </c>
      <c r="W118" s="543">
        <f t="shared" si="32"/>
        <v>24</v>
      </c>
      <c r="X118" s="972" t="s">
        <v>553</v>
      </c>
      <c r="Y118" s="972" t="s">
        <v>554</v>
      </c>
      <c r="Z118" s="972" t="s">
        <v>29</v>
      </c>
      <c r="AA118" s="972">
        <v>2023</v>
      </c>
      <c r="AB118" s="968" t="s">
        <v>30</v>
      </c>
      <c r="AC118" s="1001">
        <v>11</v>
      </c>
      <c r="AD118" s="974">
        <f t="shared" si="33"/>
        <v>3.6363636363636362</v>
      </c>
      <c r="AE118" s="975">
        <v>23.45</v>
      </c>
      <c r="AF118" s="976">
        <f t="shared" si="34"/>
        <v>85.272727272727266</v>
      </c>
      <c r="AG118" s="1030" t="s">
        <v>128</v>
      </c>
      <c r="AH118" s="1007">
        <f t="shared" si="35"/>
        <v>85.272727272727266</v>
      </c>
      <c r="AI118" s="978">
        <f t="shared" si="36"/>
        <v>3.6363636363636362</v>
      </c>
      <c r="AJ118" s="982">
        <f t="shared" si="37"/>
        <v>40</v>
      </c>
      <c r="AK118" s="1133"/>
      <c r="AL118" s="1087"/>
      <c r="AM118" s="1090"/>
    </row>
    <row r="119" spans="1:39">
      <c r="A119" s="999">
        <v>45575</v>
      </c>
      <c r="B119" s="164" t="s">
        <v>442</v>
      </c>
      <c r="C119" s="164" t="s">
        <v>111</v>
      </c>
      <c r="D119" s="162" t="s">
        <v>465</v>
      </c>
      <c r="E119" s="969" t="s">
        <v>283</v>
      </c>
      <c r="F119" s="1000">
        <v>113057</v>
      </c>
      <c r="G119" s="1000"/>
      <c r="H119" s="1000">
        <v>113067</v>
      </c>
      <c r="I119" s="1000"/>
      <c r="J119" s="971">
        <f t="shared" si="25"/>
        <v>10</v>
      </c>
      <c r="K119" s="1000">
        <v>113067</v>
      </c>
      <c r="L119" s="541">
        <f t="shared" si="26"/>
        <v>0</v>
      </c>
      <c r="M119" s="1000">
        <v>113083</v>
      </c>
      <c r="N119" s="1000"/>
      <c r="O119" s="541">
        <f t="shared" si="28"/>
        <v>16</v>
      </c>
      <c r="P119" s="541">
        <f t="shared" si="29"/>
        <v>16</v>
      </c>
      <c r="Q119" s="1000">
        <v>113097</v>
      </c>
      <c r="R119" s="1000"/>
      <c r="S119" s="971">
        <f t="shared" si="27"/>
        <v>14</v>
      </c>
      <c r="T119" s="542">
        <f t="shared" si="30"/>
        <v>40</v>
      </c>
      <c r="U119" s="542"/>
      <c r="V119" s="541">
        <f t="shared" si="31"/>
        <v>16</v>
      </c>
      <c r="W119" s="543">
        <f t="shared" si="32"/>
        <v>24</v>
      </c>
      <c r="X119" s="972" t="s">
        <v>553</v>
      </c>
      <c r="Y119" s="972" t="s">
        <v>554</v>
      </c>
      <c r="Z119" s="972" t="s">
        <v>29</v>
      </c>
      <c r="AA119" s="972">
        <v>2023</v>
      </c>
      <c r="AB119" s="968" t="s">
        <v>30</v>
      </c>
      <c r="AC119" s="1001">
        <v>11</v>
      </c>
      <c r="AD119" s="974">
        <f t="shared" si="33"/>
        <v>3.6363636363636362</v>
      </c>
      <c r="AE119" s="975">
        <v>23.45</v>
      </c>
      <c r="AF119" s="976">
        <f t="shared" si="34"/>
        <v>85.272727272727266</v>
      </c>
      <c r="AG119" s="1030" t="s">
        <v>128</v>
      </c>
      <c r="AH119" s="1007">
        <f t="shared" si="35"/>
        <v>85.272727272727266</v>
      </c>
      <c r="AI119" s="978">
        <f t="shared" si="36"/>
        <v>3.6363636363636362</v>
      </c>
      <c r="AJ119" s="982">
        <f t="shared" si="37"/>
        <v>40</v>
      </c>
      <c r="AK119" s="1133"/>
      <c r="AL119" s="1087"/>
      <c r="AM119" s="1090"/>
    </row>
    <row r="120" spans="1:39">
      <c r="A120" s="999">
        <v>45576</v>
      </c>
      <c r="B120" s="164" t="s">
        <v>442</v>
      </c>
      <c r="C120" s="164" t="s">
        <v>111</v>
      </c>
      <c r="D120" s="162" t="s">
        <v>464</v>
      </c>
      <c r="E120" s="969" t="s">
        <v>282</v>
      </c>
      <c r="F120" s="1000">
        <v>113097</v>
      </c>
      <c r="G120" s="1000"/>
      <c r="H120" s="1000">
        <v>113111</v>
      </c>
      <c r="I120" s="1000"/>
      <c r="J120" s="971">
        <f t="shared" si="25"/>
        <v>14</v>
      </c>
      <c r="K120" s="1000">
        <v>113111</v>
      </c>
      <c r="L120" s="541">
        <f t="shared" si="26"/>
        <v>0</v>
      </c>
      <c r="M120" s="1000">
        <v>113127</v>
      </c>
      <c r="N120" s="1000"/>
      <c r="O120" s="541">
        <f t="shared" si="28"/>
        <v>16</v>
      </c>
      <c r="P120" s="541">
        <f t="shared" si="29"/>
        <v>16</v>
      </c>
      <c r="Q120" s="1000">
        <v>113137</v>
      </c>
      <c r="R120" s="1000"/>
      <c r="S120" s="971">
        <f t="shared" si="27"/>
        <v>10</v>
      </c>
      <c r="T120" s="542">
        <f t="shared" si="30"/>
        <v>40</v>
      </c>
      <c r="U120" s="542"/>
      <c r="V120" s="541">
        <f t="shared" si="31"/>
        <v>16</v>
      </c>
      <c r="W120" s="543">
        <f t="shared" si="32"/>
        <v>24</v>
      </c>
      <c r="X120" s="972" t="s">
        <v>553</v>
      </c>
      <c r="Y120" s="972" t="s">
        <v>554</v>
      </c>
      <c r="Z120" s="972" t="s">
        <v>29</v>
      </c>
      <c r="AA120" s="972">
        <v>2023</v>
      </c>
      <c r="AB120" s="968" t="s">
        <v>30</v>
      </c>
      <c r="AC120" s="1001">
        <v>11</v>
      </c>
      <c r="AD120" s="974">
        <f t="shared" si="33"/>
        <v>3.6363636363636362</v>
      </c>
      <c r="AE120" s="975">
        <v>23.45</v>
      </c>
      <c r="AF120" s="976">
        <f t="shared" si="34"/>
        <v>85.272727272727266</v>
      </c>
      <c r="AG120" s="1030" t="s">
        <v>128</v>
      </c>
      <c r="AH120" s="1007">
        <f t="shared" si="35"/>
        <v>85.272727272727266</v>
      </c>
      <c r="AI120" s="978">
        <f t="shared" si="36"/>
        <v>3.6363636363636362</v>
      </c>
      <c r="AJ120" s="982">
        <f t="shared" si="37"/>
        <v>40</v>
      </c>
      <c r="AK120" s="1133"/>
      <c r="AL120" s="1087"/>
      <c r="AM120" s="1090"/>
    </row>
    <row r="121" spans="1:39">
      <c r="A121" s="999">
        <v>45576</v>
      </c>
      <c r="B121" s="164" t="s">
        <v>442</v>
      </c>
      <c r="C121" s="164" t="s">
        <v>111</v>
      </c>
      <c r="D121" s="162" t="s">
        <v>465</v>
      </c>
      <c r="E121" s="969" t="s">
        <v>283</v>
      </c>
      <c r="F121" s="1000">
        <v>113137</v>
      </c>
      <c r="G121" s="1000"/>
      <c r="H121" s="1000">
        <v>113147</v>
      </c>
      <c r="I121" s="1000"/>
      <c r="J121" s="971">
        <f t="shared" si="25"/>
        <v>10</v>
      </c>
      <c r="K121" s="1000">
        <v>113147</v>
      </c>
      <c r="L121" s="541">
        <f t="shared" si="26"/>
        <v>0</v>
      </c>
      <c r="M121" s="1000">
        <v>113161</v>
      </c>
      <c r="N121" s="1000"/>
      <c r="O121" s="541">
        <f t="shared" si="28"/>
        <v>14</v>
      </c>
      <c r="P121" s="541">
        <f t="shared" si="29"/>
        <v>14</v>
      </c>
      <c r="Q121" s="1000">
        <v>113173</v>
      </c>
      <c r="R121" s="1000"/>
      <c r="S121" s="971">
        <f t="shared" si="27"/>
        <v>12</v>
      </c>
      <c r="T121" s="542">
        <f t="shared" si="30"/>
        <v>36</v>
      </c>
      <c r="U121" s="542"/>
      <c r="V121" s="541">
        <f t="shared" si="31"/>
        <v>14</v>
      </c>
      <c r="W121" s="543">
        <f t="shared" si="32"/>
        <v>22</v>
      </c>
      <c r="X121" s="972" t="s">
        <v>553</v>
      </c>
      <c r="Y121" s="972" t="s">
        <v>554</v>
      </c>
      <c r="Z121" s="972" t="s">
        <v>29</v>
      </c>
      <c r="AA121" s="972">
        <v>2023</v>
      </c>
      <c r="AB121" s="968" t="s">
        <v>30</v>
      </c>
      <c r="AC121" s="1001">
        <v>11</v>
      </c>
      <c r="AD121" s="974">
        <f t="shared" si="33"/>
        <v>3.2727272727272729</v>
      </c>
      <c r="AE121" s="975">
        <v>23.45</v>
      </c>
      <c r="AF121" s="976">
        <f t="shared" si="34"/>
        <v>76.74545454545455</v>
      </c>
      <c r="AG121" s="1030" t="s">
        <v>128</v>
      </c>
      <c r="AH121" s="1007">
        <f t="shared" si="35"/>
        <v>76.74545454545455</v>
      </c>
      <c r="AI121" s="978">
        <f t="shared" si="36"/>
        <v>3.2727272727272729</v>
      </c>
      <c r="AJ121" s="982">
        <f t="shared" si="37"/>
        <v>36</v>
      </c>
      <c r="AK121" s="1132" t="s">
        <v>439</v>
      </c>
      <c r="AL121" s="1088" t="s">
        <v>440</v>
      </c>
      <c r="AM121" s="1092" t="s">
        <v>2</v>
      </c>
    </row>
    <row r="122" spans="1:39">
      <c r="A122" s="999">
        <v>45579</v>
      </c>
      <c r="B122" s="164" t="s">
        <v>442</v>
      </c>
      <c r="C122" s="164" t="s">
        <v>111</v>
      </c>
      <c r="D122" s="162" t="s">
        <v>464</v>
      </c>
      <c r="E122" s="969" t="s">
        <v>282</v>
      </c>
      <c r="F122" s="1000">
        <v>113173</v>
      </c>
      <c r="G122" s="1000"/>
      <c r="H122" s="1000">
        <v>113187</v>
      </c>
      <c r="I122" s="1000"/>
      <c r="J122" s="971">
        <f t="shared" si="25"/>
        <v>14</v>
      </c>
      <c r="K122" s="1000">
        <v>113187</v>
      </c>
      <c r="L122" s="541">
        <f t="shared" si="26"/>
        <v>0</v>
      </c>
      <c r="M122" s="1000">
        <v>113203</v>
      </c>
      <c r="N122" s="1000"/>
      <c r="O122" s="541">
        <f t="shared" si="28"/>
        <v>16</v>
      </c>
      <c r="P122" s="541">
        <f t="shared" si="29"/>
        <v>16</v>
      </c>
      <c r="Q122" s="1000">
        <v>113213</v>
      </c>
      <c r="R122" s="1000"/>
      <c r="S122" s="971">
        <f t="shared" si="27"/>
        <v>10</v>
      </c>
      <c r="T122" s="542">
        <f t="shared" si="30"/>
        <v>40</v>
      </c>
      <c r="U122" s="542"/>
      <c r="V122" s="541">
        <f t="shared" si="31"/>
        <v>16</v>
      </c>
      <c r="W122" s="543">
        <f t="shared" si="32"/>
        <v>24</v>
      </c>
      <c r="X122" s="972" t="s">
        <v>553</v>
      </c>
      <c r="Y122" s="972" t="s">
        <v>554</v>
      </c>
      <c r="Z122" s="972" t="s">
        <v>29</v>
      </c>
      <c r="AA122" s="972">
        <v>2023</v>
      </c>
      <c r="AB122" s="968" t="s">
        <v>30</v>
      </c>
      <c r="AC122" s="1001">
        <v>11</v>
      </c>
      <c r="AD122" s="974">
        <f t="shared" si="33"/>
        <v>3.6363636363636362</v>
      </c>
      <c r="AE122" s="975">
        <v>23.45</v>
      </c>
      <c r="AF122" s="976">
        <f t="shared" si="34"/>
        <v>85.272727272727266</v>
      </c>
      <c r="AG122" s="1030" t="s">
        <v>128</v>
      </c>
      <c r="AH122" s="1007">
        <f t="shared" si="35"/>
        <v>85.272727272727266</v>
      </c>
      <c r="AI122" s="978">
        <f t="shared" si="36"/>
        <v>3.6363636363636362</v>
      </c>
      <c r="AJ122" s="982">
        <f t="shared" si="37"/>
        <v>40</v>
      </c>
      <c r="AK122" s="1107">
        <v>825</v>
      </c>
      <c r="AL122" s="1067">
        <v>800</v>
      </c>
      <c r="AM122" s="1075">
        <v>45580</v>
      </c>
    </row>
    <row r="123" spans="1:39">
      <c r="A123" s="999">
        <v>45579</v>
      </c>
      <c r="B123" s="164" t="s">
        <v>442</v>
      </c>
      <c r="C123" s="164" t="s">
        <v>111</v>
      </c>
      <c r="D123" s="162" t="s">
        <v>465</v>
      </c>
      <c r="E123" s="969" t="s">
        <v>283</v>
      </c>
      <c r="F123" s="1000">
        <v>113213</v>
      </c>
      <c r="G123" s="1000"/>
      <c r="H123" s="1000">
        <v>113223</v>
      </c>
      <c r="I123" s="1000"/>
      <c r="J123" s="971">
        <f t="shared" si="25"/>
        <v>10</v>
      </c>
      <c r="K123" s="1000">
        <v>113223</v>
      </c>
      <c r="L123" s="541">
        <f t="shared" si="26"/>
        <v>0</v>
      </c>
      <c r="M123" s="1000">
        <v>113237</v>
      </c>
      <c r="N123" s="1000"/>
      <c r="O123" s="541">
        <f t="shared" si="28"/>
        <v>14</v>
      </c>
      <c r="P123" s="541">
        <f t="shared" si="29"/>
        <v>14</v>
      </c>
      <c r="Q123" s="1000">
        <v>113251</v>
      </c>
      <c r="R123" s="1000"/>
      <c r="S123" s="971">
        <f t="shared" si="27"/>
        <v>14</v>
      </c>
      <c r="T123" s="542">
        <f t="shared" si="30"/>
        <v>38</v>
      </c>
      <c r="U123" s="542"/>
      <c r="V123" s="541">
        <f t="shared" si="31"/>
        <v>14</v>
      </c>
      <c r="W123" s="543">
        <f t="shared" si="32"/>
        <v>24</v>
      </c>
      <c r="X123" s="972" t="s">
        <v>553</v>
      </c>
      <c r="Y123" s="972" t="s">
        <v>554</v>
      </c>
      <c r="Z123" s="972" t="s">
        <v>29</v>
      </c>
      <c r="AA123" s="972">
        <v>2023</v>
      </c>
      <c r="AB123" s="968" t="s">
        <v>30</v>
      </c>
      <c r="AC123" s="1001">
        <v>11</v>
      </c>
      <c r="AD123" s="974">
        <f t="shared" si="33"/>
        <v>3.4545454545454546</v>
      </c>
      <c r="AE123" s="975">
        <v>23.45</v>
      </c>
      <c r="AF123" s="976">
        <f t="shared" si="34"/>
        <v>81.009090909090901</v>
      </c>
      <c r="AG123" s="1030" t="s">
        <v>128</v>
      </c>
      <c r="AH123" s="1007">
        <f t="shared" si="35"/>
        <v>81.009090909090901</v>
      </c>
      <c r="AI123" s="978">
        <f t="shared" si="36"/>
        <v>3.4545454545454546</v>
      </c>
      <c r="AJ123" s="982">
        <f t="shared" si="37"/>
        <v>38</v>
      </c>
      <c r="AK123" s="1133"/>
      <c r="AL123" s="1087"/>
      <c r="AM123" s="1090"/>
    </row>
    <row r="124" spans="1:39">
      <c r="A124" s="999">
        <v>45580</v>
      </c>
      <c r="B124" s="164" t="s">
        <v>442</v>
      </c>
      <c r="C124" s="164" t="s">
        <v>111</v>
      </c>
      <c r="D124" s="162" t="s">
        <v>464</v>
      </c>
      <c r="E124" s="969" t="s">
        <v>282</v>
      </c>
      <c r="F124" s="1000">
        <v>113251</v>
      </c>
      <c r="G124" s="1000"/>
      <c r="H124" s="1000">
        <v>113265</v>
      </c>
      <c r="I124" s="1000"/>
      <c r="J124" s="971">
        <f t="shared" si="25"/>
        <v>14</v>
      </c>
      <c r="K124" s="1000">
        <v>113265</v>
      </c>
      <c r="L124" s="541">
        <f t="shared" si="26"/>
        <v>0</v>
      </c>
      <c r="M124" s="1000">
        <v>113281</v>
      </c>
      <c r="N124" s="1000"/>
      <c r="O124" s="541">
        <f t="shared" si="28"/>
        <v>16</v>
      </c>
      <c r="P124" s="541">
        <f t="shared" si="29"/>
        <v>16</v>
      </c>
      <c r="Q124" s="1000">
        <v>113291</v>
      </c>
      <c r="R124" s="1000"/>
      <c r="S124" s="971">
        <f t="shared" si="27"/>
        <v>10</v>
      </c>
      <c r="T124" s="542">
        <f t="shared" si="30"/>
        <v>40</v>
      </c>
      <c r="U124" s="542"/>
      <c r="V124" s="541">
        <f t="shared" si="31"/>
        <v>16</v>
      </c>
      <c r="W124" s="543">
        <f t="shared" si="32"/>
        <v>24</v>
      </c>
      <c r="X124" s="972" t="s">
        <v>553</v>
      </c>
      <c r="Y124" s="972" t="s">
        <v>554</v>
      </c>
      <c r="Z124" s="972" t="s">
        <v>29</v>
      </c>
      <c r="AA124" s="972">
        <v>2023</v>
      </c>
      <c r="AB124" s="968" t="s">
        <v>30</v>
      </c>
      <c r="AC124" s="1001">
        <v>11</v>
      </c>
      <c r="AD124" s="974">
        <f t="shared" si="33"/>
        <v>3.6363636363636362</v>
      </c>
      <c r="AE124" s="975">
        <v>23.45</v>
      </c>
      <c r="AF124" s="976">
        <f t="shared" si="34"/>
        <v>85.272727272727266</v>
      </c>
      <c r="AG124" s="1030" t="s">
        <v>128</v>
      </c>
      <c r="AH124" s="1007">
        <f t="shared" si="35"/>
        <v>85.272727272727266</v>
      </c>
      <c r="AI124" s="978">
        <f t="shared" si="36"/>
        <v>3.6363636363636362</v>
      </c>
      <c r="AJ124" s="982">
        <f t="shared" si="37"/>
        <v>40</v>
      </c>
      <c r="AK124" s="1133"/>
      <c r="AL124" s="1087"/>
      <c r="AM124" s="1090"/>
    </row>
    <row r="125" spans="1:39">
      <c r="A125" s="999">
        <v>45580</v>
      </c>
      <c r="B125" s="164" t="s">
        <v>442</v>
      </c>
      <c r="C125" s="164" t="s">
        <v>111</v>
      </c>
      <c r="D125" s="162" t="s">
        <v>465</v>
      </c>
      <c r="E125" s="969" t="s">
        <v>283</v>
      </c>
      <c r="F125" s="1000">
        <v>113291</v>
      </c>
      <c r="G125" s="1000"/>
      <c r="H125" s="1000">
        <v>113301</v>
      </c>
      <c r="I125" s="1000"/>
      <c r="J125" s="971">
        <f t="shared" si="25"/>
        <v>10</v>
      </c>
      <c r="K125" s="1000">
        <v>113301</v>
      </c>
      <c r="L125" s="541">
        <f t="shared" si="26"/>
        <v>0</v>
      </c>
      <c r="M125" s="1000">
        <v>113316</v>
      </c>
      <c r="N125" s="1000"/>
      <c r="O125" s="541">
        <f t="shared" si="28"/>
        <v>15</v>
      </c>
      <c r="P125" s="541">
        <f t="shared" si="29"/>
        <v>15</v>
      </c>
      <c r="Q125" s="1000">
        <v>113330</v>
      </c>
      <c r="R125" s="1000"/>
      <c r="S125" s="971">
        <f t="shared" si="27"/>
        <v>14</v>
      </c>
      <c r="T125" s="542">
        <f t="shared" si="30"/>
        <v>39</v>
      </c>
      <c r="U125" s="542"/>
      <c r="V125" s="541">
        <f t="shared" si="31"/>
        <v>15</v>
      </c>
      <c r="W125" s="543">
        <f t="shared" si="32"/>
        <v>24</v>
      </c>
      <c r="X125" s="972" t="s">
        <v>553</v>
      </c>
      <c r="Y125" s="972" t="s">
        <v>554</v>
      </c>
      <c r="Z125" s="972" t="s">
        <v>29</v>
      </c>
      <c r="AA125" s="972">
        <v>2023</v>
      </c>
      <c r="AB125" s="968" t="s">
        <v>30</v>
      </c>
      <c r="AC125" s="1001">
        <v>11</v>
      </c>
      <c r="AD125" s="974">
        <f t="shared" si="33"/>
        <v>3.5454545454545454</v>
      </c>
      <c r="AE125" s="975">
        <v>23.45</v>
      </c>
      <c r="AF125" s="976">
        <f t="shared" si="34"/>
        <v>83.140909090909091</v>
      </c>
      <c r="AG125" s="1030" t="s">
        <v>128</v>
      </c>
      <c r="AH125" s="1007">
        <f t="shared" si="35"/>
        <v>83.140909090909091</v>
      </c>
      <c r="AI125" s="978">
        <f t="shared" si="36"/>
        <v>3.5454545454545454</v>
      </c>
      <c r="AJ125" s="982">
        <f t="shared" si="37"/>
        <v>39</v>
      </c>
      <c r="AK125" s="1133"/>
      <c r="AL125" s="1087"/>
      <c r="AM125" s="1090"/>
    </row>
    <row r="126" spans="1:39">
      <c r="A126" s="999">
        <v>45581</v>
      </c>
      <c r="B126" s="164" t="s">
        <v>442</v>
      </c>
      <c r="C126" s="164" t="s">
        <v>111</v>
      </c>
      <c r="D126" s="162" t="s">
        <v>464</v>
      </c>
      <c r="E126" s="969" t="s">
        <v>282</v>
      </c>
      <c r="F126" s="1000">
        <v>113330</v>
      </c>
      <c r="G126" s="1000"/>
      <c r="H126" s="1000">
        <v>113344</v>
      </c>
      <c r="I126" s="1000"/>
      <c r="J126" s="971">
        <f t="shared" si="25"/>
        <v>14</v>
      </c>
      <c r="K126" s="1000">
        <v>113344</v>
      </c>
      <c r="L126" s="541">
        <f t="shared" si="26"/>
        <v>0</v>
      </c>
      <c r="M126" s="1000">
        <v>113349</v>
      </c>
      <c r="N126" s="1000"/>
      <c r="O126" s="541">
        <f t="shared" si="28"/>
        <v>5</v>
      </c>
      <c r="P126" s="541">
        <f t="shared" si="29"/>
        <v>5</v>
      </c>
      <c r="Q126" s="1000">
        <v>113359</v>
      </c>
      <c r="R126" s="1000"/>
      <c r="S126" s="971">
        <f t="shared" si="27"/>
        <v>10</v>
      </c>
      <c r="T126" s="542">
        <f t="shared" si="30"/>
        <v>29</v>
      </c>
      <c r="U126" s="542"/>
      <c r="V126" s="541">
        <f t="shared" si="31"/>
        <v>5</v>
      </c>
      <c r="W126" s="543">
        <f t="shared" si="32"/>
        <v>24</v>
      </c>
      <c r="X126" s="972" t="s">
        <v>553</v>
      </c>
      <c r="Y126" s="972" t="s">
        <v>554</v>
      </c>
      <c r="Z126" s="972" t="s">
        <v>29</v>
      </c>
      <c r="AA126" s="972">
        <v>2023</v>
      </c>
      <c r="AB126" s="968" t="s">
        <v>30</v>
      </c>
      <c r="AC126" s="1001">
        <v>11</v>
      </c>
      <c r="AD126" s="974">
        <f t="shared" si="33"/>
        <v>2.6363636363636362</v>
      </c>
      <c r="AE126" s="975">
        <v>23.45</v>
      </c>
      <c r="AF126" s="976">
        <f t="shared" si="34"/>
        <v>61.822727272727271</v>
      </c>
      <c r="AG126" s="1030" t="s">
        <v>128</v>
      </c>
      <c r="AH126" s="1007">
        <f t="shared" si="35"/>
        <v>61.822727272727271</v>
      </c>
      <c r="AI126" s="978">
        <f t="shared" si="36"/>
        <v>2.6363636363636362</v>
      </c>
      <c r="AJ126" s="982">
        <f t="shared" si="37"/>
        <v>29</v>
      </c>
      <c r="AK126" s="1133"/>
      <c r="AL126" s="1087"/>
      <c r="AM126" s="1090"/>
    </row>
    <row r="127" spans="1:39">
      <c r="A127" s="999">
        <v>45581</v>
      </c>
      <c r="B127" s="164" t="s">
        <v>442</v>
      </c>
      <c r="C127" s="164" t="s">
        <v>111</v>
      </c>
      <c r="D127" s="162" t="s">
        <v>465</v>
      </c>
      <c r="E127" s="969" t="s">
        <v>283</v>
      </c>
      <c r="F127" s="1000">
        <v>113359</v>
      </c>
      <c r="G127" s="1000"/>
      <c r="H127" s="1000">
        <v>113369</v>
      </c>
      <c r="I127" s="1000"/>
      <c r="J127" s="971">
        <f t="shared" si="25"/>
        <v>10</v>
      </c>
      <c r="K127" s="1000">
        <v>113369</v>
      </c>
      <c r="L127" s="541">
        <f t="shared" si="26"/>
        <v>0</v>
      </c>
      <c r="M127" s="1000">
        <v>113384</v>
      </c>
      <c r="N127" s="1000"/>
      <c r="O127" s="541">
        <f t="shared" si="28"/>
        <v>15</v>
      </c>
      <c r="P127" s="541">
        <f t="shared" si="29"/>
        <v>15</v>
      </c>
      <c r="Q127" s="1000">
        <v>113398</v>
      </c>
      <c r="R127" s="1000"/>
      <c r="S127" s="971">
        <f t="shared" si="27"/>
        <v>14</v>
      </c>
      <c r="T127" s="542">
        <f t="shared" si="30"/>
        <v>39</v>
      </c>
      <c r="U127" s="542"/>
      <c r="V127" s="541">
        <f t="shared" si="31"/>
        <v>15</v>
      </c>
      <c r="W127" s="543">
        <f t="shared" si="32"/>
        <v>24</v>
      </c>
      <c r="X127" s="972" t="s">
        <v>553</v>
      </c>
      <c r="Y127" s="972" t="s">
        <v>554</v>
      </c>
      <c r="Z127" s="972" t="s">
        <v>29</v>
      </c>
      <c r="AA127" s="972">
        <v>2023</v>
      </c>
      <c r="AB127" s="968" t="s">
        <v>30</v>
      </c>
      <c r="AC127" s="1001">
        <v>11</v>
      </c>
      <c r="AD127" s="974">
        <f t="shared" si="33"/>
        <v>3.5454545454545454</v>
      </c>
      <c r="AE127" s="975">
        <v>23.45</v>
      </c>
      <c r="AF127" s="976">
        <f t="shared" si="34"/>
        <v>83.140909090909091</v>
      </c>
      <c r="AG127" s="1030" t="s">
        <v>128</v>
      </c>
      <c r="AH127" s="1007">
        <f t="shared" si="35"/>
        <v>83.140909090909091</v>
      </c>
      <c r="AI127" s="978">
        <f t="shared" si="36"/>
        <v>3.5454545454545454</v>
      </c>
      <c r="AJ127" s="982">
        <f t="shared" si="37"/>
        <v>39</v>
      </c>
      <c r="AK127" s="1133"/>
      <c r="AL127" s="1087"/>
      <c r="AM127" s="1090"/>
    </row>
    <row r="128" spans="1:39">
      <c r="A128" s="999">
        <v>45582</v>
      </c>
      <c r="B128" s="164" t="s">
        <v>442</v>
      </c>
      <c r="C128" s="164" t="s">
        <v>111</v>
      </c>
      <c r="D128" s="162" t="s">
        <v>464</v>
      </c>
      <c r="E128" s="969" t="s">
        <v>282</v>
      </c>
      <c r="F128" s="1000">
        <v>113398</v>
      </c>
      <c r="G128" s="1000"/>
      <c r="H128" s="1000">
        <v>113412</v>
      </c>
      <c r="I128" s="1000"/>
      <c r="J128" s="971">
        <f t="shared" si="25"/>
        <v>14</v>
      </c>
      <c r="K128" s="1000">
        <v>113412</v>
      </c>
      <c r="L128" s="541">
        <f t="shared" si="26"/>
        <v>0</v>
      </c>
      <c r="M128" s="1000">
        <v>113426</v>
      </c>
      <c r="N128" s="1000"/>
      <c r="O128" s="541">
        <f t="shared" si="28"/>
        <v>14</v>
      </c>
      <c r="P128" s="541">
        <f t="shared" si="29"/>
        <v>14</v>
      </c>
      <c r="Q128" s="1000">
        <v>113436</v>
      </c>
      <c r="R128" s="1000"/>
      <c r="S128" s="971">
        <f t="shared" si="27"/>
        <v>10</v>
      </c>
      <c r="T128" s="542">
        <f t="shared" si="30"/>
        <v>38</v>
      </c>
      <c r="U128" s="542"/>
      <c r="V128" s="541">
        <f t="shared" si="31"/>
        <v>14</v>
      </c>
      <c r="W128" s="543">
        <f t="shared" si="32"/>
        <v>24</v>
      </c>
      <c r="X128" s="972" t="s">
        <v>553</v>
      </c>
      <c r="Y128" s="972" t="s">
        <v>554</v>
      </c>
      <c r="Z128" s="972" t="s">
        <v>29</v>
      </c>
      <c r="AA128" s="972">
        <v>2023</v>
      </c>
      <c r="AB128" s="968" t="s">
        <v>30</v>
      </c>
      <c r="AC128" s="1001">
        <v>11</v>
      </c>
      <c r="AD128" s="974">
        <f t="shared" si="33"/>
        <v>3.4545454545454546</v>
      </c>
      <c r="AE128" s="975">
        <v>23.45</v>
      </c>
      <c r="AF128" s="976">
        <f t="shared" si="34"/>
        <v>81.009090909090901</v>
      </c>
      <c r="AG128" s="1030" t="s">
        <v>128</v>
      </c>
      <c r="AH128" s="1007">
        <f t="shared" si="35"/>
        <v>81.009090909090901</v>
      </c>
      <c r="AI128" s="978">
        <f t="shared" si="36"/>
        <v>3.4545454545454546</v>
      </c>
      <c r="AJ128" s="982">
        <f t="shared" si="37"/>
        <v>38</v>
      </c>
      <c r="AK128" s="1133"/>
      <c r="AL128" s="1087"/>
      <c r="AM128" s="1090"/>
    </row>
    <row r="129" spans="1:39">
      <c r="A129" s="999">
        <v>45582</v>
      </c>
      <c r="B129" s="164" t="s">
        <v>442</v>
      </c>
      <c r="C129" s="164" t="s">
        <v>111</v>
      </c>
      <c r="D129" s="162" t="s">
        <v>465</v>
      </c>
      <c r="E129" s="969" t="s">
        <v>283</v>
      </c>
      <c r="F129" s="1000">
        <v>113436</v>
      </c>
      <c r="G129" s="1000"/>
      <c r="H129" s="1000">
        <v>113446</v>
      </c>
      <c r="I129" s="1000"/>
      <c r="J129" s="971">
        <f t="shared" si="25"/>
        <v>10</v>
      </c>
      <c r="K129" s="1000">
        <v>113446</v>
      </c>
      <c r="L129" s="541">
        <f t="shared" si="26"/>
        <v>0</v>
      </c>
      <c r="M129" s="1000">
        <v>113451</v>
      </c>
      <c r="N129" s="1000"/>
      <c r="O129" s="541">
        <f t="shared" si="28"/>
        <v>5</v>
      </c>
      <c r="P129" s="541">
        <f t="shared" si="29"/>
        <v>5</v>
      </c>
      <c r="Q129" s="1000">
        <v>113465</v>
      </c>
      <c r="R129" s="1000"/>
      <c r="S129" s="971">
        <f t="shared" si="27"/>
        <v>14</v>
      </c>
      <c r="T129" s="542">
        <f t="shared" si="30"/>
        <v>29</v>
      </c>
      <c r="U129" s="542"/>
      <c r="V129" s="541">
        <f t="shared" si="31"/>
        <v>5</v>
      </c>
      <c r="W129" s="543">
        <f t="shared" si="32"/>
        <v>24</v>
      </c>
      <c r="X129" s="972" t="s">
        <v>553</v>
      </c>
      <c r="Y129" s="972" t="s">
        <v>554</v>
      </c>
      <c r="Z129" s="972" t="s">
        <v>29</v>
      </c>
      <c r="AA129" s="972">
        <v>2023</v>
      </c>
      <c r="AB129" s="968" t="s">
        <v>30</v>
      </c>
      <c r="AC129" s="1001">
        <v>11</v>
      </c>
      <c r="AD129" s="974">
        <f t="shared" si="33"/>
        <v>2.6363636363636362</v>
      </c>
      <c r="AE129" s="975">
        <v>23.45</v>
      </c>
      <c r="AF129" s="976">
        <f t="shared" si="34"/>
        <v>61.822727272727271</v>
      </c>
      <c r="AG129" s="1030" t="s">
        <v>128</v>
      </c>
      <c r="AH129" s="1007">
        <f t="shared" si="35"/>
        <v>61.822727272727271</v>
      </c>
      <c r="AI129" s="978">
        <f t="shared" si="36"/>
        <v>2.6363636363636362</v>
      </c>
      <c r="AJ129" s="982">
        <f t="shared" si="37"/>
        <v>29</v>
      </c>
      <c r="AK129" s="1132" t="s">
        <v>439</v>
      </c>
      <c r="AL129" s="1088" t="s">
        <v>440</v>
      </c>
      <c r="AM129" s="1092" t="s">
        <v>2</v>
      </c>
    </row>
    <row r="130" spans="1:39">
      <c r="A130" s="999">
        <v>45583</v>
      </c>
      <c r="B130" s="164" t="s">
        <v>442</v>
      </c>
      <c r="C130" s="164" t="s">
        <v>111</v>
      </c>
      <c r="D130" s="162" t="s">
        <v>464</v>
      </c>
      <c r="E130" s="969" t="s">
        <v>282</v>
      </c>
      <c r="F130" s="1000">
        <v>113465</v>
      </c>
      <c r="G130" s="1000"/>
      <c r="H130" s="1000">
        <v>113479</v>
      </c>
      <c r="I130" s="1000"/>
      <c r="J130" s="971">
        <f t="shared" si="25"/>
        <v>14</v>
      </c>
      <c r="K130" s="1000">
        <v>113479</v>
      </c>
      <c r="L130" s="541">
        <f t="shared" si="26"/>
        <v>0</v>
      </c>
      <c r="M130" s="1000">
        <v>113492</v>
      </c>
      <c r="N130" s="1000"/>
      <c r="O130" s="541">
        <f t="shared" si="28"/>
        <v>13</v>
      </c>
      <c r="P130" s="541">
        <f t="shared" si="29"/>
        <v>13</v>
      </c>
      <c r="Q130" s="1000">
        <v>113503</v>
      </c>
      <c r="R130" s="1000"/>
      <c r="S130" s="971">
        <f t="shared" si="27"/>
        <v>11</v>
      </c>
      <c r="T130" s="542">
        <f t="shared" si="30"/>
        <v>38</v>
      </c>
      <c r="U130" s="542"/>
      <c r="V130" s="541">
        <f t="shared" si="31"/>
        <v>13</v>
      </c>
      <c r="W130" s="543">
        <f t="shared" si="32"/>
        <v>25</v>
      </c>
      <c r="X130" s="972" t="s">
        <v>553</v>
      </c>
      <c r="Y130" s="972" t="s">
        <v>554</v>
      </c>
      <c r="Z130" s="972" t="s">
        <v>29</v>
      </c>
      <c r="AA130" s="972">
        <v>2023</v>
      </c>
      <c r="AB130" s="968" t="s">
        <v>30</v>
      </c>
      <c r="AC130" s="1001">
        <v>11</v>
      </c>
      <c r="AD130" s="974">
        <f t="shared" si="33"/>
        <v>3.4545454545454546</v>
      </c>
      <c r="AE130" s="975">
        <v>23.45</v>
      </c>
      <c r="AF130" s="976">
        <f t="shared" si="34"/>
        <v>81.009090909090901</v>
      </c>
      <c r="AG130" s="1030" t="s">
        <v>128</v>
      </c>
      <c r="AH130" s="1007">
        <f t="shared" si="35"/>
        <v>81.009090909090901</v>
      </c>
      <c r="AI130" s="978">
        <f t="shared" si="36"/>
        <v>3.4545454545454546</v>
      </c>
      <c r="AJ130" s="982">
        <f t="shared" si="37"/>
        <v>38</v>
      </c>
      <c r="AK130" s="1107">
        <v>618</v>
      </c>
      <c r="AL130" s="1067">
        <v>600</v>
      </c>
      <c r="AM130" s="1075">
        <v>45586</v>
      </c>
    </row>
    <row r="131" spans="1:39">
      <c r="A131" s="999">
        <v>45583</v>
      </c>
      <c r="B131" s="164" t="s">
        <v>442</v>
      </c>
      <c r="C131" s="164" t="s">
        <v>111</v>
      </c>
      <c r="D131" s="162" t="s">
        <v>279</v>
      </c>
      <c r="E131" s="969" t="s">
        <v>282</v>
      </c>
      <c r="F131" s="1000">
        <v>113503</v>
      </c>
      <c r="G131" s="1000"/>
      <c r="H131" s="1000">
        <v>113522</v>
      </c>
      <c r="I131" s="1000"/>
      <c r="J131" s="971">
        <f t="shared" si="25"/>
        <v>19</v>
      </c>
      <c r="K131" s="1000">
        <v>113522</v>
      </c>
      <c r="L131" s="541">
        <f t="shared" si="26"/>
        <v>0</v>
      </c>
      <c r="M131" s="1000"/>
      <c r="N131" s="1000"/>
      <c r="O131" s="541">
        <f t="shared" si="28"/>
        <v>-113522</v>
      </c>
      <c r="P131" s="541">
        <f t="shared" si="29"/>
        <v>-113522</v>
      </c>
      <c r="Q131" s="1000">
        <v>113541</v>
      </c>
      <c r="R131" s="1000"/>
      <c r="S131" s="971">
        <f t="shared" si="27"/>
        <v>113541</v>
      </c>
      <c r="T131" s="542">
        <f t="shared" si="30"/>
        <v>38</v>
      </c>
      <c r="U131" s="542"/>
      <c r="V131" s="541">
        <f t="shared" si="31"/>
        <v>-113522</v>
      </c>
      <c r="W131" s="543">
        <f t="shared" si="32"/>
        <v>113560</v>
      </c>
      <c r="X131" s="972" t="s">
        <v>553</v>
      </c>
      <c r="Y131" s="972" t="s">
        <v>554</v>
      </c>
      <c r="Z131" s="972" t="s">
        <v>29</v>
      </c>
      <c r="AA131" s="972">
        <v>2023</v>
      </c>
      <c r="AB131" s="968" t="s">
        <v>30</v>
      </c>
      <c r="AC131" s="1001">
        <v>11</v>
      </c>
      <c r="AD131" s="974">
        <f t="shared" si="33"/>
        <v>3.4545454545454546</v>
      </c>
      <c r="AE131" s="975">
        <v>23.45</v>
      </c>
      <c r="AF131" s="976">
        <f t="shared" si="34"/>
        <v>81.009090909090901</v>
      </c>
      <c r="AG131" s="1030" t="s">
        <v>128</v>
      </c>
      <c r="AH131" s="1007">
        <f t="shared" si="35"/>
        <v>81.009090909090901</v>
      </c>
      <c r="AI131" s="978">
        <f t="shared" si="36"/>
        <v>3.4545454545454546</v>
      </c>
      <c r="AJ131" s="982">
        <f t="shared" si="37"/>
        <v>38</v>
      </c>
      <c r="AK131" s="1133"/>
      <c r="AL131" s="1087"/>
      <c r="AM131" s="1090"/>
    </row>
    <row r="132" spans="1:39">
      <c r="A132" s="999">
        <v>45583</v>
      </c>
      <c r="B132" s="164" t="s">
        <v>442</v>
      </c>
      <c r="C132" s="164" t="s">
        <v>111</v>
      </c>
      <c r="D132" s="162" t="s">
        <v>465</v>
      </c>
      <c r="E132" s="969" t="s">
        <v>283</v>
      </c>
      <c r="F132" s="1000">
        <v>113541</v>
      </c>
      <c r="G132" s="1000"/>
      <c r="H132" s="1000">
        <v>113551</v>
      </c>
      <c r="I132" s="1000"/>
      <c r="J132" s="971">
        <f t="shared" si="25"/>
        <v>10</v>
      </c>
      <c r="K132" s="1000">
        <v>113551</v>
      </c>
      <c r="L132" s="541">
        <f t="shared" si="26"/>
        <v>0</v>
      </c>
      <c r="M132" s="1000">
        <v>113566</v>
      </c>
      <c r="N132" s="1000"/>
      <c r="O132" s="541">
        <f t="shared" si="28"/>
        <v>15</v>
      </c>
      <c r="P132" s="541">
        <f t="shared" si="29"/>
        <v>15</v>
      </c>
      <c r="Q132" s="1000">
        <v>113580</v>
      </c>
      <c r="R132" s="1000"/>
      <c r="S132" s="971">
        <f t="shared" si="27"/>
        <v>14</v>
      </c>
      <c r="T132" s="542">
        <f t="shared" si="30"/>
        <v>39</v>
      </c>
      <c r="U132" s="542"/>
      <c r="V132" s="541">
        <f t="shared" si="31"/>
        <v>15</v>
      </c>
      <c r="W132" s="543">
        <f t="shared" si="32"/>
        <v>24</v>
      </c>
      <c r="X132" s="972" t="s">
        <v>553</v>
      </c>
      <c r="Y132" s="972" t="s">
        <v>554</v>
      </c>
      <c r="Z132" s="972" t="s">
        <v>29</v>
      </c>
      <c r="AA132" s="972">
        <v>2023</v>
      </c>
      <c r="AB132" s="968" t="s">
        <v>30</v>
      </c>
      <c r="AC132" s="1001">
        <v>11</v>
      </c>
      <c r="AD132" s="974">
        <f t="shared" si="33"/>
        <v>3.5454545454545454</v>
      </c>
      <c r="AE132" s="975">
        <v>23.45</v>
      </c>
      <c r="AF132" s="976">
        <f t="shared" si="34"/>
        <v>83.140909090909091</v>
      </c>
      <c r="AG132" s="1030" t="s">
        <v>128</v>
      </c>
      <c r="AH132" s="1007">
        <f t="shared" si="35"/>
        <v>83.140909090909091</v>
      </c>
      <c r="AI132" s="978">
        <f t="shared" si="36"/>
        <v>3.5454545454545454</v>
      </c>
      <c r="AJ132" s="982">
        <f t="shared" si="37"/>
        <v>39</v>
      </c>
      <c r="AK132" s="1133"/>
      <c r="AL132" s="1087"/>
      <c r="AM132" s="1090"/>
    </row>
    <row r="133" spans="1:39">
      <c r="A133" s="999">
        <v>45586</v>
      </c>
      <c r="B133" s="164" t="s">
        <v>442</v>
      </c>
      <c r="C133" s="164" t="s">
        <v>111</v>
      </c>
      <c r="D133" s="162" t="s">
        <v>464</v>
      </c>
      <c r="E133" s="969" t="s">
        <v>282</v>
      </c>
      <c r="F133" s="1000">
        <v>113580</v>
      </c>
      <c r="G133" s="1000"/>
      <c r="H133" s="1000">
        <v>113594</v>
      </c>
      <c r="I133" s="1000"/>
      <c r="J133" s="971">
        <f t="shared" si="25"/>
        <v>14</v>
      </c>
      <c r="K133" s="1000">
        <v>113594</v>
      </c>
      <c r="L133" s="541">
        <f t="shared" si="26"/>
        <v>0</v>
      </c>
      <c r="M133" s="1000">
        <v>113610</v>
      </c>
      <c r="N133" s="1000"/>
      <c r="O133" s="541">
        <f t="shared" si="28"/>
        <v>16</v>
      </c>
      <c r="P133" s="541">
        <f t="shared" si="29"/>
        <v>16</v>
      </c>
      <c r="Q133" s="1000">
        <v>113620</v>
      </c>
      <c r="R133" s="1000"/>
      <c r="S133" s="971">
        <f t="shared" si="27"/>
        <v>10</v>
      </c>
      <c r="T133" s="542">
        <f t="shared" si="30"/>
        <v>40</v>
      </c>
      <c r="U133" s="542"/>
      <c r="V133" s="541">
        <f t="shared" si="31"/>
        <v>16</v>
      </c>
      <c r="W133" s="543">
        <f t="shared" si="32"/>
        <v>24</v>
      </c>
      <c r="X133" s="972" t="s">
        <v>553</v>
      </c>
      <c r="Y133" s="972" t="s">
        <v>554</v>
      </c>
      <c r="Z133" s="972" t="s">
        <v>29</v>
      </c>
      <c r="AA133" s="972">
        <v>2023</v>
      </c>
      <c r="AB133" s="968" t="s">
        <v>30</v>
      </c>
      <c r="AC133" s="1001">
        <v>11</v>
      </c>
      <c r="AD133" s="974">
        <f t="shared" si="33"/>
        <v>3.6363636363636362</v>
      </c>
      <c r="AE133" s="975">
        <v>23.45</v>
      </c>
      <c r="AF133" s="976">
        <f t="shared" si="34"/>
        <v>85.272727272727266</v>
      </c>
      <c r="AG133" s="1030" t="s">
        <v>128</v>
      </c>
      <c r="AH133" s="1007">
        <f t="shared" si="35"/>
        <v>85.272727272727266</v>
      </c>
      <c r="AI133" s="978">
        <f t="shared" si="36"/>
        <v>3.6363636363636362</v>
      </c>
      <c r="AJ133" s="982">
        <f t="shared" si="37"/>
        <v>40</v>
      </c>
      <c r="AK133" s="1133"/>
      <c r="AL133" s="1087"/>
      <c r="AM133" s="1090"/>
    </row>
    <row r="134" spans="1:39">
      <c r="A134" s="999">
        <v>45586</v>
      </c>
      <c r="B134" s="164" t="s">
        <v>442</v>
      </c>
      <c r="C134" s="164" t="s">
        <v>111</v>
      </c>
      <c r="D134" s="162" t="s">
        <v>465</v>
      </c>
      <c r="E134" s="969" t="s">
        <v>283</v>
      </c>
      <c r="F134" s="1000">
        <v>113620</v>
      </c>
      <c r="G134" s="1000"/>
      <c r="H134" s="1000">
        <v>113630</v>
      </c>
      <c r="I134" s="1000"/>
      <c r="J134" s="971">
        <f t="shared" si="25"/>
        <v>10</v>
      </c>
      <c r="K134" s="1000">
        <v>113630</v>
      </c>
      <c r="L134" s="541">
        <f t="shared" si="26"/>
        <v>0</v>
      </c>
      <c r="M134" s="1000">
        <v>113646</v>
      </c>
      <c r="N134" s="1000"/>
      <c r="O134" s="541">
        <f t="shared" si="28"/>
        <v>16</v>
      </c>
      <c r="P134" s="541">
        <f t="shared" si="29"/>
        <v>16</v>
      </c>
      <c r="Q134" s="1000">
        <v>113660</v>
      </c>
      <c r="R134" s="1000"/>
      <c r="S134" s="971">
        <f t="shared" si="27"/>
        <v>14</v>
      </c>
      <c r="T134" s="542">
        <f t="shared" si="30"/>
        <v>40</v>
      </c>
      <c r="U134" s="542"/>
      <c r="V134" s="541">
        <f t="shared" si="31"/>
        <v>16</v>
      </c>
      <c r="W134" s="543">
        <f t="shared" si="32"/>
        <v>24</v>
      </c>
      <c r="X134" s="972" t="s">
        <v>553</v>
      </c>
      <c r="Y134" s="972" t="s">
        <v>554</v>
      </c>
      <c r="Z134" s="972" t="s">
        <v>29</v>
      </c>
      <c r="AA134" s="972">
        <v>2023</v>
      </c>
      <c r="AB134" s="968" t="s">
        <v>30</v>
      </c>
      <c r="AC134" s="1001">
        <v>11</v>
      </c>
      <c r="AD134" s="974">
        <f t="shared" si="33"/>
        <v>3.6363636363636362</v>
      </c>
      <c r="AE134" s="975">
        <v>23.45</v>
      </c>
      <c r="AF134" s="976">
        <f t="shared" si="34"/>
        <v>85.272727272727266</v>
      </c>
      <c r="AG134" s="1030" t="s">
        <v>128</v>
      </c>
      <c r="AH134" s="1007">
        <f t="shared" si="35"/>
        <v>85.272727272727266</v>
      </c>
      <c r="AI134" s="978">
        <f t="shared" si="36"/>
        <v>3.6363636363636362</v>
      </c>
      <c r="AJ134" s="982">
        <f t="shared" si="37"/>
        <v>40</v>
      </c>
      <c r="AK134" s="1133"/>
      <c r="AL134" s="1087"/>
      <c r="AM134" s="1090"/>
    </row>
    <row r="135" spans="1:39">
      <c r="A135" s="999">
        <v>45587</v>
      </c>
      <c r="B135" s="164" t="s">
        <v>442</v>
      </c>
      <c r="C135" s="164" t="s">
        <v>111</v>
      </c>
      <c r="D135" s="162" t="s">
        <v>464</v>
      </c>
      <c r="E135" s="969" t="s">
        <v>282</v>
      </c>
      <c r="F135" s="1000">
        <v>113660</v>
      </c>
      <c r="G135" s="1000"/>
      <c r="H135" s="1000">
        <v>113674</v>
      </c>
      <c r="I135" s="1000"/>
      <c r="J135" s="971">
        <f t="shared" si="25"/>
        <v>14</v>
      </c>
      <c r="K135" s="1000">
        <v>113674</v>
      </c>
      <c r="L135" s="541">
        <f t="shared" si="26"/>
        <v>0</v>
      </c>
      <c r="M135" s="1000">
        <v>113690</v>
      </c>
      <c r="N135" s="1000"/>
      <c r="O135" s="541">
        <f t="shared" si="28"/>
        <v>16</v>
      </c>
      <c r="P135" s="541">
        <f t="shared" si="29"/>
        <v>16</v>
      </c>
      <c r="Q135" s="1000">
        <v>113700</v>
      </c>
      <c r="R135" s="1000"/>
      <c r="S135" s="971">
        <f t="shared" si="27"/>
        <v>10</v>
      </c>
      <c r="T135" s="542">
        <f t="shared" si="30"/>
        <v>40</v>
      </c>
      <c r="U135" s="542"/>
      <c r="V135" s="541">
        <f t="shared" si="31"/>
        <v>16</v>
      </c>
      <c r="W135" s="543">
        <f t="shared" si="32"/>
        <v>24</v>
      </c>
      <c r="X135" s="972" t="s">
        <v>553</v>
      </c>
      <c r="Y135" s="972" t="s">
        <v>554</v>
      </c>
      <c r="Z135" s="972" t="s">
        <v>29</v>
      </c>
      <c r="AA135" s="972">
        <v>2023</v>
      </c>
      <c r="AB135" s="968" t="s">
        <v>30</v>
      </c>
      <c r="AC135" s="1001">
        <v>11</v>
      </c>
      <c r="AD135" s="974">
        <f t="shared" si="33"/>
        <v>3.6363636363636362</v>
      </c>
      <c r="AE135" s="975">
        <v>23.45</v>
      </c>
      <c r="AF135" s="976">
        <f t="shared" si="34"/>
        <v>85.272727272727266</v>
      </c>
      <c r="AG135" s="1030" t="s">
        <v>128</v>
      </c>
      <c r="AH135" s="1007">
        <f t="shared" si="35"/>
        <v>85.272727272727266</v>
      </c>
      <c r="AI135" s="978">
        <f t="shared" si="36"/>
        <v>3.6363636363636362</v>
      </c>
      <c r="AJ135" s="982">
        <f t="shared" si="37"/>
        <v>40</v>
      </c>
      <c r="AK135" s="1133"/>
      <c r="AL135" s="1087"/>
      <c r="AM135" s="1090"/>
    </row>
    <row r="136" spans="1:39">
      <c r="A136" s="999">
        <v>45587</v>
      </c>
      <c r="B136" s="164" t="s">
        <v>442</v>
      </c>
      <c r="C136" s="164" t="s">
        <v>111</v>
      </c>
      <c r="D136" s="162" t="s">
        <v>465</v>
      </c>
      <c r="E136" s="969" t="s">
        <v>283</v>
      </c>
      <c r="F136" s="1000">
        <v>113700</v>
      </c>
      <c r="G136" s="1000"/>
      <c r="H136" s="1000">
        <v>113710</v>
      </c>
      <c r="I136" s="1000"/>
      <c r="J136" s="971">
        <f t="shared" si="25"/>
        <v>10</v>
      </c>
      <c r="K136" s="1000">
        <v>113710</v>
      </c>
      <c r="L136" s="541">
        <f t="shared" si="26"/>
        <v>0</v>
      </c>
      <c r="M136" s="1000">
        <v>113726</v>
      </c>
      <c r="N136" s="1000"/>
      <c r="O136" s="541">
        <f t="shared" si="28"/>
        <v>16</v>
      </c>
      <c r="P136" s="541">
        <f t="shared" si="29"/>
        <v>16</v>
      </c>
      <c r="Q136" s="1000">
        <v>113740</v>
      </c>
      <c r="R136" s="1000"/>
      <c r="S136" s="971">
        <f t="shared" si="27"/>
        <v>14</v>
      </c>
      <c r="T136" s="542">
        <f t="shared" si="30"/>
        <v>40</v>
      </c>
      <c r="U136" s="542"/>
      <c r="V136" s="541">
        <f t="shared" si="31"/>
        <v>16</v>
      </c>
      <c r="W136" s="543">
        <f t="shared" si="32"/>
        <v>24</v>
      </c>
      <c r="X136" s="972" t="s">
        <v>553</v>
      </c>
      <c r="Y136" s="972" t="s">
        <v>554</v>
      </c>
      <c r="Z136" s="972" t="s">
        <v>29</v>
      </c>
      <c r="AA136" s="972">
        <v>2023</v>
      </c>
      <c r="AB136" s="968" t="s">
        <v>30</v>
      </c>
      <c r="AC136" s="1001">
        <v>11</v>
      </c>
      <c r="AD136" s="974">
        <f t="shared" si="33"/>
        <v>3.6363636363636362</v>
      </c>
      <c r="AE136" s="975">
        <v>23.45</v>
      </c>
      <c r="AF136" s="976">
        <f t="shared" si="34"/>
        <v>85.272727272727266</v>
      </c>
      <c r="AG136" s="1030" t="s">
        <v>128</v>
      </c>
      <c r="AH136" s="1007">
        <f t="shared" si="35"/>
        <v>85.272727272727266</v>
      </c>
      <c r="AI136" s="978">
        <f t="shared" si="36"/>
        <v>3.6363636363636362</v>
      </c>
      <c r="AJ136" s="982">
        <f t="shared" si="37"/>
        <v>40</v>
      </c>
      <c r="AK136" s="1133"/>
      <c r="AL136" s="1087"/>
      <c r="AM136" s="1090"/>
    </row>
    <row r="137" spans="1:39">
      <c r="A137" s="999">
        <v>45588</v>
      </c>
      <c r="B137" s="164" t="s">
        <v>442</v>
      </c>
      <c r="C137" s="164" t="s">
        <v>111</v>
      </c>
      <c r="D137" s="162" t="s">
        <v>464</v>
      </c>
      <c r="E137" s="969" t="s">
        <v>282</v>
      </c>
      <c r="F137" s="1000">
        <v>113740</v>
      </c>
      <c r="G137" s="1000"/>
      <c r="H137" s="1000">
        <v>113754</v>
      </c>
      <c r="I137" s="1000"/>
      <c r="J137" s="971">
        <f t="shared" ref="J137:J151" si="38">H137-F137</f>
        <v>14</v>
      </c>
      <c r="K137" s="1000">
        <v>113754</v>
      </c>
      <c r="L137" s="541">
        <f t="shared" ref="L137:L151" si="39">K137-H137</f>
        <v>0</v>
      </c>
      <c r="M137" s="1000">
        <v>113760</v>
      </c>
      <c r="N137" s="1000"/>
      <c r="O137" s="541">
        <f t="shared" si="28"/>
        <v>6</v>
      </c>
      <c r="P137" s="541">
        <f t="shared" si="29"/>
        <v>6</v>
      </c>
      <c r="Q137" s="1000">
        <v>113770</v>
      </c>
      <c r="R137" s="1000"/>
      <c r="S137" s="971">
        <f t="shared" ref="S137:S151" si="40">Q137-M137</f>
        <v>10</v>
      </c>
      <c r="T137" s="542">
        <f t="shared" si="30"/>
        <v>30</v>
      </c>
      <c r="U137" s="542"/>
      <c r="V137" s="541">
        <f t="shared" si="31"/>
        <v>6</v>
      </c>
      <c r="W137" s="543">
        <f t="shared" si="32"/>
        <v>24</v>
      </c>
      <c r="X137" s="972" t="s">
        <v>553</v>
      </c>
      <c r="Y137" s="972" t="s">
        <v>554</v>
      </c>
      <c r="Z137" s="972" t="s">
        <v>29</v>
      </c>
      <c r="AA137" s="972">
        <v>2023</v>
      </c>
      <c r="AB137" s="968" t="s">
        <v>30</v>
      </c>
      <c r="AC137" s="1001">
        <v>11</v>
      </c>
      <c r="AD137" s="974">
        <f t="shared" si="33"/>
        <v>2.7272727272727271</v>
      </c>
      <c r="AE137" s="975">
        <v>23.45</v>
      </c>
      <c r="AF137" s="976">
        <f t="shared" si="34"/>
        <v>63.954545454545446</v>
      </c>
      <c r="AG137" s="1030" t="s">
        <v>128</v>
      </c>
      <c r="AH137" s="1007">
        <f t="shared" si="35"/>
        <v>63.954545454545446</v>
      </c>
      <c r="AI137" s="978">
        <f t="shared" si="36"/>
        <v>2.7272727272727271</v>
      </c>
      <c r="AJ137" s="982">
        <f t="shared" si="37"/>
        <v>30</v>
      </c>
      <c r="AK137" s="1132" t="s">
        <v>439</v>
      </c>
      <c r="AL137" s="1088" t="s">
        <v>440</v>
      </c>
      <c r="AM137" s="1092" t="s">
        <v>2</v>
      </c>
    </row>
    <row r="138" spans="1:39">
      <c r="A138" s="999">
        <v>45588</v>
      </c>
      <c r="B138" s="164" t="s">
        <v>442</v>
      </c>
      <c r="C138" s="164" t="s">
        <v>111</v>
      </c>
      <c r="D138" s="162" t="s">
        <v>465</v>
      </c>
      <c r="E138" s="969" t="s">
        <v>283</v>
      </c>
      <c r="F138" s="1000">
        <v>113770</v>
      </c>
      <c r="G138" s="1000"/>
      <c r="H138" s="1000">
        <v>113780</v>
      </c>
      <c r="I138" s="1000"/>
      <c r="J138" s="971">
        <f t="shared" si="38"/>
        <v>10</v>
      </c>
      <c r="K138" s="1000">
        <v>113780</v>
      </c>
      <c r="L138" s="541">
        <f t="shared" si="39"/>
        <v>0</v>
      </c>
      <c r="M138" s="1000">
        <v>113796</v>
      </c>
      <c r="N138" s="1000"/>
      <c r="O138" s="541">
        <f t="shared" si="28"/>
        <v>16</v>
      </c>
      <c r="P138" s="541">
        <f t="shared" si="29"/>
        <v>16</v>
      </c>
      <c r="Q138" s="1000">
        <v>113810</v>
      </c>
      <c r="R138" s="1000"/>
      <c r="S138" s="971">
        <f t="shared" si="40"/>
        <v>14</v>
      </c>
      <c r="T138" s="542">
        <f t="shared" si="30"/>
        <v>40</v>
      </c>
      <c r="U138" s="542"/>
      <c r="V138" s="541">
        <f t="shared" si="31"/>
        <v>16</v>
      </c>
      <c r="W138" s="543">
        <f t="shared" si="32"/>
        <v>24</v>
      </c>
      <c r="X138" s="972" t="s">
        <v>553</v>
      </c>
      <c r="Y138" s="972" t="s">
        <v>554</v>
      </c>
      <c r="Z138" s="972" t="s">
        <v>29</v>
      </c>
      <c r="AA138" s="972">
        <v>2023</v>
      </c>
      <c r="AB138" s="968" t="s">
        <v>30</v>
      </c>
      <c r="AC138" s="1001">
        <v>11</v>
      </c>
      <c r="AD138" s="974">
        <f t="shared" si="33"/>
        <v>3.6363636363636362</v>
      </c>
      <c r="AE138" s="975">
        <v>23.45</v>
      </c>
      <c r="AF138" s="976">
        <f t="shared" si="34"/>
        <v>85.272727272727266</v>
      </c>
      <c r="AG138" s="1030" t="s">
        <v>128</v>
      </c>
      <c r="AH138" s="1007">
        <f t="shared" si="35"/>
        <v>85.272727272727266</v>
      </c>
      <c r="AI138" s="978">
        <f t="shared" si="36"/>
        <v>3.6363636363636362</v>
      </c>
      <c r="AJ138" s="982">
        <f t="shared" si="37"/>
        <v>40</v>
      </c>
      <c r="AK138" s="1107">
        <v>654</v>
      </c>
      <c r="AL138" s="1067">
        <v>600</v>
      </c>
      <c r="AM138" s="1075">
        <v>45590</v>
      </c>
    </row>
    <row r="139" spans="1:39">
      <c r="A139" s="999">
        <v>45589</v>
      </c>
      <c r="B139" s="164" t="s">
        <v>442</v>
      </c>
      <c r="C139" s="164" t="s">
        <v>111</v>
      </c>
      <c r="D139" s="162" t="s">
        <v>464</v>
      </c>
      <c r="E139" s="969" t="s">
        <v>282</v>
      </c>
      <c r="F139" s="1000">
        <v>113810</v>
      </c>
      <c r="G139" s="1000"/>
      <c r="H139" s="1000">
        <v>113824</v>
      </c>
      <c r="I139" s="1000"/>
      <c r="J139" s="971">
        <f t="shared" si="38"/>
        <v>14</v>
      </c>
      <c r="K139" s="1000">
        <v>113824</v>
      </c>
      <c r="L139" s="541">
        <f t="shared" si="39"/>
        <v>0</v>
      </c>
      <c r="M139" s="1000">
        <v>113840</v>
      </c>
      <c r="N139" s="1000"/>
      <c r="O139" s="541">
        <f t="shared" si="28"/>
        <v>16</v>
      </c>
      <c r="P139" s="541">
        <f t="shared" si="29"/>
        <v>16</v>
      </c>
      <c r="Q139" s="1000">
        <v>113850</v>
      </c>
      <c r="R139" s="1000"/>
      <c r="S139" s="971">
        <f t="shared" si="40"/>
        <v>10</v>
      </c>
      <c r="T139" s="542">
        <f t="shared" si="30"/>
        <v>40</v>
      </c>
      <c r="U139" s="542"/>
      <c r="V139" s="541">
        <f t="shared" si="31"/>
        <v>16</v>
      </c>
      <c r="W139" s="543">
        <f t="shared" si="32"/>
        <v>24</v>
      </c>
      <c r="X139" s="972" t="s">
        <v>553</v>
      </c>
      <c r="Y139" s="972" t="s">
        <v>554</v>
      </c>
      <c r="Z139" s="972" t="s">
        <v>29</v>
      </c>
      <c r="AA139" s="972">
        <v>2023</v>
      </c>
      <c r="AB139" s="968" t="s">
        <v>30</v>
      </c>
      <c r="AC139" s="1001">
        <v>12</v>
      </c>
      <c r="AD139" s="974">
        <f t="shared" si="33"/>
        <v>3.3333333333333335</v>
      </c>
      <c r="AE139" s="975">
        <v>23.45</v>
      </c>
      <c r="AF139" s="976">
        <f t="shared" si="34"/>
        <v>78.166666666666671</v>
      </c>
      <c r="AG139" s="1030" t="s">
        <v>128</v>
      </c>
      <c r="AH139" s="1007">
        <f t="shared" si="35"/>
        <v>78.166666666666671</v>
      </c>
      <c r="AI139" s="978">
        <f t="shared" si="36"/>
        <v>3.3333333333333335</v>
      </c>
      <c r="AJ139" s="982">
        <f t="shared" si="37"/>
        <v>40</v>
      </c>
      <c r="AK139" s="1133"/>
      <c r="AL139" s="1087"/>
      <c r="AM139" s="1090"/>
    </row>
    <row r="140" spans="1:39">
      <c r="A140" s="999">
        <v>45589</v>
      </c>
      <c r="B140" s="164" t="s">
        <v>442</v>
      </c>
      <c r="C140" s="164" t="s">
        <v>111</v>
      </c>
      <c r="D140" s="162" t="s">
        <v>465</v>
      </c>
      <c r="E140" s="969" t="s">
        <v>283</v>
      </c>
      <c r="F140" s="1000">
        <v>113850</v>
      </c>
      <c r="G140" s="1000"/>
      <c r="H140" s="1000">
        <v>113860</v>
      </c>
      <c r="I140" s="1000"/>
      <c r="J140" s="971">
        <f t="shared" si="38"/>
        <v>10</v>
      </c>
      <c r="K140" s="1000">
        <v>113860</v>
      </c>
      <c r="L140" s="541">
        <f t="shared" si="39"/>
        <v>0</v>
      </c>
      <c r="M140" s="1000">
        <v>113875</v>
      </c>
      <c r="N140" s="1000"/>
      <c r="O140" s="541">
        <f t="shared" si="28"/>
        <v>15</v>
      </c>
      <c r="P140" s="541">
        <f t="shared" si="29"/>
        <v>15</v>
      </c>
      <c r="Q140" s="1000">
        <v>113890</v>
      </c>
      <c r="R140" s="1000"/>
      <c r="S140" s="971">
        <f t="shared" si="40"/>
        <v>15</v>
      </c>
      <c r="T140" s="542">
        <f t="shared" si="30"/>
        <v>40</v>
      </c>
      <c r="U140" s="542"/>
      <c r="V140" s="541">
        <f t="shared" si="31"/>
        <v>15</v>
      </c>
      <c r="W140" s="543">
        <f t="shared" si="32"/>
        <v>25</v>
      </c>
      <c r="X140" s="972" t="s">
        <v>553</v>
      </c>
      <c r="Y140" s="972" t="s">
        <v>554</v>
      </c>
      <c r="Z140" s="972" t="s">
        <v>29</v>
      </c>
      <c r="AA140" s="972">
        <v>2023</v>
      </c>
      <c r="AB140" s="968" t="s">
        <v>30</v>
      </c>
      <c r="AC140" s="1001">
        <v>12</v>
      </c>
      <c r="AD140" s="974">
        <f t="shared" si="33"/>
        <v>3.3333333333333335</v>
      </c>
      <c r="AE140" s="975">
        <v>23.45</v>
      </c>
      <c r="AF140" s="976">
        <f t="shared" si="34"/>
        <v>78.166666666666671</v>
      </c>
      <c r="AG140" s="1030" t="s">
        <v>128</v>
      </c>
      <c r="AH140" s="1007">
        <f t="shared" si="35"/>
        <v>78.166666666666671</v>
      </c>
      <c r="AI140" s="978">
        <f t="shared" si="36"/>
        <v>3.3333333333333335</v>
      </c>
      <c r="AJ140" s="982">
        <f t="shared" si="37"/>
        <v>40</v>
      </c>
      <c r="AK140" s="1133"/>
      <c r="AL140" s="1087"/>
      <c r="AM140" s="1090"/>
    </row>
    <row r="141" spans="1:39">
      <c r="A141" s="999">
        <v>45590</v>
      </c>
      <c r="B141" s="164" t="s">
        <v>442</v>
      </c>
      <c r="C141" s="164" t="s">
        <v>111</v>
      </c>
      <c r="D141" s="162" t="s">
        <v>560</v>
      </c>
      <c r="E141" s="969" t="s">
        <v>282</v>
      </c>
      <c r="F141" s="1000">
        <v>113890</v>
      </c>
      <c r="G141" s="1000"/>
      <c r="H141" s="1000">
        <v>113904</v>
      </c>
      <c r="I141" s="1000"/>
      <c r="J141" s="971">
        <f t="shared" si="38"/>
        <v>14</v>
      </c>
      <c r="K141" s="1000">
        <v>113904</v>
      </c>
      <c r="L141" s="541">
        <f t="shared" si="39"/>
        <v>0</v>
      </c>
      <c r="M141" s="1000">
        <v>113920</v>
      </c>
      <c r="N141" s="1000"/>
      <c r="O141" s="541">
        <f t="shared" si="28"/>
        <v>16</v>
      </c>
      <c r="P141" s="541">
        <f t="shared" si="29"/>
        <v>16</v>
      </c>
      <c r="Q141" s="1000">
        <v>113930</v>
      </c>
      <c r="R141" s="1000"/>
      <c r="S141" s="971">
        <f t="shared" si="40"/>
        <v>10</v>
      </c>
      <c r="T141" s="542">
        <f t="shared" si="30"/>
        <v>40</v>
      </c>
      <c r="U141" s="542"/>
      <c r="V141" s="541">
        <f t="shared" si="31"/>
        <v>16</v>
      </c>
      <c r="W141" s="543">
        <f t="shared" si="32"/>
        <v>24</v>
      </c>
      <c r="X141" s="972" t="s">
        <v>553</v>
      </c>
      <c r="Y141" s="972" t="s">
        <v>554</v>
      </c>
      <c r="Z141" s="972" t="s">
        <v>29</v>
      </c>
      <c r="AA141" s="972">
        <v>2023</v>
      </c>
      <c r="AB141" s="968" t="s">
        <v>30</v>
      </c>
      <c r="AC141" s="1001">
        <v>12</v>
      </c>
      <c r="AD141" s="974">
        <f t="shared" si="33"/>
        <v>3.3333333333333335</v>
      </c>
      <c r="AE141" s="975">
        <v>23.45</v>
      </c>
      <c r="AF141" s="976">
        <f t="shared" si="34"/>
        <v>78.166666666666671</v>
      </c>
      <c r="AG141" s="1030" t="s">
        <v>128</v>
      </c>
      <c r="AH141" s="1007">
        <f t="shared" si="35"/>
        <v>78.166666666666671</v>
      </c>
      <c r="AI141" s="978">
        <f t="shared" si="36"/>
        <v>3.3333333333333335</v>
      </c>
      <c r="AJ141" s="982">
        <f t="shared" si="37"/>
        <v>40</v>
      </c>
      <c r="AK141" s="1133"/>
      <c r="AL141" s="1087"/>
      <c r="AM141" s="1090"/>
    </row>
    <row r="142" spans="1:39">
      <c r="A142" s="999">
        <v>45593</v>
      </c>
      <c r="B142" s="164" t="s">
        <v>442</v>
      </c>
      <c r="C142" s="164" t="s">
        <v>111</v>
      </c>
      <c r="D142" s="162" t="s">
        <v>464</v>
      </c>
      <c r="E142" s="969" t="s">
        <v>282</v>
      </c>
      <c r="F142" s="1000">
        <v>113930</v>
      </c>
      <c r="G142" s="1000"/>
      <c r="H142" s="1000">
        <v>113944</v>
      </c>
      <c r="I142" s="1000"/>
      <c r="J142" s="971">
        <f t="shared" si="38"/>
        <v>14</v>
      </c>
      <c r="K142" s="1000">
        <v>113944</v>
      </c>
      <c r="L142" s="541">
        <f t="shared" si="39"/>
        <v>0</v>
      </c>
      <c r="M142" s="1000">
        <v>113960</v>
      </c>
      <c r="N142" s="1000"/>
      <c r="O142" s="541">
        <f t="shared" si="28"/>
        <v>16</v>
      </c>
      <c r="P142" s="541">
        <f t="shared" si="29"/>
        <v>16</v>
      </c>
      <c r="Q142" s="1000">
        <v>113970</v>
      </c>
      <c r="R142" s="1000"/>
      <c r="S142" s="971">
        <f t="shared" si="40"/>
        <v>10</v>
      </c>
      <c r="T142" s="542">
        <f t="shared" si="30"/>
        <v>40</v>
      </c>
      <c r="U142" s="542"/>
      <c r="V142" s="541">
        <f t="shared" si="31"/>
        <v>16</v>
      </c>
      <c r="W142" s="543">
        <f t="shared" si="32"/>
        <v>24</v>
      </c>
      <c r="X142" s="972" t="s">
        <v>553</v>
      </c>
      <c r="Y142" s="972" t="s">
        <v>554</v>
      </c>
      <c r="Z142" s="972" t="s">
        <v>29</v>
      </c>
      <c r="AA142" s="972">
        <v>2023</v>
      </c>
      <c r="AB142" s="968" t="s">
        <v>30</v>
      </c>
      <c r="AC142" s="1001">
        <v>12</v>
      </c>
      <c r="AD142" s="974">
        <f t="shared" si="33"/>
        <v>3.3333333333333335</v>
      </c>
      <c r="AE142" s="975">
        <v>23.45</v>
      </c>
      <c r="AF142" s="976">
        <f t="shared" si="34"/>
        <v>78.166666666666671</v>
      </c>
      <c r="AG142" s="1030" t="s">
        <v>128</v>
      </c>
      <c r="AH142" s="1007">
        <f t="shared" si="35"/>
        <v>78.166666666666671</v>
      </c>
      <c r="AI142" s="978">
        <f t="shared" si="36"/>
        <v>3.3333333333333335</v>
      </c>
      <c r="AJ142" s="982">
        <f t="shared" si="37"/>
        <v>40</v>
      </c>
      <c r="AK142" s="1133"/>
      <c r="AL142" s="1087"/>
      <c r="AM142" s="1090"/>
    </row>
    <row r="143" spans="1:39">
      <c r="A143" s="999">
        <v>45593</v>
      </c>
      <c r="B143" s="164" t="s">
        <v>442</v>
      </c>
      <c r="C143" s="164" t="s">
        <v>111</v>
      </c>
      <c r="D143" s="162" t="s">
        <v>465</v>
      </c>
      <c r="E143" s="969" t="s">
        <v>283</v>
      </c>
      <c r="F143" s="1000">
        <v>113970</v>
      </c>
      <c r="G143" s="1000"/>
      <c r="H143" s="1000">
        <v>113980</v>
      </c>
      <c r="I143" s="1000"/>
      <c r="J143" s="971">
        <f t="shared" si="38"/>
        <v>10</v>
      </c>
      <c r="K143" s="1000">
        <v>113980</v>
      </c>
      <c r="L143" s="541">
        <f t="shared" si="39"/>
        <v>0</v>
      </c>
      <c r="M143" s="1000">
        <v>113996</v>
      </c>
      <c r="N143" s="1000"/>
      <c r="O143" s="541">
        <f t="shared" si="28"/>
        <v>16</v>
      </c>
      <c r="P143" s="541">
        <f t="shared" si="29"/>
        <v>16</v>
      </c>
      <c r="Q143" s="1000">
        <v>114010</v>
      </c>
      <c r="R143" s="1000"/>
      <c r="S143" s="971">
        <f t="shared" si="40"/>
        <v>14</v>
      </c>
      <c r="T143" s="542">
        <f t="shared" si="30"/>
        <v>40</v>
      </c>
      <c r="U143" s="542"/>
      <c r="V143" s="541">
        <f t="shared" si="31"/>
        <v>16</v>
      </c>
      <c r="W143" s="543">
        <f t="shared" si="32"/>
        <v>24</v>
      </c>
      <c r="X143" s="972" t="s">
        <v>553</v>
      </c>
      <c r="Y143" s="972" t="s">
        <v>554</v>
      </c>
      <c r="Z143" s="972" t="s">
        <v>29</v>
      </c>
      <c r="AA143" s="972">
        <v>2023</v>
      </c>
      <c r="AB143" s="968" t="s">
        <v>30</v>
      </c>
      <c r="AC143" s="1001">
        <v>12</v>
      </c>
      <c r="AD143" s="974">
        <f t="shared" si="33"/>
        <v>3.3333333333333335</v>
      </c>
      <c r="AE143" s="975">
        <v>23.45</v>
      </c>
      <c r="AF143" s="976">
        <f t="shared" si="34"/>
        <v>78.166666666666671</v>
      </c>
      <c r="AG143" s="1030" t="s">
        <v>128</v>
      </c>
      <c r="AH143" s="1007">
        <f t="shared" si="35"/>
        <v>78.166666666666671</v>
      </c>
      <c r="AI143" s="978">
        <f t="shared" si="36"/>
        <v>3.3333333333333335</v>
      </c>
      <c r="AJ143" s="982">
        <f t="shared" si="37"/>
        <v>40</v>
      </c>
      <c r="AK143" s="1133"/>
      <c r="AL143" s="1087"/>
      <c r="AM143" s="1090"/>
    </row>
    <row r="144" spans="1:39">
      <c r="A144" s="999">
        <v>45594</v>
      </c>
      <c r="B144" s="164" t="s">
        <v>442</v>
      </c>
      <c r="C144" s="164" t="s">
        <v>111</v>
      </c>
      <c r="D144" s="162" t="s">
        <v>464</v>
      </c>
      <c r="E144" s="969" t="s">
        <v>282</v>
      </c>
      <c r="F144" s="1000">
        <v>114010</v>
      </c>
      <c r="G144" s="1000"/>
      <c r="H144" s="1000">
        <v>114024</v>
      </c>
      <c r="I144" s="1000"/>
      <c r="J144" s="971">
        <f t="shared" si="38"/>
        <v>14</v>
      </c>
      <c r="K144" s="1000">
        <v>114024</v>
      </c>
      <c r="L144" s="541">
        <f t="shared" si="39"/>
        <v>0</v>
      </c>
      <c r="M144" s="1000">
        <v>113040</v>
      </c>
      <c r="N144" s="1000"/>
      <c r="O144" s="541">
        <f t="shared" si="28"/>
        <v>-984</v>
      </c>
      <c r="P144" s="541">
        <f t="shared" si="29"/>
        <v>-984</v>
      </c>
      <c r="Q144" s="1000">
        <v>114050</v>
      </c>
      <c r="R144" s="1000"/>
      <c r="S144" s="971">
        <f t="shared" si="40"/>
        <v>1010</v>
      </c>
      <c r="T144" s="542">
        <f t="shared" si="30"/>
        <v>40</v>
      </c>
      <c r="U144" s="542"/>
      <c r="V144" s="541">
        <f t="shared" si="31"/>
        <v>-984</v>
      </c>
      <c r="W144" s="543">
        <f t="shared" si="32"/>
        <v>1024</v>
      </c>
      <c r="X144" s="972" t="s">
        <v>553</v>
      </c>
      <c r="Y144" s="972" t="s">
        <v>554</v>
      </c>
      <c r="Z144" s="972" t="s">
        <v>29</v>
      </c>
      <c r="AA144" s="972">
        <v>2023</v>
      </c>
      <c r="AB144" s="968" t="s">
        <v>30</v>
      </c>
      <c r="AC144" s="1001">
        <v>12</v>
      </c>
      <c r="AD144" s="974">
        <f t="shared" si="33"/>
        <v>3.3333333333333335</v>
      </c>
      <c r="AE144" s="975">
        <v>23.45</v>
      </c>
      <c r="AF144" s="976">
        <f t="shared" si="34"/>
        <v>78.166666666666671</v>
      </c>
      <c r="AG144" s="1030" t="s">
        <v>128</v>
      </c>
      <c r="AH144" s="1007">
        <f t="shared" si="35"/>
        <v>78.166666666666671</v>
      </c>
      <c r="AI144" s="978">
        <f t="shared" si="36"/>
        <v>3.3333333333333335</v>
      </c>
      <c r="AJ144" s="982">
        <f t="shared" si="37"/>
        <v>40</v>
      </c>
      <c r="AK144" s="1133"/>
      <c r="AL144" s="1087"/>
      <c r="AM144" s="1090"/>
    </row>
    <row r="145" spans="1:39">
      <c r="A145" s="999">
        <v>45594</v>
      </c>
      <c r="B145" s="164" t="s">
        <v>442</v>
      </c>
      <c r="C145" s="164" t="s">
        <v>111</v>
      </c>
      <c r="D145" s="162" t="s">
        <v>465</v>
      </c>
      <c r="E145" s="969" t="s">
        <v>283</v>
      </c>
      <c r="F145" s="1000">
        <v>114050</v>
      </c>
      <c r="G145" s="1000"/>
      <c r="H145" s="1000">
        <v>114060</v>
      </c>
      <c r="I145" s="1000"/>
      <c r="J145" s="971">
        <f t="shared" si="38"/>
        <v>10</v>
      </c>
      <c r="K145" s="1000">
        <v>114060</v>
      </c>
      <c r="L145" s="541">
        <f t="shared" si="39"/>
        <v>0</v>
      </c>
      <c r="M145" s="1000">
        <v>114076</v>
      </c>
      <c r="N145" s="1000"/>
      <c r="O145" s="541">
        <f t="shared" si="28"/>
        <v>16</v>
      </c>
      <c r="P145" s="541">
        <f t="shared" si="29"/>
        <v>16</v>
      </c>
      <c r="Q145" s="1000">
        <v>114090</v>
      </c>
      <c r="R145" s="1000"/>
      <c r="S145" s="971">
        <f t="shared" si="40"/>
        <v>14</v>
      </c>
      <c r="T145" s="542">
        <f t="shared" si="30"/>
        <v>40</v>
      </c>
      <c r="U145" s="542"/>
      <c r="V145" s="541">
        <f t="shared" si="31"/>
        <v>16</v>
      </c>
      <c r="W145" s="543">
        <f t="shared" si="32"/>
        <v>24</v>
      </c>
      <c r="X145" s="972" t="s">
        <v>553</v>
      </c>
      <c r="Y145" s="972" t="s">
        <v>554</v>
      </c>
      <c r="Z145" s="972" t="s">
        <v>29</v>
      </c>
      <c r="AA145" s="972">
        <v>2023</v>
      </c>
      <c r="AB145" s="968" t="s">
        <v>30</v>
      </c>
      <c r="AC145" s="1001">
        <v>12</v>
      </c>
      <c r="AD145" s="974">
        <f t="shared" si="33"/>
        <v>3.3333333333333335</v>
      </c>
      <c r="AE145" s="975">
        <v>23.45</v>
      </c>
      <c r="AF145" s="976">
        <f t="shared" si="34"/>
        <v>78.166666666666671</v>
      </c>
      <c r="AG145" s="1030" t="s">
        <v>128</v>
      </c>
      <c r="AH145" s="1007">
        <f t="shared" si="35"/>
        <v>78.166666666666671</v>
      </c>
      <c r="AI145" s="978">
        <f t="shared" si="36"/>
        <v>3.3333333333333335</v>
      </c>
      <c r="AJ145" s="982">
        <f t="shared" si="37"/>
        <v>40</v>
      </c>
      <c r="AK145" s="1133"/>
      <c r="AL145" s="1087"/>
      <c r="AM145" s="1090"/>
    </row>
    <row r="146" spans="1:39">
      <c r="A146" s="999">
        <v>45595</v>
      </c>
      <c r="B146" s="164" t="s">
        <v>442</v>
      </c>
      <c r="C146" s="164" t="s">
        <v>111</v>
      </c>
      <c r="D146" s="162" t="s">
        <v>464</v>
      </c>
      <c r="E146" s="969" t="s">
        <v>282</v>
      </c>
      <c r="F146" s="1000">
        <v>114090</v>
      </c>
      <c r="G146" s="1000"/>
      <c r="H146" s="1000">
        <v>114104</v>
      </c>
      <c r="I146" s="1000"/>
      <c r="J146" s="971">
        <f t="shared" si="38"/>
        <v>14</v>
      </c>
      <c r="K146" s="1000">
        <v>114104</v>
      </c>
      <c r="L146" s="541">
        <f t="shared" si="39"/>
        <v>0</v>
      </c>
      <c r="M146" s="1000">
        <v>114120</v>
      </c>
      <c r="N146" s="1000"/>
      <c r="O146" s="541">
        <f t="shared" si="28"/>
        <v>16</v>
      </c>
      <c r="P146" s="541">
        <f t="shared" si="29"/>
        <v>16</v>
      </c>
      <c r="Q146" s="1000">
        <v>114130</v>
      </c>
      <c r="R146" s="1000"/>
      <c r="S146" s="971">
        <f t="shared" si="40"/>
        <v>10</v>
      </c>
      <c r="T146" s="542">
        <f t="shared" si="30"/>
        <v>40</v>
      </c>
      <c r="U146" s="542"/>
      <c r="V146" s="541">
        <f t="shared" si="31"/>
        <v>16</v>
      </c>
      <c r="W146" s="543">
        <f t="shared" si="32"/>
        <v>24</v>
      </c>
      <c r="X146" s="972" t="s">
        <v>553</v>
      </c>
      <c r="Y146" s="972" t="s">
        <v>554</v>
      </c>
      <c r="Z146" s="972" t="s">
        <v>29</v>
      </c>
      <c r="AA146" s="972">
        <v>2023</v>
      </c>
      <c r="AB146" s="968" t="s">
        <v>30</v>
      </c>
      <c r="AC146" s="1001">
        <v>12</v>
      </c>
      <c r="AD146" s="974">
        <f t="shared" si="33"/>
        <v>3.3333333333333335</v>
      </c>
      <c r="AE146" s="975">
        <v>23.45</v>
      </c>
      <c r="AF146" s="976">
        <f t="shared" si="34"/>
        <v>78.166666666666671</v>
      </c>
      <c r="AG146" s="1030" t="s">
        <v>128</v>
      </c>
      <c r="AH146" s="1007">
        <f t="shared" si="35"/>
        <v>78.166666666666671</v>
      </c>
      <c r="AI146" s="978">
        <f t="shared" si="36"/>
        <v>3.3333333333333335</v>
      </c>
      <c r="AJ146" s="982">
        <f t="shared" si="37"/>
        <v>40</v>
      </c>
      <c r="AK146" s="1133"/>
      <c r="AL146" s="1087"/>
      <c r="AM146" s="1090"/>
    </row>
    <row r="147" spans="1:39">
      <c r="A147" s="999">
        <v>45595</v>
      </c>
      <c r="B147" s="164" t="s">
        <v>442</v>
      </c>
      <c r="C147" s="164" t="s">
        <v>111</v>
      </c>
      <c r="D147" s="162" t="s">
        <v>465</v>
      </c>
      <c r="E147" s="969" t="s">
        <v>283</v>
      </c>
      <c r="F147" s="1000">
        <v>114130</v>
      </c>
      <c r="G147" s="1000"/>
      <c r="H147" s="1000">
        <v>114140</v>
      </c>
      <c r="I147" s="1000"/>
      <c r="J147" s="971">
        <f t="shared" si="38"/>
        <v>10</v>
      </c>
      <c r="K147" s="1000">
        <v>114140</v>
      </c>
      <c r="L147" s="541">
        <f t="shared" si="39"/>
        <v>0</v>
      </c>
      <c r="M147" s="1000">
        <v>114156</v>
      </c>
      <c r="N147" s="1000"/>
      <c r="O147" s="541">
        <f t="shared" si="28"/>
        <v>16</v>
      </c>
      <c r="P147" s="541">
        <f t="shared" si="29"/>
        <v>16</v>
      </c>
      <c r="Q147" s="1000">
        <v>114170</v>
      </c>
      <c r="R147" s="1000"/>
      <c r="S147" s="971">
        <f t="shared" si="40"/>
        <v>14</v>
      </c>
      <c r="T147" s="542">
        <f t="shared" si="30"/>
        <v>40</v>
      </c>
      <c r="U147" s="542"/>
      <c r="V147" s="541">
        <f t="shared" si="31"/>
        <v>16</v>
      </c>
      <c r="W147" s="543">
        <f t="shared" si="32"/>
        <v>24</v>
      </c>
      <c r="X147" s="972" t="s">
        <v>553</v>
      </c>
      <c r="Y147" s="972" t="s">
        <v>554</v>
      </c>
      <c r="Z147" s="972" t="s">
        <v>29</v>
      </c>
      <c r="AA147" s="972">
        <v>2023</v>
      </c>
      <c r="AB147" s="968" t="s">
        <v>30</v>
      </c>
      <c r="AC147" s="1001">
        <v>12</v>
      </c>
      <c r="AD147" s="974">
        <f t="shared" si="33"/>
        <v>3.3333333333333335</v>
      </c>
      <c r="AE147" s="975">
        <v>23.45</v>
      </c>
      <c r="AF147" s="976">
        <f t="shared" si="34"/>
        <v>78.166666666666671</v>
      </c>
      <c r="AG147" s="1030" t="s">
        <v>128</v>
      </c>
      <c r="AH147" s="1007">
        <f t="shared" si="35"/>
        <v>78.166666666666671</v>
      </c>
      <c r="AI147" s="978">
        <f t="shared" si="36"/>
        <v>3.3333333333333335</v>
      </c>
      <c r="AJ147" s="982">
        <f t="shared" si="37"/>
        <v>40</v>
      </c>
      <c r="AK147" s="1133"/>
      <c r="AL147" s="1087"/>
      <c r="AM147" s="1090"/>
    </row>
    <row r="148" spans="1:39">
      <c r="A148" s="999">
        <v>45596</v>
      </c>
      <c r="B148" s="164" t="s">
        <v>442</v>
      </c>
      <c r="C148" s="164" t="s">
        <v>111</v>
      </c>
      <c r="D148" s="162" t="s">
        <v>560</v>
      </c>
      <c r="E148" s="969" t="s">
        <v>282</v>
      </c>
      <c r="F148" s="1000">
        <v>114170</v>
      </c>
      <c r="G148" s="1000"/>
      <c r="H148" s="1000">
        <v>114184</v>
      </c>
      <c r="I148" s="1000"/>
      <c r="J148" s="971">
        <f t="shared" si="38"/>
        <v>14</v>
      </c>
      <c r="K148" s="1000">
        <v>114184</v>
      </c>
      <c r="L148" s="541">
        <f t="shared" si="39"/>
        <v>0</v>
      </c>
      <c r="M148" s="1000">
        <v>114200</v>
      </c>
      <c r="N148" s="1000"/>
      <c r="O148" s="541">
        <f t="shared" si="28"/>
        <v>16</v>
      </c>
      <c r="P148" s="541">
        <f t="shared" si="29"/>
        <v>16</v>
      </c>
      <c r="Q148" s="1000">
        <v>114200</v>
      </c>
      <c r="R148" s="1000"/>
      <c r="S148" s="971">
        <f t="shared" si="40"/>
        <v>0</v>
      </c>
      <c r="T148" s="542">
        <f t="shared" si="30"/>
        <v>30</v>
      </c>
      <c r="U148" s="542"/>
      <c r="V148" s="541">
        <f t="shared" si="31"/>
        <v>16</v>
      </c>
      <c r="W148" s="543">
        <f t="shared" si="32"/>
        <v>14</v>
      </c>
      <c r="X148" s="972" t="s">
        <v>553</v>
      </c>
      <c r="Y148" s="972" t="s">
        <v>554</v>
      </c>
      <c r="Z148" s="972" t="s">
        <v>29</v>
      </c>
      <c r="AA148" s="972">
        <v>2023</v>
      </c>
      <c r="AB148" s="968" t="s">
        <v>30</v>
      </c>
      <c r="AC148" s="1001">
        <v>12</v>
      </c>
      <c r="AD148" s="974">
        <f t="shared" si="33"/>
        <v>2.5</v>
      </c>
      <c r="AE148" s="975">
        <v>23.45</v>
      </c>
      <c r="AF148" s="976">
        <f t="shared" si="34"/>
        <v>58.625</v>
      </c>
      <c r="AG148" s="1030" t="s">
        <v>128</v>
      </c>
      <c r="AH148" s="1007">
        <f t="shared" si="35"/>
        <v>58.625</v>
      </c>
      <c r="AI148" s="978">
        <f t="shared" si="36"/>
        <v>2.5</v>
      </c>
      <c r="AJ148" s="982">
        <f t="shared" si="37"/>
        <v>30</v>
      </c>
      <c r="AK148" s="1132" t="s">
        <v>439</v>
      </c>
      <c r="AL148" s="1088" t="s">
        <v>440</v>
      </c>
      <c r="AM148" s="1092" t="s">
        <v>2</v>
      </c>
    </row>
    <row r="149" spans="1:39">
      <c r="A149" s="999">
        <v>45596</v>
      </c>
      <c r="B149" s="164" t="s">
        <v>442</v>
      </c>
      <c r="C149" s="164" t="s">
        <v>111</v>
      </c>
      <c r="D149" s="162" t="s">
        <v>561</v>
      </c>
      <c r="E149" s="969" t="s">
        <v>283</v>
      </c>
      <c r="F149" s="1000">
        <v>114200</v>
      </c>
      <c r="G149" s="1000"/>
      <c r="H149" s="1000">
        <v>114205</v>
      </c>
      <c r="I149" s="1000"/>
      <c r="J149" s="971">
        <f t="shared" si="38"/>
        <v>5</v>
      </c>
      <c r="K149" s="1000">
        <v>114205</v>
      </c>
      <c r="L149" s="541">
        <f t="shared" si="39"/>
        <v>0</v>
      </c>
      <c r="M149" s="1000">
        <v>114205</v>
      </c>
      <c r="N149" s="1000"/>
      <c r="O149" s="541">
        <f t="shared" si="28"/>
        <v>0</v>
      </c>
      <c r="P149" s="541">
        <f t="shared" si="29"/>
        <v>0</v>
      </c>
      <c r="Q149" s="1000">
        <v>114215</v>
      </c>
      <c r="R149" s="1000"/>
      <c r="S149" s="971">
        <f t="shared" si="40"/>
        <v>10</v>
      </c>
      <c r="T149" s="542">
        <f t="shared" si="30"/>
        <v>15</v>
      </c>
      <c r="U149" s="542"/>
      <c r="V149" s="541">
        <f t="shared" si="31"/>
        <v>0</v>
      </c>
      <c r="W149" s="543">
        <f t="shared" si="32"/>
        <v>15</v>
      </c>
      <c r="X149" s="972" t="s">
        <v>553</v>
      </c>
      <c r="Y149" s="972" t="s">
        <v>554</v>
      </c>
      <c r="Z149" s="972" t="s">
        <v>29</v>
      </c>
      <c r="AA149" s="972">
        <v>2023</v>
      </c>
      <c r="AB149" s="968" t="s">
        <v>30</v>
      </c>
      <c r="AC149" s="1001">
        <v>12</v>
      </c>
      <c r="AD149" s="974">
        <f t="shared" si="33"/>
        <v>1.25</v>
      </c>
      <c r="AE149" s="975">
        <v>23.45</v>
      </c>
      <c r="AF149" s="976">
        <f t="shared" si="34"/>
        <v>29.3125</v>
      </c>
      <c r="AG149" s="1030" t="s">
        <v>128</v>
      </c>
      <c r="AH149" s="1007">
        <f t="shared" si="35"/>
        <v>29.3125</v>
      </c>
      <c r="AI149" s="978">
        <f t="shared" si="36"/>
        <v>1.25</v>
      </c>
      <c r="AJ149" s="982">
        <f t="shared" si="37"/>
        <v>15</v>
      </c>
      <c r="AK149" s="1107">
        <v>791</v>
      </c>
      <c r="AL149" s="1067">
        <v>800</v>
      </c>
      <c r="AM149" s="1075">
        <v>45596</v>
      </c>
    </row>
    <row r="150" spans="1:39">
      <c r="A150" s="999">
        <v>45596</v>
      </c>
      <c r="B150" s="164" t="s">
        <v>442</v>
      </c>
      <c r="C150" s="164" t="s">
        <v>111</v>
      </c>
      <c r="D150" s="162" t="s">
        <v>575</v>
      </c>
      <c r="E150" s="969" t="s">
        <v>283</v>
      </c>
      <c r="F150" s="1000">
        <v>114215</v>
      </c>
      <c r="G150" s="1000"/>
      <c r="H150" s="1000">
        <v>114215</v>
      </c>
      <c r="I150" s="1000"/>
      <c r="J150" s="971">
        <f t="shared" si="38"/>
        <v>0</v>
      </c>
      <c r="K150" s="1000">
        <v>114225</v>
      </c>
      <c r="L150" s="541">
        <f t="shared" si="39"/>
        <v>10</v>
      </c>
      <c r="M150" s="1000">
        <v>114242</v>
      </c>
      <c r="N150" s="1000"/>
      <c r="O150" s="541">
        <f t="shared" si="28"/>
        <v>17</v>
      </c>
      <c r="P150" s="541">
        <f t="shared" si="29"/>
        <v>27</v>
      </c>
      <c r="Q150" s="1000">
        <v>114256</v>
      </c>
      <c r="R150" s="1000"/>
      <c r="S150" s="971">
        <f t="shared" si="40"/>
        <v>14</v>
      </c>
      <c r="T150" s="542">
        <f t="shared" si="30"/>
        <v>41</v>
      </c>
      <c r="U150" s="542"/>
      <c r="V150" s="541">
        <f t="shared" si="31"/>
        <v>27</v>
      </c>
      <c r="W150" s="543">
        <f t="shared" si="32"/>
        <v>14</v>
      </c>
      <c r="X150" s="972" t="s">
        <v>553</v>
      </c>
      <c r="Y150" s="972" t="s">
        <v>554</v>
      </c>
      <c r="Z150" s="972" t="s">
        <v>29</v>
      </c>
      <c r="AA150" s="972">
        <v>2023</v>
      </c>
      <c r="AB150" s="968" t="s">
        <v>30</v>
      </c>
      <c r="AC150" s="1001">
        <v>12</v>
      </c>
      <c r="AD150" s="974">
        <f t="shared" ref="AD150" si="41">T150/AC150</f>
        <v>3.4166666666666665</v>
      </c>
      <c r="AE150" s="975">
        <v>23.45</v>
      </c>
      <c r="AF150" s="976">
        <f t="shared" ref="AF150" si="42">AD150*AE150</f>
        <v>80.120833333333323</v>
      </c>
      <c r="AG150" s="1030" t="s">
        <v>128</v>
      </c>
      <c r="AH150" s="1007">
        <f t="shared" ref="AH150" si="43">AF150</f>
        <v>80.120833333333323</v>
      </c>
      <c r="AI150" s="978">
        <f t="shared" ref="AI150" si="44">AD150</f>
        <v>3.4166666666666665</v>
      </c>
      <c r="AJ150" s="982">
        <f t="shared" ref="AJ150" si="45">T150</f>
        <v>41</v>
      </c>
      <c r="AK150" s="989"/>
      <c r="AL150" s="985"/>
      <c r="AM150" s="991"/>
    </row>
    <row r="151" spans="1:39">
      <c r="A151" s="999">
        <v>45600</v>
      </c>
      <c r="B151" s="164" t="s">
        <v>442</v>
      </c>
      <c r="C151" s="164" t="s">
        <v>111</v>
      </c>
      <c r="D151" s="162" t="s">
        <v>560</v>
      </c>
      <c r="E151" s="969" t="s">
        <v>282</v>
      </c>
      <c r="F151" s="1000">
        <v>114256</v>
      </c>
      <c r="G151" s="1000"/>
      <c r="H151" s="1000">
        <v>114270</v>
      </c>
      <c r="I151" s="1000"/>
      <c r="J151" s="971">
        <f t="shared" si="38"/>
        <v>14</v>
      </c>
      <c r="K151" s="1000">
        <v>114270</v>
      </c>
      <c r="L151" s="541">
        <f t="shared" si="39"/>
        <v>0</v>
      </c>
      <c r="M151" s="1000">
        <v>114285</v>
      </c>
      <c r="N151" s="1000"/>
      <c r="O151" s="541">
        <f t="shared" si="28"/>
        <v>15</v>
      </c>
      <c r="P151" s="541">
        <f t="shared" si="29"/>
        <v>15</v>
      </c>
      <c r="Q151" s="1000">
        <v>114295</v>
      </c>
      <c r="R151" s="1000"/>
      <c r="S151" s="971">
        <f t="shared" si="40"/>
        <v>10</v>
      </c>
      <c r="T151" s="542">
        <f t="shared" si="30"/>
        <v>39</v>
      </c>
      <c r="U151" s="542"/>
      <c r="V151" s="541">
        <f t="shared" si="31"/>
        <v>15</v>
      </c>
      <c r="W151" s="543">
        <f t="shared" si="32"/>
        <v>24</v>
      </c>
      <c r="X151" s="972" t="s">
        <v>553</v>
      </c>
      <c r="Y151" s="972" t="s">
        <v>554</v>
      </c>
      <c r="Z151" s="972" t="s">
        <v>29</v>
      </c>
      <c r="AA151" s="972">
        <v>2023</v>
      </c>
      <c r="AB151" s="968" t="s">
        <v>30</v>
      </c>
      <c r="AC151" s="1001">
        <v>12</v>
      </c>
      <c r="AD151" s="974">
        <f t="shared" ref="AD151" si="46">T151/AC151</f>
        <v>3.25</v>
      </c>
      <c r="AE151" s="975">
        <v>23.45</v>
      </c>
      <c r="AF151" s="976">
        <f t="shared" ref="AF151" si="47">AD151*AE151</f>
        <v>76.212499999999991</v>
      </c>
      <c r="AG151" s="1030" t="s">
        <v>128</v>
      </c>
      <c r="AH151" s="1007">
        <f t="shared" ref="AH151" si="48">AF151</f>
        <v>76.212499999999991</v>
      </c>
      <c r="AI151" s="978">
        <f t="shared" ref="AI151" si="49">AD151</f>
        <v>3.25</v>
      </c>
      <c r="AJ151" s="982">
        <f t="shared" ref="AJ151" si="50">T151</f>
        <v>39</v>
      </c>
      <c r="AK151" s="987"/>
      <c r="AL151" s="988"/>
    </row>
    <row r="152" spans="1:39">
      <c r="A152" s="999">
        <v>45600</v>
      </c>
      <c r="B152" s="164" t="s">
        <v>442</v>
      </c>
      <c r="C152" s="164" t="s">
        <v>111</v>
      </c>
      <c r="D152" s="162" t="s">
        <v>576</v>
      </c>
      <c r="E152" s="969" t="s">
        <v>283</v>
      </c>
      <c r="F152" s="1000">
        <v>114295</v>
      </c>
      <c r="G152" s="1000"/>
      <c r="H152" s="1000">
        <v>114305</v>
      </c>
      <c r="I152" s="1000"/>
      <c r="J152" s="971">
        <f t="shared" ref="J152:J155" si="51">H152-F152</f>
        <v>10</v>
      </c>
      <c r="K152" s="1000">
        <v>114305</v>
      </c>
      <c r="L152" s="541">
        <f t="shared" ref="L152:L155" si="52">K152-H152</f>
        <v>0</v>
      </c>
      <c r="M152" s="1000">
        <v>114320</v>
      </c>
      <c r="N152" s="1000"/>
      <c r="O152" s="541">
        <f t="shared" ref="O152:O155" si="53">M152-K152</f>
        <v>15</v>
      </c>
      <c r="P152" s="541">
        <f t="shared" ref="P152:P155" si="54">M152-H152</f>
        <v>15</v>
      </c>
      <c r="Q152" s="1000">
        <v>114334</v>
      </c>
      <c r="R152" s="1000"/>
      <c r="S152" s="971">
        <f t="shared" ref="S152:S155" si="55">Q152-M152</f>
        <v>14</v>
      </c>
      <c r="T152" s="542">
        <f t="shared" ref="T152:T155" si="56">Q152-F152</f>
        <v>39</v>
      </c>
      <c r="U152" s="542"/>
      <c r="V152" s="541">
        <f t="shared" ref="V152:V155" si="57">P152</f>
        <v>15</v>
      </c>
      <c r="W152" s="543">
        <f t="shared" ref="W152:W155" si="58">T152-V152</f>
        <v>24</v>
      </c>
      <c r="X152" s="972" t="s">
        <v>553</v>
      </c>
      <c r="Y152" s="972" t="s">
        <v>554</v>
      </c>
      <c r="Z152" s="972" t="s">
        <v>29</v>
      </c>
      <c r="AA152" s="972">
        <v>2023</v>
      </c>
      <c r="AB152" s="968" t="s">
        <v>30</v>
      </c>
      <c r="AC152" s="1001">
        <v>12</v>
      </c>
      <c r="AD152" s="974">
        <f t="shared" ref="AD152:AD153" si="59">T152/AC152</f>
        <v>3.25</v>
      </c>
      <c r="AE152" s="975">
        <v>23.45</v>
      </c>
      <c r="AF152" s="976">
        <f t="shared" ref="AF152:AF153" si="60">AD152*AE152</f>
        <v>76.212499999999991</v>
      </c>
      <c r="AG152" s="1030" t="s">
        <v>128</v>
      </c>
      <c r="AH152" s="1007">
        <f t="shared" ref="AH152:AH153" si="61">AF152</f>
        <v>76.212499999999991</v>
      </c>
      <c r="AI152" s="978">
        <f t="shared" ref="AI152:AI153" si="62">AD152</f>
        <v>3.25</v>
      </c>
      <c r="AJ152" s="982">
        <f t="shared" ref="AJ152:AJ153" si="63">T152</f>
        <v>39</v>
      </c>
      <c r="AK152" s="987"/>
      <c r="AL152" s="988"/>
    </row>
    <row r="153" spans="1:39">
      <c r="A153" s="999">
        <v>45601</v>
      </c>
      <c r="B153" s="164" t="s">
        <v>442</v>
      </c>
      <c r="C153" s="164" t="s">
        <v>111</v>
      </c>
      <c r="D153" s="162" t="s">
        <v>560</v>
      </c>
      <c r="E153" s="969" t="s">
        <v>282</v>
      </c>
      <c r="F153" s="1000">
        <v>114334</v>
      </c>
      <c r="G153" s="1000"/>
      <c r="H153" s="1000">
        <v>114348</v>
      </c>
      <c r="I153" s="1000"/>
      <c r="J153" s="971">
        <f t="shared" si="51"/>
        <v>14</v>
      </c>
      <c r="K153" s="1000">
        <v>114348</v>
      </c>
      <c r="L153" s="541">
        <f t="shared" si="52"/>
        <v>0</v>
      </c>
      <c r="M153" s="1000">
        <v>114363</v>
      </c>
      <c r="N153" s="1000"/>
      <c r="O153" s="541">
        <f t="shared" si="53"/>
        <v>15</v>
      </c>
      <c r="P153" s="541">
        <f t="shared" si="54"/>
        <v>15</v>
      </c>
      <c r="Q153" s="1000">
        <v>114373</v>
      </c>
      <c r="R153" s="1000"/>
      <c r="S153" s="971">
        <f t="shared" si="55"/>
        <v>10</v>
      </c>
      <c r="T153" s="542">
        <f t="shared" si="56"/>
        <v>39</v>
      </c>
      <c r="U153" s="542"/>
      <c r="V153" s="541">
        <f t="shared" si="57"/>
        <v>15</v>
      </c>
      <c r="W153" s="543">
        <f t="shared" si="58"/>
        <v>24</v>
      </c>
      <c r="X153" s="972" t="s">
        <v>553</v>
      </c>
      <c r="Y153" s="972" t="s">
        <v>554</v>
      </c>
      <c r="Z153" s="972" t="s">
        <v>29</v>
      </c>
      <c r="AA153" s="972">
        <v>2023</v>
      </c>
      <c r="AB153" s="968" t="s">
        <v>30</v>
      </c>
      <c r="AC153" s="1001">
        <v>12</v>
      </c>
      <c r="AD153" s="974">
        <f t="shared" si="59"/>
        <v>3.25</v>
      </c>
      <c r="AE153" s="975">
        <v>23.45</v>
      </c>
      <c r="AF153" s="976">
        <f t="shared" si="60"/>
        <v>76.212499999999991</v>
      </c>
      <c r="AG153" s="1030" t="s">
        <v>128</v>
      </c>
      <c r="AH153" s="1007">
        <f t="shared" si="61"/>
        <v>76.212499999999991</v>
      </c>
      <c r="AI153" s="978">
        <f t="shared" si="62"/>
        <v>3.25</v>
      </c>
      <c r="AJ153" s="982">
        <f t="shared" si="63"/>
        <v>39</v>
      </c>
      <c r="AK153" s="989"/>
      <c r="AL153" s="985"/>
      <c r="AM153" s="986"/>
    </row>
    <row r="154" spans="1:39">
      <c r="A154" s="999">
        <v>45601</v>
      </c>
      <c r="B154" s="164" t="s">
        <v>442</v>
      </c>
      <c r="C154" s="164" t="s">
        <v>111</v>
      </c>
      <c r="D154" s="162" t="s">
        <v>576</v>
      </c>
      <c r="E154" s="969" t="s">
        <v>283</v>
      </c>
      <c r="F154" s="1000">
        <v>114373</v>
      </c>
      <c r="G154" s="1000"/>
      <c r="H154" s="1000">
        <v>114383</v>
      </c>
      <c r="I154" s="1000"/>
      <c r="J154" s="971">
        <f t="shared" si="51"/>
        <v>10</v>
      </c>
      <c r="K154" s="1000">
        <v>114383</v>
      </c>
      <c r="L154" s="541">
        <f t="shared" si="52"/>
        <v>0</v>
      </c>
      <c r="M154" s="1000">
        <v>114398</v>
      </c>
      <c r="N154" s="1000"/>
      <c r="O154" s="541">
        <f t="shared" si="53"/>
        <v>15</v>
      </c>
      <c r="P154" s="541">
        <f t="shared" si="54"/>
        <v>15</v>
      </c>
      <c r="Q154" s="1000">
        <v>114412</v>
      </c>
      <c r="R154" s="1000"/>
      <c r="S154" s="971">
        <f t="shared" si="55"/>
        <v>14</v>
      </c>
      <c r="T154" s="542">
        <f t="shared" si="56"/>
        <v>39</v>
      </c>
      <c r="U154" s="542"/>
      <c r="V154" s="541">
        <f t="shared" si="57"/>
        <v>15</v>
      </c>
      <c r="W154" s="543">
        <f t="shared" si="58"/>
        <v>24</v>
      </c>
      <c r="X154" s="972" t="s">
        <v>553</v>
      </c>
      <c r="Y154" s="972" t="s">
        <v>554</v>
      </c>
      <c r="Z154" s="972" t="s">
        <v>29</v>
      </c>
      <c r="AA154" s="972">
        <v>2023</v>
      </c>
      <c r="AB154" s="968" t="s">
        <v>30</v>
      </c>
      <c r="AC154" s="1001">
        <v>12</v>
      </c>
      <c r="AD154" s="974">
        <f t="shared" ref="AD154" si="64">T154/AC154</f>
        <v>3.25</v>
      </c>
      <c r="AE154" s="975">
        <v>23.45</v>
      </c>
      <c r="AF154" s="976">
        <f t="shared" ref="AF154" si="65">AD154*AE154</f>
        <v>76.212499999999991</v>
      </c>
      <c r="AG154" s="1030" t="s">
        <v>128</v>
      </c>
      <c r="AH154" s="1007">
        <f t="shared" ref="AH154" si="66">AF154</f>
        <v>76.212499999999991</v>
      </c>
      <c r="AI154" s="978">
        <f t="shared" ref="AI154" si="67">AD154</f>
        <v>3.25</v>
      </c>
      <c r="AJ154" s="982">
        <f t="shared" ref="AJ154" si="68">T154</f>
        <v>39</v>
      </c>
      <c r="AK154" s="1132" t="s">
        <v>439</v>
      </c>
      <c r="AL154" s="1088" t="s">
        <v>440</v>
      </c>
      <c r="AM154" s="1092" t="s">
        <v>2</v>
      </c>
    </row>
    <row r="155" spans="1:39">
      <c r="A155" s="999">
        <v>45602</v>
      </c>
      <c r="B155" s="164" t="s">
        <v>442</v>
      </c>
      <c r="C155" s="164" t="s">
        <v>111</v>
      </c>
      <c r="D155" s="162" t="s">
        <v>560</v>
      </c>
      <c r="E155" s="969" t="s">
        <v>282</v>
      </c>
      <c r="F155" s="1000">
        <v>114412</v>
      </c>
      <c r="G155" s="1000"/>
      <c r="H155" s="1000">
        <v>114426</v>
      </c>
      <c r="I155" s="1000"/>
      <c r="J155" s="971">
        <f t="shared" si="51"/>
        <v>14</v>
      </c>
      <c r="K155" s="1000">
        <v>114426</v>
      </c>
      <c r="L155" s="541">
        <f t="shared" si="52"/>
        <v>0</v>
      </c>
      <c r="M155" s="1000">
        <v>114439</v>
      </c>
      <c r="N155" s="1000"/>
      <c r="O155" s="541">
        <f t="shared" si="53"/>
        <v>13</v>
      </c>
      <c r="P155" s="541">
        <f t="shared" si="54"/>
        <v>13</v>
      </c>
      <c r="Q155" s="1000">
        <v>114449</v>
      </c>
      <c r="R155" s="1000"/>
      <c r="S155" s="971">
        <f t="shared" si="55"/>
        <v>10</v>
      </c>
      <c r="T155" s="542">
        <f t="shared" si="56"/>
        <v>37</v>
      </c>
      <c r="U155" s="542"/>
      <c r="V155" s="541">
        <f t="shared" si="57"/>
        <v>13</v>
      </c>
      <c r="W155" s="543">
        <f t="shared" si="58"/>
        <v>24</v>
      </c>
      <c r="X155" s="972" t="s">
        <v>553</v>
      </c>
      <c r="Y155" s="972" t="s">
        <v>554</v>
      </c>
      <c r="Z155" s="972" t="s">
        <v>29</v>
      </c>
      <c r="AA155" s="972">
        <v>2023</v>
      </c>
      <c r="AB155" s="968" t="s">
        <v>30</v>
      </c>
      <c r="AC155" s="1001">
        <v>12</v>
      </c>
      <c r="AD155" s="974">
        <f t="shared" ref="AD155" si="69">T155/AC155</f>
        <v>3.0833333333333335</v>
      </c>
      <c r="AE155" s="975">
        <v>23.45</v>
      </c>
      <c r="AF155" s="976">
        <f t="shared" ref="AF155" si="70">AD155*AE155</f>
        <v>72.304166666666674</v>
      </c>
      <c r="AG155" s="1030" t="s">
        <v>128</v>
      </c>
      <c r="AH155" s="1007">
        <f t="shared" ref="AH155" si="71">AF155</f>
        <v>72.304166666666674</v>
      </c>
      <c r="AI155" s="978">
        <f t="shared" ref="AI155" si="72">AD155</f>
        <v>3.0833333333333335</v>
      </c>
      <c r="AJ155" s="982">
        <f t="shared" ref="AJ155" si="73">T155</f>
        <v>37</v>
      </c>
      <c r="AK155" s="1107">
        <f>SUM(AH150:AH155)</f>
        <v>457.27499999999992</v>
      </c>
      <c r="AL155" s="1067">
        <v>400</v>
      </c>
      <c r="AM155" s="1075">
        <v>45602</v>
      </c>
    </row>
    <row r="156" spans="1:39">
      <c r="A156" s="999">
        <v>45602</v>
      </c>
      <c r="B156" s="164" t="s">
        <v>442</v>
      </c>
      <c r="C156" s="164" t="s">
        <v>111</v>
      </c>
      <c r="D156" s="162" t="s">
        <v>576</v>
      </c>
      <c r="E156" s="969" t="s">
        <v>283</v>
      </c>
      <c r="F156" s="1000">
        <v>114449</v>
      </c>
      <c r="G156" s="1000"/>
      <c r="H156" s="1000">
        <v>114459</v>
      </c>
      <c r="I156" s="1000"/>
      <c r="J156" s="971">
        <f t="shared" ref="J156:J161" si="74">H156-F156</f>
        <v>10</v>
      </c>
      <c r="K156" s="1000">
        <v>114459</v>
      </c>
      <c r="L156" s="541">
        <f t="shared" ref="L156" si="75">K156-H156</f>
        <v>0</v>
      </c>
      <c r="M156" s="1000">
        <v>114473</v>
      </c>
      <c r="N156" s="1000"/>
      <c r="O156" s="541">
        <f t="shared" ref="O156" si="76">M156-K156</f>
        <v>14</v>
      </c>
      <c r="P156" s="541">
        <f t="shared" ref="P156" si="77">M156-H156</f>
        <v>14</v>
      </c>
      <c r="Q156" s="1000">
        <v>114487</v>
      </c>
      <c r="R156" s="1000"/>
      <c r="S156" s="971">
        <f t="shared" ref="S156" si="78">Q156-M156</f>
        <v>14</v>
      </c>
      <c r="T156" s="542">
        <f t="shared" ref="T156" si="79">Q156-F156</f>
        <v>38</v>
      </c>
      <c r="U156" s="542"/>
      <c r="V156" s="541">
        <f t="shared" ref="V156" si="80">P156</f>
        <v>14</v>
      </c>
      <c r="W156" s="543">
        <f t="shared" ref="W156" si="81">T156-V156</f>
        <v>24</v>
      </c>
      <c r="X156" s="972" t="s">
        <v>553</v>
      </c>
      <c r="Y156" s="972" t="s">
        <v>554</v>
      </c>
      <c r="Z156" s="972" t="s">
        <v>29</v>
      </c>
      <c r="AA156" s="972">
        <v>2023</v>
      </c>
      <c r="AB156" s="968" t="s">
        <v>30</v>
      </c>
      <c r="AC156" s="1001">
        <v>12</v>
      </c>
      <c r="AD156" s="974">
        <f t="shared" ref="AD156" si="82">T156/AC156</f>
        <v>3.1666666666666665</v>
      </c>
      <c r="AE156" s="975">
        <v>23.45</v>
      </c>
      <c r="AF156" s="976">
        <f t="shared" ref="AF156" si="83">AD156*AE156</f>
        <v>74.258333333333326</v>
      </c>
      <c r="AG156" s="1030" t="s">
        <v>128</v>
      </c>
      <c r="AH156" s="1007">
        <f t="shared" ref="AH156" si="84">AF156</f>
        <v>74.258333333333326</v>
      </c>
      <c r="AI156" s="978">
        <f t="shared" ref="AI156" si="85">AD156</f>
        <v>3.1666666666666665</v>
      </c>
      <c r="AJ156" s="982">
        <f t="shared" ref="AJ156" si="86">T156</f>
        <v>38</v>
      </c>
      <c r="AK156" s="987"/>
      <c r="AL156" s="988"/>
    </row>
    <row r="157" spans="1:39">
      <c r="A157" s="999">
        <v>45603</v>
      </c>
      <c r="B157" s="164" t="s">
        <v>442</v>
      </c>
      <c r="C157" s="164" t="s">
        <v>111</v>
      </c>
      <c r="D157" s="162" t="s">
        <v>560</v>
      </c>
      <c r="E157" s="969" t="s">
        <v>282</v>
      </c>
      <c r="F157" s="1000">
        <v>114487</v>
      </c>
      <c r="G157" s="1000"/>
      <c r="H157" s="1000">
        <v>114501</v>
      </c>
      <c r="I157" s="1000"/>
      <c r="J157" s="971">
        <f t="shared" si="74"/>
        <v>14</v>
      </c>
      <c r="K157" s="1000">
        <v>114501</v>
      </c>
      <c r="L157" s="541">
        <f t="shared" ref="L157:L161" si="87">K157-H157</f>
        <v>0</v>
      </c>
      <c r="M157" s="1000">
        <v>114515</v>
      </c>
      <c r="N157" s="1000"/>
      <c r="O157" s="541">
        <f t="shared" ref="O157:O161" si="88">M157-K157</f>
        <v>14</v>
      </c>
      <c r="P157" s="541">
        <f t="shared" ref="P157:P161" si="89">M157-H157</f>
        <v>14</v>
      </c>
      <c r="Q157" s="1000">
        <v>114525</v>
      </c>
      <c r="R157" s="1000"/>
      <c r="S157" s="971">
        <f t="shared" ref="S157:S161" si="90">Q157-M157</f>
        <v>10</v>
      </c>
      <c r="T157" s="542">
        <f t="shared" ref="T157:T161" si="91">Q157-F157</f>
        <v>38</v>
      </c>
      <c r="U157" s="542"/>
      <c r="V157" s="541">
        <f t="shared" ref="V157:V161" si="92">P157</f>
        <v>14</v>
      </c>
      <c r="W157" s="543">
        <f t="shared" ref="W157:W161" si="93">T157-V157</f>
        <v>24</v>
      </c>
      <c r="X157" s="972" t="s">
        <v>553</v>
      </c>
      <c r="Y157" s="972" t="s">
        <v>554</v>
      </c>
      <c r="Z157" s="972" t="s">
        <v>29</v>
      </c>
      <c r="AA157" s="972">
        <v>2023</v>
      </c>
      <c r="AB157" s="968" t="s">
        <v>30</v>
      </c>
      <c r="AC157" s="1001">
        <v>12</v>
      </c>
      <c r="AD157" s="974">
        <f t="shared" ref="AD157" si="94">T157/AC157</f>
        <v>3.1666666666666665</v>
      </c>
      <c r="AE157" s="975">
        <v>23.45</v>
      </c>
      <c r="AF157" s="976">
        <f t="shared" ref="AF157" si="95">AD157*AE157</f>
        <v>74.258333333333326</v>
      </c>
      <c r="AG157" s="1030" t="s">
        <v>128</v>
      </c>
      <c r="AH157" s="1007">
        <f t="shared" ref="AH157" si="96">AF157</f>
        <v>74.258333333333326</v>
      </c>
      <c r="AI157" s="978">
        <f t="shared" ref="AI157" si="97">AD157</f>
        <v>3.1666666666666665</v>
      </c>
      <c r="AJ157" s="982">
        <f t="shared" ref="AJ157" si="98">T157</f>
        <v>38</v>
      </c>
      <c r="AK157" s="989"/>
      <c r="AL157" s="985"/>
      <c r="AM157" s="986"/>
    </row>
    <row r="158" spans="1:39">
      <c r="A158" s="999">
        <v>45603</v>
      </c>
      <c r="B158" s="164" t="s">
        <v>442</v>
      </c>
      <c r="C158" s="164" t="s">
        <v>111</v>
      </c>
      <c r="D158" s="162" t="s">
        <v>576</v>
      </c>
      <c r="E158" s="969" t="s">
        <v>283</v>
      </c>
      <c r="F158" s="1000">
        <v>114525</v>
      </c>
      <c r="G158" s="1000"/>
      <c r="H158" s="1000">
        <v>114535</v>
      </c>
      <c r="I158" s="1000"/>
      <c r="J158" s="971">
        <f t="shared" si="74"/>
        <v>10</v>
      </c>
      <c r="K158" s="1000">
        <v>114535</v>
      </c>
      <c r="L158" s="541">
        <f t="shared" si="87"/>
        <v>0</v>
      </c>
      <c r="M158" s="1000">
        <v>114549</v>
      </c>
      <c r="N158" s="1000"/>
      <c r="O158" s="541">
        <f t="shared" si="88"/>
        <v>14</v>
      </c>
      <c r="P158" s="541">
        <f t="shared" si="89"/>
        <v>14</v>
      </c>
      <c r="Q158" s="1000">
        <v>114563</v>
      </c>
      <c r="R158" s="1000"/>
      <c r="S158" s="971">
        <f t="shared" si="90"/>
        <v>14</v>
      </c>
      <c r="T158" s="542">
        <f t="shared" si="91"/>
        <v>38</v>
      </c>
      <c r="U158" s="542"/>
      <c r="V158" s="541">
        <f t="shared" si="92"/>
        <v>14</v>
      </c>
      <c r="W158" s="543">
        <f t="shared" si="93"/>
        <v>24</v>
      </c>
      <c r="X158" s="972" t="s">
        <v>553</v>
      </c>
      <c r="Y158" s="972" t="s">
        <v>554</v>
      </c>
      <c r="Z158" s="972" t="s">
        <v>29</v>
      </c>
      <c r="AA158" s="972">
        <v>2023</v>
      </c>
      <c r="AB158" s="968" t="s">
        <v>30</v>
      </c>
      <c r="AC158" s="1001">
        <v>12</v>
      </c>
      <c r="AD158" s="974">
        <f t="shared" ref="AD158" si="99">T158/AC158</f>
        <v>3.1666666666666665</v>
      </c>
      <c r="AE158" s="975">
        <v>23.45</v>
      </c>
      <c r="AF158" s="976">
        <f t="shared" ref="AF158" si="100">AD158*AE158</f>
        <v>74.258333333333326</v>
      </c>
      <c r="AG158" s="1030" t="s">
        <v>128</v>
      </c>
      <c r="AH158" s="1007">
        <f t="shared" ref="AH158" si="101">AF158</f>
        <v>74.258333333333326</v>
      </c>
      <c r="AI158" s="978">
        <f t="shared" ref="AI158" si="102">AD158</f>
        <v>3.1666666666666665</v>
      </c>
      <c r="AJ158" s="982">
        <f t="shared" ref="AJ158" si="103">T158</f>
        <v>38</v>
      </c>
      <c r="AK158" s="989"/>
      <c r="AL158" s="985"/>
      <c r="AM158" s="991"/>
    </row>
    <row r="159" spans="1:39">
      <c r="A159" s="999">
        <v>45604</v>
      </c>
      <c r="B159" s="164" t="s">
        <v>442</v>
      </c>
      <c r="C159" s="164" t="s">
        <v>111</v>
      </c>
      <c r="D159" s="162" t="s">
        <v>560</v>
      </c>
      <c r="E159" s="969" t="s">
        <v>282</v>
      </c>
      <c r="F159" s="1000">
        <v>114563</v>
      </c>
      <c r="G159" s="1000"/>
      <c r="H159" s="1000">
        <v>114577</v>
      </c>
      <c r="I159" s="1000"/>
      <c r="J159" s="971">
        <f t="shared" si="74"/>
        <v>14</v>
      </c>
      <c r="K159" s="1000">
        <v>114577</v>
      </c>
      <c r="L159" s="541">
        <f t="shared" si="87"/>
        <v>0</v>
      </c>
      <c r="M159" s="1000">
        <v>114591</v>
      </c>
      <c r="N159" s="1000"/>
      <c r="O159" s="541">
        <f t="shared" si="88"/>
        <v>14</v>
      </c>
      <c r="P159" s="541">
        <f t="shared" si="89"/>
        <v>14</v>
      </c>
      <c r="Q159" s="1000">
        <v>114601</v>
      </c>
      <c r="R159" s="1000"/>
      <c r="S159" s="971">
        <f t="shared" si="90"/>
        <v>10</v>
      </c>
      <c r="T159" s="542">
        <f t="shared" si="91"/>
        <v>38</v>
      </c>
      <c r="U159" s="542"/>
      <c r="V159" s="541">
        <f t="shared" si="92"/>
        <v>14</v>
      </c>
      <c r="W159" s="543">
        <f t="shared" si="93"/>
        <v>24</v>
      </c>
      <c r="X159" s="972" t="s">
        <v>553</v>
      </c>
      <c r="Y159" s="972" t="s">
        <v>554</v>
      </c>
      <c r="Z159" s="972" t="s">
        <v>29</v>
      </c>
      <c r="AA159" s="972">
        <v>2023</v>
      </c>
      <c r="AB159" s="968" t="s">
        <v>30</v>
      </c>
      <c r="AC159" s="1001">
        <v>12</v>
      </c>
      <c r="AD159" s="974">
        <f t="shared" ref="AD159" si="104">T159/AC159</f>
        <v>3.1666666666666665</v>
      </c>
      <c r="AE159" s="975">
        <v>23.45</v>
      </c>
      <c r="AF159" s="976">
        <f t="shared" ref="AF159" si="105">AD159*AE159</f>
        <v>74.258333333333326</v>
      </c>
      <c r="AG159" s="1030" t="s">
        <v>128</v>
      </c>
      <c r="AH159" s="1007">
        <f t="shared" ref="AH159" si="106">AF159</f>
        <v>74.258333333333326</v>
      </c>
      <c r="AI159" s="978">
        <f t="shared" ref="AI159" si="107">AD159</f>
        <v>3.1666666666666665</v>
      </c>
      <c r="AJ159" s="982">
        <f t="shared" ref="AJ159" si="108">T159</f>
        <v>38</v>
      </c>
      <c r="AK159" s="987"/>
      <c r="AL159" s="988"/>
    </row>
    <row r="160" spans="1:39">
      <c r="A160" s="999">
        <v>45604</v>
      </c>
      <c r="B160" s="164" t="s">
        <v>442</v>
      </c>
      <c r="C160" s="164" t="s">
        <v>111</v>
      </c>
      <c r="D160" s="162" t="s">
        <v>576</v>
      </c>
      <c r="E160" s="969" t="s">
        <v>283</v>
      </c>
      <c r="F160" s="1000">
        <v>114601</v>
      </c>
      <c r="G160" s="1000"/>
      <c r="H160" s="1000">
        <v>114611</v>
      </c>
      <c r="I160" s="1000"/>
      <c r="J160" s="971">
        <f t="shared" si="74"/>
        <v>10</v>
      </c>
      <c r="K160" s="1000">
        <v>114611</v>
      </c>
      <c r="L160" s="541">
        <f t="shared" si="87"/>
        <v>0</v>
      </c>
      <c r="M160" s="1000">
        <v>114625</v>
      </c>
      <c r="N160" s="1000"/>
      <c r="O160" s="541">
        <f t="shared" si="88"/>
        <v>14</v>
      </c>
      <c r="P160" s="541">
        <f t="shared" si="89"/>
        <v>14</v>
      </c>
      <c r="Q160" s="1000">
        <v>114639</v>
      </c>
      <c r="R160" s="1000"/>
      <c r="S160" s="971">
        <f t="shared" si="90"/>
        <v>14</v>
      </c>
      <c r="T160" s="542">
        <f t="shared" si="91"/>
        <v>38</v>
      </c>
      <c r="U160" s="542"/>
      <c r="V160" s="541">
        <f t="shared" si="92"/>
        <v>14</v>
      </c>
      <c r="W160" s="543">
        <f t="shared" si="93"/>
        <v>24</v>
      </c>
      <c r="X160" s="972" t="s">
        <v>553</v>
      </c>
      <c r="Y160" s="972" t="s">
        <v>554</v>
      </c>
      <c r="Z160" s="972" t="s">
        <v>29</v>
      </c>
      <c r="AA160" s="972">
        <v>2023</v>
      </c>
      <c r="AB160" s="968" t="s">
        <v>30</v>
      </c>
      <c r="AC160" s="1001">
        <v>12</v>
      </c>
      <c r="AD160" s="974">
        <f t="shared" ref="AD160" si="109">T160/AC160</f>
        <v>3.1666666666666665</v>
      </c>
      <c r="AE160" s="975">
        <v>23.45</v>
      </c>
      <c r="AF160" s="976">
        <f t="shared" ref="AF160" si="110">AD160*AE160</f>
        <v>74.258333333333326</v>
      </c>
      <c r="AG160" s="1030" t="s">
        <v>128</v>
      </c>
      <c r="AH160" s="1007">
        <f t="shared" ref="AH160" si="111">AF160</f>
        <v>74.258333333333326</v>
      </c>
      <c r="AI160" s="978">
        <f t="shared" ref="AI160" si="112">AD160</f>
        <v>3.1666666666666665</v>
      </c>
      <c r="AJ160" s="982">
        <f t="shared" ref="AJ160" si="113">T160</f>
        <v>38</v>
      </c>
      <c r="AK160" s="1132" t="s">
        <v>439</v>
      </c>
      <c r="AL160" s="1088" t="s">
        <v>440</v>
      </c>
      <c r="AM160" s="1092" t="s">
        <v>2</v>
      </c>
    </row>
    <row r="161" spans="1:39">
      <c r="A161" s="999">
        <v>45607</v>
      </c>
      <c r="B161" s="164" t="s">
        <v>442</v>
      </c>
      <c r="C161" s="164" t="s">
        <v>111</v>
      </c>
      <c r="D161" s="162" t="s">
        <v>560</v>
      </c>
      <c r="E161" s="969" t="s">
        <v>282</v>
      </c>
      <c r="F161" s="1000">
        <v>114639</v>
      </c>
      <c r="G161" s="1000"/>
      <c r="H161" s="1000">
        <v>114653</v>
      </c>
      <c r="I161" s="1000"/>
      <c r="J161" s="971">
        <f t="shared" si="74"/>
        <v>14</v>
      </c>
      <c r="K161" s="1000">
        <v>114653</v>
      </c>
      <c r="L161" s="541">
        <f t="shared" si="87"/>
        <v>0</v>
      </c>
      <c r="M161" s="1000">
        <v>114667</v>
      </c>
      <c r="N161" s="1000"/>
      <c r="O161" s="541">
        <f t="shared" si="88"/>
        <v>14</v>
      </c>
      <c r="P161" s="541">
        <f t="shared" si="89"/>
        <v>14</v>
      </c>
      <c r="Q161" s="1000">
        <v>114677</v>
      </c>
      <c r="R161" s="1000"/>
      <c r="S161" s="971">
        <f t="shared" si="90"/>
        <v>10</v>
      </c>
      <c r="T161" s="542">
        <f t="shared" si="91"/>
        <v>38</v>
      </c>
      <c r="U161" s="542"/>
      <c r="V161" s="541">
        <f t="shared" si="92"/>
        <v>14</v>
      </c>
      <c r="W161" s="543">
        <f t="shared" si="93"/>
        <v>24</v>
      </c>
      <c r="X161" s="972" t="s">
        <v>553</v>
      </c>
      <c r="Y161" s="972" t="s">
        <v>554</v>
      </c>
      <c r="Z161" s="972" t="s">
        <v>29</v>
      </c>
      <c r="AA161" s="972">
        <v>2023</v>
      </c>
      <c r="AB161" s="968" t="s">
        <v>30</v>
      </c>
      <c r="AC161" s="1001">
        <v>12</v>
      </c>
      <c r="AD161" s="974">
        <f t="shared" ref="AD161" si="114">T161/AC161</f>
        <v>3.1666666666666665</v>
      </c>
      <c r="AE161" s="975">
        <v>23.45</v>
      </c>
      <c r="AF161" s="976">
        <f t="shared" ref="AF161" si="115">AD161*AE161</f>
        <v>74.258333333333326</v>
      </c>
      <c r="AG161" s="1030" t="s">
        <v>128</v>
      </c>
      <c r="AH161" s="1007">
        <f t="shared" ref="AH161" si="116">AF161</f>
        <v>74.258333333333326</v>
      </c>
      <c r="AI161" s="978">
        <f t="shared" ref="AI161" si="117">AD161</f>
        <v>3.1666666666666665</v>
      </c>
      <c r="AJ161" s="982">
        <f t="shared" ref="AJ161" si="118">T161</f>
        <v>38</v>
      </c>
      <c r="AK161" s="1107">
        <f>SUM(AH156:AH161)</f>
        <v>445.54999999999995</v>
      </c>
      <c r="AL161" s="1067">
        <v>500</v>
      </c>
      <c r="AM161" s="1075">
        <v>45607</v>
      </c>
    </row>
    <row r="162" spans="1:39">
      <c r="A162" s="999">
        <v>45607</v>
      </c>
      <c r="B162" s="164" t="s">
        <v>442</v>
      </c>
      <c r="C162" s="164" t="s">
        <v>111</v>
      </c>
      <c r="D162" s="162" t="s">
        <v>576</v>
      </c>
      <c r="E162" s="969" t="s">
        <v>283</v>
      </c>
      <c r="F162" s="1000">
        <v>114677</v>
      </c>
      <c r="G162" s="1000"/>
      <c r="H162" s="1000">
        <v>114687</v>
      </c>
      <c r="I162" s="1000"/>
      <c r="J162" s="971">
        <f t="shared" ref="J162" si="119">H162-F162</f>
        <v>10</v>
      </c>
      <c r="K162" s="1000">
        <v>114687</v>
      </c>
      <c r="L162" s="541">
        <f t="shared" ref="L162" si="120">K162-H162</f>
        <v>0</v>
      </c>
      <c r="M162" s="1000">
        <v>114701</v>
      </c>
      <c r="N162" s="1000"/>
      <c r="O162" s="541">
        <f t="shared" ref="O162" si="121">M162-K162</f>
        <v>14</v>
      </c>
      <c r="P162" s="541">
        <f t="shared" ref="P162" si="122">M162-H162</f>
        <v>14</v>
      </c>
      <c r="Q162" s="1000">
        <v>114715</v>
      </c>
      <c r="R162" s="1000"/>
      <c r="S162" s="971">
        <f t="shared" ref="S162" si="123">Q162-M162</f>
        <v>14</v>
      </c>
      <c r="T162" s="542">
        <f t="shared" ref="T162" si="124">Q162-F162</f>
        <v>38</v>
      </c>
      <c r="U162" s="542"/>
      <c r="V162" s="541">
        <f t="shared" ref="V162" si="125">P162</f>
        <v>14</v>
      </c>
      <c r="W162" s="543">
        <f t="shared" ref="W162" si="126">T162-V162</f>
        <v>24</v>
      </c>
      <c r="X162" s="972" t="s">
        <v>553</v>
      </c>
      <c r="Y162" s="972" t="s">
        <v>554</v>
      </c>
      <c r="Z162" s="972" t="s">
        <v>29</v>
      </c>
      <c r="AA162" s="972">
        <v>2023</v>
      </c>
      <c r="AB162" s="968" t="s">
        <v>30</v>
      </c>
      <c r="AC162" s="1001">
        <v>12</v>
      </c>
      <c r="AD162" s="974">
        <f t="shared" ref="AD162" si="127">T162/AC162</f>
        <v>3.1666666666666665</v>
      </c>
      <c r="AE162" s="975">
        <v>23.45</v>
      </c>
      <c r="AF162" s="976">
        <f t="shared" ref="AF162" si="128">AD162*AE162</f>
        <v>74.258333333333326</v>
      </c>
      <c r="AG162" s="1030" t="s">
        <v>128</v>
      </c>
      <c r="AH162" s="1007">
        <f t="shared" ref="AH162" si="129">AF162</f>
        <v>74.258333333333326</v>
      </c>
      <c r="AI162" s="978">
        <f t="shared" ref="AI162" si="130">AD162</f>
        <v>3.1666666666666665</v>
      </c>
      <c r="AJ162" s="982">
        <f t="shared" ref="AJ162" si="131">T162</f>
        <v>38</v>
      </c>
      <c r="AK162" s="989"/>
      <c r="AL162" s="985"/>
      <c r="AM162" s="991"/>
    </row>
    <row r="163" spans="1:39">
      <c r="A163" s="999">
        <v>45608</v>
      </c>
      <c r="B163" s="164" t="s">
        <v>442</v>
      </c>
      <c r="C163" s="164" t="s">
        <v>111</v>
      </c>
      <c r="D163" s="162" t="s">
        <v>560</v>
      </c>
      <c r="E163" s="969" t="s">
        <v>282</v>
      </c>
      <c r="F163" s="1000">
        <v>114715</v>
      </c>
      <c r="G163" s="1000"/>
      <c r="H163" s="1000">
        <v>114729</v>
      </c>
      <c r="I163" s="1000"/>
      <c r="J163" s="971">
        <f t="shared" ref="J163" si="132">H163-F163</f>
        <v>14</v>
      </c>
      <c r="K163" s="1000">
        <v>114729</v>
      </c>
      <c r="L163" s="541">
        <f t="shared" ref="L163" si="133">K163-H163</f>
        <v>0</v>
      </c>
      <c r="M163" s="1000">
        <v>114743</v>
      </c>
      <c r="N163" s="1000"/>
      <c r="O163" s="541">
        <f t="shared" ref="O163" si="134">M163-K163</f>
        <v>14</v>
      </c>
      <c r="P163" s="541">
        <f t="shared" ref="P163" si="135">M163-H163</f>
        <v>14</v>
      </c>
      <c r="Q163" s="1000">
        <v>114753</v>
      </c>
      <c r="R163" s="1000"/>
      <c r="S163" s="971">
        <f t="shared" ref="S163" si="136">Q163-M163</f>
        <v>10</v>
      </c>
      <c r="T163" s="542">
        <f t="shared" ref="T163" si="137">Q163-F163</f>
        <v>38</v>
      </c>
      <c r="U163" s="542"/>
      <c r="V163" s="541">
        <f t="shared" ref="V163" si="138">P163</f>
        <v>14</v>
      </c>
      <c r="W163" s="543">
        <f t="shared" ref="W163" si="139">T163-V163</f>
        <v>24</v>
      </c>
      <c r="X163" s="972" t="s">
        <v>553</v>
      </c>
      <c r="Y163" s="972" t="s">
        <v>554</v>
      </c>
      <c r="Z163" s="972" t="s">
        <v>29</v>
      </c>
      <c r="AA163" s="972">
        <v>2023</v>
      </c>
      <c r="AB163" s="968" t="s">
        <v>30</v>
      </c>
      <c r="AC163" s="1001">
        <v>12</v>
      </c>
      <c r="AD163" s="974">
        <f t="shared" ref="AD163" si="140">T163/AC163</f>
        <v>3.1666666666666665</v>
      </c>
      <c r="AE163" s="975">
        <v>23.45</v>
      </c>
      <c r="AF163" s="976">
        <f t="shared" ref="AF163" si="141">AD163*AE163</f>
        <v>74.258333333333326</v>
      </c>
      <c r="AG163" s="1030" t="s">
        <v>128</v>
      </c>
      <c r="AH163" s="1007">
        <f t="shared" ref="AH163" si="142">AF163</f>
        <v>74.258333333333326</v>
      </c>
      <c r="AI163" s="978">
        <f t="shared" ref="AI163" si="143">AD163</f>
        <v>3.1666666666666665</v>
      </c>
      <c r="AJ163" s="982">
        <f t="shared" ref="AJ163" si="144">T163</f>
        <v>38</v>
      </c>
      <c r="AK163" s="987"/>
      <c r="AL163" s="988"/>
    </row>
    <row r="164" spans="1:39">
      <c r="A164" s="999">
        <v>45608</v>
      </c>
      <c r="B164" s="164" t="s">
        <v>442</v>
      </c>
      <c r="C164" s="164" t="s">
        <v>111</v>
      </c>
      <c r="D164" s="162" t="s">
        <v>576</v>
      </c>
      <c r="E164" s="969" t="s">
        <v>283</v>
      </c>
      <c r="F164" s="1000">
        <v>114753</v>
      </c>
      <c r="G164" s="1000"/>
      <c r="H164" s="1000">
        <v>114763</v>
      </c>
      <c r="I164" s="1000"/>
      <c r="J164" s="971">
        <f t="shared" ref="J164" si="145">H164-F164</f>
        <v>10</v>
      </c>
      <c r="K164" s="1000">
        <v>114763</v>
      </c>
      <c r="L164" s="541">
        <f t="shared" ref="L164" si="146">K164-H164</f>
        <v>0</v>
      </c>
      <c r="M164" s="1000">
        <v>114777</v>
      </c>
      <c r="N164" s="1000"/>
      <c r="O164" s="541">
        <f t="shared" ref="O164" si="147">M164-K164</f>
        <v>14</v>
      </c>
      <c r="P164" s="541">
        <f t="shared" ref="P164" si="148">M164-H164</f>
        <v>14</v>
      </c>
      <c r="Q164" s="1000">
        <v>114791</v>
      </c>
      <c r="R164" s="1000"/>
      <c r="S164" s="971">
        <f t="shared" ref="S164" si="149">Q164-M164</f>
        <v>14</v>
      </c>
      <c r="T164" s="542">
        <f t="shared" ref="T164" si="150">Q164-F164</f>
        <v>38</v>
      </c>
      <c r="U164" s="542"/>
      <c r="V164" s="541">
        <f t="shared" ref="V164" si="151">P164</f>
        <v>14</v>
      </c>
      <c r="W164" s="543">
        <f t="shared" ref="W164" si="152">T164-V164</f>
        <v>24</v>
      </c>
      <c r="X164" s="972" t="s">
        <v>553</v>
      </c>
      <c r="Y164" s="972" t="s">
        <v>554</v>
      </c>
      <c r="Z164" s="972" t="s">
        <v>29</v>
      </c>
      <c r="AA164" s="972">
        <v>2023</v>
      </c>
      <c r="AB164" s="968" t="s">
        <v>30</v>
      </c>
      <c r="AC164" s="1001">
        <v>12</v>
      </c>
      <c r="AD164" s="974">
        <f t="shared" ref="AD164" si="153">T164/AC164</f>
        <v>3.1666666666666665</v>
      </c>
      <c r="AE164" s="975">
        <v>23.45</v>
      </c>
      <c r="AF164" s="976">
        <f t="shared" ref="AF164" si="154">AD164*AE164</f>
        <v>74.258333333333326</v>
      </c>
      <c r="AG164" s="1030" t="s">
        <v>128</v>
      </c>
      <c r="AH164" s="1007">
        <f t="shared" ref="AH164" si="155">AF164</f>
        <v>74.258333333333326</v>
      </c>
      <c r="AI164" s="978">
        <f t="shared" ref="AI164" si="156">AD164</f>
        <v>3.1666666666666665</v>
      </c>
      <c r="AJ164" s="982">
        <f t="shared" ref="AJ164" si="157">T164</f>
        <v>38</v>
      </c>
      <c r="AK164" s="987"/>
      <c r="AL164" s="988"/>
    </row>
    <row r="165" spans="1:39">
      <c r="A165" s="999">
        <v>45609</v>
      </c>
      <c r="B165" s="164" t="s">
        <v>442</v>
      </c>
      <c r="C165" s="164" t="s">
        <v>111</v>
      </c>
      <c r="D165" s="162" t="s">
        <v>560</v>
      </c>
      <c r="E165" s="969" t="s">
        <v>282</v>
      </c>
      <c r="F165" s="1000">
        <v>114791</v>
      </c>
      <c r="G165" s="1000"/>
      <c r="H165" s="1000">
        <v>114805</v>
      </c>
      <c r="I165" s="1000"/>
      <c r="J165" s="971">
        <f t="shared" ref="J165" si="158">H165-F165</f>
        <v>14</v>
      </c>
      <c r="K165" s="1000">
        <v>114805</v>
      </c>
      <c r="L165" s="541">
        <f t="shared" ref="L165" si="159">K165-H165</f>
        <v>0</v>
      </c>
      <c r="M165" s="1000">
        <v>114818</v>
      </c>
      <c r="N165" s="1000"/>
      <c r="O165" s="541">
        <f t="shared" ref="O165" si="160">M165-K165</f>
        <v>13</v>
      </c>
      <c r="P165" s="541">
        <f t="shared" ref="P165" si="161">M165-H165</f>
        <v>13</v>
      </c>
      <c r="Q165" s="1000">
        <v>114828</v>
      </c>
      <c r="R165" s="1000"/>
      <c r="S165" s="971">
        <f t="shared" ref="S165" si="162">Q165-M165</f>
        <v>10</v>
      </c>
      <c r="T165" s="542">
        <f t="shared" ref="T165" si="163">Q165-F165</f>
        <v>37</v>
      </c>
      <c r="U165" s="542"/>
      <c r="V165" s="541">
        <f t="shared" ref="V165" si="164">P165</f>
        <v>13</v>
      </c>
      <c r="W165" s="543">
        <f t="shared" ref="W165" si="165">T165-V165</f>
        <v>24</v>
      </c>
      <c r="X165" s="972" t="s">
        <v>553</v>
      </c>
      <c r="Y165" s="972" t="s">
        <v>554</v>
      </c>
      <c r="Z165" s="972" t="s">
        <v>29</v>
      </c>
      <c r="AA165" s="972">
        <v>2023</v>
      </c>
      <c r="AB165" s="968" t="s">
        <v>30</v>
      </c>
      <c r="AC165" s="1001">
        <v>12</v>
      </c>
      <c r="AD165" s="974">
        <f t="shared" ref="AD165" si="166">T165/AC165</f>
        <v>3.0833333333333335</v>
      </c>
      <c r="AE165" s="975">
        <v>23.45</v>
      </c>
      <c r="AF165" s="976">
        <f t="shared" ref="AF165" si="167">AD165*AE165</f>
        <v>72.304166666666674</v>
      </c>
      <c r="AG165" s="1030" t="s">
        <v>128</v>
      </c>
      <c r="AH165" s="1007">
        <f t="shared" ref="AH165" si="168">AF165</f>
        <v>72.304166666666674</v>
      </c>
      <c r="AI165" s="978">
        <f t="shared" ref="AI165" si="169">AD165</f>
        <v>3.0833333333333335</v>
      </c>
      <c r="AJ165" s="982">
        <f t="shared" ref="AJ165" si="170">T165</f>
        <v>37</v>
      </c>
      <c r="AK165" s="989"/>
      <c r="AL165" s="985"/>
      <c r="AM165" s="986"/>
    </row>
    <row r="166" spans="1:39">
      <c r="A166" s="999">
        <v>45609</v>
      </c>
      <c r="B166" s="164" t="s">
        <v>442</v>
      </c>
      <c r="C166" s="164" t="s">
        <v>111</v>
      </c>
      <c r="D166" s="162" t="s">
        <v>576</v>
      </c>
      <c r="E166" s="969" t="s">
        <v>283</v>
      </c>
      <c r="F166" s="1000">
        <v>114828</v>
      </c>
      <c r="G166" s="1000"/>
      <c r="H166" s="1000">
        <v>114842</v>
      </c>
      <c r="I166" s="1000"/>
      <c r="J166" s="971">
        <f t="shared" ref="J166" si="171">H166-F166</f>
        <v>14</v>
      </c>
      <c r="K166" s="1000">
        <v>114842</v>
      </c>
      <c r="L166" s="541">
        <f t="shared" ref="L166" si="172">K166-H166</f>
        <v>0</v>
      </c>
      <c r="M166" s="1000">
        <v>114856</v>
      </c>
      <c r="N166" s="1000"/>
      <c r="O166" s="541">
        <f t="shared" ref="O166" si="173">M166-K166</f>
        <v>14</v>
      </c>
      <c r="P166" s="541">
        <f t="shared" ref="P166" si="174">M166-H166</f>
        <v>14</v>
      </c>
      <c r="Q166" s="1000">
        <v>114866</v>
      </c>
      <c r="R166" s="1000"/>
      <c r="S166" s="971">
        <f t="shared" ref="S166" si="175">Q166-M166</f>
        <v>10</v>
      </c>
      <c r="T166" s="542">
        <f t="shared" ref="T166" si="176">Q166-F166</f>
        <v>38</v>
      </c>
      <c r="U166" s="542"/>
      <c r="V166" s="541">
        <f t="shared" ref="V166" si="177">P166</f>
        <v>14</v>
      </c>
      <c r="W166" s="543">
        <f t="shared" ref="W166" si="178">T166-V166</f>
        <v>24</v>
      </c>
      <c r="X166" s="972" t="s">
        <v>553</v>
      </c>
      <c r="Y166" s="972" t="s">
        <v>554</v>
      </c>
      <c r="Z166" s="972" t="s">
        <v>29</v>
      </c>
      <c r="AA166" s="972">
        <v>2023</v>
      </c>
      <c r="AB166" s="968" t="s">
        <v>30</v>
      </c>
      <c r="AC166" s="1001">
        <v>12</v>
      </c>
      <c r="AD166" s="974">
        <f t="shared" ref="AD166" si="179">T166/AC166</f>
        <v>3.1666666666666665</v>
      </c>
      <c r="AE166" s="975">
        <v>23.45</v>
      </c>
      <c r="AF166" s="976">
        <f t="shared" ref="AF166" si="180">AD166*AE166</f>
        <v>74.258333333333326</v>
      </c>
      <c r="AG166" s="1030" t="s">
        <v>128</v>
      </c>
      <c r="AH166" s="1007">
        <f t="shared" ref="AH166" si="181">AF166</f>
        <v>74.258333333333326</v>
      </c>
      <c r="AI166" s="978">
        <f t="shared" ref="AI166" si="182">AD166</f>
        <v>3.1666666666666665</v>
      </c>
      <c r="AJ166" s="982">
        <f t="shared" ref="AJ166" si="183">T166</f>
        <v>38</v>
      </c>
      <c r="AK166" s="989"/>
      <c r="AL166" s="985"/>
      <c r="AM166" s="991"/>
    </row>
    <row r="167" spans="1:39">
      <c r="A167" s="999">
        <v>45610</v>
      </c>
      <c r="B167" s="164" t="s">
        <v>442</v>
      </c>
      <c r="C167" s="164" t="s">
        <v>111</v>
      </c>
      <c r="D167" s="162" t="s">
        <v>560</v>
      </c>
      <c r="E167" s="969" t="s">
        <v>282</v>
      </c>
      <c r="F167" s="1000">
        <v>114866</v>
      </c>
      <c r="G167" s="1000"/>
      <c r="H167" s="1000">
        <v>114880</v>
      </c>
      <c r="I167" s="1000"/>
      <c r="J167" s="971">
        <f t="shared" ref="J167" si="184">H167-F167</f>
        <v>14</v>
      </c>
      <c r="K167" s="1000">
        <v>114880</v>
      </c>
      <c r="L167" s="541">
        <f t="shared" ref="L167" si="185">K167-H167</f>
        <v>0</v>
      </c>
      <c r="M167" s="1000">
        <v>114894</v>
      </c>
      <c r="N167" s="1000"/>
      <c r="O167" s="541">
        <f t="shared" ref="O167" si="186">M167-K167</f>
        <v>14</v>
      </c>
      <c r="P167" s="541">
        <f t="shared" ref="P167" si="187">M167-H167</f>
        <v>14</v>
      </c>
      <c r="Q167" s="1000">
        <v>114908</v>
      </c>
      <c r="R167" s="1000"/>
      <c r="S167" s="971">
        <f t="shared" ref="S167" si="188">Q167-M167</f>
        <v>14</v>
      </c>
      <c r="T167" s="542">
        <f t="shared" ref="T167" si="189">Q167-F167</f>
        <v>42</v>
      </c>
      <c r="U167" s="542"/>
      <c r="V167" s="541">
        <f t="shared" ref="V167" si="190">P167</f>
        <v>14</v>
      </c>
      <c r="W167" s="543">
        <f t="shared" ref="W167" si="191">T167-V167</f>
        <v>28</v>
      </c>
      <c r="X167" s="972" t="s">
        <v>553</v>
      </c>
      <c r="Y167" s="972" t="s">
        <v>554</v>
      </c>
      <c r="Z167" s="972" t="s">
        <v>29</v>
      </c>
      <c r="AA167" s="972">
        <v>2023</v>
      </c>
      <c r="AB167" s="968" t="s">
        <v>30</v>
      </c>
      <c r="AC167" s="1001">
        <v>12</v>
      </c>
      <c r="AD167" s="974">
        <f t="shared" ref="AD167" si="192">T167/AC167</f>
        <v>3.5</v>
      </c>
      <c r="AE167" s="975">
        <v>23.45</v>
      </c>
      <c r="AF167" s="976">
        <f t="shared" ref="AF167" si="193">AD167*AE167</f>
        <v>82.075000000000003</v>
      </c>
      <c r="AG167" s="1030" t="s">
        <v>128</v>
      </c>
      <c r="AH167" s="1007">
        <f t="shared" ref="AH167" si="194">AF167</f>
        <v>82.075000000000003</v>
      </c>
      <c r="AI167" s="978">
        <f t="shared" ref="AI167" si="195">AD167</f>
        <v>3.5</v>
      </c>
      <c r="AJ167" s="982">
        <f t="shared" ref="AJ167" si="196">T167</f>
        <v>42</v>
      </c>
      <c r="AK167" s="1132" t="s">
        <v>439</v>
      </c>
      <c r="AL167" s="1088" t="s">
        <v>440</v>
      </c>
      <c r="AM167" s="1092" t="s">
        <v>2</v>
      </c>
    </row>
    <row r="168" spans="1:39">
      <c r="A168" s="999">
        <v>45610</v>
      </c>
      <c r="B168" s="164" t="s">
        <v>442</v>
      </c>
      <c r="C168" s="164" t="s">
        <v>111</v>
      </c>
      <c r="D168" s="162" t="s">
        <v>576</v>
      </c>
      <c r="E168" s="969" t="s">
        <v>283</v>
      </c>
      <c r="F168" s="1000">
        <v>114904</v>
      </c>
      <c r="G168" s="1000"/>
      <c r="H168" s="1000">
        <v>114914</v>
      </c>
      <c r="I168" s="1000"/>
      <c r="J168" s="971">
        <f t="shared" ref="J168" si="197">H168-F168</f>
        <v>10</v>
      </c>
      <c r="K168" s="1000">
        <v>114914</v>
      </c>
      <c r="L168" s="541">
        <f t="shared" ref="L168" si="198">K168-H168</f>
        <v>0</v>
      </c>
      <c r="M168" s="1000">
        <v>114928</v>
      </c>
      <c r="N168" s="1000"/>
      <c r="O168" s="541">
        <f t="shared" ref="O168" si="199">M168-K168</f>
        <v>14</v>
      </c>
      <c r="P168" s="541">
        <f t="shared" ref="P168" si="200">M168-H168</f>
        <v>14</v>
      </c>
      <c r="Q168" s="1000">
        <v>114942</v>
      </c>
      <c r="R168" s="1000"/>
      <c r="S168" s="971">
        <f t="shared" ref="S168" si="201">Q168-M168</f>
        <v>14</v>
      </c>
      <c r="T168" s="542">
        <f t="shared" ref="T168" si="202">Q168-F168</f>
        <v>38</v>
      </c>
      <c r="U168" s="542"/>
      <c r="V168" s="541">
        <f t="shared" ref="V168" si="203">P168</f>
        <v>14</v>
      </c>
      <c r="W168" s="543">
        <f t="shared" ref="W168" si="204">T168-V168</f>
        <v>24</v>
      </c>
      <c r="X168" s="972" t="s">
        <v>553</v>
      </c>
      <c r="Y168" s="972" t="s">
        <v>554</v>
      </c>
      <c r="Z168" s="972" t="s">
        <v>29</v>
      </c>
      <c r="AA168" s="972">
        <v>2023</v>
      </c>
      <c r="AB168" s="968" t="s">
        <v>30</v>
      </c>
      <c r="AC168" s="1001">
        <v>12</v>
      </c>
      <c r="AD168" s="974">
        <f t="shared" ref="AD168" si="205">T168/AC168</f>
        <v>3.1666666666666665</v>
      </c>
      <c r="AE168" s="975">
        <v>23.45</v>
      </c>
      <c r="AF168" s="976">
        <f t="shared" ref="AF168" si="206">AD168*AE168</f>
        <v>74.258333333333326</v>
      </c>
      <c r="AG168" s="1030" t="s">
        <v>128</v>
      </c>
      <c r="AH168" s="1007">
        <f t="shared" ref="AH168" si="207">AF168</f>
        <v>74.258333333333326</v>
      </c>
      <c r="AI168" s="978">
        <f t="shared" ref="AI168" si="208">AD168</f>
        <v>3.1666666666666665</v>
      </c>
      <c r="AJ168" s="982">
        <f t="shared" ref="AJ168" si="209">T168</f>
        <v>38</v>
      </c>
      <c r="AK168" s="1107">
        <f>SUM(AH162:AH168)</f>
        <v>525.67083333333335</v>
      </c>
      <c r="AL168" s="1067">
        <v>700</v>
      </c>
      <c r="AM168" s="1075">
        <v>45611</v>
      </c>
    </row>
    <row r="169" spans="1:39">
      <c r="A169" s="999">
        <v>45611</v>
      </c>
      <c r="B169" s="164" t="s">
        <v>442</v>
      </c>
      <c r="C169" s="164" t="s">
        <v>111</v>
      </c>
      <c r="D169" s="162" t="s">
        <v>560</v>
      </c>
      <c r="E169" s="969" t="s">
        <v>282</v>
      </c>
      <c r="F169" s="1000">
        <v>114942</v>
      </c>
      <c r="G169" s="1000"/>
      <c r="H169" s="1000">
        <v>114956</v>
      </c>
      <c r="I169" s="1000"/>
      <c r="J169" s="971">
        <f t="shared" ref="J169" si="210">H169-F169</f>
        <v>14</v>
      </c>
      <c r="K169" s="1000">
        <v>114956</v>
      </c>
      <c r="L169" s="541">
        <f t="shared" ref="L169" si="211">K169-H169</f>
        <v>0</v>
      </c>
      <c r="M169" s="1000">
        <v>114970</v>
      </c>
      <c r="N169" s="1000"/>
      <c r="O169" s="541">
        <f t="shared" ref="O169" si="212">M169-K169</f>
        <v>14</v>
      </c>
      <c r="P169" s="541">
        <f t="shared" ref="P169" si="213">M169-H169</f>
        <v>14</v>
      </c>
      <c r="Q169" s="1000">
        <v>114980</v>
      </c>
      <c r="R169" s="1000"/>
      <c r="S169" s="971">
        <f t="shared" ref="S169" si="214">Q169-M169</f>
        <v>10</v>
      </c>
      <c r="T169" s="542">
        <f t="shared" ref="T169" si="215">Q169-F169</f>
        <v>38</v>
      </c>
      <c r="U169" s="542"/>
      <c r="V169" s="541">
        <f t="shared" ref="V169" si="216">P169</f>
        <v>14</v>
      </c>
      <c r="W169" s="543">
        <f t="shared" ref="W169" si="217">T169-V169</f>
        <v>24</v>
      </c>
      <c r="X169" s="972" t="s">
        <v>553</v>
      </c>
      <c r="Y169" s="972" t="s">
        <v>554</v>
      </c>
      <c r="Z169" s="972" t="s">
        <v>29</v>
      </c>
      <c r="AA169" s="972">
        <v>2023</v>
      </c>
      <c r="AB169" s="968" t="s">
        <v>30</v>
      </c>
      <c r="AC169" s="1001">
        <v>12</v>
      </c>
      <c r="AD169" s="974">
        <f t="shared" ref="AD169" si="218">T169/AC169</f>
        <v>3.1666666666666665</v>
      </c>
      <c r="AE169" s="975">
        <v>23.45</v>
      </c>
      <c r="AF169" s="976">
        <f t="shared" ref="AF169" si="219">AD169*AE169</f>
        <v>74.258333333333326</v>
      </c>
      <c r="AG169" s="1030" t="s">
        <v>128</v>
      </c>
      <c r="AH169" s="1007">
        <f t="shared" ref="AH169" si="220">AF169</f>
        <v>74.258333333333326</v>
      </c>
      <c r="AI169" s="978">
        <f t="shared" ref="AI169" si="221">AD169</f>
        <v>3.1666666666666665</v>
      </c>
      <c r="AJ169" s="982">
        <f t="shared" ref="AJ169" si="222">T169</f>
        <v>38</v>
      </c>
      <c r="AK169" s="989"/>
      <c r="AL169" s="985"/>
      <c r="AM169" s="986"/>
    </row>
    <row r="170" spans="1:39">
      <c r="A170" s="999">
        <v>45611</v>
      </c>
      <c r="B170" s="164" t="s">
        <v>442</v>
      </c>
      <c r="C170" s="164" t="s">
        <v>111</v>
      </c>
      <c r="D170" s="162" t="s">
        <v>576</v>
      </c>
      <c r="E170" s="969" t="s">
        <v>283</v>
      </c>
      <c r="F170" s="1000">
        <v>114980</v>
      </c>
      <c r="G170" s="1000"/>
      <c r="H170" s="1000">
        <v>114990</v>
      </c>
      <c r="I170" s="1000"/>
      <c r="J170" s="971">
        <f t="shared" ref="J170" si="223">H170-F170</f>
        <v>10</v>
      </c>
      <c r="K170" s="1000">
        <v>114990</v>
      </c>
      <c r="L170" s="541">
        <f t="shared" ref="L170" si="224">K170-H170</f>
        <v>0</v>
      </c>
      <c r="M170" s="1000">
        <v>114996</v>
      </c>
      <c r="N170" s="1000"/>
      <c r="O170" s="541">
        <f t="shared" ref="O170" si="225">M170-K170</f>
        <v>6</v>
      </c>
      <c r="P170" s="541">
        <f t="shared" ref="P170" si="226">M170-H170</f>
        <v>6</v>
      </c>
      <c r="Q170" s="1000">
        <v>115010</v>
      </c>
      <c r="R170" s="1000"/>
      <c r="S170" s="971">
        <f t="shared" ref="S170" si="227">Q170-M170</f>
        <v>14</v>
      </c>
      <c r="T170" s="542">
        <f t="shared" ref="T170" si="228">Q170-F170</f>
        <v>30</v>
      </c>
      <c r="U170" s="542"/>
      <c r="V170" s="541">
        <f t="shared" ref="V170" si="229">P170</f>
        <v>6</v>
      </c>
      <c r="W170" s="543">
        <f t="shared" ref="W170" si="230">T170-V170</f>
        <v>24</v>
      </c>
      <c r="X170" s="972" t="s">
        <v>553</v>
      </c>
      <c r="Y170" s="972" t="s">
        <v>554</v>
      </c>
      <c r="Z170" s="972" t="s">
        <v>29</v>
      </c>
      <c r="AA170" s="972">
        <v>2023</v>
      </c>
      <c r="AB170" s="968" t="s">
        <v>30</v>
      </c>
      <c r="AC170" s="1001">
        <v>12</v>
      </c>
      <c r="AD170" s="974">
        <f t="shared" ref="AD170" si="231">T170/AC170</f>
        <v>2.5</v>
      </c>
      <c r="AE170" s="975">
        <v>23.45</v>
      </c>
      <c r="AF170" s="976">
        <f t="shared" ref="AF170" si="232">AD170*AE170</f>
        <v>58.625</v>
      </c>
      <c r="AG170" s="1030" t="s">
        <v>128</v>
      </c>
      <c r="AH170" s="1007">
        <f t="shared" ref="AH170" si="233">AF170</f>
        <v>58.625</v>
      </c>
      <c r="AI170" s="978">
        <f t="shared" ref="AI170" si="234">AD170</f>
        <v>2.5</v>
      </c>
      <c r="AJ170" s="982">
        <f t="shared" ref="AJ170" si="235">T170</f>
        <v>30</v>
      </c>
      <c r="AK170" s="989"/>
      <c r="AL170" s="985"/>
      <c r="AM170" s="991"/>
    </row>
    <row r="171" spans="1:39">
      <c r="A171" s="999">
        <v>45615</v>
      </c>
      <c r="B171" s="164" t="s">
        <v>442</v>
      </c>
      <c r="C171" s="164" t="s">
        <v>111</v>
      </c>
      <c r="D171" s="162" t="s">
        <v>560</v>
      </c>
      <c r="E171" s="969" t="s">
        <v>282</v>
      </c>
      <c r="F171" s="1000">
        <v>115010</v>
      </c>
      <c r="G171" s="1000"/>
      <c r="H171" s="1000">
        <v>115024</v>
      </c>
      <c r="I171" s="1000"/>
      <c r="J171" s="971">
        <f t="shared" ref="J171" si="236">H171-F171</f>
        <v>14</v>
      </c>
      <c r="K171" s="1000">
        <v>115024</v>
      </c>
      <c r="L171" s="541">
        <f t="shared" ref="L171" si="237">K171-H171</f>
        <v>0</v>
      </c>
      <c r="M171" s="1000">
        <v>115038</v>
      </c>
      <c r="N171" s="1000"/>
      <c r="O171" s="541">
        <f t="shared" ref="O171" si="238">M171-K171</f>
        <v>14</v>
      </c>
      <c r="P171" s="541">
        <f t="shared" ref="P171" si="239">M171-H171</f>
        <v>14</v>
      </c>
      <c r="Q171" s="1000">
        <v>115048</v>
      </c>
      <c r="R171" s="1000"/>
      <c r="S171" s="971">
        <f t="shared" ref="S171" si="240">Q171-M171</f>
        <v>10</v>
      </c>
      <c r="T171" s="542">
        <f t="shared" ref="T171" si="241">Q171-F171</f>
        <v>38</v>
      </c>
      <c r="U171" s="542"/>
      <c r="V171" s="541">
        <f t="shared" ref="V171" si="242">P171</f>
        <v>14</v>
      </c>
      <c r="W171" s="543">
        <f t="shared" ref="W171" si="243">T171-V171</f>
        <v>24</v>
      </c>
      <c r="X171" s="972" t="s">
        <v>553</v>
      </c>
      <c r="Y171" s="972" t="s">
        <v>554</v>
      </c>
      <c r="Z171" s="972" t="s">
        <v>29</v>
      </c>
      <c r="AA171" s="972">
        <v>2023</v>
      </c>
      <c r="AB171" s="968" t="s">
        <v>30</v>
      </c>
      <c r="AC171" s="1001">
        <v>12</v>
      </c>
      <c r="AD171" s="974">
        <f t="shared" ref="AD171" si="244">T171/AC171</f>
        <v>3.1666666666666665</v>
      </c>
      <c r="AE171" s="975">
        <v>23.45</v>
      </c>
      <c r="AF171" s="976">
        <f t="shared" ref="AF171" si="245">AD171*AE171</f>
        <v>74.258333333333326</v>
      </c>
      <c r="AG171" s="1030" t="s">
        <v>128</v>
      </c>
      <c r="AH171" s="1007">
        <f t="shared" ref="AH171" si="246">AF171</f>
        <v>74.258333333333326</v>
      </c>
      <c r="AI171" s="978">
        <f t="shared" ref="AI171" si="247">AD171</f>
        <v>3.1666666666666665</v>
      </c>
      <c r="AJ171" s="982">
        <f t="shared" ref="AJ171" si="248">T171</f>
        <v>38</v>
      </c>
      <c r="AK171" s="1132" t="s">
        <v>439</v>
      </c>
      <c r="AL171" s="1088" t="s">
        <v>440</v>
      </c>
      <c r="AM171" s="1092" t="s">
        <v>2</v>
      </c>
    </row>
    <row r="172" spans="1:39">
      <c r="A172" s="999">
        <v>45615</v>
      </c>
      <c r="B172" s="164" t="s">
        <v>442</v>
      </c>
      <c r="C172" s="164" t="s">
        <v>111</v>
      </c>
      <c r="D172" s="162" t="s">
        <v>576</v>
      </c>
      <c r="E172" s="969" t="s">
        <v>283</v>
      </c>
      <c r="F172" s="1000">
        <v>115048</v>
      </c>
      <c r="G172" s="1000"/>
      <c r="H172" s="1000">
        <v>115058</v>
      </c>
      <c r="I172" s="1000"/>
      <c r="J172" s="971">
        <f t="shared" ref="J172" si="249">H172-F172</f>
        <v>10</v>
      </c>
      <c r="K172" s="1000">
        <v>115058</v>
      </c>
      <c r="L172" s="541">
        <f t="shared" ref="L172" si="250">K172-H172</f>
        <v>0</v>
      </c>
      <c r="M172" s="1000">
        <v>115072</v>
      </c>
      <c r="N172" s="1000"/>
      <c r="O172" s="541">
        <f t="shared" ref="O172" si="251">M172-K172</f>
        <v>14</v>
      </c>
      <c r="P172" s="541">
        <f t="shared" ref="P172" si="252">M172-H172</f>
        <v>14</v>
      </c>
      <c r="Q172" s="1000">
        <v>115086</v>
      </c>
      <c r="R172" s="1000"/>
      <c r="S172" s="971">
        <f t="shared" ref="S172" si="253">Q172-M172</f>
        <v>14</v>
      </c>
      <c r="T172" s="542">
        <f t="shared" ref="T172" si="254">Q172-F172</f>
        <v>38</v>
      </c>
      <c r="U172" s="542"/>
      <c r="V172" s="541">
        <f t="shared" ref="V172" si="255">P172</f>
        <v>14</v>
      </c>
      <c r="W172" s="543">
        <f t="shared" ref="W172" si="256">T172-V172</f>
        <v>24</v>
      </c>
      <c r="X172" s="972" t="s">
        <v>553</v>
      </c>
      <c r="Y172" s="972" t="s">
        <v>554</v>
      </c>
      <c r="Z172" s="972" t="s">
        <v>29</v>
      </c>
      <c r="AA172" s="972">
        <v>2023</v>
      </c>
      <c r="AB172" s="968" t="s">
        <v>30</v>
      </c>
      <c r="AC172" s="1001">
        <v>12</v>
      </c>
      <c r="AD172" s="974">
        <f t="shared" ref="AD172" si="257">T172/AC172</f>
        <v>3.1666666666666665</v>
      </c>
      <c r="AE172" s="975">
        <v>23.45</v>
      </c>
      <c r="AF172" s="976">
        <f t="shared" ref="AF172" si="258">AD172*AE172</f>
        <v>74.258333333333326</v>
      </c>
      <c r="AG172" s="1030" t="s">
        <v>128</v>
      </c>
      <c r="AH172" s="1007">
        <f t="shared" ref="AH172" si="259">AF172</f>
        <v>74.258333333333326</v>
      </c>
      <c r="AI172" s="978">
        <f t="shared" ref="AI172" si="260">AD172</f>
        <v>3.1666666666666665</v>
      </c>
      <c r="AJ172" s="982">
        <f t="shared" ref="AJ172" si="261">T172</f>
        <v>38</v>
      </c>
      <c r="AK172" s="1107">
        <f>SUM(AH169:AH172)</f>
        <v>281.39999999999998</v>
      </c>
      <c r="AL172" s="1067">
        <v>400</v>
      </c>
      <c r="AM172" s="1075">
        <v>45616</v>
      </c>
    </row>
    <row r="173" spans="1:39">
      <c r="A173" s="999">
        <v>45616</v>
      </c>
      <c r="B173" s="164" t="s">
        <v>442</v>
      </c>
      <c r="C173" s="164" t="s">
        <v>111</v>
      </c>
      <c r="D173" s="162" t="s">
        <v>560</v>
      </c>
      <c r="E173" s="969" t="s">
        <v>282</v>
      </c>
      <c r="F173" s="1000">
        <v>115086</v>
      </c>
      <c r="G173" s="1000"/>
      <c r="H173" s="1000">
        <v>115100</v>
      </c>
      <c r="I173" s="1000"/>
      <c r="J173" s="971">
        <f t="shared" ref="J173" si="262">H173-F173</f>
        <v>14</v>
      </c>
      <c r="K173" s="1000">
        <v>115100</v>
      </c>
      <c r="L173" s="541">
        <f t="shared" ref="L173" si="263">K173-H173</f>
        <v>0</v>
      </c>
      <c r="M173" s="1000">
        <v>115114</v>
      </c>
      <c r="N173" s="1000"/>
      <c r="O173" s="541">
        <f t="shared" ref="O173" si="264">M173-K173</f>
        <v>14</v>
      </c>
      <c r="P173" s="541">
        <f t="shared" ref="P173" si="265">M173-H173</f>
        <v>14</v>
      </c>
      <c r="Q173" s="1000">
        <v>115124</v>
      </c>
      <c r="R173" s="1000"/>
      <c r="S173" s="971">
        <f t="shared" ref="S173" si="266">Q173-M173</f>
        <v>10</v>
      </c>
      <c r="T173" s="542">
        <f t="shared" ref="T173" si="267">Q173-F173</f>
        <v>38</v>
      </c>
      <c r="U173" s="542"/>
      <c r="V173" s="541">
        <f t="shared" ref="V173" si="268">P173</f>
        <v>14</v>
      </c>
      <c r="W173" s="543">
        <f t="shared" ref="W173" si="269">T173-V173</f>
        <v>24</v>
      </c>
      <c r="X173" s="972" t="s">
        <v>553</v>
      </c>
      <c r="Y173" s="972" t="s">
        <v>554</v>
      </c>
      <c r="Z173" s="972" t="s">
        <v>29</v>
      </c>
      <c r="AA173" s="972">
        <v>2023</v>
      </c>
      <c r="AB173" s="968" t="s">
        <v>30</v>
      </c>
      <c r="AC173" s="1001">
        <v>12</v>
      </c>
      <c r="AD173" s="974">
        <f t="shared" ref="AD173" si="270">T173/AC173</f>
        <v>3.1666666666666665</v>
      </c>
      <c r="AE173" s="975">
        <v>23.45</v>
      </c>
      <c r="AF173" s="976">
        <f t="shared" ref="AF173" si="271">AD173*AE173</f>
        <v>74.258333333333326</v>
      </c>
      <c r="AG173" s="1030" t="s">
        <v>128</v>
      </c>
      <c r="AH173" s="1007">
        <f t="shared" ref="AH173" si="272">AF173</f>
        <v>74.258333333333326</v>
      </c>
      <c r="AI173" s="978">
        <f t="shared" ref="AI173" si="273">AD173</f>
        <v>3.1666666666666665</v>
      </c>
      <c r="AJ173" s="982">
        <f t="shared" ref="AJ173" si="274">T173</f>
        <v>38</v>
      </c>
      <c r="AK173" s="989"/>
      <c r="AL173" s="985"/>
      <c r="AM173" s="986"/>
    </row>
    <row r="174" spans="1:39">
      <c r="A174" s="999">
        <v>45616</v>
      </c>
      <c r="B174" s="164" t="s">
        <v>442</v>
      </c>
      <c r="C174" s="164" t="s">
        <v>111</v>
      </c>
      <c r="D174" s="162" t="s">
        <v>576</v>
      </c>
      <c r="E174" s="969" t="s">
        <v>283</v>
      </c>
      <c r="F174" s="1000">
        <v>115124</v>
      </c>
      <c r="G174" s="1000"/>
      <c r="H174" s="1000">
        <v>115134</v>
      </c>
      <c r="I174" s="1000"/>
      <c r="J174" s="971">
        <f t="shared" ref="J174:J177" si="275">H174-F174</f>
        <v>10</v>
      </c>
      <c r="K174" s="1000">
        <v>115134</v>
      </c>
      <c r="L174" s="541">
        <f t="shared" ref="L174:L177" si="276">K174-H174</f>
        <v>0</v>
      </c>
      <c r="M174" s="1000">
        <v>115147</v>
      </c>
      <c r="N174" s="1000"/>
      <c r="O174" s="541">
        <f t="shared" ref="O174:O177" si="277">M174-K174</f>
        <v>13</v>
      </c>
      <c r="P174" s="541">
        <f t="shared" ref="P174:P177" si="278">M174-H174</f>
        <v>13</v>
      </c>
      <c r="Q174" s="1000">
        <v>115158</v>
      </c>
      <c r="R174" s="1000"/>
      <c r="S174" s="971">
        <f t="shared" ref="S174:S177" si="279">Q174-M174</f>
        <v>11</v>
      </c>
      <c r="T174" s="542">
        <f t="shared" ref="T174:T177" si="280">Q174-F174</f>
        <v>34</v>
      </c>
      <c r="U174" s="542"/>
      <c r="V174" s="541">
        <f t="shared" ref="V174:V177" si="281">P174</f>
        <v>13</v>
      </c>
      <c r="W174" s="543">
        <f t="shared" ref="W174:W177" si="282">T174-V174</f>
        <v>21</v>
      </c>
      <c r="X174" s="972" t="s">
        <v>553</v>
      </c>
      <c r="Y174" s="972" t="s">
        <v>554</v>
      </c>
      <c r="Z174" s="972" t="s">
        <v>29</v>
      </c>
      <c r="AA174" s="972">
        <v>2023</v>
      </c>
      <c r="AB174" s="968" t="s">
        <v>30</v>
      </c>
      <c r="AC174" s="1001">
        <v>12</v>
      </c>
      <c r="AD174" s="974">
        <f t="shared" ref="AD174:AD177" si="283">T174/AC174</f>
        <v>2.8333333333333335</v>
      </c>
      <c r="AE174" s="975">
        <v>23.45</v>
      </c>
      <c r="AF174" s="976">
        <f t="shared" ref="AF174:AF177" si="284">AD174*AE174</f>
        <v>66.441666666666663</v>
      </c>
      <c r="AG174" s="1030" t="s">
        <v>128</v>
      </c>
      <c r="AH174" s="1007">
        <f t="shared" ref="AH174:AH177" si="285">AF174</f>
        <v>66.441666666666663</v>
      </c>
      <c r="AI174" s="978">
        <f t="shared" ref="AI174:AI177" si="286">AD174</f>
        <v>2.8333333333333335</v>
      </c>
      <c r="AJ174" s="982">
        <f t="shared" ref="AJ174:AJ177" si="287">T174</f>
        <v>34</v>
      </c>
      <c r="AK174" s="989"/>
      <c r="AL174" s="985"/>
      <c r="AM174" s="991"/>
    </row>
    <row r="175" spans="1:39">
      <c r="A175" s="999">
        <v>45617</v>
      </c>
      <c r="B175" s="164" t="s">
        <v>442</v>
      </c>
      <c r="C175" s="164" t="s">
        <v>111</v>
      </c>
      <c r="D175" s="162" t="s">
        <v>560</v>
      </c>
      <c r="E175" s="969" t="s">
        <v>282</v>
      </c>
      <c r="F175" s="1000">
        <v>115158</v>
      </c>
      <c r="G175" s="1000"/>
      <c r="H175" s="1000">
        <v>115172</v>
      </c>
      <c r="I175" s="1000"/>
      <c r="J175" s="971">
        <f t="shared" si="275"/>
        <v>14</v>
      </c>
      <c r="K175" s="1000">
        <v>115172</v>
      </c>
      <c r="L175" s="541">
        <f t="shared" si="276"/>
        <v>0</v>
      </c>
      <c r="M175" s="1000">
        <v>115186</v>
      </c>
      <c r="N175" s="1000"/>
      <c r="O175" s="541">
        <f t="shared" si="277"/>
        <v>14</v>
      </c>
      <c r="P175" s="541">
        <f t="shared" si="278"/>
        <v>14</v>
      </c>
      <c r="Q175" s="1000">
        <v>115200</v>
      </c>
      <c r="R175" s="1000"/>
      <c r="S175" s="971">
        <f t="shared" si="279"/>
        <v>14</v>
      </c>
      <c r="T175" s="542">
        <f t="shared" si="280"/>
        <v>42</v>
      </c>
      <c r="U175" s="542"/>
      <c r="V175" s="541">
        <f t="shared" si="281"/>
        <v>14</v>
      </c>
      <c r="W175" s="543">
        <f t="shared" si="282"/>
        <v>28</v>
      </c>
      <c r="X175" s="972" t="s">
        <v>553</v>
      </c>
      <c r="Y175" s="972" t="s">
        <v>554</v>
      </c>
      <c r="Z175" s="972" t="s">
        <v>29</v>
      </c>
      <c r="AA175" s="972">
        <v>2023</v>
      </c>
      <c r="AB175" s="968" t="s">
        <v>30</v>
      </c>
      <c r="AC175" s="1001">
        <v>12</v>
      </c>
      <c r="AD175" s="974">
        <f t="shared" si="283"/>
        <v>3.5</v>
      </c>
      <c r="AE175" s="975">
        <v>23.45</v>
      </c>
      <c r="AF175" s="976">
        <f t="shared" si="284"/>
        <v>82.075000000000003</v>
      </c>
      <c r="AG175" s="1030" t="s">
        <v>128</v>
      </c>
      <c r="AH175" s="1007">
        <f t="shared" si="285"/>
        <v>82.075000000000003</v>
      </c>
      <c r="AI175" s="978">
        <f t="shared" si="286"/>
        <v>3.5</v>
      </c>
      <c r="AJ175" s="982">
        <f t="shared" si="287"/>
        <v>42</v>
      </c>
      <c r="AK175" s="989"/>
      <c r="AL175" s="985"/>
      <c r="AM175" s="986"/>
    </row>
    <row r="176" spans="1:39">
      <c r="A176" s="999">
        <v>45617</v>
      </c>
      <c r="B176" s="164" t="s">
        <v>442</v>
      </c>
      <c r="C176" s="164" t="s">
        <v>111</v>
      </c>
      <c r="D176" s="162" t="s">
        <v>576</v>
      </c>
      <c r="E176" s="969" t="s">
        <v>283</v>
      </c>
      <c r="F176" s="1000">
        <v>115200</v>
      </c>
      <c r="G176" s="1000"/>
      <c r="H176" s="1000">
        <v>115213</v>
      </c>
      <c r="I176" s="1000"/>
      <c r="J176" s="971">
        <f t="shared" si="275"/>
        <v>13</v>
      </c>
      <c r="K176" s="1000">
        <v>115213</v>
      </c>
      <c r="L176" s="541">
        <f t="shared" si="276"/>
        <v>0</v>
      </c>
      <c r="M176" s="1000">
        <v>115227</v>
      </c>
      <c r="N176" s="1000"/>
      <c r="O176" s="541">
        <f t="shared" si="277"/>
        <v>14</v>
      </c>
      <c r="P176" s="541">
        <f t="shared" si="278"/>
        <v>14</v>
      </c>
      <c r="Q176" s="1000">
        <v>115245</v>
      </c>
      <c r="R176" s="1000"/>
      <c r="S176" s="971">
        <f t="shared" si="279"/>
        <v>18</v>
      </c>
      <c r="T176" s="542">
        <f t="shared" si="280"/>
        <v>45</v>
      </c>
      <c r="U176" s="542"/>
      <c r="V176" s="541">
        <f t="shared" si="281"/>
        <v>14</v>
      </c>
      <c r="W176" s="543">
        <f t="shared" si="282"/>
        <v>31</v>
      </c>
      <c r="X176" s="972" t="s">
        <v>553</v>
      </c>
      <c r="Y176" s="972" t="s">
        <v>554</v>
      </c>
      <c r="Z176" s="972" t="s">
        <v>29</v>
      </c>
      <c r="AA176" s="972">
        <v>2023</v>
      </c>
      <c r="AB176" s="968" t="s">
        <v>30</v>
      </c>
      <c r="AC176" s="1001">
        <v>12</v>
      </c>
      <c r="AD176" s="974">
        <f t="shared" si="283"/>
        <v>3.75</v>
      </c>
      <c r="AE176" s="975">
        <v>23.45</v>
      </c>
      <c r="AF176" s="976">
        <f t="shared" si="284"/>
        <v>87.9375</v>
      </c>
      <c r="AG176" s="1030" t="s">
        <v>128</v>
      </c>
      <c r="AH176" s="1007">
        <f t="shared" si="285"/>
        <v>87.9375</v>
      </c>
      <c r="AI176" s="978">
        <f t="shared" si="286"/>
        <v>3.75</v>
      </c>
      <c r="AJ176" s="982">
        <f t="shared" si="287"/>
        <v>45</v>
      </c>
      <c r="AK176" s="1132" t="s">
        <v>439</v>
      </c>
      <c r="AL176" s="1088" t="s">
        <v>440</v>
      </c>
      <c r="AM176" s="1092" t="s">
        <v>2</v>
      </c>
    </row>
    <row r="177" spans="1:39">
      <c r="A177" s="999">
        <v>45618</v>
      </c>
      <c r="B177" s="164" t="s">
        <v>442</v>
      </c>
      <c r="C177" s="164" t="s">
        <v>111</v>
      </c>
      <c r="D177" s="162" t="s">
        <v>560</v>
      </c>
      <c r="E177" s="969" t="s">
        <v>282</v>
      </c>
      <c r="F177" s="1000">
        <v>115245</v>
      </c>
      <c r="G177" s="1000"/>
      <c r="H177" s="1000">
        <v>115259</v>
      </c>
      <c r="I177" s="1000"/>
      <c r="J177" s="971">
        <f t="shared" si="275"/>
        <v>14</v>
      </c>
      <c r="K177" s="1000">
        <v>115259</v>
      </c>
      <c r="L177" s="541">
        <f t="shared" si="276"/>
        <v>0</v>
      </c>
      <c r="M177" s="1000">
        <v>115273</v>
      </c>
      <c r="N177" s="1000"/>
      <c r="O177" s="541">
        <f t="shared" si="277"/>
        <v>14</v>
      </c>
      <c r="P177" s="541">
        <f t="shared" si="278"/>
        <v>14</v>
      </c>
      <c r="Q177" s="1000">
        <v>115283</v>
      </c>
      <c r="R177" s="1000"/>
      <c r="S177" s="971">
        <f t="shared" si="279"/>
        <v>10</v>
      </c>
      <c r="T177" s="542">
        <f t="shared" si="280"/>
        <v>38</v>
      </c>
      <c r="U177" s="542"/>
      <c r="V177" s="541">
        <f t="shared" si="281"/>
        <v>14</v>
      </c>
      <c r="W177" s="543">
        <f t="shared" si="282"/>
        <v>24</v>
      </c>
      <c r="X177" s="972" t="s">
        <v>553</v>
      </c>
      <c r="Y177" s="972" t="s">
        <v>554</v>
      </c>
      <c r="Z177" s="972" t="s">
        <v>29</v>
      </c>
      <c r="AA177" s="972">
        <v>2023</v>
      </c>
      <c r="AB177" s="968" t="s">
        <v>30</v>
      </c>
      <c r="AC177" s="1001">
        <v>12</v>
      </c>
      <c r="AD177" s="974">
        <f t="shared" si="283"/>
        <v>3.1666666666666665</v>
      </c>
      <c r="AE177" s="975">
        <v>23.45</v>
      </c>
      <c r="AF177" s="976">
        <f t="shared" si="284"/>
        <v>74.258333333333326</v>
      </c>
      <c r="AG177" s="1030" t="s">
        <v>128</v>
      </c>
      <c r="AH177" s="1007">
        <f t="shared" si="285"/>
        <v>74.258333333333326</v>
      </c>
      <c r="AI177" s="978">
        <f t="shared" si="286"/>
        <v>3.1666666666666665</v>
      </c>
      <c r="AJ177" s="982">
        <f t="shared" si="287"/>
        <v>38</v>
      </c>
      <c r="AK177" s="1107">
        <f>SUM(AH173:AH177)</f>
        <v>384.9708333333333</v>
      </c>
      <c r="AL177" s="1067">
        <v>500</v>
      </c>
      <c r="AM177" s="1075">
        <v>45618</v>
      </c>
    </row>
    <row r="178" spans="1:39">
      <c r="A178" s="999">
        <v>45618</v>
      </c>
      <c r="B178" s="164" t="s">
        <v>442</v>
      </c>
      <c r="C178" s="164" t="s">
        <v>111</v>
      </c>
      <c r="D178" s="162" t="s">
        <v>576</v>
      </c>
      <c r="E178" s="969" t="s">
        <v>283</v>
      </c>
      <c r="F178" s="1000">
        <v>115283</v>
      </c>
      <c r="G178" s="1000"/>
      <c r="H178" s="1000">
        <v>115293</v>
      </c>
      <c r="I178" s="1000"/>
      <c r="J178" s="971">
        <f t="shared" ref="J178" si="288">H178-F178</f>
        <v>10</v>
      </c>
      <c r="K178" s="1000">
        <v>115293</v>
      </c>
      <c r="L178" s="541">
        <f t="shared" ref="L178" si="289">K178-H178</f>
        <v>0</v>
      </c>
      <c r="M178" s="1000">
        <v>115307</v>
      </c>
      <c r="N178" s="1000"/>
      <c r="O178" s="541">
        <f t="shared" ref="O178" si="290">M178-K178</f>
        <v>14</v>
      </c>
      <c r="P178" s="541">
        <f t="shared" ref="P178" si="291">M178-H178</f>
        <v>14</v>
      </c>
      <c r="Q178" s="1000">
        <v>115321</v>
      </c>
      <c r="R178" s="1000"/>
      <c r="S178" s="971">
        <f t="shared" ref="S178" si="292">Q178-M178</f>
        <v>14</v>
      </c>
      <c r="T178" s="542">
        <f t="shared" ref="T178" si="293">Q178-F178</f>
        <v>38</v>
      </c>
      <c r="U178" s="542"/>
      <c r="V178" s="541">
        <f t="shared" ref="V178" si="294">P178</f>
        <v>14</v>
      </c>
      <c r="W178" s="543">
        <f t="shared" ref="W178" si="295">T178-V178</f>
        <v>24</v>
      </c>
      <c r="X178" s="972" t="s">
        <v>553</v>
      </c>
      <c r="Y178" s="972" t="s">
        <v>554</v>
      </c>
      <c r="Z178" s="972" t="s">
        <v>29</v>
      </c>
      <c r="AA178" s="972">
        <v>2023</v>
      </c>
      <c r="AB178" s="968" t="s">
        <v>30</v>
      </c>
      <c r="AC178" s="1001">
        <v>12</v>
      </c>
      <c r="AD178" s="974">
        <f t="shared" ref="AD178" si="296">T178/AC178</f>
        <v>3.1666666666666665</v>
      </c>
      <c r="AE178" s="975">
        <v>23.45</v>
      </c>
      <c r="AF178" s="976">
        <f t="shared" ref="AF178" si="297">AD178*AE178</f>
        <v>74.258333333333326</v>
      </c>
      <c r="AG178" s="1030" t="s">
        <v>128</v>
      </c>
      <c r="AH178" s="1007">
        <f t="shared" ref="AH178" si="298">AF178</f>
        <v>74.258333333333326</v>
      </c>
      <c r="AI178" s="978">
        <f t="shared" ref="AI178" si="299">AD178</f>
        <v>3.1666666666666665</v>
      </c>
      <c r="AJ178" s="982">
        <f t="shared" ref="AJ178" si="300">T178</f>
        <v>38</v>
      </c>
      <c r="AK178" s="987"/>
      <c r="AL178" s="988"/>
    </row>
    <row r="179" spans="1:39">
      <c r="A179" s="999">
        <v>45621</v>
      </c>
      <c r="B179" s="164" t="s">
        <v>442</v>
      </c>
      <c r="C179" s="164" t="s">
        <v>111</v>
      </c>
      <c r="D179" s="162" t="s">
        <v>560</v>
      </c>
      <c r="E179" s="969" t="s">
        <v>282</v>
      </c>
      <c r="F179" s="1000">
        <v>115321</v>
      </c>
      <c r="G179" s="1000"/>
      <c r="H179" s="1000">
        <v>115325</v>
      </c>
      <c r="I179" s="1000"/>
      <c r="J179" s="971">
        <f t="shared" ref="J179" si="301">H179-F179</f>
        <v>4</v>
      </c>
      <c r="K179" s="1000">
        <v>115325</v>
      </c>
      <c r="L179" s="541">
        <f t="shared" ref="L179" si="302">K179-H179</f>
        <v>0</v>
      </c>
      <c r="M179" s="1000">
        <v>115349</v>
      </c>
      <c r="N179" s="1000"/>
      <c r="O179" s="541">
        <f t="shared" ref="O179" si="303">M179-K179</f>
        <v>24</v>
      </c>
      <c r="P179" s="541">
        <f t="shared" ref="P179" si="304">M179-H179</f>
        <v>24</v>
      </c>
      <c r="Q179" s="1000">
        <v>115359</v>
      </c>
      <c r="R179" s="1000"/>
      <c r="S179" s="971">
        <f t="shared" ref="S179" si="305">Q179-M179</f>
        <v>10</v>
      </c>
      <c r="T179" s="542">
        <f t="shared" ref="T179" si="306">Q179-F179</f>
        <v>38</v>
      </c>
      <c r="U179" s="542"/>
      <c r="V179" s="541">
        <f t="shared" ref="V179" si="307">P179</f>
        <v>24</v>
      </c>
      <c r="W179" s="543">
        <f t="shared" ref="W179" si="308">T179-V179</f>
        <v>14</v>
      </c>
      <c r="X179" s="972" t="s">
        <v>553</v>
      </c>
      <c r="Y179" s="972" t="s">
        <v>554</v>
      </c>
      <c r="Z179" s="972" t="s">
        <v>29</v>
      </c>
      <c r="AA179" s="972">
        <v>2023</v>
      </c>
      <c r="AB179" s="968" t="s">
        <v>30</v>
      </c>
      <c r="AC179" s="1001">
        <v>12</v>
      </c>
      <c r="AD179" s="974">
        <f t="shared" ref="AD179" si="309">T179/AC179</f>
        <v>3.1666666666666665</v>
      </c>
      <c r="AE179" s="975">
        <v>23.45</v>
      </c>
      <c r="AF179" s="976">
        <f t="shared" ref="AF179" si="310">AD179*AE179</f>
        <v>74.258333333333326</v>
      </c>
      <c r="AG179" s="1030" t="s">
        <v>128</v>
      </c>
      <c r="AH179" s="1007">
        <f t="shared" ref="AH179" si="311">AF179</f>
        <v>74.258333333333326</v>
      </c>
      <c r="AI179" s="978">
        <f t="shared" ref="AI179" si="312">AD179</f>
        <v>3.1666666666666665</v>
      </c>
      <c r="AJ179" s="982">
        <f t="shared" ref="AJ179" si="313">T179</f>
        <v>38</v>
      </c>
      <c r="AK179" s="989"/>
      <c r="AL179" s="985"/>
      <c r="AM179" s="986"/>
    </row>
    <row r="180" spans="1:39">
      <c r="A180" s="999">
        <v>45621</v>
      </c>
      <c r="B180" s="164" t="s">
        <v>442</v>
      </c>
      <c r="C180" s="164" t="s">
        <v>111</v>
      </c>
      <c r="D180" s="162" t="s">
        <v>576</v>
      </c>
      <c r="E180" s="969" t="s">
        <v>283</v>
      </c>
      <c r="F180" s="1000">
        <v>115359</v>
      </c>
      <c r="G180" s="1000"/>
      <c r="H180" s="1000">
        <v>115369</v>
      </c>
      <c r="I180" s="1000"/>
      <c r="J180" s="971">
        <f t="shared" ref="J180" si="314">H180-F180</f>
        <v>10</v>
      </c>
      <c r="K180" s="1000">
        <v>115369</v>
      </c>
      <c r="L180" s="541">
        <f t="shared" ref="L180" si="315">K180-H180</f>
        <v>0</v>
      </c>
      <c r="M180" s="1000">
        <v>115383</v>
      </c>
      <c r="N180" s="1000"/>
      <c r="O180" s="541">
        <f t="shared" ref="O180" si="316">M180-K180</f>
        <v>14</v>
      </c>
      <c r="P180" s="541">
        <f t="shared" ref="P180" si="317">M180-H180</f>
        <v>14</v>
      </c>
      <c r="Q180" s="1000">
        <v>115397</v>
      </c>
      <c r="R180" s="1000"/>
      <c r="S180" s="971">
        <f t="shared" ref="S180" si="318">Q180-M180</f>
        <v>14</v>
      </c>
      <c r="T180" s="542">
        <f t="shared" ref="T180" si="319">Q180-F180</f>
        <v>38</v>
      </c>
      <c r="U180" s="542"/>
      <c r="V180" s="541">
        <f t="shared" ref="V180" si="320">P180</f>
        <v>14</v>
      </c>
      <c r="W180" s="543">
        <f t="shared" ref="W180" si="321">T180-V180</f>
        <v>24</v>
      </c>
      <c r="X180" s="972" t="s">
        <v>553</v>
      </c>
      <c r="Y180" s="972" t="s">
        <v>554</v>
      </c>
      <c r="Z180" s="972" t="s">
        <v>29</v>
      </c>
      <c r="AA180" s="972">
        <v>2023</v>
      </c>
      <c r="AB180" s="968" t="s">
        <v>30</v>
      </c>
      <c r="AC180" s="1001">
        <v>12</v>
      </c>
      <c r="AD180" s="974">
        <f t="shared" ref="AD180" si="322">T180/AC180</f>
        <v>3.1666666666666665</v>
      </c>
      <c r="AE180" s="975">
        <v>23.45</v>
      </c>
      <c r="AF180" s="976">
        <f t="shared" ref="AF180" si="323">AD180*AE180</f>
        <v>74.258333333333326</v>
      </c>
      <c r="AG180" s="1030" t="s">
        <v>128</v>
      </c>
      <c r="AH180" s="1007">
        <f t="shared" ref="AH180" si="324">AF180</f>
        <v>74.258333333333326</v>
      </c>
      <c r="AI180" s="978">
        <f t="shared" ref="AI180" si="325">AD180</f>
        <v>3.1666666666666665</v>
      </c>
      <c r="AJ180" s="982">
        <f t="shared" ref="AJ180" si="326">T180</f>
        <v>38</v>
      </c>
      <c r="AK180" s="989"/>
      <c r="AL180" s="985"/>
      <c r="AM180" s="991"/>
    </row>
    <row r="181" spans="1:39">
      <c r="A181" s="999">
        <v>45622</v>
      </c>
      <c r="B181" s="164" t="s">
        <v>442</v>
      </c>
      <c r="C181" s="164" t="s">
        <v>111</v>
      </c>
      <c r="D181" s="162" t="s">
        <v>560</v>
      </c>
      <c r="E181" s="969" t="s">
        <v>282</v>
      </c>
      <c r="F181" s="1000">
        <v>115397</v>
      </c>
      <c r="G181" s="1000"/>
      <c r="H181" s="1000">
        <v>115411</v>
      </c>
      <c r="I181" s="1000"/>
      <c r="J181" s="971">
        <f t="shared" ref="J181" si="327">H181-F181</f>
        <v>14</v>
      </c>
      <c r="K181" s="1000">
        <v>115411</v>
      </c>
      <c r="L181" s="541">
        <f t="shared" ref="L181" si="328">K181-H181</f>
        <v>0</v>
      </c>
      <c r="M181" s="1000">
        <v>115425</v>
      </c>
      <c r="N181" s="1000"/>
      <c r="O181" s="541">
        <f t="shared" ref="O181" si="329">M181-K181</f>
        <v>14</v>
      </c>
      <c r="P181" s="541">
        <f t="shared" ref="P181" si="330">M181-H181</f>
        <v>14</v>
      </c>
      <c r="Q181" s="1000">
        <v>115435</v>
      </c>
      <c r="R181" s="1000"/>
      <c r="S181" s="971">
        <f t="shared" ref="S181" si="331">Q181-M181</f>
        <v>10</v>
      </c>
      <c r="T181" s="542">
        <f t="shared" ref="T181" si="332">Q181-F181</f>
        <v>38</v>
      </c>
      <c r="U181" s="542"/>
      <c r="V181" s="541">
        <f t="shared" ref="V181" si="333">P181</f>
        <v>14</v>
      </c>
      <c r="W181" s="543">
        <f t="shared" ref="W181" si="334">T181-V181</f>
        <v>24</v>
      </c>
      <c r="X181" s="972" t="s">
        <v>553</v>
      </c>
      <c r="Y181" s="972" t="s">
        <v>554</v>
      </c>
      <c r="Z181" s="972" t="s">
        <v>29</v>
      </c>
      <c r="AA181" s="972">
        <v>2023</v>
      </c>
      <c r="AB181" s="968" t="s">
        <v>30</v>
      </c>
      <c r="AC181" s="1001">
        <v>12</v>
      </c>
      <c r="AD181" s="974">
        <f t="shared" ref="AD181" si="335">T181/AC181</f>
        <v>3.1666666666666665</v>
      </c>
      <c r="AE181" s="975">
        <v>23.45</v>
      </c>
      <c r="AF181" s="976">
        <f t="shared" ref="AF181" si="336">AD181*AE181</f>
        <v>74.258333333333326</v>
      </c>
      <c r="AG181" s="1030" t="s">
        <v>128</v>
      </c>
      <c r="AH181" s="1007">
        <f t="shared" ref="AH181" si="337">AF181</f>
        <v>74.258333333333326</v>
      </c>
      <c r="AI181" s="978">
        <f t="shared" ref="AI181" si="338">AD181</f>
        <v>3.1666666666666665</v>
      </c>
      <c r="AJ181" s="982">
        <f t="shared" ref="AJ181" si="339">T181</f>
        <v>38</v>
      </c>
      <c r="AK181" s="987"/>
      <c r="AL181" s="988"/>
    </row>
    <row r="182" spans="1:39">
      <c r="A182" s="999">
        <v>45622</v>
      </c>
      <c r="B182" s="164" t="s">
        <v>442</v>
      </c>
      <c r="C182" s="164" t="s">
        <v>111</v>
      </c>
      <c r="D182" s="162" t="s">
        <v>576</v>
      </c>
      <c r="E182" s="969" t="s">
        <v>283</v>
      </c>
      <c r="F182" s="1000">
        <v>115435</v>
      </c>
      <c r="G182" s="1000"/>
      <c r="H182" s="1000">
        <v>115445</v>
      </c>
      <c r="I182" s="1000"/>
      <c r="J182" s="971">
        <f t="shared" ref="J182" si="340">H182-F182</f>
        <v>10</v>
      </c>
      <c r="K182" s="1000">
        <v>115445</v>
      </c>
      <c r="L182" s="541">
        <f t="shared" ref="L182" si="341">K182-H182</f>
        <v>0</v>
      </c>
      <c r="M182" s="1000">
        <v>115459</v>
      </c>
      <c r="N182" s="1000"/>
      <c r="O182" s="541">
        <f t="shared" ref="O182" si="342">M182-K182</f>
        <v>14</v>
      </c>
      <c r="P182" s="541">
        <f t="shared" ref="P182" si="343">M182-H182</f>
        <v>14</v>
      </c>
      <c r="Q182" s="1000">
        <v>115473</v>
      </c>
      <c r="R182" s="1000"/>
      <c r="S182" s="971">
        <f t="shared" ref="S182" si="344">Q182-M182</f>
        <v>14</v>
      </c>
      <c r="T182" s="542">
        <f t="shared" ref="T182" si="345">Q182-F182</f>
        <v>38</v>
      </c>
      <c r="U182" s="542"/>
      <c r="V182" s="541">
        <f t="shared" ref="V182" si="346">P182</f>
        <v>14</v>
      </c>
      <c r="W182" s="543">
        <f t="shared" ref="W182" si="347">T182-V182</f>
        <v>24</v>
      </c>
      <c r="X182" s="972" t="s">
        <v>553</v>
      </c>
      <c r="Y182" s="972" t="s">
        <v>554</v>
      </c>
      <c r="Z182" s="972" t="s">
        <v>29</v>
      </c>
      <c r="AA182" s="972">
        <v>2023</v>
      </c>
      <c r="AB182" s="968" t="s">
        <v>30</v>
      </c>
      <c r="AC182" s="1001">
        <v>12</v>
      </c>
      <c r="AD182" s="974">
        <f t="shared" ref="AD182" si="348">T182/AC182</f>
        <v>3.1666666666666665</v>
      </c>
      <c r="AE182" s="975">
        <v>23.45</v>
      </c>
      <c r="AF182" s="976">
        <f t="shared" ref="AF182" si="349">AD182*AE182</f>
        <v>74.258333333333326</v>
      </c>
      <c r="AG182" s="1030" t="s">
        <v>128</v>
      </c>
      <c r="AH182" s="1007">
        <f t="shared" ref="AH182" si="350">AF182</f>
        <v>74.258333333333326</v>
      </c>
      <c r="AI182" s="978">
        <f t="shared" ref="AI182" si="351">AD182</f>
        <v>3.1666666666666665</v>
      </c>
      <c r="AJ182" s="982">
        <f t="shared" ref="AJ182" si="352">T182</f>
        <v>38</v>
      </c>
      <c r="AK182" s="987"/>
      <c r="AL182" s="988"/>
    </row>
    <row r="183" spans="1:39">
      <c r="A183" s="999">
        <v>45623</v>
      </c>
      <c r="B183" s="164" t="s">
        <v>442</v>
      </c>
      <c r="C183" s="164" t="s">
        <v>111</v>
      </c>
      <c r="D183" s="162" t="s">
        <v>560</v>
      </c>
      <c r="E183" s="969" t="s">
        <v>282</v>
      </c>
      <c r="F183" s="1000">
        <v>115473</v>
      </c>
      <c r="G183" s="1000"/>
      <c r="H183" s="1000">
        <v>115487</v>
      </c>
      <c r="I183" s="1000"/>
      <c r="J183" s="971">
        <f t="shared" ref="J183" si="353">H183-F183</f>
        <v>14</v>
      </c>
      <c r="K183" s="1000">
        <v>115487</v>
      </c>
      <c r="L183" s="541">
        <f t="shared" ref="L183" si="354">K183-H183</f>
        <v>0</v>
      </c>
      <c r="M183" s="1000">
        <v>115501</v>
      </c>
      <c r="N183" s="1000"/>
      <c r="O183" s="541">
        <f t="shared" ref="O183" si="355">M183-K183</f>
        <v>14</v>
      </c>
      <c r="P183" s="541">
        <f t="shared" ref="P183" si="356">M183-H183</f>
        <v>14</v>
      </c>
      <c r="Q183" s="1000">
        <v>115511</v>
      </c>
      <c r="R183" s="1000"/>
      <c r="S183" s="971">
        <f t="shared" ref="S183" si="357">Q183-M183</f>
        <v>10</v>
      </c>
      <c r="T183" s="542">
        <f t="shared" ref="T183" si="358">Q183-F183</f>
        <v>38</v>
      </c>
      <c r="U183" s="542"/>
      <c r="V183" s="541">
        <f t="shared" ref="V183" si="359">P183</f>
        <v>14</v>
      </c>
      <c r="W183" s="543">
        <f t="shared" ref="W183" si="360">T183-V183</f>
        <v>24</v>
      </c>
      <c r="X183" s="972" t="s">
        <v>553</v>
      </c>
      <c r="Y183" s="972" t="s">
        <v>554</v>
      </c>
      <c r="Z183" s="972" t="s">
        <v>29</v>
      </c>
      <c r="AA183" s="972">
        <v>2023</v>
      </c>
      <c r="AB183" s="968" t="s">
        <v>30</v>
      </c>
      <c r="AC183" s="1001">
        <v>12</v>
      </c>
      <c r="AD183" s="974">
        <f t="shared" ref="AD183" si="361">T183/AC183</f>
        <v>3.1666666666666665</v>
      </c>
      <c r="AE183" s="975">
        <v>23.45</v>
      </c>
      <c r="AF183" s="976">
        <f t="shared" ref="AF183" si="362">AD183*AE183</f>
        <v>74.258333333333326</v>
      </c>
      <c r="AG183" s="1030" t="s">
        <v>128</v>
      </c>
      <c r="AH183" s="1007">
        <f t="shared" ref="AH183" si="363">AF183</f>
        <v>74.258333333333326</v>
      </c>
      <c r="AI183" s="978">
        <f t="shared" ref="AI183" si="364">AD183</f>
        <v>3.1666666666666665</v>
      </c>
      <c r="AJ183" s="982">
        <f t="shared" ref="AJ183" si="365">T183</f>
        <v>38</v>
      </c>
      <c r="AK183" s="989"/>
      <c r="AL183" s="985"/>
      <c r="AM183" s="986"/>
    </row>
    <row r="184" spans="1:39">
      <c r="A184" s="999">
        <v>45623</v>
      </c>
      <c r="B184" s="164" t="s">
        <v>442</v>
      </c>
      <c r="C184" s="164" t="s">
        <v>111</v>
      </c>
      <c r="D184" s="162" t="s">
        <v>576</v>
      </c>
      <c r="E184" s="969" t="s">
        <v>283</v>
      </c>
      <c r="F184" s="1000">
        <v>115511</v>
      </c>
      <c r="G184" s="1000"/>
      <c r="H184" s="1000">
        <v>115525</v>
      </c>
      <c r="I184" s="1000"/>
      <c r="J184" s="971">
        <f t="shared" ref="J184" si="366">H184-F184</f>
        <v>14</v>
      </c>
      <c r="K184" s="1000">
        <v>115525</v>
      </c>
      <c r="L184" s="541">
        <f t="shared" ref="L184" si="367">K184-H184</f>
        <v>0</v>
      </c>
      <c r="M184" s="1000">
        <v>115539</v>
      </c>
      <c r="N184" s="1000"/>
      <c r="O184" s="541">
        <f t="shared" ref="O184" si="368">M184-K184</f>
        <v>14</v>
      </c>
      <c r="P184" s="541">
        <f t="shared" ref="P184" si="369">M184-H184</f>
        <v>14</v>
      </c>
      <c r="Q184" s="1000">
        <v>115549</v>
      </c>
      <c r="R184" s="1000"/>
      <c r="S184" s="971">
        <f t="shared" ref="S184" si="370">Q184-M184</f>
        <v>10</v>
      </c>
      <c r="T184" s="542">
        <f t="shared" ref="T184" si="371">Q184-F184</f>
        <v>38</v>
      </c>
      <c r="U184" s="542"/>
      <c r="V184" s="541">
        <f t="shared" ref="V184" si="372">P184</f>
        <v>14</v>
      </c>
      <c r="W184" s="543">
        <f t="shared" ref="W184" si="373">T184-V184</f>
        <v>24</v>
      </c>
      <c r="X184" s="972" t="s">
        <v>553</v>
      </c>
      <c r="Y184" s="972" t="s">
        <v>554</v>
      </c>
      <c r="Z184" s="972" t="s">
        <v>29</v>
      </c>
      <c r="AA184" s="972">
        <v>2023</v>
      </c>
      <c r="AB184" s="968" t="s">
        <v>30</v>
      </c>
      <c r="AC184" s="1001">
        <v>12</v>
      </c>
      <c r="AD184" s="974">
        <f t="shared" ref="AD184" si="374">T184/AC184</f>
        <v>3.1666666666666665</v>
      </c>
      <c r="AE184" s="975">
        <v>23.45</v>
      </c>
      <c r="AF184" s="976">
        <f t="shared" ref="AF184" si="375">AD184*AE184</f>
        <v>74.258333333333326</v>
      </c>
      <c r="AG184" s="1030" t="s">
        <v>128</v>
      </c>
      <c r="AH184" s="1007">
        <f t="shared" ref="AH184" si="376">AF184</f>
        <v>74.258333333333326</v>
      </c>
      <c r="AI184" s="978">
        <f t="shared" ref="AI184" si="377">AD184</f>
        <v>3.1666666666666665</v>
      </c>
      <c r="AJ184" s="982">
        <f t="shared" ref="AJ184" si="378">T184</f>
        <v>38</v>
      </c>
      <c r="AK184" s="989"/>
      <c r="AL184" s="985"/>
      <c r="AM184" s="991"/>
    </row>
    <row r="185" spans="1:39">
      <c r="A185" s="999">
        <v>45624</v>
      </c>
      <c r="B185" s="164" t="s">
        <v>442</v>
      </c>
      <c r="C185" s="164" t="s">
        <v>111</v>
      </c>
      <c r="D185" s="162" t="s">
        <v>560</v>
      </c>
      <c r="E185" s="969" t="s">
        <v>282</v>
      </c>
      <c r="F185" s="1000">
        <v>115549</v>
      </c>
      <c r="G185" s="1000"/>
      <c r="H185" s="1000">
        <v>115563</v>
      </c>
      <c r="I185" s="1000"/>
      <c r="J185" s="971">
        <f t="shared" ref="J185" si="379">H185-F185</f>
        <v>14</v>
      </c>
      <c r="K185" s="1000">
        <v>115563</v>
      </c>
      <c r="L185" s="541">
        <f t="shared" ref="L185" si="380">K185-H185</f>
        <v>0</v>
      </c>
      <c r="M185" s="1000">
        <v>115577</v>
      </c>
      <c r="N185" s="1000"/>
      <c r="O185" s="541">
        <f t="shared" ref="O185" si="381">M185-K185</f>
        <v>14</v>
      </c>
      <c r="P185" s="541">
        <f t="shared" ref="P185" si="382">M185-H185</f>
        <v>14</v>
      </c>
      <c r="Q185" s="1000">
        <v>115587</v>
      </c>
      <c r="R185" s="1000"/>
      <c r="S185" s="971">
        <f t="shared" ref="S185" si="383">Q185-M185</f>
        <v>10</v>
      </c>
      <c r="T185" s="542">
        <f t="shared" ref="T185" si="384">Q185-F185</f>
        <v>38</v>
      </c>
      <c r="U185" s="542"/>
      <c r="V185" s="541">
        <f t="shared" ref="V185" si="385">P185</f>
        <v>14</v>
      </c>
      <c r="W185" s="543">
        <f t="shared" ref="W185" si="386">T185-V185</f>
        <v>24</v>
      </c>
      <c r="X185" s="972" t="s">
        <v>553</v>
      </c>
      <c r="Y185" s="972" t="s">
        <v>554</v>
      </c>
      <c r="Z185" s="972" t="s">
        <v>29</v>
      </c>
      <c r="AA185" s="972">
        <v>2023</v>
      </c>
      <c r="AB185" s="968" t="s">
        <v>30</v>
      </c>
      <c r="AC185" s="1001">
        <v>12</v>
      </c>
      <c r="AD185" s="974">
        <f t="shared" ref="AD185" si="387">T185/AC185</f>
        <v>3.1666666666666665</v>
      </c>
      <c r="AE185" s="975">
        <v>23.45</v>
      </c>
      <c r="AF185" s="976">
        <f t="shared" ref="AF185" si="388">AD185*AE185</f>
        <v>74.258333333333326</v>
      </c>
      <c r="AG185" s="1030" t="s">
        <v>128</v>
      </c>
      <c r="AH185" s="1007">
        <f t="shared" ref="AH185" si="389">AF185</f>
        <v>74.258333333333326</v>
      </c>
      <c r="AI185" s="978">
        <f t="shared" ref="AI185" si="390">AD185</f>
        <v>3.1666666666666665</v>
      </c>
      <c r="AJ185" s="982">
        <f t="shared" ref="AJ185" si="391">T185</f>
        <v>38</v>
      </c>
      <c r="AK185" s="1132" t="s">
        <v>439</v>
      </c>
      <c r="AL185" s="1088" t="s">
        <v>440</v>
      </c>
      <c r="AM185" s="1092" t="s">
        <v>2</v>
      </c>
    </row>
    <row r="186" spans="1:39">
      <c r="A186" s="999">
        <v>45624</v>
      </c>
      <c r="B186" s="164" t="s">
        <v>442</v>
      </c>
      <c r="C186" s="164" t="s">
        <v>111</v>
      </c>
      <c r="D186" s="162" t="s">
        <v>576</v>
      </c>
      <c r="E186" s="969" t="s">
        <v>283</v>
      </c>
      <c r="F186" s="1000">
        <v>115587</v>
      </c>
      <c r="G186" s="1000"/>
      <c r="H186" s="1000">
        <v>115602</v>
      </c>
      <c r="I186" s="1000"/>
      <c r="J186" s="971">
        <f t="shared" ref="J186" si="392">H186-F186</f>
        <v>15</v>
      </c>
      <c r="K186" s="1000">
        <v>115602</v>
      </c>
      <c r="L186" s="541">
        <f t="shared" ref="L186" si="393">K186-H186</f>
        <v>0</v>
      </c>
      <c r="M186" s="1000">
        <v>115616</v>
      </c>
      <c r="N186" s="1000"/>
      <c r="O186" s="541">
        <f t="shared" ref="O186" si="394">M186-K186</f>
        <v>14</v>
      </c>
      <c r="P186" s="541">
        <f t="shared" ref="P186" si="395">M186-H186</f>
        <v>14</v>
      </c>
      <c r="Q186" s="1000">
        <v>115625</v>
      </c>
      <c r="R186" s="1000"/>
      <c r="S186" s="971">
        <f t="shared" ref="S186" si="396">Q186-M186</f>
        <v>9</v>
      </c>
      <c r="T186" s="542">
        <f t="shared" ref="T186" si="397">Q186-F186</f>
        <v>38</v>
      </c>
      <c r="U186" s="542"/>
      <c r="V186" s="541">
        <f t="shared" ref="V186" si="398">P186</f>
        <v>14</v>
      </c>
      <c r="W186" s="543">
        <f t="shared" ref="W186" si="399">T186-V186</f>
        <v>24</v>
      </c>
      <c r="X186" s="972" t="s">
        <v>553</v>
      </c>
      <c r="Y186" s="972" t="s">
        <v>554</v>
      </c>
      <c r="Z186" s="972" t="s">
        <v>29</v>
      </c>
      <c r="AA186" s="972">
        <v>2023</v>
      </c>
      <c r="AB186" s="968" t="s">
        <v>30</v>
      </c>
      <c r="AC186" s="1001">
        <v>12</v>
      </c>
      <c r="AD186" s="974">
        <f t="shared" ref="AD186" si="400">T186/AC186</f>
        <v>3.1666666666666665</v>
      </c>
      <c r="AE186" s="975">
        <v>23.45</v>
      </c>
      <c r="AF186" s="976">
        <f t="shared" ref="AF186" si="401">AD186*AE186</f>
        <v>74.258333333333326</v>
      </c>
      <c r="AG186" s="1030" t="s">
        <v>128</v>
      </c>
      <c r="AH186" s="1007">
        <f t="shared" ref="AH186" si="402">AF186</f>
        <v>74.258333333333326</v>
      </c>
      <c r="AI186" s="978">
        <f t="shared" ref="AI186" si="403">AD186</f>
        <v>3.1666666666666665</v>
      </c>
      <c r="AJ186" s="982">
        <f t="shared" ref="AJ186" si="404">T186</f>
        <v>38</v>
      </c>
      <c r="AK186" s="1107">
        <f>SUM(AH178:AH186)</f>
        <v>668.32499999999993</v>
      </c>
      <c r="AL186" s="1067">
        <v>800</v>
      </c>
      <c r="AM186" s="1075">
        <v>45625</v>
      </c>
    </row>
    <row r="187" spans="1:39">
      <c r="A187" s="999">
        <v>45625</v>
      </c>
      <c r="B187" s="164" t="s">
        <v>442</v>
      </c>
      <c r="C187" s="164" t="s">
        <v>111</v>
      </c>
      <c r="D187" s="162" t="s">
        <v>560</v>
      </c>
      <c r="E187" s="969" t="s">
        <v>282</v>
      </c>
      <c r="F187" s="1000">
        <v>115625</v>
      </c>
      <c r="G187" s="1000"/>
      <c r="H187" s="1000">
        <v>115639</v>
      </c>
      <c r="I187" s="1000"/>
      <c r="J187" s="971">
        <f t="shared" ref="J187" si="405">H187-F187</f>
        <v>14</v>
      </c>
      <c r="K187" s="1000">
        <v>115639</v>
      </c>
      <c r="L187" s="541">
        <f t="shared" ref="L187" si="406">K187-H187</f>
        <v>0</v>
      </c>
      <c r="M187" s="1000">
        <v>115653</v>
      </c>
      <c r="N187" s="1000"/>
      <c r="O187" s="541">
        <f t="shared" ref="O187" si="407">M187-K187</f>
        <v>14</v>
      </c>
      <c r="P187" s="541">
        <f t="shared" ref="P187" si="408">M187-H187</f>
        <v>14</v>
      </c>
      <c r="Q187" s="1000">
        <v>115663</v>
      </c>
      <c r="R187" s="1000"/>
      <c r="S187" s="971">
        <f t="shared" ref="S187" si="409">Q187-M187</f>
        <v>10</v>
      </c>
      <c r="T187" s="542">
        <f t="shared" ref="T187" si="410">Q187-F187</f>
        <v>38</v>
      </c>
      <c r="U187" s="542"/>
      <c r="V187" s="541">
        <f t="shared" ref="V187" si="411">P187</f>
        <v>14</v>
      </c>
      <c r="W187" s="543">
        <f t="shared" ref="W187" si="412">T187-V187</f>
        <v>24</v>
      </c>
      <c r="X187" s="972" t="s">
        <v>553</v>
      </c>
      <c r="Y187" s="972" t="s">
        <v>554</v>
      </c>
      <c r="Z187" s="972" t="s">
        <v>29</v>
      </c>
      <c r="AA187" s="972">
        <v>2023</v>
      </c>
      <c r="AB187" s="968" t="s">
        <v>30</v>
      </c>
      <c r="AC187" s="1001">
        <v>12</v>
      </c>
      <c r="AD187" s="974">
        <f t="shared" ref="AD187" si="413">T187/AC187</f>
        <v>3.1666666666666665</v>
      </c>
      <c r="AE187" s="975">
        <v>23.45</v>
      </c>
      <c r="AF187" s="976">
        <f t="shared" ref="AF187" si="414">AD187*AE187</f>
        <v>74.258333333333326</v>
      </c>
      <c r="AG187" s="1030" t="s">
        <v>128</v>
      </c>
      <c r="AH187" s="1007">
        <f t="shared" ref="AH187" si="415">AF187</f>
        <v>74.258333333333326</v>
      </c>
      <c r="AI187" s="978">
        <f t="shared" ref="AI187" si="416">AD187</f>
        <v>3.1666666666666665</v>
      </c>
      <c r="AJ187" s="982">
        <f t="shared" ref="AJ187" si="417">T187</f>
        <v>38</v>
      </c>
      <c r="AK187" s="989"/>
      <c r="AL187" s="985"/>
      <c r="AM187" s="986"/>
    </row>
    <row r="188" spans="1:39">
      <c r="A188" s="999">
        <v>45625</v>
      </c>
      <c r="B188" s="164" t="s">
        <v>442</v>
      </c>
      <c r="C188" s="164" t="s">
        <v>111</v>
      </c>
      <c r="D188" s="162" t="s">
        <v>576</v>
      </c>
      <c r="E188" s="969" t="s">
        <v>283</v>
      </c>
      <c r="F188" s="1000">
        <v>115663</v>
      </c>
      <c r="G188" s="1000"/>
      <c r="H188" s="1000">
        <v>115673</v>
      </c>
      <c r="I188" s="1000"/>
      <c r="J188" s="971">
        <f t="shared" ref="J188:J189" si="418">H188-F188</f>
        <v>10</v>
      </c>
      <c r="K188" s="1000">
        <v>115673</v>
      </c>
      <c r="L188" s="541">
        <f t="shared" ref="L188:L189" si="419">K188-H188</f>
        <v>0</v>
      </c>
      <c r="M188" s="1000">
        <v>115687</v>
      </c>
      <c r="N188" s="1000"/>
      <c r="O188" s="541">
        <f t="shared" ref="O188:O189" si="420">M188-K188</f>
        <v>14</v>
      </c>
      <c r="P188" s="541">
        <f t="shared" ref="P188:P189" si="421">M188-H188</f>
        <v>14</v>
      </c>
      <c r="Q188" s="1000">
        <v>115701</v>
      </c>
      <c r="R188" s="1000"/>
      <c r="S188" s="971">
        <f t="shared" ref="S188:S189" si="422">Q188-M188</f>
        <v>14</v>
      </c>
      <c r="T188" s="542">
        <f t="shared" ref="T188:T189" si="423">Q188-F188</f>
        <v>38</v>
      </c>
      <c r="U188" s="542"/>
      <c r="V188" s="541">
        <f t="shared" ref="V188:V189" si="424">P188</f>
        <v>14</v>
      </c>
      <c r="W188" s="543">
        <f t="shared" ref="W188:W189" si="425">T188-V188</f>
        <v>24</v>
      </c>
      <c r="X188" s="972" t="s">
        <v>553</v>
      </c>
      <c r="Y188" s="972" t="s">
        <v>554</v>
      </c>
      <c r="Z188" s="972" t="s">
        <v>29</v>
      </c>
      <c r="AA188" s="972">
        <v>2023</v>
      </c>
      <c r="AB188" s="968" t="s">
        <v>30</v>
      </c>
      <c r="AC188" s="1001">
        <v>12</v>
      </c>
      <c r="AD188" s="974">
        <f t="shared" ref="AD188:AD189" si="426">T188/AC188</f>
        <v>3.1666666666666665</v>
      </c>
      <c r="AE188" s="975">
        <v>23.45</v>
      </c>
      <c r="AF188" s="976">
        <f t="shared" ref="AF188:AF189" si="427">AD188*AE188</f>
        <v>74.258333333333326</v>
      </c>
      <c r="AG188" s="1030" t="s">
        <v>128</v>
      </c>
      <c r="AH188" s="1007">
        <f t="shared" ref="AH188:AH189" si="428">AF188</f>
        <v>74.258333333333326</v>
      </c>
      <c r="AI188" s="978">
        <f t="shared" ref="AI188:AI189" si="429">AD188</f>
        <v>3.1666666666666665</v>
      </c>
      <c r="AJ188" s="982">
        <f t="shared" ref="AJ188:AJ189" si="430">T188</f>
        <v>38</v>
      </c>
      <c r="AK188" s="989"/>
      <c r="AL188" s="985"/>
      <c r="AM188" s="991"/>
    </row>
    <row r="189" spans="1:39">
      <c r="A189" s="999">
        <v>45628</v>
      </c>
      <c r="B189" s="164" t="s">
        <v>442</v>
      </c>
      <c r="C189" s="164" t="s">
        <v>111</v>
      </c>
      <c r="D189" s="162" t="s">
        <v>560</v>
      </c>
      <c r="E189" s="969" t="s">
        <v>282</v>
      </c>
      <c r="F189" s="1000">
        <v>115701</v>
      </c>
      <c r="G189" s="1000"/>
      <c r="H189" s="1000">
        <v>115715</v>
      </c>
      <c r="I189" s="1000"/>
      <c r="J189" s="971">
        <f t="shared" si="418"/>
        <v>14</v>
      </c>
      <c r="K189" s="1000">
        <v>115715</v>
      </c>
      <c r="L189" s="541">
        <f t="shared" si="419"/>
        <v>0</v>
      </c>
      <c r="M189" s="1000">
        <v>115729</v>
      </c>
      <c r="N189" s="1000"/>
      <c r="O189" s="541">
        <f t="shared" si="420"/>
        <v>14</v>
      </c>
      <c r="P189" s="541">
        <f t="shared" si="421"/>
        <v>14</v>
      </c>
      <c r="Q189" s="1000">
        <v>115739</v>
      </c>
      <c r="R189" s="1000"/>
      <c r="S189" s="971">
        <f t="shared" si="422"/>
        <v>10</v>
      </c>
      <c r="T189" s="542">
        <f t="shared" si="423"/>
        <v>38</v>
      </c>
      <c r="U189" s="542"/>
      <c r="V189" s="541">
        <f t="shared" si="424"/>
        <v>14</v>
      </c>
      <c r="W189" s="543">
        <f t="shared" si="425"/>
        <v>24</v>
      </c>
      <c r="X189" s="972" t="s">
        <v>553</v>
      </c>
      <c r="Y189" s="972" t="s">
        <v>554</v>
      </c>
      <c r="Z189" s="972" t="s">
        <v>29</v>
      </c>
      <c r="AA189" s="972">
        <v>2023</v>
      </c>
      <c r="AB189" s="968" t="s">
        <v>30</v>
      </c>
      <c r="AC189" s="1001">
        <v>12</v>
      </c>
      <c r="AD189" s="974">
        <f t="shared" si="426"/>
        <v>3.1666666666666665</v>
      </c>
      <c r="AE189" s="975">
        <v>23.45</v>
      </c>
      <c r="AF189" s="976">
        <f t="shared" si="427"/>
        <v>74.258333333333326</v>
      </c>
      <c r="AG189" s="1030" t="s">
        <v>128</v>
      </c>
      <c r="AH189" s="1007">
        <f t="shared" si="428"/>
        <v>74.258333333333326</v>
      </c>
      <c r="AI189" s="978">
        <f t="shared" si="429"/>
        <v>3.1666666666666665</v>
      </c>
      <c r="AJ189" s="982">
        <f t="shared" si="430"/>
        <v>38</v>
      </c>
      <c r="AK189" s="987"/>
      <c r="AL189" s="988"/>
    </row>
    <row r="190" spans="1:39">
      <c r="A190" s="999">
        <v>45628</v>
      </c>
      <c r="B190" s="164" t="s">
        <v>442</v>
      </c>
      <c r="C190" s="164" t="s">
        <v>111</v>
      </c>
      <c r="D190" s="162" t="s">
        <v>576</v>
      </c>
      <c r="E190" s="969" t="s">
        <v>283</v>
      </c>
      <c r="F190" s="1000">
        <v>115739</v>
      </c>
      <c r="G190" s="1000"/>
      <c r="H190" s="1000">
        <v>115749</v>
      </c>
      <c r="I190" s="1000"/>
      <c r="J190" s="971">
        <f t="shared" ref="J190" si="431">H190-F190</f>
        <v>10</v>
      </c>
      <c r="K190" s="1000">
        <v>115749</v>
      </c>
      <c r="L190" s="541">
        <f t="shared" ref="L190" si="432">K190-H190</f>
        <v>0</v>
      </c>
      <c r="M190" s="1000">
        <v>115763</v>
      </c>
      <c r="N190" s="1000"/>
      <c r="O190" s="541">
        <f t="shared" ref="O190" si="433">M190-K190</f>
        <v>14</v>
      </c>
      <c r="P190" s="541">
        <f t="shared" ref="P190" si="434">M190-H190</f>
        <v>14</v>
      </c>
      <c r="Q190" s="1000">
        <v>115777</v>
      </c>
      <c r="R190" s="1000"/>
      <c r="S190" s="971">
        <f t="shared" ref="S190" si="435">Q190-M190</f>
        <v>14</v>
      </c>
      <c r="T190" s="542">
        <f t="shared" ref="T190" si="436">Q190-F190</f>
        <v>38</v>
      </c>
      <c r="U190" s="542"/>
      <c r="V190" s="541">
        <f t="shared" ref="V190" si="437">P190</f>
        <v>14</v>
      </c>
      <c r="W190" s="543">
        <f t="shared" ref="W190" si="438">T190-V190</f>
        <v>24</v>
      </c>
      <c r="X190" s="972" t="s">
        <v>553</v>
      </c>
      <c r="Y190" s="972" t="s">
        <v>554</v>
      </c>
      <c r="Z190" s="972" t="s">
        <v>29</v>
      </c>
      <c r="AA190" s="972">
        <v>2023</v>
      </c>
      <c r="AB190" s="968" t="s">
        <v>30</v>
      </c>
      <c r="AC190" s="1001">
        <v>12</v>
      </c>
      <c r="AD190" s="974">
        <f t="shared" ref="AD190" si="439">T190/AC190</f>
        <v>3.1666666666666665</v>
      </c>
      <c r="AE190" s="975">
        <v>23.45</v>
      </c>
      <c r="AF190" s="976">
        <f t="shared" ref="AF190" si="440">AD190*AE190</f>
        <v>74.258333333333326</v>
      </c>
      <c r="AG190" s="1030" t="s">
        <v>128</v>
      </c>
      <c r="AH190" s="1007">
        <f t="shared" ref="AH190" si="441">AF190</f>
        <v>74.258333333333326</v>
      </c>
      <c r="AI190" s="978">
        <f t="shared" ref="AI190" si="442">AD190</f>
        <v>3.1666666666666665</v>
      </c>
      <c r="AJ190" s="982">
        <f t="shared" ref="AJ190" si="443">T190</f>
        <v>38</v>
      </c>
      <c r="AK190" s="987"/>
      <c r="AL190" s="988"/>
    </row>
    <row r="191" spans="1:39">
      <c r="A191" s="999">
        <v>45629</v>
      </c>
      <c r="B191" s="164" t="s">
        <v>442</v>
      </c>
      <c r="C191" s="164" t="s">
        <v>111</v>
      </c>
      <c r="D191" s="162" t="s">
        <v>560</v>
      </c>
      <c r="E191" s="969" t="s">
        <v>282</v>
      </c>
      <c r="F191" s="1000">
        <v>115777</v>
      </c>
      <c r="G191" s="1000"/>
      <c r="H191" s="1000">
        <v>115791</v>
      </c>
      <c r="I191" s="1000"/>
      <c r="J191" s="971">
        <f t="shared" ref="J191" si="444">H191-F191</f>
        <v>14</v>
      </c>
      <c r="K191" s="1000">
        <v>115791</v>
      </c>
      <c r="L191" s="541">
        <f t="shared" ref="L191" si="445">K191-H191</f>
        <v>0</v>
      </c>
      <c r="M191" s="1000">
        <v>115805</v>
      </c>
      <c r="N191" s="1000"/>
      <c r="O191" s="541">
        <f t="shared" ref="O191" si="446">M191-K191</f>
        <v>14</v>
      </c>
      <c r="P191" s="541">
        <f t="shared" ref="P191" si="447">M191-H191</f>
        <v>14</v>
      </c>
      <c r="Q191" s="1000">
        <v>115815</v>
      </c>
      <c r="R191" s="1000"/>
      <c r="S191" s="971">
        <f t="shared" ref="S191" si="448">Q191-M191</f>
        <v>10</v>
      </c>
      <c r="T191" s="542">
        <f t="shared" ref="T191" si="449">Q191-F191</f>
        <v>38</v>
      </c>
      <c r="U191" s="542"/>
      <c r="V191" s="541">
        <f t="shared" ref="V191" si="450">P191</f>
        <v>14</v>
      </c>
      <c r="W191" s="543">
        <f t="shared" ref="W191" si="451">T191-V191</f>
        <v>24</v>
      </c>
      <c r="X191" s="972" t="s">
        <v>553</v>
      </c>
      <c r="Y191" s="972" t="s">
        <v>554</v>
      </c>
      <c r="Z191" s="972" t="s">
        <v>29</v>
      </c>
      <c r="AA191" s="972">
        <v>2023</v>
      </c>
      <c r="AB191" s="968" t="s">
        <v>30</v>
      </c>
      <c r="AC191" s="1001">
        <v>12</v>
      </c>
      <c r="AD191" s="974">
        <f t="shared" ref="AD191" si="452">T191/AC191</f>
        <v>3.1666666666666665</v>
      </c>
      <c r="AE191" s="975">
        <v>23.45</v>
      </c>
      <c r="AF191" s="976">
        <f t="shared" ref="AF191" si="453">AD191*AE191</f>
        <v>74.258333333333326</v>
      </c>
      <c r="AG191" s="1030" t="s">
        <v>128</v>
      </c>
      <c r="AH191" s="1007">
        <f t="shared" ref="AH191" si="454">AF191</f>
        <v>74.258333333333326</v>
      </c>
      <c r="AI191" s="978">
        <f t="shared" ref="AI191" si="455">AD191</f>
        <v>3.1666666666666665</v>
      </c>
      <c r="AJ191" s="982">
        <f t="shared" ref="AJ191" si="456">T191</f>
        <v>38</v>
      </c>
      <c r="AK191" s="989"/>
      <c r="AL191" s="985"/>
      <c r="AM191" s="986"/>
    </row>
    <row r="192" spans="1:39">
      <c r="A192" s="999">
        <v>45629</v>
      </c>
      <c r="B192" s="164" t="s">
        <v>442</v>
      </c>
      <c r="C192" s="164" t="s">
        <v>111</v>
      </c>
      <c r="D192" s="162" t="s">
        <v>576</v>
      </c>
      <c r="E192" s="969" t="s">
        <v>283</v>
      </c>
      <c r="F192" s="1000">
        <v>115815</v>
      </c>
      <c r="G192" s="1000"/>
      <c r="H192" s="1000">
        <v>115825</v>
      </c>
      <c r="I192" s="1000"/>
      <c r="J192" s="971">
        <f t="shared" ref="J192" si="457">H192-F192</f>
        <v>10</v>
      </c>
      <c r="K192" s="1000">
        <v>115825</v>
      </c>
      <c r="L192" s="541">
        <f t="shared" ref="L192" si="458">K192-H192</f>
        <v>0</v>
      </c>
      <c r="M192" s="1000">
        <v>115839</v>
      </c>
      <c r="N192" s="1000"/>
      <c r="O192" s="541">
        <f t="shared" ref="O192" si="459">M192-K192</f>
        <v>14</v>
      </c>
      <c r="P192" s="541">
        <f t="shared" ref="P192" si="460">M192-H192</f>
        <v>14</v>
      </c>
      <c r="Q192" s="1000">
        <v>115853</v>
      </c>
      <c r="R192" s="1000"/>
      <c r="S192" s="971">
        <f t="shared" ref="S192" si="461">Q192-M192</f>
        <v>14</v>
      </c>
      <c r="T192" s="542">
        <f t="shared" ref="T192" si="462">Q192-F192</f>
        <v>38</v>
      </c>
      <c r="U192" s="542"/>
      <c r="V192" s="541">
        <f t="shared" ref="V192" si="463">P192</f>
        <v>14</v>
      </c>
      <c r="W192" s="543">
        <f t="shared" ref="W192" si="464">T192-V192</f>
        <v>24</v>
      </c>
      <c r="X192" s="972" t="s">
        <v>553</v>
      </c>
      <c r="Y192" s="972" t="s">
        <v>554</v>
      </c>
      <c r="Z192" s="972" t="s">
        <v>29</v>
      </c>
      <c r="AA192" s="972">
        <v>2023</v>
      </c>
      <c r="AB192" s="968" t="s">
        <v>30</v>
      </c>
      <c r="AC192" s="1001">
        <v>12</v>
      </c>
      <c r="AD192" s="974">
        <f t="shared" ref="AD192" si="465">T192/AC192</f>
        <v>3.1666666666666665</v>
      </c>
      <c r="AE192" s="975">
        <v>23.45</v>
      </c>
      <c r="AF192" s="976">
        <f t="shared" ref="AF192" si="466">AD192*AE192</f>
        <v>74.258333333333326</v>
      </c>
      <c r="AG192" s="1030" t="s">
        <v>128</v>
      </c>
      <c r="AH192" s="1007">
        <f t="shared" ref="AH192" si="467">AF192</f>
        <v>74.258333333333326</v>
      </c>
      <c r="AI192" s="978">
        <f t="shared" ref="AI192" si="468">AD192</f>
        <v>3.1666666666666665</v>
      </c>
      <c r="AJ192" s="982">
        <f t="shared" ref="AJ192" si="469">T192</f>
        <v>38</v>
      </c>
      <c r="AK192" s="989"/>
      <c r="AL192" s="985"/>
      <c r="AM192" s="991"/>
    </row>
    <row r="193" spans="1:39">
      <c r="A193" s="999">
        <v>45630</v>
      </c>
      <c r="B193" s="164" t="s">
        <v>442</v>
      </c>
      <c r="C193" s="164" t="s">
        <v>111</v>
      </c>
      <c r="D193" s="162" t="s">
        <v>560</v>
      </c>
      <c r="E193" s="969" t="s">
        <v>282</v>
      </c>
      <c r="F193" s="1000">
        <v>115853</v>
      </c>
      <c r="G193" s="1000"/>
      <c r="H193" s="1000">
        <v>115867</v>
      </c>
      <c r="I193" s="1000"/>
      <c r="J193" s="971">
        <f t="shared" ref="J193" si="470">H193-F193</f>
        <v>14</v>
      </c>
      <c r="K193" s="1000">
        <v>115867</v>
      </c>
      <c r="L193" s="541">
        <f t="shared" ref="L193" si="471">K193-H193</f>
        <v>0</v>
      </c>
      <c r="M193" s="1000">
        <v>115881</v>
      </c>
      <c r="N193" s="1000"/>
      <c r="O193" s="541">
        <f t="shared" ref="O193" si="472">M193-K193</f>
        <v>14</v>
      </c>
      <c r="P193" s="541">
        <f t="shared" ref="P193" si="473">M193-H193</f>
        <v>14</v>
      </c>
      <c r="Q193" s="1000">
        <v>115891</v>
      </c>
      <c r="R193" s="1000"/>
      <c r="S193" s="971">
        <f t="shared" ref="S193" si="474">Q193-M193</f>
        <v>10</v>
      </c>
      <c r="T193" s="542">
        <f t="shared" ref="T193" si="475">Q193-F193</f>
        <v>38</v>
      </c>
      <c r="U193" s="542"/>
      <c r="V193" s="541">
        <f t="shared" ref="V193" si="476">P193</f>
        <v>14</v>
      </c>
      <c r="W193" s="543">
        <f t="shared" ref="W193" si="477">T193-V193</f>
        <v>24</v>
      </c>
      <c r="X193" s="972" t="s">
        <v>553</v>
      </c>
      <c r="Y193" s="972" t="s">
        <v>554</v>
      </c>
      <c r="Z193" s="972" t="s">
        <v>29</v>
      </c>
      <c r="AA193" s="972">
        <v>2023</v>
      </c>
      <c r="AB193" s="968" t="s">
        <v>30</v>
      </c>
      <c r="AC193" s="1001">
        <v>12</v>
      </c>
      <c r="AD193" s="974">
        <f t="shared" ref="AD193" si="478">T193/AC193</f>
        <v>3.1666666666666665</v>
      </c>
      <c r="AE193" s="975">
        <v>23.45</v>
      </c>
      <c r="AF193" s="976">
        <f t="shared" ref="AF193" si="479">AD193*AE193</f>
        <v>74.258333333333326</v>
      </c>
      <c r="AG193" s="1030" t="s">
        <v>128</v>
      </c>
      <c r="AH193" s="1007">
        <f t="shared" ref="AH193" si="480">AF193</f>
        <v>74.258333333333326</v>
      </c>
      <c r="AI193" s="978">
        <f t="shared" ref="AI193" si="481">AD193</f>
        <v>3.1666666666666665</v>
      </c>
      <c r="AJ193" s="982">
        <f t="shared" ref="AJ193" si="482">T193</f>
        <v>38</v>
      </c>
      <c r="AK193" s="987"/>
      <c r="AL193" s="988"/>
    </row>
    <row r="194" spans="1:39">
      <c r="A194" s="999">
        <v>45630</v>
      </c>
      <c r="B194" s="164" t="s">
        <v>442</v>
      </c>
      <c r="C194" s="164" t="s">
        <v>111</v>
      </c>
      <c r="D194" s="162" t="s">
        <v>576</v>
      </c>
      <c r="E194" s="969" t="s">
        <v>283</v>
      </c>
      <c r="F194" s="1000">
        <v>115891</v>
      </c>
      <c r="G194" s="1000"/>
      <c r="H194" s="1000">
        <v>115901</v>
      </c>
      <c r="I194" s="1000"/>
      <c r="J194" s="971">
        <f t="shared" ref="J194" si="483">H194-F194</f>
        <v>10</v>
      </c>
      <c r="K194" s="1000">
        <v>115901</v>
      </c>
      <c r="L194" s="541">
        <f t="shared" ref="L194" si="484">K194-H194</f>
        <v>0</v>
      </c>
      <c r="M194" s="1000">
        <v>115915</v>
      </c>
      <c r="N194" s="1000"/>
      <c r="O194" s="541">
        <f t="shared" ref="O194" si="485">M194-K194</f>
        <v>14</v>
      </c>
      <c r="P194" s="541">
        <f t="shared" ref="P194" si="486">M194-H194</f>
        <v>14</v>
      </c>
      <c r="Q194" s="1000">
        <v>115929</v>
      </c>
      <c r="R194" s="1000"/>
      <c r="S194" s="971">
        <f t="shared" ref="S194" si="487">Q194-M194</f>
        <v>14</v>
      </c>
      <c r="T194" s="542">
        <f t="shared" ref="T194" si="488">Q194-F194</f>
        <v>38</v>
      </c>
      <c r="U194" s="542"/>
      <c r="V194" s="541">
        <f t="shared" ref="V194" si="489">P194</f>
        <v>14</v>
      </c>
      <c r="W194" s="543">
        <f t="shared" ref="W194" si="490">T194-V194</f>
        <v>24</v>
      </c>
      <c r="X194" s="972" t="s">
        <v>553</v>
      </c>
      <c r="Y194" s="972" t="s">
        <v>554</v>
      </c>
      <c r="Z194" s="972" t="s">
        <v>29</v>
      </c>
      <c r="AA194" s="972">
        <v>2023</v>
      </c>
      <c r="AB194" s="968" t="s">
        <v>30</v>
      </c>
      <c r="AC194" s="1001">
        <v>12</v>
      </c>
      <c r="AD194" s="974">
        <f t="shared" ref="AD194" si="491">T194/AC194</f>
        <v>3.1666666666666665</v>
      </c>
      <c r="AE194" s="975">
        <v>23.45</v>
      </c>
      <c r="AF194" s="976">
        <f t="shared" ref="AF194" si="492">AD194*AE194</f>
        <v>74.258333333333326</v>
      </c>
      <c r="AG194" s="1030" t="s">
        <v>128</v>
      </c>
      <c r="AH194" s="1007">
        <f t="shared" ref="AH194" si="493">AF194</f>
        <v>74.258333333333326</v>
      </c>
      <c r="AI194" s="978">
        <f t="shared" ref="AI194" si="494">AD194</f>
        <v>3.1666666666666665</v>
      </c>
      <c r="AJ194" s="982">
        <f t="shared" ref="AJ194" si="495">T194</f>
        <v>38</v>
      </c>
      <c r="AK194" s="987"/>
      <c r="AL194" s="988"/>
    </row>
    <row r="195" spans="1:39">
      <c r="A195" s="999">
        <v>45631</v>
      </c>
      <c r="B195" s="164" t="s">
        <v>442</v>
      </c>
      <c r="C195" s="164" t="s">
        <v>111</v>
      </c>
      <c r="D195" s="162" t="s">
        <v>560</v>
      </c>
      <c r="E195" s="969" t="s">
        <v>282</v>
      </c>
      <c r="F195" s="1000">
        <v>115929</v>
      </c>
      <c r="G195" s="1000"/>
      <c r="H195" s="1000">
        <v>115943</v>
      </c>
      <c r="I195" s="1000"/>
      <c r="J195" s="971">
        <f t="shared" ref="J195" si="496">H195-F195</f>
        <v>14</v>
      </c>
      <c r="K195" s="1000">
        <v>115943</v>
      </c>
      <c r="L195" s="541">
        <f t="shared" ref="L195" si="497">K195-H195</f>
        <v>0</v>
      </c>
      <c r="M195" s="1000">
        <v>115957</v>
      </c>
      <c r="N195" s="1000"/>
      <c r="O195" s="541">
        <f t="shared" ref="O195" si="498">M195-K195</f>
        <v>14</v>
      </c>
      <c r="P195" s="541">
        <f t="shared" ref="P195" si="499">M195-H195</f>
        <v>14</v>
      </c>
      <c r="Q195" s="1000">
        <v>115967</v>
      </c>
      <c r="R195" s="1000"/>
      <c r="S195" s="971">
        <f t="shared" ref="S195" si="500">Q195-M195</f>
        <v>10</v>
      </c>
      <c r="T195" s="542">
        <f t="shared" ref="T195" si="501">Q195-F195</f>
        <v>38</v>
      </c>
      <c r="U195" s="542"/>
      <c r="V195" s="541">
        <f t="shared" ref="V195" si="502">P195</f>
        <v>14</v>
      </c>
      <c r="W195" s="543">
        <f t="shared" ref="W195" si="503">T195-V195</f>
        <v>24</v>
      </c>
      <c r="X195" s="972" t="s">
        <v>553</v>
      </c>
      <c r="Y195" s="972" t="s">
        <v>554</v>
      </c>
      <c r="Z195" s="972" t="s">
        <v>29</v>
      </c>
      <c r="AA195" s="972">
        <v>2023</v>
      </c>
      <c r="AB195" s="968" t="s">
        <v>30</v>
      </c>
      <c r="AC195" s="1001">
        <v>12</v>
      </c>
      <c r="AD195" s="974">
        <f t="shared" ref="AD195" si="504">T195/AC195</f>
        <v>3.1666666666666665</v>
      </c>
      <c r="AE195" s="975">
        <v>23.45</v>
      </c>
      <c r="AF195" s="976">
        <f t="shared" ref="AF195" si="505">AD195*AE195</f>
        <v>74.258333333333326</v>
      </c>
      <c r="AG195" s="1030" t="s">
        <v>128</v>
      </c>
      <c r="AH195" s="1007">
        <f t="shared" ref="AH195" si="506">AF195</f>
        <v>74.258333333333326</v>
      </c>
      <c r="AI195" s="978">
        <f t="shared" ref="AI195" si="507">AD195</f>
        <v>3.1666666666666665</v>
      </c>
      <c r="AJ195" s="982">
        <f t="shared" ref="AJ195" si="508">T195</f>
        <v>38</v>
      </c>
      <c r="AK195" s="987"/>
      <c r="AL195" s="988"/>
    </row>
    <row r="196" spans="1:39">
      <c r="A196" s="999">
        <v>45631</v>
      </c>
      <c r="B196" s="164" t="s">
        <v>442</v>
      </c>
      <c r="C196" s="164" t="s">
        <v>111</v>
      </c>
      <c r="D196" s="162" t="s">
        <v>576</v>
      </c>
      <c r="E196" s="969" t="s">
        <v>283</v>
      </c>
      <c r="F196" s="1000">
        <v>115967</v>
      </c>
      <c r="G196" s="1000"/>
      <c r="H196" s="1000">
        <v>115977</v>
      </c>
      <c r="I196" s="1000"/>
      <c r="J196" s="971">
        <f t="shared" ref="J196" si="509">H196-F196</f>
        <v>10</v>
      </c>
      <c r="K196" s="1000">
        <v>115977</v>
      </c>
      <c r="L196" s="541">
        <f t="shared" ref="L196" si="510">K196-H196</f>
        <v>0</v>
      </c>
      <c r="M196" s="1000">
        <v>115991</v>
      </c>
      <c r="N196" s="1000"/>
      <c r="O196" s="541">
        <f t="shared" ref="O196" si="511">M196-K196</f>
        <v>14</v>
      </c>
      <c r="P196" s="541">
        <f t="shared" ref="P196" si="512">M196-H196</f>
        <v>14</v>
      </c>
      <c r="Q196" s="1000">
        <v>116002</v>
      </c>
      <c r="R196" s="1000"/>
      <c r="S196" s="971">
        <f t="shared" ref="S196" si="513">Q196-M196</f>
        <v>11</v>
      </c>
      <c r="T196" s="542">
        <f t="shared" ref="T196" si="514">Q196-F196</f>
        <v>35</v>
      </c>
      <c r="U196" s="542"/>
      <c r="V196" s="541">
        <f t="shared" ref="V196" si="515">P196</f>
        <v>14</v>
      </c>
      <c r="W196" s="543">
        <f t="shared" ref="W196" si="516">T196-V196</f>
        <v>21</v>
      </c>
      <c r="X196" s="972" t="s">
        <v>553</v>
      </c>
      <c r="Y196" s="972" t="s">
        <v>554</v>
      </c>
      <c r="Z196" s="972" t="s">
        <v>29</v>
      </c>
      <c r="AA196" s="972">
        <v>2023</v>
      </c>
      <c r="AB196" s="968" t="s">
        <v>30</v>
      </c>
      <c r="AC196" s="1001">
        <v>12</v>
      </c>
      <c r="AD196" s="974">
        <f t="shared" ref="AD196" si="517">T196/AC196</f>
        <v>2.9166666666666665</v>
      </c>
      <c r="AE196" s="975">
        <v>23.45</v>
      </c>
      <c r="AF196" s="976">
        <f t="shared" ref="AF196" si="518">AD196*AE196</f>
        <v>68.395833333333329</v>
      </c>
      <c r="AG196" s="1030" t="s">
        <v>128</v>
      </c>
      <c r="AH196" s="1007">
        <f t="shared" ref="AH196" si="519">AF196</f>
        <v>68.395833333333329</v>
      </c>
      <c r="AI196" s="978">
        <f t="shared" ref="AI196" si="520">AD196</f>
        <v>2.9166666666666665</v>
      </c>
      <c r="AJ196" s="982">
        <f t="shared" ref="AJ196" si="521">T196</f>
        <v>35</v>
      </c>
      <c r="AK196" s="1132" t="s">
        <v>439</v>
      </c>
      <c r="AL196" s="1088" t="s">
        <v>440</v>
      </c>
      <c r="AM196" s="1092" t="s">
        <v>2</v>
      </c>
    </row>
    <row r="197" spans="1:39">
      <c r="A197" s="999">
        <v>45632</v>
      </c>
      <c r="B197" s="164" t="s">
        <v>442</v>
      </c>
      <c r="C197" s="164" t="s">
        <v>111</v>
      </c>
      <c r="D197" s="162" t="s">
        <v>560</v>
      </c>
      <c r="E197" s="969" t="s">
        <v>282</v>
      </c>
      <c r="F197" s="1000">
        <v>116002</v>
      </c>
      <c r="G197" s="1000"/>
      <c r="H197" s="1000">
        <v>116016</v>
      </c>
      <c r="I197" s="1000"/>
      <c r="J197" s="971">
        <f t="shared" ref="J197" si="522">H197-F197</f>
        <v>14</v>
      </c>
      <c r="K197" s="1000">
        <v>116016</v>
      </c>
      <c r="L197" s="541">
        <f t="shared" ref="L197" si="523">K197-H197</f>
        <v>0</v>
      </c>
      <c r="M197" s="1000">
        <v>116030</v>
      </c>
      <c r="N197" s="1000"/>
      <c r="O197" s="541">
        <f t="shared" ref="O197" si="524">M197-K197</f>
        <v>14</v>
      </c>
      <c r="P197" s="541">
        <f t="shared" ref="P197" si="525">M197-H197</f>
        <v>14</v>
      </c>
      <c r="Q197" s="1000">
        <v>116040</v>
      </c>
      <c r="R197" s="1000"/>
      <c r="S197" s="971">
        <f t="shared" ref="S197" si="526">Q197-M197</f>
        <v>10</v>
      </c>
      <c r="T197" s="542">
        <f t="shared" ref="T197" si="527">Q197-F197</f>
        <v>38</v>
      </c>
      <c r="U197" s="542"/>
      <c r="V197" s="541">
        <f t="shared" ref="V197" si="528">P197</f>
        <v>14</v>
      </c>
      <c r="W197" s="543">
        <f t="shared" ref="W197" si="529">T197-V197</f>
        <v>24</v>
      </c>
      <c r="X197" s="972" t="s">
        <v>553</v>
      </c>
      <c r="Y197" s="972" t="s">
        <v>554</v>
      </c>
      <c r="Z197" s="972" t="s">
        <v>29</v>
      </c>
      <c r="AA197" s="972">
        <v>2023</v>
      </c>
      <c r="AB197" s="968" t="s">
        <v>30</v>
      </c>
      <c r="AC197" s="1001">
        <v>12</v>
      </c>
      <c r="AD197" s="974">
        <f t="shared" ref="AD197" si="530">T197/AC197</f>
        <v>3.1666666666666665</v>
      </c>
      <c r="AE197" s="975">
        <v>23.45</v>
      </c>
      <c r="AF197" s="976">
        <f t="shared" ref="AF197" si="531">AD197*AE197</f>
        <v>74.258333333333326</v>
      </c>
      <c r="AG197" s="1030" t="s">
        <v>128</v>
      </c>
      <c r="AH197" s="1007">
        <f t="shared" ref="AH197" si="532">AF197</f>
        <v>74.258333333333326</v>
      </c>
      <c r="AI197" s="978">
        <f t="shared" ref="AI197" si="533">AD197</f>
        <v>3.1666666666666665</v>
      </c>
      <c r="AJ197" s="982">
        <f t="shared" ref="AJ197" si="534">T197</f>
        <v>38</v>
      </c>
      <c r="AK197" s="1107">
        <f>SUM(AH187:AH197)</f>
        <v>810.97916666666663</v>
      </c>
      <c r="AL197" s="1067">
        <v>800</v>
      </c>
      <c r="AM197" s="1075">
        <v>45632</v>
      </c>
    </row>
    <row r="198" spans="1:39">
      <c r="A198" s="999">
        <v>45632</v>
      </c>
      <c r="B198" s="164" t="s">
        <v>442</v>
      </c>
      <c r="C198" s="164" t="s">
        <v>111</v>
      </c>
      <c r="D198" s="162" t="s">
        <v>576</v>
      </c>
      <c r="E198" s="969" t="s">
        <v>283</v>
      </c>
      <c r="F198" s="1000">
        <v>116040</v>
      </c>
      <c r="G198" s="1000"/>
      <c r="H198" s="1000">
        <v>116054</v>
      </c>
      <c r="I198" s="1000"/>
      <c r="J198" s="971">
        <f t="shared" ref="J198" si="535">H198-F198</f>
        <v>14</v>
      </c>
      <c r="K198" s="1000">
        <v>116054</v>
      </c>
      <c r="L198" s="541">
        <f t="shared" ref="L198" si="536">K198-H198</f>
        <v>0</v>
      </c>
      <c r="M198" s="1000">
        <v>116068</v>
      </c>
      <c r="N198" s="1000"/>
      <c r="O198" s="541">
        <f t="shared" ref="O198" si="537">M198-K198</f>
        <v>14</v>
      </c>
      <c r="P198" s="541">
        <f t="shared" ref="P198" si="538">M198-H198</f>
        <v>14</v>
      </c>
      <c r="Q198" s="1000">
        <v>116079</v>
      </c>
      <c r="R198" s="1000"/>
      <c r="S198" s="971">
        <f t="shared" ref="S198" si="539">Q198-M198</f>
        <v>11</v>
      </c>
      <c r="T198" s="542">
        <f t="shared" ref="T198" si="540">Q198-F198</f>
        <v>39</v>
      </c>
      <c r="U198" s="542"/>
      <c r="V198" s="541">
        <f t="shared" ref="V198" si="541">P198</f>
        <v>14</v>
      </c>
      <c r="W198" s="543">
        <f t="shared" ref="W198" si="542">T198-V198</f>
        <v>25</v>
      </c>
      <c r="X198" s="972" t="s">
        <v>553</v>
      </c>
      <c r="Y198" s="972" t="s">
        <v>554</v>
      </c>
      <c r="Z198" s="972" t="s">
        <v>29</v>
      </c>
      <c r="AA198" s="972">
        <v>2023</v>
      </c>
      <c r="AB198" s="968" t="s">
        <v>30</v>
      </c>
      <c r="AC198" s="1001">
        <v>12</v>
      </c>
      <c r="AD198" s="974">
        <f t="shared" ref="AD198" si="543">T198/AC198</f>
        <v>3.25</v>
      </c>
      <c r="AE198" s="975">
        <v>23.45</v>
      </c>
      <c r="AF198" s="976">
        <f t="shared" ref="AF198" si="544">AD198*AE198</f>
        <v>76.212499999999991</v>
      </c>
      <c r="AG198" s="1030" t="s">
        <v>128</v>
      </c>
      <c r="AH198" s="1007">
        <f t="shared" ref="AH198" si="545">AF198</f>
        <v>76.212499999999991</v>
      </c>
      <c r="AI198" s="978">
        <f t="shared" ref="AI198" si="546">AD198</f>
        <v>3.25</v>
      </c>
      <c r="AJ198" s="982">
        <f t="shared" ref="AJ198" si="547">T198</f>
        <v>39</v>
      </c>
      <c r="AK198" s="987"/>
      <c r="AL198" s="988"/>
    </row>
    <row r="199" spans="1:39">
      <c r="A199" s="999">
        <v>45635</v>
      </c>
      <c r="B199" s="164" t="s">
        <v>442</v>
      </c>
      <c r="C199" s="164" t="s">
        <v>111</v>
      </c>
      <c r="D199" s="162" t="s">
        <v>560</v>
      </c>
      <c r="E199" s="969" t="s">
        <v>282</v>
      </c>
      <c r="F199" s="1000">
        <v>116079</v>
      </c>
      <c r="G199" s="1000"/>
      <c r="H199" s="1000">
        <v>116093</v>
      </c>
      <c r="I199" s="1000"/>
      <c r="J199" s="971">
        <f t="shared" ref="J199" si="548">H199-F199</f>
        <v>14</v>
      </c>
      <c r="K199" s="1000">
        <v>116093</v>
      </c>
      <c r="L199" s="541">
        <f t="shared" ref="L199" si="549">K199-H199</f>
        <v>0</v>
      </c>
      <c r="M199" s="1000">
        <v>116107</v>
      </c>
      <c r="N199" s="1000"/>
      <c r="O199" s="541">
        <f t="shared" ref="O199" si="550">M199-K199</f>
        <v>14</v>
      </c>
      <c r="P199" s="541">
        <f t="shared" ref="P199" si="551">M199-H199</f>
        <v>14</v>
      </c>
      <c r="Q199" s="1000">
        <v>116117</v>
      </c>
      <c r="R199" s="1000"/>
      <c r="S199" s="971">
        <f t="shared" ref="S199" si="552">Q199-M199</f>
        <v>10</v>
      </c>
      <c r="T199" s="542">
        <f t="shared" ref="T199" si="553">Q199-F199</f>
        <v>38</v>
      </c>
      <c r="U199" s="542"/>
      <c r="V199" s="541">
        <f t="shared" ref="V199" si="554">P199</f>
        <v>14</v>
      </c>
      <c r="W199" s="543">
        <f t="shared" ref="W199" si="555">T199-V199</f>
        <v>24</v>
      </c>
      <c r="X199" s="972" t="s">
        <v>553</v>
      </c>
      <c r="Y199" s="972" t="s">
        <v>554</v>
      </c>
      <c r="Z199" s="972" t="s">
        <v>29</v>
      </c>
      <c r="AA199" s="972">
        <v>2023</v>
      </c>
      <c r="AB199" s="968" t="s">
        <v>30</v>
      </c>
      <c r="AC199" s="1001">
        <v>12</v>
      </c>
      <c r="AD199" s="974">
        <f t="shared" ref="AD199" si="556">T199/AC199</f>
        <v>3.1666666666666665</v>
      </c>
      <c r="AE199" s="975">
        <v>23.45</v>
      </c>
      <c r="AF199" s="976">
        <f t="shared" ref="AF199" si="557">AD199*AE199</f>
        <v>74.258333333333326</v>
      </c>
      <c r="AG199" s="1030" t="s">
        <v>128</v>
      </c>
      <c r="AH199" s="1007">
        <f t="shared" ref="AH199" si="558">AF199</f>
        <v>74.258333333333326</v>
      </c>
      <c r="AI199" s="978">
        <f t="shared" ref="AI199" si="559">AD199</f>
        <v>3.1666666666666665</v>
      </c>
      <c r="AJ199" s="982">
        <f t="shared" ref="AJ199" si="560">T199</f>
        <v>38</v>
      </c>
      <c r="AK199" s="987"/>
      <c r="AL199" s="988"/>
    </row>
    <row r="200" spans="1:39">
      <c r="A200" s="999">
        <v>45635</v>
      </c>
      <c r="B200" s="164" t="s">
        <v>442</v>
      </c>
      <c r="C200" s="164" t="s">
        <v>111</v>
      </c>
      <c r="D200" s="162" t="s">
        <v>576</v>
      </c>
      <c r="E200" s="969" t="s">
        <v>283</v>
      </c>
      <c r="F200" s="1000">
        <v>116117</v>
      </c>
      <c r="G200" s="1000"/>
      <c r="H200" s="1000">
        <v>116127</v>
      </c>
      <c r="I200" s="1000"/>
      <c r="J200" s="971">
        <f t="shared" ref="J200" si="561">H200-F200</f>
        <v>10</v>
      </c>
      <c r="K200" s="1000">
        <v>116127</v>
      </c>
      <c r="L200" s="541">
        <f t="shared" ref="L200" si="562">K200-H200</f>
        <v>0</v>
      </c>
      <c r="M200" s="1000">
        <v>116141</v>
      </c>
      <c r="N200" s="1000"/>
      <c r="O200" s="541">
        <f t="shared" ref="O200" si="563">M200-K200</f>
        <v>14</v>
      </c>
      <c r="P200" s="541">
        <f t="shared" ref="P200" si="564">M200-H200</f>
        <v>14</v>
      </c>
      <c r="Q200" s="1000">
        <v>116155</v>
      </c>
      <c r="R200" s="1000"/>
      <c r="S200" s="971">
        <f t="shared" ref="S200" si="565">Q200-M200</f>
        <v>14</v>
      </c>
      <c r="T200" s="542">
        <f t="shared" ref="T200" si="566">Q200-F200</f>
        <v>38</v>
      </c>
      <c r="U200" s="542"/>
      <c r="V200" s="541">
        <f t="shared" ref="V200" si="567">P200</f>
        <v>14</v>
      </c>
      <c r="W200" s="543">
        <f t="shared" ref="W200" si="568">T200-V200</f>
        <v>24</v>
      </c>
      <c r="X200" s="972" t="s">
        <v>553</v>
      </c>
      <c r="Y200" s="972" t="s">
        <v>554</v>
      </c>
      <c r="Z200" s="972" t="s">
        <v>29</v>
      </c>
      <c r="AA200" s="972">
        <v>2023</v>
      </c>
      <c r="AB200" s="968" t="s">
        <v>30</v>
      </c>
      <c r="AC200" s="1001">
        <v>12</v>
      </c>
      <c r="AD200" s="974">
        <f t="shared" ref="AD200" si="569">T200/AC200</f>
        <v>3.1666666666666665</v>
      </c>
      <c r="AE200" s="975">
        <v>23.45</v>
      </c>
      <c r="AF200" s="976">
        <f t="shared" ref="AF200" si="570">AD200*AE200</f>
        <v>74.258333333333326</v>
      </c>
      <c r="AG200" s="1030" t="s">
        <v>128</v>
      </c>
      <c r="AH200" s="1007">
        <f t="shared" ref="AH200" si="571">AF200</f>
        <v>74.258333333333326</v>
      </c>
      <c r="AI200" s="978">
        <f t="shared" ref="AI200" si="572">AD200</f>
        <v>3.1666666666666665</v>
      </c>
      <c r="AJ200" s="982">
        <f t="shared" ref="AJ200" si="573">T200</f>
        <v>38</v>
      </c>
      <c r="AK200" s="987"/>
      <c r="AL200" s="988"/>
    </row>
    <row r="201" spans="1:39">
      <c r="A201" s="999">
        <v>45636</v>
      </c>
      <c r="B201" s="164" t="s">
        <v>442</v>
      </c>
      <c r="C201" s="164" t="s">
        <v>111</v>
      </c>
      <c r="D201" s="162" t="s">
        <v>560</v>
      </c>
      <c r="E201" s="969" t="s">
        <v>282</v>
      </c>
      <c r="F201" s="1000">
        <v>116155</v>
      </c>
      <c r="G201" s="1000"/>
      <c r="H201" s="1000">
        <v>116169</v>
      </c>
      <c r="I201" s="1000"/>
      <c r="J201" s="971">
        <f t="shared" ref="J201" si="574">H201-F201</f>
        <v>14</v>
      </c>
      <c r="K201" s="1000">
        <v>116169</v>
      </c>
      <c r="L201" s="541">
        <f t="shared" ref="L201" si="575">K201-H201</f>
        <v>0</v>
      </c>
      <c r="M201" s="1000">
        <v>116183</v>
      </c>
      <c r="N201" s="1000"/>
      <c r="O201" s="541">
        <f t="shared" ref="O201" si="576">M201-K201</f>
        <v>14</v>
      </c>
      <c r="P201" s="541">
        <f t="shared" ref="P201" si="577">M201-H201</f>
        <v>14</v>
      </c>
      <c r="Q201" s="1000">
        <v>116193</v>
      </c>
      <c r="R201" s="1000"/>
      <c r="S201" s="971">
        <f t="shared" ref="S201" si="578">Q201-M201</f>
        <v>10</v>
      </c>
      <c r="T201" s="542">
        <f t="shared" ref="T201" si="579">Q201-F201</f>
        <v>38</v>
      </c>
      <c r="U201" s="542"/>
      <c r="V201" s="541">
        <f t="shared" ref="V201" si="580">P201</f>
        <v>14</v>
      </c>
      <c r="W201" s="543">
        <f t="shared" ref="W201" si="581">T201-V201</f>
        <v>24</v>
      </c>
      <c r="X201" s="972" t="s">
        <v>553</v>
      </c>
      <c r="Y201" s="972" t="s">
        <v>554</v>
      </c>
      <c r="Z201" s="972" t="s">
        <v>29</v>
      </c>
      <c r="AA201" s="972">
        <v>2023</v>
      </c>
      <c r="AB201" s="968" t="s">
        <v>30</v>
      </c>
      <c r="AC201" s="1001">
        <v>12</v>
      </c>
      <c r="AD201" s="974">
        <f t="shared" ref="AD201" si="582">T201/AC201</f>
        <v>3.1666666666666665</v>
      </c>
      <c r="AE201" s="975">
        <v>23.45</v>
      </c>
      <c r="AF201" s="976">
        <f t="shared" ref="AF201" si="583">AD201*AE201</f>
        <v>74.258333333333326</v>
      </c>
      <c r="AG201" s="1030" t="s">
        <v>128</v>
      </c>
      <c r="AH201" s="1007">
        <f t="shared" ref="AH201" si="584">AF201</f>
        <v>74.258333333333326</v>
      </c>
      <c r="AI201" s="978">
        <f t="shared" ref="AI201" si="585">AD201</f>
        <v>3.1666666666666665</v>
      </c>
      <c r="AJ201" s="982">
        <f t="shared" ref="AJ201" si="586">T201</f>
        <v>38</v>
      </c>
      <c r="AK201" s="989"/>
      <c r="AL201" s="985"/>
      <c r="AM201" s="986"/>
    </row>
    <row r="202" spans="1:39">
      <c r="A202" s="999">
        <v>45636</v>
      </c>
      <c r="B202" s="164" t="s">
        <v>442</v>
      </c>
      <c r="C202" s="164" t="s">
        <v>111</v>
      </c>
      <c r="D202" s="162" t="s">
        <v>576</v>
      </c>
      <c r="E202" s="969" t="s">
        <v>283</v>
      </c>
      <c r="F202" s="1000">
        <v>116193</v>
      </c>
      <c r="G202" s="1000"/>
      <c r="H202" s="1000">
        <v>116203</v>
      </c>
      <c r="I202" s="1000"/>
      <c r="J202" s="971">
        <f t="shared" ref="J202" si="587">H202-F202</f>
        <v>10</v>
      </c>
      <c r="K202" s="1000">
        <v>116203</v>
      </c>
      <c r="L202" s="541">
        <f t="shared" ref="L202" si="588">K202-H202</f>
        <v>0</v>
      </c>
      <c r="M202" s="1000">
        <v>116217</v>
      </c>
      <c r="N202" s="1000"/>
      <c r="O202" s="541">
        <f t="shared" ref="O202" si="589">M202-K202</f>
        <v>14</v>
      </c>
      <c r="P202" s="541">
        <f t="shared" ref="P202" si="590">M202-H202</f>
        <v>14</v>
      </c>
      <c r="Q202" s="1000">
        <v>116232</v>
      </c>
      <c r="R202" s="1000"/>
      <c r="S202" s="971">
        <f t="shared" ref="S202" si="591">Q202-M202</f>
        <v>15</v>
      </c>
      <c r="T202" s="542">
        <f t="shared" ref="T202" si="592">Q202-F202</f>
        <v>39</v>
      </c>
      <c r="U202" s="542"/>
      <c r="V202" s="541">
        <f t="shared" ref="V202" si="593">P202</f>
        <v>14</v>
      </c>
      <c r="W202" s="543">
        <f t="shared" ref="W202" si="594">T202-V202</f>
        <v>25</v>
      </c>
      <c r="X202" s="972" t="s">
        <v>553</v>
      </c>
      <c r="Y202" s="972" t="s">
        <v>554</v>
      </c>
      <c r="Z202" s="972" t="s">
        <v>29</v>
      </c>
      <c r="AA202" s="972">
        <v>2023</v>
      </c>
      <c r="AB202" s="968" t="s">
        <v>30</v>
      </c>
      <c r="AC202" s="1001">
        <v>12</v>
      </c>
      <c r="AD202" s="974">
        <f t="shared" ref="AD202" si="595">T202/AC202</f>
        <v>3.25</v>
      </c>
      <c r="AE202" s="975">
        <v>23.45</v>
      </c>
      <c r="AF202" s="976">
        <f t="shared" ref="AF202" si="596">AD202*AE202</f>
        <v>76.212499999999991</v>
      </c>
      <c r="AG202" s="1030" t="s">
        <v>128</v>
      </c>
      <c r="AH202" s="1007">
        <f t="shared" ref="AH202" si="597">AF202</f>
        <v>76.212499999999991</v>
      </c>
      <c r="AI202" s="978">
        <f t="shared" ref="AI202" si="598">AD202</f>
        <v>3.25</v>
      </c>
      <c r="AJ202" s="982">
        <f t="shared" ref="AJ202" si="599">T202</f>
        <v>39</v>
      </c>
      <c r="AK202" s="989"/>
      <c r="AL202" s="985"/>
      <c r="AM202" s="991"/>
    </row>
    <row r="203" spans="1:39">
      <c r="A203" s="999">
        <v>45637</v>
      </c>
      <c r="B203" s="164" t="s">
        <v>442</v>
      </c>
      <c r="C203" s="164" t="s">
        <v>111</v>
      </c>
      <c r="D203" s="162" t="s">
        <v>560</v>
      </c>
      <c r="E203" s="969" t="s">
        <v>282</v>
      </c>
      <c r="F203" s="1000">
        <v>116232</v>
      </c>
      <c r="G203" s="1000"/>
      <c r="H203" s="1000">
        <v>116246</v>
      </c>
      <c r="I203" s="1000"/>
      <c r="J203" s="971">
        <f t="shared" ref="J203" si="600">H203-F203</f>
        <v>14</v>
      </c>
      <c r="K203" s="1000">
        <v>116246</v>
      </c>
      <c r="L203" s="541">
        <f t="shared" ref="L203" si="601">K203-H203</f>
        <v>0</v>
      </c>
      <c r="M203" s="1000">
        <v>116260</v>
      </c>
      <c r="N203" s="1000"/>
      <c r="O203" s="541">
        <f t="shared" ref="O203" si="602">M203-K203</f>
        <v>14</v>
      </c>
      <c r="P203" s="541">
        <f t="shared" ref="P203" si="603">M203-H203</f>
        <v>14</v>
      </c>
      <c r="Q203" s="1000">
        <v>116270</v>
      </c>
      <c r="R203" s="1000"/>
      <c r="S203" s="971">
        <f t="shared" ref="S203" si="604">Q203-M203</f>
        <v>10</v>
      </c>
      <c r="T203" s="542">
        <f t="shared" ref="T203" si="605">Q203-F203</f>
        <v>38</v>
      </c>
      <c r="U203" s="542"/>
      <c r="V203" s="541">
        <f t="shared" ref="V203" si="606">P203</f>
        <v>14</v>
      </c>
      <c r="W203" s="543">
        <f t="shared" ref="W203" si="607">T203-V203</f>
        <v>24</v>
      </c>
      <c r="X203" s="972" t="s">
        <v>553</v>
      </c>
      <c r="Y203" s="972" t="s">
        <v>554</v>
      </c>
      <c r="Z203" s="972" t="s">
        <v>29</v>
      </c>
      <c r="AA203" s="972">
        <v>2023</v>
      </c>
      <c r="AB203" s="968" t="s">
        <v>30</v>
      </c>
      <c r="AC203" s="1001">
        <v>12</v>
      </c>
      <c r="AD203" s="974">
        <f t="shared" ref="AD203" si="608">T203/AC203</f>
        <v>3.1666666666666665</v>
      </c>
      <c r="AE203" s="975">
        <v>23.45</v>
      </c>
      <c r="AF203" s="976">
        <f t="shared" ref="AF203" si="609">AD203*AE203</f>
        <v>74.258333333333326</v>
      </c>
      <c r="AG203" s="1030" t="s">
        <v>128</v>
      </c>
      <c r="AH203" s="1007">
        <f t="shared" ref="AH203" si="610">AF203</f>
        <v>74.258333333333326</v>
      </c>
      <c r="AI203" s="978">
        <f t="shared" ref="AI203" si="611">AD203</f>
        <v>3.1666666666666665</v>
      </c>
      <c r="AJ203" s="982">
        <f t="shared" ref="AJ203" si="612">T203</f>
        <v>38</v>
      </c>
      <c r="AK203" s="987"/>
      <c r="AL203" s="988"/>
    </row>
    <row r="204" spans="1:39">
      <c r="A204" s="999">
        <v>45637</v>
      </c>
      <c r="B204" s="164" t="s">
        <v>442</v>
      </c>
      <c r="C204" s="164" t="s">
        <v>111</v>
      </c>
      <c r="D204" s="162" t="s">
        <v>576</v>
      </c>
      <c r="E204" s="969" t="s">
        <v>283</v>
      </c>
      <c r="F204" s="1000">
        <v>116270</v>
      </c>
      <c r="G204" s="1000"/>
      <c r="H204" s="1000">
        <v>116280</v>
      </c>
      <c r="I204" s="1000"/>
      <c r="J204" s="971">
        <f t="shared" ref="J204" si="613">H204-F204</f>
        <v>10</v>
      </c>
      <c r="K204" s="1000">
        <v>116280</v>
      </c>
      <c r="L204" s="541">
        <f t="shared" ref="L204" si="614">K204-H204</f>
        <v>0</v>
      </c>
      <c r="M204" s="1000">
        <v>116294</v>
      </c>
      <c r="N204" s="1000"/>
      <c r="O204" s="541">
        <f t="shared" ref="O204" si="615">M204-K204</f>
        <v>14</v>
      </c>
      <c r="P204" s="541">
        <f t="shared" ref="P204" si="616">M204-H204</f>
        <v>14</v>
      </c>
      <c r="Q204" s="1000">
        <v>116308</v>
      </c>
      <c r="R204" s="1000"/>
      <c r="S204" s="971">
        <f t="shared" ref="S204" si="617">Q204-M204</f>
        <v>14</v>
      </c>
      <c r="T204" s="542">
        <f t="shared" ref="T204" si="618">Q204-F204</f>
        <v>38</v>
      </c>
      <c r="U204" s="542"/>
      <c r="V204" s="541">
        <f t="shared" ref="V204" si="619">P204</f>
        <v>14</v>
      </c>
      <c r="W204" s="543">
        <f t="shared" ref="W204" si="620">T204-V204</f>
        <v>24</v>
      </c>
      <c r="X204" s="972" t="s">
        <v>553</v>
      </c>
      <c r="Y204" s="972" t="s">
        <v>554</v>
      </c>
      <c r="Z204" s="972" t="s">
        <v>29</v>
      </c>
      <c r="AA204" s="972">
        <v>2023</v>
      </c>
      <c r="AB204" s="968" t="s">
        <v>30</v>
      </c>
      <c r="AC204" s="1001">
        <v>12</v>
      </c>
      <c r="AD204" s="974">
        <f t="shared" ref="AD204" si="621">T204/AC204</f>
        <v>3.1666666666666665</v>
      </c>
      <c r="AE204" s="975">
        <v>23.45</v>
      </c>
      <c r="AF204" s="976">
        <f t="shared" ref="AF204" si="622">AD204*AE204</f>
        <v>74.258333333333326</v>
      </c>
      <c r="AG204" s="1030" t="s">
        <v>128</v>
      </c>
      <c r="AH204" s="1007">
        <f t="shared" ref="AH204" si="623">AF204</f>
        <v>74.258333333333326</v>
      </c>
      <c r="AI204" s="978">
        <f t="shared" ref="AI204" si="624">AD204</f>
        <v>3.1666666666666665</v>
      </c>
      <c r="AJ204" s="982">
        <f t="shared" ref="AJ204" si="625">T204</f>
        <v>38</v>
      </c>
      <c r="AK204" s="1132" t="s">
        <v>439</v>
      </c>
      <c r="AL204" s="1088" t="s">
        <v>440</v>
      </c>
      <c r="AM204" s="1092" t="s">
        <v>2</v>
      </c>
    </row>
    <row r="205" spans="1:39">
      <c r="A205" s="999">
        <v>45639</v>
      </c>
      <c r="B205" s="164" t="s">
        <v>442</v>
      </c>
      <c r="C205" s="164" t="s">
        <v>111</v>
      </c>
      <c r="D205" s="162" t="s">
        <v>560</v>
      </c>
      <c r="E205" s="969" t="s">
        <v>282</v>
      </c>
      <c r="F205" s="1000">
        <v>116308</v>
      </c>
      <c r="G205" s="1000"/>
      <c r="H205" s="1000">
        <v>116322</v>
      </c>
      <c r="I205" s="1000"/>
      <c r="J205" s="971">
        <f t="shared" ref="J205" si="626">H205-F205</f>
        <v>14</v>
      </c>
      <c r="K205" s="1000">
        <v>116322</v>
      </c>
      <c r="L205" s="541">
        <f t="shared" ref="L205" si="627">K205-H205</f>
        <v>0</v>
      </c>
      <c r="M205" s="1000">
        <v>116336</v>
      </c>
      <c r="N205" s="1000"/>
      <c r="O205" s="541">
        <f t="shared" ref="O205" si="628">M205-K205</f>
        <v>14</v>
      </c>
      <c r="P205" s="541">
        <f t="shared" ref="P205" si="629">M205-H205</f>
        <v>14</v>
      </c>
      <c r="Q205" s="1000">
        <v>116346</v>
      </c>
      <c r="R205" s="1000"/>
      <c r="S205" s="971">
        <f t="shared" ref="S205" si="630">Q205-M205</f>
        <v>10</v>
      </c>
      <c r="T205" s="542">
        <f t="shared" ref="T205" si="631">Q205-F205</f>
        <v>38</v>
      </c>
      <c r="U205" s="542"/>
      <c r="V205" s="541">
        <f t="shared" ref="V205" si="632">P205</f>
        <v>14</v>
      </c>
      <c r="W205" s="543">
        <f t="shared" ref="W205" si="633">T205-V205</f>
        <v>24</v>
      </c>
      <c r="X205" s="972" t="s">
        <v>553</v>
      </c>
      <c r="Y205" s="972" t="s">
        <v>554</v>
      </c>
      <c r="Z205" s="972" t="s">
        <v>29</v>
      </c>
      <c r="AA205" s="972">
        <v>2023</v>
      </c>
      <c r="AB205" s="968" t="s">
        <v>30</v>
      </c>
      <c r="AC205" s="1001">
        <v>12</v>
      </c>
      <c r="AD205" s="974">
        <f t="shared" ref="AD205" si="634">T205/AC205</f>
        <v>3.1666666666666665</v>
      </c>
      <c r="AE205" s="975">
        <v>23.45</v>
      </c>
      <c r="AF205" s="976">
        <f t="shared" ref="AF205" si="635">AD205*AE205</f>
        <v>74.258333333333326</v>
      </c>
      <c r="AG205" s="1030" t="s">
        <v>128</v>
      </c>
      <c r="AH205" s="1007">
        <f t="shared" ref="AH205" si="636">AF205</f>
        <v>74.258333333333326</v>
      </c>
      <c r="AI205" s="978">
        <f t="shared" ref="AI205" si="637">AD205</f>
        <v>3.1666666666666665</v>
      </c>
      <c r="AJ205" s="982">
        <f t="shared" ref="AJ205" si="638">T205</f>
        <v>38</v>
      </c>
      <c r="AK205" s="1107">
        <f>SUM(AH198:AH205)</f>
        <v>597.97499999999991</v>
      </c>
      <c r="AL205" s="1067">
        <v>600</v>
      </c>
      <c r="AM205" s="1075">
        <v>45632</v>
      </c>
    </row>
    <row r="206" spans="1:39">
      <c r="A206" s="999">
        <v>45639</v>
      </c>
      <c r="B206" s="164" t="s">
        <v>442</v>
      </c>
      <c r="C206" s="164" t="s">
        <v>111</v>
      </c>
      <c r="D206" s="162" t="s">
        <v>576</v>
      </c>
      <c r="E206" s="969" t="s">
        <v>283</v>
      </c>
      <c r="F206" s="1000">
        <v>116346</v>
      </c>
      <c r="G206" s="1000"/>
      <c r="H206" s="1000">
        <v>116356</v>
      </c>
      <c r="I206" s="1000"/>
      <c r="J206" s="971">
        <f t="shared" ref="J206" si="639">H206-F206</f>
        <v>10</v>
      </c>
      <c r="K206" s="1000">
        <v>116356</v>
      </c>
      <c r="L206" s="541">
        <f t="shared" ref="L206" si="640">K206-H206</f>
        <v>0</v>
      </c>
      <c r="M206" s="1000">
        <v>116370</v>
      </c>
      <c r="N206" s="1000"/>
      <c r="O206" s="541">
        <f t="shared" ref="O206" si="641">M206-K206</f>
        <v>14</v>
      </c>
      <c r="P206" s="541">
        <f t="shared" ref="P206" si="642">M206-H206</f>
        <v>14</v>
      </c>
      <c r="Q206" s="1000">
        <v>116384</v>
      </c>
      <c r="R206" s="1000"/>
      <c r="S206" s="971">
        <f t="shared" ref="S206" si="643">Q206-M206</f>
        <v>14</v>
      </c>
      <c r="T206" s="542">
        <f t="shared" ref="T206" si="644">Q206-F206</f>
        <v>38</v>
      </c>
      <c r="U206" s="542"/>
      <c r="V206" s="541">
        <f t="shared" ref="V206" si="645">P206</f>
        <v>14</v>
      </c>
      <c r="W206" s="543">
        <f t="shared" ref="W206" si="646">T206-V206</f>
        <v>24</v>
      </c>
      <c r="X206" s="972" t="s">
        <v>553</v>
      </c>
      <c r="Y206" s="972" t="s">
        <v>554</v>
      </c>
      <c r="Z206" s="972" t="s">
        <v>29</v>
      </c>
      <c r="AA206" s="972">
        <v>2023</v>
      </c>
      <c r="AB206" s="968" t="s">
        <v>30</v>
      </c>
      <c r="AC206" s="1001">
        <v>12</v>
      </c>
      <c r="AD206" s="974">
        <f t="shared" ref="AD206" si="647">T206/AC206</f>
        <v>3.1666666666666665</v>
      </c>
      <c r="AE206" s="975">
        <v>23.45</v>
      </c>
      <c r="AF206" s="976">
        <f t="shared" ref="AF206" si="648">AD206*AE206</f>
        <v>74.258333333333326</v>
      </c>
      <c r="AG206" s="1030" t="s">
        <v>128</v>
      </c>
      <c r="AH206" s="1007">
        <f t="shared" ref="AH206" si="649">AF206</f>
        <v>74.258333333333326</v>
      </c>
      <c r="AI206" s="978">
        <f t="shared" ref="AI206" si="650">AD206</f>
        <v>3.1666666666666665</v>
      </c>
      <c r="AJ206" s="982">
        <f t="shared" ref="AJ206" si="651">T206</f>
        <v>38</v>
      </c>
      <c r="AK206" s="987"/>
      <c r="AL206" s="988"/>
    </row>
    <row r="207" spans="1:39">
      <c r="A207" s="999">
        <v>45639</v>
      </c>
      <c r="B207" s="164" t="s">
        <v>442</v>
      </c>
      <c r="C207" s="164" t="s">
        <v>111</v>
      </c>
      <c r="D207" s="162" t="s">
        <v>596</v>
      </c>
      <c r="E207" s="969" t="s">
        <v>282</v>
      </c>
      <c r="F207" s="1000">
        <v>116384</v>
      </c>
      <c r="G207" s="1000"/>
      <c r="H207" s="1000">
        <v>116388</v>
      </c>
      <c r="I207" s="1000"/>
      <c r="J207" s="971">
        <f t="shared" ref="J207" si="652">H207-F207</f>
        <v>4</v>
      </c>
      <c r="K207" s="1000">
        <v>116388</v>
      </c>
      <c r="L207" s="541">
        <f t="shared" ref="L207" si="653">K207-H207</f>
        <v>0</v>
      </c>
      <c r="M207" s="1000">
        <v>116388</v>
      </c>
      <c r="N207" s="1000"/>
      <c r="O207" s="541">
        <f t="shared" ref="O207" si="654">M207-K207</f>
        <v>0</v>
      </c>
      <c r="P207" s="541">
        <f t="shared" ref="P207" si="655">M207-H207</f>
        <v>0</v>
      </c>
      <c r="Q207" s="1000">
        <v>116392</v>
      </c>
      <c r="R207" s="1000"/>
      <c r="S207" s="971">
        <f t="shared" ref="S207" si="656">Q207-M207</f>
        <v>4</v>
      </c>
      <c r="T207" s="542">
        <f t="shared" ref="T207" si="657">Q207-F207</f>
        <v>8</v>
      </c>
      <c r="U207" s="542"/>
      <c r="V207" s="541">
        <f t="shared" ref="V207" si="658">P207</f>
        <v>0</v>
      </c>
      <c r="W207" s="543">
        <f t="shared" ref="W207" si="659">T207-V207</f>
        <v>8</v>
      </c>
      <c r="X207" s="972" t="s">
        <v>553</v>
      </c>
      <c r="Y207" s="972" t="s">
        <v>554</v>
      </c>
      <c r="Z207" s="972" t="s">
        <v>29</v>
      </c>
      <c r="AA207" s="972">
        <v>2023</v>
      </c>
      <c r="AB207" s="968" t="s">
        <v>30</v>
      </c>
      <c r="AC207" s="1001">
        <v>12</v>
      </c>
      <c r="AD207" s="974">
        <f t="shared" ref="AD207" si="660">T207/AC207</f>
        <v>0.66666666666666663</v>
      </c>
      <c r="AE207" s="975">
        <v>23.45</v>
      </c>
      <c r="AF207" s="976">
        <f t="shared" ref="AF207" si="661">AD207*AE207</f>
        <v>15.633333333333333</v>
      </c>
      <c r="AG207" s="1030" t="s">
        <v>128</v>
      </c>
      <c r="AH207" s="1007">
        <f t="shared" ref="AH207" si="662">AF207</f>
        <v>15.633333333333333</v>
      </c>
      <c r="AI207" s="978">
        <f t="shared" ref="AI207" si="663">AD207</f>
        <v>0.66666666666666663</v>
      </c>
      <c r="AJ207" s="982">
        <f t="shared" ref="AJ207" si="664">T207</f>
        <v>8</v>
      </c>
      <c r="AK207" s="989"/>
      <c r="AL207" s="985"/>
      <c r="AM207" s="986"/>
    </row>
    <row r="208" spans="1:39">
      <c r="A208" s="999">
        <v>45642</v>
      </c>
      <c r="B208" s="164" t="s">
        <v>442</v>
      </c>
      <c r="C208" s="164" t="s">
        <v>111</v>
      </c>
      <c r="D208" s="162" t="s">
        <v>560</v>
      </c>
      <c r="E208" s="969" t="s">
        <v>282</v>
      </c>
      <c r="F208" s="1000">
        <v>116392</v>
      </c>
      <c r="G208" s="1000"/>
      <c r="H208" s="1000">
        <v>116406</v>
      </c>
      <c r="I208" s="1000"/>
      <c r="J208" s="971">
        <f t="shared" ref="J208" si="665">H208-F208</f>
        <v>14</v>
      </c>
      <c r="K208" s="1000">
        <v>116406</v>
      </c>
      <c r="L208" s="541">
        <f t="shared" ref="L208" si="666">K208-H208</f>
        <v>0</v>
      </c>
      <c r="M208" s="1000">
        <v>116420</v>
      </c>
      <c r="N208" s="1000"/>
      <c r="O208" s="541">
        <f t="shared" ref="O208" si="667">M208-K208</f>
        <v>14</v>
      </c>
      <c r="P208" s="541">
        <f t="shared" ref="P208" si="668">M208-H208</f>
        <v>14</v>
      </c>
      <c r="Q208" s="1000">
        <v>116430</v>
      </c>
      <c r="R208" s="1000"/>
      <c r="S208" s="971">
        <f t="shared" ref="S208" si="669">Q208-M208</f>
        <v>10</v>
      </c>
      <c r="T208" s="542">
        <f t="shared" ref="T208" si="670">Q208-F208</f>
        <v>38</v>
      </c>
      <c r="U208" s="542"/>
      <c r="V208" s="541">
        <f t="shared" ref="V208" si="671">P208</f>
        <v>14</v>
      </c>
      <c r="W208" s="543">
        <f t="shared" ref="W208" si="672">T208-V208</f>
        <v>24</v>
      </c>
      <c r="X208" s="972" t="s">
        <v>553</v>
      </c>
      <c r="Y208" s="972" t="s">
        <v>554</v>
      </c>
      <c r="Z208" s="972" t="s">
        <v>29</v>
      </c>
      <c r="AA208" s="972">
        <v>2023</v>
      </c>
      <c r="AB208" s="968" t="s">
        <v>30</v>
      </c>
      <c r="AC208" s="1001">
        <v>12</v>
      </c>
      <c r="AD208" s="974">
        <f t="shared" ref="AD208" si="673">T208/AC208</f>
        <v>3.1666666666666665</v>
      </c>
      <c r="AE208" s="975">
        <v>23.45</v>
      </c>
      <c r="AF208" s="976">
        <f t="shared" ref="AF208" si="674">AD208*AE208</f>
        <v>74.258333333333326</v>
      </c>
      <c r="AG208" s="1030" t="s">
        <v>128</v>
      </c>
      <c r="AH208" s="1007">
        <f t="shared" ref="AH208" si="675">AF208</f>
        <v>74.258333333333326</v>
      </c>
      <c r="AI208" s="978">
        <f t="shared" ref="AI208" si="676">AD208</f>
        <v>3.1666666666666665</v>
      </c>
      <c r="AJ208" s="982">
        <f t="shared" ref="AJ208" si="677">T208</f>
        <v>38</v>
      </c>
      <c r="AK208" s="989"/>
      <c r="AL208" s="985"/>
      <c r="AM208" s="991"/>
    </row>
    <row r="209" spans="1:39">
      <c r="A209" s="999">
        <v>45642</v>
      </c>
      <c r="B209" s="164" t="s">
        <v>442</v>
      </c>
      <c r="C209" s="164" t="s">
        <v>111</v>
      </c>
      <c r="D209" s="162" t="s">
        <v>576</v>
      </c>
      <c r="E209" s="969" t="s">
        <v>283</v>
      </c>
      <c r="F209" s="1000">
        <v>116430</v>
      </c>
      <c r="G209" s="1000"/>
      <c r="H209" s="1000">
        <v>116440</v>
      </c>
      <c r="I209" s="1000"/>
      <c r="J209" s="971">
        <f t="shared" ref="J209" si="678">H209-F209</f>
        <v>10</v>
      </c>
      <c r="K209" s="1000">
        <v>116440</v>
      </c>
      <c r="L209" s="541">
        <f t="shared" ref="L209" si="679">K209-H209</f>
        <v>0</v>
      </c>
      <c r="M209" s="1000">
        <v>116454</v>
      </c>
      <c r="N209" s="1000"/>
      <c r="O209" s="541">
        <f t="shared" ref="O209" si="680">M209-K209</f>
        <v>14</v>
      </c>
      <c r="P209" s="541">
        <f t="shared" ref="P209" si="681">M209-H209</f>
        <v>14</v>
      </c>
      <c r="Q209" s="1000">
        <v>116468</v>
      </c>
      <c r="R209" s="1000"/>
      <c r="S209" s="971">
        <f t="shared" ref="S209" si="682">Q209-M209</f>
        <v>14</v>
      </c>
      <c r="T209" s="542">
        <f t="shared" ref="T209" si="683">Q209-F209</f>
        <v>38</v>
      </c>
      <c r="U209" s="542"/>
      <c r="V209" s="541">
        <f t="shared" ref="V209" si="684">P209</f>
        <v>14</v>
      </c>
      <c r="W209" s="543">
        <f t="shared" ref="W209" si="685">T209-V209</f>
        <v>24</v>
      </c>
      <c r="X209" s="972" t="s">
        <v>553</v>
      </c>
      <c r="Y209" s="972" t="s">
        <v>554</v>
      </c>
      <c r="Z209" s="972" t="s">
        <v>29</v>
      </c>
      <c r="AA209" s="972">
        <v>2023</v>
      </c>
      <c r="AB209" s="968" t="s">
        <v>30</v>
      </c>
      <c r="AC209" s="1001">
        <v>12</v>
      </c>
      <c r="AD209" s="974">
        <f t="shared" ref="AD209" si="686">T209/AC209</f>
        <v>3.1666666666666665</v>
      </c>
      <c r="AE209" s="975">
        <v>23.45</v>
      </c>
      <c r="AF209" s="976">
        <f t="shared" ref="AF209" si="687">AD209*AE209</f>
        <v>74.258333333333326</v>
      </c>
      <c r="AG209" s="1030" t="s">
        <v>128</v>
      </c>
      <c r="AH209" s="1007">
        <f t="shared" ref="AH209" si="688">AF209</f>
        <v>74.258333333333326</v>
      </c>
      <c r="AI209" s="978">
        <f t="shared" ref="AI209" si="689">AD209</f>
        <v>3.1666666666666665</v>
      </c>
      <c r="AJ209" s="982">
        <f t="shared" ref="AJ209" si="690">T209</f>
        <v>38</v>
      </c>
      <c r="AK209" s="987"/>
      <c r="AL209" s="988"/>
    </row>
    <row r="210" spans="1:39">
      <c r="A210" s="999">
        <v>45643</v>
      </c>
      <c r="B210" s="164" t="s">
        <v>442</v>
      </c>
      <c r="C210" s="164" t="s">
        <v>111</v>
      </c>
      <c r="D210" s="162" t="s">
        <v>560</v>
      </c>
      <c r="E210" s="969" t="s">
        <v>282</v>
      </c>
      <c r="F210" s="1000">
        <v>116468</v>
      </c>
      <c r="G210" s="1000"/>
      <c r="H210" s="1000">
        <v>116482</v>
      </c>
      <c r="I210" s="1000"/>
      <c r="J210" s="971">
        <f t="shared" ref="J210" si="691">H210-F210</f>
        <v>14</v>
      </c>
      <c r="K210" s="1000">
        <v>116482</v>
      </c>
      <c r="L210" s="541">
        <f t="shared" ref="L210" si="692">K210-H210</f>
        <v>0</v>
      </c>
      <c r="M210" s="1000">
        <v>116496</v>
      </c>
      <c r="N210" s="1000"/>
      <c r="O210" s="541">
        <f t="shared" ref="O210" si="693">M210-K210</f>
        <v>14</v>
      </c>
      <c r="P210" s="541">
        <f t="shared" ref="P210" si="694">M210-H210</f>
        <v>14</v>
      </c>
      <c r="Q210" s="1000">
        <v>116506</v>
      </c>
      <c r="R210" s="1000"/>
      <c r="S210" s="971">
        <f t="shared" ref="S210" si="695">Q210-M210</f>
        <v>10</v>
      </c>
      <c r="T210" s="542">
        <f t="shared" ref="T210" si="696">Q210-F210</f>
        <v>38</v>
      </c>
      <c r="U210" s="542"/>
      <c r="V210" s="541">
        <f t="shared" ref="V210" si="697">P210</f>
        <v>14</v>
      </c>
      <c r="W210" s="543">
        <f t="shared" ref="W210" si="698">T210-V210</f>
        <v>24</v>
      </c>
      <c r="X210" s="972" t="s">
        <v>553</v>
      </c>
      <c r="Y210" s="972" t="s">
        <v>554</v>
      </c>
      <c r="Z210" s="972" t="s">
        <v>29</v>
      </c>
      <c r="AA210" s="972">
        <v>2023</v>
      </c>
      <c r="AB210" s="968" t="s">
        <v>30</v>
      </c>
      <c r="AC210" s="1001">
        <v>12</v>
      </c>
      <c r="AD210" s="974">
        <f t="shared" ref="AD210" si="699">T210/AC210</f>
        <v>3.1666666666666665</v>
      </c>
      <c r="AE210" s="975">
        <v>23.45</v>
      </c>
      <c r="AF210" s="976">
        <f t="shared" ref="AF210" si="700">AD210*AE210</f>
        <v>74.258333333333326</v>
      </c>
      <c r="AG210" s="1030" t="s">
        <v>128</v>
      </c>
      <c r="AH210" s="1007">
        <f t="shared" ref="AH210" si="701">AF210</f>
        <v>74.258333333333326</v>
      </c>
      <c r="AI210" s="978">
        <f t="shared" ref="AI210" si="702">AD210</f>
        <v>3.1666666666666665</v>
      </c>
      <c r="AJ210" s="982">
        <f t="shared" ref="AJ210" si="703">T210</f>
        <v>38</v>
      </c>
      <c r="AK210" s="987"/>
      <c r="AL210" s="988"/>
    </row>
    <row r="211" spans="1:39">
      <c r="A211" s="999">
        <v>45643</v>
      </c>
      <c r="B211" s="164" t="s">
        <v>442</v>
      </c>
      <c r="C211" s="164" t="s">
        <v>111</v>
      </c>
      <c r="D211" s="162" t="s">
        <v>576</v>
      </c>
      <c r="E211" s="969" t="s">
        <v>283</v>
      </c>
      <c r="F211" s="1000">
        <v>116506</v>
      </c>
      <c r="G211" s="1000"/>
      <c r="H211" s="1000">
        <v>116516</v>
      </c>
      <c r="I211" s="1000"/>
      <c r="J211" s="971">
        <f t="shared" ref="J211" si="704">H211-F211</f>
        <v>10</v>
      </c>
      <c r="K211" s="1000">
        <v>116516</v>
      </c>
      <c r="L211" s="541">
        <f t="shared" ref="L211" si="705">K211-H211</f>
        <v>0</v>
      </c>
      <c r="M211" s="1000">
        <v>116530</v>
      </c>
      <c r="N211" s="1000"/>
      <c r="O211" s="541">
        <f t="shared" ref="O211" si="706">M211-K211</f>
        <v>14</v>
      </c>
      <c r="P211" s="541">
        <f t="shared" ref="P211" si="707">M211-H211</f>
        <v>14</v>
      </c>
      <c r="Q211" s="1000">
        <v>116544</v>
      </c>
      <c r="R211" s="1000"/>
      <c r="S211" s="971">
        <f t="shared" ref="S211" si="708">Q211-M211</f>
        <v>14</v>
      </c>
      <c r="T211" s="542">
        <f t="shared" ref="T211" si="709">Q211-F211</f>
        <v>38</v>
      </c>
      <c r="U211" s="542"/>
      <c r="V211" s="541">
        <f t="shared" ref="V211" si="710">P211</f>
        <v>14</v>
      </c>
      <c r="W211" s="543">
        <f t="shared" ref="W211" si="711">T211-V211</f>
        <v>24</v>
      </c>
      <c r="X211" s="972" t="s">
        <v>553</v>
      </c>
      <c r="Y211" s="972" t="s">
        <v>554</v>
      </c>
      <c r="Z211" s="972" t="s">
        <v>29</v>
      </c>
      <c r="AA211" s="972">
        <v>2023</v>
      </c>
      <c r="AB211" s="968" t="s">
        <v>30</v>
      </c>
      <c r="AC211" s="1001">
        <v>12</v>
      </c>
      <c r="AD211" s="974">
        <f t="shared" ref="AD211" si="712">T211/AC211</f>
        <v>3.1666666666666665</v>
      </c>
      <c r="AE211" s="975">
        <v>23.45</v>
      </c>
      <c r="AF211" s="976">
        <f t="shared" ref="AF211" si="713">AD211*AE211</f>
        <v>74.258333333333326</v>
      </c>
      <c r="AG211" s="1030" t="s">
        <v>128</v>
      </c>
      <c r="AH211" s="1007">
        <f t="shared" ref="AH211" si="714">AF211</f>
        <v>74.258333333333326</v>
      </c>
      <c r="AI211" s="978">
        <f t="shared" ref="AI211" si="715">AD211</f>
        <v>3.1666666666666665</v>
      </c>
      <c r="AJ211" s="982">
        <f t="shared" ref="AJ211" si="716">T211</f>
        <v>38</v>
      </c>
      <c r="AK211" s="989"/>
      <c r="AL211" s="985"/>
      <c r="AM211" s="986"/>
    </row>
    <row r="212" spans="1:39">
      <c r="A212" s="999">
        <v>45644</v>
      </c>
      <c r="B212" s="164" t="s">
        <v>442</v>
      </c>
      <c r="C212" s="164" t="s">
        <v>111</v>
      </c>
      <c r="D212" s="162" t="s">
        <v>560</v>
      </c>
      <c r="E212" s="969" t="s">
        <v>282</v>
      </c>
      <c r="F212" s="1000">
        <v>116544</v>
      </c>
      <c r="G212" s="1000"/>
      <c r="H212" s="1000">
        <v>116558</v>
      </c>
      <c r="I212" s="1000"/>
      <c r="J212" s="971">
        <f t="shared" ref="J212" si="717">H212-F212</f>
        <v>14</v>
      </c>
      <c r="K212" s="1000">
        <v>116558</v>
      </c>
      <c r="L212" s="541">
        <f t="shared" ref="L212" si="718">K212-H212</f>
        <v>0</v>
      </c>
      <c r="M212" s="1000">
        <v>116572</v>
      </c>
      <c r="N212" s="1000"/>
      <c r="O212" s="541">
        <f t="shared" ref="O212" si="719">M212-K212</f>
        <v>14</v>
      </c>
      <c r="P212" s="541">
        <f t="shared" ref="P212" si="720">M212-H212</f>
        <v>14</v>
      </c>
      <c r="Q212" s="1000">
        <v>116582</v>
      </c>
      <c r="R212" s="1000"/>
      <c r="S212" s="971">
        <f t="shared" ref="S212" si="721">Q212-M212</f>
        <v>10</v>
      </c>
      <c r="T212" s="542">
        <f t="shared" ref="T212" si="722">Q212-F212</f>
        <v>38</v>
      </c>
      <c r="U212" s="542"/>
      <c r="V212" s="541">
        <f t="shared" ref="V212" si="723">P212</f>
        <v>14</v>
      </c>
      <c r="W212" s="543">
        <f t="shared" ref="W212" si="724">T212-V212</f>
        <v>24</v>
      </c>
      <c r="X212" s="972" t="s">
        <v>553</v>
      </c>
      <c r="Y212" s="972" t="s">
        <v>554</v>
      </c>
      <c r="Z212" s="972" t="s">
        <v>29</v>
      </c>
      <c r="AA212" s="972">
        <v>2023</v>
      </c>
      <c r="AB212" s="968" t="s">
        <v>30</v>
      </c>
      <c r="AC212" s="1001">
        <v>12</v>
      </c>
      <c r="AD212" s="974">
        <f t="shared" ref="AD212" si="725">T212/AC212</f>
        <v>3.1666666666666665</v>
      </c>
      <c r="AE212" s="975">
        <v>23.45</v>
      </c>
      <c r="AF212" s="976">
        <f t="shared" ref="AF212" si="726">AD212*AE212</f>
        <v>74.258333333333326</v>
      </c>
      <c r="AG212" s="1030" t="s">
        <v>128</v>
      </c>
      <c r="AH212" s="1007">
        <f t="shared" ref="AH212" si="727">AF212</f>
        <v>74.258333333333326</v>
      </c>
      <c r="AI212" s="978">
        <f t="shared" ref="AI212" si="728">AD212</f>
        <v>3.1666666666666665</v>
      </c>
      <c r="AJ212" s="982">
        <f t="shared" ref="AJ212" si="729">T212</f>
        <v>38</v>
      </c>
      <c r="AK212" s="989"/>
      <c r="AL212" s="985"/>
      <c r="AM212" s="991"/>
    </row>
    <row r="213" spans="1:39">
      <c r="A213" s="999">
        <v>45644</v>
      </c>
      <c r="B213" s="164" t="s">
        <v>442</v>
      </c>
      <c r="C213" s="164" t="s">
        <v>111</v>
      </c>
      <c r="D213" s="162" t="s">
        <v>576</v>
      </c>
      <c r="E213" s="969" t="s">
        <v>283</v>
      </c>
      <c r="F213" s="1000">
        <v>116582</v>
      </c>
      <c r="G213" s="1000"/>
      <c r="H213" s="1000">
        <v>116592</v>
      </c>
      <c r="I213" s="1000"/>
      <c r="J213" s="971">
        <f t="shared" ref="J213" si="730">H213-F213</f>
        <v>10</v>
      </c>
      <c r="K213" s="1000">
        <v>116592</v>
      </c>
      <c r="L213" s="541">
        <f t="shared" ref="L213" si="731">K213-H213</f>
        <v>0</v>
      </c>
      <c r="M213" s="1000">
        <v>116606</v>
      </c>
      <c r="N213" s="1000"/>
      <c r="O213" s="541">
        <f t="shared" ref="O213" si="732">M213-K213</f>
        <v>14</v>
      </c>
      <c r="P213" s="541">
        <f t="shared" ref="P213" si="733">M213-H213</f>
        <v>14</v>
      </c>
      <c r="Q213" s="1000">
        <v>116620</v>
      </c>
      <c r="R213" s="1000"/>
      <c r="S213" s="971">
        <f t="shared" ref="S213" si="734">Q213-M213</f>
        <v>14</v>
      </c>
      <c r="T213" s="542">
        <f t="shared" ref="T213" si="735">Q213-F213</f>
        <v>38</v>
      </c>
      <c r="U213" s="542"/>
      <c r="V213" s="541">
        <f t="shared" ref="V213" si="736">P213</f>
        <v>14</v>
      </c>
      <c r="W213" s="543">
        <f t="shared" ref="W213" si="737">T213-V213</f>
        <v>24</v>
      </c>
      <c r="X213" s="972" t="s">
        <v>553</v>
      </c>
      <c r="Y213" s="972" t="s">
        <v>554</v>
      </c>
      <c r="Z213" s="972" t="s">
        <v>29</v>
      </c>
      <c r="AA213" s="972">
        <v>2023</v>
      </c>
      <c r="AB213" s="968" t="s">
        <v>30</v>
      </c>
      <c r="AC213" s="1001">
        <v>12</v>
      </c>
      <c r="AD213" s="974">
        <f t="shared" ref="AD213" si="738">T213/AC213</f>
        <v>3.1666666666666665</v>
      </c>
      <c r="AE213" s="975">
        <v>23.45</v>
      </c>
      <c r="AF213" s="976">
        <f t="shared" ref="AF213" si="739">AD213*AE213</f>
        <v>74.258333333333326</v>
      </c>
      <c r="AG213" s="1030" t="s">
        <v>128</v>
      </c>
      <c r="AH213" s="1007">
        <f t="shared" ref="AH213" si="740">AF213</f>
        <v>74.258333333333326</v>
      </c>
      <c r="AI213" s="978">
        <f t="shared" ref="AI213" si="741">AD213</f>
        <v>3.1666666666666665</v>
      </c>
      <c r="AJ213" s="978">
        <f t="shared" ref="AJ213" si="742">T213</f>
        <v>38</v>
      </c>
      <c r="AK213" s="1002"/>
      <c r="AL213" s="1003"/>
    </row>
    <row r="214" spans="1:39">
      <c r="A214" s="999">
        <v>45645</v>
      </c>
      <c r="B214" s="164" t="s">
        <v>442</v>
      </c>
      <c r="C214" s="164" t="s">
        <v>111</v>
      </c>
      <c r="D214" s="162" t="s">
        <v>560</v>
      </c>
      <c r="E214" s="969" t="s">
        <v>282</v>
      </c>
      <c r="F214" s="1000">
        <v>116620</v>
      </c>
      <c r="G214" s="1000"/>
      <c r="H214" s="1000">
        <v>116634</v>
      </c>
      <c r="I214" s="1000"/>
      <c r="J214" s="971">
        <f t="shared" ref="J214" si="743">H214-F214</f>
        <v>14</v>
      </c>
      <c r="K214" s="1000">
        <v>116634</v>
      </c>
      <c r="L214" s="541">
        <f t="shared" ref="L214" si="744">K214-H214</f>
        <v>0</v>
      </c>
      <c r="M214" s="1000">
        <v>116648</v>
      </c>
      <c r="N214" s="1000"/>
      <c r="O214" s="541">
        <f t="shared" ref="O214" si="745">M214-K214</f>
        <v>14</v>
      </c>
      <c r="P214" s="541">
        <f t="shared" ref="P214" si="746">M214-H214</f>
        <v>14</v>
      </c>
      <c r="Q214" s="1000">
        <v>116658</v>
      </c>
      <c r="R214" s="1000"/>
      <c r="S214" s="971">
        <f t="shared" ref="S214" si="747">Q214-M214</f>
        <v>10</v>
      </c>
      <c r="T214" s="542">
        <f t="shared" ref="T214" si="748">Q214-F214</f>
        <v>38</v>
      </c>
      <c r="U214" s="542"/>
      <c r="V214" s="541">
        <f t="shared" ref="V214" si="749">P214</f>
        <v>14</v>
      </c>
      <c r="W214" s="543">
        <f t="shared" ref="W214" si="750">T214-V214</f>
        <v>24</v>
      </c>
      <c r="X214" s="972" t="s">
        <v>553</v>
      </c>
      <c r="Y214" s="972" t="s">
        <v>554</v>
      </c>
      <c r="Z214" s="972" t="s">
        <v>29</v>
      </c>
      <c r="AA214" s="972">
        <v>2023</v>
      </c>
      <c r="AB214" s="968" t="s">
        <v>30</v>
      </c>
      <c r="AC214" s="1001">
        <v>12</v>
      </c>
      <c r="AD214" s="974">
        <f t="shared" ref="AD214" si="751">T214/AC214</f>
        <v>3.1666666666666665</v>
      </c>
      <c r="AE214" s="975">
        <v>23.45</v>
      </c>
      <c r="AF214" s="976">
        <f t="shared" ref="AF214" si="752">AD214*AE214</f>
        <v>74.258333333333326</v>
      </c>
      <c r="AG214" s="1030" t="s">
        <v>128</v>
      </c>
      <c r="AH214" s="1007">
        <f t="shared" ref="AH214" si="753">AF214</f>
        <v>74.258333333333326</v>
      </c>
      <c r="AI214" s="978">
        <f t="shared" ref="AI214" si="754">AD214</f>
        <v>3.1666666666666665</v>
      </c>
      <c r="AJ214" s="978">
        <f t="shared" ref="AJ214" si="755">T214</f>
        <v>38</v>
      </c>
      <c r="AK214" s="1002"/>
      <c r="AL214" s="1003"/>
    </row>
    <row r="215" spans="1:39">
      <c r="A215" s="999">
        <v>45645</v>
      </c>
      <c r="B215" s="164" t="s">
        <v>442</v>
      </c>
      <c r="C215" s="164" t="s">
        <v>111</v>
      </c>
      <c r="D215" s="162" t="s">
        <v>576</v>
      </c>
      <c r="E215" s="969" t="s">
        <v>283</v>
      </c>
      <c r="F215" s="1000">
        <v>116658</v>
      </c>
      <c r="G215" s="1000"/>
      <c r="H215" s="1000">
        <v>116668</v>
      </c>
      <c r="I215" s="1000"/>
      <c r="J215" s="971">
        <f t="shared" ref="J215" si="756">H215-F215</f>
        <v>10</v>
      </c>
      <c r="K215" s="1000">
        <v>116668</v>
      </c>
      <c r="L215" s="541">
        <f t="shared" ref="L215" si="757">K215-H215</f>
        <v>0</v>
      </c>
      <c r="M215" s="1000">
        <v>116682</v>
      </c>
      <c r="N215" s="1000"/>
      <c r="O215" s="541">
        <f t="shared" ref="O215" si="758">M215-K215</f>
        <v>14</v>
      </c>
      <c r="P215" s="541">
        <f t="shared" ref="P215" si="759">M215-H215</f>
        <v>14</v>
      </c>
      <c r="Q215" s="1000">
        <v>116696</v>
      </c>
      <c r="R215" s="1000"/>
      <c r="S215" s="971">
        <f t="shared" ref="S215" si="760">Q215-M215</f>
        <v>14</v>
      </c>
      <c r="T215" s="542">
        <f t="shared" ref="T215" si="761">Q215-F215</f>
        <v>38</v>
      </c>
      <c r="U215" s="542"/>
      <c r="V215" s="541">
        <f t="shared" ref="V215" si="762">P215</f>
        <v>14</v>
      </c>
      <c r="W215" s="543">
        <f t="shared" ref="W215" si="763">T215-V215</f>
        <v>24</v>
      </c>
      <c r="X215" s="972" t="s">
        <v>553</v>
      </c>
      <c r="Y215" s="972" t="s">
        <v>554</v>
      </c>
      <c r="Z215" s="972" t="s">
        <v>29</v>
      </c>
      <c r="AA215" s="972">
        <v>2023</v>
      </c>
      <c r="AB215" s="968" t="s">
        <v>30</v>
      </c>
      <c r="AC215" s="1001">
        <v>12</v>
      </c>
      <c r="AD215" s="974">
        <f t="shared" ref="AD215" si="764">T215/AC215</f>
        <v>3.1666666666666665</v>
      </c>
      <c r="AE215" s="975">
        <v>23.45</v>
      </c>
      <c r="AF215" s="976">
        <f t="shared" ref="AF215" si="765">AD215*AE215</f>
        <v>74.258333333333326</v>
      </c>
      <c r="AG215" s="1030" t="s">
        <v>128</v>
      </c>
      <c r="AH215" s="1007">
        <f t="shared" ref="AH215" si="766">AF215</f>
        <v>74.258333333333326</v>
      </c>
      <c r="AI215" s="978">
        <f t="shared" ref="AI215" si="767">AD215</f>
        <v>3.1666666666666665</v>
      </c>
      <c r="AJ215" s="978">
        <f t="shared" ref="AJ215" si="768">T215</f>
        <v>38</v>
      </c>
      <c r="AK215" s="1132" t="s">
        <v>439</v>
      </c>
      <c r="AL215" s="1088" t="s">
        <v>440</v>
      </c>
      <c r="AM215" s="1092" t="s">
        <v>2</v>
      </c>
    </row>
    <row r="216" spans="1:39">
      <c r="A216" s="999">
        <v>45646</v>
      </c>
      <c r="B216" s="164" t="s">
        <v>442</v>
      </c>
      <c r="C216" s="164" t="s">
        <v>111</v>
      </c>
      <c r="D216" s="162" t="s">
        <v>560</v>
      </c>
      <c r="E216" s="969" t="s">
        <v>282</v>
      </c>
      <c r="F216" s="1000">
        <v>116696</v>
      </c>
      <c r="G216" s="1000"/>
      <c r="H216" s="1000">
        <v>116706</v>
      </c>
      <c r="I216" s="1000"/>
      <c r="J216" s="971">
        <f t="shared" ref="J216" si="769">H216-F216</f>
        <v>10</v>
      </c>
      <c r="K216" s="1000">
        <v>116706</v>
      </c>
      <c r="L216" s="541">
        <f t="shared" ref="L216" si="770">K216-H216</f>
        <v>0</v>
      </c>
      <c r="M216" s="1000">
        <v>116720</v>
      </c>
      <c r="N216" s="1000"/>
      <c r="O216" s="541">
        <f t="shared" ref="O216" si="771">M216-K216</f>
        <v>14</v>
      </c>
      <c r="P216" s="541">
        <f t="shared" ref="P216" si="772">M216-H216</f>
        <v>14</v>
      </c>
      <c r="Q216" s="1000">
        <v>116730</v>
      </c>
      <c r="R216" s="1000"/>
      <c r="S216" s="971">
        <f t="shared" ref="S216" si="773">Q216-M216</f>
        <v>10</v>
      </c>
      <c r="T216" s="542">
        <f t="shared" ref="T216" si="774">Q216-F216</f>
        <v>34</v>
      </c>
      <c r="U216" s="542"/>
      <c r="V216" s="541">
        <f t="shared" ref="V216" si="775">P216</f>
        <v>14</v>
      </c>
      <c r="W216" s="543">
        <f t="shared" ref="W216" si="776">T216-V216</f>
        <v>20</v>
      </c>
      <c r="X216" s="972" t="s">
        <v>553</v>
      </c>
      <c r="Y216" s="972" t="s">
        <v>554</v>
      </c>
      <c r="Z216" s="972" t="s">
        <v>29</v>
      </c>
      <c r="AA216" s="972">
        <v>2023</v>
      </c>
      <c r="AB216" s="968" t="s">
        <v>30</v>
      </c>
      <c r="AC216" s="1001">
        <v>12</v>
      </c>
      <c r="AD216" s="974">
        <f t="shared" ref="AD216" si="777">T216/AC216</f>
        <v>2.8333333333333335</v>
      </c>
      <c r="AE216" s="975">
        <v>23.45</v>
      </c>
      <c r="AF216" s="976">
        <f t="shared" ref="AF216" si="778">AD216*AE216</f>
        <v>66.441666666666663</v>
      </c>
      <c r="AG216" s="1030" t="s">
        <v>128</v>
      </c>
      <c r="AH216" s="1007">
        <f t="shared" ref="AH216" si="779">AF216</f>
        <v>66.441666666666663</v>
      </c>
      <c r="AI216" s="978">
        <f t="shared" ref="AI216" si="780">AD216</f>
        <v>2.8333333333333335</v>
      </c>
      <c r="AJ216" s="978">
        <f t="shared" ref="AJ216" si="781">T216</f>
        <v>34</v>
      </c>
      <c r="AK216" s="1107">
        <f>SUM(AH206:AH216)</f>
        <v>750.39999999999986</v>
      </c>
      <c r="AL216" s="1067">
        <v>800</v>
      </c>
      <c r="AM216" s="1075">
        <v>45646</v>
      </c>
    </row>
    <row r="217" spans="1:39">
      <c r="A217" s="999">
        <v>45646</v>
      </c>
      <c r="B217" s="164" t="s">
        <v>442</v>
      </c>
      <c r="C217" s="164" t="s">
        <v>111</v>
      </c>
      <c r="D217" s="162" t="s">
        <v>576</v>
      </c>
      <c r="E217" s="969" t="s">
        <v>283</v>
      </c>
      <c r="F217" s="1000">
        <v>116730</v>
      </c>
      <c r="G217" s="1000"/>
      <c r="H217" s="1000">
        <v>116740</v>
      </c>
      <c r="I217" s="1000"/>
      <c r="J217" s="971">
        <f t="shared" ref="J217" si="782">H217-F217</f>
        <v>10</v>
      </c>
      <c r="K217" s="1000">
        <v>116740</v>
      </c>
      <c r="L217" s="541">
        <f t="shared" ref="L217" si="783">K217-H217</f>
        <v>0</v>
      </c>
      <c r="M217" s="1000">
        <v>116754</v>
      </c>
      <c r="N217" s="1000"/>
      <c r="O217" s="541">
        <f t="shared" ref="O217" si="784">M217-K217</f>
        <v>14</v>
      </c>
      <c r="P217" s="541">
        <f t="shared" ref="P217" si="785">M217-H217</f>
        <v>14</v>
      </c>
      <c r="Q217" s="1000">
        <v>116768</v>
      </c>
      <c r="R217" s="1000"/>
      <c r="S217" s="971">
        <f t="shared" ref="S217" si="786">Q217-M217</f>
        <v>14</v>
      </c>
      <c r="T217" s="542">
        <f t="shared" ref="T217" si="787">Q217-F217</f>
        <v>38</v>
      </c>
      <c r="U217" s="542"/>
      <c r="V217" s="541">
        <f t="shared" ref="V217" si="788">P217</f>
        <v>14</v>
      </c>
      <c r="W217" s="543">
        <f t="shared" ref="W217" si="789">T217-V217</f>
        <v>24</v>
      </c>
      <c r="X217" s="972" t="s">
        <v>553</v>
      </c>
      <c r="Y217" s="972" t="s">
        <v>554</v>
      </c>
      <c r="Z217" s="972" t="s">
        <v>29</v>
      </c>
      <c r="AA217" s="972">
        <v>2023</v>
      </c>
      <c r="AB217" s="968" t="s">
        <v>30</v>
      </c>
      <c r="AC217" s="1001">
        <v>12</v>
      </c>
      <c r="AD217" s="974">
        <f t="shared" ref="AD217" si="790">T217/AC217</f>
        <v>3.1666666666666665</v>
      </c>
      <c r="AE217" s="975">
        <v>23.45</v>
      </c>
      <c r="AF217" s="976">
        <f t="shared" ref="AF217" si="791">AD217*AE217</f>
        <v>74.258333333333326</v>
      </c>
      <c r="AG217" s="1030" t="s">
        <v>128</v>
      </c>
      <c r="AH217" s="1007">
        <f t="shared" ref="AH217" si="792">AF217</f>
        <v>74.258333333333326</v>
      </c>
      <c r="AI217" s="978">
        <f t="shared" ref="AI217" si="793">AD217</f>
        <v>3.1666666666666665</v>
      </c>
      <c r="AJ217" s="978">
        <f t="shared" ref="AJ217" si="794">T217</f>
        <v>38</v>
      </c>
      <c r="AK217" s="1002"/>
      <c r="AL217" s="1003"/>
    </row>
    <row r="218" spans="1:39">
      <c r="A218" s="999">
        <v>45661</v>
      </c>
      <c r="B218" s="164" t="s">
        <v>442</v>
      </c>
      <c r="C218" s="164"/>
      <c r="D218" s="162" t="s">
        <v>606</v>
      </c>
      <c r="E218" s="969" t="s">
        <v>282</v>
      </c>
      <c r="F218" s="1000">
        <v>116768</v>
      </c>
      <c r="G218" s="1000"/>
      <c r="H218" s="1000">
        <v>116768</v>
      </c>
      <c r="I218" s="1000"/>
      <c r="J218" s="971">
        <f t="shared" ref="J218" si="795">H218-F218</f>
        <v>0</v>
      </c>
      <c r="K218" s="1000">
        <v>116768</v>
      </c>
      <c r="L218" s="541">
        <f t="shared" ref="L218" si="796">K218-H218</f>
        <v>0</v>
      </c>
      <c r="M218" s="1000">
        <v>116801</v>
      </c>
      <c r="N218" s="1000"/>
      <c r="O218" s="541">
        <f t="shared" ref="O218" si="797">M218-K218</f>
        <v>33</v>
      </c>
      <c r="P218" s="541">
        <f t="shared" ref="P218" si="798">M218-H218</f>
        <v>33</v>
      </c>
      <c r="Q218" s="1000">
        <v>116801</v>
      </c>
      <c r="R218" s="1000"/>
      <c r="S218" s="971">
        <f t="shared" ref="S218" si="799">Q218-M218</f>
        <v>0</v>
      </c>
      <c r="T218" s="542">
        <f t="shared" ref="T218" si="800">Q218-F218</f>
        <v>33</v>
      </c>
      <c r="U218" s="542"/>
      <c r="V218" s="541">
        <f t="shared" ref="V218" si="801">P218</f>
        <v>33</v>
      </c>
      <c r="W218" s="543">
        <f t="shared" ref="W218" si="802">T218-V218</f>
        <v>0</v>
      </c>
      <c r="X218" s="972" t="s">
        <v>553</v>
      </c>
      <c r="Y218" s="972" t="s">
        <v>554</v>
      </c>
      <c r="Z218" s="972" t="s">
        <v>29</v>
      </c>
      <c r="AA218" s="972">
        <v>2023</v>
      </c>
      <c r="AB218" s="968" t="s">
        <v>30</v>
      </c>
      <c r="AC218" s="1001">
        <v>11</v>
      </c>
      <c r="AD218" s="974">
        <f t="shared" ref="AD218" si="803">T218/AC218</f>
        <v>3</v>
      </c>
      <c r="AE218" s="975">
        <v>23.45</v>
      </c>
      <c r="AF218" s="976">
        <f t="shared" ref="AF218" si="804">AD218*AE218</f>
        <v>70.349999999999994</v>
      </c>
      <c r="AG218" s="1030" t="s">
        <v>128</v>
      </c>
      <c r="AH218" s="1007">
        <f t="shared" ref="AH218" si="805">AF218</f>
        <v>70.349999999999994</v>
      </c>
      <c r="AI218" s="978">
        <f t="shared" ref="AI218" si="806">AD218</f>
        <v>3</v>
      </c>
      <c r="AJ218" s="978">
        <f t="shared" ref="AJ218" si="807">T218</f>
        <v>33</v>
      </c>
      <c r="AK218" s="1002"/>
      <c r="AL218" s="1003"/>
    </row>
    <row r="219" spans="1:39">
      <c r="A219" s="999">
        <v>45663</v>
      </c>
      <c r="B219" s="164" t="s">
        <v>442</v>
      </c>
      <c r="C219" s="164" t="s">
        <v>111</v>
      </c>
      <c r="D219" s="162" t="s">
        <v>560</v>
      </c>
      <c r="E219" s="969" t="s">
        <v>282</v>
      </c>
      <c r="F219" s="1000">
        <v>116801</v>
      </c>
      <c r="G219" s="1000"/>
      <c r="H219" s="1000">
        <v>116815</v>
      </c>
      <c r="I219" s="1000"/>
      <c r="J219" s="971">
        <f t="shared" ref="J219" si="808">H219-F219</f>
        <v>14</v>
      </c>
      <c r="K219" s="1000">
        <v>116815</v>
      </c>
      <c r="L219" s="541">
        <f t="shared" ref="L219" si="809">K219-H219</f>
        <v>0</v>
      </c>
      <c r="M219" s="1000">
        <v>116828</v>
      </c>
      <c r="N219" s="1000"/>
      <c r="O219" s="541">
        <f t="shared" ref="O219" si="810">M219-K219</f>
        <v>13</v>
      </c>
      <c r="P219" s="541">
        <f t="shared" ref="P219" si="811">M219-H219</f>
        <v>13</v>
      </c>
      <c r="Q219" s="1000">
        <v>116838</v>
      </c>
      <c r="R219" s="1000"/>
      <c r="S219" s="971">
        <f t="shared" ref="S219" si="812">Q219-M219</f>
        <v>10</v>
      </c>
      <c r="T219" s="542">
        <f t="shared" ref="T219" si="813">Q219-F219</f>
        <v>37</v>
      </c>
      <c r="U219" s="542"/>
      <c r="V219" s="541">
        <f t="shared" ref="V219" si="814">P219</f>
        <v>13</v>
      </c>
      <c r="W219" s="543">
        <f t="shared" ref="W219" si="815">T219-V219</f>
        <v>24</v>
      </c>
      <c r="X219" s="972" t="s">
        <v>553</v>
      </c>
      <c r="Y219" s="972" t="s">
        <v>554</v>
      </c>
      <c r="Z219" s="972" t="s">
        <v>29</v>
      </c>
      <c r="AA219" s="972">
        <v>2023</v>
      </c>
      <c r="AB219" s="968" t="s">
        <v>30</v>
      </c>
      <c r="AC219" s="1001">
        <v>11</v>
      </c>
      <c r="AD219" s="974">
        <f t="shared" ref="AD219" si="816">T219/AC219</f>
        <v>3.3636363636363638</v>
      </c>
      <c r="AE219" s="975">
        <v>23.45</v>
      </c>
      <c r="AF219" s="976">
        <f t="shared" ref="AF219" si="817">AD219*AE219</f>
        <v>78.877272727272725</v>
      </c>
      <c r="AG219" s="1030" t="s">
        <v>128</v>
      </c>
      <c r="AH219" s="1007">
        <f t="shared" ref="AH219" si="818">AF219</f>
        <v>78.877272727272725</v>
      </c>
      <c r="AI219" s="978">
        <f t="shared" ref="AI219" si="819">AD219</f>
        <v>3.3636363636363638</v>
      </c>
      <c r="AJ219" s="978">
        <f t="shared" ref="AJ219" si="820">T219</f>
        <v>37</v>
      </c>
      <c r="AK219" s="1002"/>
      <c r="AL219" s="1003"/>
    </row>
    <row r="220" spans="1:39">
      <c r="A220" s="999">
        <v>45663</v>
      </c>
      <c r="B220" s="164" t="s">
        <v>442</v>
      </c>
      <c r="C220" s="164" t="s">
        <v>111</v>
      </c>
      <c r="D220" s="162" t="s">
        <v>576</v>
      </c>
      <c r="E220" s="969" t="s">
        <v>283</v>
      </c>
      <c r="F220" s="1000">
        <v>116838</v>
      </c>
      <c r="G220" s="1000"/>
      <c r="H220" s="1000">
        <v>116848</v>
      </c>
      <c r="I220" s="1000"/>
      <c r="J220" s="971">
        <f t="shared" ref="J220" si="821">H220-F220</f>
        <v>10</v>
      </c>
      <c r="K220" s="1000">
        <v>116848</v>
      </c>
      <c r="L220" s="541">
        <f t="shared" ref="L220" si="822">K220-H220</f>
        <v>0</v>
      </c>
      <c r="M220" s="1000">
        <v>116861</v>
      </c>
      <c r="N220" s="1000"/>
      <c r="O220" s="541">
        <f t="shared" ref="O220" si="823">M220-K220</f>
        <v>13</v>
      </c>
      <c r="P220" s="541">
        <f t="shared" ref="P220" si="824">M220-H220</f>
        <v>13</v>
      </c>
      <c r="Q220" s="1000">
        <v>116875</v>
      </c>
      <c r="R220" s="1000"/>
      <c r="S220" s="971">
        <f t="shared" ref="S220" si="825">Q220-M220</f>
        <v>14</v>
      </c>
      <c r="T220" s="542">
        <f t="shared" ref="T220" si="826">Q220-F220</f>
        <v>37</v>
      </c>
      <c r="U220" s="542"/>
      <c r="V220" s="541">
        <f t="shared" ref="V220" si="827">P220</f>
        <v>13</v>
      </c>
      <c r="W220" s="543">
        <f t="shared" ref="W220" si="828">T220-V220</f>
        <v>24</v>
      </c>
      <c r="X220" s="972" t="s">
        <v>553</v>
      </c>
      <c r="Y220" s="972" t="s">
        <v>554</v>
      </c>
      <c r="Z220" s="972" t="s">
        <v>29</v>
      </c>
      <c r="AA220" s="972">
        <v>2023</v>
      </c>
      <c r="AB220" s="968" t="s">
        <v>30</v>
      </c>
      <c r="AC220" s="1001">
        <v>11</v>
      </c>
      <c r="AD220" s="974">
        <f t="shared" ref="AD220" si="829">T220/AC220</f>
        <v>3.3636363636363638</v>
      </c>
      <c r="AE220" s="975">
        <v>23.45</v>
      </c>
      <c r="AF220" s="976">
        <f t="shared" ref="AF220" si="830">AD220*AE220</f>
        <v>78.877272727272725</v>
      </c>
      <c r="AG220" s="1030" t="s">
        <v>128</v>
      </c>
      <c r="AH220" s="1007">
        <f t="shared" ref="AH220" si="831">AF220</f>
        <v>78.877272727272725</v>
      </c>
      <c r="AI220" s="978">
        <f t="shared" ref="AI220" si="832">AD220</f>
        <v>3.3636363636363638</v>
      </c>
      <c r="AJ220" s="978">
        <f t="shared" ref="AJ220" si="833">T220</f>
        <v>37</v>
      </c>
      <c r="AK220" s="1002"/>
      <c r="AL220" s="1003"/>
    </row>
    <row r="221" spans="1:39">
      <c r="A221" s="999">
        <v>45664</v>
      </c>
      <c r="B221" s="164" t="s">
        <v>442</v>
      </c>
      <c r="C221" s="164" t="s">
        <v>111</v>
      </c>
      <c r="D221" s="162" t="s">
        <v>560</v>
      </c>
      <c r="E221" s="969" t="s">
        <v>282</v>
      </c>
      <c r="F221" s="1000">
        <v>116875</v>
      </c>
      <c r="G221" s="1000"/>
      <c r="H221" s="1000">
        <v>116889</v>
      </c>
      <c r="I221" s="1000"/>
      <c r="J221" s="971">
        <f t="shared" ref="J221" si="834">H221-F221</f>
        <v>14</v>
      </c>
      <c r="K221" s="1000">
        <v>116889</v>
      </c>
      <c r="L221" s="541">
        <f t="shared" ref="L221" si="835">K221-H221</f>
        <v>0</v>
      </c>
      <c r="M221" s="1000">
        <v>116902</v>
      </c>
      <c r="N221" s="1000"/>
      <c r="O221" s="541">
        <f t="shared" ref="O221" si="836">M221-K221</f>
        <v>13</v>
      </c>
      <c r="P221" s="541">
        <f t="shared" ref="P221" si="837">M221-H221</f>
        <v>13</v>
      </c>
      <c r="Q221" s="1000">
        <v>116912</v>
      </c>
      <c r="R221" s="1000"/>
      <c r="S221" s="971">
        <f t="shared" ref="S221" si="838">Q221-M221</f>
        <v>10</v>
      </c>
      <c r="T221" s="542">
        <f t="shared" ref="T221" si="839">Q221-F221</f>
        <v>37</v>
      </c>
      <c r="U221" s="542"/>
      <c r="V221" s="541">
        <f t="shared" ref="V221" si="840">P221</f>
        <v>13</v>
      </c>
      <c r="W221" s="543">
        <f t="shared" ref="W221" si="841">T221-V221</f>
        <v>24</v>
      </c>
      <c r="X221" s="972" t="s">
        <v>553</v>
      </c>
      <c r="Y221" s="972" t="s">
        <v>554</v>
      </c>
      <c r="Z221" s="972" t="s">
        <v>29</v>
      </c>
      <c r="AA221" s="972">
        <v>2023</v>
      </c>
      <c r="AB221" s="968" t="s">
        <v>30</v>
      </c>
      <c r="AC221" s="1001">
        <v>11</v>
      </c>
      <c r="AD221" s="974">
        <f t="shared" ref="AD221" si="842">T221/AC221</f>
        <v>3.3636363636363638</v>
      </c>
      <c r="AE221" s="975">
        <v>23.45</v>
      </c>
      <c r="AF221" s="976">
        <f t="shared" ref="AF221" si="843">AD221*AE221</f>
        <v>78.877272727272725</v>
      </c>
      <c r="AG221" s="1030" t="s">
        <v>128</v>
      </c>
      <c r="AH221" s="1007">
        <f t="shared" ref="AH221" si="844">AF221</f>
        <v>78.877272727272725</v>
      </c>
      <c r="AI221" s="978">
        <f t="shared" ref="AI221" si="845">AD221</f>
        <v>3.3636363636363638</v>
      </c>
      <c r="AJ221" s="978">
        <f t="shared" ref="AJ221" si="846">T221</f>
        <v>37</v>
      </c>
    </row>
    <row r="222" spans="1:39">
      <c r="A222" s="999">
        <v>45664</v>
      </c>
      <c r="B222" s="164" t="s">
        <v>442</v>
      </c>
      <c r="C222" s="164" t="s">
        <v>111</v>
      </c>
      <c r="D222" s="162" t="s">
        <v>576</v>
      </c>
      <c r="E222" s="969" t="s">
        <v>283</v>
      </c>
      <c r="F222" s="1000">
        <v>116912</v>
      </c>
      <c r="G222" s="1000"/>
      <c r="H222" s="1000">
        <v>116922</v>
      </c>
      <c r="I222" s="1000"/>
      <c r="J222" s="971">
        <f t="shared" ref="J222" si="847">H222-F222</f>
        <v>10</v>
      </c>
      <c r="K222" s="1000">
        <v>116922</v>
      </c>
      <c r="L222" s="541">
        <f t="shared" ref="L222" si="848">K222-H222</f>
        <v>0</v>
      </c>
      <c r="M222" s="1000">
        <v>116935</v>
      </c>
      <c r="N222" s="1000"/>
      <c r="O222" s="541">
        <f t="shared" ref="O222" si="849">M222-K222</f>
        <v>13</v>
      </c>
      <c r="P222" s="541">
        <f t="shared" ref="P222" si="850">M222-H222</f>
        <v>13</v>
      </c>
      <c r="Q222" s="1000">
        <v>116949</v>
      </c>
      <c r="R222" s="1000"/>
      <c r="S222" s="971">
        <f t="shared" ref="S222" si="851">Q222-M222</f>
        <v>14</v>
      </c>
      <c r="T222" s="542">
        <f t="shared" ref="T222" si="852">Q222-F222</f>
        <v>37</v>
      </c>
      <c r="U222" s="542"/>
      <c r="V222" s="541">
        <f t="shared" ref="V222" si="853">P222</f>
        <v>13</v>
      </c>
      <c r="W222" s="543">
        <f t="shared" ref="W222" si="854">T222-V222</f>
        <v>24</v>
      </c>
      <c r="X222" s="972" t="s">
        <v>553</v>
      </c>
      <c r="Y222" s="972" t="s">
        <v>554</v>
      </c>
      <c r="Z222" s="972" t="s">
        <v>29</v>
      </c>
      <c r="AA222" s="972">
        <v>2023</v>
      </c>
      <c r="AB222" s="968" t="s">
        <v>30</v>
      </c>
      <c r="AC222" s="1001">
        <v>11</v>
      </c>
      <c r="AD222" s="974">
        <f t="shared" ref="AD222" si="855">T222/AC222</f>
        <v>3.3636363636363638</v>
      </c>
      <c r="AE222" s="975">
        <v>23.45</v>
      </c>
      <c r="AF222" s="976">
        <f t="shared" ref="AF222" si="856">AD222*AE222</f>
        <v>78.877272727272725</v>
      </c>
      <c r="AG222" s="1030" t="s">
        <v>128</v>
      </c>
      <c r="AH222" s="1007">
        <f t="shared" ref="AH222" si="857">AF222</f>
        <v>78.877272727272725</v>
      </c>
      <c r="AI222" s="978">
        <f t="shared" ref="AI222" si="858">AD222</f>
        <v>3.3636363636363638</v>
      </c>
      <c r="AJ222" s="978">
        <f t="shared" ref="AJ222" si="859">T222</f>
        <v>37</v>
      </c>
    </row>
    <row r="223" spans="1:39">
      <c r="A223" s="999">
        <v>45665</v>
      </c>
      <c r="B223" s="164" t="s">
        <v>442</v>
      </c>
      <c r="C223" s="164" t="s">
        <v>111</v>
      </c>
      <c r="D223" s="162" t="s">
        <v>560</v>
      </c>
      <c r="E223" s="969" t="s">
        <v>282</v>
      </c>
      <c r="F223" s="1000">
        <v>116949</v>
      </c>
      <c r="G223" s="1000"/>
      <c r="H223" s="1000">
        <v>116963</v>
      </c>
      <c r="I223" s="1000"/>
      <c r="J223" s="971">
        <f t="shared" ref="J223" si="860">H223-F223</f>
        <v>14</v>
      </c>
      <c r="K223" s="1000">
        <v>116963</v>
      </c>
      <c r="L223" s="541">
        <f t="shared" ref="L223" si="861">K223-H223</f>
        <v>0</v>
      </c>
      <c r="M223" s="1000">
        <v>116977</v>
      </c>
      <c r="N223" s="1000"/>
      <c r="O223" s="541">
        <f t="shared" ref="O223" si="862">M223-K223</f>
        <v>14</v>
      </c>
      <c r="P223" s="541">
        <f t="shared" ref="P223" si="863">M223-H223</f>
        <v>14</v>
      </c>
      <c r="Q223" s="1000">
        <v>116986</v>
      </c>
      <c r="R223" s="1000"/>
      <c r="S223" s="971">
        <f t="shared" ref="S223" si="864">Q223-M223</f>
        <v>9</v>
      </c>
      <c r="T223" s="542">
        <f t="shared" ref="T223" si="865">Q223-F223</f>
        <v>37</v>
      </c>
      <c r="U223" s="542"/>
      <c r="V223" s="541">
        <f t="shared" ref="V223" si="866">P223</f>
        <v>14</v>
      </c>
      <c r="W223" s="543">
        <f t="shared" ref="W223" si="867">T223-V223</f>
        <v>23</v>
      </c>
      <c r="X223" s="972" t="s">
        <v>553</v>
      </c>
      <c r="Y223" s="972" t="s">
        <v>554</v>
      </c>
      <c r="Z223" s="972" t="s">
        <v>29</v>
      </c>
      <c r="AA223" s="972">
        <v>2023</v>
      </c>
      <c r="AB223" s="968" t="s">
        <v>30</v>
      </c>
      <c r="AC223" s="1001">
        <v>11</v>
      </c>
      <c r="AD223" s="974">
        <f t="shared" ref="AD223" si="868">T223/AC223</f>
        <v>3.3636363636363638</v>
      </c>
      <c r="AE223" s="975">
        <v>23.45</v>
      </c>
      <c r="AF223" s="976">
        <f t="shared" ref="AF223" si="869">AD223*AE223</f>
        <v>78.877272727272725</v>
      </c>
      <c r="AG223" s="1030" t="s">
        <v>128</v>
      </c>
      <c r="AH223" s="1007">
        <f t="shared" ref="AH223" si="870">AF223</f>
        <v>78.877272727272725</v>
      </c>
      <c r="AI223" s="978">
        <f t="shared" ref="AI223" si="871">AD223</f>
        <v>3.3636363636363638</v>
      </c>
      <c r="AJ223" s="978">
        <f t="shared" ref="AJ223" si="872">T223</f>
        <v>37</v>
      </c>
    </row>
    <row r="224" spans="1:39">
      <c r="A224" s="999">
        <v>45665</v>
      </c>
      <c r="B224" s="164" t="s">
        <v>442</v>
      </c>
      <c r="C224" s="164" t="s">
        <v>111</v>
      </c>
      <c r="D224" s="162" t="s">
        <v>576</v>
      </c>
      <c r="E224" s="969" t="s">
        <v>283</v>
      </c>
      <c r="F224" s="1000">
        <v>116986</v>
      </c>
      <c r="G224" s="1000"/>
      <c r="H224" s="1000">
        <v>116996</v>
      </c>
      <c r="I224" s="1000"/>
      <c r="J224" s="971">
        <f t="shared" ref="J224" si="873">H224-F224</f>
        <v>10</v>
      </c>
      <c r="K224" s="1000">
        <v>116996</v>
      </c>
      <c r="L224" s="541">
        <f t="shared" ref="L224" si="874">K224-H224</f>
        <v>0</v>
      </c>
      <c r="M224" s="1000">
        <v>117009</v>
      </c>
      <c r="N224" s="1000"/>
      <c r="O224" s="541">
        <f t="shared" ref="O224" si="875">M224-K224</f>
        <v>13</v>
      </c>
      <c r="P224" s="541">
        <f t="shared" ref="P224" si="876">M224-H224</f>
        <v>13</v>
      </c>
      <c r="Q224" s="1000">
        <v>117023</v>
      </c>
      <c r="R224" s="1000"/>
      <c r="S224" s="971">
        <f t="shared" ref="S224" si="877">Q224-M224</f>
        <v>14</v>
      </c>
      <c r="T224" s="542">
        <f t="shared" ref="T224" si="878">Q224-F224</f>
        <v>37</v>
      </c>
      <c r="U224" s="542"/>
      <c r="V224" s="541">
        <f t="shared" ref="V224" si="879">P224</f>
        <v>13</v>
      </c>
      <c r="W224" s="543">
        <f t="shared" ref="W224" si="880">T224-V224</f>
        <v>24</v>
      </c>
      <c r="X224" s="972" t="s">
        <v>553</v>
      </c>
      <c r="Y224" s="972" t="s">
        <v>554</v>
      </c>
      <c r="Z224" s="972" t="s">
        <v>29</v>
      </c>
      <c r="AA224" s="972">
        <v>2023</v>
      </c>
      <c r="AB224" s="968" t="s">
        <v>30</v>
      </c>
      <c r="AC224" s="1001">
        <v>11</v>
      </c>
      <c r="AD224" s="974">
        <f t="shared" ref="AD224" si="881">T224/AC224</f>
        <v>3.3636363636363638</v>
      </c>
      <c r="AE224" s="975">
        <v>23.45</v>
      </c>
      <c r="AF224" s="976">
        <f t="shared" ref="AF224" si="882">AD224*AE224</f>
        <v>78.877272727272725</v>
      </c>
      <c r="AG224" s="1030" t="s">
        <v>128</v>
      </c>
      <c r="AH224" s="1007">
        <f t="shared" ref="AH224" si="883">AF224</f>
        <v>78.877272727272725</v>
      </c>
      <c r="AI224" s="978">
        <f t="shared" ref="AI224" si="884">AD224</f>
        <v>3.3636363636363638</v>
      </c>
      <c r="AJ224" s="978">
        <f t="shared" ref="AJ224" si="885">T224</f>
        <v>37</v>
      </c>
      <c r="AK224" s="1132" t="s">
        <v>439</v>
      </c>
      <c r="AL224" s="1088" t="s">
        <v>440</v>
      </c>
      <c r="AM224" s="1092" t="s">
        <v>2</v>
      </c>
    </row>
    <row r="225" spans="1:39">
      <c r="A225" s="999">
        <v>45666</v>
      </c>
      <c r="B225" s="164" t="s">
        <v>442</v>
      </c>
      <c r="C225" s="164" t="s">
        <v>111</v>
      </c>
      <c r="D225" s="162" t="s">
        <v>560</v>
      </c>
      <c r="E225" s="969" t="s">
        <v>282</v>
      </c>
      <c r="F225" s="1000">
        <v>117023</v>
      </c>
      <c r="G225" s="1000"/>
      <c r="H225" s="1000">
        <v>117037</v>
      </c>
      <c r="I225" s="1000"/>
      <c r="J225" s="971">
        <f t="shared" ref="J225" si="886">H225-F225</f>
        <v>14</v>
      </c>
      <c r="K225" s="1000">
        <v>117037</v>
      </c>
      <c r="L225" s="541">
        <f t="shared" ref="L225" si="887">K225-H225</f>
        <v>0</v>
      </c>
      <c r="M225" s="1000">
        <v>117051</v>
      </c>
      <c r="N225" s="1000"/>
      <c r="O225" s="541">
        <f t="shared" ref="O225" si="888">M225-K225</f>
        <v>14</v>
      </c>
      <c r="P225" s="541">
        <f t="shared" ref="P225" si="889">M225-H225</f>
        <v>14</v>
      </c>
      <c r="Q225" s="1000">
        <v>117061</v>
      </c>
      <c r="R225" s="1000"/>
      <c r="S225" s="971">
        <f t="shared" ref="S225" si="890">Q225-M225</f>
        <v>10</v>
      </c>
      <c r="T225" s="542">
        <f t="shared" ref="T225" si="891">Q225-F225</f>
        <v>38</v>
      </c>
      <c r="U225" s="542"/>
      <c r="V225" s="541">
        <f t="shared" ref="V225" si="892">P225</f>
        <v>14</v>
      </c>
      <c r="W225" s="543">
        <f t="shared" ref="W225" si="893">T225-V225</f>
        <v>24</v>
      </c>
      <c r="X225" s="972" t="s">
        <v>553</v>
      </c>
      <c r="Y225" s="972" t="s">
        <v>554</v>
      </c>
      <c r="Z225" s="972" t="s">
        <v>29</v>
      </c>
      <c r="AA225" s="972">
        <v>2023</v>
      </c>
      <c r="AB225" s="968" t="s">
        <v>30</v>
      </c>
      <c r="AC225" s="1001">
        <v>11</v>
      </c>
      <c r="AD225" s="974">
        <f t="shared" ref="AD225" si="894">T225/AC225</f>
        <v>3.4545454545454546</v>
      </c>
      <c r="AE225" s="975">
        <v>23.45</v>
      </c>
      <c r="AF225" s="976">
        <f t="shared" ref="AF225" si="895">AD225*AE225</f>
        <v>81.009090909090901</v>
      </c>
      <c r="AG225" s="1030" t="s">
        <v>128</v>
      </c>
      <c r="AH225" s="1007">
        <f t="shared" ref="AH225" si="896">AF225</f>
        <v>81.009090909090901</v>
      </c>
      <c r="AI225" s="978">
        <f t="shared" ref="AI225" si="897">AD225</f>
        <v>3.4545454545454546</v>
      </c>
      <c r="AJ225" s="978">
        <f t="shared" ref="AJ225" si="898">T225</f>
        <v>38</v>
      </c>
      <c r="AK225" s="1107">
        <f>SUM(AH217:AH225)</f>
        <v>698.8810606060606</v>
      </c>
      <c r="AL225" s="1067">
        <v>800</v>
      </c>
      <c r="AM225" s="1075">
        <v>45666</v>
      </c>
    </row>
    <row r="226" spans="1:39">
      <c r="A226" s="999">
        <v>45666</v>
      </c>
      <c r="B226" s="164" t="s">
        <v>442</v>
      </c>
      <c r="C226" s="164" t="s">
        <v>111</v>
      </c>
      <c r="D226" s="162" t="s">
        <v>576</v>
      </c>
      <c r="E226" s="969" t="s">
        <v>283</v>
      </c>
      <c r="F226" s="1000">
        <v>117061</v>
      </c>
      <c r="G226" s="1000"/>
      <c r="H226" s="1000">
        <v>117071</v>
      </c>
      <c r="I226" s="1000"/>
      <c r="J226" s="971">
        <f t="shared" ref="J226" si="899">H226-F226</f>
        <v>10</v>
      </c>
      <c r="K226" s="1000">
        <v>117071</v>
      </c>
      <c r="L226" s="541">
        <f t="shared" ref="L226" si="900">K226-H226</f>
        <v>0</v>
      </c>
      <c r="M226" s="1000">
        <v>117085</v>
      </c>
      <c r="N226" s="1000"/>
      <c r="O226" s="541">
        <f t="shared" ref="O226" si="901">M226-K226</f>
        <v>14</v>
      </c>
      <c r="P226" s="541">
        <f t="shared" ref="P226" si="902">M226-H226</f>
        <v>14</v>
      </c>
      <c r="Q226" s="1000">
        <v>117100</v>
      </c>
      <c r="R226" s="1000"/>
      <c r="S226" s="971">
        <f t="shared" ref="S226" si="903">Q226-M226</f>
        <v>15</v>
      </c>
      <c r="T226" s="542">
        <f t="shared" ref="T226" si="904">Q226-F226</f>
        <v>39</v>
      </c>
      <c r="U226" s="542"/>
      <c r="V226" s="541">
        <f t="shared" ref="V226" si="905">P226</f>
        <v>14</v>
      </c>
      <c r="W226" s="543">
        <f t="shared" ref="W226" si="906">T226-V226</f>
        <v>25</v>
      </c>
      <c r="X226" s="972" t="s">
        <v>553</v>
      </c>
      <c r="Y226" s="972" t="s">
        <v>554</v>
      </c>
      <c r="Z226" s="972" t="s">
        <v>29</v>
      </c>
      <c r="AA226" s="972">
        <v>2023</v>
      </c>
      <c r="AB226" s="968" t="s">
        <v>30</v>
      </c>
      <c r="AC226" s="1001">
        <v>11</v>
      </c>
      <c r="AD226" s="974">
        <f t="shared" ref="AD226" si="907">T226/AC226</f>
        <v>3.5454545454545454</v>
      </c>
      <c r="AE226" s="975">
        <v>23.45</v>
      </c>
      <c r="AF226" s="976">
        <f t="shared" ref="AF226" si="908">AD226*AE226</f>
        <v>83.140909090909091</v>
      </c>
      <c r="AG226" s="1030" t="s">
        <v>128</v>
      </c>
      <c r="AH226" s="1007">
        <f t="shared" ref="AH226" si="909">AF226</f>
        <v>83.140909090909091</v>
      </c>
      <c r="AI226" s="978">
        <f t="shared" ref="AI226" si="910">AD226</f>
        <v>3.5454545454545454</v>
      </c>
      <c r="AJ226" s="978">
        <f t="shared" ref="AJ226" si="911">T226</f>
        <v>39</v>
      </c>
    </row>
    <row r="227" spans="1:39">
      <c r="A227" s="999">
        <v>45667</v>
      </c>
      <c r="B227" s="164" t="s">
        <v>442</v>
      </c>
      <c r="C227" s="164" t="s">
        <v>111</v>
      </c>
      <c r="D227" s="162" t="s">
        <v>560</v>
      </c>
      <c r="E227" s="969" t="s">
        <v>282</v>
      </c>
      <c r="F227" s="1000">
        <v>117100</v>
      </c>
      <c r="G227" s="1000"/>
      <c r="H227" s="1000">
        <v>117114</v>
      </c>
      <c r="I227" s="1000"/>
      <c r="J227" s="971">
        <f t="shared" ref="J227" si="912">H227-F227</f>
        <v>14</v>
      </c>
      <c r="K227" s="1000">
        <v>117114</v>
      </c>
      <c r="L227" s="541">
        <f t="shared" ref="L227" si="913">K227-H227</f>
        <v>0</v>
      </c>
      <c r="M227" s="1000">
        <v>117127</v>
      </c>
      <c r="N227" s="1000"/>
      <c r="O227" s="541">
        <f t="shared" ref="O227" si="914">M227-K227</f>
        <v>13</v>
      </c>
      <c r="P227" s="541">
        <f t="shared" ref="P227" si="915">M227-H227</f>
        <v>13</v>
      </c>
      <c r="Q227" s="1000">
        <v>117137</v>
      </c>
      <c r="R227" s="1000"/>
      <c r="S227" s="971">
        <f t="shared" ref="S227" si="916">Q227-M227</f>
        <v>10</v>
      </c>
      <c r="T227" s="542">
        <f t="shared" ref="T227" si="917">Q227-F227</f>
        <v>37</v>
      </c>
      <c r="U227" s="542"/>
      <c r="V227" s="541">
        <f t="shared" ref="V227" si="918">P227</f>
        <v>13</v>
      </c>
      <c r="W227" s="543">
        <f t="shared" ref="W227" si="919">T227-V227</f>
        <v>24</v>
      </c>
      <c r="X227" s="972" t="s">
        <v>553</v>
      </c>
      <c r="Y227" s="972" t="s">
        <v>554</v>
      </c>
      <c r="Z227" s="972" t="s">
        <v>29</v>
      </c>
      <c r="AA227" s="972">
        <v>2023</v>
      </c>
      <c r="AB227" s="968" t="s">
        <v>30</v>
      </c>
      <c r="AC227" s="1001">
        <v>11</v>
      </c>
      <c r="AD227" s="974">
        <f t="shared" ref="AD227" si="920">T227/AC227</f>
        <v>3.3636363636363638</v>
      </c>
      <c r="AE227" s="975">
        <v>23.45</v>
      </c>
      <c r="AF227" s="976">
        <f t="shared" ref="AF227" si="921">AD227*AE227</f>
        <v>78.877272727272725</v>
      </c>
      <c r="AG227" s="1030" t="s">
        <v>128</v>
      </c>
      <c r="AH227" s="1007">
        <f t="shared" ref="AH227" si="922">AF227</f>
        <v>78.877272727272725</v>
      </c>
      <c r="AI227" s="978">
        <f t="shared" ref="AI227" si="923">AD227</f>
        <v>3.3636363636363638</v>
      </c>
      <c r="AJ227" s="978">
        <f t="shared" ref="AJ227" si="924">T227</f>
        <v>37</v>
      </c>
    </row>
    <row r="228" spans="1:39">
      <c r="A228" s="999">
        <v>45667</v>
      </c>
      <c r="B228" s="164" t="s">
        <v>442</v>
      </c>
      <c r="C228" s="164" t="s">
        <v>111</v>
      </c>
      <c r="D228" s="162" t="s">
        <v>576</v>
      </c>
      <c r="E228" s="969" t="s">
        <v>283</v>
      </c>
      <c r="F228" s="1000">
        <v>117137</v>
      </c>
      <c r="G228" s="1000"/>
      <c r="H228" s="1000">
        <v>117147</v>
      </c>
      <c r="I228" s="1000"/>
      <c r="J228" s="971">
        <f t="shared" ref="J228" si="925">H228-F228</f>
        <v>10</v>
      </c>
      <c r="K228" s="1000">
        <v>117147</v>
      </c>
      <c r="L228" s="541">
        <f t="shared" ref="L228" si="926">K228-H228</f>
        <v>0</v>
      </c>
      <c r="M228" s="1000">
        <v>117161</v>
      </c>
      <c r="N228" s="1000"/>
      <c r="O228" s="541">
        <f t="shared" ref="O228" si="927">M228-K228</f>
        <v>14</v>
      </c>
      <c r="P228" s="541">
        <f t="shared" ref="P228" si="928">M228-H228</f>
        <v>14</v>
      </c>
      <c r="Q228" s="1000">
        <v>117175</v>
      </c>
      <c r="R228" s="1000"/>
      <c r="S228" s="971">
        <f t="shared" ref="S228" si="929">Q228-M228</f>
        <v>14</v>
      </c>
      <c r="T228" s="542">
        <f t="shared" ref="T228" si="930">Q228-F228</f>
        <v>38</v>
      </c>
      <c r="U228" s="542"/>
      <c r="V228" s="541">
        <f t="shared" ref="V228" si="931">P228</f>
        <v>14</v>
      </c>
      <c r="W228" s="543">
        <f t="shared" ref="W228" si="932">T228-V228</f>
        <v>24</v>
      </c>
      <c r="X228" s="972" t="s">
        <v>553</v>
      </c>
      <c r="Y228" s="972" t="s">
        <v>554</v>
      </c>
      <c r="Z228" s="972" t="s">
        <v>29</v>
      </c>
      <c r="AA228" s="972">
        <v>2023</v>
      </c>
      <c r="AB228" s="968" t="s">
        <v>30</v>
      </c>
      <c r="AC228" s="1001">
        <v>11</v>
      </c>
      <c r="AD228" s="974">
        <f t="shared" ref="AD228" si="933">T228/AC228</f>
        <v>3.4545454545454546</v>
      </c>
      <c r="AE228" s="975">
        <v>23.45</v>
      </c>
      <c r="AF228" s="976">
        <f t="shared" ref="AF228" si="934">AD228*AE228</f>
        <v>81.009090909090901</v>
      </c>
      <c r="AG228" s="1030" t="s">
        <v>128</v>
      </c>
      <c r="AH228" s="1007">
        <f t="shared" ref="AH228" si="935">AF228</f>
        <v>81.009090909090901</v>
      </c>
      <c r="AI228" s="978">
        <f t="shared" ref="AI228" si="936">AD228</f>
        <v>3.4545454545454546</v>
      </c>
      <c r="AJ228" s="978">
        <f t="shared" ref="AJ228" si="937">T228</f>
        <v>38</v>
      </c>
    </row>
    <row r="229" spans="1:39">
      <c r="A229" s="999">
        <v>45670</v>
      </c>
      <c r="B229" s="164" t="s">
        <v>442</v>
      </c>
      <c r="C229" s="164" t="s">
        <v>111</v>
      </c>
      <c r="D229" s="162" t="s">
        <v>560</v>
      </c>
      <c r="E229" s="969" t="s">
        <v>282</v>
      </c>
      <c r="F229" s="1000">
        <v>117175</v>
      </c>
      <c r="G229" s="1000"/>
      <c r="H229" s="1000">
        <v>117189</v>
      </c>
      <c r="I229" s="1000"/>
      <c r="J229" s="971">
        <f t="shared" ref="J229" si="938">H229-F229</f>
        <v>14</v>
      </c>
      <c r="K229" s="1000">
        <v>117189</v>
      </c>
      <c r="L229" s="541">
        <f t="shared" ref="L229" si="939">K229-H229</f>
        <v>0</v>
      </c>
      <c r="M229" s="1000">
        <v>117203</v>
      </c>
      <c r="N229" s="1000"/>
      <c r="O229" s="541">
        <f t="shared" ref="O229" si="940">M229-K229</f>
        <v>14</v>
      </c>
      <c r="P229" s="541">
        <f t="shared" ref="P229" si="941">M229-H229</f>
        <v>14</v>
      </c>
      <c r="Q229" s="1000">
        <v>117213</v>
      </c>
      <c r="R229" s="1000"/>
      <c r="S229" s="971">
        <f t="shared" ref="S229" si="942">Q229-M229</f>
        <v>10</v>
      </c>
      <c r="T229" s="542">
        <f t="shared" ref="T229" si="943">Q229-F229</f>
        <v>38</v>
      </c>
      <c r="U229" s="542"/>
      <c r="V229" s="541">
        <f t="shared" ref="V229" si="944">P229</f>
        <v>14</v>
      </c>
      <c r="W229" s="543">
        <f t="shared" ref="W229" si="945">T229-V229</f>
        <v>24</v>
      </c>
      <c r="X229" s="972" t="s">
        <v>553</v>
      </c>
      <c r="Y229" s="972" t="s">
        <v>554</v>
      </c>
      <c r="Z229" s="972" t="s">
        <v>29</v>
      </c>
      <c r="AA229" s="972">
        <v>2023</v>
      </c>
      <c r="AB229" s="968" t="s">
        <v>30</v>
      </c>
      <c r="AC229" s="1001">
        <v>11</v>
      </c>
      <c r="AD229" s="974">
        <f t="shared" ref="AD229" si="946">T229/AC229</f>
        <v>3.4545454545454546</v>
      </c>
      <c r="AE229" s="975">
        <v>23.45</v>
      </c>
      <c r="AF229" s="976">
        <f t="shared" ref="AF229" si="947">AD229*AE229</f>
        <v>81.009090909090901</v>
      </c>
      <c r="AG229" s="1030" t="s">
        <v>128</v>
      </c>
      <c r="AH229" s="1007">
        <f t="shared" ref="AH229" si="948">AF229</f>
        <v>81.009090909090901</v>
      </c>
      <c r="AI229" s="978">
        <f t="shared" ref="AI229" si="949">AD229</f>
        <v>3.4545454545454546</v>
      </c>
      <c r="AJ229" s="978">
        <f t="shared" ref="AJ229" si="950">T229</f>
        <v>38</v>
      </c>
    </row>
    <row r="230" spans="1:39">
      <c r="A230" s="999">
        <v>45670</v>
      </c>
      <c r="B230" s="164" t="s">
        <v>442</v>
      </c>
      <c r="C230" s="164" t="s">
        <v>111</v>
      </c>
      <c r="D230" s="162" t="s">
        <v>576</v>
      </c>
      <c r="E230" s="969" t="s">
        <v>283</v>
      </c>
      <c r="F230" s="1000">
        <v>117213</v>
      </c>
      <c r="G230" s="1000"/>
      <c r="H230" s="1000">
        <v>117223</v>
      </c>
      <c r="I230" s="1000"/>
      <c r="J230" s="971">
        <f t="shared" ref="J230" si="951">H230-F230</f>
        <v>10</v>
      </c>
      <c r="K230" s="1000">
        <v>117223</v>
      </c>
      <c r="L230" s="541">
        <f t="shared" ref="L230" si="952">K230-H230</f>
        <v>0</v>
      </c>
      <c r="M230" s="1000">
        <v>117237</v>
      </c>
      <c r="N230" s="1000"/>
      <c r="O230" s="541">
        <f t="shared" ref="O230" si="953">M230-K230</f>
        <v>14</v>
      </c>
      <c r="P230" s="541">
        <f t="shared" ref="P230" si="954">M230-H230</f>
        <v>14</v>
      </c>
      <c r="Q230" s="1000">
        <v>117251</v>
      </c>
      <c r="R230" s="1000"/>
      <c r="S230" s="971">
        <f t="shared" ref="S230" si="955">Q230-M230</f>
        <v>14</v>
      </c>
      <c r="T230" s="542">
        <f t="shared" ref="T230" si="956">Q230-F230</f>
        <v>38</v>
      </c>
      <c r="U230" s="542"/>
      <c r="V230" s="541">
        <f t="shared" ref="V230" si="957">P230</f>
        <v>14</v>
      </c>
      <c r="W230" s="543">
        <f t="shared" ref="W230" si="958">T230-V230</f>
        <v>24</v>
      </c>
      <c r="X230" s="972" t="s">
        <v>553</v>
      </c>
      <c r="Y230" s="972" t="s">
        <v>554</v>
      </c>
      <c r="Z230" s="972" t="s">
        <v>29</v>
      </c>
      <c r="AA230" s="972">
        <v>2023</v>
      </c>
      <c r="AB230" s="968" t="s">
        <v>30</v>
      </c>
      <c r="AC230" s="1001">
        <v>11</v>
      </c>
      <c r="AD230" s="974">
        <f t="shared" ref="AD230" si="959">T230/AC230</f>
        <v>3.4545454545454546</v>
      </c>
      <c r="AE230" s="975">
        <v>23.45</v>
      </c>
      <c r="AF230" s="976">
        <f t="shared" ref="AF230" si="960">AD230*AE230</f>
        <v>81.009090909090901</v>
      </c>
      <c r="AG230" s="1030" t="s">
        <v>128</v>
      </c>
      <c r="AH230" s="1007">
        <f t="shared" ref="AH230" si="961">AF230</f>
        <v>81.009090909090901</v>
      </c>
      <c r="AI230" s="978">
        <f t="shared" ref="AI230" si="962">AD230</f>
        <v>3.4545454545454546</v>
      </c>
      <c r="AJ230" s="978">
        <f t="shared" ref="AJ230" si="963">T230</f>
        <v>38</v>
      </c>
    </row>
    <row r="231" spans="1:39">
      <c r="A231" s="999">
        <v>45671</v>
      </c>
      <c r="B231" s="164" t="s">
        <v>442</v>
      </c>
      <c r="C231" s="164" t="s">
        <v>111</v>
      </c>
      <c r="D231" s="162" t="s">
        <v>560</v>
      </c>
      <c r="E231" s="969" t="s">
        <v>282</v>
      </c>
      <c r="F231" s="1000">
        <v>117251</v>
      </c>
      <c r="G231" s="1000"/>
      <c r="H231" s="1000">
        <v>117265</v>
      </c>
      <c r="I231" s="1000"/>
      <c r="J231" s="971">
        <f t="shared" ref="J231" si="964">H231-F231</f>
        <v>14</v>
      </c>
      <c r="K231" s="1000">
        <v>117265</v>
      </c>
      <c r="L231" s="541">
        <f t="shared" ref="L231" si="965">K231-H231</f>
        <v>0</v>
      </c>
      <c r="M231" s="1000">
        <v>117279</v>
      </c>
      <c r="N231" s="1000"/>
      <c r="O231" s="541">
        <f t="shared" ref="O231" si="966">M231-K231</f>
        <v>14</v>
      </c>
      <c r="P231" s="541">
        <f t="shared" ref="P231" si="967">M231-H231</f>
        <v>14</v>
      </c>
      <c r="Q231" s="1000">
        <v>117288</v>
      </c>
      <c r="R231" s="1000"/>
      <c r="S231" s="971">
        <f t="shared" ref="S231" si="968">Q231-M231</f>
        <v>9</v>
      </c>
      <c r="T231" s="542">
        <f t="shared" ref="T231" si="969">Q231-F231</f>
        <v>37</v>
      </c>
      <c r="U231" s="542"/>
      <c r="V231" s="541">
        <f t="shared" ref="V231" si="970">P231</f>
        <v>14</v>
      </c>
      <c r="W231" s="543">
        <f t="shared" ref="W231" si="971">T231-V231</f>
        <v>23</v>
      </c>
      <c r="X231" s="972" t="s">
        <v>553</v>
      </c>
      <c r="Y231" s="972" t="s">
        <v>554</v>
      </c>
      <c r="Z231" s="972" t="s">
        <v>29</v>
      </c>
      <c r="AA231" s="972">
        <v>2023</v>
      </c>
      <c r="AB231" s="968" t="s">
        <v>30</v>
      </c>
      <c r="AC231" s="1001">
        <v>11</v>
      </c>
      <c r="AD231" s="974">
        <f t="shared" ref="AD231" si="972">T231/AC231</f>
        <v>3.3636363636363638</v>
      </c>
      <c r="AE231" s="975">
        <v>23.45</v>
      </c>
      <c r="AF231" s="976">
        <f t="shared" ref="AF231" si="973">AD231*AE231</f>
        <v>78.877272727272725</v>
      </c>
      <c r="AG231" s="1030" t="s">
        <v>128</v>
      </c>
      <c r="AH231" s="1007">
        <f t="shared" ref="AH231" si="974">AF231</f>
        <v>78.877272727272725</v>
      </c>
      <c r="AI231" s="978">
        <f t="shared" ref="AI231" si="975">AD231</f>
        <v>3.3636363636363638</v>
      </c>
      <c r="AJ231" s="978">
        <f t="shared" ref="AJ231" si="976">T231</f>
        <v>37</v>
      </c>
    </row>
    <row r="232" spans="1:39">
      <c r="A232" s="999">
        <v>45671</v>
      </c>
      <c r="B232" s="164" t="s">
        <v>442</v>
      </c>
      <c r="C232" s="164" t="s">
        <v>111</v>
      </c>
      <c r="D232" s="162" t="s">
        <v>576</v>
      </c>
      <c r="E232" s="969" t="s">
        <v>283</v>
      </c>
      <c r="F232" s="1000">
        <v>117288</v>
      </c>
      <c r="G232" s="1000"/>
      <c r="H232" s="1000">
        <v>117298</v>
      </c>
      <c r="I232" s="1000"/>
      <c r="J232" s="971">
        <f t="shared" ref="J232" si="977">H232-F232</f>
        <v>10</v>
      </c>
      <c r="K232" s="1000">
        <v>117298</v>
      </c>
      <c r="L232" s="541">
        <f t="shared" ref="L232" si="978">K232-H232</f>
        <v>0</v>
      </c>
      <c r="M232" s="1000">
        <v>117312</v>
      </c>
      <c r="N232" s="1000"/>
      <c r="O232" s="541">
        <f t="shared" ref="O232" si="979">M232-K232</f>
        <v>14</v>
      </c>
      <c r="P232" s="541">
        <f t="shared" ref="P232" si="980">M232-H232</f>
        <v>14</v>
      </c>
      <c r="Q232" s="1000">
        <v>117326</v>
      </c>
      <c r="R232" s="1000"/>
      <c r="S232" s="971">
        <f t="shared" ref="S232" si="981">Q232-M232</f>
        <v>14</v>
      </c>
      <c r="T232" s="542">
        <f t="shared" ref="T232" si="982">Q232-F232</f>
        <v>38</v>
      </c>
      <c r="U232" s="542"/>
      <c r="V232" s="541">
        <f t="shared" ref="V232" si="983">P232</f>
        <v>14</v>
      </c>
      <c r="W232" s="543">
        <f t="shared" ref="W232" si="984">T232-V232</f>
        <v>24</v>
      </c>
      <c r="X232" s="972" t="s">
        <v>553</v>
      </c>
      <c r="Y232" s="972" t="s">
        <v>554</v>
      </c>
      <c r="Z232" s="972" t="s">
        <v>29</v>
      </c>
      <c r="AA232" s="972">
        <v>2023</v>
      </c>
      <c r="AB232" s="968" t="s">
        <v>30</v>
      </c>
      <c r="AC232" s="1001">
        <v>11</v>
      </c>
      <c r="AD232" s="974">
        <f t="shared" ref="AD232" si="985">T232/AC232</f>
        <v>3.4545454545454546</v>
      </c>
      <c r="AE232" s="975">
        <v>23.45</v>
      </c>
      <c r="AF232" s="976">
        <f t="shared" ref="AF232" si="986">AD232*AE232</f>
        <v>81.009090909090901</v>
      </c>
      <c r="AG232" s="1030" t="s">
        <v>128</v>
      </c>
      <c r="AH232" s="1007">
        <f t="shared" ref="AH232" si="987">AF232</f>
        <v>81.009090909090901</v>
      </c>
      <c r="AI232" s="978">
        <f t="shared" ref="AI232" si="988">AD232</f>
        <v>3.4545454545454546</v>
      </c>
      <c r="AJ232" s="978">
        <f t="shared" ref="AJ232" si="989">T232</f>
        <v>38</v>
      </c>
      <c r="AK232" s="1132" t="s">
        <v>439</v>
      </c>
      <c r="AL232" s="1088" t="s">
        <v>440</v>
      </c>
      <c r="AM232" s="1092" t="s">
        <v>2</v>
      </c>
    </row>
    <row r="233" spans="1:39">
      <c r="A233" s="999">
        <v>45672</v>
      </c>
      <c r="B233" s="164" t="s">
        <v>442</v>
      </c>
      <c r="C233" s="164" t="s">
        <v>111</v>
      </c>
      <c r="D233" s="162" t="s">
        <v>560</v>
      </c>
      <c r="E233" s="969" t="s">
        <v>282</v>
      </c>
      <c r="F233" s="1000">
        <v>117326</v>
      </c>
      <c r="G233" s="1000"/>
      <c r="H233" s="1000">
        <v>117340</v>
      </c>
      <c r="I233" s="1000"/>
      <c r="J233" s="971">
        <f t="shared" ref="J233" si="990">H233-F233</f>
        <v>14</v>
      </c>
      <c r="K233" s="1000">
        <v>117340</v>
      </c>
      <c r="L233" s="541">
        <f t="shared" ref="L233" si="991">K233-H233</f>
        <v>0</v>
      </c>
      <c r="M233" s="1000">
        <v>117354</v>
      </c>
      <c r="N233" s="1000"/>
      <c r="O233" s="541">
        <f t="shared" ref="O233" si="992">M233-K233</f>
        <v>14</v>
      </c>
      <c r="P233" s="541">
        <f t="shared" ref="P233" si="993">M233-H233</f>
        <v>14</v>
      </c>
      <c r="Q233" s="1000">
        <v>117354</v>
      </c>
      <c r="R233" s="1000"/>
      <c r="S233" s="971">
        <f t="shared" ref="S233" si="994">Q233-M233</f>
        <v>0</v>
      </c>
      <c r="T233" s="542">
        <f t="shared" ref="T233" si="995">Q233-F233</f>
        <v>28</v>
      </c>
      <c r="U233" s="542"/>
      <c r="V233" s="541">
        <f t="shared" ref="V233" si="996">P233</f>
        <v>14</v>
      </c>
      <c r="W233" s="543">
        <f t="shared" ref="W233" si="997">T233-V233</f>
        <v>14</v>
      </c>
      <c r="X233" s="972" t="s">
        <v>553</v>
      </c>
      <c r="Y233" s="972" t="s">
        <v>554</v>
      </c>
      <c r="Z233" s="972" t="s">
        <v>29</v>
      </c>
      <c r="AA233" s="972">
        <v>2023</v>
      </c>
      <c r="AB233" s="968" t="s">
        <v>30</v>
      </c>
      <c r="AC233" s="1001">
        <v>11</v>
      </c>
      <c r="AD233" s="974">
        <f t="shared" ref="AD233" si="998">T233/AC233</f>
        <v>2.5454545454545454</v>
      </c>
      <c r="AE233" s="975">
        <v>23.45</v>
      </c>
      <c r="AF233" s="976">
        <f t="shared" ref="AF233" si="999">AD233*AE233</f>
        <v>59.690909090909088</v>
      </c>
      <c r="AG233" s="1030" t="s">
        <v>128</v>
      </c>
      <c r="AH233" s="1007">
        <f t="shared" ref="AH233" si="1000">AF233</f>
        <v>59.690909090909088</v>
      </c>
      <c r="AI233" s="978">
        <f t="shared" ref="AI233" si="1001">AD233</f>
        <v>2.5454545454545454</v>
      </c>
      <c r="AJ233" s="978">
        <f t="shared" ref="AJ233" si="1002">T233</f>
        <v>28</v>
      </c>
      <c r="AK233" s="1107">
        <f>SUM(AH226:AH233)</f>
        <v>624.62272727272716</v>
      </c>
      <c r="AL233" s="1067">
        <v>800</v>
      </c>
      <c r="AM233" s="1075">
        <v>45674</v>
      </c>
    </row>
    <row r="234" spans="1:39">
      <c r="A234" s="999">
        <v>45674</v>
      </c>
      <c r="B234" s="164" t="s">
        <v>442</v>
      </c>
      <c r="C234" s="164" t="s">
        <v>111</v>
      </c>
      <c r="D234" s="162" t="s">
        <v>610</v>
      </c>
      <c r="E234" s="969" t="s">
        <v>282</v>
      </c>
      <c r="F234" s="1000">
        <v>117354</v>
      </c>
      <c r="G234" s="1000"/>
      <c r="H234" s="1000">
        <v>117354</v>
      </c>
      <c r="I234" s="1000"/>
      <c r="J234" s="971">
        <f t="shared" ref="J234" si="1003">H234-F234</f>
        <v>0</v>
      </c>
      <c r="K234" s="1000">
        <v>117354</v>
      </c>
      <c r="L234" s="541">
        <f t="shared" ref="L234" si="1004">K234-H234</f>
        <v>0</v>
      </c>
      <c r="M234" s="1000">
        <v>117425</v>
      </c>
      <c r="N234" s="1000"/>
      <c r="O234" s="541">
        <f t="shared" ref="O234" si="1005">M234-K234</f>
        <v>71</v>
      </c>
      <c r="P234" s="541">
        <f t="shared" ref="P234" si="1006">M234-H234</f>
        <v>71</v>
      </c>
      <c r="Q234" s="1000">
        <v>117425</v>
      </c>
      <c r="R234" s="1000"/>
      <c r="S234" s="971">
        <f t="shared" ref="S234" si="1007">Q234-M234</f>
        <v>0</v>
      </c>
      <c r="T234" s="542">
        <f t="shared" ref="T234" si="1008">Q234-F234</f>
        <v>71</v>
      </c>
      <c r="U234" s="542"/>
      <c r="V234" s="541">
        <f t="shared" ref="V234" si="1009">P234</f>
        <v>71</v>
      </c>
      <c r="W234" s="543">
        <f t="shared" ref="W234" si="1010">T234-V234</f>
        <v>0</v>
      </c>
      <c r="X234" s="972" t="s">
        <v>553</v>
      </c>
      <c r="Y234" s="972" t="s">
        <v>554</v>
      </c>
      <c r="Z234" s="972" t="s">
        <v>29</v>
      </c>
      <c r="AA234" s="972">
        <v>2023</v>
      </c>
      <c r="AB234" s="968" t="s">
        <v>30</v>
      </c>
      <c r="AC234" s="1001">
        <v>11</v>
      </c>
      <c r="AD234" s="974">
        <f t="shared" ref="AD234" si="1011">T234/AC234</f>
        <v>6.4545454545454541</v>
      </c>
      <c r="AE234" s="975">
        <v>23.45</v>
      </c>
      <c r="AF234" s="976">
        <f t="shared" ref="AF234" si="1012">AD234*AE234</f>
        <v>151.3590909090909</v>
      </c>
      <c r="AG234" s="1030" t="s">
        <v>128</v>
      </c>
      <c r="AH234" s="1007">
        <f t="shared" ref="AH234" si="1013">AF234</f>
        <v>151.3590909090909</v>
      </c>
      <c r="AI234" s="978">
        <f t="shared" ref="AI234" si="1014">AD234</f>
        <v>6.4545454545454541</v>
      </c>
      <c r="AJ234" s="978">
        <f t="shared" ref="AJ234" si="1015">T234</f>
        <v>71</v>
      </c>
    </row>
    <row r="235" spans="1:39">
      <c r="A235" s="999">
        <v>45674</v>
      </c>
      <c r="B235" s="164" t="s">
        <v>442</v>
      </c>
      <c r="C235" s="164" t="s">
        <v>111</v>
      </c>
      <c r="D235" s="162" t="s">
        <v>576</v>
      </c>
      <c r="E235" s="969" t="s">
        <v>283</v>
      </c>
      <c r="F235" s="1000">
        <v>117425</v>
      </c>
      <c r="G235" s="1000"/>
      <c r="H235" s="1000">
        <v>117435</v>
      </c>
      <c r="I235" s="1000"/>
      <c r="J235" s="971">
        <f t="shared" ref="J235" si="1016">H235-F235</f>
        <v>10</v>
      </c>
      <c r="K235" s="1000">
        <v>117435</v>
      </c>
      <c r="L235" s="541">
        <f t="shared" ref="L235" si="1017">K235-H235</f>
        <v>0</v>
      </c>
      <c r="M235" s="1000">
        <v>117449</v>
      </c>
      <c r="N235" s="1000"/>
      <c r="O235" s="541">
        <f t="shared" ref="O235" si="1018">M235-K235</f>
        <v>14</v>
      </c>
      <c r="P235" s="541">
        <f t="shared" ref="P235" si="1019">M235-H235</f>
        <v>14</v>
      </c>
      <c r="Q235" s="1000">
        <v>117462</v>
      </c>
      <c r="R235" s="1000"/>
      <c r="S235" s="971">
        <f t="shared" ref="S235" si="1020">Q235-M235</f>
        <v>13</v>
      </c>
      <c r="T235" s="542">
        <f t="shared" ref="T235" si="1021">Q235-F235</f>
        <v>37</v>
      </c>
      <c r="U235" s="542"/>
      <c r="V235" s="541">
        <f t="shared" ref="V235" si="1022">P235</f>
        <v>14</v>
      </c>
      <c r="W235" s="543">
        <f t="shared" ref="W235" si="1023">T235-V235</f>
        <v>23</v>
      </c>
      <c r="X235" s="972" t="s">
        <v>553</v>
      </c>
      <c r="Y235" s="972" t="s">
        <v>554</v>
      </c>
      <c r="Z235" s="972" t="s">
        <v>29</v>
      </c>
      <c r="AA235" s="972">
        <v>2023</v>
      </c>
      <c r="AB235" s="968" t="s">
        <v>30</v>
      </c>
      <c r="AC235" s="1001">
        <v>11</v>
      </c>
      <c r="AD235" s="974">
        <f t="shared" ref="AD235" si="1024">T235/AC235</f>
        <v>3.3636363636363638</v>
      </c>
      <c r="AE235" s="975">
        <v>23.45</v>
      </c>
      <c r="AF235" s="976">
        <f t="shared" ref="AF235" si="1025">AD235*AE235</f>
        <v>78.877272727272725</v>
      </c>
      <c r="AG235" s="1030" t="s">
        <v>128</v>
      </c>
      <c r="AH235" s="1007">
        <f t="shared" ref="AH235" si="1026">AF235</f>
        <v>78.877272727272725</v>
      </c>
      <c r="AI235" s="978">
        <f t="shared" ref="AI235" si="1027">AD235</f>
        <v>3.3636363636363638</v>
      </c>
      <c r="AJ235" s="978">
        <f t="shared" ref="AJ235" si="1028">T235</f>
        <v>37</v>
      </c>
    </row>
    <row r="236" spans="1:39">
      <c r="A236" s="999">
        <v>45677</v>
      </c>
      <c r="B236" s="164" t="s">
        <v>442</v>
      </c>
      <c r="C236" s="164" t="s">
        <v>111</v>
      </c>
      <c r="D236" s="162" t="s">
        <v>560</v>
      </c>
      <c r="E236" s="969" t="s">
        <v>282</v>
      </c>
      <c r="F236" s="1000">
        <v>117462</v>
      </c>
      <c r="G236" s="1000"/>
      <c r="H236" s="1000">
        <v>117476</v>
      </c>
      <c r="I236" s="1000"/>
      <c r="J236" s="971">
        <f t="shared" ref="J236" si="1029">H236-F236</f>
        <v>14</v>
      </c>
      <c r="K236" s="1000">
        <v>117476</v>
      </c>
      <c r="L236" s="541">
        <f t="shared" ref="L236" si="1030">K236-H236</f>
        <v>0</v>
      </c>
      <c r="M236" s="1000">
        <v>117490</v>
      </c>
      <c r="N236" s="1000"/>
      <c r="O236" s="541">
        <f t="shared" ref="O236" si="1031">M236-K236</f>
        <v>14</v>
      </c>
      <c r="P236" s="541">
        <f t="shared" ref="P236" si="1032">M236-H236</f>
        <v>14</v>
      </c>
      <c r="Q236" s="1000">
        <v>117500</v>
      </c>
      <c r="R236" s="1000"/>
      <c r="S236" s="971">
        <f t="shared" ref="S236" si="1033">Q236-M236</f>
        <v>10</v>
      </c>
      <c r="T236" s="542">
        <f t="shared" ref="T236" si="1034">Q236-F236</f>
        <v>38</v>
      </c>
      <c r="U236" s="542"/>
      <c r="V236" s="541">
        <f t="shared" ref="V236" si="1035">P236</f>
        <v>14</v>
      </c>
      <c r="W236" s="543">
        <f t="shared" ref="W236" si="1036">T236-V236</f>
        <v>24</v>
      </c>
      <c r="X236" s="972" t="s">
        <v>553</v>
      </c>
      <c r="Y236" s="972" t="s">
        <v>554</v>
      </c>
      <c r="Z236" s="972" t="s">
        <v>29</v>
      </c>
      <c r="AA236" s="972">
        <v>2023</v>
      </c>
      <c r="AB236" s="968" t="s">
        <v>30</v>
      </c>
      <c r="AC236" s="1001">
        <v>11</v>
      </c>
      <c r="AD236" s="974">
        <f t="shared" ref="AD236" si="1037">T236/AC236</f>
        <v>3.4545454545454546</v>
      </c>
      <c r="AE236" s="975">
        <v>23.45</v>
      </c>
      <c r="AF236" s="976">
        <f t="shared" ref="AF236" si="1038">AD236*AE236</f>
        <v>81.009090909090901</v>
      </c>
      <c r="AG236" s="1030" t="s">
        <v>128</v>
      </c>
      <c r="AH236" s="1007">
        <f t="shared" ref="AH236" si="1039">AF236</f>
        <v>81.009090909090901</v>
      </c>
      <c r="AI236" s="978">
        <f t="shared" ref="AI236" si="1040">AD236</f>
        <v>3.4545454545454546</v>
      </c>
      <c r="AJ236" s="978">
        <f t="shared" ref="AJ236" si="1041">T236</f>
        <v>38</v>
      </c>
    </row>
    <row r="237" spans="1:39">
      <c r="A237" s="999">
        <v>45677</v>
      </c>
      <c r="B237" s="164" t="s">
        <v>442</v>
      </c>
      <c r="C237" s="164" t="s">
        <v>111</v>
      </c>
      <c r="D237" s="162" t="s">
        <v>576</v>
      </c>
      <c r="E237" s="969" t="s">
        <v>283</v>
      </c>
      <c r="F237" s="1000">
        <v>117500</v>
      </c>
      <c r="G237" s="1000"/>
      <c r="H237" s="1000">
        <v>117510</v>
      </c>
      <c r="I237" s="1000"/>
      <c r="J237" s="971">
        <f t="shared" ref="J237" si="1042">H237-F237</f>
        <v>10</v>
      </c>
      <c r="K237" s="1000">
        <v>117510</v>
      </c>
      <c r="L237" s="541">
        <f t="shared" ref="L237" si="1043">K237-H237</f>
        <v>0</v>
      </c>
      <c r="M237" s="1000">
        <v>117524</v>
      </c>
      <c r="N237" s="1000"/>
      <c r="O237" s="541">
        <f t="shared" ref="O237" si="1044">M237-K237</f>
        <v>14</v>
      </c>
      <c r="P237" s="541">
        <f t="shared" ref="P237" si="1045">M237-H237</f>
        <v>14</v>
      </c>
      <c r="Q237" s="1000">
        <v>117538</v>
      </c>
      <c r="R237" s="1000"/>
      <c r="S237" s="971">
        <f t="shared" ref="S237" si="1046">Q237-M237</f>
        <v>14</v>
      </c>
      <c r="T237" s="542">
        <f t="shared" ref="T237" si="1047">Q237-F237</f>
        <v>38</v>
      </c>
      <c r="U237" s="542"/>
      <c r="V237" s="541">
        <f t="shared" ref="V237" si="1048">P237</f>
        <v>14</v>
      </c>
      <c r="W237" s="543">
        <f t="shared" ref="W237" si="1049">T237-V237</f>
        <v>24</v>
      </c>
      <c r="X237" s="972" t="s">
        <v>553</v>
      </c>
      <c r="Y237" s="972" t="s">
        <v>554</v>
      </c>
      <c r="Z237" s="972" t="s">
        <v>29</v>
      </c>
      <c r="AA237" s="972">
        <v>2023</v>
      </c>
      <c r="AB237" s="968" t="s">
        <v>30</v>
      </c>
      <c r="AC237" s="1001">
        <v>11</v>
      </c>
      <c r="AD237" s="974">
        <f t="shared" ref="AD237" si="1050">T237/AC237</f>
        <v>3.4545454545454546</v>
      </c>
      <c r="AE237" s="975">
        <v>23.45</v>
      </c>
      <c r="AF237" s="976">
        <f t="shared" ref="AF237" si="1051">AD237*AE237</f>
        <v>81.009090909090901</v>
      </c>
      <c r="AG237" s="1030" t="s">
        <v>128</v>
      </c>
      <c r="AH237" s="1007">
        <f t="shared" ref="AH237" si="1052">AF237</f>
        <v>81.009090909090901</v>
      </c>
      <c r="AI237" s="978">
        <f t="shared" ref="AI237" si="1053">AD237</f>
        <v>3.4545454545454546</v>
      </c>
      <c r="AJ237" s="978">
        <f t="shared" ref="AJ237" si="1054">T237</f>
        <v>38</v>
      </c>
    </row>
    <row r="238" spans="1:39">
      <c r="A238" s="999">
        <v>45678</v>
      </c>
      <c r="B238" s="164" t="s">
        <v>442</v>
      </c>
      <c r="C238" s="164" t="s">
        <v>111</v>
      </c>
      <c r="D238" s="162" t="s">
        <v>560</v>
      </c>
      <c r="E238" s="969" t="s">
        <v>282</v>
      </c>
      <c r="F238" s="1000">
        <v>117538</v>
      </c>
      <c r="G238" s="1000"/>
      <c r="H238" s="1000">
        <v>117552</v>
      </c>
      <c r="I238" s="1000"/>
      <c r="J238" s="971">
        <f t="shared" ref="J238" si="1055">H238-F238</f>
        <v>14</v>
      </c>
      <c r="K238" s="1000">
        <v>117552</v>
      </c>
      <c r="L238" s="541">
        <f t="shared" ref="L238" si="1056">K238-H238</f>
        <v>0</v>
      </c>
      <c r="M238" s="1000">
        <v>117566</v>
      </c>
      <c r="N238" s="1000"/>
      <c r="O238" s="541">
        <f t="shared" ref="O238" si="1057">M238-K238</f>
        <v>14</v>
      </c>
      <c r="P238" s="541">
        <f t="shared" ref="P238" si="1058">M238-H238</f>
        <v>14</v>
      </c>
      <c r="Q238" s="1000">
        <v>117576</v>
      </c>
      <c r="R238" s="1000"/>
      <c r="S238" s="971">
        <f t="shared" ref="S238" si="1059">Q238-M238</f>
        <v>10</v>
      </c>
      <c r="T238" s="542">
        <f t="shared" ref="T238" si="1060">Q238-F238</f>
        <v>38</v>
      </c>
      <c r="U238" s="542"/>
      <c r="V238" s="541">
        <f t="shared" ref="V238" si="1061">P238</f>
        <v>14</v>
      </c>
      <c r="W238" s="543">
        <f t="shared" ref="W238" si="1062">T238-V238</f>
        <v>24</v>
      </c>
      <c r="X238" s="972" t="s">
        <v>553</v>
      </c>
      <c r="Y238" s="972" t="s">
        <v>554</v>
      </c>
      <c r="Z238" s="972" t="s">
        <v>29</v>
      </c>
      <c r="AA238" s="972">
        <v>2023</v>
      </c>
      <c r="AB238" s="968" t="s">
        <v>30</v>
      </c>
      <c r="AC238" s="1001">
        <v>11</v>
      </c>
      <c r="AD238" s="974">
        <f t="shared" ref="AD238" si="1063">T238/AC238</f>
        <v>3.4545454545454546</v>
      </c>
      <c r="AE238" s="975">
        <v>23.45</v>
      </c>
      <c r="AF238" s="976">
        <f t="shared" ref="AF238" si="1064">AD238*AE238</f>
        <v>81.009090909090901</v>
      </c>
      <c r="AG238" s="1030" t="s">
        <v>128</v>
      </c>
      <c r="AH238" s="1007">
        <f t="shared" ref="AH238" si="1065">AF238</f>
        <v>81.009090909090901</v>
      </c>
      <c r="AI238" s="978">
        <f t="shared" ref="AI238" si="1066">AD238</f>
        <v>3.4545454545454546</v>
      </c>
      <c r="AJ238" s="978">
        <f t="shared" ref="AJ238" si="1067">T238</f>
        <v>38</v>
      </c>
    </row>
    <row r="239" spans="1:39">
      <c r="A239" s="999">
        <v>45678</v>
      </c>
      <c r="B239" s="164" t="s">
        <v>442</v>
      </c>
      <c r="C239" s="164" t="s">
        <v>111</v>
      </c>
      <c r="D239" s="162" t="s">
        <v>576</v>
      </c>
      <c r="E239" s="969" t="s">
        <v>283</v>
      </c>
      <c r="F239" s="1000">
        <v>117576</v>
      </c>
      <c r="G239" s="1000"/>
      <c r="H239" s="1000">
        <v>117586</v>
      </c>
      <c r="I239" s="1000"/>
      <c r="J239" s="971">
        <f t="shared" ref="J239" si="1068">H239-F239</f>
        <v>10</v>
      </c>
      <c r="K239" s="1000">
        <v>117586</v>
      </c>
      <c r="L239" s="541">
        <f t="shared" ref="L239" si="1069">K239-H239</f>
        <v>0</v>
      </c>
      <c r="M239" s="1000">
        <v>117600</v>
      </c>
      <c r="N239" s="1000"/>
      <c r="O239" s="541">
        <f t="shared" ref="O239" si="1070">M239-K239</f>
        <v>14</v>
      </c>
      <c r="P239" s="541">
        <f t="shared" ref="P239" si="1071">M239-H239</f>
        <v>14</v>
      </c>
      <c r="Q239" s="1000">
        <v>117612</v>
      </c>
      <c r="R239" s="1000"/>
      <c r="S239" s="971">
        <f t="shared" ref="S239" si="1072">Q239-M239</f>
        <v>12</v>
      </c>
      <c r="T239" s="542">
        <f t="shared" ref="T239" si="1073">Q239-F239</f>
        <v>36</v>
      </c>
      <c r="U239" s="542"/>
      <c r="V239" s="541">
        <f t="shared" ref="V239" si="1074">P239</f>
        <v>14</v>
      </c>
      <c r="W239" s="543">
        <f t="shared" ref="W239" si="1075">T239-V239</f>
        <v>22</v>
      </c>
      <c r="X239" s="972" t="s">
        <v>553</v>
      </c>
      <c r="Y239" s="972" t="s">
        <v>554</v>
      </c>
      <c r="Z239" s="972" t="s">
        <v>29</v>
      </c>
      <c r="AA239" s="972">
        <v>2023</v>
      </c>
      <c r="AB239" s="968" t="s">
        <v>30</v>
      </c>
      <c r="AC239" s="1001">
        <v>11</v>
      </c>
      <c r="AD239" s="974">
        <f t="shared" ref="AD239" si="1076">T239/AC239</f>
        <v>3.2727272727272729</v>
      </c>
      <c r="AE239" s="975">
        <v>23.45</v>
      </c>
      <c r="AF239" s="976">
        <f t="shared" ref="AF239" si="1077">AD239*AE239</f>
        <v>76.74545454545455</v>
      </c>
      <c r="AG239" s="1030" t="s">
        <v>128</v>
      </c>
      <c r="AH239" s="1007">
        <f t="shared" ref="AH239" si="1078">AF239</f>
        <v>76.74545454545455</v>
      </c>
      <c r="AI239" s="978">
        <f t="shared" ref="AI239" si="1079">AD239</f>
        <v>3.2727272727272729</v>
      </c>
      <c r="AJ239" s="978">
        <f t="shared" ref="AJ239" si="1080">T239</f>
        <v>36</v>
      </c>
    </row>
    <row r="240" spans="1:39">
      <c r="A240" s="999">
        <v>45679</v>
      </c>
      <c r="B240" s="164" t="s">
        <v>442</v>
      </c>
      <c r="C240" s="164" t="s">
        <v>111</v>
      </c>
      <c r="D240" s="162" t="s">
        <v>560</v>
      </c>
      <c r="E240" s="969" t="s">
        <v>282</v>
      </c>
      <c r="F240" s="1000">
        <v>117612</v>
      </c>
      <c r="G240" s="1000"/>
      <c r="H240" s="1000">
        <v>117626</v>
      </c>
      <c r="I240" s="1000"/>
      <c r="J240" s="971">
        <f t="shared" ref="J240" si="1081">H240-F240</f>
        <v>14</v>
      </c>
      <c r="K240" s="1000">
        <v>117626</v>
      </c>
      <c r="L240" s="541">
        <f t="shared" ref="L240" si="1082">K240-H240</f>
        <v>0</v>
      </c>
      <c r="M240" s="1000">
        <v>117640</v>
      </c>
      <c r="N240" s="1000"/>
      <c r="O240" s="541">
        <f t="shared" ref="O240" si="1083">M240-K240</f>
        <v>14</v>
      </c>
      <c r="P240" s="541">
        <f t="shared" ref="P240" si="1084">M240-H240</f>
        <v>14</v>
      </c>
      <c r="Q240" s="1000">
        <v>117640</v>
      </c>
      <c r="R240" s="1000"/>
      <c r="S240" s="971">
        <f t="shared" ref="S240" si="1085">Q240-M240</f>
        <v>0</v>
      </c>
      <c r="T240" s="542">
        <f t="shared" ref="T240" si="1086">Q240-F240</f>
        <v>28</v>
      </c>
      <c r="U240" s="542"/>
      <c r="V240" s="541">
        <f t="shared" ref="V240" si="1087">P240</f>
        <v>14</v>
      </c>
      <c r="W240" s="543">
        <f t="shared" ref="W240" si="1088">T240-V240</f>
        <v>14</v>
      </c>
      <c r="X240" s="972" t="s">
        <v>553</v>
      </c>
      <c r="Y240" s="972" t="s">
        <v>554</v>
      </c>
      <c r="Z240" s="972" t="s">
        <v>29</v>
      </c>
      <c r="AA240" s="972">
        <v>2023</v>
      </c>
      <c r="AB240" s="968" t="s">
        <v>30</v>
      </c>
      <c r="AC240" s="1001">
        <v>11</v>
      </c>
      <c r="AD240" s="974">
        <f t="shared" ref="AD240" si="1089">T240/AC240</f>
        <v>2.5454545454545454</v>
      </c>
      <c r="AE240" s="975">
        <v>23.45</v>
      </c>
      <c r="AF240" s="976">
        <f t="shared" ref="AF240" si="1090">AD240*AE240</f>
        <v>59.690909090909088</v>
      </c>
      <c r="AG240" s="1030" t="s">
        <v>128</v>
      </c>
      <c r="AH240" s="1007">
        <f t="shared" ref="AH240" si="1091">AF240</f>
        <v>59.690909090909088</v>
      </c>
      <c r="AI240" s="978">
        <f t="shared" ref="AI240" si="1092">AD240</f>
        <v>2.5454545454545454</v>
      </c>
      <c r="AJ240" s="978">
        <f t="shared" ref="AJ240" si="1093">T240</f>
        <v>28</v>
      </c>
    </row>
    <row r="241" spans="1:39">
      <c r="A241" s="999">
        <v>45679</v>
      </c>
      <c r="B241" s="164" t="s">
        <v>442</v>
      </c>
      <c r="C241" s="164" t="s">
        <v>111</v>
      </c>
      <c r="D241" s="162" t="s">
        <v>576</v>
      </c>
      <c r="E241" s="969" t="s">
        <v>283</v>
      </c>
      <c r="F241" s="1000">
        <v>117650</v>
      </c>
      <c r="G241" s="1000"/>
      <c r="H241" s="1000">
        <v>117660</v>
      </c>
      <c r="I241" s="1000"/>
      <c r="J241" s="971">
        <f t="shared" ref="J241" si="1094">H241-F241</f>
        <v>10</v>
      </c>
      <c r="K241" s="1000">
        <v>117660</v>
      </c>
      <c r="L241" s="541">
        <f t="shared" ref="L241" si="1095">K241-H241</f>
        <v>0</v>
      </c>
      <c r="M241" s="1000">
        <v>117674</v>
      </c>
      <c r="N241" s="1000"/>
      <c r="O241" s="541">
        <f t="shared" ref="O241" si="1096">M241-K241</f>
        <v>14</v>
      </c>
      <c r="P241" s="541">
        <f t="shared" ref="P241" si="1097">M241-H241</f>
        <v>14</v>
      </c>
      <c r="Q241" s="1000">
        <v>117688</v>
      </c>
      <c r="R241" s="1000"/>
      <c r="S241" s="971">
        <f t="shared" ref="S241" si="1098">Q241-M241</f>
        <v>14</v>
      </c>
      <c r="T241" s="542">
        <f t="shared" ref="T241" si="1099">Q241-F241</f>
        <v>38</v>
      </c>
      <c r="U241" s="542"/>
      <c r="V241" s="541">
        <f t="shared" ref="V241" si="1100">P241</f>
        <v>14</v>
      </c>
      <c r="W241" s="543">
        <f t="shared" ref="W241" si="1101">T241-V241</f>
        <v>24</v>
      </c>
      <c r="X241" s="972" t="s">
        <v>553</v>
      </c>
      <c r="Y241" s="972" t="s">
        <v>554</v>
      </c>
      <c r="Z241" s="972" t="s">
        <v>29</v>
      </c>
      <c r="AA241" s="972">
        <v>2023</v>
      </c>
      <c r="AB241" s="968" t="s">
        <v>30</v>
      </c>
      <c r="AC241" s="1001">
        <v>11</v>
      </c>
      <c r="AD241" s="974">
        <f t="shared" ref="AD241" si="1102">T241/AC241</f>
        <v>3.4545454545454546</v>
      </c>
      <c r="AE241" s="975">
        <v>23.45</v>
      </c>
      <c r="AF241" s="976">
        <f t="shared" ref="AF241" si="1103">AD241*AE241</f>
        <v>81.009090909090901</v>
      </c>
      <c r="AG241" s="1030" t="s">
        <v>128</v>
      </c>
      <c r="AH241" s="1007">
        <f t="shared" ref="AH241" si="1104">AF241</f>
        <v>81.009090909090901</v>
      </c>
      <c r="AI241" s="978">
        <f t="shared" ref="AI241" si="1105">AD241</f>
        <v>3.4545454545454546</v>
      </c>
      <c r="AJ241" s="978">
        <f t="shared" ref="AJ241" si="1106">T241</f>
        <v>38</v>
      </c>
    </row>
    <row r="242" spans="1:39">
      <c r="A242" s="999">
        <v>45680</v>
      </c>
      <c r="B242" s="164" t="s">
        <v>442</v>
      </c>
      <c r="C242" s="164" t="s">
        <v>111</v>
      </c>
      <c r="D242" s="162" t="s">
        <v>560</v>
      </c>
      <c r="E242" s="969" t="s">
        <v>282</v>
      </c>
      <c r="F242" s="1000">
        <v>117688</v>
      </c>
      <c r="G242" s="1000"/>
      <c r="H242" s="1000">
        <v>117702</v>
      </c>
      <c r="I242" s="1000"/>
      <c r="J242" s="971">
        <f t="shared" ref="J242" si="1107">H242-F242</f>
        <v>14</v>
      </c>
      <c r="K242" s="1000">
        <v>117702</v>
      </c>
      <c r="L242" s="541">
        <f t="shared" ref="L242" si="1108">K242-H242</f>
        <v>0</v>
      </c>
      <c r="M242" s="1000">
        <v>117716</v>
      </c>
      <c r="N242" s="1000"/>
      <c r="O242" s="541">
        <f t="shared" ref="O242" si="1109">M242-K242</f>
        <v>14</v>
      </c>
      <c r="P242" s="541">
        <f t="shared" ref="P242" si="1110">M242-H242</f>
        <v>14</v>
      </c>
      <c r="Q242" s="1000">
        <v>117726</v>
      </c>
      <c r="R242" s="1000"/>
      <c r="S242" s="971">
        <f t="shared" ref="S242" si="1111">Q242-M242</f>
        <v>10</v>
      </c>
      <c r="T242" s="542">
        <f t="shared" ref="T242" si="1112">Q242-F242</f>
        <v>38</v>
      </c>
      <c r="U242" s="542"/>
      <c r="V242" s="541">
        <f t="shared" ref="V242" si="1113">P242</f>
        <v>14</v>
      </c>
      <c r="W242" s="543">
        <f t="shared" ref="W242" si="1114">T242-V242</f>
        <v>24</v>
      </c>
      <c r="X242" s="972" t="s">
        <v>553</v>
      </c>
      <c r="Y242" s="972" t="s">
        <v>554</v>
      </c>
      <c r="Z242" s="972" t="s">
        <v>29</v>
      </c>
      <c r="AA242" s="972">
        <v>2023</v>
      </c>
      <c r="AB242" s="968" t="s">
        <v>30</v>
      </c>
      <c r="AC242" s="1001">
        <v>11</v>
      </c>
      <c r="AD242" s="974">
        <f t="shared" ref="AD242" si="1115">T242/AC242</f>
        <v>3.4545454545454546</v>
      </c>
      <c r="AE242" s="975">
        <v>23.45</v>
      </c>
      <c r="AF242" s="976">
        <f t="shared" ref="AF242" si="1116">AD242*AE242</f>
        <v>81.009090909090901</v>
      </c>
      <c r="AG242" s="1030" t="s">
        <v>128</v>
      </c>
      <c r="AH242" s="1007">
        <f t="shared" ref="AH242" si="1117">AF242</f>
        <v>81.009090909090901</v>
      </c>
      <c r="AI242" s="978">
        <f t="shared" ref="AI242" si="1118">AD242</f>
        <v>3.4545454545454546</v>
      </c>
      <c r="AJ242" s="978">
        <f t="shared" ref="AJ242" si="1119">T242</f>
        <v>38</v>
      </c>
    </row>
    <row r="243" spans="1:39">
      <c r="A243" s="999">
        <v>45680</v>
      </c>
      <c r="B243" s="164" t="s">
        <v>442</v>
      </c>
      <c r="C243" s="164" t="s">
        <v>111</v>
      </c>
      <c r="D243" s="162" t="s">
        <v>576</v>
      </c>
      <c r="E243" s="969" t="s">
        <v>283</v>
      </c>
      <c r="F243" s="1000">
        <v>117726</v>
      </c>
      <c r="G243" s="1000"/>
      <c r="H243" s="1000">
        <v>117736</v>
      </c>
      <c r="I243" s="1000"/>
      <c r="J243" s="971">
        <f t="shared" ref="J243" si="1120">H243-F243</f>
        <v>10</v>
      </c>
      <c r="K243" s="1000">
        <v>117736</v>
      </c>
      <c r="L243" s="541">
        <f t="shared" ref="L243" si="1121">K243-H243</f>
        <v>0</v>
      </c>
      <c r="M243" s="1000">
        <v>117750</v>
      </c>
      <c r="N243" s="1000"/>
      <c r="O243" s="541">
        <f t="shared" ref="O243" si="1122">M243-K243</f>
        <v>14</v>
      </c>
      <c r="P243" s="541">
        <f t="shared" ref="P243" si="1123">M243-H243</f>
        <v>14</v>
      </c>
      <c r="Q243" s="1000">
        <v>117764</v>
      </c>
      <c r="R243" s="1000"/>
      <c r="S243" s="971">
        <f t="shared" ref="S243" si="1124">Q243-M243</f>
        <v>14</v>
      </c>
      <c r="T243" s="542">
        <f t="shared" ref="T243" si="1125">Q243-F243</f>
        <v>38</v>
      </c>
      <c r="U243" s="542"/>
      <c r="V243" s="541">
        <f t="shared" ref="V243" si="1126">P243</f>
        <v>14</v>
      </c>
      <c r="W243" s="543">
        <f t="shared" ref="W243" si="1127">T243-V243</f>
        <v>24</v>
      </c>
      <c r="X243" s="972" t="s">
        <v>553</v>
      </c>
      <c r="Y243" s="972" t="s">
        <v>554</v>
      </c>
      <c r="Z243" s="972" t="s">
        <v>29</v>
      </c>
      <c r="AA243" s="972">
        <v>2023</v>
      </c>
      <c r="AB243" s="968" t="s">
        <v>30</v>
      </c>
      <c r="AC243" s="1001">
        <v>11</v>
      </c>
      <c r="AD243" s="974">
        <f t="shared" ref="AD243" si="1128">T243/AC243</f>
        <v>3.4545454545454546</v>
      </c>
      <c r="AE243" s="975">
        <v>23.45</v>
      </c>
      <c r="AF243" s="976">
        <f t="shared" ref="AF243" si="1129">AD243*AE243</f>
        <v>81.009090909090901</v>
      </c>
      <c r="AG243" s="1030" t="s">
        <v>128</v>
      </c>
      <c r="AH243" s="1007">
        <f t="shared" ref="AH243" si="1130">AF243</f>
        <v>81.009090909090901</v>
      </c>
      <c r="AI243" s="978">
        <f t="shared" ref="AI243" si="1131">AD243</f>
        <v>3.4545454545454546</v>
      </c>
      <c r="AJ243" s="978">
        <f t="shared" ref="AJ243" si="1132">T243</f>
        <v>38</v>
      </c>
      <c r="AK243" s="1132" t="s">
        <v>439</v>
      </c>
      <c r="AL243" s="1088" t="s">
        <v>440</v>
      </c>
      <c r="AM243" s="1092" t="s">
        <v>2</v>
      </c>
    </row>
    <row r="244" spans="1:39">
      <c r="A244" s="999">
        <v>45681</v>
      </c>
      <c r="B244" s="164" t="s">
        <v>442</v>
      </c>
      <c r="C244" s="164" t="s">
        <v>111</v>
      </c>
      <c r="D244" s="162" t="s">
        <v>560</v>
      </c>
      <c r="E244" s="969" t="s">
        <v>282</v>
      </c>
      <c r="F244" s="1000">
        <v>117764</v>
      </c>
      <c r="G244" s="1000"/>
      <c r="H244" s="1000">
        <v>117778</v>
      </c>
      <c r="I244" s="1000"/>
      <c r="J244" s="971">
        <f t="shared" ref="J244" si="1133">H244-F244</f>
        <v>14</v>
      </c>
      <c r="K244" s="1000">
        <v>117778</v>
      </c>
      <c r="L244" s="541">
        <f t="shared" ref="L244" si="1134">K244-H244</f>
        <v>0</v>
      </c>
      <c r="M244" s="1000">
        <v>117792</v>
      </c>
      <c r="N244" s="1000"/>
      <c r="O244" s="541">
        <f t="shared" ref="O244" si="1135">M244-K244</f>
        <v>14</v>
      </c>
      <c r="P244" s="541">
        <f t="shared" ref="P244" si="1136">M244-H244</f>
        <v>14</v>
      </c>
      <c r="Q244" s="1000">
        <v>117802</v>
      </c>
      <c r="R244" s="1000"/>
      <c r="S244" s="971">
        <f t="shared" ref="S244" si="1137">Q244-M244</f>
        <v>10</v>
      </c>
      <c r="T244" s="542">
        <f t="shared" ref="T244" si="1138">Q244-F244</f>
        <v>38</v>
      </c>
      <c r="U244" s="542"/>
      <c r="V244" s="541">
        <f t="shared" ref="V244" si="1139">P244</f>
        <v>14</v>
      </c>
      <c r="W244" s="543">
        <f t="shared" ref="W244" si="1140">T244-V244</f>
        <v>24</v>
      </c>
      <c r="X244" s="972" t="s">
        <v>553</v>
      </c>
      <c r="Y244" s="972" t="s">
        <v>554</v>
      </c>
      <c r="Z244" s="972" t="s">
        <v>29</v>
      </c>
      <c r="AA244" s="972">
        <v>2023</v>
      </c>
      <c r="AB244" s="968" t="s">
        <v>30</v>
      </c>
      <c r="AC244" s="1001">
        <v>11</v>
      </c>
      <c r="AD244" s="974">
        <f t="shared" ref="AD244" si="1141">T244/AC244</f>
        <v>3.4545454545454546</v>
      </c>
      <c r="AE244" s="975">
        <v>23.45</v>
      </c>
      <c r="AF244" s="976">
        <f t="shared" ref="AF244" si="1142">AD244*AE244</f>
        <v>81.009090909090901</v>
      </c>
      <c r="AG244" s="1030" t="s">
        <v>128</v>
      </c>
      <c r="AH244" s="1007">
        <f t="shared" ref="AH244" si="1143">AF244</f>
        <v>81.009090909090901</v>
      </c>
      <c r="AI244" s="978">
        <f t="shared" ref="AI244" si="1144">AD244</f>
        <v>3.4545454545454546</v>
      </c>
      <c r="AJ244" s="978">
        <f t="shared" ref="AJ244" si="1145">T244</f>
        <v>38</v>
      </c>
      <c r="AK244" s="1107">
        <f>SUM(AH234:AH244)</f>
        <v>933.73636363636365</v>
      </c>
      <c r="AL244" s="1067">
        <v>800</v>
      </c>
      <c r="AM244" s="1075">
        <v>45681</v>
      </c>
    </row>
    <row r="245" spans="1:39">
      <c r="A245" s="999">
        <v>45681</v>
      </c>
      <c r="B245" s="164" t="s">
        <v>442</v>
      </c>
      <c r="C245" s="164" t="s">
        <v>111</v>
      </c>
      <c r="D245" s="162" t="s">
        <v>576</v>
      </c>
      <c r="E245" s="969" t="s">
        <v>283</v>
      </c>
      <c r="F245" s="1000">
        <v>117802</v>
      </c>
      <c r="G245" s="1000"/>
      <c r="H245" s="1000">
        <v>117816</v>
      </c>
      <c r="I245" s="1000"/>
      <c r="J245" s="971">
        <f t="shared" ref="J245" si="1146">H245-F245</f>
        <v>14</v>
      </c>
      <c r="K245" s="1000">
        <v>117816</v>
      </c>
      <c r="L245" s="541">
        <f t="shared" ref="L245" si="1147">K245-H245</f>
        <v>0</v>
      </c>
      <c r="M245" s="1000">
        <v>117829</v>
      </c>
      <c r="N245" s="1000"/>
      <c r="O245" s="541">
        <f t="shared" ref="O245" si="1148">M245-K245</f>
        <v>13</v>
      </c>
      <c r="P245" s="541">
        <f t="shared" ref="P245" si="1149">M245-H245</f>
        <v>13</v>
      </c>
      <c r="Q245" s="1000">
        <v>117839</v>
      </c>
      <c r="R245" s="1000"/>
      <c r="S245" s="971">
        <f t="shared" ref="S245" si="1150">Q245-M245</f>
        <v>10</v>
      </c>
      <c r="T245" s="542">
        <f t="shared" ref="T245" si="1151">Q245-F245</f>
        <v>37</v>
      </c>
      <c r="U245" s="542"/>
      <c r="V245" s="541">
        <f t="shared" ref="V245" si="1152">P245</f>
        <v>13</v>
      </c>
      <c r="W245" s="543">
        <f t="shared" ref="W245" si="1153">T245-V245</f>
        <v>24</v>
      </c>
      <c r="X245" s="972" t="s">
        <v>553</v>
      </c>
      <c r="Y245" s="972" t="s">
        <v>554</v>
      </c>
      <c r="Z245" s="972" t="s">
        <v>29</v>
      </c>
      <c r="AA245" s="972">
        <v>2023</v>
      </c>
      <c r="AB245" s="968" t="s">
        <v>30</v>
      </c>
      <c r="AC245" s="1001">
        <v>11</v>
      </c>
      <c r="AD245" s="974">
        <f t="shared" ref="AD245" si="1154">T245/AC245</f>
        <v>3.3636363636363638</v>
      </c>
      <c r="AE245" s="975">
        <v>23.45</v>
      </c>
      <c r="AF245" s="976">
        <f t="shared" ref="AF245" si="1155">AD245*AE245</f>
        <v>78.877272727272725</v>
      </c>
      <c r="AG245" s="1030" t="s">
        <v>128</v>
      </c>
      <c r="AH245" s="1007">
        <f t="shared" ref="AH245" si="1156">AF245</f>
        <v>78.877272727272725</v>
      </c>
      <c r="AI245" s="978">
        <f t="shared" ref="AI245" si="1157">AD245</f>
        <v>3.3636363636363638</v>
      </c>
      <c r="AJ245" s="978">
        <f t="shared" ref="AJ245" si="1158">T245</f>
        <v>37</v>
      </c>
    </row>
    <row r="246" spans="1:39">
      <c r="A246" s="999">
        <v>45684</v>
      </c>
      <c r="B246" s="164" t="s">
        <v>442</v>
      </c>
      <c r="C246" s="164" t="s">
        <v>111</v>
      </c>
      <c r="D246" s="162" t="s">
        <v>560</v>
      </c>
      <c r="E246" s="969" t="s">
        <v>282</v>
      </c>
      <c r="F246" s="1000">
        <v>117839</v>
      </c>
      <c r="G246" s="1000"/>
      <c r="H246" s="1000">
        <v>117853</v>
      </c>
      <c r="I246" s="1000"/>
      <c r="J246" s="971">
        <f t="shared" ref="J246" si="1159">H246-F246</f>
        <v>14</v>
      </c>
      <c r="K246" s="1000">
        <v>117853</v>
      </c>
      <c r="L246" s="541">
        <f t="shared" ref="L246" si="1160">K246-H246</f>
        <v>0</v>
      </c>
      <c r="M246" s="1000">
        <v>117867</v>
      </c>
      <c r="N246" s="1000"/>
      <c r="O246" s="541">
        <f t="shared" ref="O246" si="1161">M246-K246</f>
        <v>14</v>
      </c>
      <c r="P246" s="541">
        <f t="shared" ref="P246" si="1162">M246-H246</f>
        <v>14</v>
      </c>
      <c r="Q246" s="1000">
        <v>117877</v>
      </c>
      <c r="R246" s="1000"/>
      <c r="S246" s="971">
        <f t="shared" ref="S246" si="1163">Q246-M246</f>
        <v>10</v>
      </c>
      <c r="T246" s="542">
        <f t="shared" ref="T246" si="1164">Q246-F246</f>
        <v>38</v>
      </c>
      <c r="U246" s="542"/>
      <c r="V246" s="541">
        <f t="shared" ref="V246" si="1165">P246</f>
        <v>14</v>
      </c>
      <c r="W246" s="543">
        <f t="shared" ref="W246" si="1166">T246-V246</f>
        <v>24</v>
      </c>
      <c r="X246" s="972" t="s">
        <v>553</v>
      </c>
      <c r="Y246" s="972" t="s">
        <v>554</v>
      </c>
      <c r="Z246" s="972" t="s">
        <v>29</v>
      </c>
      <c r="AA246" s="972">
        <v>2023</v>
      </c>
      <c r="AB246" s="968" t="s">
        <v>30</v>
      </c>
      <c r="AC246" s="1001">
        <v>11</v>
      </c>
      <c r="AD246" s="974">
        <f t="shared" ref="AD246" si="1167">T246/AC246</f>
        <v>3.4545454545454546</v>
      </c>
      <c r="AE246" s="975">
        <v>23.45</v>
      </c>
      <c r="AF246" s="976">
        <f t="shared" ref="AF246" si="1168">AD246*AE246</f>
        <v>81.009090909090901</v>
      </c>
      <c r="AG246" s="1030" t="s">
        <v>128</v>
      </c>
      <c r="AH246" s="1007">
        <f t="shared" ref="AH246" si="1169">AF246</f>
        <v>81.009090909090901</v>
      </c>
      <c r="AI246" s="978">
        <f t="shared" ref="AI246" si="1170">AD246</f>
        <v>3.4545454545454546</v>
      </c>
      <c r="AJ246" s="978">
        <f t="shared" ref="AJ246" si="1171">T246</f>
        <v>38</v>
      </c>
    </row>
    <row r="247" spans="1:39">
      <c r="A247" s="999">
        <v>45684</v>
      </c>
      <c r="B247" s="164" t="s">
        <v>442</v>
      </c>
      <c r="C247" s="164" t="s">
        <v>111</v>
      </c>
      <c r="D247" s="162" t="s">
        <v>576</v>
      </c>
      <c r="E247" s="969" t="s">
        <v>283</v>
      </c>
      <c r="F247" s="1000">
        <v>117877</v>
      </c>
      <c r="G247" s="1000"/>
      <c r="H247" s="1000">
        <v>117887</v>
      </c>
      <c r="I247" s="1000"/>
      <c r="J247" s="971">
        <f t="shared" ref="J247" si="1172">H247-F247</f>
        <v>10</v>
      </c>
      <c r="K247" s="1000">
        <v>117887</v>
      </c>
      <c r="L247" s="541">
        <f t="shared" ref="L247" si="1173">K247-H247</f>
        <v>0</v>
      </c>
      <c r="M247" s="1000">
        <v>117901</v>
      </c>
      <c r="N247" s="1000"/>
      <c r="O247" s="541">
        <f t="shared" ref="O247" si="1174">M247-K247</f>
        <v>14</v>
      </c>
      <c r="P247" s="541">
        <f t="shared" ref="P247" si="1175">M247-H247</f>
        <v>14</v>
      </c>
      <c r="Q247" s="1000">
        <v>117915</v>
      </c>
      <c r="R247" s="1000"/>
      <c r="S247" s="971">
        <f t="shared" ref="S247" si="1176">Q247-M247</f>
        <v>14</v>
      </c>
      <c r="T247" s="542">
        <f t="shared" ref="T247" si="1177">Q247-F247</f>
        <v>38</v>
      </c>
      <c r="U247" s="542"/>
      <c r="V247" s="541">
        <f t="shared" ref="V247" si="1178">P247</f>
        <v>14</v>
      </c>
      <c r="W247" s="543">
        <f t="shared" ref="W247" si="1179">T247-V247</f>
        <v>24</v>
      </c>
      <c r="X247" s="972" t="s">
        <v>553</v>
      </c>
      <c r="Y247" s="972" t="s">
        <v>554</v>
      </c>
      <c r="Z247" s="972" t="s">
        <v>29</v>
      </c>
      <c r="AA247" s="972">
        <v>2023</v>
      </c>
      <c r="AB247" s="968" t="s">
        <v>30</v>
      </c>
      <c r="AC247" s="1001">
        <v>11</v>
      </c>
      <c r="AD247" s="974">
        <f t="shared" ref="AD247" si="1180">T247/AC247</f>
        <v>3.4545454545454546</v>
      </c>
      <c r="AE247" s="975">
        <v>23.45</v>
      </c>
      <c r="AF247" s="976">
        <f t="shared" ref="AF247" si="1181">AD247*AE247</f>
        <v>81.009090909090901</v>
      </c>
      <c r="AG247" s="1030" t="s">
        <v>128</v>
      </c>
      <c r="AH247" s="1007">
        <f t="shared" ref="AH247" si="1182">AF247</f>
        <v>81.009090909090901</v>
      </c>
      <c r="AI247" s="978">
        <f t="shared" ref="AI247" si="1183">AD247</f>
        <v>3.4545454545454546</v>
      </c>
      <c r="AJ247" s="978">
        <f t="shared" ref="AJ247" si="1184">T247</f>
        <v>38</v>
      </c>
    </row>
    <row r="248" spans="1:39">
      <c r="A248" s="999">
        <v>45685</v>
      </c>
      <c r="B248" s="164" t="s">
        <v>442</v>
      </c>
      <c r="C248" s="164" t="s">
        <v>111</v>
      </c>
      <c r="D248" s="162" t="s">
        <v>560</v>
      </c>
      <c r="E248" s="969" t="s">
        <v>282</v>
      </c>
      <c r="F248" s="1000">
        <v>117914</v>
      </c>
      <c r="G248" s="1000"/>
      <c r="H248" s="1000">
        <v>117928</v>
      </c>
      <c r="I248" s="1000"/>
      <c r="J248" s="971">
        <f t="shared" ref="J248" si="1185">H248-F248</f>
        <v>14</v>
      </c>
      <c r="K248" s="1000">
        <v>117928</v>
      </c>
      <c r="L248" s="541">
        <f t="shared" ref="L248" si="1186">K248-H248</f>
        <v>0</v>
      </c>
      <c r="M248" s="1000">
        <v>117942</v>
      </c>
      <c r="N248" s="1000"/>
      <c r="O248" s="541">
        <f t="shared" ref="O248" si="1187">M248-K248</f>
        <v>14</v>
      </c>
      <c r="P248" s="541">
        <f t="shared" ref="P248" si="1188">M248-H248</f>
        <v>14</v>
      </c>
      <c r="Q248" s="1000">
        <v>117952</v>
      </c>
      <c r="R248" s="1000"/>
      <c r="S248" s="971">
        <f t="shared" ref="S248" si="1189">Q248-M248</f>
        <v>10</v>
      </c>
      <c r="T248" s="542">
        <f t="shared" ref="T248" si="1190">Q248-F248</f>
        <v>38</v>
      </c>
      <c r="U248" s="542"/>
      <c r="V248" s="541">
        <f t="shared" ref="V248" si="1191">P248</f>
        <v>14</v>
      </c>
      <c r="W248" s="543">
        <f t="shared" ref="W248" si="1192">T248-V248</f>
        <v>24</v>
      </c>
      <c r="X248" s="972" t="s">
        <v>553</v>
      </c>
      <c r="Y248" s="972" t="s">
        <v>554</v>
      </c>
      <c r="Z248" s="972" t="s">
        <v>29</v>
      </c>
      <c r="AA248" s="972">
        <v>2023</v>
      </c>
      <c r="AB248" s="968" t="s">
        <v>30</v>
      </c>
      <c r="AC248" s="1001">
        <v>11</v>
      </c>
      <c r="AD248" s="974">
        <f t="shared" ref="AD248" si="1193">T248/AC248</f>
        <v>3.4545454545454546</v>
      </c>
      <c r="AE248" s="975">
        <v>23.45</v>
      </c>
      <c r="AF248" s="976">
        <f t="shared" ref="AF248" si="1194">AD248*AE248</f>
        <v>81.009090909090901</v>
      </c>
      <c r="AG248" s="1030" t="s">
        <v>128</v>
      </c>
      <c r="AH248" s="1007">
        <f t="shared" ref="AH248" si="1195">AF248</f>
        <v>81.009090909090901</v>
      </c>
      <c r="AI248" s="978">
        <f t="shared" ref="AI248" si="1196">AD248</f>
        <v>3.4545454545454546</v>
      </c>
      <c r="AJ248" s="978">
        <f t="shared" ref="AJ248" si="1197">T248</f>
        <v>38</v>
      </c>
    </row>
    <row r="249" spans="1:39">
      <c r="A249" s="999">
        <v>45685</v>
      </c>
      <c r="B249" s="164" t="s">
        <v>442</v>
      </c>
      <c r="C249" s="164" t="s">
        <v>111</v>
      </c>
      <c r="D249" s="162" t="s">
        <v>576</v>
      </c>
      <c r="E249" s="969" t="s">
        <v>283</v>
      </c>
      <c r="F249" s="1000">
        <v>117952</v>
      </c>
      <c r="G249" s="1000"/>
      <c r="H249" s="1000">
        <v>117962</v>
      </c>
      <c r="I249" s="1000"/>
      <c r="J249" s="971">
        <f t="shared" ref="J249" si="1198">H249-F249</f>
        <v>10</v>
      </c>
      <c r="K249" s="1000">
        <v>117962</v>
      </c>
      <c r="L249" s="541">
        <f t="shared" ref="L249" si="1199">K249-H249</f>
        <v>0</v>
      </c>
      <c r="M249" s="1000">
        <v>117976</v>
      </c>
      <c r="N249" s="1000"/>
      <c r="O249" s="541">
        <f t="shared" ref="O249" si="1200">M249-K249</f>
        <v>14</v>
      </c>
      <c r="P249" s="541">
        <f t="shared" ref="P249" si="1201">M249-H249</f>
        <v>14</v>
      </c>
      <c r="Q249" s="1000">
        <v>117990</v>
      </c>
      <c r="R249" s="1000"/>
      <c r="S249" s="971">
        <f t="shared" ref="S249" si="1202">Q249-M249</f>
        <v>14</v>
      </c>
      <c r="T249" s="542">
        <f t="shared" ref="T249" si="1203">Q249-F249</f>
        <v>38</v>
      </c>
      <c r="U249" s="542"/>
      <c r="V249" s="541">
        <f t="shared" ref="V249" si="1204">P249</f>
        <v>14</v>
      </c>
      <c r="W249" s="543">
        <f t="shared" ref="W249" si="1205">T249-V249</f>
        <v>24</v>
      </c>
      <c r="X249" s="972" t="s">
        <v>553</v>
      </c>
      <c r="Y249" s="972" t="s">
        <v>554</v>
      </c>
      <c r="Z249" s="972" t="s">
        <v>29</v>
      </c>
      <c r="AA249" s="972">
        <v>2023</v>
      </c>
      <c r="AB249" s="968" t="s">
        <v>30</v>
      </c>
      <c r="AC249" s="1001">
        <v>11</v>
      </c>
      <c r="AD249" s="974">
        <f t="shared" ref="AD249" si="1206">T249/AC249</f>
        <v>3.4545454545454546</v>
      </c>
      <c r="AE249" s="975">
        <v>23.45</v>
      </c>
      <c r="AF249" s="976">
        <f t="shared" ref="AF249" si="1207">AD249*AE249</f>
        <v>81.009090909090901</v>
      </c>
      <c r="AG249" s="1030" t="s">
        <v>128</v>
      </c>
      <c r="AH249" s="1007">
        <f t="shared" ref="AH249" si="1208">AF249</f>
        <v>81.009090909090901</v>
      </c>
      <c r="AI249" s="978">
        <f t="shared" ref="AI249" si="1209">AD249</f>
        <v>3.4545454545454546</v>
      </c>
      <c r="AJ249" s="978">
        <f t="shared" ref="AJ249" si="1210">T249</f>
        <v>38</v>
      </c>
    </row>
    <row r="250" spans="1:39">
      <c r="A250" s="999">
        <v>45686</v>
      </c>
      <c r="B250" s="164" t="s">
        <v>442</v>
      </c>
      <c r="C250" s="164" t="s">
        <v>111</v>
      </c>
      <c r="D250" s="162" t="s">
        <v>560</v>
      </c>
      <c r="E250" s="969" t="s">
        <v>282</v>
      </c>
      <c r="F250" s="1000">
        <v>117990</v>
      </c>
      <c r="G250" s="1000"/>
      <c r="H250" s="1000">
        <v>118004</v>
      </c>
      <c r="I250" s="1000"/>
      <c r="J250" s="971">
        <f t="shared" ref="J250" si="1211">H250-F250</f>
        <v>14</v>
      </c>
      <c r="K250" s="1000">
        <v>118004</v>
      </c>
      <c r="L250" s="541">
        <f t="shared" ref="L250" si="1212">K250-H250</f>
        <v>0</v>
      </c>
      <c r="M250" s="1000">
        <v>118018</v>
      </c>
      <c r="N250" s="1000"/>
      <c r="O250" s="541">
        <f t="shared" ref="O250" si="1213">M250-K250</f>
        <v>14</v>
      </c>
      <c r="P250" s="541">
        <f t="shared" ref="P250" si="1214">M250-H250</f>
        <v>14</v>
      </c>
      <c r="Q250" s="1000">
        <v>118028</v>
      </c>
      <c r="R250" s="1000"/>
      <c r="S250" s="971">
        <f t="shared" ref="S250" si="1215">Q250-M250</f>
        <v>10</v>
      </c>
      <c r="T250" s="542">
        <f t="shared" ref="T250" si="1216">Q250-F250</f>
        <v>38</v>
      </c>
      <c r="U250" s="542"/>
      <c r="V250" s="541">
        <f t="shared" ref="V250" si="1217">P250</f>
        <v>14</v>
      </c>
      <c r="W250" s="543">
        <f t="shared" ref="W250" si="1218">T250-V250</f>
        <v>24</v>
      </c>
      <c r="X250" s="972" t="s">
        <v>553</v>
      </c>
      <c r="Y250" s="972" t="s">
        <v>554</v>
      </c>
      <c r="Z250" s="972" t="s">
        <v>29</v>
      </c>
      <c r="AA250" s="972">
        <v>2023</v>
      </c>
      <c r="AB250" s="968" t="s">
        <v>30</v>
      </c>
      <c r="AC250" s="1001">
        <v>11</v>
      </c>
      <c r="AD250" s="974">
        <f t="shared" ref="AD250" si="1219">T250/AC250</f>
        <v>3.4545454545454546</v>
      </c>
      <c r="AE250" s="975">
        <v>23.45</v>
      </c>
      <c r="AF250" s="976">
        <f t="shared" ref="AF250" si="1220">AD250*AE250</f>
        <v>81.009090909090901</v>
      </c>
      <c r="AG250" s="1030" t="s">
        <v>128</v>
      </c>
      <c r="AH250" s="1007">
        <f t="shared" ref="AH250" si="1221">AF250</f>
        <v>81.009090909090901</v>
      </c>
      <c r="AI250" s="978">
        <f t="shared" ref="AI250" si="1222">AD250</f>
        <v>3.4545454545454546</v>
      </c>
      <c r="AJ250" s="978">
        <f t="shared" ref="AJ250" si="1223">T250</f>
        <v>38</v>
      </c>
    </row>
    <row r="251" spans="1:39">
      <c r="A251" s="999">
        <v>45686</v>
      </c>
      <c r="B251" s="164" t="s">
        <v>442</v>
      </c>
      <c r="C251" s="164" t="s">
        <v>111</v>
      </c>
      <c r="D251" s="162" t="s">
        <v>576</v>
      </c>
      <c r="E251" s="969" t="s">
        <v>283</v>
      </c>
      <c r="F251" s="1000">
        <v>118028</v>
      </c>
      <c r="G251" s="1000"/>
      <c r="H251" s="1000">
        <v>118038</v>
      </c>
      <c r="I251" s="1000"/>
      <c r="J251" s="971">
        <f t="shared" ref="J251" si="1224">H251-F251</f>
        <v>10</v>
      </c>
      <c r="K251" s="1000">
        <v>118038</v>
      </c>
      <c r="L251" s="541">
        <f t="shared" ref="L251" si="1225">K251-H251</f>
        <v>0</v>
      </c>
      <c r="M251" s="1000">
        <v>118052</v>
      </c>
      <c r="N251" s="1000"/>
      <c r="O251" s="541">
        <f t="shared" ref="O251" si="1226">M251-K251</f>
        <v>14</v>
      </c>
      <c r="P251" s="541">
        <f t="shared" ref="P251" si="1227">M251-H251</f>
        <v>14</v>
      </c>
      <c r="Q251" s="1000">
        <v>118066</v>
      </c>
      <c r="R251" s="1000"/>
      <c r="S251" s="971">
        <f t="shared" ref="S251" si="1228">Q251-M251</f>
        <v>14</v>
      </c>
      <c r="T251" s="542">
        <f t="shared" ref="T251" si="1229">Q251-F251</f>
        <v>38</v>
      </c>
      <c r="U251" s="542"/>
      <c r="V251" s="541">
        <f t="shared" ref="V251" si="1230">P251</f>
        <v>14</v>
      </c>
      <c r="W251" s="543">
        <f t="shared" ref="W251" si="1231">T251-V251</f>
        <v>24</v>
      </c>
      <c r="X251" s="972" t="s">
        <v>553</v>
      </c>
      <c r="Y251" s="972" t="s">
        <v>554</v>
      </c>
      <c r="Z251" s="972" t="s">
        <v>29</v>
      </c>
      <c r="AA251" s="972">
        <v>2023</v>
      </c>
      <c r="AB251" s="968" t="s">
        <v>30</v>
      </c>
      <c r="AC251" s="1001">
        <v>11</v>
      </c>
      <c r="AD251" s="974">
        <f t="shared" ref="AD251" si="1232">T251/AC251</f>
        <v>3.4545454545454546</v>
      </c>
      <c r="AE251" s="975">
        <v>23.45</v>
      </c>
      <c r="AF251" s="976">
        <f t="shared" ref="AF251" si="1233">AD251*AE251</f>
        <v>81.009090909090901</v>
      </c>
      <c r="AG251" s="1030" t="s">
        <v>128</v>
      </c>
      <c r="AH251" s="1007">
        <f t="shared" ref="AH251" si="1234">AF251</f>
        <v>81.009090909090901</v>
      </c>
      <c r="AI251" s="978">
        <f t="shared" ref="AI251" si="1235">AD251</f>
        <v>3.4545454545454546</v>
      </c>
      <c r="AJ251" s="978">
        <f t="shared" ref="AJ251" si="1236">T251</f>
        <v>38</v>
      </c>
    </row>
    <row r="252" spans="1:39">
      <c r="A252" s="999">
        <v>45687</v>
      </c>
      <c r="B252" s="164" t="s">
        <v>442</v>
      </c>
      <c r="C252" s="164" t="s">
        <v>111</v>
      </c>
      <c r="D252" s="162" t="s">
        <v>560</v>
      </c>
      <c r="E252" s="969" t="s">
        <v>282</v>
      </c>
      <c r="F252" s="1000">
        <v>118066</v>
      </c>
      <c r="G252" s="1000"/>
      <c r="H252" s="1000">
        <v>118080</v>
      </c>
      <c r="I252" s="1000"/>
      <c r="J252" s="971">
        <f t="shared" ref="J252" si="1237">H252-F252</f>
        <v>14</v>
      </c>
      <c r="K252" s="1000">
        <v>118080</v>
      </c>
      <c r="L252" s="541">
        <f t="shared" ref="L252" si="1238">K252-H252</f>
        <v>0</v>
      </c>
      <c r="M252" s="1000">
        <v>118094</v>
      </c>
      <c r="N252" s="1000"/>
      <c r="O252" s="541">
        <f t="shared" ref="O252" si="1239">M252-K252</f>
        <v>14</v>
      </c>
      <c r="P252" s="541">
        <f t="shared" ref="P252" si="1240">M252-H252</f>
        <v>14</v>
      </c>
      <c r="Q252" s="1000">
        <v>118102</v>
      </c>
      <c r="R252" s="1000"/>
      <c r="S252" s="971">
        <f t="shared" ref="S252" si="1241">Q252-M252</f>
        <v>8</v>
      </c>
      <c r="T252" s="542">
        <f t="shared" ref="T252" si="1242">Q252-F252</f>
        <v>36</v>
      </c>
      <c r="U252" s="542"/>
      <c r="V252" s="541">
        <f t="shared" ref="V252" si="1243">P252</f>
        <v>14</v>
      </c>
      <c r="W252" s="543">
        <f t="shared" ref="W252" si="1244">T252-V252</f>
        <v>22</v>
      </c>
      <c r="X252" s="972" t="s">
        <v>553</v>
      </c>
      <c r="Y252" s="972" t="s">
        <v>554</v>
      </c>
      <c r="Z252" s="972" t="s">
        <v>29</v>
      </c>
      <c r="AA252" s="972">
        <v>2023</v>
      </c>
      <c r="AB252" s="968" t="s">
        <v>30</v>
      </c>
      <c r="AC252" s="1001">
        <v>11</v>
      </c>
      <c r="AD252" s="974">
        <f t="shared" ref="AD252" si="1245">T252/AC252</f>
        <v>3.2727272727272729</v>
      </c>
      <c r="AE252" s="975">
        <v>23.45</v>
      </c>
      <c r="AF252" s="976">
        <f t="shared" ref="AF252" si="1246">AD252*AE252</f>
        <v>76.74545454545455</v>
      </c>
      <c r="AG252" s="1030" t="s">
        <v>128</v>
      </c>
      <c r="AH252" s="1007">
        <f t="shared" ref="AH252" si="1247">AF252</f>
        <v>76.74545454545455</v>
      </c>
      <c r="AI252" s="978">
        <f t="shared" ref="AI252" si="1248">AD252</f>
        <v>3.2727272727272729</v>
      </c>
      <c r="AJ252" s="978">
        <f t="shared" ref="AJ252" si="1249">T252</f>
        <v>36</v>
      </c>
    </row>
    <row r="253" spans="1:39">
      <c r="A253" s="999">
        <v>45687</v>
      </c>
      <c r="B253" s="164" t="s">
        <v>442</v>
      </c>
      <c r="C253" s="164" t="s">
        <v>111</v>
      </c>
      <c r="D253" s="162" t="s">
        <v>576</v>
      </c>
      <c r="E253" s="969" t="s">
        <v>283</v>
      </c>
      <c r="F253" s="1000">
        <v>118102</v>
      </c>
      <c r="G253" s="1000"/>
      <c r="H253" s="1000">
        <v>118112</v>
      </c>
      <c r="I253" s="1000"/>
      <c r="J253" s="971">
        <f t="shared" ref="J253" si="1250">H253-F253</f>
        <v>10</v>
      </c>
      <c r="K253" s="1000">
        <v>118112</v>
      </c>
      <c r="L253" s="541">
        <f t="shared" ref="L253" si="1251">K253-H253</f>
        <v>0</v>
      </c>
      <c r="M253" s="1000">
        <v>118126</v>
      </c>
      <c r="N253" s="1000"/>
      <c r="O253" s="541">
        <f t="shared" ref="O253" si="1252">M253-K253</f>
        <v>14</v>
      </c>
      <c r="P253" s="541">
        <f t="shared" ref="P253" si="1253">M253-H253</f>
        <v>14</v>
      </c>
      <c r="Q253" s="1000">
        <v>118139</v>
      </c>
      <c r="R253" s="1000"/>
      <c r="S253" s="971">
        <f t="shared" ref="S253" si="1254">Q253-M253</f>
        <v>13</v>
      </c>
      <c r="T253" s="542">
        <f t="shared" ref="T253" si="1255">Q253-F253</f>
        <v>37</v>
      </c>
      <c r="U253" s="542"/>
      <c r="V253" s="541">
        <f t="shared" ref="V253" si="1256">P253</f>
        <v>14</v>
      </c>
      <c r="W253" s="543">
        <f t="shared" ref="W253" si="1257">T253-V253</f>
        <v>23</v>
      </c>
      <c r="X253" s="972" t="s">
        <v>553</v>
      </c>
      <c r="Y253" s="972" t="s">
        <v>554</v>
      </c>
      <c r="Z253" s="972" t="s">
        <v>29</v>
      </c>
      <c r="AA253" s="972">
        <v>2023</v>
      </c>
      <c r="AB253" s="968" t="s">
        <v>30</v>
      </c>
      <c r="AC253" s="1001">
        <v>11</v>
      </c>
      <c r="AD253" s="974">
        <f t="shared" ref="AD253" si="1258">T253/AC253</f>
        <v>3.3636363636363638</v>
      </c>
      <c r="AE253" s="975">
        <v>23.45</v>
      </c>
      <c r="AF253" s="976">
        <f t="shared" ref="AF253" si="1259">AD253*AE253</f>
        <v>78.877272727272725</v>
      </c>
      <c r="AG253" s="1030" t="s">
        <v>128</v>
      </c>
      <c r="AH253" s="1007">
        <f t="shared" ref="AH253" si="1260">AF253</f>
        <v>78.877272727272725</v>
      </c>
      <c r="AI253" s="978">
        <f t="shared" ref="AI253" si="1261">AD253</f>
        <v>3.3636363636363638</v>
      </c>
      <c r="AJ253" s="978">
        <f t="shared" ref="AJ253" si="1262">T253</f>
        <v>37</v>
      </c>
      <c r="AK253" s="1132" t="s">
        <v>439</v>
      </c>
      <c r="AL253" s="1088" t="s">
        <v>440</v>
      </c>
      <c r="AM253" s="1092" t="s">
        <v>2</v>
      </c>
    </row>
    <row r="254" spans="1:39">
      <c r="A254" s="999">
        <v>45688</v>
      </c>
      <c r="B254" s="164" t="s">
        <v>442</v>
      </c>
      <c r="C254" s="164" t="s">
        <v>111</v>
      </c>
      <c r="D254" s="162" t="s">
        <v>560</v>
      </c>
      <c r="E254" s="969" t="s">
        <v>282</v>
      </c>
      <c r="F254" s="1000">
        <v>118139</v>
      </c>
      <c r="G254" s="1000"/>
      <c r="H254" s="1000">
        <v>118153</v>
      </c>
      <c r="I254" s="1000"/>
      <c r="J254" s="971">
        <f t="shared" ref="J254" si="1263">H254-F254</f>
        <v>14</v>
      </c>
      <c r="K254" s="1000">
        <v>118153</v>
      </c>
      <c r="L254" s="541">
        <f t="shared" ref="L254" si="1264">K254-H254</f>
        <v>0</v>
      </c>
      <c r="M254" s="1000">
        <v>118167</v>
      </c>
      <c r="N254" s="1000"/>
      <c r="O254" s="541">
        <f t="shared" ref="O254" si="1265">M254-K254</f>
        <v>14</v>
      </c>
      <c r="P254" s="541">
        <f t="shared" ref="P254" si="1266">M254-H254</f>
        <v>14</v>
      </c>
      <c r="Q254" s="1000">
        <v>118175</v>
      </c>
      <c r="R254" s="1000"/>
      <c r="S254" s="971">
        <f t="shared" ref="S254" si="1267">Q254-M254</f>
        <v>8</v>
      </c>
      <c r="T254" s="542">
        <f t="shared" ref="T254" si="1268">Q254-F254</f>
        <v>36</v>
      </c>
      <c r="U254" s="542"/>
      <c r="V254" s="541">
        <f t="shared" ref="V254" si="1269">P254</f>
        <v>14</v>
      </c>
      <c r="W254" s="543">
        <f t="shared" ref="W254" si="1270">T254-V254</f>
        <v>22</v>
      </c>
      <c r="X254" s="972" t="s">
        <v>553</v>
      </c>
      <c r="Y254" s="972" t="s">
        <v>554</v>
      </c>
      <c r="Z254" s="972" t="s">
        <v>29</v>
      </c>
      <c r="AA254" s="972">
        <v>2023</v>
      </c>
      <c r="AB254" s="968" t="s">
        <v>30</v>
      </c>
      <c r="AC254" s="1001">
        <v>11</v>
      </c>
      <c r="AD254" s="974">
        <f t="shared" ref="AD254" si="1271">T254/AC254</f>
        <v>3.2727272727272729</v>
      </c>
      <c r="AE254" s="975">
        <v>23.45</v>
      </c>
      <c r="AF254" s="976">
        <f t="shared" ref="AF254" si="1272">AD254*AE254</f>
        <v>76.74545454545455</v>
      </c>
      <c r="AG254" s="1030" t="s">
        <v>128</v>
      </c>
      <c r="AH254" s="1007">
        <f t="shared" ref="AH254" si="1273">AF254</f>
        <v>76.74545454545455</v>
      </c>
      <c r="AI254" s="978">
        <f t="shared" ref="AI254" si="1274">AD254</f>
        <v>3.2727272727272729</v>
      </c>
      <c r="AJ254" s="978">
        <f t="shared" ref="AJ254" si="1275">T254</f>
        <v>36</v>
      </c>
      <c r="AK254" s="1107">
        <f>SUM(AH245:AH254)</f>
        <v>797.3</v>
      </c>
      <c r="AL254" s="1067">
        <v>800</v>
      </c>
      <c r="AM254" s="1075">
        <v>45688</v>
      </c>
    </row>
    <row r="255" spans="1:39">
      <c r="A255" s="999">
        <v>45688</v>
      </c>
      <c r="B255" s="164" t="s">
        <v>442</v>
      </c>
      <c r="C255" s="164" t="s">
        <v>111</v>
      </c>
      <c r="D255" s="162" t="s">
        <v>576</v>
      </c>
      <c r="E255" s="969" t="s">
        <v>283</v>
      </c>
      <c r="F255" s="1000">
        <v>118175</v>
      </c>
      <c r="G255" s="1000"/>
      <c r="H255" s="1000">
        <v>118185</v>
      </c>
      <c r="I255" s="1000"/>
      <c r="J255" s="971">
        <f t="shared" ref="J255" si="1276">H255-F255</f>
        <v>10</v>
      </c>
      <c r="K255" s="1000">
        <v>118185</v>
      </c>
      <c r="L255" s="541">
        <f t="shared" ref="L255" si="1277">K255-H255</f>
        <v>0</v>
      </c>
      <c r="M255" s="1000">
        <v>118199</v>
      </c>
      <c r="N255" s="1000"/>
      <c r="O255" s="541">
        <f t="shared" ref="O255" si="1278">M255-K255</f>
        <v>14</v>
      </c>
      <c r="P255" s="541">
        <f t="shared" ref="P255" si="1279">M255-H255</f>
        <v>14</v>
      </c>
      <c r="Q255" s="1000">
        <v>118213</v>
      </c>
      <c r="R255" s="1000"/>
      <c r="S255" s="971">
        <f t="shared" ref="S255" si="1280">Q255-M255</f>
        <v>14</v>
      </c>
      <c r="T255" s="542">
        <f t="shared" ref="T255" si="1281">Q255-F255</f>
        <v>38</v>
      </c>
      <c r="U255" s="542"/>
      <c r="V255" s="541">
        <f t="shared" ref="V255" si="1282">P255</f>
        <v>14</v>
      </c>
      <c r="W255" s="543">
        <f t="shared" ref="W255" si="1283">T255-V255</f>
        <v>24</v>
      </c>
      <c r="X255" s="972" t="s">
        <v>553</v>
      </c>
      <c r="Y255" s="972" t="s">
        <v>554</v>
      </c>
      <c r="Z255" s="972" t="s">
        <v>29</v>
      </c>
      <c r="AA255" s="972">
        <v>2023</v>
      </c>
      <c r="AB255" s="968" t="s">
        <v>30</v>
      </c>
      <c r="AC255" s="1001">
        <v>11</v>
      </c>
      <c r="AD255" s="974">
        <f t="shared" ref="AD255" si="1284">T255/AC255</f>
        <v>3.4545454545454546</v>
      </c>
      <c r="AE255" s="975">
        <v>23.45</v>
      </c>
      <c r="AF255" s="976">
        <f t="shared" ref="AF255" si="1285">AD255*AE255</f>
        <v>81.009090909090901</v>
      </c>
      <c r="AG255" s="1030" t="s">
        <v>128</v>
      </c>
      <c r="AH255" s="1007">
        <f t="shared" ref="AH255" si="1286">AF255</f>
        <v>81.009090909090901</v>
      </c>
      <c r="AI255" s="978">
        <f t="shared" ref="AI255" si="1287">AD255</f>
        <v>3.4545454545454546</v>
      </c>
      <c r="AJ255" s="978">
        <f t="shared" ref="AJ255" si="1288">T255</f>
        <v>38</v>
      </c>
    </row>
    <row r="256" spans="1:39">
      <c r="A256" s="999">
        <v>45692</v>
      </c>
      <c r="B256" s="164" t="s">
        <v>442</v>
      </c>
      <c r="C256" s="164" t="s">
        <v>111</v>
      </c>
      <c r="D256" s="162" t="s">
        <v>560</v>
      </c>
      <c r="E256" s="969" t="s">
        <v>282</v>
      </c>
      <c r="F256" s="1000">
        <v>118213</v>
      </c>
      <c r="G256" s="1000"/>
      <c r="H256" s="1000">
        <v>118227</v>
      </c>
      <c r="I256" s="1000"/>
      <c r="J256" s="971">
        <f t="shared" ref="J256" si="1289">H256-F256</f>
        <v>14</v>
      </c>
      <c r="K256" s="1000">
        <v>118227</v>
      </c>
      <c r="L256" s="541">
        <f t="shared" ref="L256" si="1290">K256-H256</f>
        <v>0</v>
      </c>
      <c r="M256" s="1000">
        <v>118241</v>
      </c>
      <c r="N256" s="1000"/>
      <c r="O256" s="541">
        <f t="shared" ref="O256" si="1291">M256-K256</f>
        <v>14</v>
      </c>
      <c r="P256" s="541">
        <f t="shared" ref="P256" si="1292">M256-H256</f>
        <v>14</v>
      </c>
      <c r="Q256" s="1000">
        <v>118251</v>
      </c>
      <c r="R256" s="1000"/>
      <c r="S256" s="971">
        <f t="shared" ref="S256" si="1293">Q256-M256</f>
        <v>10</v>
      </c>
      <c r="T256" s="542">
        <f t="shared" ref="T256" si="1294">Q256-F256</f>
        <v>38</v>
      </c>
      <c r="U256" s="542"/>
      <c r="V256" s="541">
        <f t="shared" ref="V256" si="1295">P256</f>
        <v>14</v>
      </c>
      <c r="W256" s="543">
        <f t="shared" ref="W256" si="1296">T256-V256</f>
        <v>24</v>
      </c>
      <c r="X256" s="972" t="s">
        <v>553</v>
      </c>
      <c r="Y256" s="972" t="s">
        <v>554</v>
      </c>
      <c r="Z256" s="972" t="s">
        <v>29</v>
      </c>
      <c r="AA256" s="972">
        <v>2023</v>
      </c>
      <c r="AB256" s="968" t="s">
        <v>30</v>
      </c>
      <c r="AC256" s="1001">
        <v>11</v>
      </c>
      <c r="AD256" s="974">
        <f t="shared" ref="AD256" si="1297">T256/AC256</f>
        <v>3.4545454545454546</v>
      </c>
      <c r="AE256" s="975">
        <v>23.45</v>
      </c>
      <c r="AF256" s="976">
        <f t="shared" ref="AF256" si="1298">AD256*AE256</f>
        <v>81.009090909090901</v>
      </c>
      <c r="AG256" s="1030" t="s">
        <v>128</v>
      </c>
      <c r="AH256" s="1007">
        <f t="shared" ref="AH256" si="1299">AF256</f>
        <v>81.009090909090901</v>
      </c>
      <c r="AI256" s="978">
        <f t="shared" ref="AI256" si="1300">AD256</f>
        <v>3.4545454545454546</v>
      </c>
      <c r="AJ256" s="978">
        <f t="shared" ref="AJ256" si="1301">T256</f>
        <v>38</v>
      </c>
    </row>
    <row r="257" spans="1:39">
      <c r="A257" s="999">
        <v>45692</v>
      </c>
      <c r="B257" s="164" t="s">
        <v>442</v>
      </c>
      <c r="C257" s="164" t="s">
        <v>111</v>
      </c>
      <c r="D257" s="162" t="s">
        <v>576</v>
      </c>
      <c r="E257" s="969" t="s">
        <v>283</v>
      </c>
      <c r="F257" s="1000">
        <v>118251</v>
      </c>
      <c r="G257" s="1000"/>
      <c r="H257" s="1000">
        <v>118261</v>
      </c>
      <c r="I257" s="1000"/>
      <c r="J257" s="971">
        <f t="shared" ref="J257" si="1302">H257-F257</f>
        <v>10</v>
      </c>
      <c r="K257" s="1000">
        <v>118261</v>
      </c>
      <c r="L257" s="541">
        <f t="shared" ref="L257" si="1303">K257-H257</f>
        <v>0</v>
      </c>
      <c r="M257" s="1000">
        <v>118275</v>
      </c>
      <c r="N257" s="1000"/>
      <c r="O257" s="541">
        <f t="shared" ref="O257" si="1304">M257-K257</f>
        <v>14</v>
      </c>
      <c r="P257" s="541">
        <f t="shared" ref="P257" si="1305">M257-H257</f>
        <v>14</v>
      </c>
      <c r="Q257" s="1000">
        <v>118289</v>
      </c>
      <c r="R257" s="1000"/>
      <c r="S257" s="971">
        <f t="shared" ref="S257" si="1306">Q257-M257</f>
        <v>14</v>
      </c>
      <c r="T257" s="542">
        <f t="shared" ref="T257" si="1307">Q257-F257</f>
        <v>38</v>
      </c>
      <c r="U257" s="542"/>
      <c r="V257" s="541">
        <f t="shared" ref="V257" si="1308">P257</f>
        <v>14</v>
      </c>
      <c r="W257" s="543">
        <f t="shared" ref="W257" si="1309">T257-V257</f>
        <v>24</v>
      </c>
      <c r="X257" s="972" t="s">
        <v>553</v>
      </c>
      <c r="Y257" s="972" t="s">
        <v>554</v>
      </c>
      <c r="Z257" s="972" t="s">
        <v>29</v>
      </c>
      <c r="AA257" s="972">
        <v>2023</v>
      </c>
      <c r="AB257" s="968" t="s">
        <v>30</v>
      </c>
      <c r="AC257" s="1001">
        <v>11</v>
      </c>
      <c r="AD257" s="974">
        <f t="shared" ref="AD257" si="1310">T257/AC257</f>
        <v>3.4545454545454546</v>
      </c>
      <c r="AE257" s="975">
        <v>23.45</v>
      </c>
      <c r="AF257" s="976">
        <f t="shared" ref="AF257" si="1311">AD257*AE257</f>
        <v>81.009090909090901</v>
      </c>
      <c r="AG257" s="1030" t="s">
        <v>128</v>
      </c>
      <c r="AH257" s="1007">
        <f t="shared" ref="AH257" si="1312">AF257</f>
        <v>81.009090909090901</v>
      </c>
      <c r="AI257" s="978">
        <f t="shared" ref="AI257" si="1313">AD257</f>
        <v>3.4545454545454546</v>
      </c>
      <c r="AJ257" s="978">
        <f t="shared" ref="AJ257" si="1314">T257</f>
        <v>38</v>
      </c>
    </row>
    <row r="258" spans="1:39">
      <c r="A258" s="999">
        <v>45693</v>
      </c>
      <c r="B258" s="164" t="s">
        <v>442</v>
      </c>
      <c r="C258" s="164" t="s">
        <v>111</v>
      </c>
      <c r="D258" s="162" t="s">
        <v>560</v>
      </c>
      <c r="E258" s="969" t="s">
        <v>282</v>
      </c>
      <c r="F258" s="1000">
        <v>118289</v>
      </c>
      <c r="G258" s="1000"/>
      <c r="H258" s="1000">
        <v>118303</v>
      </c>
      <c r="I258" s="1000"/>
      <c r="J258" s="971">
        <f t="shared" ref="J258" si="1315">H258-F258</f>
        <v>14</v>
      </c>
      <c r="K258" s="1000">
        <v>118303</v>
      </c>
      <c r="L258" s="541">
        <f t="shared" ref="L258" si="1316">K258-H258</f>
        <v>0</v>
      </c>
      <c r="M258" s="1000">
        <v>118317</v>
      </c>
      <c r="N258" s="1000"/>
      <c r="O258" s="541">
        <f t="shared" ref="O258" si="1317">M258-K258</f>
        <v>14</v>
      </c>
      <c r="P258" s="541">
        <f t="shared" ref="P258" si="1318">M258-H258</f>
        <v>14</v>
      </c>
      <c r="Q258" s="1000">
        <v>118328</v>
      </c>
      <c r="R258" s="1000"/>
      <c r="S258" s="971">
        <f t="shared" ref="S258" si="1319">Q258-M258</f>
        <v>11</v>
      </c>
      <c r="T258" s="542">
        <f t="shared" ref="T258" si="1320">Q258-F258</f>
        <v>39</v>
      </c>
      <c r="U258" s="542"/>
      <c r="V258" s="541">
        <f t="shared" ref="V258" si="1321">P258</f>
        <v>14</v>
      </c>
      <c r="W258" s="543">
        <f t="shared" ref="W258" si="1322">T258-V258</f>
        <v>25</v>
      </c>
      <c r="X258" s="972" t="s">
        <v>553</v>
      </c>
      <c r="Y258" s="972" t="s">
        <v>554</v>
      </c>
      <c r="Z258" s="972" t="s">
        <v>29</v>
      </c>
      <c r="AA258" s="972">
        <v>2023</v>
      </c>
      <c r="AB258" s="968" t="s">
        <v>30</v>
      </c>
      <c r="AC258" s="1001">
        <v>11</v>
      </c>
      <c r="AD258" s="974">
        <f t="shared" ref="AD258" si="1323">T258/AC258</f>
        <v>3.5454545454545454</v>
      </c>
      <c r="AE258" s="975">
        <v>23.45</v>
      </c>
      <c r="AF258" s="976">
        <f t="shared" ref="AF258" si="1324">AD258*AE258</f>
        <v>83.140909090909091</v>
      </c>
      <c r="AG258" s="1030" t="s">
        <v>128</v>
      </c>
      <c r="AH258" s="1007">
        <f t="shared" ref="AH258" si="1325">AF258</f>
        <v>83.140909090909091</v>
      </c>
      <c r="AI258" s="978">
        <f t="shared" ref="AI258" si="1326">AD258</f>
        <v>3.5454545454545454</v>
      </c>
      <c r="AJ258" s="978">
        <f t="shared" ref="AJ258" si="1327">T258</f>
        <v>39</v>
      </c>
    </row>
    <row r="259" spans="1:39">
      <c r="A259" s="999">
        <v>45693</v>
      </c>
      <c r="B259" s="164" t="s">
        <v>442</v>
      </c>
      <c r="C259" s="164" t="s">
        <v>111</v>
      </c>
      <c r="D259" s="162" t="s">
        <v>576</v>
      </c>
      <c r="E259" s="969" t="s">
        <v>283</v>
      </c>
      <c r="F259" s="1000">
        <v>118328</v>
      </c>
      <c r="G259" s="1000"/>
      <c r="H259" s="1000">
        <v>118338</v>
      </c>
      <c r="I259" s="1000"/>
      <c r="J259" s="971">
        <f t="shared" ref="J259" si="1328">H259-F259</f>
        <v>10</v>
      </c>
      <c r="K259" s="1000">
        <v>118338</v>
      </c>
      <c r="L259" s="541">
        <f t="shared" ref="L259" si="1329">K259-H259</f>
        <v>0</v>
      </c>
      <c r="M259" s="1000">
        <v>118352</v>
      </c>
      <c r="N259" s="1000"/>
      <c r="O259" s="541">
        <f t="shared" ref="O259" si="1330">M259-K259</f>
        <v>14</v>
      </c>
      <c r="P259" s="541">
        <f t="shared" ref="P259" si="1331">M259-H259</f>
        <v>14</v>
      </c>
      <c r="Q259" s="1000">
        <v>118366</v>
      </c>
      <c r="R259" s="1000"/>
      <c r="S259" s="971">
        <f t="shared" ref="S259" si="1332">Q259-M259</f>
        <v>14</v>
      </c>
      <c r="T259" s="542">
        <f t="shared" ref="T259" si="1333">Q259-F259</f>
        <v>38</v>
      </c>
      <c r="U259" s="542"/>
      <c r="V259" s="541">
        <f t="shared" ref="V259" si="1334">P259</f>
        <v>14</v>
      </c>
      <c r="W259" s="543">
        <f t="shared" ref="W259" si="1335">T259-V259</f>
        <v>24</v>
      </c>
      <c r="X259" s="972" t="s">
        <v>553</v>
      </c>
      <c r="Y259" s="972" t="s">
        <v>554</v>
      </c>
      <c r="Z259" s="972" t="s">
        <v>29</v>
      </c>
      <c r="AA259" s="972">
        <v>2023</v>
      </c>
      <c r="AB259" s="968" t="s">
        <v>30</v>
      </c>
      <c r="AC259" s="1001">
        <v>11</v>
      </c>
      <c r="AD259" s="974">
        <f t="shared" ref="AD259" si="1336">T259/AC259</f>
        <v>3.4545454545454546</v>
      </c>
      <c r="AE259" s="975">
        <v>23.45</v>
      </c>
      <c r="AF259" s="976">
        <f t="shared" ref="AF259" si="1337">AD259*AE259</f>
        <v>81.009090909090901</v>
      </c>
      <c r="AG259" s="1030" t="s">
        <v>128</v>
      </c>
      <c r="AH259" s="1007">
        <f t="shared" ref="AH259" si="1338">AF259</f>
        <v>81.009090909090901</v>
      </c>
      <c r="AI259" s="978">
        <f t="shared" ref="AI259" si="1339">AD259</f>
        <v>3.4545454545454546</v>
      </c>
      <c r="AJ259" s="978">
        <f t="shared" ref="AJ259" si="1340">T259</f>
        <v>38</v>
      </c>
    </row>
    <row r="260" spans="1:39">
      <c r="A260" s="999">
        <v>45694</v>
      </c>
      <c r="B260" s="164" t="s">
        <v>442</v>
      </c>
      <c r="C260" s="164" t="s">
        <v>111</v>
      </c>
      <c r="D260" s="162" t="s">
        <v>560</v>
      </c>
      <c r="E260" s="969" t="s">
        <v>282</v>
      </c>
      <c r="F260" s="1000">
        <v>118366</v>
      </c>
      <c r="G260" s="1000"/>
      <c r="H260" s="1000">
        <v>118380</v>
      </c>
      <c r="I260" s="1000"/>
      <c r="J260" s="971">
        <f t="shared" ref="J260" si="1341">H260-F260</f>
        <v>14</v>
      </c>
      <c r="K260" s="1000">
        <v>118380</v>
      </c>
      <c r="L260" s="541">
        <f t="shared" ref="L260" si="1342">K260-H260</f>
        <v>0</v>
      </c>
      <c r="M260" s="1000">
        <v>118394</v>
      </c>
      <c r="N260" s="1000"/>
      <c r="O260" s="541">
        <f t="shared" ref="O260" si="1343">M260-K260</f>
        <v>14</v>
      </c>
      <c r="P260" s="541">
        <f t="shared" ref="P260" si="1344">M260-H260</f>
        <v>14</v>
      </c>
      <c r="Q260" s="1000">
        <v>118404</v>
      </c>
      <c r="R260" s="1000"/>
      <c r="S260" s="971">
        <f t="shared" ref="S260" si="1345">Q260-M260</f>
        <v>10</v>
      </c>
      <c r="T260" s="542">
        <f t="shared" ref="T260" si="1346">Q260-F260</f>
        <v>38</v>
      </c>
      <c r="U260" s="542"/>
      <c r="V260" s="541">
        <f t="shared" ref="V260" si="1347">P260</f>
        <v>14</v>
      </c>
      <c r="W260" s="543">
        <f t="shared" ref="W260" si="1348">T260-V260</f>
        <v>24</v>
      </c>
      <c r="X260" s="972" t="s">
        <v>553</v>
      </c>
      <c r="Y260" s="972" t="s">
        <v>554</v>
      </c>
      <c r="Z260" s="972" t="s">
        <v>29</v>
      </c>
      <c r="AA260" s="972">
        <v>2023</v>
      </c>
      <c r="AB260" s="968" t="s">
        <v>30</v>
      </c>
      <c r="AC260" s="1001">
        <v>11</v>
      </c>
      <c r="AD260" s="974">
        <f t="shared" ref="AD260" si="1349">T260/AC260</f>
        <v>3.4545454545454546</v>
      </c>
      <c r="AE260" s="975">
        <v>23.45</v>
      </c>
      <c r="AF260" s="976">
        <f t="shared" ref="AF260" si="1350">AD260*AE260</f>
        <v>81.009090909090901</v>
      </c>
      <c r="AG260" s="1030" t="s">
        <v>128</v>
      </c>
      <c r="AH260" s="1007">
        <f t="shared" ref="AH260" si="1351">AF260</f>
        <v>81.009090909090901</v>
      </c>
      <c r="AI260" s="978">
        <f t="shared" ref="AI260" si="1352">AD260</f>
        <v>3.4545454545454546</v>
      </c>
      <c r="AJ260" s="978">
        <f t="shared" ref="AJ260" si="1353">T260</f>
        <v>38</v>
      </c>
    </row>
    <row r="261" spans="1:39">
      <c r="A261" s="999">
        <v>45694</v>
      </c>
      <c r="B261" s="164" t="s">
        <v>442</v>
      </c>
      <c r="C261" s="164" t="s">
        <v>111</v>
      </c>
      <c r="D261" s="162" t="s">
        <v>576</v>
      </c>
      <c r="E261" s="969" t="s">
        <v>283</v>
      </c>
      <c r="F261" s="1000">
        <v>118404</v>
      </c>
      <c r="G261" s="1000"/>
      <c r="H261" s="1000">
        <v>118414</v>
      </c>
      <c r="I261" s="1000"/>
      <c r="J261" s="971">
        <f t="shared" ref="J261" si="1354">H261-F261</f>
        <v>10</v>
      </c>
      <c r="K261" s="1000">
        <v>118414</v>
      </c>
      <c r="L261" s="541">
        <f t="shared" ref="L261" si="1355">K261-H261</f>
        <v>0</v>
      </c>
      <c r="M261" s="1000">
        <v>118428</v>
      </c>
      <c r="N261" s="1000"/>
      <c r="O261" s="541">
        <f t="shared" ref="O261" si="1356">M261-K261</f>
        <v>14</v>
      </c>
      <c r="P261" s="541">
        <f t="shared" ref="P261" si="1357">M261-H261</f>
        <v>14</v>
      </c>
      <c r="Q261" s="1000">
        <v>118443</v>
      </c>
      <c r="R261" s="1000"/>
      <c r="S261" s="971">
        <f t="shared" ref="S261" si="1358">Q261-M261</f>
        <v>15</v>
      </c>
      <c r="T261" s="542">
        <f t="shared" ref="T261" si="1359">Q261-F261</f>
        <v>39</v>
      </c>
      <c r="U261" s="542"/>
      <c r="V261" s="541">
        <f t="shared" ref="V261" si="1360">P261</f>
        <v>14</v>
      </c>
      <c r="W261" s="543">
        <f t="shared" ref="W261" si="1361">T261-V261</f>
        <v>25</v>
      </c>
      <c r="X261" s="972" t="s">
        <v>553</v>
      </c>
      <c r="Y261" s="972" t="s">
        <v>554</v>
      </c>
      <c r="Z261" s="972" t="s">
        <v>29</v>
      </c>
      <c r="AA261" s="972">
        <v>2023</v>
      </c>
      <c r="AB261" s="968" t="s">
        <v>30</v>
      </c>
      <c r="AC261" s="1001">
        <v>11</v>
      </c>
      <c r="AD261" s="974">
        <f t="shared" ref="AD261" si="1362">T261/AC261</f>
        <v>3.5454545454545454</v>
      </c>
      <c r="AE261" s="975">
        <v>23.45</v>
      </c>
      <c r="AF261" s="976">
        <f t="shared" ref="AF261" si="1363">AD261*AE261</f>
        <v>83.140909090909091</v>
      </c>
      <c r="AG261" s="1030" t="s">
        <v>128</v>
      </c>
      <c r="AH261" s="1007">
        <f t="shared" ref="AH261" si="1364">AF261</f>
        <v>83.140909090909091</v>
      </c>
      <c r="AI261" s="978">
        <f t="shared" ref="AI261" si="1365">AD261</f>
        <v>3.5454545454545454</v>
      </c>
      <c r="AJ261" s="978">
        <f t="shared" ref="AJ261" si="1366">T261</f>
        <v>39</v>
      </c>
      <c r="AK261" s="1132" t="s">
        <v>439</v>
      </c>
      <c r="AL261" s="1088" t="s">
        <v>440</v>
      </c>
      <c r="AM261" s="1092" t="s">
        <v>2</v>
      </c>
    </row>
    <row r="262" spans="1:39">
      <c r="A262" s="999">
        <v>45695</v>
      </c>
      <c r="B262" s="164" t="s">
        <v>442</v>
      </c>
      <c r="C262" s="164" t="s">
        <v>111</v>
      </c>
      <c r="D262" s="162" t="s">
        <v>560</v>
      </c>
      <c r="E262" s="969" t="s">
        <v>282</v>
      </c>
      <c r="F262" s="1000">
        <v>118443</v>
      </c>
      <c r="G262" s="1000"/>
      <c r="H262" s="1000">
        <v>118457</v>
      </c>
      <c r="I262" s="1000"/>
      <c r="J262" s="971">
        <f t="shared" ref="J262" si="1367">H262-F262</f>
        <v>14</v>
      </c>
      <c r="K262" s="1000">
        <v>118457</v>
      </c>
      <c r="L262" s="541">
        <f t="shared" ref="L262" si="1368">K262-H262</f>
        <v>0</v>
      </c>
      <c r="M262" s="1000">
        <v>118471</v>
      </c>
      <c r="N262" s="1000"/>
      <c r="O262" s="541">
        <f t="shared" ref="O262" si="1369">M262-K262</f>
        <v>14</v>
      </c>
      <c r="P262" s="541">
        <f t="shared" ref="P262" si="1370">M262-H262</f>
        <v>14</v>
      </c>
      <c r="Q262" s="1000">
        <v>118481</v>
      </c>
      <c r="R262" s="1000"/>
      <c r="S262" s="971">
        <f t="shared" ref="S262" si="1371">Q262-M262</f>
        <v>10</v>
      </c>
      <c r="T262" s="542">
        <f t="shared" ref="T262" si="1372">Q262-F262</f>
        <v>38</v>
      </c>
      <c r="U262" s="542"/>
      <c r="V262" s="541">
        <f t="shared" ref="V262" si="1373">P262</f>
        <v>14</v>
      </c>
      <c r="W262" s="543">
        <f t="shared" ref="W262" si="1374">T262-V262</f>
        <v>24</v>
      </c>
      <c r="X262" s="972" t="s">
        <v>553</v>
      </c>
      <c r="Y262" s="972" t="s">
        <v>554</v>
      </c>
      <c r="Z262" s="972" t="s">
        <v>29</v>
      </c>
      <c r="AA262" s="972">
        <v>2023</v>
      </c>
      <c r="AB262" s="968" t="s">
        <v>30</v>
      </c>
      <c r="AC262" s="1001">
        <v>11</v>
      </c>
      <c r="AD262" s="974">
        <f t="shared" ref="AD262" si="1375">T262/AC262</f>
        <v>3.4545454545454546</v>
      </c>
      <c r="AE262" s="975">
        <v>23.45</v>
      </c>
      <c r="AF262" s="976">
        <f t="shared" ref="AF262" si="1376">AD262*AE262</f>
        <v>81.009090909090901</v>
      </c>
      <c r="AG262" s="1030" t="s">
        <v>128</v>
      </c>
      <c r="AH262" s="1007">
        <f t="shared" ref="AH262" si="1377">AF262</f>
        <v>81.009090909090901</v>
      </c>
      <c r="AI262" s="978">
        <f t="shared" ref="AI262" si="1378">AD262</f>
        <v>3.4545454545454546</v>
      </c>
      <c r="AJ262" s="978">
        <f t="shared" ref="AJ262" si="1379">T262</f>
        <v>38</v>
      </c>
      <c r="AK262" s="1107">
        <f>SUM(AH255:AH262)</f>
        <v>652.33636363636356</v>
      </c>
      <c r="AL262" s="1067">
        <v>800</v>
      </c>
      <c r="AM262" s="1075">
        <v>45695</v>
      </c>
    </row>
    <row r="263" spans="1:39">
      <c r="A263" s="999">
        <v>45695</v>
      </c>
      <c r="B263" s="164" t="s">
        <v>442</v>
      </c>
      <c r="C263" s="164" t="s">
        <v>111</v>
      </c>
      <c r="D263" s="162" t="s">
        <v>624</v>
      </c>
      <c r="E263" s="969" t="s">
        <v>282</v>
      </c>
      <c r="F263" s="1000">
        <v>118481</v>
      </c>
      <c r="G263" s="1000"/>
      <c r="H263" s="1000">
        <v>118481</v>
      </c>
      <c r="I263" s="1000"/>
      <c r="J263" s="971">
        <f t="shared" ref="J263" si="1380">H263-F263</f>
        <v>0</v>
      </c>
      <c r="K263" s="1000">
        <v>118495</v>
      </c>
      <c r="L263" s="541">
        <f t="shared" ref="L263" si="1381">K263-H263</f>
        <v>14</v>
      </c>
      <c r="M263" s="1000">
        <v>118495</v>
      </c>
      <c r="N263" s="1000"/>
      <c r="O263" s="541">
        <f t="shared" ref="O263" si="1382">M263-K263</f>
        <v>0</v>
      </c>
      <c r="P263" s="541">
        <f t="shared" ref="P263" si="1383">M263-H263</f>
        <v>14</v>
      </c>
      <c r="Q263" s="1000">
        <v>118515</v>
      </c>
      <c r="R263" s="1000"/>
      <c r="S263" s="971">
        <f t="shared" ref="S263" si="1384">Q263-M263</f>
        <v>20</v>
      </c>
      <c r="T263" s="542">
        <f t="shared" ref="T263" si="1385">Q263-F263</f>
        <v>34</v>
      </c>
      <c r="U263" s="542"/>
      <c r="V263" s="541">
        <f t="shared" ref="V263" si="1386">P263</f>
        <v>14</v>
      </c>
      <c r="W263" s="543">
        <f t="shared" ref="W263" si="1387">T263-V263</f>
        <v>20</v>
      </c>
      <c r="X263" s="972" t="s">
        <v>553</v>
      </c>
      <c r="Y263" s="972" t="s">
        <v>554</v>
      </c>
      <c r="Z263" s="972" t="s">
        <v>29</v>
      </c>
      <c r="AA263" s="972">
        <v>2023</v>
      </c>
      <c r="AB263" s="968" t="s">
        <v>30</v>
      </c>
      <c r="AC263" s="1001">
        <v>11</v>
      </c>
      <c r="AD263" s="974">
        <f t="shared" ref="AD263" si="1388">T263/AC263</f>
        <v>3.0909090909090908</v>
      </c>
      <c r="AE263" s="975">
        <v>23.45</v>
      </c>
      <c r="AF263" s="976">
        <f t="shared" ref="AF263" si="1389">AD263*AE263</f>
        <v>72.481818181818184</v>
      </c>
      <c r="AG263" s="1030" t="s">
        <v>128</v>
      </c>
      <c r="AH263" s="1007">
        <f t="shared" ref="AH263" si="1390">AF263</f>
        <v>72.481818181818184</v>
      </c>
      <c r="AI263" s="978">
        <f t="shared" ref="AI263" si="1391">AD263</f>
        <v>3.0909090909090908</v>
      </c>
      <c r="AJ263" s="978">
        <f t="shared" ref="AJ263" si="1392">T263</f>
        <v>34</v>
      </c>
    </row>
    <row r="264" spans="1:39">
      <c r="A264" s="999">
        <v>45695</v>
      </c>
      <c r="B264" s="164" t="s">
        <v>442</v>
      </c>
      <c r="C264" s="164" t="s">
        <v>111</v>
      </c>
      <c r="D264" s="162" t="s">
        <v>576</v>
      </c>
      <c r="E264" s="969" t="s">
        <v>283</v>
      </c>
      <c r="F264" s="1000">
        <v>118515</v>
      </c>
      <c r="G264" s="1000"/>
      <c r="H264" s="1000">
        <v>118525</v>
      </c>
      <c r="I264" s="1000"/>
      <c r="J264" s="971">
        <f t="shared" ref="J264" si="1393">H264-F264</f>
        <v>10</v>
      </c>
      <c r="K264" s="1000">
        <v>118525</v>
      </c>
      <c r="L264" s="541">
        <f t="shared" ref="L264" si="1394">K264-H264</f>
        <v>0</v>
      </c>
      <c r="M264" s="1000">
        <v>118539</v>
      </c>
      <c r="N264" s="1000"/>
      <c r="O264" s="541">
        <f t="shared" ref="O264" si="1395">M264-K264</f>
        <v>14</v>
      </c>
      <c r="P264" s="541">
        <f t="shared" ref="P264" si="1396">M264-H264</f>
        <v>14</v>
      </c>
      <c r="Q264" s="1000">
        <v>118553</v>
      </c>
      <c r="R264" s="1000"/>
      <c r="S264" s="971">
        <f t="shared" ref="S264" si="1397">Q264-M264</f>
        <v>14</v>
      </c>
      <c r="T264" s="542">
        <f t="shared" ref="T264" si="1398">Q264-F264</f>
        <v>38</v>
      </c>
      <c r="U264" s="542"/>
      <c r="V264" s="541">
        <f t="shared" ref="V264" si="1399">P264</f>
        <v>14</v>
      </c>
      <c r="W264" s="543">
        <f t="shared" ref="W264" si="1400">T264-V264</f>
        <v>24</v>
      </c>
      <c r="X264" s="972" t="s">
        <v>553</v>
      </c>
      <c r="Y264" s="972" t="s">
        <v>554</v>
      </c>
      <c r="Z264" s="972" t="s">
        <v>29</v>
      </c>
      <c r="AA264" s="972">
        <v>2023</v>
      </c>
      <c r="AB264" s="968" t="s">
        <v>30</v>
      </c>
      <c r="AC264" s="1001">
        <v>11</v>
      </c>
      <c r="AD264" s="974">
        <f t="shared" ref="AD264" si="1401">T264/AC264</f>
        <v>3.4545454545454546</v>
      </c>
      <c r="AE264" s="975">
        <v>23.45</v>
      </c>
      <c r="AF264" s="976">
        <f t="shared" ref="AF264" si="1402">AD264*AE264</f>
        <v>81.009090909090901</v>
      </c>
      <c r="AG264" s="1030" t="s">
        <v>128</v>
      </c>
      <c r="AH264" s="1007">
        <f t="shared" ref="AH264" si="1403">AF264</f>
        <v>81.009090909090901</v>
      </c>
      <c r="AI264" s="978">
        <f t="shared" ref="AI264" si="1404">AD264</f>
        <v>3.4545454545454546</v>
      </c>
      <c r="AJ264" s="978">
        <f t="shared" ref="AJ264" si="1405">T264</f>
        <v>38</v>
      </c>
    </row>
    <row r="265" spans="1:39">
      <c r="A265" s="999">
        <v>45698</v>
      </c>
      <c r="B265" s="164" t="s">
        <v>442</v>
      </c>
      <c r="C265" s="164" t="s">
        <v>111</v>
      </c>
      <c r="D265" s="162" t="s">
        <v>560</v>
      </c>
      <c r="E265" s="969" t="s">
        <v>282</v>
      </c>
      <c r="F265" s="1000">
        <v>118553</v>
      </c>
      <c r="G265" s="1000"/>
      <c r="H265" s="1000">
        <v>118567</v>
      </c>
      <c r="I265" s="1000"/>
      <c r="J265" s="971">
        <f t="shared" ref="J265" si="1406">H265-F265</f>
        <v>14</v>
      </c>
      <c r="K265" s="1000">
        <v>118567</v>
      </c>
      <c r="L265" s="541">
        <f t="shared" ref="L265" si="1407">K265-H265</f>
        <v>0</v>
      </c>
      <c r="M265" s="1000">
        <v>118581</v>
      </c>
      <c r="N265" s="1000"/>
      <c r="O265" s="541">
        <f t="shared" ref="O265" si="1408">M265-K265</f>
        <v>14</v>
      </c>
      <c r="P265" s="541">
        <f t="shared" ref="P265" si="1409">M265-H265</f>
        <v>14</v>
      </c>
      <c r="Q265" s="1000">
        <v>118591</v>
      </c>
      <c r="R265" s="1000"/>
      <c r="S265" s="971">
        <f t="shared" ref="S265" si="1410">Q265-M265</f>
        <v>10</v>
      </c>
      <c r="T265" s="542">
        <f t="shared" ref="T265" si="1411">Q265-F265</f>
        <v>38</v>
      </c>
      <c r="U265" s="542"/>
      <c r="V265" s="541">
        <f t="shared" ref="V265" si="1412">P265</f>
        <v>14</v>
      </c>
      <c r="W265" s="543">
        <f t="shared" ref="W265" si="1413">T265-V265</f>
        <v>24</v>
      </c>
      <c r="X265" s="972" t="s">
        <v>553</v>
      </c>
      <c r="Y265" s="972" t="s">
        <v>554</v>
      </c>
      <c r="Z265" s="972" t="s">
        <v>29</v>
      </c>
      <c r="AA265" s="972">
        <v>2023</v>
      </c>
      <c r="AB265" s="968" t="s">
        <v>30</v>
      </c>
      <c r="AC265" s="1001">
        <v>11</v>
      </c>
      <c r="AD265" s="974">
        <f t="shared" ref="AD265" si="1414">T265/AC265</f>
        <v>3.4545454545454546</v>
      </c>
      <c r="AE265" s="975">
        <v>23.45</v>
      </c>
      <c r="AF265" s="976">
        <f t="shared" ref="AF265" si="1415">AD265*AE265</f>
        <v>81.009090909090901</v>
      </c>
      <c r="AG265" s="1030" t="s">
        <v>128</v>
      </c>
      <c r="AH265" s="1007">
        <f t="shared" ref="AH265" si="1416">AF265</f>
        <v>81.009090909090901</v>
      </c>
      <c r="AI265" s="978">
        <f t="shared" ref="AI265" si="1417">AD265</f>
        <v>3.4545454545454546</v>
      </c>
      <c r="AJ265" s="978">
        <f t="shared" ref="AJ265" si="1418">T265</f>
        <v>38</v>
      </c>
    </row>
    <row r="266" spans="1:39">
      <c r="A266" s="999">
        <v>45698</v>
      </c>
      <c r="B266" s="164" t="s">
        <v>442</v>
      </c>
      <c r="C266" s="164" t="s">
        <v>111</v>
      </c>
      <c r="D266" s="162" t="s">
        <v>576</v>
      </c>
      <c r="E266" s="969" t="s">
        <v>283</v>
      </c>
      <c r="F266" s="1000">
        <v>118591</v>
      </c>
      <c r="G266" s="1000"/>
      <c r="H266" s="1000">
        <v>118601</v>
      </c>
      <c r="I266" s="1000"/>
      <c r="J266" s="971">
        <f t="shared" ref="J266" si="1419">H266-F266</f>
        <v>10</v>
      </c>
      <c r="K266" s="1000">
        <v>118601</v>
      </c>
      <c r="L266" s="541">
        <f t="shared" ref="L266" si="1420">K266-H266</f>
        <v>0</v>
      </c>
      <c r="M266" s="1000">
        <v>118615</v>
      </c>
      <c r="N266" s="1000"/>
      <c r="O266" s="541">
        <f t="shared" ref="O266" si="1421">M266-K266</f>
        <v>14</v>
      </c>
      <c r="P266" s="541">
        <f t="shared" ref="P266" si="1422">M266-H266</f>
        <v>14</v>
      </c>
      <c r="Q266" s="1000">
        <v>118629</v>
      </c>
      <c r="R266" s="1000"/>
      <c r="S266" s="971">
        <f t="shared" ref="S266" si="1423">Q266-M266</f>
        <v>14</v>
      </c>
      <c r="T266" s="542">
        <f t="shared" ref="T266" si="1424">Q266-F266</f>
        <v>38</v>
      </c>
      <c r="U266" s="542"/>
      <c r="V266" s="541">
        <f t="shared" ref="V266" si="1425">P266</f>
        <v>14</v>
      </c>
      <c r="W266" s="543">
        <f t="shared" ref="W266" si="1426">T266-V266</f>
        <v>24</v>
      </c>
      <c r="X266" s="972" t="s">
        <v>553</v>
      </c>
      <c r="Y266" s="972" t="s">
        <v>554</v>
      </c>
      <c r="Z266" s="972" t="s">
        <v>29</v>
      </c>
      <c r="AA266" s="972">
        <v>2023</v>
      </c>
      <c r="AB266" s="968" t="s">
        <v>30</v>
      </c>
      <c r="AC266" s="1001">
        <v>11</v>
      </c>
      <c r="AD266" s="974">
        <f t="shared" ref="AD266" si="1427">T266/AC266</f>
        <v>3.4545454545454546</v>
      </c>
      <c r="AE266" s="975">
        <v>23.45</v>
      </c>
      <c r="AF266" s="976">
        <f t="shared" ref="AF266" si="1428">AD266*AE266</f>
        <v>81.009090909090901</v>
      </c>
      <c r="AG266" s="1030" t="s">
        <v>128</v>
      </c>
      <c r="AH266" s="1007">
        <f t="shared" ref="AH266" si="1429">AF266</f>
        <v>81.009090909090901</v>
      </c>
      <c r="AI266" s="978">
        <f t="shared" ref="AI266" si="1430">AD266</f>
        <v>3.4545454545454546</v>
      </c>
      <c r="AJ266" s="978">
        <f t="shared" ref="AJ266" si="1431">T266</f>
        <v>38</v>
      </c>
    </row>
    <row r="267" spans="1:39">
      <c r="A267" s="999">
        <v>45699</v>
      </c>
      <c r="B267" s="164" t="s">
        <v>442</v>
      </c>
      <c r="C267" s="164" t="s">
        <v>111</v>
      </c>
      <c r="D267" s="162" t="s">
        <v>560</v>
      </c>
      <c r="E267" s="969" t="s">
        <v>282</v>
      </c>
      <c r="F267" s="1000">
        <v>118629</v>
      </c>
      <c r="G267" s="1000"/>
      <c r="H267" s="1000">
        <v>118643</v>
      </c>
      <c r="I267" s="1000"/>
      <c r="J267" s="971">
        <f t="shared" ref="J267" si="1432">H267-F267</f>
        <v>14</v>
      </c>
      <c r="K267" s="1000">
        <v>118643</v>
      </c>
      <c r="L267" s="541">
        <f t="shared" ref="L267" si="1433">K267-H267</f>
        <v>0</v>
      </c>
      <c r="M267" s="1000">
        <v>118657</v>
      </c>
      <c r="N267" s="1000"/>
      <c r="O267" s="541">
        <f t="shared" ref="O267" si="1434">M267-K267</f>
        <v>14</v>
      </c>
      <c r="P267" s="541">
        <f t="shared" ref="P267" si="1435">M267-H267</f>
        <v>14</v>
      </c>
      <c r="Q267" s="1000">
        <v>118667</v>
      </c>
      <c r="R267" s="1000"/>
      <c r="S267" s="971">
        <f t="shared" ref="S267" si="1436">Q267-M267</f>
        <v>10</v>
      </c>
      <c r="T267" s="542">
        <f t="shared" ref="T267" si="1437">Q267-F267</f>
        <v>38</v>
      </c>
      <c r="U267" s="542"/>
      <c r="V267" s="541">
        <f t="shared" ref="V267" si="1438">P267</f>
        <v>14</v>
      </c>
      <c r="W267" s="543">
        <f t="shared" ref="W267" si="1439">T267-V267</f>
        <v>24</v>
      </c>
      <c r="X267" s="972" t="s">
        <v>553</v>
      </c>
      <c r="Y267" s="972" t="s">
        <v>554</v>
      </c>
      <c r="Z267" s="972" t="s">
        <v>29</v>
      </c>
      <c r="AA267" s="972">
        <v>2023</v>
      </c>
      <c r="AB267" s="968" t="s">
        <v>30</v>
      </c>
      <c r="AC267" s="1001">
        <v>11</v>
      </c>
      <c r="AD267" s="974">
        <f t="shared" ref="AD267" si="1440">T267/AC267</f>
        <v>3.4545454545454546</v>
      </c>
      <c r="AE267" s="975">
        <v>23.45</v>
      </c>
      <c r="AF267" s="976">
        <f t="shared" ref="AF267" si="1441">AD267*AE267</f>
        <v>81.009090909090901</v>
      </c>
      <c r="AG267" s="1030" t="s">
        <v>128</v>
      </c>
      <c r="AH267" s="1007">
        <f t="shared" ref="AH267" si="1442">AF267</f>
        <v>81.009090909090901</v>
      </c>
      <c r="AI267" s="978">
        <f t="shared" ref="AI267" si="1443">AD267</f>
        <v>3.4545454545454546</v>
      </c>
      <c r="AJ267" s="978">
        <f t="shared" ref="AJ267" si="1444">T267</f>
        <v>38</v>
      </c>
    </row>
    <row r="268" spans="1:39">
      <c r="A268" s="999">
        <v>45699</v>
      </c>
      <c r="B268" s="164" t="s">
        <v>442</v>
      </c>
      <c r="C268" s="164" t="s">
        <v>111</v>
      </c>
      <c r="D268" s="162" t="s">
        <v>576</v>
      </c>
      <c r="E268" s="969" t="s">
        <v>283</v>
      </c>
      <c r="F268" s="1000">
        <v>118667</v>
      </c>
      <c r="G268" s="1000"/>
      <c r="H268" s="1000">
        <v>118677</v>
      </c>
      <c r="I268" s="1000"/>
      <c r="J268" s="971">
        <f t="shared" ref="J268" si="1445">H268-F268</f>
        <v>10</v>
      </c>
      <c r="K268" s="1000">
        <v>118677</v>
      </c>
      <c r="L268" s="541">
        <f t="shared" ref="L268" si="1446">K268-H268</f>
        <v>0</v>
      </c>
      <c r="M268" s="1000">
        <v>118691</v>
      </c>
      <c r="N268" s="1000"/>
      <c r="O268" s="541">
        <f t="shared" ref="O268" si="1447">M268-K268</f>
        <v>14</v>
      </c>
      <c r="P268" s="541">
        <f t="shared" ref="P268" si="1448">M268-H268</f>
        <v>14</v>
      </c>
      <c r="Q268" s="1000">
        <v>118705</v>
      </c>
      <c r="R268" s="1000"/>
      <c r="S268" s="971">
        <f t="shared" ref="S268" si="1449">Q268-M268</f>
        <v>14</v>
      </c>
      <c r="T268" s="542">
        <f t="shared" ref="T268" si="1450">Q268-F268</f>
        <v>38</v>
      </c>
      <c r="U268" s="542"/>
      <c r="V268" s="541">
        <f t="shared" ref="V268" si="1451">P268</f>
        <v>14</v>
      </c>
      <c r="W268" s="543">
        <f t="shared" ref="W268" si="1452">T268-V268</f>
        <v>24</v>
      </c>
      <c r="X268" s="972" t="s">
        <v>553</v>
      </c>
      <c r="Y268" s="972" t="s">
        <v>554</v>
      </c>
      <c r="Z268" s="972" t="s">
        <v>29</v>
      </c>
      <c r="AA268" s="972">
        <v>2023</v>
      </c>
      <c r="AB268" s="968" t="s">
        <v>30</v>
      </c>
      <c r="AC268" s="1001">
        <v>11</v>
      </c>
      <c r="AD268" s="974">
        <f t="shared" ref="AD268" si="1453">T268/AC268</f>
        <v>3.4545454545454546</v>
      </c>
      <c r="AE268" s="975">
        <v>23.45</v>
      </c>
      <c r="AF268" s="976">
        <f t="shared" ref="AF268" si="1454">AD268*AE268</f>
        <v>81.009090909090901</v>
      </c>
      <c r="AG268" s="1030" t="s">
        <v>128</v>
      </c>
      <c r="AH268" s="1007">
        <f t="shared" ref="AH268" si="1455">AF268</f>
        <v>81.009090909090901</v>
      </c>
      <c r="AI268" s="978">
        <f t="shared" ref="AI268" si="1456">AD268</f>
        <v>3.4545454545454546</v>
      </c>
      <c r="AJ268" s="978">
        <f t="shared" ref="AJ268" si="1457">T268</f>
        <v>38</v>
      </c>
    </row>
    <row r="269" spans="1:39">
      <c r="A269" s="999">
        <v>45700</v>
      </c>
      <c r="B269" s="164" t="s">
        <v>442</v>
      </c>
      <c r="C269" s="164" t="s">
        <v>111</v>
      </c>
      <c r="D269" s="162" t="s">
        <v>560</v>
      </c>
      <c r="E269" s="969" t="s">
        <v>282</v>
      </c>
      <c r="F269" s="1000">
        <v>118705</v>
      </c>
      <c r="G269" s="1000"/>
      <c r="H269" s="1000">
        <v>118720</v>
      </c>
      <c r="I269" s="1000"/>
      <c r="J269" s="971">
        <f t="shared" ref="J269" si="1458">H269-F269</f>
        <v>15</v>
      </c>
      <c r="K269" s="1000">
        <v>118720</v>
      </c>
      <c r="L269" s="541">
        <f t="shared" ref="L269" si="1459">K269-H269</f>
        <v>0</v>
      </c>
      <c r="M269" s="1000">
        <v>118734</v>
      </c>
      <c r="N269" s="1000"/>
      <c r="O269" s="541">
        <f t="shared" ref="O269" si="1460">M269-K269</f>
        <v>14</v>
      </c>
      <c r="P269" s="541">
        <f t="shared" ref="P269" si="1461">M269-H269</f>
        <v>14</v>
      </c>
      <c r="Q269" s="1000">
        <v>118746</v>
      </c>
      <c r="R269" s="1000"/>
      <c r="S269" s="971">
        <f t="shared" ref="S269" si="1462">Q269-M269</f>
        <v>12</v>
      </c>
      <c r="T269" s="542">
        <f t="shared" ref="T269" si="1463">Q269-F269</f>
        <v>41</v>
      </c>
      <c r="U269" s="542"/>
      <c r="V269" s="541">
        <f t="shared" ref="V269" si="1464">P269</f>
        <v>14</v>
      </c>
      <c r="W269" s="543">
        <f t="shared" ref="W269" si="1465">T269-V269</f>
        <v>27</v>
      </c>
      <c r="X269" s="972" t="s">
        <v>553</v>
      </c>
      <c r="Y269" s="972" t="s">
        <v>554</v>
      </c>
      <c r="Z269" s="972" t="s">
        <v>29</v>
      </c>
      <c r="AA269" s="972">
        <v>2023</v>
      </c>
      <c r="AB269" s="968" t="s">
        <v>30</v>
      </c>
      <c r="AC269" s="1001">
        <v>11</v>
      </c>
      <c r="AD269" s="974">
        <f t="shared" ref="AD269" si="1466">T269/AC269</f>
        <v>3.7272727272727271</v>
      </c>
      <c r="AE269" s="975">
        <v>23.45</v>
      </c>
      <c r="AF269" s="976">
        <f t="shared" ref="AF269" si="1467">AD269*AE269</f>
        <v>87.404545454545442</v>
      </c>
      <c r="AG269" s="1030" t="s">
        <v>128</v>
      </c>
      <c r="AH269" s="1007">
        <f t="shared" ref="AH269" si="1468">AF269</f>
        <v>87.404545454545442</v>
      </c>
      <c r="AI269" s="978">
        <f t="shared" ref="AI269" si="1469">AD269</f>
        <v>3.7272727272727271</v>
      </c>
      <c r="AJ269" s="978">
        <f t="shared" ref="AJ269" si="1470">T269</f>
        <v>41</v>
      </c>
    </row>
    <row r="270" spans="1:39">
      <c r="A270" s="999">
        <v>45700</v>
      </c>
      <c r="B270" s="164" t="s">
        <v>442</v>
      </c>
      <c r="C270" s="164" t="s">
        <v>111</v>
      </c>
      <c r="D270" s="162" t="s">
        <v>576</v>
      </c>
      <c r="E270" s="969" t="s">
        <v>283</v>
      </c>
      <c r="F270" s="1000">
        <v>118746</v>
      </c>
      <c r="G270" s="1000"/>
      <c r="H270" s="1000">
        <v>118756</v>
      </c>
      <c r="I270" s="1000"/>
      <c r="J270" s="971">
        <f t="shared" ref="J270" si="1471">H270-F270</f>
        <v>10</v>
      </c>
      <c r="K270" s="1000">
        <v>118756</v>
      </c>
      <c r="L270" s="541">
        <f t="shared" ref="L270" si="1472">K270-H270</f>
        <v>0</v>
      </c>
      <c r="M270" s="1000">
        <v>118770</v>
      </c>
      <c r="N270" s="1000"/>
      <c r="O270" s="541">
        <f t="shared" ref="O270" si="1473">M270-K270</f>
        <v>14</v>
      </c>
      <c r="P270" s="541">
        <f t="shared" ref="P270" si="1474">M270-H270</f>
        <v>14</v>
      </c>
      <c r="Q270" s="1000">
        <v>118784</v>
      </c>
      <c r="R270" s="1000"/>
      <c r="S270" s="971">
        <f t="shared" ref="S270" si="1475">Q270-M270</f>
        <v>14</v>
      </c>
      <c r="T270" s="542">
        <f t="shared" ref="T270" si="1476">Q270-F270</f>
        <v>38</v>
      </c>
      <c r="U270" s="542"/>
      <c r="V270" s="541">
        <f t="shared" ref="V270" si="1477">P270</f>
        <v>14</v>
      </c>
      <c r="W270" s="543">
        <f t="shared" ref="W270" si="1478">T270-V270</f>
        <v>24</v>
      </c>
      <c r="X270" s="972" t="s">
        <v>553</v>
      </c>
      <c r="Y270" s="972" t="s">
        <v>554</v>
      </c>
      <c r="Z270" s="972" t="s">
        <v>29</v>
      </c>
      <c r="AA270" s="972">
        <v>2023</v>
      </c>
      <c r="AB270" s="968" t="s">
        <v>30</v>
      </c>
      <c r="AC270" s="1001">
        <v>11</v>
      </c>
      <c r="AD270" s="974">
        <f t="shared" ref="AD270" si="1479">T270/AC270</f>
        <v>3.4545454545454546</v>
      </c>
      <c r="AE270" s="975">
        <v>23.45</v>
      </c>
      <c r="AF270" s="976">
        <f t="shared" ref="AF270" si="1480">AD270*AE270</f>
        <v>81.009090909090901</v>
      </c>
      <c r="AG270" s="1030" t="s">
        <v>128</v>
      </c>
      <c r="AH270" s="1007">
        <f t="shared" ref="AH270" si="1481">AF270</f>
        <v>81.009090909090901</v>
      </c>
      <c r="AI270" s="978">
        <f t="shared" ref="AI270" si="1482">AD270</f>
        <v>3.4545454545454546</v>
      </c>
      <c r="AJ270" s="978">
        <f t="shared" ref="AJ270" si="1483">T270</f>
        <v>38</v>
      </c>
    </row>
    <row r="271" spans="1:39">
      <c r="A271" s="999">
        <v>45701</v>
      </c>
      <c r="B271" s="164" t="s">
        <v>442</v>
      </c>
      <c r="C271" s="164" t="s">
        <v>111</v>
      </c>
      <c r="D271" s="162" t="s">
        <v>560</v>
      </c>
      <c r="E271" s="969" t="s">
        <v>282</v>
      </c>
      <c r="F271" s="1000">
        <v>118784</v>
      </c>
      <c r="G271" s="1000"/>
      <c r="H271" s="1000">
        <v>118798</v>
      </c>
      <c r="I271" s="1000"/>
      <c r="J271" s="971">
        <f t="shared" ref="J271" si="1484">H271-F271</f>
        <v>14</v>
      </c>
      <c r="K271" s="1000">
        <v>118798</v>
      </c>
      <c r="L271" s="541">
        <f t="shared" ref="L271" si="1485">K271-H271</f>
        <v>0</v>
      </c>
      <c r="M271" s="1000">
        <v>118812</v>
      </c>
      <c r="N271" s="1000"/>
      <c r="O271" s="541">
        <f t="shared" ref="O271" si="1486">M271-K271</f>
        <v>14</v>
      </c>
      <c r="P271" s="541">
        <f t="shared" ref="P271" si="1487">M271-H271</f>
        <v>14</v>
      </c>
      <c r="Q271" s="1000">
        <v>118822</v>
      </c>
      <c r="R271" s="1000"/>
      <c r="S271" s="971">
        <f t="shared" ref="S271" si="1488">Q271-M271</f>
        <v>10</v>
      </c>
      <c r="T271" s="542">
        <f t="shared" ref="T271" si="1489">Q271-F271</f>
        <v>38</v>
      </c>
      <c r="U271" s="542"/>
      <c r="V271" s="541">
        <f t="shared" ref="V271" si="1490">P271</f>
        <v>14</v>
      </c>
      <c r="W271" s="543">
        <f t="shared" ref="W271" si="1491">T271-V271</f>
        <v>24</v>
      </c>
      <c r="X271" s="972" t="s">
        <v>553</v>
      </c>
      <c r="Y271" s="972" t="s">
        <v>554</v>
      </c>
      <c r="Z271" s="972" t="s">
        <v>29</v>
      </c>
      <c r="AA271" s="972">
        <v>2023</v>
      </c>
      <c r="AB271" s="968" t="s">
        <v>30</v>
      </c>
      <c r="AC271" s="1001">
        <v>11</v>
      </c>
      <c r="AD271" s="974">
        <f t="shared" ref="AD271" si="1492">T271/AC271</f>
        <v>3.4545454545454546</v>
      </c>
      <c r="AE271" s="975">
        <v>23.45</v>
      </c>
      <c r="AF271" s="976">
        <f t="shared" ref="AF271" si="1493">AD271*AE271</f>
        <v>81.009090909090901</v>
      </c>
      <c r="AG271" s="1030" t="s">
        <v>128</v>
      </c>
      <c r="AH271" s="1007">
        <f t="shared" ref="AH271" si="1494">AF271</f>
        <v>81.009090909090901</v>
      </c>
      <c r="AI271" s="978">
        <f t="shared" ref="AI271" si="1495">AD271</f>
        <v>3.4545454545454546</v>
      </c>
      <c r="AJ271" s="978">
        <f t="shared" ref="AJ271" si="1496">T271</f>
        <v>38</v>
      </c>
    </row>
    <row r="272" spans="1:39">
      <c r="A272" s="999">
        <v>45701</v>
      </c>
      <c r="B272" s="164" t="s">
        <v>442</v>
      </c>
      <c r="C272" s="164" t="s">
        <v>111</v>
      </c>
      <c r="D272" s="162" t="s">
        <v>576</v>
      </c>
      <c r="E272" s="969" t="s">
        <v>283</v>
      </c>
      <c r="F272" s="1000">
        <v>118822</v>
      </c>
      <c r="G272" s="1000"/>
      <c r="H272" s="1000">
        <v>118832</v>
      </c>
      <c r="I272" s="1000"/>
      <c r="J272" s="971">
        <f t="shared" ref="J272" si="1497">H272-F272</f>
        <v>10</v>
      </c>
      <c r="K272" s="1000">
        <v>118832</v>
      </c>
      <c r="L272" s="541">
        <f t="shared" ref="L272" si="1498">K272-H272</f>
        <v>0</v>
      </c>
      <c r="M272" s="1000">
        <v>118846</v>
      </c>
      <c r="N272" s="1000"/>
      <c r="O272" s="541">
        <f t="shared" ref="O272" si="1499">M272-K272</f>
        <v>14</v>
      </c>
      <c r="P272" s="541">
        <f t="shared" ref="P272" si="1500">M272-H272</f>
        <v>14</v>
      </c>
      <c r="Q272" s="1000">
        <v>118860</v>
      </c>
      <c r="R272" s="1000"/>
      <c r="S272" s="971">
        <f t="shared" ref="S272" si="1501">Q272-M272</f>
        <v>14</v>
      </c>
      <c r="T272" s="542">
        <f t="shared" ref="T272" si="1502">Q272-F272</f>
        <v>38</v>
      </c>
      <c r="U272" s="542"/>
      <c r="V272" s="541">
        <f t="shared" ref="V272" si="1503">P272</f>
        <v>14</v>
      </c>
      <c r="W272" s="543">
        <f t="shared" ref="W272" si="1504">T272-V272</f>
        <v>24</v>
      </c>
      <c r="X272" s="972" t="s">
        <v>553</v>
      </c>
      <c r="Y272" s="972" t="s">
        <v>554</v>
      </c>
      <c r="Z272" s="972" t="s">
        <v>29</v>
      </c>
      <c r="AA272" s="972">
        <v>2023</v>
      </c>
      <c r="AB272" s="968" t="s">
        <v>30</v>
      </c>
      <c r="AC272" s="1001">
        <v>11</v>
      </c>
      <c r="AD272" s="974">
        <f t="shared" ref="AD272" si="1505">T272/AC272</f>
        <v>3.4545454545454546</v>
      </c>
      <c r="AE272" s="975">
        <v>23.45</v>
      </c>
      <c r="AF272" s="976">
        <f t="shared" ref="AF272" si="1506">AD272*AE272</f>
        <v>81.009090909090901</v>
      </c>
      <c r="AG272" s="1030" t="s">
        <v>128</v>
      </c>
      <c r="AH272" s="1007">
        <f t="shared" ref="AH272" si="1507">AF272</f>
        <v>81.009090909090901</v>
      </c>
      <c r="AI272" s="978">
        <f t="shared" ref="AI272" si="1508">AD272</f>
        <v>3.4545454545454546</v>
      </c>
      <c r="AJ272" s="978">
        <f t="shared" ref="AJ272" si="1509">T272</f>
        <v>38</v>
      </c>
      <c r="AK272" s="1132" t="s">
        <v>439</v>
      </c>
      <c r="AL272" s="1088" t="s">
        <v>440</v>
      </c>
      <c r="AM272" s="1092" t="s">
        <v>2</v>
      </c>
    </row>
    <row r="273" spans="1:39">
      <c r="A273" s="999">
        <v>45702</v>
      </c>
      <c r="B273" s="164" t="s">
        <v>442</v>
      </c>
      <c r="C273" s="164" t="s">
        <v>111</v>
      </c>
      <c r="D273" s="162" t="s">
        <v>560</v>
      </c>
      <c r="E273" s="969" t="s">
        <v>282</v>
      </c>
      <c r="F273" s="1000">
        <v>118860</v>
      </c>
      <c r="G273" s="1000"/>
      <c r="H273" s="1000">
        <v>118876</v>
      </c>
      <c r="I273" s="1000"/>
      <c r="J273" s="971">
        <f t="shared" ref="J273" si="1510">H273-F273</f>
        <v>16</v>
      </c>
      <c r="K273" s="1000">
        <v>118876</v>
      </c>
      <c r="L273" s="541">
        <f t="shared" ref="L273" si="1511">K273-H273</f>
        <v>0</v>
      </c>
      <c r="M273" s="1000">
        <v>118890</v>
      </c>
      <c r="N273" s="1000"/>
      <c r="O273" s="541">
        <f t="shared" ref="O273" si="1512">M273-K273</f>
        <v>14</v>
      </c>
      <c r="P273" s="541">
        <f t="shared" ref="P273" si="1513">M273-H273</f>
        <v>14</v>
      </c>
      <c r="Q273" s="1000">
        <v>118900</v>
      </c>
      <c r="R273" s="1000"/>
      <c r="S273" s="971">
        <f t="shared" ref="S273" si="1514">Q273-M273</f>
        <v>10</v>
      </c>
      <c r="T273" s="542">
        <f t="shared" ref="T273" si="1515">Q273-F273</f>
        <v>40</v>
      </c>
      <c r="U273" s="542"/>
      <c r="V273" s="541">
        <f t="shared" ref="V273" si="1516">P273</f>
        <v>14</v>
      </c>
      <c r="W273" s="543">
        <f t="shared" ref="W273" si="1517">T273-V273</f>
        <v>26</v>
      </c>
      <c r="X273" s="972" t="s">
        <v>553</v>
      </c>
      <c r="Y273" s="972" t="s">
        <v>554</v>
      </c>
      <c r="Z273" s="972" t="s">
        <v>29</v>
      </c>
      <c r="AA273" s="972">
        <v>2023</v>
      </c>
      <c r="AB273" s="968" t="s">
        <v>30</v>
      </c>
      <c r="AC273" s="1001">
        <v>11</v>
      </c>
      <c r="AD273" s="974">
        <f t="shared" ref="AD273" si="1518">T273/AC273</f>
        <v>3.6363636363636362</v>
      </c>
      <c r="AE273" s="975">
        <v>23.45</v>
      </c>
      <c r="AF273" s="976">
        <f t="shared" ref="AF273" si="1519">AD273*AE273</f>
        <v>85.272727272727266</v>
      </c>
      <c r="AG273" s="1030" t="s">
        <v>128</v>
      </c>
      <c r="AH273" s="1007">
        <f t="shared" ref="AH273" si="1520">AF273</f>
        <v>85.272727272727266</v>
      </c>
      <c r="AI273" s="978">
        <f t="shared" ref="AI273" si="1521">AD273</f>
        <v>3.6363636363636362</v>
      </c>
      <c r="AJ273" s="978">
        <f t="shared" ref="AJ273" si="1522">T273</f>
        <v>40</v>
      </c>
      <c r="AK273" s="1107">
        <f>SUM(AH263:AH273)</f>
        <v>893.23181818181808</v>
      </c>
      <c r="AL273" s="1067">
        <v>800</v>
      </c>
      <c r="AM273" s="1075">
        <v>45702</v>
      </c>
    </row>
    <row r="274" spans="1:39">
      <c r="A274" s="999">
        <v>45702</v>
      </c>
      <c r="B274" s="164" t="s">
        <v>442</v>
      </c>
      <c r="C274" s="164" t="s">
        <v>111</v>
      </c>
      <c r="D274" s="162" t="s">
        <v>576</v>
      </c>
      <c r="E274" s="969" t="s">
        <v>283</v>
      </c>
      <c r="F274" s="1000">
        <v>118938</v>
      </c>
      <c r="G274" s="1000"/>
      <c r="H274" s="1000">
        <v>118948</v>
      </c>
      <c r="I274" s="1000"/>
      <c r="J274" s="971">
        <f t="shared" ref="J274" si="1523">H274-F274</f>
        <v>10</v>
      </c>
      <c r="K274" s="1000">
        <v>118948</v>
      </c>
      <c r="L274" s="541">
        <f t="shared" ref="L274" si="1524">K274-H274</f>
        <v>0</v>
      </c>
      <c r="M274" s="1000">
        <v>118962</v>
      </c>
      <c r="N274" s="1000"/>
      <c r="O274" s="541">
        <f t="shared" ref="O274" si="1525">M274-K274</f>
        <v>14</v>
      </c>
      <c r="P274" s="541">
        <f t="shared" ref="P274" si="1526">M274-H274</f>
        <v>14</v>
      </c>
      <c r="Q274" s="1000">
        <v>118976</v>
      </c>
      <c r="R274" s="1000"/>
      <c r="S274" s="971">
        <f t="shared" ref="S274" si="1527">Q274-M274</f>
        <v>14</v>
      </c>
      <c r="T274" s="542">
        <f t="shared" ref="T274" si="1528">Q274-F274</f>
        <v>38</v>
      </c>
      <c r="U274" s="542"/>
      <c r="V274" s="541">
        <f t="shared" ref="V274" si="1529">P274</f>
        <v>14</v>
      </c>
      <c r="W274" s="543">
        <f t="shared" ref="W274" si="1530">T274-V274</f>
        <v>24</v>
      </c>
      <c r="X274" s="972" t="s">
        <v>553</v>
      </c>
      <c r="Y274" s="972" t="s">
        <v>554</v>
      </c>
      <c r="Z274" s="972" t="s">
        <v>29</v>
      </c>
      <c r="AA274" s="972">
        <v>2023</v>
      </c>
      <c r="AB274" s="968" t="s">
        <v>30</v>
      </c>
      <c r="AC274" s="1001">
        <v>11</v>
      </c>
      <c r="AD274" s="974">
        <f t="shared" ref="AD274" si="1531">T274/AC274</f>
        <v>3.4545454545454546</v>
      </c>
      <c r="AE274" s="975">
        <v>23.45</v>
      </c>
      <c r="AF274" s="976">
        <f t="shared" ref="AF274" si="1532">AD274*AE274</f>
        <v>81.009090909090901</v>
      </c>
      <c r="AG274" s="1030" t="s">
        <v>128</v>
      </c>
      <c r="AH274" s="1007">
        <f t="shared" ref="AH274" si="1533">AF274</f>
        <v>81.009090909090901</v>
      </c>
      <c r="AI274" s="978">
        <f t="shared" ref="AI274" si="1534">AD274</f>
        <v>3.4545454545454546</v>
      </c>
      <c r="AJ274" s="978">
        <f t="shared" ref="AJ274" si="1535">T274</f>
        <v>38</v>
      </c>
    </row>
    <row r="275" spans="1:39">
      <c r="A275" s="999">
        <v>45705</v>
      </c>
      <c r="B275" s="164" t="s">
        <v>442</v>
      </c>
      <c r="C275" s="164" t="s">
        <v>111</v>
      </c>
      <c r="D275" s="162" t="s">
        <v>560</v>
      </c>
      <c r="E275" s="969" t="s">
        <v>282</v>
      </c>
      <c r="F275" s="1000">
        <v>118976</v>
      </c>
      <c r="G275" s="1000"/>
      <c r="H275" s="1000">
        <v>118990</v>
      </c>
      <c r="I275" s="1000"/>
      <c r="J275" s="971">
        <f t="shared" ref="J275" si="1536">H275-F275</f>
        <v>14</v>
      </c>
      <c r="K275" s="1000">
        <v>118990</v>
      </c>
      <c r="L275" s="541">
        <f t="shared" ref="L275" si="1537">K275-H275</f>
        <v>0</v>
      </c>
      <c r="M275" s="1000">
        <v>119004</v>
      </c>
      <c r="N275" s="1000"/>
      <c r="O275" s="541">
        <f t="shared" ref="O275" si="1538">M275-K275</f>
        <v>14</v>
      </c>
      <c r="P275" s="541">
        <f t="shared" ref="P275" si="1539">M275-H275</f>
        <v>14</v>
      </c>
      <c r="Q275" s="1000">
        <v>119014</v>
      </c>
      <c r="R275" s="1000"/>
      <c r="S275" s="971">
        <f t="shared" ref="S275" si="1540">Q275-M275</f>
        <v>10</v>
      </c>
      <c r="T275" s="542">
        <f t="shared" ref="T275" si="1541">Q275-F275</f>
        <v>38</v>
      </c>
      <c r="U275" s="542"/>
      <c r="V275" s="541">
        <f t="shared" ref="V275" si="1542">P275</f>
        <v>14</v>
      </c>
      <c r="W275" s="543">
        <f t="shared" ref="W275" si="1543">T275-V275</f>
        <v>24</v>
      </c>
      <c r="X275" s="972" t="s">
        <v>553</v>
      </c>
      <c r="Y275" s="972" t="s">
        <v>554</v>
      </c>
      <c r="Z275" s="972" t="s">
        <v>29</v>
      </c>
      <c r="AA275" s="972">
        <v>2023</v>
      </c>
      <c r="AB275" s="968" t="s">
        <v>30</v>
      </c>
      <c r="AC275" s="1001">
        <v>11</v>
      </c>
      <c r="AD275" s="974">
        <f t="shared" ref="AD275" si="1544">T275/AC275</f>
        <v>3.4545454545454546</v>
      </c>
      <c r="AE275" s="975">
        <v>23.45</v>
      </c>
      <c r="AF275" s="976">
        <f t="shared" ref="AF275" si="1545">AD275*AE275</f>
        <v>81.009090909090901</v>
      </c>
      <c r="AG275" s="1030" t="s">
        <v>128</v>
      </c>
      <c r="AH275" s="1007">
        <f t="shared" ref="AH275" si="1546">AF275</f>
        <v>81.009090909090901</v>
      </c>
      <c r="AI275" s="978">
        <f t="shared" ref="AI275" si="1547">AD275</f>
        <v>3.4545454545454546</v>
      </c>
      <c r="AJ275" s="978">
        <f t="shared" ref="AJ275" si="1548">T275</f>
        <v>38</v>
      </c>
    </row>
    <row r="276" spans="1:39">
      <c r="A276" s="999">
        <v>45705</v>
      </c>
      <c r="B276" s="164" t="s">
        <v>442</v>
      </c>
      <c r="C276" s="164" t="s">
        <v>111</v>
      </c>
      <c r="D276" s="162" t="s">
        <v>628</v>
      </c>
      <c r="E276" s="969" t="s">
        <v>282</v>
      </c>
      <c r="F276" s="1000">
        <v>119014</v>
      </c>
      <c r="G276" s="1000"/>
      <c r="H276" s="1000">
        <v>119014</v>
      </c>
      <c r="I276" s="1000"/>
      <c r="J276" s="971">
        <f t="shared" ref="J276:J277" si="1549">H276-F276</f>
        <v>0</v>
      </c>
      <c r="K276" s="1000">
        <v>119014</v>
      </c>
      <c r="L276" s="541">
        <f t="shared" ref="L276:L277" si="1550">K276-H276</f>
        <v>0</v>
      </c>
      <c r="M276" s="1000">
        <v>119023</v>
      </c>
      <c r="N276" s="1000"/>
      <c r="O276" s="541">
        <f t="shared" ref="O276:O277" si="1551">M276-K276</f>
        <v>9</v>
      </c>
      <c r="P276" s="541">
        <f t="shared" ref="P276:P277" si="1552">M276-H276</f>
        <v>9</v>
      </c>
      <c r="Q276" s="1000">
        <v>119023</v>
      </c>
      <c r="R276" s="1000"/>
      <c r="S276" s="971">
        <f t="shared" ref="S276:S277" si="1553">Q276-M276</f>
        <v>0</v>
      </c>
      <c r="T276" s="542">
        <f t="shared" ref="T276:T277" si="1554">Q276-F276</f>
        <v>9</v>
      </c>
      <c r="U276" s="542"/>
      <c r="V276" s="541">
        <f t="shared" ref="V276:V277" si="1555">P276</f>
        <v>9</v>
      </c>
      <c r="W276" s="543">
        <f t="shared" ref="W276:W277" si="1556">T276-V276</f>
        <v>0</v>
      </c>
      <c r="X276" s="972" t="s">
        <v>553</v>
      </c>
      <c r="Y276" s="972" t="s">
        <v>554</v>
      </c>
      <c r="Z276" s="972" t="s">
        <v>29</v>
      </c>
      <c r="AA276" s="972">
        <v>2023</v>
      </c>
      <c r="AB276" s="968" t="s">
        <v>628</v>
      </c>
      <c r="AC276" s="1001">
        <v>11</v>
      </c>
      <c r="AD276" s="974">
        <f t="shared" ref="AD276:AD277" si="1557">T276/AC276</f>
        <v>0.81818181818181823</v>
      </c>
      <c r="AE276" s="975">
        <v>23.45</v>
      </c>
      <c r="AF276" s="976">
        <f t="shared" ref="AF276:AF277" si="1558">AD276*AE276</f>
        <v>19.186363636363637</v>
      </c>
      <c r="AG276" s="1030" t="s">
        <v>128</v>
      </c>
      <c r="AH276" s="1007">
        <f t="shared" ref="AH276:AH277" si="1559">AF276</f>
        <v>19.186363636363637</v>
      </c>
      <c r="AI276" s="978">
        <f t="shared" ref="AI276:AI277" si="1560">AD276</f>
        <v>0.81818181818181823</v>
      </c>
      <c r="AJ276" s="978">
        <f t="shared" ref="AJ276:AJ277" si="1561">T276</f>
        <v>9</v>
      </c>
    </row>
    <row r="277" spans="1:39">
      <c r="A277" s="999">
        <v>45705</v>
      </c>
      <c r="B277" s="164" t="s">
        <v>442</v>
      </c>
      <c r="C277" s="164" t="s">
        <v>111</v>
      </c>
      <c r="D277" s="162" t="s">
        <v>576</v>
      </c>
      <c r="E277" s="969" t="s">
        <v>283</v>
      </c>
      <c r="F277" s="1000">
        <v>119023</v>
      </c>
      <c r="G277" s="1000"/>
      <c r="H277" s="1000">
        <v>119033</v>
      </c>
      <c r="I277" s="1000"/>
      <c r="J277" s="971">
        <f t="shared" si="1549"/>
        <v>10</v>
      </c>
      <c r="K277" s="1000">
        <v>119033</v>
      </c>
      <c r="L277" s="541">
        <f t="shared" si="1550"/>
        <v>0</v>
      </c>
      <c r="M277" s="1000">
        <v>119047</v>
      </c>
      <c r="N277" s="1000"/>
      <c r="O277" s="541">
        <f t="shared" si="1551"/>
        <v>14</v>
      </c>
      <c r="P277" s="541">
        <f t="shared" si="1552"/>
        <v>14</v>
      </c>
      <c r="Q277" s="1000">
        <v>119061</v>
      </c>
      <c r="R277" s="1000"/>
      <c r="S277" s="971">
        <f t="shared" si="1553"/>
        <v>14</v>
      </c>
      <c r="T277" s="542">
        <f t="shared" si="1554"/>
        <v>38</v>
      </c>
      <c r="U277" s="542"/>
      <c r="V277" s="541">
        <f t="shared" si="1555"/>
        <v>14</v>
      </c>
      <c r="W277" s="543">
        <f t="shared" si="1556"/>
        <v>24</v>
      </c>
      <c r="X277" s="972" t="s">
        <v>553</v>
      </c>
      <c r="Y277" s="972" t="s">
        <v>554</v>
      </c>
      <c r="Z277" s="972" t="s">
        <v>29</v>
      </c>
      <c r="AA277" s="972">
        <v>2023</v>
      </c>
      <c r="AB277" s="968" t="s">
        <v>30</v>
      </c>
      <c r="AC277" s="1001">
        <v>11</v>
      </c>
      <c r="AD277" s="974">
        <f t="shared" si="1557"/>
        <v>3.4545454545454546</v>
      </c>
      <c r="AE277" s="975">
        <v>23.45</v>
      </c>
      <c r="AF277" s="976">
        <f t="shared" si="1558"/>
        <v>81.009090909090901</v>
      </c>
      <c r="AG277" s="1030" t="s">
        <v>128</v>
      </c>
      <c r="AH277" s="1007">
        <f t="shared" si="1559"/>
        <v>81.009090909090901</v>
      </c>
      <c r="AI277" s="978">
        <f t="shared" si="1560"/>
        <v>3.4545454545454546</v>
      </c>
      <c r="AJ277" s="978">
        <f t="shared" si="1561"/>
        <v>38</v>
      </c>
    </row>
    <row r="278" spans="1:39">
      <c r="A278" s="999">
        <v>45706</v>
      </c>
      <c r="B278" s="164" t="s">
        <v>442</v>
      </c>
      <c r="C278" s="164" t="s">
        <v>111</v>
      </c>
      <c r="D278" s="162" t="s">
        <v>560</v>
      </c>
      <c r="E278" s="969" t="s">
        <v>282</v>
      </c>
      <c r="F278" s="1000">
        <v>119061</v>
      </c>
      <c r="G278" s="1000"/>
      <c r="H278" s="1000">
        <v>119075</v>
      </c>
      <c r="I278" s="1000"/>
      <c r="J278" s="971">
        <f t="shared" ref="J278" si="1562">H278-F278</f>
        <v>14</v>
      </c>
      <c r="K278" s="1000">
        <v>119075</v>
      </c>
      <c r="L278" s="541">
        <f t="shared" ref="L278" si="1563">K278-H278</f>
        <v>0</v>
      </c>
      <c r="M278" s="1000">
        <v>119089</v>
      </c>
      <c r="N278" s="1000"/>
      <c r="O278" s="541">
        <f t="shared" ref="O278" si="1564">M278-K278</f>
        <v>14</v>
      </c>
      <c r="P278" s="541">
        <f t="shared" ref="P278" si="1565">M278-H278</f>
        <v>14</v>
      </c>
      <c r="Q278" s="1000">
        <v>119100</v>
      </c>
      <c r="R278" s="1000"/>
      <c r="S278" s="971">
        <f t="shared" ref="S278" si="1566">Q278-M278</f>
        <v>11</v>
      </c>
      <c r="T278" s="542">
        <f t="shared" ref="T278" si="1567">Q278-F278</f>
        <v>39</v>
      </c>
      <c r="U278" s="542"/>
      <c r="V278" s="541">
        <f t="shared" ref="V278" si="1568">P278</f>
        <v>14</v>
      </c>
      <c r="W278" s="543">
        <f t="shared" ref="W278" si="1569">T278-V278</f>
        <v>25</v>
      </c>
      <c r="X278" s="972" t="s">
        <v>553</v>
      </c>
      <c r="Y278" s="972" t="s">
        <v>554</v>
      </c>
      <c r="Z278" s="972" t="s">
        <v>29</v>
      </c>
      <c r="AA278" s="972">
        <v>2023</v>
      </c>
      <c r="AB278" s="968" t="s">
        <v>30</v>
      </c>
      <c r="AC278" s="1001">
        <v>11</v>
      </c>
      <c r="AD278" s="974">
        <f t="shared" ref="AD278" si="1570">T278/AC278</f>
        <v>3.5454545454545454</v>
      </c>
      <c r="AE278" s="975">
        <v>23.45</v>
      </c>
      <c r="AF278" s="976">
        <f t="shared" ref="AF278" si="1571">AD278*AE278</f>
        <v>83.140909090909091</v>
      </c>
      <c r="AG278" s="1030" t="s">
        <v>128</v>
      </c>
      <c r="AH278" s="1007">
        <f t="shared" ref="AH278" si="1572">AF278</f>
        <v>83.140909090909091</v>
      </c>
      <c r="AI278" s="978">
        <f t="shared" ref="AI278" si="1573">AD278</f>
        <v>3.5454545454545454</v>
      </c>
      <c r="AJ278" s="978">
        <f t="shared" ref="AJ278" si="1574">T278</f>
        <v>39</v>
      </c>
    </row>
    <row r="279" spans="1:39">
      <c r="A279" s="999">
        <v>45706</v>
      </c>
      <c r="B279" s="164" t="s">
        <v>442</v>
      </c>
      <c r="C279" s="164" t="s">
        <v>111</v>
      </c>
      <c r="D279" s="162" t="s">
        <v>576</v>
      </c>
      <c r="E279" s="969" t="s">
        <v>283</v>
      </c>
      <c r="F279" s="1000">
        <v>119100</v>
      </c>
      <c r="G279" s="1000"/>
      <c r="H279" s="1000">
        <v>119110</v>
      </c>
      <c r="I279" s="1000"/>
      <c r="J279" s="971">
        <f t="shared" ref="J279" si="1575">H279-F279</f>
        <v>10</v>
      </c>
      <c r="K279" s="1000">
        <v>119110</v>
      </c>
      <c r="L279" s="541">
        <f t="shared" ref="L279" si="1576">K279-H279</f>
        <v>0</v>
      </c>
      <c r="M279" s="1000">
        <v>119124</v>
      </c>
      <c r="N279" s="1000"/>
      <c r="O279" s="541">
        <f t="shared" ref="O279" si="1577">M279-K279</f>
        <v>14</v>
      </c>
      <c r="P279" s="541">
        <f t="shared" ref="P279" si="1578">M279-H279</f>
        <v>14</v>
      </c>
      <c r="Q279" s="1000">
        <v>119139</v>
      </c>
      <c r="R279" s="1000"/>
      <c r="S279" s="971">
        <f t="shared" ref="S279" si="1579">Q279-M279</f>
        <v>15</v>
      </c>
      <c r="T279" s="542">
        <f t="shared" ref="T279" si="1580">Q279-F279</f>
        <v>39</v>
      </c>
      <c r="U279" s="542"/>
      <c r="V279" s="541">
        <f t="shared" ref="V279" si="1581">P279</f>
        <v>14</v>
      </c>
      <c r="W279" s="543">
        <f t="shared" ref="W279" si="1582">T279-V279</f>
        <v>25</v>
      </c>
      <c r="X279" s="972" t="s">
        <v>553</v>
      </c>
      <c r="Y279" s="972" t="s">
        <v>554</v>
      </c>
      <c r="Z279" s="972" t="s">
        <v>29</v>
      </c>
      <c r="AA279" s="972">
        <v>2023</v>
      </c>
      <c r="AB279" s="968" t="s">
        <v>30</v>
      </c>
      <c r="AC279" s="1001">
        <v>11</v>
      </c>
      <c r="AD279" s="974">
        <f t="shared" ref="AD279" si="1583">T279/AC279</f>
        <v>3.5454545454545454</v>
      </c>
      <c r="AE279" s="975">
        <v>23.45</v>
      </c>
      <c r="AF279" s="976">
        <f t="shared" ref="AF279" si="1584">AD279*AE279</f>
        <v>83.140909090909091</v>
      </c>
      <c r="AG279" s="1030" t="s">
        <v>128</v>
      </c>
      <c r="AH279" s="1007">
        <f t="shared" ref="AH279" si="1585">AF279</f>
        <v>83.140909090909091</v>
      </c>
      <c r="AI279" s="978">
        <f t="shared" ref="AI279" si="1586">AD279</f>
        <v>3.5454545454545454</v>
      </c>
      <c r="AJ279" s="978">
        <f t="shared" ref="AJ279" si="1587">T279</f>
        <v>39</v>
      </c>
    </row>
    <row r="280" spans="1:39">
      <c r="A280" s="999">
        <v>45707</v>
      </c>
      <c r="B280" s="164" t="s">
        <v>442</v>
      </c>
      <c r="C280" s="164" t="s">
        <v>111</v>
      </c>
      <c r="D280" s="162" t="s">
        <v>560</v>
      </c>
      <c r="E280" s="969" t="s">
        <v>282</v>
      </c>
      <c r="F280" s="1000">
        <v>119139</v>
      </c>
      <c r="G280" s="1000"/>
      <c r="H280" s="1000">
        <v>119153</v>
      </c>
      <c r="I280" s="1000"/>
      <c r="J280" s="971">
        <f t="shared" ref="J280" si="1588">H280-F280</f>
        <v>14</v>
      </c>
      <c r="K280" s="1000">
        <v>119153</v>
      </c>
      <c r="L280" s="541">
        <f t="shared" ref="L280" si="1589">K280-H280</f>
        <v>0</v>
      </c>
      <c r="M280" s="1000">
        <v>119167</v>
      </c>
      <c r="N280" s="1000"/>
      <c r="O280" s="541">
        <f t="shared" ref="O280" si="1590">M280-K280</f>
        <v>14</v>
      </c>
      <c r="P280" s="541">
        <f t="shared" ref="P280" si="1591">M280-H280</f>
        <v>14</v>
      </c>
      <c r="Q280" s="1000">
        <v>119177</v>
      </c>
      <c r="R280" s="1000"/>
      <c r="S280" s="971">
        <f t="shared" ref="S280" si="1592">Q280-M280</f>
        <v>10</v>
      </c>
      <c r="T280" s="542">
        <f t="shared" ref="T280" si="1593">Q280-F280</f>
        <v>38</v>
      </c>
      <c r="U280" s="542"/>
      <c r="V280" s="541">
        <f t="shared" ref="V280" si="1594">P280</f>
        <v>14</v>
      </c>
      <c r="W280" s="543">
        <f t="shared" ref="W280" si="1595">T280-V280</f>
        <v>24</v>
      </c>
      <c r="X280" s="972" t="s">
        <v>553</v>
      </c>
      <c r="Y280" s="972" t="s">
        <v>554</v>
      </c>
      <c r="Z280" s="972" t="s">
        <v>29</v>
      </c>
      <c r="AA280" s="972">
        <v>2023</v>
      </c>
      <c r="AB280" s="968" t="s">
        <v>30</v>
      </c>
      <c r="AC280" s="1001">
        <v>11</v>
      </c>
      <c r="AD280" s="974">
        <f t="shared" ref="AD280" si="1596">T280/AC280</f>
        <v>3.4545454545454546</v>
      </c>
      <c r="AE280" s="975">
        <v>23.45</v>
      </c>
      <c r="AF280" s="976">
        <f t="shared" ref="AF280" si="1597">AD280*AE280</f>
        <v>81.009090909090901</v>
      </c>
      <c r="AG280" s="1030" t="s">
        <v>128</v>
      </c>
      <c r="AH280" s="1007">
        <f t="shared" ref="AH280" si="1598">AF280</f>
        <v>81.009090909090901</v>
      </c>
      <c r="AI280" s="978">
        <f t="shared" ref="AI280" si="1599">AD280</f>
        <v>3.4545454545454546</v>
      </c>
      <c r="AJ280" s="978">
        <f t="shared" ref="AJ280" si="1600">T280</f>
        <v>38</v>
      </c>
    </row>
    <row r="281" spans="1:39">
      <c r="A281" s="999">
        <v>45707</v>
      </c>
      <c r="B281" s="164" t="s">
        <v>442</v>
      </c>
      <c r="C281" s="164" t="s">
        <v>111</v>
      </c>
      <c r="D281" s="162" t="s">
        <v>576</v>
      </c>
      <c r="E281" s="969" t="s">
        <v>283</v>
      </c>
      <c r="F281" s="1000">
        <v>119177</v>
      </c>
      <c r="G281" s="1000"/>
      <c r="H281" s="1000">
        <v>119187</v>
      </c>
      <c r="I281" s="1000"/>
      <c r="J281" s="971">
        <f t="shared" ref="J281" si="1601">H281-F281</f>
        <v>10</v>
      </c>
      <c r="K281" s="1000">
        <v>119187</v>
      </c>
      <c r="L281" s="541">
        <f t="shared" ref="L281" si="1602">K281-H281</f>
        <v>0</v>
      </c>
      <c r="M281" s="1000">
        <v>119201</v>
      </c>
      <c r="N281" s="1000"/>
      <c r="O281" s="541">
        <f t="shared" ref="O281" si="1603">M281-K281</f>
        <v>14</v>
      </c>
      <c r="P281" s="541">
        <f t="shared" ref="P281" si="1604">M281-H281</f>
        <v>14</v>
      </c>
      <c r="Q281" s="1000">
        <v>119216</v>
      </c>
      <c r="R281" s="1000"/>
      <c r="S281" s="971">
        <f t="shared" ref="S281" si="1605">Q281-M281</f>
        <v>15</v>
      </c>
      <c r="T281" s="542">
        <f t="shared" ref="T281" si="1606">Q281-F281</f>
        <v>39</v>
      </c>
      <c r="U281" s="542"/>
      <c r="V281" s="541">
        <f t="shared" ref="V281" si="1607">P281</f>
        <v>14</v>
      </c>
      <c r="W281" s="543">
        <f t="shared" ref="W281" si="1608">T281-V281</f>
        <v>25</v>
      </c>
      <c r="X281" s="972" t="s">
        <v>553</v>
      </c>
      <c r="Y281" s="972" t="s">
        <v>554</v>
      </c>
      <c r="Z281" s="972" t="s">
        <v>29</v>
      </c>
      <c r="AA281" s="972">
        <v>2023</v>
      </c>
      <c r="AB281" s="968" t="s">
        <v>30</v>
      </c>
      <c r="AC281" s="1001">
        <v>11</v>
      </c>
      <c r="AD281" s="974">
        <f t="shared" ref="AD281" si="1609">T281/AC281</f>
        <v>3.5454545454545454</v>
      </c>
      <c r="AE281" s="975">
        <v>23.45</v>
      </c>
      <c r="AF281" s="976">
        <f t="shared" ref="AF281" si="1610">AD281*AE281</f>
        <v>83.140909090909091</v>
      </c>
      <c r="AG281" s="1030" t="s">
        <v>128</v>
      </c>
      <c r="AH281" s="1007">
        <f t="shared" ref="AH281" si="1611">AF281</f>
        <v>83.140909090909091</v>
      </c>
      <c r="AI281" s="978">
        <f t="shared" ref="AI281" si="1612">AD281</f>
        <v>3.5454545454545454</v>
      </c>
      <c r="AJ281" s="978">
        <f t="shared" ref="AJ281" si="1613">T281</f>
        <v>39</v>
      </c>
    </row>
    <row r="282" spans="1:39">
      <c r="A282" s="999">
        <v>45708</v>
      </c>
      <c r="B282" s="164" t="s">
        <v>442</v>
      </c>
      <c r="C282" s="164" t="s">
        <v>111</v>
      </c>
      <c r="D282" s="162" t="s">
        <v>560</v>
      </c>
      <c r="E282" s="969" t="s">
        <v>282</v>
      </c>
      <c r="F282" s="1000">
        <v>119216</v>
      </c>
      <c r="G282" s="1000"/>
      <c r="H282" s="1000">
        <v>119230</v>
      </c>
      <c r="I282" s="1000"/>
      <c r="J282" s="971">
        <f t="shared" ref="J282" si="1614">H282-F282</f>
        <v>14</v>
      </c>
      <c r="K282" s="1000">
        <v>119230</v>
      </c>
      <c r="L282" s="541">
        <f t="shared" ref="L282" si="1615">K282-H282</f>
        <v>0</v>
      </c>
      <c r="M282" s="1000">
        <v>119244</v>
      </c>
      <c r="N282" s="1000"/>
      <c r="O282" s="541">
        <f t="shared" ref="O282" si="1616">M282-K282</f>
        <v>14</v>
      </c>
      <c r="P282" s="541">
        <f t="shared" ref="P282" si="1617">M282-H282</f>
        <v>14</v>
      </c>
      <c r="Q282" s="1000">
        <v>119254</v>
      </c>
      <c r="R282" s="1000"/>
      <c r="S282" s="971">
        <f t="shared" ref="S282" si="1618">Q282-M282</f>
        <v>10</v>
      </c>
      <c r="T282" s="542">
        <f t="shared" ref="T282" si="1619">Q282-F282</f>
        <v>38</v>
      </c>
      <c r="U282" s="542"/>
      <c r="V282" s="541">
        <f t="shared" ref="V282" si="1620">P282</f>
        <v>14</v>
      </c>
      <c r="W282" s="543">
        <f t="shared" ref="W282" si="1621">T282-V282</f>
        <v>24</v>
      </c>
      <c r="X282" s="972" t="s">
        <v>553</v>
      </c>
      <c r="Y282" s="972" t="s">
        <v>554</v>
      </c>
      <c r="Z282" s="972" t="s">
        <v>29</v>
      </c>
      <c r="AA282" s="972">
        <v>2023</v>
      </c>
      <c r="AB282" s="968" t="s">
        <v>30</v>
      </c>
      <c r="AC282" s="1001">
        <v>11</v>
      </c>
      <c r="AD282" s="974">
        <f t="shared" ref="AD282" si="1622">T282/AC282</f>
        <v>3.4545454545454546</v>
      </c>
      <c r="AE282" s="975">
        <v>23.45</v>
      </c>
      <c r="AF282" s="976">
        <f t="shared" ref="AF282" si="1623">AD282*AE282</f>
        <v>81.009090909090901</v>
      </c>
      <c r="AG282" s="1030" t="s">
        <v>128</v>
      </c>
      <c r="AH282" s="1007">
        <f t="shared" ref="AH282" si="1624">AF282</f>
        <v>81.009090909090901</v>
      </c>
      <c r="AI282" s="978">
        <f t="shared" ref="AI282" si="1625">AD282</f>
        <v>3.4545454545454546</v>
      </c>
      <c r="AJ282" s="978">
        <f t="shared" ref="AJ282" si="1626">T282</f>
        <v>38</v>
      </c>
    </row>
    <row r="283" spans="1:39">
      <c r="A283" s="999">
        <v>45708</v>
      </c>
      <c r="B283" s="164" t="s">
        <v>442</v>
      </c>
      <c r="C283" s="164" t="s">
        <v>111</v>
      </c>
      <c r="D283" s="162" t="s">
        <v>576</v>
      </c>
      <c r="E283" s="969" t="s">
        <v>283</v>
      </c>
      <c r="F283" s="1000">
        <v>119254</v>
      </c>
      <c r="G283" s="1000"/>
      <c r="H283" s="1000">
        <v>119264</v>
      </c>
      <c r="I283" s="1000"/>
      <c r="J283" s="971">
        <f t="shared" ref="J283" si="1627">H283-F283</f>
        <v>10</v>
      </c>
      <c r="K283" s="1000">
        <v>119264</v>
      </c>
      <c r="L283" s="541">
        <f t="shared" ref="L283" si="1628">K283-H283</f>
        <v>0</v>
      </c>
      <c r="M283" s="1000">
        <v>119278</v>
      </c>
      <c r="N283" s="1000"/>
      <c r="O283" s="541">
        <f t="shared" ref="O283" si="1629">M283-K283</f>
        <v>14</v>
      </c>
      <c r="P283" s="541">
        <f t="shared" ref="P283" si="1630">M283-H283</f>
        <v>14</v>
      </c>
      <c r="Q283" s="1000">
        <v>119293</v>
      </c>
      <c r="R283" s="1000"/>
      <c r="S283" s="971">
        <f t="shared" ref="S283" si="1631">Q283-M283</f>
        <v>15</v>
      </c>
      <c r="T283" s="542">
        <f t="shared" ref="T283" si="1632">Q283-F283</f>
        <v>39</v>
      </c>
      <c r="U283" s="542"/>
      <c r="V283" s="541">
        <f t="shared" ref="V283" si="1633">P283</f>
        <v>14</v>
      </c>
      <c r="W283" s="543">
        <f t="shared" ref="W283" si="1634">T283-V283</f>
        <v>25</v>
      </c>
      <c r="X283" s="972" t="s">
        <v>553</v>
      </c>
      <c r="Y283" s="972" t="s">
        <v>554</v>
      </c>
      <c r="Z283" s="972" t="s">
        <v>29</v>
      </c>
      <c r="AA283" s="972">
        <v>2023</v>
      </c>
      <c r="AB283" s="968" t="s">
        <v>30</v>
      </c>
      <c r="AC283" s="1001">
        <v>11</v>
      </c>
      <c r="AD283" s="974">
        <f t="shared" ref="AD283" si="1635">T283/AC283</f>
        <v>3.5454545454545454</v>
      </c>
      <c r="AE283" s="975">
        <v>23.45</v>
      </c>
      <c r="AF283" s="976">
        <f t="shared" ref="AF283" si="1636">AD283*AE283</f>
        <v>83.140909090909091</v>
      </c>
      <c r="AG283" s="1030" t="s">
        <v>128</v>
      </c>
      <c r="AH283" s="1007">
        <f t="shared" ref="AH283" si="1637">AF283</f>
        <v>83.140909090909091</v>
      </c>
      <c r="AI283" s="978">
        <f t="shared" ref="AI283" si="1638">AD283</f>
        <v>3.5454545454545454</v>
      </c>
      <c r="AJ283" s="978">
        <f t="shared" ref="AJ283" si="1639">T283</f>
        <v>39</v>
      </c>
      <c r="AK283" s="1132" t="s">
        <v>439</v>
      </c>
      <c r="AL283" s="1088" t="s">
        <v>440</v>
      </c>
      <c r="AM283" s="1092" t="s">
        <v>2</v>
      </c>
    </row>
    <row r="284" spans="1:39">
      <c r="A284" s="999">
        <v>45709</v>
      </c>
      <c r="B284" s="164" t="s">
        <v>442</v>
      </c>
      <c r="C284" s="164" t="s">
        <v>111</v>
      </c>
      <c r="D284" s="162" t="s">
        <v>560</v>
      </c>
      <c r="E284" s="969" t="s">
        <v>282</v>
      </c>
      <c r="F284" s="1000">
        <v>119293</v>
      </c>
      <c r="G284" s="1000"/>
      <c r="H284" s="1000">
        <v>119307</v>
      </c>
      <c r="I284" s="1000"/>
      <c r="J284" s="971">
        <f t="shared" ref="J284" si="1640">H284-F284</f>
        <v>14</v>
      </c>
      <c r="K284" s="1000">
        <v>119307</v>
      </c>
      <c r="L284" s="541">
        <f t="shared" ref="L284" si="1641">K284-H284</f>
        <v>0</v>
      </c>
      <c r="M284" s="1000">
        <v>119321</v>
      </c>
      <c r="N284" s="1000"/>
      <c r="O284" s="541">
        <f t="shared" ref="O284" si="1642">M284-K284</f>
        <v>14</v>
      </c>
      <c r="P284" s="541">
        <f t="shared" ref="P284" si="1643">M284-H284</f>
        <v>14</v>
      </c>
      <c r="Q284" s="1000">
        <v>119331</v>
      </c>
      <c r="R284" s="1000"/>
      <c r="S284" s="971">
        <f t="shared" ref="S284" si="1644">Q284-M284</f>
        <v>10</v>
      </c>
      <c r="T284" s="542">
        <f t="shared" ref="T284" si="1645">Q284-F284</f>
        <v>38</v>
      </c>
      <c r="U284" s="542"/>
      <c r="V284" s="541">
        <f t="shared" ref="V284" si="1646">P284</f>
        <v>14</v>
      </c>
      <c r="W284" s="543">
        <f t="shared" ref="W284" si="1647">T284-V284</f>
        <v>24</v>
      </c>
      <c r="X284" s="972" t="s">
        <v>553</v>
      </c>
      <c r="Y284" s="972" t="s">
        <v>554</v>
      </c>
      <c r="Z284" s="972" t="s">
        <v>29</v>
      </c>
      <c r="AA284" s="972">
        <v>2023</v>
      </c>
      <c r="AB284" s="968" t="s">
        <v>30</v>
      </c>
      <c r="AC284" s="1001">
        <v>11</v>
      </c>
      <c r="AD284" s="974">
        <f t="shared" ref="AD284" si="1648">T284/AC284</f>
        <v>3.4545454545454546</v>
      </c>
      <c r="AE284" s="975">
        <v>23.45</v>
      </c>
      <c r="AF284" s="976">
        <f t="shared" ref="AF284" si="1649">AD284*AE284</f>
        <v>81.009090909090901</v>
      </c>
      <c r="AG284" s="1030" t="s">
        <v>128</v>
      </c>
      <c r="AH284" s="1007">
        <f t="shared" ref="AH284" si="1650">AF284</f>
        <v>81.009090909090901</v>
      </c>
      <c r="AI284" s="978">
        <f t="shared" ref="AI284" si="1651">AD284</f>
        <v>3.4545454545454546</v>
      </c>
      <c r="AJ284" s="978">
        <f t="shared" ref="AJ284" si="1652">T284</f>
        <v>38</v>
      </c>
      <c r="AK284" s="1107">
        <f>SUM(AH274:AH284)</f>
        <v>837.8045454545454</v>
      </c>
      <c r="AL284" s="1067">
        <v>900</v>
      </c>
      <c r="AM284" s="1075">
        <v>45709</v>
      </c>
    </row>
    <row r="285" spans="1:39">
      <c r="A285" s="999">
        <v>45709</v>
      </c>
      <c r="B285" s="164" t="s">
        <v>442</v>
      </c>
      <c r="C285" s="164" t="s">
        <v>111</v>
      </c>
      <c r="D285" s="162" t="s">
        <v>576</v>
      </c>
      <c r="E285" s="969" t="s">
        <v>283</v>
      </c>
      <c r="F285" s="1000">
        <v>119331</v>
      </c>
      <c r="G285" s="1000"/>
      <c r="H285" s="1000">
        <v>119341</v>
      </c>
      <c r="I285" s="1000"/>
      <c r="J285" s="971">
        <f t="shared" ref="J285" si="1653">H285-F285</f>
        <v>10</v>
      </c>
      <c r="K285" s="1000">
        <v>119341</v>
      </c>
      <c r="L285" s="541">
        <f t="shared" ref="L285" si="1654">K285-H285</f>
        <v>0</v>
      </c>
      <c r="M285" s="1000">
        <v>119355</v>
      </c>
      <c r="N285" s="1000"/>
      <c r="O285" s="541">
        <f t="shared" ref="O285" si="1655">M285-K285</f>
        <v>14</v>
      </c>
      <c r="P285" s="541">
        <f t="shared" ref="P285" si="1656">M285-H285</f>
        <v>14</v>
      </c>
      <c r="Q285" s="1000">
        <v>119369</v>
      </c>
      <c r="R285" s="1000"/>
      <c r="S285" s="971">
        <f t="shared" ref="S285" si="1657">Q285-M285</f>
        <v>14</v>
      </c>
      <c r="T285" s="542">
        <f t="shared" ref="T285" si="1658">Q285-F285</f>
        <v>38</v>
      </c>
      <c r="U285" s="542"/>
      <c r="V285" s="541">
        <f t="shared" ref="V285" si="1659">P285</f>
        <v>14</v>
      </c>
      <c r="W285" s="543">
        <f t="shared" ref="W285" si="1660">T285-V285</f>
        <v>24</v>
      </c>
      <c r="X285" s="972" t="s">
        <v>553</v>
      </c>
      <c r="Y285" s="972" t="s">
        <v>554</v>
      </c>
      <c r="Z285" s="972" t="s">
        <v>29</v>
      </c>
      <c r="AA285" s="972">
        <v>2023</v>
      </c>
      <c r="AB285" s="968" t="s">
        <v>30</v>
      </c>
      <c r="AC285" s="1001">
        <v>11</v>
      </c>
      <c r="AD285" s="974">
        <f t="shared" ref="AD285" si="1661">T285/AC285</f>
        <v>3.4545454545454546</v>
      </c>
      <c r="AE285" s="975">
        <v>23.45</v>
      </c>
      <c r="AF285" s="976">
        <f t="shared" ref="AF285" si="1662">AD285*AE285</f>
        <v>81.009090909090901</v>
      </c>
      <c r="AG285" s="1030" t="s">
        <v>128</v>
      </c>
      <c r="AH285" s="1007">
        <f t="shared" ref="AH285" si="1663">AF285</f>
        <v>81.009090909090901</v>
      </c>
      <c r="AI285" s="978">
        <f t="shared" ref="AI285" si="1664">AD285</f>
        <v>3.4545454545454546</v>
      </c>
      <c r="AJ285" s="978">
        <f t="shared" ref="AJ285" si="1665">T285</f>
        <v>38</v>
      </c>
    </row>
    <row r="286" spans="1:39">
      <c r="A286" s="999">
        <v>45712</v>
      </c>
      <c r="B286" s="164" t="s">
        <v>442</v>
      </c>
      <c r="C286" s="164" t="s">
        <v>111</v>
      </c>
      <c r="D286" s="162" t="s">
        <v>560</v>
      </c>
      <c r="E286" s="969" t="s">
        <v>282</v>
      </c>
      <c r="F286" s="1000">
        <v>119369</v>
      </c>
      <c r="G286" s="1000"/>
      <c r="H286" s="1000">
        <v>119383</v>
      </c>
      <c r="I286" s="1000"/>
      <c r="J286" s="971">
        <f t="shared" ref="J286" si="1666">H286-F286</f>
        <v>14</v>
      </c>
      <c r="K286" s="1000">
        <v>119383</v>
      </c>
      <c r="L286" s="541">
        <f t="shared" ref="L286" si="1667">K286-H286</f>
        <v>0</v>
      </c>
      <c r="M286" s="1000">
        <v>119397</v>
      </c>
      <c r="N286" s="1000"/>
      <c r="O286" s="541">
        <f t="shared" ref="O286" si="1668">M286-K286</f>
        <v>14</v>
      </c>
      <c r="P286" s="541">
        <f t="shared" ref="P286" si="1669">M286-H286</f>
        <v>14</v>
      </c>
      <c r="Q286" s="1000">
        <v>119407</v>
      </c>
      <c r="R286" s="1000"/>
      <c r="S286" s="971">
        <f t="shared" ref="S286" si="1670">Q286-M286</f>
        <v>10</v>
      </c>
      <c r="T286" s="542">
        <f t="shared" ref="T286" si="1671">Q286-F286</f>
        <v>38</v>
      </c>
      <c r="U286" s="542"/>
      <c r="V286" s="541">
        <f t="shared" ref="V286" si="1672">P286</f>
        <v>14</v>
      </c>
      <c r="W286" s="543">
        <f t="shared" ref="W286" si="1673">T286-V286</f>
        <v>24</v>
      </c>
      <c r="X286" s="972" t="s">
        <v>553</v>
      </c>
      <c r="Y286" s="972" t="s">
        <v>554</v>
      </c>
      <c r="Z286" s="972" t="s">
        <v>29</v>
      </c>
      <c r="AA286" s="972">
        <v>2023</v>
      </c>
      <c r="AB286" s="968" t="s">
        <v>30</v>
      </c>
      <c r="AC286" s="1001">
        <v>11</v>
      </c>
      <c r="AD286" s="974">
        <f t="shared" ref="AD286" si="1674">T286/AC286</f>
        <v>3.4545454545454546</v>
      </c>
      <c r="AE286" s="975">
        <v>23.45</v>
      </c>
      <c r="AF286" s="976">
        <f t="shared" ref="AF286" si="1675">AD286*AE286</f>
        <v>81.009090909090901</v>
      </c>
      <c r="AG286" s="1030" t="s">
        <v>128</v>
      </c>
      <c r="AH286" s="1007">
        <f t="shared" ref="AH286" si="1676">AF286</f>
        <v>81.009090909090901</v>
      </c>
      <c r="AI286" s="978">
        <f t="shared" ref="AI286" si="1677">AD286</f>
        <v>3.4545454545454546</v>
      </c>
      <c r="AJ286" s="978">
        <f t="shared" ref="AJ286" si="1678">T286</f>
        <v>38</v>
      </c>
    </row>
    <row r="287" spans="1:39">
      <c r="A287" s="999">
        <v>45712</v>
      </c>
      <c r="B287" s="164" t="s">
        <v>442</v>
      </c>
      <c r="C287" s="164" t="s">
        <v>111</v>
      </c>
      <c r="D287" s="162" t="s">
        <v>576</v>
      </c>
      <c r="E287" s="969" t="s">
        <v>283</v>
      </c>
      <c r="F287" s="1000">
        <v>119407</v>
      </c>
      <c r="G287" s="1000"/>
      <c r="H287" s="1000">
        <v>119417</v>
      </c>
      <c r="I287" s="1000"/>
      <c r="J287" s="971">
        <f t="shared" ref="J287" si="1679">H287-F287</f>
        <v>10</v>
      </c>
      <c r="K287" s="1000">
        <v>119417</v>
      </c>
      <c r="L287" s="541">
        <f t="shared" ref="L287" si="1680">K287-H287</f>
        <v>0</v>
      </c>
      <c r="M287" s="1000">
        <v>119433</v>
      </c>
      <c r="N287" s="1000"/>
      <c r="O287" s="541">
        <f t="shared" ref="O287" si="1681">M287-K287</f>
        <v>16</v>
      </c>
      <c r="P287" s="541">
        <f t="shared" ref="P287" si="1682">M287-H287</f>
        <v>16</v>
      </c>
      <c r="Q287" s="1000">
        <v>119449</v>
      </c>
      <c r="R287" s="1000"/>
      <c r="S287" s="971">
        <f t="shared" ref="S287" si="1683">Q287-M287</f>
        <v>16</v>
      </c>
      <c r="T287" s="542">
        <f t="shared" ref="T287" si="1684">Q287-F287</f>
        <v>42</v>
      </c>
      <c r="U287" s="542"/>
      <c r="V287" s="541">
        <f t="shared" ref="V287" si="1685">P287</f>
        <v>16</v>
      </c>
      <c r="W287" s="543">
        <f t="shared" ref="W287" si="1686">T287-V287</f>
        <v>26</v>
      </c>
      <c r="X287" s="972" t="s">
        <v>553</v>
      </c>
      <c r="Y287" s="972" t="s">
        <v>554</v>
      </c>
      <c r="Z287" s="972" t="s">
        <v>29</v>
      </c>
      <c r="AA287" s="972">
        <v>2023</v>
      </c>
      <c r="AB287" s="968" t="s">
        <v>30</v>
      </c>
      <c r="AC287" s="1001">
        <v>11</v>
      </c>
      <c r="AD287" s="974">
        <f t="shared" ref="AD287" si="1687">T287/AC287</f>
        <v>3.8181818181818183</v>
      </c>
      <c r="AE287" s="975">
        <v>23.45</v>
      </c>
      <c r="AF287" s="976">
        <f t="shared" ref="AF287" si="1688">AD287*AE287</f>
        <v>89.536363636363632</v>
      </c>
      <c r="AG287" s="1030" t="s">
        <v>128</v>
      </c>
      <c r="AH287" s="1007">
        <f t="shared" ref="AH287" si="1689">AF287</f>
        <v>89.536363636363632</v>
      </c>
      <c r="AI287" s="978">
        <f t="shared" ref="AI287" si="1690">AD287</f>
        <v>3.8181818181818183</v>
      </c>
      <c r="AJ287" s="978">
        <f t="shared" ref="AJ287" si="1691">T287</f>
        <v>42</v>
      </c>
    </row>
    <row r="288" spans="1:39">
      <c r="A288" s="999">
        <v>45713</v>
      </c>
      <c r="B288" s="164" t="s">
        <v>442</v>
      </c>
      <c r="C288" s="164" t="s">
        <v>111</v>
      </c>
      <c r="D288" s="162" t="s">
        <v>560</v>
      </c>
      <c r="E288" s="969" t="s">
        <v>282</v>
      </c>
      <c r="F288" s="1000">
        <v>119449</v>
      </c>
      <c r="G288" s="1000"/>
      <c r="H288" s="1000">
        <v>119463</v>
      </c>
      <c r="I288" s="1000"/>
      <c r="J288" s="971">
        <f t="shared" ref="J288" si="1692">H288-F288</f>
        <v>14</v>
      </c>
      <c r="K288" s="1000">
        <v>119463</v>
      </c>
      <c r="L288" s="541">
        <f t="shared" ref="L288" si="1693">K288-H288</f>
        <v>0</v>
      </c>
      <c r="M288" s="1000">
        <v>119477</v>
      </c>
      <c r="N288" s="1000"/>
      <c r="O288" s="541">
        <f t="shared" ref="O288" si="1694">M288-K288</f>
        <v>14</v>
      </c>
      <c r="P288" s="541">
        <f t="shared" ref="P288" si="1695">M288-H288</f>
        <v>14</v>
      </c>
      <c r="Q288" s="1000">
        <v>119487</v>
      </c>
      <c r="R288" s="1000"/>
      <c r="S288" s="971">
        <f t="shared" ref="S288" si="1696">Q288-M288</f>
        <v>10</v>
      </c>
      <c r="T288" s="542">
        <f t="shared" ref="T288" si="1697">Q288-F288</f>
        <v>38</v>
      </c>
      <c r="U288" s="542"/>
      <c r="V288" s="541">
        <f t="shared" ref="V288" si="1698">P288</f>
        <v>14</v>
      </c>
      <c r="W288" s="543">
        <f t="shared" ref="W288" si="1699">T288-V288</f>
        <v>24</v>
      </c>
      <c r="X288" s="972" t="s">
        <v>553</v>
      </c>
      <c r="Y288" s="972" t="s">
        <v>554</v>
      </c>
      <c r="Z288" s="972" t="s">
        <v>29</v>
      </c>
      <c r="AA288" s="972">
        <v>2023</v>
      </c>
      <c r="AB288" s="968" t="s">
        <v>30</v>
      </c>
      <c r="AC288" s="1001">
        <v>11</v>
      </c>
      <c r="AD288" s="974">
        <f t="shared" ref="AD288" si="1700">T288/AC288</f>
        <v>3.4545454545454546</v>
      </c>
      <c r="AE288" s="975">
        <v>23.45</v>
      </c>
      <c r="AF288" s="976">
        <f t="shared" ref="AF288" si="1701">AD288*AE288</f>
        <v>81.009090909090901</v>
      </c>
      <c r="AG288" s="1030" t="s">
        <v>128</v>
      </c>
      <c r="AH288" s="1007">
        <f t="shared" ref="AH288" si="1702">AF288</f>
        <v>81.009090909090901</v>
      </c>
      <c r="AI288" s="978">
        <f t="shared" ref="AI288" si="1703">AD288</f>
        <v>3.4545454545454546</v>
      </c>
      <c r="AJ288" s="978">
        <f t="shared" ref="AJ288" si="1704">T288</f>
        <v>38</v>
      </c>
    </row>
    <row r="289" spans="1:39">
      <c r="A289" s="999">
        <v>45713</v>
      </c>
      <c r="B289" s="164" t="s">
        <v>442</v>
      </c>
      <c r="C289" s="164" t="s">
        <v>111</v>
      </c>
      <c r="D289" s="162" t="s">
        <v>576</v>
      </c>
      <c r="E289" s="969" t="s">
        <v>283</v>
      </c>
      <c r="F289" s="1000">
        <v>119487</v>
      </c>
      <c r="G289" s="1000"/>
      <c r="H289" s="1000">
        <v>119497</v>
      </c>
      <c r="I289" s="1000"/>
      <c r="J289" s="971">
        <f t="shared" ref="J289" si="1705">H289-F289</f>
        <v>10</v>
      </c>
      <c r="K289" s="1000">
        <v>119497</v>
      </c>
      <c r="L289" s="541">
        <f t="shared" ref="L289" si="1706">K289-H289</f>
        <v>0</v>
      </c>
      <c r="M289" s="1000">
        <v>119511</v>
      </c>
      <c r="N289" s="1000"/>
      <c r="O289" s="541">
        <f t="shared" ref="O289" si="1707">M289-K289</f>
        <v>14</v>
      </c>
      <c r="P289" s="541">
        <f t="shared" ref="P289" si="1708">M289-H289</f>
        <v>14</v>
      </c>
      <c r="Q289" s="1000">
        <v>119525</v>
      </c>
      <c r="R289" s="1000"/>
      <c r="S289" s="971">
        <f t="shared" ref="S289" si="1709">Q289-M289</f>
        <v>14</v>
      </c>
      <c r="T289" s="542">
        <f t="shared" ref="T289" si="1710">Q289-F289</f>
        <v>38</v>
      </c>
      <c r="U289" s="542"/>
      <c r="V289" s="541">
        <f t="shared" ref="V289" si="1711">P289</f>
        <v>14</v>
      </c>
      <c r="W289" s="543">
        <f t="shared" ref="W289" si="1712">T289-V289</f>
        <v>24</v>
      </c>
      <c r="X289" s="972" t="s">
        <v>553</v>
      </c>
      <c r="Y289" s="972" t="s">
        <v>554</v>
      </c>
      <c r="Z289" s="972" t="s">
        <v>29</v>
      </c>
      <c r="AA289" s="972">
        <v>2023</v>
      </c>
      <c r="AB289" s="968" t="s">
        <v>30</v>
      </c>
      <c r="AC289" s="1001">
        <v>11</v>
      </c>
      <c r="AD289" s="974">
        <f t="shared" ref="AD289" si="1713">T289/AC289</f>
        <v>3.4545454545454546</v>
      </c>
      <c r="AE289" s="975">
        <v>23.45</v>
      </c>
      <c r="AF289" s="976">
        <f t="shared" ref="AF289" si="1714">AD289*AE289</f>
        <v>81.009090909090901</v>
      </c>
      <c r="AG289" s="1030" t="s">
        <v>128</v>
      </c>
      <c r="AH289" s="1007">
        <f t="shared" ref="AH289" si="1715">AF289</f>
        <v>81.009090909090901</v>
      </c>
      <c r="AI289" s="978">
        <f t="shared" ref="AI289" si="1716">AD289</f>
        <v>3.4545454545454546</v>
      </c>
      <c r="AJ289" s="978">
        <f t="shared" ref="AJ289" si="1717">T289</f>
        <v>38</v>
      </c>
    </row>
    <row r="290" spans="1:39">
      <c r="A290" s="999">
        <v>45714</v>
      </c>
      <c r="B290" s="164" t="s">
        <v>442</v>
      </c>
      <c r="C290" s="164" t="s">
        <v>111</v>
      </c>
      <c r="D290" s="162" t="s">
        <v>560</v>
      </c>
      <c r="E290" s="969" t="s">
        <v>282</v>
      </c>
      <c r="F290" s="1000">
        <v>119525</v>
      </c>
      <c r="G290" s="1000"/>
      <c r="H290" s="1000">
        <v>119539</v>
      </c>
      <c r="I290" s="1000"/>
      <c r="J290" s="971">
        <f t="shared" ref="J290" si="1718">H290-F290</f>
        <v>14</v>
      </c>
      <c r="K290" s="1000">
        <v>119539</v>
      </c>
      <c r="L290" s="541">
        <f t="shared" ref="L290" si="1719">K290-H290</f>
        <v>0</v>
      </c>
      <c r="M290" s="1000">
        <v>119553</v>
      </c>
      <c r="N290" s="1000"/>
      <c r="O290" s="541">
        <f t="shared" ref="O290" si="1720">M290-K290</f>
        <v>14</v>
      </c>
      <c r="P290" s="541">
        <f t="shared" ref="P290" si="1721">M290-H290</f>
        <v>14</v>
      </c>
      <c r="Q290" s="1000">
        <v>119563</v>
      </c>
      <c r="R290" s="1000"/>
      <c r="S290" s="971">
        <f t="shared" ref="S290" si="1722">Q290-M290</f>
        <v>10</v>
      </c>
      <c r="T290" s="542">
        <f t="shared" ref="T290" si="1723">Q290-F290</f>
        <v>38</v>
      </c>
      <c r="U290" s="542"/>
      <c r="V290" s="541">
        <f t="shared" ref="V290" si="1724">P290</f>
        <v>14</v>
      </c>
      <c r="W290" s="543">
        <f t="shared" ref="W290" si="1725">T290-V290</f>
        <v>24</v>
      </c>
      <c r="X290" s="972" t="s">
        <v>553</v>
      </c>
      <c r="Y290" s="972" t="s">
        <v>554</v>
      </c>
      <c r="Z290" s="972" t="s">
        <v>29</v>
      </c>
      <c r="AA290" s="972">
        <v>2023</v>
      </c>
      <c r="AB290" s="968" t="s">
        <v>30</v>
      </c>
      <c r="AC290" s="1001">
        <v>11</v>
      </c>
      <c r="AD290" s="974">
        <f t="shared" ref="AD290" si="1726">T290/AC290</f>
        <v>3.4545454545454546</v>
      </c>
      <c r="AE290" s="975">
        <v>23.45</v>
      </c>
      <c r="AF290" s="976">
        <f t="shared" ref="AF290" si="1727">AD290*AE290</f>
        <v>81.009090909090901</v>
      </c>
      <c r="AG290" s="1030" t="s">
        <v>128</v>
      </c>
      <c r="AH290" s="1007">
        <f t="shared" ref="AH290" si="1728">AF290</f>
        <v>81.009090909090901</v>
      </c>
      <c r="AI290" s="978">
        <f t="shared" ref="AI290" si="1729">AD290</f>
        <v>3.4545454545454546</v>
      </c>
      <c r="AJ290" s="978">
        <f t="shared" ref="AJ290" si="1730">T290</f>
        <v>38</v>
      </c>
    </row>
    <row r="291" spans="1:39">
      <c r="A291" s="999">
        <v>45714</v>
      </c>
      <c r="B291" s="164" t="s">
        <v>442</v>
      </c>
      <c r="C291" s="164" t="s">
        <v>111</v>
      </c>
      <c r="D291" s="162" t="s">
        <v>576</v>
      </c>
      <c r="E291" s="969" t="s">
        <v>283</v>
      </c>
      <c r="F291" s="1000">
        <v>119563</v>
      </c>
      <c r="G291" s="1000"/>
      <c r="H291" s="1000">
        <v>119573</v>
      </c>
      <c r="I291" s="1000"/>
      <c r="J291" s="971">
        <f t="shared" ref="J291" si="1731">H291-F291</f>
        <v>10</v>
      </c>
      <c r="K291" s="1000">
        <v>119573</v>
      </c>
      <c r="L291" s="541">
        <f t="shared" ref="L291" si="1732">K291-H291</f>
        <v>0</v>
      </c>
      <c r="M291" s="1000">
        <v>119587</v>
      </c>
      <c r="N291" s="1000"/>
      <c r="O291" s="541">
        <f t="shared" ref="O291" si="1733">M291-K291</f>
        <v>14</v>
      </c>
      <c r="P291" s="541">
        <f t="shared" ref="P291" si="1734">M291-H291</f>
        <v>14</v>
      </c>
      <c r="Q291" s="1000">
        <v>119601</v>
      </c>
      <c r="R291" s="1000"/>
      <c r="S291" s="971">
        <f t="shared" ref="S291" si="1735">Q291-M291</f>
        <v>14</v>
      </c>
      <c r="T291" s="542">
        <f t="shared" ref="T291" si="1736">Q291-F291</f>
        <v>38</v>
      </c>
      <c r="U291" s="542"/>
      <c r="V291" s="541">
        <f t="shared" ref="V291" si="1737">P291</f>
        <v>14</v>
      </c>
      <c r="W291" s="543">
        <f t="shared" ref="W291" si="1738">T291-V291</f>
        <v>24</v>
      </c>
      <c r="X291" s="972" t="s">
        <v>553</v>
      </c>
      <c r="Y291" s="972" t="s">
        <v>554</v>
      </c>
      <c r="Z291" s="972" t="s">
        <v>29</v>
      </c>
      <c r="AA291" s="972">
        <v>2023</v>
      </c>
      <c r="AB291" s="968" t="s">
        <v>30</v>
      </c>
      <c r="AC291" s="1001">
        <v>11</v>
      </c>
      <c r="AD291" s="974">
        <f t="shared" ref="AD291" si="1739">T291/AC291</f>
        <v>3.4545454545454546</v>
      </c>
      <c r="AE291" s="975">
        <v>23.45</v>
      </c>
      <c r="AF291" s="976">
        <f t="shared" ref="AF291" si="1740">AD291*AE291</f>
        <v>81.009090909090901</v>
      </c>
      <c r="AG291" s="1030" t="s">
        <v>128</v>
      </c>
      <c r="AH291" s="1007">
        <f t="shared" ref="AH291" si="1741">AF291</f>
        <v>81.009090909090901</v>
      </c>
      <c r="AI291" s="978">
        <f t="shared" ref="AI291" si="1742">AD291</f>
        <v>3.4545454545454546</v>
      </c>
      <c r="AJ291" s="978">
        <f t="shared" ref="AJ291" si="1743">T291</f>
        <v>38</v>
      </c>
    </row>
    <row r="292" spans="1:39">
      <c r="A292" s="999">
        <v>45715</v>
      </c>
      <c r="B292" s="164" t="s">
        <v>442</v>
      </c>
      <c r="C292" s="164" t="s">
        <v>111</v>
      </c>
      <c r="D292" s="162" t="s">
        <v>560</v>
      </c>
      <c r="E292" s="969" t="s">
        <v>282</v>
      </c>
      <c r="F292" s="1000">
        <v>119601</v>
      </c>
      <c r="G292" s="1000"/>
      <c r="H292" s="1000">
        <v>119615</v>
      </c>
      <c r="I292" s="1000"/>
      <c r="J292" s="971">
        <f t="shared" ref="J292" si="1744">H292-F292</f>
        <v>14</v>
      </c>
      <c r="K292" s="1000">
        <v>119615</v>
      </c>
      <c r="L292" s="541">
        <f t="shared" ref="L292" si="1745">K292-H292</f>
        <v>0</v>
      </c>
      <c r="M292" s="1000">
        <v>119629</v>
      </c>
      <c r="N292" s="1000"/>
      <c r="O292" s="541">
        <f t="shared" ref="O292" si="1746">M292-K292</f>
        <v>14</v>
      </c>
      <c r="P292" s="541">
        <f t="shared" ref="P292" si="1747">M292-H292</f>
        <v>14</v>
      </c>
      <c r="Q292" s="1000">
        <v>119639</v>
      </c>
      <c r="R292" s="1000"/>
      <c r="S292" s="971">
        <f t="shared" ref="S292" si="1748">Q292-M292</f>
        <v>10</v>
      </c>
      <c r="T292" s="542">
        <f t="shared" ref="T292" si="1749">Q292-F292</f>
        <v>38</v>
      </c>
      <c r="U292" s="542"/>
      <c r="V292" s="541">
        <f t="shared" ref="V292" si="1750">P292</f>
        <v>14</v>
      </c>
      <c r="W292" s="543">
        <f t="shared" ref="W292" si="1751">T292-V292</f>
        <v>24</v>
      </c>
      <c r="X292" s="972" t="s">
        <v>553</v>
      </c>
      <c r="Y292" s="972" t="s">
        <v>554</v>
      </c>
      <c r="Z292" s="972" t="s">
        <v>29</v>
      </c>
      <c r="AA292" s="972">
        <v>2023</v>
      </c>
      <c r="AB292" s="968" t="s">
        <v>30</v>
      </c>
      <c r="AC292" s="1001">
        <v>11</v>
      </c>
      <c r="AD292" s="974">
        <f t="shared" ref="AD292" si="1752">T292/AC292</f>
        <v>3.4545454545454546</v>
      </c>
      <c r="AE292" s="975">
        <v>23.45</v>
      </c>
      <c r="AF292" s="976">
        <f t="shared" ref="AF292" si="1753">AD292*AE292</f>
        <v>81.009090909090901</v>
      </c>
      <c r="AG292" s="1030" t="s">
        <v>128</v>
      </c>
      <c r="AH292" s="1007">
        <f t="shared" ref="AH292" si="1754">AF292</f>
        <v>81.009090909090901</v>
      </c>
      <c r="AI292" s="978">
        <f t="shared" ref="AI292" si="1755">AD292</f>
        <v>3.4545454545454546</v>
      </c>
      <c r="AJ292" s="978">
        <f t="shared" ref="AJ292" si="1756">T292</f>
        <v>38</v>
      </c>
    </row>
    <row r="293" spans="1:39">
      <c r="A293" s="999">
        <v>45715</v>
      </c>
      <c r="B293" s="164" t="s">
        <v>442</v>
      </c>
      <c r="C293" s="164" t="s">
        <v>111</v>
      </c>
      <c r="D293" s="162" t="s">
        <v>576</v>
      </c>
      <c r="E293" s="969" t="s">
        <v>283</v>
      </c>
      <c r="F293" s="1000">
        <v>119639</v>
      </c>
      <c r="G293" s="1000"/>
      <c r="H293" s="1000">
        <v>119649</v>
      </c>
      <c r="I293" s="1000"/>
      <c r="J293" s="971">
        <f t="shared" ref="J293" si="1757">H293-F293</f>
        <v>10</v>
      </c>
      <c r="K293" s="1000">
        <v>119649</v>
      </c>
      <c r="L293" s="541">
        <f t="shared" ref="L293" si="1758">K293-H293</f>
        <v>0</v>
      </c>
      <c r="M293" s="1000">
        <v>119663</v>
      </c>
      <c r="N293" s="1000"/>
      <c r="O293" s="541">
        <f t="shared" ref="O293" si="1759">M293-K293</f>
        <v>14</v>
      </c>
      <c r="P293" s="541">
        <f t="shared" ref="P293" si="1760">M293-H293</f>
        <v>14</v>
      </c>
      <c r="Q293" s="1000">
        <v>119676</v>
      </c>
      <c r="R293" s="1000"/>
      <c r="S293" s="971">
        <f t="shared" ref="S293" si="1761">Q293-M293</f>
        <v>13</v>
      </c>
      <c r="T293" s="542">
        <f t="shared" ref="T293" si="1762">Q293-F293</f>
        <v>37</v>
      </c>
      <c r="U293" s="542"/>
      <c r="V293" s="541">
        <f t="shared" ref="V293" si="1763">P293</f>
        <v>14</v>
      </c>
      <c r="W293" s="543">
        <f t="shared" ref="W293" si="1764">T293-V293</f>
        <v>23</v>
      </c>
      <c r="X293" s="972" t="s">
        <v>553</v>
      </c>
      <c r="Y293" s="972" t="s">
        <v>554</v>
      </c>
      <c r="Z293" s="972" t="s">
        <v>29</v>
      </c>
      <c r="AA293" s="972">
        <v>2023</v>
      </c>
      <c r="AB293" s="968" t="s">
        <v>30</v>
      </c>
      <c r="AC293" s="1001">
        <v>11</v>
      </c>
      <c r="AD293" s="974">
        <f t="shared" ref="AD293" si="1765">T293/AC293</f>
        <v>3.3636363636363638</v>
      </c>
      <c r="AE293" s="975">
        <v>23.45</v>
      </c>
      <c r="AF293" s="976">
        <f t="shared" ref="AF293" si="1766">AD293*AE293</f>
        <v>78.877272727272725</v>
      </c>
      <c r="AG293" s="1030" t="s">
        <v>128</v>
      </c>
      <c r="AH293" s="1007">
        <f t="shared" ref="AH293" si="1767">AF293</f>
        <v>78.877272727272725</v>
      </c>
      <c r="AI293" s="978">
        <f t="shared" ref="AI293" si="1768">AD293</f>
        <v>3.3636363636363638</v>
      </c>
      <c r="AJ293" s="978">
        <f t="shared" ref="AJ293" si="1769">T293</f>
        <v>37</v>
      </c>
      <c r="AK293" s="1132" t="s">
        <v>439</v>
      </c>
      <c r="AL293" s="1088" t="s">
        <v>440</v>
      </c>
      <c r="AM293" s="1092" t="s">
        <v>2</v>
      </c>
    </row>
    <row r="294" spans="1:39">
      <c r="A294" s="999">
        <v>45716</v>
      </c>
      <c r="B294" s="164" t="s">
        <v>442</v>
      </c>
      <c r="C294" s="164" t="s">
        <v>111</v>
      </c>
      <c r="D294" s="162" t="s">
        <v>560</v>
      </c>
      <c r="E294" s="969" t="s">
        <v>282</v>
      </c>
      <c r="F294" s="1000">
        <v>119676</v>
      </c>
      <c r="G294" s="1000"/>
      <c r="H294" s="1000">
        <v>119690</v>
      </c>
      <c r="I294" s="1000"/>
      <c r="J294" s="971">
        <f t="shared" ref="J294" si="1770">H294-F294</f>
        <v>14</v>
      </c>
      <c r="K294" s="1000">
        <v>119690</v>
      </c>
      <c r="L294" s="541">
        <f t="shared" ref="L294" si="1771">K294-H294</f>
        <v>0</v>
      </c>
      <c r="M294" s="1000">
        <v>119704</v>
      </c>
      <c r="N294" s="1000"/>
      <c r="O294" s="541">
        <f t="shared" ref="O294" si="1772">M294-K294</f>
        <v>14</v>
      </c>
      <c r="P294" s="541">
        <f t="shared" ref="P294" si="1773">M294-H294</f>
        <v>14</v>
      </c>
      <c r="Q294" s="1000">
        <v>119714</v>
      </c>
      <c r="R294" s="1000"/>
      <c r="S294" s="971">
        <f t="shared" ref="S294" si="1774">Q294-M294</f>
        <v>10</v>
      </c>
      <c r="T294" s="542">
        <f t="shared" ref="T294" si="1775">Q294-F294</f>
        <v>38</v>
      </c>
      <c r="U294" s="542"/>
      <c r="V294" s="541">
        <f t="shared" ref="V294" si="1776">P294</f>
        <v>14</v>
      </c>
      <c r="W294" s="543">
        <f t="shared" ref="W294" si="1777">T294-V294</f>
        <v>24</v>
      </c>
      <c r="X294" s="972" t="s">
        <v>553</v>
      </c>
      <c r="Y294" s="972" t="s">
        <v>554</v>
      </c>
      <c r="Z294" s="972" t="s">
        <v>29</v>
      </c>
      <c r="AA294" s="972">
        <v>2023</v>
      </c>
      <c r="AB294" s="968" t="s">
        <v>30</v>
      </c>
      <c r="AC294" s="1001">
        <v>11</v>
      </c>
      <c r="AD294" s="974">
        <f t="shared" ref="AD294" si="1778">T294/AC294</f>
        <v>3.4545454545454546</v>
      </c>
      <c r="AE294" s="975">
        <v>23.45</v>
      </c>
      <c r="AF294" s="976">
        <f t="shared" ref="AF294" si="1779">AD294*AE294</f>
        <v>81.009090909090901</v>
      </c>
      <c r="AG294" s="1030" t="s">
        <v>128</v>
      </c>
      <c r="AH294" s="1007">
        <f t="shared" ref="AH294" si="1780">AF294</f>
        <v>81.009090909090901</v>
      </c>
      <c r="AI294" s="978">
        <f t="shared" ref="AI294" si="1781">AD294</f>
        <v>3.4545454545454546</v>
      </c>
      <c r="AJ294" s="978">
        <f t="shared" ref="AJ294" si="1782">T294</f>
        <v>38</v>
      </c>
      <c r="AK294" s="1107">
        <f>SUM(AH285:AH294)</f>
        <v>816.48636363636354</v>
      </c>
      <c r="AL294" s="1067">
        <v>900</v>
      </c>
      <c r="AM294" s="1075">
        <v>45716</v>
      </c>
    </row>
    <row r="295" spans="1:39">
      <c r="A295" s="999">
        <v>45716</v>
      </c>
      <c r="B295" s="164" t="s">
        <v>442</v>
      </c>
      <c r="C295" s="164" t="s">
        <v>111</v>
      </c>
      <c r="D295" s="162" t="s">
        <v>576</v>
      </c>
      <c r="E295" s="969" t="s">
        <v>283</v>
      </c>
      <c r="F295" s="1000">
        <v>119714</v>
      </c>
      <c r="G295" s="1000"/>
      <c r="H295" s="1000">
        <v>119724</v>
      </c>
      <c r="I295" s="1000"/>
      <c r="J295" s="971">
        <f t="shared" ref="J295" si="1783">H295-F295</f>
        <v>10</v>
      </c>
      <c r="K295" s="1000">
        <v>119724</v>
      </c>
      <c r="L295" s="541">
        <f t="shared" ref="L295" si="1784">K295-H295</f>
        <v>0</v>
      </c>
      <c r="M295" s="1000">
        <v>119735</v>
      </c>
      <c r="N295" s="1000"/>
      <c r="O295" s="541">
        <f t="shared" ref="O295" si="1785">M295-K295</f>
        <v>11</v>
      </c>
      <c r="P295" s="541">
        <f t="shared" ref="P295" si="1786">M295-H295</f>
        <v>11</v>
      </c>
      <c r="Q295" s="1000">
        <v>119742</v>
      </c>
      <c r="R295" s="1000"/>
      <c r="S295" s="971">
        <f t="shared" ref="S295" si="1787">Q295-M295</f>
        <v>7</v>
      </c>
      <c r="T295" s="542">
        <f t="shared" ref="T295" si="1788">Q295-F295</f>
        <v>28</v>
      </c>
      <c r="U295" s="542"/>
      <c r="V295" s="541">
        <f t="shared" ref="V295" si="1789">P295</f>
        <v>11</v>
      </c>
      <c r="W295" s="543">
        <f t="shared" ref="W295" si="1790">T295-V295</f>
        <v>17</v>
      </c>
      <c r="X295" s="972" t="s">
        <v>553</v>
      </c>
      <c r="Y295" s="972" t="s">
        <v>554</v>
      </c>
      <c r="Z295" s="972" t="s">
        <v>29</v>
      </c>
      <c r="AA295" s="972">
        <v>2023</v>
      </c>
      <c r="AB295" s="968" t="s">
        <v>30</v>
      </c>
      <c r="AC295" s="1001">
        <v>11</v>
      </c>
      <c r="AD295" s="974">
        <f t="shared" ref="AD295" si="1791">T295/AC295</f>
        <v>2.5454545454545454</v>
      </c>
      <c r="AE295" s="975">
        <v>23.45</v>
      </c>
      <c r="AF295" s="976">
        <f t="shared" ref="AF295" si="1792">AD295*AE295</f>
        <v>59.690909090909088</v>
      </c>
      <c r="AG295" s="1030" t="s">
        <v>128</v>
      </c>
      <c r="AH295" s="1007">
        <f t="shared" ref="AH295" si="1793">AF295</f>
        <v>59.690909090909088</v>
      </c>
      <c r="AI295" s="978">
        <f t="shared" ref="AI295" si="1794">AD295</f>
        <v>2.5454545454545454</v>
      </c>
      <c r="AJ295" s="978">
        <f t="shared" ref="AJ295" si="1795">T295</f>
        <v>28</v>
      </c>
    </row>
    <row r="296" spans="1:39">
      <c r="A296" s="999">
        <v>45719</v>
      </c>
      <c r="B296" s="164" t="s">
        <v>442</v>
      </c>
      <c r="C296" s="164" t="s">
        <v>111</v>
      </c>
      <c r="D296" s="162" t="s">
        <v>560</v>
      </c>
      <c r="E296" s="969" t="s">
        <v>282</v>
      </c>
      <c r="F296" s="1000">
        <v>119742</v>
      </c>
      <c r="G296" s="1000"/>
      <c r="H296" s="1000">
        <v>119756</v>
      </c>
      <c r="I296" s="1000"/>
      <c r="J296" s="971">
        <f t="shared" ref="J296" si="1796">H296-F296</f>
        <v>14</v>
      </c>
      <c r="K296" s="1000">
        <v>119756</v>
      </c>
      <c r="L296" s="541">
        <f t="shared" ref="L296" si="1797">K296-H296</f>
        <v>0</v>
      </c>
      <c r="M296" s="1000">
        <v>119770</v>
      </c>
      <c r="N296" s="1000"/>
      <c r="O296" s="541">
        <f t="shared" ref="O296" si="1798">M296-K296</f>
        <v>14</v>
      </c>
      <c r="P296" s="541">
        <f t="shared" ref="P296" si="1799">M296-H296</f>
        <v>14</v>
      </c>
      <c r="Q296" s="1000">
        <v>119779</v>
      </c>
      <c r="R296" s="1000"/>
      <c r="S296" s="971">
        <f t="shared" ref="S296" si="1800">Q296-M296</f>
        <v>9</v>
      </c>
      <c r="T296" s="542">
        <f t="shared" ref="T296" si="1801">Q296-F296</f>
        <v>37</v>
      </c>
      <c r="U296" s="542"/>
      <c r="V296" s="541">
        <f t="shared" ref="V296" si="1802">P296</f>
        <v>14</v>
      </c>
      <c r="W296" s="543">
        <f t="shared" ref="W296" si="1803">T296-V296</f>
        <v>23</v>
      </c>
      <c r="X296" s="972" t="s">
        <v>553</v>
      </c>
      <c r="Y296" s="972" t="s">
        <v>554</v>
      </c>
      <c r="Z296" s="972" t="s">
        <v>29</v>
      </c>
      <c r="AA296" s="972">
        <v>2023</v>
      </c>
      <c r="AB296" s="968" t="s">
        <v>30</v>
      </c>
      <c r="AC296" s="1001">
        <v>11</v>
      </c>
      <c r="AD296" s="974">
        <f t="shared" ref="AD296" si="1804">T296/AC296</f>
        <v>3.3636363636363638</v>
      </c>
      <c r="AE296" s="975">
        <v>23.45</v>
      </c>
      <c r="AF296" s="976">
        <f t="shared" ref="AF296" si="1805">AD296*AE296</f>
        <v>78.877272727272725</v>
      </c>
      <c r="AG296" s="1030" t="s">
        <v>128</v>
      </c>
      <c r="AH296" s="1007">
        <f t="shared" ref="AH296" si="1806">AF296</f>
        <v>78.877272727272725</v>
      </c>
      <c r="AI296" s="978">
        <f t="shared" ref="AI296" si="1807">AD296</f>
        <v>3.3636363636363638</v>
      </c>
      <c r="AJ296" s="978">
        <f t="shared" ref="AJ296" si="1808">T296</f>
        <v>37</v>
      </c>
    </row>
    <row r="297" spans="1:39">
      <c r="A297" s="999">
        <v>45719</v>
      </c>
      <c r="B297" s="164" t="s">
        <v>442</v>
      </c>
      <c r="C297" s="164" t="s">
        <v>111</v>
      </c>
      <c r="D297" s="162" t="s">
        <v>576</v>
      </c>
      <c r="E297" s="969" t="s">
        <v>283</v>
      </c>
      <c r="F297" s="1000">
        <v>119779</v>
      </c>
      <c r="G297" s="1000"/>
      <c r="H297" s="1000">
        <v>119789</v>
      </c>
      <c r="I297" s="1000"/>
      <c r="J297" s="971">
        <f t="shared" ref="J297" si="1809">H297-F297</f>
        <v>10</v>
      </c>
      <c r="K297" s="1000">
        <v>119789</v>
      </c>
      <c r="L297" s="541">
        <f t="shared" ref="L297" si="1810">K297-H297</f>
        <v>0</v>
      </c>
      <c r="M297" s="1000">
        <v>119803</v>
      </c>
      <c r="N297" s="1000"/>
      <c r="O297" s="541">
        <f t="shared" ref="O297" si="1811">M297-K297</f>
        <v>14</v>
      </c>
      <c r="P297" s="541">
        <f t="shared" ref="P297" si="1812">M297-H297</f>
        <v>14</v>
      </c>
      <c r="Q297" s="1000">
        <v>119816</v>
      </c>
      <c r="R297" s="1000"/>
      <c r="S297" s="971">
        <f t="shared" ref="S297" si="1813">Q297-M297</f>
        <v>13</v>
      </c>
      <c r="T297" s="542">
        <f t="shared" ref="T297" si="1814">Q297-F297</f>
        <v>37</v>
      </c>
      <c r="U297" s="542"/>
      <c r="V297" s="541">
        <f t="shared" ref="V297" si="1815">P297</f>
        <v>14</v>
      </c>
      <c r="W297" s="543">
        <f t="shared" ref="W297" si="1816">T297-V297</f>
        <v>23</v>
      </c>
      <c r="X297" s="972" t="s">
        <v>553</v>
      </c>
      <c r="Y297" s="972" t="s">
        <v>554</v>
      </c>
      <c r="Z297" s="972" t="s">
        <v>29</v>
      </c>
      <c r="AA297" s="972">
        <v>2023</v>
      </c>
      <c r="AB297" s="968" t="s">
        <v>30</v>
      </c>
      <c r="AC297" s="1001">
        <v>11</v>
      </c>
      <c r="AD297" s="974">
        <f t="shared" ref="AD297" si="1817">T297/AC297</f>
        <v>3.3636363636363638</v>
      </c>
      <c r="AE297" s="975">
        <v>23.45</v>
      </c>
      <c r="AF297" s="976">
        <f t="shared" ref="AF297" si="1818">AD297*AE297</f>
        <v>78.877272727272725</v>
      </c>
      <c r="AG297" s="1030" t="s">
        <v>128</v>
      </c>
      <c r="AH297" s="1007">
        <f t="shared" ref="AH297" si="1819">AF297</f>
        <v>78.877272727272725</v>
      </c>
      <c r="AI297" s="978">
        <f t="shared" ref="AI297" si="1820">AD297</f>
        <v>3.3636363636363638</v>
      </c>
      <c r="AJ297" s="978">
        <f t="shared" ref="AJ297" si="1821">T297</f>
        <v>37</v>
      </c>
    </row>
    <row r="298" spans="1:39">
      <c r="A298" s="999">
        <v>45720</v>
      </c>
      <c r="B298" s="164" t="s">
        <v>442</v>
      </c>
      <c r="C298" s="164" t="s">
        <v>111</v>
      </c>
      <c r="D298" s="162" t="s">
        <v>560</v>
      </c>
      <c r="E298" s="969" t="s">
        <v>282</v>
      </c>
      <c r="F298" s="1000">
        <v>119816</v>
      </c>
      <c r="G298" s="1000"/>
      <c r="H298" s="1000">
        <v>119830</v>
      </c>
      <c r="I298" s="1000"/>
      <c r="J298" s="971">
        <f t="shared" ref="J298" si="1822">H298-F298</f>
        <v>14</v>
      </c>
      <c r="K298" s="1000">
        <v>119830</v>
      </c>
      <c r="L298" s="541">
        <f t="shared" ref="L298" si="1823">K298-H298</f>
        <v>0</v>
      </c>
      <c r="M298" s="1000">
        <v>119844</v>
      </c>
      <c r="N298" s="1000"/>
      <c r="O298" s="541">
        <f t="shared" ref="O298" si="1824">M298-K298</f>
        <v>14</v>
      </c>
      <c r="P298" s="541">
        <f t="shared" ref="P298" si="1825">M298-H298</f>
        <v>14</v>
      </c>
      <c r="Q298" s="1000">
        <v>119854</v>
      </c>
      <c r="R298" s="1000"/>
      <c r="S298" s="971">
        <f t="shared" ref="S298" si="1826">Q298-M298</f>
        <v>10</v>
      </c>
      <c r="T298" s="542">
        <f t="shared" ref="T298" si="1827">Q298-F298</f>
        <v>38</v>
      </c>
      <c r="U298" s="542"/>
      <c r="V298" s="541">
        <f t="shared" ref="V298" si="1828">P298</f>
        <v>14</v>
      </c>
      <c r="W298" s="543">
        <f t="shared" ref="W298" si="1829">T298-V298</f>
        <v>24</v>
      </c>
      <c r="X298" s="972" t="s">
        <v>553</v>
      </c>
      <c r="Y298" s="972" t="s">
        <v>554</v>
      </c>
      <c r="Z298" s="972" t="s">
        <v>29</v>
      </c>
      <c r="AA298" s="972">
        <v>2023</v>
      </c>
      <c r="AB298" s="968" t="s">
        <v>30</v>
      </c>
      <c r="AC298" s="1001">
        <v>11</v>
      </c>
      <c r="AD298" s="974">
        <f t="shared" ref="AD298" si="1830">T298/AC298</f>
        <v>3.4545454545454546</v>
      </c>
      <c r="AE298" s="975">
        <v>23.45</v>
      </c>
      <c r="AF298" s="976">
        <f t="shared" ref="AF298" si="1831">AD298*AE298</f>
        <v>81.009090909090901</v>
      </c>
      <c r="AG298" s="1030" t="s">
        <v>128</v>
      </c>
      <c r="AH298" s="1007">
        <f t="shared" ref="AH298" si="1832">AF298</f>
        <v>81.009090909090901</v>
      </c>
      <c r="AI298" s="978">
        <f t="shared" ref="AI298" si="1833">AD298</f>
        <v>3.4545454545454546</v>
      </c>
      <c r="AJ298" s="978">
        <f t="shared" ref="AJ298" si="1834">T298</f>
        <v>38</v>
      </c>
    </row>
    <row r="299" spans="1:39">
      <c r="A299" s="999">
        <v>45720</v>
      </c>
      <c r="B299" s="164" t="s">
        <v>442</v>
      </c>
      <c r="C299" s="164" t="s">
        <v>111</v>
      </c>
      <c r="D299" s="162" t="s">
        <v>576</v>
      </c>
      <c r="E299" s="969" t="s">
        <v>283</v>
      </c>
      <c r="F299" s="1000">
        <v>119854</v>
      </c>
      <c r="G299" s="1000"/>
      <c r="H299" s="1000">
        <v>119864</v>
      </c>
      <c r="I299" s="1000"/>
      <c r="J299" s="971">
        <f t="shared" ref="J299" si="1835">H299-F299</f>
        <v>10</v>
      </c>
      <c r="K299" s="1000">
        <v>119864</v>
      </c>
      <c r="L299" s="541">
        <f t="shared" ref="L299" si="1836">K299-H299</f>
        <v>0</v>
      </c>
      <c r="M299" s="1000">
        <v>119878</v>
      </c>
      <c r="N299" s="1000"/>
      <c r="O299" s="541">
        <f t="shared" ref="O299" si="1837">M299-K299</f>
        <v>14</v>
      </c>
      <c r="P299" s="541">
        <f t="shared" ref="P299" si="1838">M299-H299</f>
        <v>14</v>
      </c>
      <c r="Q299" s="1000">
        <v>119891</v>
      </c>
      <c r="R299" s="1000"/>
      <c r="S299" s="971">
        <f t="shared" ref="S299" si="1839">Q299-M299</f>
        <v>13</v>
      </c>
      <c r="T299" s="542">
        <f t="shared" ref="T299" si="1840">Q299-F299</f>
        <v>37</v>
      </c>
      <c r="U299" s="542"/>
      <c r="V299" s="541">
        <f t="shared" ref="V299" si="1841">P299</f>
        <v>14</v>
      </c>
      <c r="W299" s="543">
        <f t="shared" ref="W299" si="1842">T299-V299</f>
        <v>23</v>
      </c>
      <c r="X299" s="972" t="s">
        <v>553</v>
      </c>
      <c r="Y299" s="972" t="s">
        <v>554</v>
      </c>
      <c r="Z299" s="972" t="s">
        <v>29</v>
      </c>
      <c r="AA299" s="972">
        <v>2023</v>
      </c>
      <c r="AB299" s="968" t="s">
        <v>30</v>
      </c>
      <c r="AC299" s="1001">
        <v>11</v>
      </c>
      <c r="AD299" s="974">
        <f t="shared" ref="AD299" si="1843">T299/AC299</f>
        <v>3.3636363636363638</v>
      </c>
      <c r="AE299" s="975">
        <v>23.45</v>
      </c>
      <c r="AF299" s="976">
        <f t="shared" ref="AF299" si="1844">AD299*AE299</f>
        <v>78.877272727272725</v>
      </c>
      <c r="AG299" s="1030" t="s">
        <v>128</v>
      </c>
      <c r="AH299" s="1007">
        <f t="shared" ref="AH299" si="1845">AF299</f>
        <v>78.877272727272725</v>
      </c>
      <c r="AI299" s="978">
        <f t="shared" ref="AI299" si="1846">AD299</f>
        <v>3.3636363636363638</v>
      </c>
      <c r="AJ299" s="978">
        <f t="shared" ref="AJ299" si="1847">T299</f>
        <v>37</v>
      </c>
    </row>
    <row r="300" spans="1:39">
      <c r="A300" s="999">
        <v>45721</v>
      </c>
      <c r="B300" s="164" t="s">
        <v>442</v>
      </c>
      <c r="C300" s="164" t="s">
        <v>111</v>
      </c>
      <c r="D300" s="162" t="s">
        <v>560</v>
      </c>
      <c r="E300" s="969" t="s">
        <v>282</v>
      </c>
      <c r="F300" s="1000">
        <v>119891</v>
      </c>
      <c r="G300" s="1000"/>
      <c r="H300" s="1000">
        <v>119905</v>
      </c>
      <c r="I300" s="1000"/>
      <c r="J300" s="971">
        <f t="shared" ref="J300" si="1848">H300-F300</f>
        <v>14</v>
      </c>
      <c r="K300" s="1000">
        <v>119905</v>
      </c>
      <c r="L300" s="541">
        <f t="shared" ref="L300" si="1849">K300-H300</f>
        <v>0</v>
      </c>
      <c r="M300" s="1000">
        <v>119919</v>
      </c>
      <c r="N300" s="1000"/>
      <c r="O300" s="541">
        <f t="shared" ref="O300" si="1850">M300-K300</f>
        <v>14</v>
      </c>
      <c r="P300" s="541">
        <f t="shared" ref="P300" si="1851">M300-H300</f>
        <v>14</v>
      </c>
      <c r="Q300" s="1000">
        <v>119929</v>
      </c>
      <c r="R300" s="1000"/>
      <c r="S300" s="971">
        <f t="shared" ref="S300" si="1852">Q300-M300</f>
        <v>10</v>
      </c>
      <c r="T300" s="542">
        <f t="shared" ref="T300" si="1853">Q300-F300</f>
        <v>38</v>
      </c>
      <c r="U300" s="542"/>
      <c r="V300" s="541">
        <f t="shared" ref="V300" si="1854">P300</f>
        <v>14</v>
      </c>
      <c r="W300" s="543">
        <f t="shared" ref="W300" si="1855">T300-V300</f>
        <v>24</v>
      </c>
      <c r="X300" s="972" t="s">
        <v>553</v>
      </c>
      <c r="Y300" s="972" t="s">
        <v>554</v>
      </c>
      <c r="Z300" s="972" t="s">
        <v>29</v>
      </c>
      <c r="AA300" s="972">
        <v>2023</v>
      </c>
      <c r="AB300" s="968" t="s">
        <v>30</v>
      </c>
      <c r="AC300" s="1001">
        <v>11</v>
      </c>
      <c r="AD300" s="974">
        <f t="shared" ref="AD300" si="1856">T300/AC300</f>
        <v>3.4545454545454546</v>
      </c>
      <c r="AE300" s="975">
        <v>23.45</v>
      </c>
      <c r="AF300" s="976">
        <f t="shared" ref="AF300" si="1857">AD300*AE300</f>
        <v>81.009090909090901</v>
      </c>
      <c r="AG300" s="1030" t="s">
        <v>128</v>
      </c>
      <c r="AH300" s="1007">
        <f t="shared" ref="AH300" si="1858">AF300</f>
        <v>81.009090909090901</v>
      </c>
      <c r="AI300" s="978">
        <f t="shared" ref="AI300" si="1859">AD300</f>
        <v>3.4545454545454546</v>
      </c>
      <c r="AJ300" s="978">
        <f t="shared" ref="AJ300" si="1860">T300</f>
        <v>38</v>
      </c>
    </row>
    <row r="301" spans="1:39">
      <c r="A301" s="999">
        <v>45721</v>
      </c>
      <c r="B301" s="164" t="s">
        <v>442</v>
      </c>
      <c r="C301" s="164" t="s">
        <v>111</v>
      </c>
      <c r="D301" s="162" t="s">
        <v>576</v>
      </c>
      <c r="E301" s="969" t="s">
        <v>283</v>
      </c>
      <c r="F301" s="1000">
        <v>119929</v>
      </c>
      <c r="G301" s="1000"/>
      <c r="H301" s="1000">
        <v>119939</v>
      </c>
      <c r="I301" s="1000"/>
      <c r="J301" s="971">
        <f t="shared" ref="J301" si="1861">H301-F301</f>
        <v>10</v>
      </c>
      <c r="K301" s="1000">
        <v>119939</v>
      </c>
      <c r="L301" s="541">
        <f t="shared" ref="L301" si="1862">K301-H301</f>
        <v>0</v>
      </c>
      <c r="M301" s="1000">
        <v>119953</v>
      </c>
      <c r="N301" s="1000"/>
      <c r="O301" s="541">
        <f t="shared" ref="O301" si="1863">M301-K301</f>
        <v>14</v>
      </c>
      <c r="P301" s="541">
        <f t="shared" ref="P301" si="1864">M301-H301</f>
        <v>14</v>
      </c>
      <c r="Q301" s="1000">
        <v>119967</v>
      </c>
      <c r="R301" s="1000"/>
      <c r="S301" s="971">
        <f t="shared" ref="S301" si="1865">Q301-M301</f>
        <v>14</v>
      </c>
      <c r="T301" s="542">
        <f t="shared" ref="T301" si="1866">Q301-F301</f>
        <v>38</v>
      </c>
      <c r="U301" s="542"/>
      <c r="V301" s="541">
        <f t="shared" ref="V301" si="1867">P301</f>
        <v>14</v>
      </c>
      <c r="W301" s="543">
        <f t="shared" ref="W301" si="1868">T301-V301</f>
        <v>24</v>
      </c>
      <c r="X301" s="972" t="s">
        <v>553</v>
      </c>
      <c r="Y301" s="972" t="s">
        <v>554</v>
      </c>
      <c r="Z301" s="972" t="s">
        <v>29</v>
      </c>
      <c r="AA301" s="972">
        <v>2023</v>
      </c>
      <c r="AB301" s="968" t="s">
        <v>30</v>
      </c>
      <c r="AC301" s="1001">
        <v>11</v>
      </c>
      <c r="AD301" s="974">
        <f t="shared" ref="AD301" si="1869">T301/AC301</f>
        <v>3.4545454545454546</v>
      </c>
      <c r="AE301" s="975">
        <v>23.45</v>
      </c>
      <c r="AF301" s="976">
        <f t="shared" ref="AF301" si="1870">AD301*AE301</f>
        <v>81.009090909090901</v>
      </c>
      <c r="AG301" s="1030" t="s">
        <v>128</v>
      </c>
      <c r="AH301" s="1007">
        <f t="shared" ref="AH301" si="1871">AF301</f>
        <v>81.009090909090901</v>
      </c>
      <c r="AI301" s="978">
        <f t="shared" ref="AI301" si="1872">AD301</f>
        <v>3.4545454545454546</v>
      </c>
      <c r="AJ301" s="978">
        <f t="shared" ref="AJ301" si="1873">T301</f>
        <v>38</v>
      </c>
    </row>
    <row r="302" spans="1:39">
      <c r="A302" s="999">
        <v>45722</v>
      </c>
      <c r="B302" s="164" t="s">
        <v>442</v>
      </c>
      <c r="C302" s="164" t="s">
        <v>111</v>
      </c>
      <c r="D302" s="162" t="s">
        <v>560</v>
      </c>
      <c r="E302" s="969" t="s">
        <v>282</v>
      </c>
      <c r="F302" s="1000">
        <v>119967</v>
      </c>
      <c r="G302" s="1000"/>
      <c r="H302" s="1000">
        <v>119981</v>
      </c>
      <c r="I302" s="1000"/>
      <c r="J302" s="971">
        <f t="shared" ref="J302" si="1874">H302-F302</f>
        <v>14</v>
      </c>
      <c r="K302" s="1000">
        <v>119981</v>
      </c>
      <c r="L302" s="541">
        <f t="shared" ref="L302" si="1875">K302-H302</f>
        <v>0</v>
      </c>
      <c r="M302" s="1000">
        <v>119995</v>
      </c>
      <c r="N302" s="1000"/>
      <c r="O302" s="541">
        <f t="shared" ref="O302" si="1876">M302-K302</f>
        <v>14</v>
      </c>
      <c r="P302" s="541">
        <f t="shared" ref="P302" si="1877">M302-H302</f>
        <v>14</v>
      </c>
      <c r="Q302" s="1000">
        <v>120005</v>
      </c>
      <c r="R302" s="1000"/>
      <c r="S302" s="971">
        <f t="shared" ref="S302" si="1878">Q302-M302</f>
        <v>10</v>
      </c>
      <c r="T302" s="542">
        <f t="shared" ref="T302" si="1879">Q302-F302</f>
        <v>38</v>
      </c>
      <c r="U302" s="542"/>
      <c r="V302" s="541">
        <f t="shared" ref="V302" si="1880">P302</f>
        <v>14</v>
      </c>
      <c r="W302" s="543">
        <f t="shared" ref="W302" si="1881">T302-V302</f>
        <v>24</v>
      </c>
      <c r="X302" s="972" t="s">
        <v>553</v>
      </c>
      <c r="Y302" s="972" t="s">
        <v>554</v>
      </c>
      <c r="Z302" s="972" t="s">
        <v>29</v>
      </c>
      <c r="AA302" s="972">
        <v>2023</v>
      </c>
      <c r="AB302" s="968" t="s">
        <v>30</v>
      </c>
      <c r="AC302" s="1001">
        <v>11</v>
      </c>
      <c r="AD302" s="974">
        <f t="shared" ref="AD302" si="1882">T302/AC302</f>
        <v>3.4545454545454546</v>
      </c>
      <c r="AE302" s="975">
        <v>23.45</v>
      </c>
      <c r="AF302" s="976">
        <f t="shared" ref="AF302" si="1883">AD302*AE302</f>
        <v>81.009090909090901</v>
      </c>
      <c r="AG302" s="1030" t="s">
        <v>128</v>
      </c>
      <c r="AH302" s="1007">
        <f t="shared" ref="AH302" si="1884">AF302</f>
        <v>81.009090909090901</v>
      </c>
      <c r="AI302" s="978">
        <f t="shared" ref="AI302" si="1885">AD302</f>
        <v>3.4545454545454546</v>
      </c>
      <c r="AJ302" s="978">
        <f t="shared" ref="AJ302" si="1886">T302</f>
        <v>38</v>
      </c>
    </row>
    <row r="303" spans="1:39">
      <c r="A303" s="999">
        <v>45722</v>
      </c>
      <c r="B303" s="164" t="s">
        <v>442</v>
      </c>
      <c r="C303" s="164" t="s">
        <v>111</v>
      </c>
      <c r="D303" s="162" t="s">
        <v>576</v>
      </c>
      <c r="E303" s="969" t="s">
        <v>283</v>
      </c>
      <c r="F303" s="1000">
        <v>120005</v>
      </c>
      <c r="G303" s="1000"/>
      <c r="H303" s="1000">
        <v>120015</v>
      </c>
      <c r="I303" s="1000"/>
      <c r="J303" s="971">
        <f t="shared" ref="J303" si="1887">H303-F303</f>
        <v>10</v>
      </c>
      <c r="K303" s="1000">
        <v>120015</v>
      </c>
      <c r="L303" s="541">
        <f t="shared" ref="L303" si="1888">K303-H303</f>
        <v>0</v>
      </c>
      <c r="M303" s="1000">
        <v>120028</v>
      </c>
      <c r="N303" s="1000"/>
      <c r="O303" s="541">
        <f t="shared" ref="O303" si="1889">M303-K303</f>
        <v>13</v>
      </c>
      <c r="P303" s="541">
        <f t="shared" ref="P303" si="1890">M303-H303</f>
        <v>13</v>
      </c>
      <c r="Q303" s="1000">
        <v>120041</v>
      </c>
      <c r="R303" s="1000"/>
      <c r="S303" s="971">
        <f t="shared" ref="S303" si="1891">Q303-M303</f>
        <v>13</v>
      </c>
      <c r="T303" s="542">
        <f t="shared" ref="T303" si="1892">Q303-F303</f>
        <v>36</v>
      </c>
      <c r="U303" s="542"/>
      <c r="V303" s="541">
        <f t="shared" ref="V303" si="1893">P303</f>
        <v>13</v>
      </c>
      <c r="W303" s="543">
        <f t="shared" ref="W303" si="1894">T303-V303</f>
        <v>23</v>
      </c>
      <c r="X303" s="972" t="s">
        <v>553</v>
      </c>
      <c r="Y303" s="972" t="s">
        <v>554</v>
      </c>
      <c r="Z303" s="972" t="s">
        <v>29</v>
      </c>
      <c r="AA303" s="972">
        <v>2023</v>
      </c>
      <c r="AB303" s="968" t="s">
        <v>30</v>
      </c>
      <c r="AC303" s="1001">
        <v>11</v>
      </c>
      <c r="AD303" s="974">
        <f t="shared" ref="AD303" si="1895">T303/AC303</f>
        <v>3.2727272727272729</v>
      </c>
      <c r="AE303" s="975">
        <v>23.45</v>
      </c>
      <c r="AF303" s="976">
        <f t="shared" ref="AF303" si="1896">AD303*AE303</f>
        <v>76.74545454545455</v>
      </c>
      <c r="AG303" s="1030" t="s">
        <v>128</v>
      </c>
      <c r="AH303" s="1007">
        <f t="shared" ref="AH303" si="1897">AF303</f>
        <v>76.74545454545455</v>
      </c>
      <c r="AI303" s="978">
        <f t="shared" ref="AI303" si="1898">AD303</f>
        <v>3.2727272727272729</v>
      </c>
      <c r="AJ303" s="978">
        <f t="shared" ref="AJ303" si="1899">T303</f>
        <v>36</v>
      </c>
      <c r="AK303" s="1132" t="s">
        <v>439</v>
      </c>
      <c r="AL303" s="1088" t="s">
        <v>440</v>
      </c>
      <c r="AM303" s="1092" t="s">
        <v>2</v>
      </c>
    </row>
    <row r="304" spans="1:39">
      <c r="A304" s="999">
        <v>45723</v>
      </c>
      <c r="B304" s="164" t="s">
        <v>442</v>
      </c>
      <c r="C304" s="164" t="s">
        <v>111</v>
      </c>
      <c r="D304" s="162" t="s">
        <v>560</v>
      </c>
      <c r="E304" s="969" t="s">
        <v>282</v>
      </c>
      <c r="F304" s="1000">
        <v>120041</v>
      </c>
      <c r="G304" s="1000"/>
      <c r="H304" s="1000">
        <v>120055</v>
      </c>
      <c r="I304" s="1000"/>
      <c r="J304" s="971">
        <f t="shared" ref="J304" si="1900">H304-F304</f>
        <v>14</v>
      </c>
      <c r="K304" s="1000">
        <v>120055</v>
      </c>
      <c r="L304" s="541">
        <f t="shared" ref="L304" si="1901">K304-H304</f>
        <v>0</v>
      </c>
      <c r="M304" s="1000">
        <v>120069</v>
      </c>
      <c r="N304" s="1000"/>
      <c r="O304" s="541">
        <f t="shared" ref="O304" si="1902">M304-K304</f>
        <v>14</v>
      </c>
      <c r="P304" s="541">
        <f t="shared" ref="P304" si="1903">M304-H304</f>
        <v>14</v>
      </c>
      <c r="Q304" s="1000">
        <v>120077</v>
      </c>
      <c r="R304" s="1000"/>
      <c r="S304" s="971">
        <f t="shared" ref="S304" si="1904">Q304-M304</f>
        <v>8</v>
      </c>
      <c r="T304" s="542">
        <f t="shared" ref="T304" si="1905">Q304-F304</f>
        <v>36</v>
      </c>
      <c r="U304" s="542"/>
      <c r="V304" s="541">
        <f t="shared" ref="V304" si="1906">P304</f>
        <v>14</v>
      </c>
      <c r="W304" s="543">
        <f t="shared" ref="W304" si="1907">T304-V304</f>
        <v>22</v>
      </c>
      <c r="X304" s="972" t="s">
        <v>553</v>
      </c>
      <c r="Y304" s="972" t="s">
        <v>554</v>
      </c>
      <c r="Z304" s="972" t="s">
        <v>29</v>
      </c>
      <c r="AA304" s="972">
        <v>2023</v>
      </c>
      <c r="AB304" s="968" t="s">
        <v>30</v>
      </c>
      <c r="AC304" s="1001">
        <v>11</v>
      </c>
      <c r="AD304" s="974">
        <f t="shared" ref="AD304" si="1908">T304/AC304</f>
        <v>3.2727272727272729</v>
      </c>
      <c r="AE304" s="975">
        <v>23.45</v>
      </c>
      <c r="AF304" s="976">
        <f t="shared" ref="AF304" si="1909">AD304*AE304</f>
        <v>76.74545454545455</v>
      </c>
      <c r="AG304" s="1030" t="s">
        <v>128</v>
      </c>
      <c r="AH304" s="1007">
        <f t="shared" ref="AH304" si="1910">AF304</f>
        <v>76.74545454545455</v>
      </c>
      <c r="AI304" s="978">
        <f t="shared" ref="AI304" si="1911">AD304</f>
        <v>3.2727272727272729</v>
      </c>
      <c r="AJ304" s="978">
        <f t="shared" ref="AJ304" si="1912">T304</f>
        <v>36</v>
      </c>
      <c r="AK304" s="1107">
        <f>SUM(AH295:AH304)</f>
        <v>773.84999999999991</v>
      </c>
      <c r="AL304" s="1067">
        <v>800</v>
      </c>
      <c r="AM304" s="1075">
        <v>45716</v>
      </c>
    </row>
    <row r="305" spans="1:39">
      <c r="A305" s="999">
        <v>45723</v>
      </c>
      <c r="B305" s="164" t="s">
        <v>442</v>
      </c>
      <c r="C305" s="164" t="s">
        <v>111</v>
      </c>
      <c r="D305" s="162" t="s">
        <v>576</v>
      </c>
      <c r="E305" s="969" t="s">
        <v>283</v>
      </c>
      <c r="F305" s="1000">
        <v>120077</v>
      </c>
      <c r="G305" s="1000"/>
      <c r="H305" s="1000">
        <v>120087</v>
      </c>
      <c r="I305" s="1000"/>
      <c r="J305" s="971">
        <f t="shared" ref="J305" si="1913">H305-F305</f>
        <v>10</v>
      </c>
      <c r="K305" s="1000">
        <v>120087</v>
      </c>
      <c r="L305" s="541">
        <f t="shared" ref="L305" si="1914">K305-H305</f>
        <v>0</v>
      </c>
      <c r="M305" s="1000">
        <v>120101</v>
      </c>
      <c r="N305" s="1000"/>
      <c r="O305" s="541">
        <f t="shared" ref="O305" si="1915">M305-K305</f>
        <v>14</v>
      </c>
      <c r="P305" s="541">
        <f t="shared" ref="P305" si="1916">M305-H305</f>
        <v>14</v>
      </c>
      <c r="Q305" s="1000">
        <v>120115</v>
      </c>
      <c r="R305" s="1000"/>
      <c r="S305" s="971">
        <f t="shared" ref="S305" si="1917">Q305-M305</f>
        <v>14</v>
      </c>
      <c r="T305" s="542">
        <f t="shared" ref="T305" si="1918">Q305-F305</f>
        <v>38</v>
      </c>
      <c r="U305" s="542"/>
      <c r="V305" s="541">
        <f t="shared" ref="V305" si="1919">P305</f>
        <v>14</v>
      </c>
      <c r="W305" s="543">
        <f t="shared" ref="W305" si="1920">T305-V305</f>
        <v>24</v>
      </c>
      <c r="X305" s="972" t="s">
        <v>553</v>
      </c>
      <c r="Y305" s="972" t="s">
        <v>554</v>
      </c>
      <c r="Z305" s="972" t="s">
        <v>29</v>
      </c>
      <c r="AA305" s="972">
        <v>2023</v>
      </c>
      <c r="AB305" s="968" t="s">
        <v>30</v>
      </c>
      <c r="AC305" s="1001">
        <v>11</v>
      </c>
      <c r="AD305" s="974">
        <f t="shared" ref="AD305" si="1921">T305/AC305</f>
        <v>3.4545454545454546</v>
      </c>
      <c r="AE305" s="975">
        <v>23.45</v>
      </c>
      <c r="AF305" s="976">
        <f t="shared" ref="AF305" si="1922">AD305*AE305</f>
        <v>81.009090909090901</v>
      </c>
      <c r="AG305" s="1030" t="s">
        <v>128</v>
      </c>
      <c r="AH305" s="1007">
        <f t="shared" ref="AH305" si="1923">AF305</f>
        <v>81.009090909090901</v>
      </c>
      <c r="AI305" s="978">
        <f t="shared" ref="AI305" si="1924">AD305</f>
        <v>3.4545454545454546</v>
      </c>
      <c r="AJ305" s="978">
        <f t="shared" ref="AJ305" si="1925">T305</f>
        <v>38</v>
      </c>
    </row>
    <row r="306" spans="1:39">
      <c r="A306" s="999">
        <v>45726</v>
      </c>
      <c r="B306" s="164" t="s">
        <v>442</v>
      </c>
      <c r="C306" s="164" t="s">
        <v>111</v>
      </c>
      <c r="D306" s="162" t="s">
        <v>560</v>
      </c>
      <c r="E306" s="969" t="s">
        <v>282</v>
      </c>
      <c r="F306" s="1000">
        <v>120115</v>
      </c>
      <c r="G306" s="1000"/>
      <c r="H306" s="1000">
        <v>120129</v>
      </c>
      <c r="I306" s="1000"/>
      <c r="J306" s="971">
        <f t="shared" ref="J306" si="1926">H306-F306</f>
        <v>14</v>
      </c>
      <c r="K306" s="1000">
        <v>120129</v>
      </c>
      <c r="L306" s="541">
        <f t="shared" ref="L306" si="1927">K306-H306</f>
        <v>0</v>
      </c>
      <c r="M306" s="1000">
        <v>120143</v>
      </c>
      <c r="N306" s="1000"/>
      <c r="O306" s="541">
        <f t="shared" ref="O306" si="1928">M306-K306</f>
        <v>14</v>
      </c>
      <c r="P306" s="541">
        <f t="shared" ref="P306" si="1929">M306-H306</f>
        <v>14</v>
      </c>
      <c r="Q306" s="1000">
        <v>120153</v>
      </c>
      <c r="R306" s="1000"/>
      <c r="S306" s="971">
        <f t="shared" ref="S306" si="1930">Q306-M306</f>
        <v>10</v>
      </c>
      <c r="T306" s="542">
        <f t="shared" ref="T306" si="1931">Q306-F306</f>
        <v>38</v>
      </c>
      <c r="U306" s="542"/>
      <c r="V306" s="541">
        <f t="shared" ref="V306" si="1932">P306</f>
        <v>14</v>
      </c>
      <c r="W306" s="543">
        <f t="shared" ref="W306" si="1933">T306-V306</f>
        <v>24</v>
      </c>
      <c r="X306" s="972" t="s">
        <v>553</v>
      </c>
      <c r="Y306" s="972" t="s">
        <v>554</v>
      </c>
      <c r="Z306" s="972" t="s">
        <v>29</v>
      </c>
      <c r="AA306" s="972">
        <v>2023</v>
      </c>
      <c r="AB306" s="968" t="s">
        <v>30</v>
      </c>
      <c r="AC306" s="1001">
        <v>11</v>
      </c>
      <c r="AD306" s="974">
        <f t="shared" ref="AD306" si="1934">T306/AC306</f>
        <v>3.4545454545454546</v>
      </c>
      <c r="AE306" s="975">
        <v>23.45</v>
      </c>
      <c r="AF306" s="976">
        <f t="shared" ref="AF306" si="1935">AD306*AE306</f>
        <v>81.009090909090901</v>
      </c>
      <c r="AG306" s="1030" t="s">
        <v>128</v>
      </c>
      <c r="AH306" s="1007">
        <f t="shared" ref="AH306" si="1936">AF306</f>
        <v>81.009090909090901</v>
      </c>
      <c r="AI306" s="978">
        <f t="shared" ref="AI306" si="1937">AD306</f>
        <v>3.4545454545454546</v>
      </c>
      <c r="AJ306" s="978">
        <f t="shared" ref="AJ306" si="1938">T306</f>
        <v>38</v>
      </c>
    </row>
    <row r="307" spans="1:39">
      <c r="A307" s="999">
        <v>45726</v>
      </c>
      <c r="B307" s="164" t="s">
        <v>442</v>
      </c>
      <c r="C307" s="164" t="s">
        <v>111</v>
      </c>
      <c r="D307" s="162" t="s">
        <v>576</v>
      </c>
      <c r="E307" s="969" t="s">
        <v>283</v>
      </c>
      <c r="F307" s="1000">
        <v>120153</v>
      </c>
      <c r="G307" s="1000"/>
      <c r="H307" s="1000">
        <v>120163</v>
      </c>
      <c r="I307" s="1000"/>
      <c r="J307" s="971">
        <f t="shared" ref="J307" si="1939">H307-F307</f>
        <v>10</v>
      </c>
      <c r="K307" s="1000">
        <v>120163</v>
      </c>
      <c r="L307" s="541">
        <f t="shared" ref="L307" si="1940">K307-H307</f>
        <v>0</v>
      </c>
      <c r="M307" s="1000">
        <v>120177</v>
      </c>
      <c r="N307" s="1000"/>
      <c r="O307" s="541">
        <f t="shared" ref="O307" si="1941">M307-K307</f>
        <v>14</v>
      </c>
      <c r="P307" s="541">
        <f t="shared" ref="P307" si="1942">M307-H307</f>
        <v>14</v>
      </c>
      <c r="Q307" s="1000">
        <v>120191</v>
      </c>
      <c r="R307" s="1000"/>
      <c r="S307" s="971">
        <f t="shared" ref="S307" si="1943">Q307-M307</f>
        <v>14</v>
      </c>
      <c r="T307" s="542">
        <f t="shared" ref="T307" si="1944">Q307-F307</f>
        <v>38</v>
      </c>
      <c r="U307" s="542"/>
      <c r="V307" s="541">
        <f t="shared" ref="V307" si="1945">P307</f>
        <v>14</v>
      </c>
      <c r="W307" s="543">
        <f t="shared" ref="W307" si="1946">T307-V307</f>
        <v>24</v>
      </c>
      <c r="X307" s="972" t="s">
        <v>553</v>
      </c>
      <c r="Y307" s="972" t="s">
        <v>554</v>
      </c>
      <c r="Z307" s="972" t="s">
        <v>29</v>
      </c>
      <c r="AA307" s="972">
        <v>2023</v>
      </c>
      <c r="AB307" s="968" t="s">
        <v>30</v>
      </c>
      <c r="AC307" s="1001">
        <v>11</v>
      </c>
      <c r="AD307" s="974">
        <f t="shared" ref="AD307" si="1947">T307/AC307</f>
        <v>3.4545454545454546</v>
      </c>
      <c r="AE307" s="975">
        <v>23.45</v>
      </c>
      <c r="AF307" s="976">
        <f t="shared" ref="AF307" si="1948">AD307*AE307</f>
        <v>81.009090909090901</v>
      </c>
      <c r="AG307" s="1030" t="s">
        <v>128</v>
      </c>
      <c r="AH307" s="1007">
        <f t="shared" ref="AH307" si="1949">AF307</f>
        <v>81.009090909090901</v>
      </c>
      <c r="AI307" s="978">
        <f t="shared" ref="AI307" si="1950">AD307</f>
        <v>3.4545454545454546</v>
      </c>
      <c r="AJ307" s="978">
        <f t="shared" ref="AJ307" si="1951">T307</f>
        <v>38</v>
      </c>
    </row>
    <row r="308" spans="1:39">
      <c r="A308" s="999">
        <v>45727</v>
      </c>
      <c r="B308" s="164" t="s">
        <v>442</v>
      </c>
      <c r="C308" s="164" t="s">
        <v>111</v>
      </c>
      <c r="D308" s="162" t="s">
        <v>560</v>
      </c>
      <c r="E308" s="969" t="s">
        <v>282</v>
      </c>
      <c r="F308" s="1000">
        <v>120191</v>
      </c>
      <c r="G308" s="1000"/>
      <c r="H308" s="1000">
        <v>120205</v>
      </c>
      <c r="I308" s="1000"/>
      <c r="J308" s="971">
        <f t="shared" ref="J308" si="1952">H308-F308</f>
        <v>14</v>
      </c>
      <c r="K308" s="1000">
        <v>120205</v>
      </c>
      <c r="L308" s="541">
        <f t="shared" ref="L308" si="1953">K308-H308</f>
        <v>0</v>
      </c>
      <c r="M308" s="1000">
        <v>120219</v>
      </c>
      <c r="N308" s="1000"/>
      <c r="O308" s="541">
        <f t="shared" ref="O308" si="1954">M308-K308</f>
        <v>14</v>
      </c>
      <c r="P308" s="541">
        <f t="shared" ref="P308" si="1955">M308-H308</f>
        <v>14</v>
      </c>
      <c r="Q308" s="1000">
        <v>120229</v>
      </c>
      <c r="R308" s="1000"/>
      <c r="S308" s="971">
        <f t="shared" ref="S308" si="1956">Q308-M308</f>
        <v>10</v>
      </c>
      <c r="T308" s="542">
        <f t="shared" ref="T308" si="1957">Q308-F308</f>
        <v>38</v>
      </c>
      <c r="U308" s="542"/>
      <c r="V308" s="541">
        <f t="shared" ref="V308" si="1958">P308</f>
        <v>14</v>
      </c>
      <c r="W308" s="543">
        <f t="shared" ref="W308" si="1959">T308-V308</f>
        <v>24</v>
      </c>
      <c r="X308" s="972" t="s">
        <v>553</v>
      </c>
      <c r="Y308" s="972" t="s">
        <v>554</v>
      </c>
      <c r="Z308" s="972" t="s">
        <v>29</v>
      </c>
      <c r="AA308" s="972">
        <v>2023</v>
      </c>
      <c r="AB308" s="968" t="s">
        <v>30</v>
      </c>
      <c r="AC308" s="1001">
        <v>11</v>
      </c>
      <c r="AD308" s="974">
        <f t="shared" ref="AD308" si="1960">T308/AC308</f>
        <v>3.4545454545454546</v>
      </c>
      <c r="AE308" s="975">
        <v>23.45</v>
      </c>
      <c r="AF308" s="976">
        <f t="shared" ref="AF308" si="1961">AD308*AE308</f>
        <v>81.009090909090901</v>
      </c>
      <c r="AG308" s="1030" t="s">
        <v>128</v>
      </c>
      <c r="AH308" s="1007">
        <f t="shared" ref="AH308" si="1962">AF308</f>
        <v>81.009090909090901</v>
      </c>
      <c r="AI308" s="978">
        <f t="shared" ref="AI308" si="1963">AD308</f>
        <v>3.4545454545454546</v>
      </c>
      <c r="AJ308" s="978">
        <f t="shared" ref="AJ308" si="1964">T308</f>
        <v>38</v>
      </c>
    </row>
    <row r="309" spans="1:39">
      <c r="A309" s="999">
        <v>45727</v>
      </c>
      <c r="B309" s="164" t="s">
        <v>442</v>
      </c>
      <c r="C309" s="164" t="s">
        <v>111</v>
      </c>
      <c r="D309" s="162" t="s">
        <v>576</v>
      </c>
      <c r="E309" s="969" t="s">
        <v>283</v>
      </c>
      <c r="F309" s="1000">
        <v>120229</v>
      </c>
      <c r="G309" s="1000"/>
      <c r="H309" s="1000">
        <v>120239</v>
      </c>
      <c r="I309" s="1000"/>
      <c r="J309" s="971">
        <f t="shared" ref="J309" si="1965">H309-F309</f>
        <v>10</v>
      </c>
      <c r="K309" s="1000">
        <v>120239</v>
      </c>
      <c r="L309" s="541">
        <f t="shared" ref="L309" si="1966">K309-H309</f>
        <v>0</v>
      </c>
      <c r="M309" s="1000">
        <v>120253</v>
      </c>
      <c r="N309" s="1000"/>
      <c r="O309" s="541">
        <f t="shared" ref="O309" si="1967">M309-K309</f>
        <v>14</v>
      </c>
      <c r="P309" s="541">
        <f t="shared" ref="P309" si="1968">M309-H309</f>
        <v>14</v>
      </c>
      <c r="Q309" s="1000">
        <v>120268</v>
      </c>
      <c r="R309" s="1000"/>
      <c r="S309" s="971">
        <f t="shared" ref="S309" si="1969">Q309-M309</f>
        <v>15</v>
      </c>
      <c r="T309" s="542">
        <f t="shared" ref="T309" si="1970">Q309-F309</f>
        <v>39</v>
      </c>
      <c r="U309" s="542"/>
      <c r="V309" s="541">
        <f t="shared" ref="V309" si="1971">P309</f>
        <v>14</v>
      </c>
      <c r="W309" s="543">
        <f t="shared" ref="W309" si="1972">T309-V309</f>
        <v>25</v>
      </c>
      <c r="X309" s="972" t="s">
        <v>553</v>
      </c>
      <c r="Y309" s="972" t="s">
        <v>554</v>
      </c>
      <c r="Z309" s="972" t="s">
        <v>29</v>
      </c>
      <c r="AA309" s="972">
        <v>2023</v>
      </c>
      <c r="AB309" s="968" t="s">
        <v>30</v>
      </c>
      <c r="AC309" s="1001">
        <v>11</v>
      </c>
      <c r="AD309" s="974">
        <f t="shared" ref="AD309" si="1973">T309/AC309</f>
        <v>3.5454545454545454</v>
      </c>
      <c r="AE309" s="975">
        <v>23.45</v>
      </c>
      <c r="AF309" s="976">
        <f t="shared" ref="AF309" si="1974">AD309*AE309</f>
        <v>83.140909090909091</v>
      </c>
      <c r="AG309" s="1030" t="s">
        <v>128</v>
      </c>
      <c r="AH309" s="1007">
        <f t="shared" ref="AH309" si="1975">AF309</f>
        <v>83.140909090909091</v>
      </c>
      <c r="AI309" s="978">
        <f t="shared" ref="AI309" si="1976">AD309</f>
        <v>3.5454545454545454</v>
      </c>
      <c r="AJ309" s="978">
        <f t="shared" ref="AJ309" si="1977">T309</f>
        <v>39</v>
      </c>
    </row>
    <row r="310" spans="1:39">
      <c r="A310" s="999">
        <v>45728</v>
      </c>
      <c r="B310" s="164" t="s">
        <v>442</v>
      </c>
      <c r="C310" s="164" t="s">
        <v>111</v>
      </c>
      <c r="D310" s="162" t="s">
        <v>560</v>
      </c>
      <c r="E310" s="969" t="s">
        <v>282</v>
      </c>
      <c r="F310" s="1000">
        <v>120268</v>
      </c>
      <c r="G310" s="1000"/>
      <c r="H310" s="1000">
        <v>120282</v>
      </c>
      <c r="I310" s="1000"/>
      <c r="J310" s="971">
        <f t="shared" ref="J310" si="1978">H310-F310</f>
        <v>14</v>
      </c>
      <c r="K310" s="1000">
        <v>120282</v>
      </c>
      <c r="L310" s="541">
        <f t="shared" ref="L310" si="1979">K310-H310</f>
        <v>0</v>
      </c>
      <c r="M310" s="1000">
        <v>120296</v>
      </c>
      <c r="N310" s="1000"/>
      <c r="O310" s="541">
        <f t="shared" ref="O310" si="1980">M310-K310</f>
        <v>14</v>
      </c>
      <c r="P310" s="541">
        <f t="shared" ref="P310" si="1981">M310-H310</f>
        <v>14</v>
      </c>
      <c r="Q310" s="1000">
        <v>120306</v>
      </c>
      <c r="R310" s="1000"/>
      <c r="S310" s="971">
        <f t="shared" ref="S310" si="1982">Q310-M310</f>
        <v>10</v>
      </c>
      <c r="T310" s="542">
        <f t="shared" ref="T310" si="1983">Q310-F310</f>
        <v>38</v>
      </c>
      <c r="U310" s="542"/>
      <c r="V310" s="541">
        <f t="shared" ref="V310" si="1984">P310</f>
        <v>14</v>
      </c>
      <c r="W310" s="543">
        <f t="shared" ref="W310" si="1985">T310-V310</f>
        <v>24</v>
      </c>
      <c r="X310" s="972" t="s">
        <v>553</v>
      </c>
      <c r="Y310" s="972" t="s">
        <v>554</v>
      </c>
      <c r="Z310" s="972" t="s">
        <v>29</v>
      </c>
      <c r="AA310" s="972">
        <v>2023</v>
      </c>
      <c r="AB310" s="968" t="s">
        <v>30</v>
      </c>
      <c r="AC310" s="1001">
        <v>11</v>
      </c>
      <c r="AD310" s="974">
        <f t="shared" ref="AD310" si="1986">T310/AC310</f>
        <v>3.4545454545454546</v>
      </c>
      <c r="AE310" s="975">
        <v>23.45</v>
      </c>
      <c r="AF310" s="976">
        <f t="shared" ref="AF310" si="1987">AD310*AE310</f>
        <v>81.009090909090901</v>
      </c>
      <c r="AG310" s="1030" t="s">
        <v>128</v>
      </c>
      <c r="AH310" s="1007">
        <f t="shared" ref="AH310" si="1988">AF310</f>
        <v>81.009090909090901</v>
      </c>
      <c r="AI310" s="978">
        <f t="shared" ref="AI310" si="1989">AD310</f>
        <v>3.4545454545454546</v>
      </c>
      <c r="AJ310" s="978">
        <f t="shared" ref="AJ310" si="1990">T310</f>
        <v>38</v>
      </c>
    </row>
    <row r="311" spans="1:39">
      <c r="A311" s="999">
        <v>45728</v>
      </c>
      <c r="B311" s="164" t="s">
        <v>442</v>
      </c>
      <c r="C311" s="164" t="s">
        <v>111</v>
      </c>
      <c r="D311" s="162" t="s">
        <v>576</v>
      </c>
      <c r="E311" s="969" t="s">
        <v>283</v>
      </c>
      <c r="F311" s="1000">
        <v>120306</v>
      </c>
      <c r="G311" s="1000"/>
      <c r="H311" s="1000">
        <v>120316</v>
      </c>
      <c r="I311" s="1000"/>
      <c r="J311" s="971">
        <f t="shared" ref="J311" si="1991">H311-F311</f>
        <v>10</v>
      </c>
      <c r="K311" s="1000">
        <v>120316</v>
      </c>
      <c r="L311" s="541">
        <f t="shared" ref="L311" si="1992">K311-H311</f>
        <v>0</v>
      </c>
      <c r="M311" s="1000">
        <v>120330</v>
      </c>
      <c r="N311" s="1000"/>
      <c r="O311" s="541">
        <f t="shared" ref="O311" si="1993">M311-K311</f>
        <v>14</v>
      </c>
      <c r="P311" s="541">
        <f t="shared" ref="P311" si="1994">M311-H311</f>
        <v>14</v>
      </c>
      <c r="Q311" s="1000">
        <v>120344</v>
      </c>
      <c r="R311" s="1000"/>
      <c r="S311" s="971">
        <f t="shared" ref="S311" si="1995">Q311-M311</f>
        <v>14</v>
      </c>
      <c r="T311" s="542">
        <f t="shared" ref="T311" si="1996">Q311-F311</f>
        <v>38</v>
      </c>
      <c r="U311" s="542"/>
      <c r="V311" s="541">
        <f t="shared" ref="V311" si="1997">P311</f>
        <v>14</v>
      </c>
      <c r="W311" s="543">
        <f t="shared" ref="W311" si="1998">T311-V311</f>
        <v>24</v>
      </c>
      <c r="X311" s="972" t="s">
        <v>553</v>
      </c>
      <c r="Y311" s="972" t="s">
        <v>554</v>
      </c>
      <c r="Z311" s="972" t="s">
        <v>29</v>
      </c>
      <c r="AA311" s="972">
        <v>2023</v>
      </c>
      <c r="AB311" s="968" t="s">
        <v>30</v>
      </c>
      <c r="AC311" s="1001">
        <v>11</v>
      </c>
      <c r="AD311" s="974">
        <f t="shared" ref="AD311" si="1999">T311/AC311</f>
        <v>3.4545454545454546</v>
      </c>
      <c r="AE311" s="975">
        <v>23.45</v>
      </c>
      <c r="AF311" s="976">
        <f t="shared" ref="AF311" si="2000">AD311*AE311</f>
        <v>81.009090909090901</v>
      </c>
      <c r="AG311" s="1030" t="s">
        <v>128</v>
      </c>
      <c r="AH311" s="1007">
        <f t="shared" ref="AH311" si="2001">AF311</f>
        <v>81.009090909090901</v>
      </c>
      <c r="AI311" s="978">
        <f t="shared" ref="AI311" si="2002">AD311</f>
        <v>3.4545454545454546</v>
      </c>
      <c r="AJ311" s="978">
        <f t="shared" ref="AJ311" si="2003">T311</f>
        <v>38</v>
      </c>
    </row>
    <row r="312" spans="1:39">
      <c r="A312" s="999">
        <v>45729</v>
      </c>
      <c r="B312" s="164" t="s">
        <v>442</v>
      </c>
      <c r="C312" s="164" t="s">
        <v>111</v>
      </c>
      <c r="D312" s="162" t="s">
        <v>560</v>
      </c>
      <c r="E312" s="969" t="s">
        <v>282</v>
      </c>
      <c r="F312" s="1000">
        <v>120344</v>
      </c>
      <c r="G312" s="1000"/>
      <c r="H312" s="1000">
        <v>120358</v>
      </c>
      <c r="I312" s="1000"/>
      <c r="J312" s="971">
        <f t="shared" ref="J312" si="2004">H312-F312</f>
        <v>14</v>
      </c>
      <c r="K312" s="1000">
        <v>120358</v>
      </c>
      <c r="L312" s="541">
        <f t="shared" ref="L312" si="2005">K312-H312</f>
        <v>0</v>
      </c>
      <c r="M312" s="1000">
        <v>120372</v>
      </c>
      <c r="N312" s="1000"/>
      <c r="O312" s="541">
        <f t="shared" ref="O312" si="2006">M312-K312</f>
        <v>14</v>
      </c>
      <c r="P312" s="541">
        <f t="shared" ref="P312" si="2007">M312-H312</f>
        <v>14</v>
      </c>
      <c r="Q312" s="1000">
        <v>120382</v>
      </c>
      <c r="R312" s="1000"/>
      <c r="S312" s="971">
        <f t="shared" ref="S312" si="2008">Q312-M312</f>
        <v>10</v>
      </c>
      <c r="T312" s="542">
        <f t="shared" ref="T312" si="2009">Q312-F312</f>
        <v>38</v>
      </c>
      <c r="U312" s="542"/>
      <c r="V312" s="541">
        <f t="shared" ref="V312" si="2010">P312</f>
        <v>14</v>
      </c>
      <c r="W312" s="543">
        <f t="shared" ref="W312" si="2011">T312-V312</f>
        <v>24</v>
      </c>
      <c r="X312" s="972" t="s">
        <v>553</v>
      </c>
      <c r="Y312" s="972" t="s">
        <v>554</v>
      </c>
      <c r="Z312" s="972" t="s">
        <v>29</v>
      </c>
      <c r="AA312" s="972">
        <v>2023</v>
      </c>
      <c r="AB312" s="968" t="s">
        <v>30</v>
      </c>
      <c r="AC312" s="1001">
        <v>11</v>
      </c>
      <c r="AD312" s="974">
        <f t="shared" ref="AD312" si="2012">T312/AC312</f>
        <v>3.4545454545454546</v>
      </c>
      <c r="AE312" s="975">
        <v>23.45</v>
      </c>
      <c r="AF312" s="976">
        <f t="shared" ref="AF312" si="2013">AD312*AE312</f>
        <v>81.009090909090901</v>
      </c>
      <c r="AG312" s="1030" t="s">
        <v>128</v>
      </c>
      <c r="AH312" s="1007">
        <f t="shared" ref="AH312" si="2014">AF312</f>
        <v>81.009090909090901</v>
      </c>
      <c r="AI312" s="978">
        <f t="shared" ref="AI312" si="2015">AD312</f>
        <v>3.4545454545454546</v>
      </c>
      <c r="AJ312" s="978">
        <f t="shared" ref="AJ312" si="2016">T312</f>
        <v>38</v>
      </c>
    </row>
    <row r="313" spans="1:39">
      <c r="A313" s="999">
        <v>45729</v>
      </c>
      <c r="B313" s="164" t="s">
        <v>442</v>
      </c>
      <c r="C313" s="164" t="s">
        <v>111</v>
      </c>
      <c r="D313" s="162" t="s">
        <v>576</v>
      </c>
      <c r="E313" s="969" t="s">
        <v>283</v>
      </c>
      <c r="F313" s="1000">
        <v>120382</v>
      </c>
      <c r="G313" s="1000"/>
      <c r="H313" s="1000">
        <v>120393</v>
      </c>
      <c r="I313" s="1000"/>
      <c r="J313" s="971">
        <f t="shared" ref="J313" si="2017">H313-F313</f>
        <v>11</v>
      </c>
      <c r="K313" s="1000">
        <v>120393</v>
      </c>
      <c r="L313" s="541">
        <f t="shared" ref="L313" si="2018">K313-H313</f>
        <v>0</v>
      </c>
      <c r="M313" s="1000">
        <v>120409</v>
      </c>
      <c r="N313" s="1000"/>
      <c r="O313" s="541">
        <f t="shared" ref="O313" si="2019">M313-K313</f>
        <v>16</v>
      </c>
      <c r="P313" s="541">
        <f t="shared" ref="P313" si="2020">M313-H313</f>
        <v>16</v>
      </c>
      <c r="Q313" s="1000">
        <v>120425</v>
      </c>
      <c r="R313" s="1000"/>
      <c r="S313" s="971">
        <f t="shared" ref="S313" si="2021">Q313-M313</f>
        <v>16</v>
      </c>
      <c r="T313" s="542">
        <f t="shared" ref="T313" si="2022">Q313-F313</f>
        <v>43</v>
      </c>
      <c r="U313" s="542"/>
      <c r="V313" s="541">
        <f t="shared" ref="V313" si="2023">P313</f>
        <v>16</v>
      </c>
      <c r="W313" s="543">
        <f t="shared" ref="W313" si="2024">T313-V313</f>
        <v>27</v>
      </c>
      <c r="X313" s="972" t="s">
        <v>553</v>
      </c>
      <c r="Y313" s="972" t="s">
        <v>554</v>
      </c>
      <c r="Z313" s="972" t="s">
        <v>29</v>
      </c>
      <c r="AA313" s="972">
        <v>2023</v>
      </c>
      <c r="AB313" s="968" t="s">
        <v>30</v>
      </c>
      <c r="AC313" s="1001">
        <v>11</v>
      </c>
      <c r="AD313" s="974">
        <f t="shared" ref="AD313" si="2025">T313/AC313</f>
        <v>3.9090909090909092</v>
      </c>
      <c r="AE313" s="975">
        <v>23.45</v>
      </c>
      <c r="AF313" s="976">
        <f t="shared" ref="AF313" si="2026">AD313*AE313</f>
        <v>91.668181818181822</v>
      </c>
      <c r="AG313" s="1030" t="s">
        <v>128</v>
      </c>
      <c r="AH313" s="1007">
        <f t="shared" ref="AH313" si="2027">AF313</f>
        <v>91.668181818181822</v>
      </c>
      <c r="AI313" s="978">
        <f t="shared" ref="AI313" si="2028">AD313</f>
        <v>3.9090909090909092</v>
      </c>
      <c r="AJ313" s="978">
        <f t="shared" ref="AJ313" si="2029">T313</f>
        <v>43</v>
      </c>
      <c r="AK313" s="1132" t="s">
        <v>439</v>
      </c>
      <c r="AL313" s="1088" t="s">
        <v>440</v>
      </c>
      <c r="AM313" s="1092" t="s">
        <v>2</v>
      </c>
    </row>
    <row r="314" spans="1:39">
      <c r="A314" s="999">
        <v>45730</v>
      </c>
      <c r="B314" s="164" t="s">
        <v>442</v>
      </c>
      <c r="C314" s="164" t="s">
        <v>111</v>
      </c>
      <c r="D314" s="162" t="s">
        <v>560</v>
      </c>
      <c r="E314" s="969" t="s">
        <v>282</v>
      </c>
      <c r="F314" s="1000">
        <v>120425</v>
      </c>
      <c r="G314" s="1000"/>
      <c r="H314" s="1000">
        <v>120439</v>
      </c>
      <c r="I314" s="1000"/>
      <c r="J314" s="971">
        <f t="shared" ref="J314" si="2030">H314-F314</f>
        <v>14</v>
      </c>
      <c r="K314" s="1000">
        <v>120439</v>
      </c>
      <c r="L314" s="541">
        <f t="shared" ref="L314" si="2031">K314-H314</f>
        <v>0</v>
      </c>
      <c r="M314" s="1000">
        <v>120453</v>
      </c>
      <c r="N314" s="1000"/>
      <c r="O314" s="541">
        <f t="shared" ref="O314" si="2032">M314-K314</f>
        <v>14</v>
      </c>
      <c r="P314" s="541">
        <f t="shared" ref="P314" si="2033">M314-H314</f>
        <v>14</v>
      </c>
      <c r="Q314" s="1000">
        <v>120463</v>
      </c>
      <c r="R314" s="1000"/>
      <c r="S314" s="971">
        <f t="shared" ref="S314" si="2034">Q314-M314</f>
        <v>10</v>
      </c>
      <c r="T314" s="542">
        <f t="shared" ref="T314" si="2035">Q314-F314</f>
        <v>38</v>
      </c>
      <c r="U314" s="542"/>
      <c r="V314" s="541">
        <f t="shared" ref="V314" si="2036">P314</f>
        <v>14</v>
      </c>
      <c r="W314" s="543">
        <f t="shared" ref="W314" si="2037">T314-V314</f>
        <v>24</v>
      </c>
      <c r="X314" s="972" t="s">
        <v>553</v>
      </c>
      <c r="Y314" s="972" t="s">
        <v>554</v>
      </c>
      <c r="Z314" s="972" t="s">
        <v>29</v>
      </c>
      <c r="AA314" s="972">
        <v>2023</v>
      </c>
      <c r="AB314" s="968" t="s">
        <v>30</v>
      </c>
      <c r="AC314" s="1001">
        <v>11</v>
      </c>
      <c r="AD314" s="974">
        <f t="shared" ref="AD314" si="2038">T314/AC314</f>
        <v>3.4545454545454546</v>
      </c>
      <c r="AE314" s="975">
        <v>23.45</v>
      </c>
      <c r="AF314" s="976">
        <f t="shared" ref="AF314" si="2039">AD314*AE314</f>
        <v>81.009090909090901</v>
      </c>
      <c r="AG314" s="1030" t="s">
        <v>128</v>
      </c>
      <c r="AH314" s="1007">
        <f t="shared" ref="AH314" si="2040">AF314</f>
        <v>81.009090909090901</v>
      </c>
      <c r="AI314" s="978">
        <f t="shared" ref="AI314" si="2041">AD314</f>
        <v>3.4545454545454546</v>
      </c>
      <c r="AJ314" s="978">
        <f t="shared" ref="AJ314" si="2042">T314</f>
        <v>38</v>
      </c>
      <c r="AK314" s="1107">
        <f>SUM(AH305:AH314)</f>
        <v>822.88181818181806</v>
      </c>
      <c r="AL314" s="1067">
        <v>800</v>
      </c>
      <c r="AM314" s="1075">
        <v>45730</v>
      </c>
    </row>
    <row r="315" spans="1:39">
      <c r="A315" s="999">
        <v>45730</v>
      </c>
      <c r="B315" s="164" t="s">
        <v>442</v>
      </c>
      <c r="C315" s="164" t="s">
        <v>111</v>
      </c>
      <c r="D315" s="162" t="s">
        <v>576</v>
      </c>
      <c r="E315" s="969" t="s">
        <v>283</v>
      </c>
      <c r="F315" s="1000">
        <v>120463</v>
      </c>
      <c r="G315" s="1000"/>
      <c r="H315" s="1000">
        <v>120473</v>
      </c>
      <c r="I315" s="1000"/>
      <c r="J315" s="971">
        <f t="shared" ref="J315" si="2043">H315-F315</f>
        <v>10</v>
      </c>
      <c r="K315" s="1000">
        <v>120473</v>
      </c>
      <c r="L315" s="541">
        <f t="shared" ref="L315" si="2044">K315-H315</f>
        <v>0</v>
      </c>
      <c r="M315" s="1000">
        <v>120489</v>
      </c>
      <c r="N315" s="1000"/>
      <c r="O315" s="541">
        <f t="shared" ref="O315" si="2045">M315-K315</f>
        <v>16</v>
      </c>
      <c r="P315" s="541">
        <f t="shared" ref="P315" si="2046">M315-H315</f>
        <v>16</v>
      </c>
      <c r="Q315" s="1000">
        <v>120503</v>
      </c>
      <c r="R315" s="1000"/>
      <c r="S315" s="971">
        <f t="shared" ref="S315" si="2047">Q315-M315</f>
        <v>14</v>
      </c>
      <c r="T315" s="542">
        <f t="shared" ref="T315" si="2048">Q315-F315</f>
        <v>40</v>
      </c>
      <c r="U315" s="542"/>
      <c r="V315" s="541">
        <f t="shared" ref="V315" si="2049">P315</f>
        <v>16</v>
      </c>
      <c r="W315" s="543">
        <f t="shared" ref="W315" si="2050">T315-V315</f>
        <v>24</v>
      </c>
      <c r="X315" s="972" t="s">
        <v>553</v>
      </c>
      <c r="Y315" s="972" t="s">
        <v>554</v>
      </c>
      <c r="Z315" s="972" t="s">
        <v>29</v>
      </c>
      <c r="AA315" s="972">
        <v>2023</v>
      </c>
      <c r="AB315" s="968" t="s">
        <v>30</v>
      </c>
      <c r="AC315" s="1001">
        <v>11</v>
      </c>
      <c r="AD315" s="974">
        <f t="shared" ref="AD315" si="2051">T315/AC315</f>
        <v>3.6363636363636362</v>
      </c>
      <c r="AE315" s="975">
        <v>23.45</v>
      </c>
      <c r="AF315" s="976">
        <f t="shared" ref="AF315" si="2052">AD315*AE315</f>
        <v>85.272727272727266</v>
      </c>
      <c r="AG315" s="1030" t="s">
        <v>128</v>
      </c>
      <c r="AH315" s="1007">
        <f t="shared" ref="AH315" si="2053">AF315</f>
        <v>85.272727272727266</v>
      </c>
      <c r="AI315" s="978">
        <f t="shared" ref="AI315" si="2054">AD315</f>
        <v>3.6363636363636362</v>
      </c>
      <c r="AJ315" s="978">
        <f t="shared" ref="AJ315" si="2055">T315</f>
        <v>40</v>
      </c>
    </row>
    <row r="316" spans="1:39">
      <c r="A316" s="999">
        <v>45734</v>
      </c>
      <c r="B316" s="164" t="s">
        <v>442</v>
      </c>
      <c r="C316" s="164" t="s">
        <v>111</v>
      </c>
      <c r="D316" s="162" t="s">
        <v>560</v>
      </c>
      <c r="E316" s="969" t="s">
        <v>282</v>
      </c>
      <c r="F316" s="1000">
        <v>120503</v>
      </c>
      <c r="G316" s="1000"/>
      <c r="H316" s="1000">
        <v>120517</v>
      </c>
      <c r="I316" s="1000"/>
      <c r="J316" s="971">
        <f t="shared" ref="J316" si="2056">H316-F316</f>
        <v>14</v>
      </c>
      <c r="K316" s="1000">
        <v>120517</v>
      </c>
      <c r="L316" s="541">
        <f t="shared" ref="L316" si="2057">K316-H316</f>
        <v>0</v>
      </c>
      <c r="M316" s="1000">
        <v>120531</v>
      </c>
      <c r="N316" s="1000"/>
      <c r="O316" s="541">
        <f t="shared" ref="O316" si="2058">M316-K316</f>
        <v>14</v>
      </c>
      <c r="P316" s="541">
        <f t="shared" ref="P316" si="2059">M316-H316</f>
        <v>14</v>
      </c>
      <c r="Q316" s="1000">
        <v>120541</v>
      </c>
      <c r="R316" s="1000"/>
      <c r="S316" s="971">
        <f t="shared" ref="S316" si="2060">Q316-M316</f>
        <v>10</v>
      </c>
      <c r="T316" s="542">
        <f t="shared" ref="T316" si="2061">Q316-F316</f>
        <v>38</v>
      </c>
      <c r="U316" s="542"/>
      <c r="V316" s="541">
        <f t="shared" ref="V316" si="2062">P316</f>
        <v>14</v>
      </c>
      <c r="W316" s="543">
        <f t="shared" ref="W316" si="2063">T316-V316</f>
        <v>24</v>
      </c>
      <c r="X316" s="972" t="s">
        <v>553</v>
      </c>
      <c r="Y316" s="972" t="s">
        <v>554</v>
      </c>
      <c r="Z316" s="972" t="s">
        <v>29</v>
      </c>
      <c r="AA316" s="972">
        <v>2023</v>
      </c>
      <c r="AB316" s="968" t="s">
        <v>30</v>
      </c>
      <c r="AC316" s="1001">
        <v>11</v>
      </c>
      <c r="AD316" s="974">
        <f t="shared" ref="AD316" si="2064">T316/AC316</f>
        <v>3.4545454545454546</v>
      </c>
      <c r="AE316" s="975">
        <v>23.45</v>
      </c>
      <c r="AF316" s="976">
        <f t="shared" ref="AF316" si="2065">AD316*AE316</f>
        <v>81.009090909090901</v>
      </c>
      <c r="AG316" s="1030" t="s">
        <v>128</v>
      </c>
      <c r="AH316" s="1007">
        <f t="shared" ref="AH316" si="2066">AF316</f>
        <v>81.009090909090901</v>
      </c>
      <c r="AI316" s="978">
        <f t="shared" ref="AI316" si="2067">AD316</f>
        <v>3.4545454545454546</v>
      </c>
      <c r="AJ316" s="978">
        <f t="shared" ref="AJ316" si="2068">T316</f>
        <v>38</v>
      </c>
    </row>
    <row r="317" spans="1:39">
      <c r="A317" s="999">
        <v>45734</v>
      </c>
      <c r="B317" s="164" t="s">
        <v>442</v>
      </c>
      <c r="C317" s="164" t="s">
        <v>111</v>
      </c>
      <c r="D317" s="162" t="s">
        <v>576</v>
      </c>
      <c r="E317" s="969" t="s">
        <v>283</v>
      </c>
      <c r="F317" s="1000">
        <v>120541</v>
      </c>
      <c r="G317" s="1000"/>
      <c r="H317" s="1000">
        <v>120551</v>
      </c>
      <c r="I317" s="1000"/>
      <c r="J317" s="971">
        <f t="shared" ref="J317" si="2069">H317-F317</f>
        <v>10</v>
      </c>
      <c r="K317" s="1000">
        <v>120551</v>
      </c>
      <c r="L317" s="541">
        <f t="shared" ref="L317" si="2070">K317-H317</f>
        <v>0</v>
      </c>
      <c r="M317" s="1000">
        <v>120566</v>
      </c>
      <c r="N317" s="1000"/>
      <c r="O317" s="541">
        <f t="shared" ref="O317" si="2071">M317-K317</f>
        <v>15</v>
      </c>
      <c r="P317" s="541">
        <f t="shared" ref="P317" si="2072">M317-H317</f>
        <v>15</v>
      </c>
      <c r="Q317" s="1000">
        <v>120581</v>
      </c>
      <c r="R317" s="1000"/>
      <c r="S317" s="971">
        <f t="shared" ref="S317" si="2073">Q317-M317</f>
        <v>15</v>
      </c>
      <c r="T317" s="542">
        <f t="shared" ref="T317" si="2074">Q317-F317</f>
        <v>40</v>
      </c>
      <c r="U317" s="542"/>
      <c r="V317" s="541">
        <f t="shared" ref="V317" si="2075">P317</f>
        <v>15</v>
      </c>
      <c r="W317" s="543">
        <f t="shared" ref="W317" si="2076">T317-V317</f>
        <v>25</v>
      </c>
      <c r="X317" s="972" t="s">
        <v>553</v>
      </c>
      <c r="Y317" s="972" t="s">
        <v>554</v>
      </c>
      <c r="Z317" s="972" t="s">
        <v>29</v>
      </c>
      <c r="AA317" s="972">
        <v>2023</v>
      </c>
      <c r="AB317" s="968" t="s">
        <v>30</v>
      </c>
      <c r="AC317" s="1001">
        <v>11</v>
      </c>
      <c r="AD317" s="974">
        <f t="shared" ref="AD317" si="2077">T317/AC317</f>
        <v>3.6363636363636362</v>
      </c>
      <c r="AE317" s="975">
        <v>23.45</v>
      </c>
      <c r="AF317" s="976">
        <f t="shared" ref="AF317" si="2078">AD317*AE317</f>
        <v>85.272727272727266</v>
      </c>
      <c r="AG317" s="1030" t="s">
        <v>128</v>
      </c>
      <c r="AH317" s="1007">
        <f t="shared" ref="AH317" si="2079">AF317</f>
        <v>85.272727272727266</v>
      </c>
      <c r="AI317" s="978">
        <f t="shared" ref="AI317" si="2080">AD317</f>
        <v>3.6363636363636362</v>
      </c>
      <c r="AJ317" s="978">
        <f t="shared" ref="AJ317" si="2081">T317</f>
        <v>40</v>
      </c>
    </row>
    <row r="318" spans="1:39">
      <c r="A318" s="999">
        <v>45735</v>
      </c>
      <c r="B318" s="164" t="s">
        <v>442</v>
      </c>
      <c r="C318" s="164" t="s">
        <v>111</v>
      </c>
      <c r="D318" s="162" t="s">
        <v>560</v>
      </c>
      <c r="E318" s="969" t="s">
        <v>282</v>
      </c>
      <c r="F318" s="1000">
        <v>120581</v>
      </c>
      <c r="G318" s="1000"/>
      <c r="H318" s="1000">
        <v>120596</v>
      </c>
      <c r="I318" s="1000"/>
      <c r="J318" s="971">
        <f t="shared" ref="J318" si="2082">H318-F318</f>
        <v>15</v>
      </c>
      <c r="K318" s="1000">
        <v>120596</v>
      </c>
      <c r="L318" s="541">
        <f t="shared" ref="L318" si="2083">K318-H318</f>
        <v>0</v>
      </c>
      <c r="M318" s="1000">
        <v>120612</v>
      </c>
      <c r="N318" s="1000"/>
      <c r="O318" s="541">
        <f t="shared" ref="O318" si="2084">M318-K318</f>
        <v>16</v>
      </c>
      <c r="P318" s="541">
        <f t="shared" ref="P318" si="2085">M318-H318</f>
        <v>16</v>
      </c>
      <c r="Q318" s="1000">
        <v>120622</v>
      </c>
      <c r="R318" s="1000"/>
      <c r="S318" s="971">
        <f t="shared" ref="S318" si="2086">Q318-M318</f>
        <v>10</v>
      </c>
      <c r="T318" s="542">
        <f t="shared" ref="T318" si="2087">Q318-F318</f>
        <v>41</v>
      </c>
      <c r="U318" s="542"/>
      <c r="V318" s="541">
        <f t="shared" ref="V318" si="2088">P318</f>
        <v>16</v>
      </c>
      <c r="W318" s="543">
        <f t="shared" ref="W318" si="2089">T318-V318</f>
        <v>25</v>
      </c>
      <c r="X318" s="972" t="s">
        <v>553</v>
      </c>
      <c r="Y318" s="972" t="s">
        <v>554</v>
      </c>
      <c r="Z318" s="972" t="s">
        <v>29</v>
      </c>
      <c r="AA318" s="972">
        <v>2023</v>
      </c>
      <c r="AB318" s="968" t="s">
        <v>30</v>
      </c>
      <c r="AC318" s="1001">
        <v>11</v>
      </c>
      <c r="AD318" s="974">
        <f t="shared" ref="AD318" si="2090">T318/AC318</f>
        <v>3.7272727272727271</v>
      </c>
      <c r="AE318" s="975">
        <v>23.45</v>
      </c>
      <c r="AF318" s="976">
        <f t="shared" ref="AF318" si="2091">AD318*AE318</f>
        <v>87.404545454545442</v>
      </c>
      <c r="AG318" s="1030" t="s">
        <v>128</v>
      </c>
      <c r="AH318" s="1007">
        <f t="shared" ref="AH318" si="2092">AF318</f>
        <v>87.404545454545442</v>
      </c>
      <c r="AI318" s="978">
        <f t="shared" ref="AI318" si="2093">AD318</f>
        <v>3.7272727272727271</v>
      </c>
      <c r="AJ318" s="978">
        <f t="shared" ref="AJ318" si="2094">T318</f>
        <v>41</v>
      </c>
    </row>
    <row r="319" spans="1:39">
      <c r="A319" s="999">
        <v>45735</v>
      </c>
      <c r="B319" s="164" t="s">
        <v>442</v>
      </c>
      <c r="C319" s="164" t="s">
        <v>111</v>
      </c>
      <c r="D319" s="162" t="s">
        <v>576</v>
      </c>
      <c r="E319" s="969" t="s">
        <v>283</v>
      </c>
      <c r="F319" s="1000">
        <v>120622</v>
      </c>
      <c r="G319" s="1000"/>
      <c r="H319" s="1000">
        <v>120632</v>
      </c>
      <c r="I319" s="1000"/>
      <c r="J319" s="971">
        <f t="shared" ref="J319" si="2095">H319-F319</f>
        <v>10</v>
      </c>
      <c r="K319" s="1000">
        <v>120632</v>
      </c>
      <c r="L319" s="541">
        <f t="shared" ref="L319" si="2096">K319-H319</f>
        <v>0</v>
      </c>
      <c r="M319" s="1000">
        <v>120648</v>
      </c>
      <c r="N319" s="1000"/>
      <c r="O319" s="541">
        <f t="shared" ref="O319" si="2097">M319-K319</f>
        <v>16</v>
      </c>
      <c r="P319" s="541">
        <f t="shared" ref="P319" si="2098">M319-H319</f>
        <v>16</v>
      </c>
      <c r="Q319" s="1000">
        <v>120663</v>
      </c>
      <c r="R319" s="1000"/>
      <c r="S319" s="971">
        <f t="shared" ref="S319" si="2099">Q319-M319</f>
        <v>15</v>
      </c>
      <c r="T319" s="542">
        <f t="shared" ref="T319" si="2100">Q319-F319</f>
        <v>41</v>
      </c>
      <c r="U319" s="542"/>
      <c r="V319" s="541">
        <f t="shared" ref="V319" si="2101">P319</f>
        <v>16</v>
      </c>
      <c r="W319" s="543">
        <f t="shared" ref="W319" si="2102">T319-V319</f>
        <v>25</v>
      </c>
      <c r="X319" s="972" t="s">
        <v>553</v>
      </c>
      <c r="Y319" s="972" t="s">
        <v>554</v>
      </c>
      <c r="Z319" s="972" t="s">
        <v>29</v>
      </c>
      <c r="AA319" s="972">
        <v>2023</v>
      </c>
      <c r="AB319" s="968" t="s">
        <v>30</v>
      </c>
      <c r="AC319" s="1001">
        <v>11</v>
      </c>
      <c r="AD319" s="974">
        <f t="shared" ref="AD319" si="2103">T319/AC319</f>
        <v>3.7272727272727271</v>
      </c>
      <c r="AE319" s="975">
        <v>23.45</v>
      </c>
      <c r="AF319" s="976">
        <f t="shared" ref="AF319" si="2104">AD319*AE319</f>
        <v>87.404545454545442</v>
      </c>
      <c r="AG319" s="1030" t="s">
        <v>128</v>
      </c>
      <c r="AH319" s="1007">
        <f t="shared" ref="AH319" si="2105">AF319</f>
        <v>87.404545454545442</v>
      </c>
      <c r="AI319" s="978">
        <f t="shared" ref="AI319" si="2106">AD319</f>
        <v>3.7272727272727271</v>
      </c>
      <c r="AJ319" s="978">
        <f t="shared" ref="AJ319" si="2107">T319</f>
        <v>41</v>
      </c>
    </row>
    <row r="320" spans="1:39">
      <c r="A320" s="999">
        <v>45736</v>
      </c>
      <c r="B320" s="164" t="s">
        <v>442</v>
      </c>
      <c r="C320" s="164" t="s">
        <v>111</v>
      </c>
      <c r="D320" s="162" t="s">
        <v>560</v>
      </c>
      <c r="E320" s="969" t="s">
        <v>282</v>
      </c>
      <c r="F320" s="1000">
        <v>120663</v>
      </c>
      <c r="G320" s="1000"/>
      <c r="H320" s="1000">
        <v>120678</v>
      </c>
      <c r="I320" s="1000"/>
      <c r="J320" s="971">
        <f t="shared" ref="J320" si="2108">H320-F320</f>
        <v>15</v>
      </c>
      <c r="K320" s="1000">
        <v>120678</v>
      </c>
      <c r="L320" s="541">
        <f t="shared" ref="L320" si="2109">K320-H320</f>
        <v>0</v>
      </c>
      <c r="M320" s="1000">
        <v>120693</v>
      </c>
      <c r="N320" s="1000"/>
      <c r="O320" s="541">
        <f t="shared" ref="O320" si="2110">M320-K320</f>
        <v>15</v>
      </c>
      <c r="P320" s="541">
        <f t="shared" ref="P320" si="2111">M320-H320</f>
        <v>15</v>
      </c>
      <c r="Q320" s="1000">
        <v>120703</v>
      </c>
      <c r="R320" s="1000"/>
      <c r="S320" s="971">
        <f t="shared" ref="S320" si="2112">Q320-M320</f>
        <v>10</v>
      </c>
      <c r="T320" s="542">
        <f t="shared" ref="T320" si="2113">Q320-F320</f>
        <v>40</v>
      </c>
      <c r="U320" s="542"/>
      <c r="V320" s="541">
        <f t="shared" ref="V320" si="2114">P320</f>
        <v>15</v>
      </c>
      <c r="W320" s="543">
        <f t="shared" ref="W320" si="2115">T320-V320</f>
        <v>25</v>
      </c>
      <c r="X320" s="972" t="s">
        <v>553</v>
      </c>
      <c r="Y320" s="972" t="s">
        <v>554</v>
      </c>
      <c r="Z320" s="972" t="s">
        <v>29</v>
      </c>
      <c r="AA320" s="972">
        <v>2023</v>
      </c>
      <c r="AB320" s="968" t="s">
        <v>30</v>
      </c>
      <c r="AC320" s="1001">
        <v>11</v>
      </c>
      <c r="AD320" s="974">
        <f t="shared" ref="AD320" si="2116">T320/AC320</f>
        <v>3.6363636363636362</v>
      </c>
      <c r="AE320" s="975">
        <v>23.45</v>
      </c>
      <c r="AF320" s="976">
        <f t="shared" ref="AF320" si="2117">AD320*AE320</f>
        <v>85.272727272727266</v>
      </c>
      <c r="AG320" s="1030" t="s">
        <v>128</v>
      </c>
      <c r="AH320" s="1007">
        <f t="shared" ref="AH320" si="2118">AF320</f>
        <v>85.272727272727266</v>
      </c>
      <c r="AI320" s="978">
        <f t="shared" ref="AI320" si="2119">AD320</f>
        <v>3.6363636363636362</v>
      </c>
      <c r="AJ320" s="978">
        <f t="shared" ref="AJ320" si="2120">T320</f>
        <v>40</v>
      </c>
    </row>
    <row r="321" spans="1:39">
      <c r="A321" s="999">
        <v>45736</v>
      </c>
      <c r="B321" s="164" t="s">
        <v>442</v>
      </c>
      <c r="C321" s="164" t="s">
        <v>111</v>
      </c>
      <c r="D321" s="162" t="s">
        <v>576</v>
      </c>
      <c r="E321" s="969" t="s">
        <v>283</v>
      </c>
      <c r="F321" s="1000">
        <v>120703</v>
      </c>
      <c r="G321" s="1000"/>
      <c r="H321" s="1000">
        <v>120713</v>
      </c>
      <c r="I321" s="1000"/>
      <c r="J321" s="971">
        <f t="shared" ref="J321" si="2121">H321-F321</f>
        <v>10</v>
      </c>
      <c r="K321" s="1000">
        <v>120713</v>
      </c>
      <c r="L321" s="541">
        <f t="shared" ref="L321" si="2122">K321-H321</f>
        <v>0</v>
      </c>
      <c r="M321" s="1000">
        <v>120728</v>
      </c>
      <c r="N321" s="1000"/>
      <c r="O321" s="541">
        <f t="shared" ref="O321" si="2123">M321-K321</f>
        <v>15</v>
      </c>
      <c r="P321" s="541">
        <f t="shared" ref="P321" si="2124">M321-H321</f>
        <v>15</v>
      </c>
      <c r="Q321" s="1000">
        <v>120742</v>
      </c>
      <c r="R321" s="1000"/>
      <c r="S321" s="971">
        <f t="shared" ref="S321" si="2125">Q321-M321</f>
        <v>14</v>
      </c>
      <c r="T321" s="542">
        <f t="shared" ref="T321" si="2126">Q321-F321</f>
        <v>39</v>
      </c>
      <c r="U321" s="542"/>
      <c r="V321" s="541">
        <f t="shared" ref="V321" si="2127">P321</f>
        <v>15</v>
      </c>
      <c r="W321" s="543">
        <f t="shared" ref="W321" si="2128">T321-V321</f>
        <v>24</v>
      </c>
      <c r="X321" s="972" t="s">
        <v>553</v>
      </c>
      <c r="Y321" s="972" t="s">
        <v>554</v>
      </c>
      <c r="Z321" s="972" t="s">
        <v>29</v>
      </c>
      <c r="AA321" s="972">
        <v>2023</v>
      </c>
      <c r="AB321" s="968" t="s">
        <v>30</v>
      </c>
      <c r="AC321" s="1001">
        <v>11</v>
      </c>
      <c r="AD321" s="974">
        <f t="shared" ref="AD321" si="2129">T321/AC321</f>
        <v>3.5454545454545454</v>
      </c>
      <c r="AE321" s="975">
        <v>23.45</v>
      </c>
      <c r="AF321" s="976">
        <f t="shared" ref="AF321" si="2130">AD321*AE321</f>
        <v>83.140909090909091</v>
      </c>
      <c r="AG321" s="1030" t="s">
        <v>128</v>
      </c>
      <c r="AH321" s="1007">
        <f t="shared" ref="AH321" si="2131">AF321</f>
        <v>83.140909090909091</v>
      </c>
      <c r="AI321" s="978">
        <f t="shared" ref="AI321" si="2132">AD321</f>
        <v>3.5454545454545454</v>
      </c>
      <c r="AJ321" s="978">
        <f t="shared" ref="AJ321" si="2133">T321</f>
        <v>39</v>
      </c>
    </row>
    <row r="322" spans="1:39">
      <c r="A322" s="999">
        <v>45737</v>
      </c>
      <c r="B322" s="164" t="s">
        <v>442</v>
      </c>
      <c r="C322" s="164" t="s">
        <v>111</v>
      </c>
      <c r="D322" s="162" t="s">
        <v>560</v>
      </c>
      <c r="E322" s="969" t="s">
        <v>282</v>
      </c>
      <c r="F322" s="1000">
        <v>120742</v>
      </c>
      <c r="G322" s="1000"/>
      <c r="H322" s="1000">
        <v>120757</v>
      </c>
      <c r="I322" s="1000"/>
      <c r="J322" s="971">
        <f t="shared" ref="J322" si="2134">H322-F322</f>
        <v>15</v>
      </c>
      <c r="K322" s="1000">
        <v>120757</v>
      </c>
      <c r="L322" s="541">
        <f t="shared" ref="L322" si="2135">K322-H322</f>
        <v>0</v>
      </c>
      <c r="M322" s="1000">
        <v>120773</v>
      </c>
      <c r="N322" s="1000"/>
      <c r="O322" s="541">
        <f t="shared" ref="O322" si="2136">M322-K322</f>
        <v>16</v>
      </c>
      <c r="P322" s="541">
        <f t="shared" ref="P322" si="2137">M322-H322</f>
        <v>16</v>
      </c>
      <c r="Q322" s="1000">
        <v>120783</v>
      </c>
      <c r="R322" s="1000"/>
      <c r="S322" s="971">
        <f t="shared" ref="S322" si="2138">Q322-M322</f>
        <v>10</v>
      </c>
      <c r="T322" s="542">
        <f t="shared" ref="T322" si="2139">Q322-F322</f>
        <v>41</v>
      </c>
      <c r="U322" s="542"/>
      <c r="V322" s="541">
        <f t="shared" ref="V322" si="2140">P322</f>
        <v>16</v>
      </c>
      <c r="W322" s="543">
        <f t="shared" ref="W322" si="2141">T322-V322</f>
        <v>25</v>
      </c>
      <c r="X322" s="972" t="s">
        <v>553</v>
      </c>
      <c r="Y322" s="972" t="s">
        <v>554</v>
      </c>
      <c r="Z322" s="972" t="s">
        <v>29</v>
      </c>
      <c r="AA322" s="972">
        <v>2023</v>
      </c>
      <c r="AB322" s="968" t="s">
        <v>30</v>
      </c>
      <c r="AC322" s="1001">
        <v>11</v>
      </c>
      <c r="AD322" s="974">
        <f t="shared" ref="AD322" si="2142">T322/AC322</f>
        <v>3.7272727272727271</v>
      </c>
      <c r="AE322" s="975">
        <v>23.45</v>
      </c>
      <c r="AF322" s="976">
        <f t="shared" ref="AF322" si="2143">AD322*AE322</f>
        <v>87.404545454545442</v>
      </c>
      <c r="AG322" s="1030" t="s">
        <v>128</v>
      </c>
      <c r="AH322" s="1007">
        <f t="shared" ref="AH322" si="2144">AF322</f>
        <v>87.404545454545442</v>
      </c>
      <c r="AI322" s="978">
        <f t="shared" ref="AI322" si="2145">AD322</f>
        <v>3.7272727272727271</v>
      </c>
      <c r="AJ322" s="978">
        <f t="shared" ref="AJ322" si="2146">T322</f>
        <v>41</v>
      </c>
      <c r="AK322" s="1132" t="s">
        <v>439</v>
      </c>
      <c r="AL322" s="1088" t="s">
        <v>440</v>
      </c>
      <c r="AM322" s="1092" t="s">
        <v>2</v>
      </c>
    </row>
    <row r="323" spans="1:39">
      <c r="A323" s="999">
        <v>45737</v>
      </c>
      <c r="B323" s="164" t="s">
        <v>442</v>
      </c>
      <c r="C323" s="164" t="s">
        <v>111</v>
      </c>
      <c r="D323" s="162" t="s">
        <v>557</v>
      </c>
      <c r="E323" s="969" t="s">
        <v>282</v>
      </c>
      <c r="F323" s="1000">
        <v>120783</v>
      </c>
      <c r="G323" s="1000"/>
      <c r="H323" s="1000">
        <v>120802</v>
      </c>
      <c r="I323" s="1000"/>
      <c r="J323" s="971">
        <f t="shared" ref="J323" si="2147">H323-F323</f>
        <v>19</v>
      </c>
      <c r="K323" s="1000">
        <v>120802</v>
      </c>
      <c r="L323" s="541">
        <f t="shared" ref="L323" si="2148">K323-H323</f>
        <v>0</v>
      </c>
      <c r="M323" s="1000">
        <v>120802</v>
      </c>
      <c r="N323" s="1000"/>
      <c r="O323" s="541">
        <f t="shared" ref="O323" si="2149">M323-K323</f>
        <v>0</v>
      </c>
      <c r="P323" s="541">
        <f t="shared" ref="P323" si="2150">M323-H323</f>
        <v>0</v>
      </c>
      <c r="Q323" s="1000">
        <v>120821</v>
      </c>
      <c r="R323" s="1000"/>
      <c r="S323" s="971">
        <f t="shared" ref="S323" si="2151">Q323-M323</f>
        <v>19</v>
      </c>
      <c r="T323" s="542">
        <f t="shared" ref="T323" si="2152">Q323-F323</f>
        <v>38</v>
      </c>
      <c r="U323" s="542"/>
      <c r="V323" s="541">
        <f t="shared" ref="V323" si="2153">P323</f>
        <v>0</v>
      </c>
      <c r="W323" s="543">
        <f t="shared" ref="W323" si="2154">T323-V323</f>
        <v>38</v>
      </c>
      <c r="X323" s="972" t="s">
        <v>553</v>
      </c>
      <c r="Y323" s="972" t="s">
        <v>554</v>
      </c>
      <c r="Z323" s="972" t="s">
        <v>29</v>
      </c>
      <c r="AA323" s="972">
        <v>2023</v>
      </c>
      <c r="AB323" s="968" t="s">
        <v>30</v>
      </c>
      <c r="AC323" s="1001">
        <v>11</v>
      </c>
      <c r="AD323" s="974">
        <f t="shared" ref="AD323" si="2155">T323/AC323</f>
        <v>3.4545454545454546</v>
      </c>
      <c r="AE323" s="975">
        <v>23.45</v>
      </c>
      <c r="AF323" s="976">
        <f t="shared" ref="AF323" si="2156">AD323*AE323</f>
        <v>81.009090909090901</v>
      </c>
      <c r="AG323" s="1030" t="s">
        <v>128</v>
      </c>
      <c r="AH323" s="1007">
        <f t="shared" ref="AH323" si="2157">AF323</f>
        <v>81.009090909090901</v>
      </c>
      <c r="AI323" s="978">
        <f t="shared" ref="AI323" si="2158">AD323</f>
        <v>3.4545454545454546</v>
      </c>
      <c r="AJ323" s="978">
        <f t="shared" ref="AJ323" si="2159">T323</f>
        <v>38</v>
      </c>
      <c r="AK323" s="1107">
        <f>SUM(AH315:AH323)</f>
        <v>763.19090909090892</v>
      </c>
      <c r="AL323" s="1067">
        <v>800</v>
      </c>
      <c r="AM323" s="1075">
        <v>45737</v>
      </c>
    </row>
    <row r="324" spans="1:39">
      <c r="A324" s="999">
        <v>45737</v>
      </c>
      <c r="B324" s="164" t="s">
        <v>442</v>
      </c>
      <c r="C324" s="164" t="s">
        <v>111</v>
      </c>
      <c r="D324" s="162" t="s">
        <v>576</v>
      </c>
      <c r="E324" s="969" t="s">
        <v>283</v>
      </c>
      <c r="F324" s="1000">
        <v>120821</v>
      </c>
      <c r="G324" s="1000"/>
      <c r="H324" s="1000">
        <v>120831</v>
      </c>
      <c r="I324" s="1000"/>
      <c r="J324" s="971">
        <f t="shared" ref="J324" si="2160">H324-F324</f>
        <v>10</v>
      </c>
      <c r="K324" s="1000">
        <v>120831</v>
      </c>
      <c r="L324" s="541">
        <f t="shared" ref="L324" si="2161">K324-H324</f>
        <v>0</v>
      </c>
      <c r="M324" s="1000">
        <v>120847</v>
      </c>
      <c r="N324" s="1000"/>
      <c r="O324" s="541">
        <f t="shared" ref="O324" si="2162">M324-K324</f>
        <v>16</v>
      </c>
      <c r="P324" s="541">
        <f t="shared" ref="P324" si="2163">M324-H324</f>
        <v>16</v>
      </c>
      <c r="Q324" s="1000">
        <v>120861</v>
      </c>
      <c r="R324" s="1000"/>
      <c r="S324" s="971">
        <f t="shared" ref="S324" si="2164">Q324-M324</f>
        <v>14</v>
      </c>
      <c r="T324" s="542">
        <f t="shared" ref="T324" si="2165">Q324-F324</f>
        <v>40</v>
      </c>
      <c r="U324" s="542"/>
      <c r="V324" s="541">
        <f t="shared" ref="V324" si="2166">P324</f>
        <v>16</v>
      </c>
      <c r="W324" s="543">
        <f t="shared" ref="W324" si="2167">T324-V324</f>
        <v>24</v>
      </c>
      <c r="X324" s="972" t="s">
        <v>553</v>
      </c>
      <c r="Y324" s="972" t="s">
        <v>554</v>
      </c>
      <c r="Z324" s="972" t="s">
        <v>29</v>
      </c>
      <c r="AA324" s="972">
        <v>2023</v>
      </c>
      <c r="AB324" s="968" t="s">
        <v>30</v>
      </c>
      <c r="AC324" s="1001">
        <v>11</v>
      </c>
      <c r="AD324" s="974">
        <f t="shared" ref="AD324" si="2168">T324/AC324</f>
        <v>3.6363636363636362</v>
      </c>
      <c r="AE324" s="975">
        <v>23.45</v>
      </c>
      <c r="AF324" s="976">
        <f t="shared" ref="AF324" si="2169">AD324*AE324</f>
        <v>85.272727272727266</v>
      </c>
      <c r="AG324" s="1030" t="s">
        <v>128</v>
      </c>
      <c r="AH324" s="1007">
        <f t="shared" ref="AH324" si="2170">AF324</f>
        <v>85.272727272727266</v>
      </c>
      <c r="AI324" s="978">
        <f t="shared" ref="AI324" si="2171">AD324</f>
        <v>3.6363636363636362</v>
      </c>
      <c r="AJ324" s="978">
        <f t="shared" ref="AJ324" si="2172">T324</f>
        <v>40</v>
      </c>
    </row>
    <row r="325" spans="1:39">
      <c r="A325" s="999">
        <v>45740</v>
      </c>
      <c r="B325" s="164" t="s">
        <v>442</v>
      </c>
      <c r="C325" s="164" t="s">
        <v>111</v>
      </c>
      <c r="D325" s="162" t="s">
        <v>642</v>
      </c>
      <c r="E325" s="969" t="s">
        <v>282</v>
      </c>
      <c r="F325" s="1000">
        <v>120861</v>
      </c>
      <c r="G325" s="1000"/>
      <c r="H325" s="1000">
        <v>120861</v>
      </c>
      <c r="I325" s="1000"/>
      <c r="J325" s="971">
        <f t="shared" ref="J325" si="2173">H325-F325</f>
        <v>0</v>
      </c>
      <c r="K325" s="1000">
        <v>120861</v>
      </c>
      <c r="L325" s="541">
        <f t="shared" ref="L325" si="2174">K325-H325</f>
        <v>0</v>
      </c>
      <c r="M325" s="1000">
        <v>120903</v>
      </c>
      <c r="N325" s="1000"/>
      <c r="O325" s="541">
        <f t="shared" ref="O325" si="2175">M325-K325</f>
        <v>42</v>
      </c>
      <c r="P325" s="541">
        <f t="shared" ref="P325" si="2176">M325-H325</f>
        <v>42</v>
      </c>
      <c r="Q325" s="1000">
        <v>120903</v>
      </c>
      <c r="R325" s="1000"/>
      <c r="S325" s="971">
        <f t="shared" ref="S325" si="2177">Q325-M325</f>
        <v>0</v>
      </c>
      <c r="T325" s="542">
        <f t="shared" ref="T325" si="2178">Q325-F325</f>
        <v>42</v>
      </c>
      <c r="U325" s="542"/>
      <c r="V325" s="541">
        <f t="shared" ref="V325" si="2179">P325</f>
        <v>42</v>
      </c>
      <c r="W325" s="543">
        <f t="shared" ref="W325" si="2180">T325-V325</f>
        <v>0</v>
      </c>
      <c r="X325" s="972" t="s">
        <v>553</v>
      </c>
      <c r="Y325" s="972" t="s">
        <v>554</v>
      </c>
      <c r="Z325" s="972" t="s">
        <v>29</v>
      </c>
      <c r="AA325" s="972">
        <v>2023</v>
      </c>
      <c r="AB325" s="968" t="s">
        <v>30</v>
      </c>
      <c r="AC325" s="1001">
        <v>11</v>
      </c>
      <c r="AD325" s="974">
        <f t="shared" ref="AD325" si="2181">T325/AC325</f>
        <v>3.8181818181818183</v>
      </c>
      <c r="AE325" s="975">
        <v>23.45</v>
      </c>
      <c r="AF325" s="976">
        <f t="shared" ref="AF325" si="2182">AD325*AE325</f>
        <v>89.536363636363632</v>
      </c>
      <c r="AG325" s="1030" t="s">
        <v>128</v>
      </c>
      <c r="AH325" s="1007">
        <f t="shared" ref="AH325" si="2183">AF325</f>
        <v>89.536363636363632</v>
      </c>
      <c r="AI325" s="978">
        <f t="shared" ref="AI325" si="2184">AD325</f>
        <v>3.8181818181818183</v>
      </c>
      <c r="AJ325" s="978">
        <f t="shared" ref="AJ325" si="2185">T325</f>
        <v>42</v>
      </c>
    </row>
    <row r="326" spans="1:39">
      <c r="A326" s="999">
        <v>45742</v>
      </c>
      <c r="B326" s="164" t="s">
        <v>442</v>
      </c>
      <c r="C326" s="164" t="s">
        <v>111</v>
      </c>
      <c r="D326" s="162" t="s">
        <v>54</v>
      </c>
      <c r="E326" s="969" t="s">
        <v>283</v>
      </c>
      <c r="F326" s="1000">
        <v>120903</v>
      </c>
      <c r="G326" s="1000"/>
      <c r="H326" s="1000">
        <v>120903</v>
      </c>
      <c r="I326" s="1000"/>
      <c r="J326" s="971">
        <f t="shared" ref="J326" si="2186">H326-F326</f>
        <v>0</v>
      </c>
      <c r="K326" s="1000">
        <v>120903</v>
      </c>
      <c r="L326" s="541">
        <f t="shared" ref="L326" si="2187">K326-H326</f>
        <v>0</v>
      </c>
      <c r="M326" s="1000">
        <v>120937</v>
      </c>
      <c r="N326" s="1000"/>
      <c r="O326" s="541">
        <f t="shared" ref="O326" si="2188">M326-K326</f>
        <v>34</v>
      </c>
      <c r="P326" s="541">
        <f t="shared" ref="P326" si="2189">M326-H326</f>
        <v>34</v>
      </c>
      <c r="Q326" s="1000">
        <v>120937</v>
      </c>
      <c r="R326" s="1000"/>
      <c r="S326" s="971">
        <f t="shared" ref="S326" si="2190">Q326-M326</f>
        <v>0</v>
      </c>
      <c r="T326" s="542">
        <f t="shared" ref="T326" si="2191">Q326-F326</f>
        <v>34</v>
      </c>
      <c r="U326" s="542"/>
      <c r="V326" s="541">
        <f t="shared" ref="V326" si="2192">P326</f>
        <v>34</v>
      </c>
      <c r="W326" s="543">
        <f t="shared" ref="W326" si="2193">T326-V326</f>
        <v>0</v>
      </c>
      <c r="X326" s="972" t="s">
        <v>553</v>
      </c>
      <c r="Y326" s="972" t="s">
        <v>554</v>
      </c>
      <c r="Z326" s="972" t="s">
        <v>29</v>
      </c>
      <c r="AA326" s="972">
        <v>2023</v>
      </c>
      <c r="AB326" s="968" t="s">
        <v>30</v>
      </c>
      <c r="AC326" s="1001">
        <v>11</v>
      </c>
      <c r="AD326" s="974">
        <f t="shared" ref="AD326" si="2194">T326/AC326</f>
        <v>3.0909090909090908</v>
      </c>
      <c r="AE326" s="975">
        <v>23.45</v>
      </c>
      <c r="AF326" s="976">
        <f t="shared" ref="AF326" si="2195">AD326*AE326</f>
        <v>72.481818181818184</v>
      </c>
      <c r="AG326" s="1030" t="s">
        <v>128</v>
      </c>
      <c r="AH326" s="1007">
        <f t="shared" ref="AH326" si="2196">AF326</f>
        <v>72.481818181818184</v>
      </c>
      <c r="AI326" s="978">
        <f t="shared" ref="AI326" si="2197">AD326</f>
        <v>3.0909090909090908</v>
      </c>
      <c r="AJ326" s="978">
        <f t="shared" ref="AJ326" si="2198">T326</f>
        <v>34</v>
      </c>
    </row>
    <row r="327" spans="1:39">
      <c r="A327" s="999">
        <v>45743</v>
      </c>
      <c r="B327" s="164" t="s">
        <v>442</v>
      </c>
      <c r="C327" s="164" t="s">
        <v>111</v>
      </c>
      <c r="D327" s="162" t="s">
        <v>560</v>
      </c>
      <c r="E327" s="969" t="s">
        <v>282</v>
      </c>
      <c r="F327" s="1000">
        <v>120937</v>
      </c>
      <c r="G327" s="1000"/>
      <c r="H327" s="1000">
        <v>120951</v>
      </c>
      <c r="I327" s="1000"/>
      <c r="J327" s="971">
        <f t="shared" ref="J327" si="2199">H327-F327</f>
        <v>14</v>
      </c>
      <c r="K327" s="1000">
        <v>120951</v>
      </c>
      <c r="L327" s="541">
        <f t="shared" ref="L327" si="2200">K327-H327</f>
        <v>0</v>
      </c>
      <c r="M327" s="1000">
        <v>120965</v>
      </c>
      <c r="N327" s="1000"/>
      <c r="O327" s="541">
        <f t="shared" ref="O327" si="2201">M327-K327</f>
        <v>14</v>
      </c>
      <c r="P327" s="541">
        <f t="shared" ref="P327" si="2202">M327-H327</f>
        <v>14</v>
      </c>
      <c r="Q327" s="1000">
        <v>120975</v>
      </c>
      <c r="R327" s="1000"/>
      <c r="S327" s="971">
        <f t="shared" ref="S327" si="2203">Q327-M327</f>
        <v>10</v>
      </c>
      <c r="T327" s="542">
        <f t="shared" ref="T327" si="2204">Q327-F327</f>
        <v>38</v>
      </c>
      <c r="U327" s="542"/>
      <c r="V327" s="541">
        <f t="shared" ref="V327" si="2205">P327</f>
        <v>14</v>
      </c>
      <c r="W327" s="543">
        <f t="shared" ref="W327" si="2206">T327-V327</f>
        <v>24</v>
      </c>
      <c r="X327" s="972" t="s">
        <v>553</v>
      </c>
      <c r="Y327" s="972" t="s">
        <v>554</v>
      </c>
      <c r="Z327" s="972" t="s">
        <v>29</v>
      </c>
      <c r="AA327" s="972">
        <v>2023</v>
      </c>
      <c r="AB327" s="968" t="s">
        <v>30</v>
      </c>
      <c r="AC327" s="1001">
        <v>11</v>
      </c>
      <c r="AD327" s="974">
        <f t="shared" ref="AD327" si="2207">T327/AC327</f>
        <v>3.4545454545454546</v>
      </c>
      <c r="AE327" s="975">
        <v>23.45</v>
      </c>
      <c r="AF327" s="976">
        <f t="shared" ref="AF327" si="2208">AD327*AE327</f>
        <v>81.009090909090901</v>
      </c>
      <c r="AG327" s="1030" t="s">
        <v>128</v>
      </c>
      <c r="AH327" s="1007">
        <f t="shared" ref="AH327" si="2209">AF327</f>
        <v>81.009090909090901</v>
      </c>
      <c r="AI327" s="978">
        <f t="shared" ref="AI327" si="2210">AD327</f>
        <v>3.4545454545454546</v>
      </c>
      <c r="AJ327" s="978">
        <f t="shared" ref="AJ327" si="2211">T327</f>
        <v>38</v>
      </c>
    </row>
    <row r="328" spans="1:39">
      <c r="A328" s="999">
        <v>45743</v>
      </c>
      <c r="B328" s="164" t="s">
        <v>442</v>
      </c>
      <c r="C328" s="164" t="s">
        <v>111</v>
      </c>
      <c r="D328" s="162" t="s">
        <v>576</v>
      </c>
      <c r="E328" s="969" t="s">
        <v>283</v>
      </c>
      <c r="F328" s="1000">
        <v>120975</v>
      </c>
      <c r="G328" s="1000"/>
      <c r="H328" s="1000">
        <v>120985</v>
      </c>
      <c r="I328" s="1000"/>
      <c r="J328" s="971">
        <f t="shared" ref="J328" si="2212">H328-F328</f>
        <v>10</v>
      </c>
      <c r="K328" s="1000">
        <v>120985</v>
      </c>
      <c r="L328" s="541">
        <f t="shared" ref="L328" si="2213">K328-H328</f>
        <v>0</v>
      </c>
      <c r="M328" s="1000">
        <v>120997</v>
      </c>
      <c r="N328" s="1000"/>
      <c r="O328" s="541">
        <f t="shared" ref="O328" si="2214">M328-K328</f>
        <v>12</v>
      </c>
      <c r="P328" s="541">
        <f t="shared" ref="P328" si="2215">M328-H328</f>
        <v>12</v>
      </c>
      <c r="Q328" s="1000">
        <v>120997</v>
      </c>
      <c r="R328" s="1000"/>
      <c r="S328" s="971">
        <f t="shared" ref="S328" si="2216">Q328-M328</f>
        <v>0</v>
      </c>
      <c r="T328" s="542">
        <f t="shared" ref="T328" si="2217">Q328-F328</f>
        <v>22</v>
      </c>
      <c r="U328" s="542"/>
      <c r="V328" s="541">
        <f t="shared" ref="V328" si="2218">P328</f>
        <v>12</v>
      </c>
      <c r="W328" s="543">
        <f t="shared" ref="W328" si="2219">T328-V328</f>
        <v>10</v>
      </c>
      <c r="X328" s="972" t="s">
        <v>553</v>
      </c>
      <c r="Y328" s="972" t="s">
        <v>554</v>
      </c>
      <c r="Z328" s="972" t="s">
        <v>29</v>
      </c>
      <c r="AA328" s="972">
        <v>2023</v>
      </c>
      <c r="AB328" s="968" t="s">
        <v>30</v>
      </c>
      <c r="AC328" s="1001">
        <v>11</v>
      </c>
      <c r="AD328" s="974">
        <f t="shared" ref="AD328" si="2220">T328/AC328</f>
        <v>2</v>
      </c>
      <c r="AE328" s="975">
        <v>23.45</v>
      </c>
      <c r="AF328" s="976">
        <f t="shared" ref="AF328" si="2221">AD328*AE328</f>
        <v>46.9</v>
      </c>
      <c r="AG328" s="1030" t="s">
        <v>128</v>
      </c>
      <c r="AH328" s="1007">
        <f t="shared" ref="AH328" si="2222">AF328</f>
        <v>46.9</v>
      </c>
      <c r="AI328" s="978">
        <f t="shared" ref="AI328" si="2223">AD328</f>
        <v>2</v>
      </c>
      <c r="AJ328" s="978">
        <f t="shared" ref="AJ328" si="2224">T328</f>
        <v>22</v>
      </c>
    </row>
    <row r="329" spans="1:39">
      <c r="A329" s="999">
        <v>45744</v>
      </c>
      <c r="B329" s="164" t="s">
        <v>442</v>
      </c>
      <c r="C329" s="164" t="s">
        <v>111</v>
      </c>
      <c r="D329" s="162" t="s">
        <v>560</v>
      </c>
      <c r="E329" s="969" t="s">
        <v>282</v>
      </c>
      <c r="F329" s="1000">
        <v>120997</v>
      </c>
      <c r="G329" s="1000"/>
      <c r="H329" s="1000">
        <v>121011</v>
      </c>
      <c r="I329" s="1000"/>
      <c r="J329" s="971">
        <f t="shared" ref="J329" si="2225">H329-F329</f>
        <v>14</v>
      </c>
      <c r="K329" s="1000">
        <v>121011</v>
      </c>
      <c r="L329" s="541">
        <f t="shared" ref="L329" si="2226">K329-H329</f>
        <v>0</v>
      </c>
      <c r="M329" s="1000">
        <v>121025</v>
      </c>
      <c r="N329" s="1000"/>
      <c r="O329" s="541">
        <f t="shared" ref="O329" si="2227">M329-K329</f>
        <v>14</v>
      </c>
      <c r="P329" s="541">
        <f t="shared" ref="P329" si="2228">M329-H329</f>
        <v>14</v>
      </c>
      <c r="Q329" s="1000">
        <v>121035</v>
      </c>
      <c r="R329" s="1000"/>
      <c r="S329" s="971">
        <f t="shared" ref="S329" si="2229">Q329-M329</f>
        <v>10</v>
      </c>
      <c r="T329" s="542">
        <f t="shared" ref="T329" si="2230">Q329-F329</f>
        <v>38</v>
      </c>
      <c r="U329" s="542"/>
      <c r="V329" s="541">
        <f t="shared" ref="V329" si="2231">P329</f>
        <v>14</v>
      </c>
      <c r="W329" s="543">
        <f t="shared" ref="W329" si="2232">T329-V329</f>
        <v>24</v>
      </c>
      <c r="X329" s="972" t="s">
        <v>553</v>
      </c>
      <c r="Y329" s="972" t="s">
        <v>554</v>
      </c>
      <c r="Z329" s="972" t="s">
        <v>29</v>
      </c>
      <c r="AA329" s="972">
        <v>2023</v>
      </c>
      <c r="AB329" s="968" t="s">
        <v>30</v>
      </c>
      <c r="AC329" s="1001">
        <v>11</v>
      </c>
      <c r="AD329" s="974">
        <f t="shared" ref="AD329" si="2233">T329/AC329</f>
        <v>3.4545454545454546</v>
      </c>
      <c r="AE329" s="975">
        <v>23.45</v>
      </c>
      <c r="AF329" s="976">
        <f t="shared" ref="AF329" si="2234">AD329*AE329</f>
        <v>81.009090909090901</v>
      </c>
      <c r="AG329" s="1030" t="s">
        <v>128</v>
      </c>
      <c r="AH329" s="1007">
        <f t="shared" ref="AH329" si="2235">AF329</f>
        <v>81.009090909090901</v>
      </c>
      <c r="AI329" s="978">
        <f t="shared" ref="AI329" si="2236">AD329</f>
        <v>3.4545454545454546</v>
      </c>
      <c r="AJ329" s="978">
        <f t="shared" ref="AJ329" si="2237">T329</f>
        <v>38</v>
      </c>
      <c r="AK329" s="1132" t="s">
        <v>439</v>
      </c>
      <c r="AL329" s="1088" t="s">
        <v>440</v>
      </c>
      <c r="AM329" s="1092" t="s">
        <v>2</v>
      </c>
    </row>
    <row r="330" spans="1:39">
      <c r="A330" s="999">
        <v>45747</v>
      </c>
      <c r="B330" s="164" t="s">
        <v>442</v>
      </c>
      <c r="C330" s="164" t="s">
        <v>111</v>
      </c>
      <c r="D330" s="162" t="s">
        <v>560</v>
      </c>
      <c r="E330" s="969" t="s">
        <v>282</v>
      </c>
      <c r="F330" s="1000">
        <v>121035</v>
      </c>
      <c r="G330" s="1000"/>
      <c r="H330" s="1000">
        <v>121064</v>
      </c>
      <c r="I330" s="1000"/>
      <c r="J330" s="971">
        <f t="shared" ref="J330" si="2238">H330-F330</f>
        <v>29</v>
      </c>
      <c r="K330" s="1000">
        <v>121064</v>
      </c>
      <c r="L330" s="541">
        <f t="shared" ref="L330" si="2239">K330-H330</f>
        <v>0</v>
      </c>
      <c r="M330" s="1000">
        <v>121094</v>
      </c>
      <c r="N330" s="1000"/>
      <c r="O330" s="541">
        <f t="shared" ref="O330" si="2240">M330-K330</f>
        <v>30</v>
      </c>
      <c r="P330" s="541">
        <f t="shared" ref="P330" si="2241">M330-H330</f>
        <v>30</v>
      </c>
      <c r="Q330" s="1000">
        <v>121116</v>
      </c>
      <c r="R330" s="1000"/>
      <c r="S330" s="971">
        <f t="shared" ref="S330" si="2242">Q330-M330</f>
        <v>22</v>
      </c>
      <c r="T330" s="542">
        <f t="shared" ref="T330" si="2243">Q330-F330</f>
        <v>81</v>
      </c>
      <c r="U330" s="542"/>
      <c r="V330" s="541">
        <f t="shared" ref="V330" si="2244">P330</f>
        <v>30</v>
      </c>
      <c r="W330" s="543">
        <f t="shared" ref="W330" si="2245">T330-V330</f>
        <v>51</v>
      </c>
      <c r="X330" s="972" t="s">
        <v>553</v>
      </c>
      <c r="Y330" s="972" t="s">
        <v>554</v>
      </c>
      <c r="Z330" s="972" t="s">
        <v>29</v>
      </c>
      <c r="AA330" s="972">
        <v>2023</v>
      </c>
      <c r="AB330" s="968" t="s">
        <v>30</v>
      </c>
      <c r="AC330" s="1001">
        <v>11</v>
      </c>
      <c r="AD330" s="974">
        <f t="shared" ref="AD330" si="2246">T330/AC330</f>
        <v>7.3636363636363633</v>
      </c>
      <c r="AE330" s="975">
        <v>23.45</v>
      </c>
      <c r="AF330" s="976">
        <f t="shared" ref="AF330" si="2247">AD330*AE330</f>
        <v>172.67727272727271</v>
      </c>
      <c r="AG330" s="1030" t="s">
        <v>128</v>
      </c>
      <c r="AH330" s="1007">
        <f t="shared" ref="AH330" si="2248">AF330</f>
        <v>172.67727272727271</v>
      </c>
      <c r="AI330" s="978">
        <f t="shared" ref="AI330" si="2249">AD330</f>
        <v>7.3636363636363633</v>
      </c>
      <c r="AJ330" s="978">
        <f t="shared" ref="AJ330" si="2250">T330</f>
        <v>81</v>
      </c>
      <c r="AK330" s="1107">
        <f>SUM(AH324:AH330)</f>
        <v>628.88636363636363</v>
      </c>
      <c r="AL330" s="1067">
        <v>700</v>
      </c>
      <c r="AM330" s="1075">
        <v>45747</v>
      </c>
    </row>
    <row r="331" spans="1:39">
      <c r="A331" s="999">
        <v>45747</v>
      </c>
      <c r="B331" s="164" t="s">
        <v>442</v>
      </c>
      <c r="C331" s="164" t="s">
        <v>111</v>
      </c>
      <c r="D331" s="162" t="s">
        <v>576</v>
      </c>
      <c r="E331" s="969" t="s">
        <v>283</v>
      </c>
      <c r="F331" s="1000">
        <v>121116</v>
      </c>
      <c r="G331" s="1000"/>
      <c r="H331" s="1000">
        <v>121126</v>
      </c>
      <c r="I331" s="1000"/>
      <c r="J331" s="971">
        <f t="shared" ref="J331" si="2251">H331-F331</f>
        <v>10</v>
      </c>
      <c r="K331" s="1000">
        <v>121126</v>
      </c>
      <c r="L331" s="541">
        <f t="shared" ref="L331" si="2252">K331-H331</f>
        <v>0</v>
      </c>
      <c r="M331" s="1000">
        <v>121140</v>
      </c>
      <c r="N331" s="1000"/>
      <c r="O331" s="541">
        <f t="shared" ref="O331" si="2253">M331-K331</f>
        <v>14</v>
      </c>
      <c r="P331" s="541">
        <f t="shared" ref="P331" si="2254">M331-H331</f>
        <v>14</v>
      </c>
      <c r="Q331" s="1000">
        <v>121155</v>
      </c>
      <c r="R331" s="1000"/>
      <c r="S331" s="971">
        <f t="shared" ref="S331" si="2255">Q331-M331</f>
        <v>15</v>
      </c>
      <c r="T331" s="542">
        <f t="shared" ref="T331" si="2256">Q331-F331</f>
        <v>39</v>
      </c>
      <c r="U331" s="542"/>
      <c r="V331" s="541">
        <f t="shared" ref="V331" si="2257">P331</f>
        <v>14</v>
      </c>
      <c r="W331" s="543">
        <f t="shared" ref="W331" si="2258">T331-V331</f>
        <v>25</v>
      </c>
      <c r="X331" s="972" t="s">
        <v>553</v>
      </c>
      <c r="Y331" s="972" t="s">
        <v>554</v>
      </c>
      <c r="Z331" s="972" t="s">
        <v>29</v>
      </c>
      <c r="AA331" s="972">
        <v>2023</v>
      </c>
      <c r="AB331" s="968" t="s">
        <v>30</v>
      </c>
      <c r="AC331" s="1001">
        <v>11</v>
      </c>
      <c r="AD331" s="974">
        <f t="shared" ref="AD331" si="2259">T331/AC331</f>
        <v>3.5454545454545454</v>
      </c>
      <c r="AE331" s="975">
        <v>23.45</v>
      </c>
      <c r="AF331" s="976">
        <f t="shared" ref="AF331" si="2260">AD331*AE331</f>
        <v>83.140909090909091</v>
      </c>
      <c r="AG331" s="1030" t="s">
        <v>128</v>
      </c>
      <c r="AH331" s="1007">
        <f t="shared" ref="AH331" si="2261">AF331</f>
        <v>83.140909090909091</v>
      </c>
      <c r="AI331" s="978">
        <f t="shared" ref="AI331" si="2262">AD331</f>
        <v>3.5454545454545454</v>
      </c>
      <c r="AJ331" s="978">
        <f t="shared" ref="AJ331" si="2263">T331</f>
        <v>39</v>
      </c>
    </row>
    <row r="332" spans="1:39">
      <c r="A332" s="999">
        <v>45748</v>
      </c>
      <c r="B332" s="164" t="s">
        <v>442</v>
      </c>
      <c r="C332" s="164" t="s">
        <v>111</v>
      </c>
      <c r="D332" s="162" t="s">
        <v>560</v>
      </c>
      <c r="E332" s="969" t="s">
        <v>282</v>
      </c>
      <c r="F332" s="1000">
        <v>121155</v>
      </c>
      <c r="G332" s="1000"/>
      <c r="H332" s="1000">
        <v>121169</v>
      </c>
      <c r="I332" s="1000"/>
      <c r="J332" s="971">
        <f t="shared" ref="J332" si="2264">H332-F332</f>
        <v>14</v>
      </c>
      <c r="K332" s="1000">
        <v>121169</v>
      </c>
      <c r="L332" s="541">
        <f t="shared" ref="L332" si="2265">K332-H332</f>
        <v>0</v>
      </c>
      <c r="M332" s="1000">
        <v>121184</v>
      </c>
      <c r="N332" s="1000"/>
      <c r="O332" s="541">
        <f t="shared" ref="O332" si="2266">M332-K332</f>
        <v>15</v>
      </c>
      <c r="P332" s="541">
        <f t="shared" ref="P332" si="2267">M332-H332</f>
        <v>15</v>
      </c>
      <c r="Q332" s="1000">
        <v>121194</v>
      </c>
      <c r="R332" s="1000"/>
      <c r="S332" s="971">
        <f t="shared" ref="S332" si="2268">Q332-M332</f>
        <v>10</v>
      </c>
      <c r="T332" s="542">
        <f t="shared" ref="T332" si="2269">Q332-F332</f>
        <v>39</v>
      </c>
      <c r="U332" s="542"/>
      <c r="V332" s="541">
        <f t="shared" ref="V332" si="2270">P332</f>
        <v>15</v>
      </c>
      <c r="W332" s="543">
        <f t="shared" ref="W332" si="2271">T332-V332</f>
        <v>24</v>
      </c>
      <c r="X332" s="972" t="s">
        <v>553</v>
      </c>
      <c r="Y332" s="972" t="s">
        <v>554</v>
      </c>
      <c r="Z332" s="972" t="s">
        <v>29</v>
      </c>
      <c r="AA332" s="972">
        <v>2023</v>
      </c>
      <c r="AB332" s="968" t="s">
        <v>30</v>
      </c>
      <c r="AC332" s="1001">
        <v>11</v>
      </c>
      <c r="AD332" s="974">
        <f t="shared" ref="AD332" si="2272">T332/AC332</f>
        <v>3.5454545454545454</v>
      </c>
      <c r="AE332" s="975">
        <v>23.45</v>
      </c>
      <c r="AF332" s="976">
        <f t="shared" ref="AF332" si="2273">AD332*AE332</f>
        <v>83.140909090909091</v>
      </c>
      <c r="AG332" s="1030" t="s">
        <v>128</v>
      </c>
      <c r="AH332" s="1007">
        <f t="shared" ref="AH332" si="2274">AF332</f>
        <v>83.140909090909091</v>
      </c>
      <c r="AI332" s="978">
        <f t="shared" ref="AI332" si="2275">AD332</f>
        <v>3.5454545454545454</v>
      </c>
      <c r="AJ332" s="978">
        <f t="shared" ref="AJ332" si="2276">T332</f>
        <v>39</v>
      </c>
    </row>
    <row r="333" spans="1:39">
      <c r="A333" s="999">
        <v>45748</v>
      </c>
      <c r="B333" s="164" t="s">
        <v>442</v>
      </c>
      <c r="C333" s="164" t="s">
        <v>111</v>
      </c>
      <c r="D333" s="162" t="s">
        <v>576</v>
      </c>
      <c r="E333" s="969" t="s">
        <v>283</v>
      </c>
      <c r="F333" s="1000">
        <v>121194</v>
      </c>
      <c r="G333" s="1000"/>
      <c r="H333" s="1000">
        <v>121205</v>
      </c>
      <c r="I333" s="1000"/>
      <c r="J333" s="971">
        <f t="shared" ref="J333" si="2277">H333-F333</f>
        <v>11</v>
      </c>
      <c r="K333" s="1000">
        <v>121205</v>
      </c>
      <c r="L333" s="541">
        <f t="shared" ref="L333" si="2278">K333-H333</f>
        <v>0</v>
      </c>
      <c r="M333" s="1000">
        <v>121221</v>
      </c>
      <c r="N333" s="1000"/>
      <c r="O333" s="541">
        <f t="shared" ref="O333" si="2279">M333-K333</f>
        <v>16</v>
      </c>
      <c r="P333" s="541">
        <f t="shared" ref="P333" si="2280">M333-H333</f>
        <v>16</v>
      </c>
      <c r="Q333" s="1000">
        <v>121237</v>
      </c>
      <c r="R333" s="1000"/>
      <c r="S333" s="971">
        <f t="shared" ref="S333" si="2281">Q333-M333</f>
        <v>16</v>
      </c>
      <c r="T333" s="542">
        <f t="shared" ref="T333" si="2282">Q333-F333</f>
        <v>43</v>
      </c>
      <c r="U333" s="542"/>
      <c r="V333" s="541">
        <f t="shared" ref="V333" si="2283">P333</f>
        <v>16</v>
      </c>
      <c r="W333" s="543">
        <f t="shared" ref="W333" si="2284">T333-V333</f>
        <v>27</v>
      </c>
      <c r="X333" s="972" t="s">
        <v>553</v>
      </c>
      <c r="Y333" s="972" t="s">
        <v>554</v>
      </c>
      <c r="Z333" s="972" t="s">
        <v>29</v>
      </c>
      <c r="AA333" s="972">
        <v>2023</v>
      </c>
      <c r="AB333" s="968" t="s">
        <v>30</v>
      </c>
      <c r="AC333" s="1001">
        <v>11</v>
      </c>
      <c r="AD333" s="974">
        <f t="shared" ref="AD333" si="2285">T333/AC333</f>
        <v>3.9090909090909092</v>
      </c>
      <c r="AE333" s="975">
        <v>23.45</v>
      </c>
      <c r="AF333" s="976">
        <f t="shared" ref="AF333" si="2286">AD333*AE333</f>
        <v>91.668181818181822</v>
      </c>
      <c r="AG333" s="1030" t="s">
        <v>128</v>
      </c>
      <c r="AH333" s="1007">
        <f t="shared" ref="AH333" si="2287">AF333</f>
        <v>91.668181818181822</v>
      </c>
      <c r="AI333" s="978">
        <f t="shared" ref="AI333" si="2288">AD333</f>
        <v>3.9090909090909092</v>
      </c>
      <c r="AJ333" s="978">
        <f t="shared" ref="AJ333" si="2289">T333</f>
        <v>43</v>
      </c>
    </row>
    <row r="334" spans="1:39">
      <c r="A334" s="999">
        <v>45749</v>
      </c>
      <c r="B334" s="164" t="s">
        <v>442</v>
      </c>
      <c r="C334" s="164" t="s">
        <v>111</v>
      </c>
      <c r="D334" s="162" t="s">
        <v>560</v>
      </c>
      <c r="E334" s="969" t="s">
        <v>282</v>
      </c>
      <c r="F334" s="1000">
        <v>121237</v>
      </c>
      <c r="G334" s="1000"/>
      <c r="H334" s="1000">
        <v>121251</v>
      </c>
      <c r="I334" s="1000"/>
      <c r="J334" s="971">
        <f t="shared" ref="J334" si="2290">H334-F334</f>
        <v>14</v>
      </c>
      <c r="K334" s="1000">
        <v>121251</v>
      </c>
      <c r="L334" s="541">
        <f t="shared" ref="L334" si="2291">K334-H334</f>
        <v>0</v>
      </c>
      <c r="M334" s="1000">
        <v>121266</v>
      </c>
      <c r="N334" s="1000"/>
      <c r="O334" s="541">
        <f t="shared" ref="O334" si="2292">M334-K334</f>
        <v>15</v>
      </c>
      <c r="P334" s="541">
        <f t="shared" ref="P334" si="2293">M334-H334</f>
        <v>15</v>
      </c>
      <c r="Q334" s="1000">
        <v>121276</v>
      </c>
      <c r="R334" s="1000"/>
      <c r="S334" s="971">
        <f t="shared" ref="S334" si="2294">Q334-M334</f>
        <v>10</v>
      </c>
      <c r="T334" s="542">
        <f t="shared" ref="T334" si="2295">Q334-F334</f>
        <v>39</v>
      </c>
      <c r="U334" s="542"/>
      <c r="V334" s="541">
        <f t="shared" ref="V334" si="2296">P334</f>
        <v>15</v>
      </c>
      <c r="W334" s="543">
        <f t="shared" ref="W334" si="2297">T334-V334</f>
        <v>24</v>
      </c>
      <c r="X334" s="972" t="s">
        <v>553</v>
      </c>
      <c r="Y334" s="972" t="s">
        <v>554</v>
      </c>
      <c r="Z334" s="972" t="s">
        <v>29</v>
      </c>
      <c r="AA334" s="972">
        <v>2023</v>
      </c>
      <c r="AB334" s="968" t="s">
        <v>30</v>
      </c>
      <c r="AC334" s="1001">
        <v>11</v>
      </c>
      <c r="AD334" s="974">
        <f t="shared" ref="AD334" si="2298">T334/AC334</f>
        <v>3.5454545454545454</v>
      </c>
      <c r="AE334" s="975">
        <v>23.45</v>
      </c>
      <c r="AF334" s="976">
        <f t="shared" ref="AF334" si="2299">AD334*AE334</f>
        <v>83.140909090909091</v>
      </c>
      <c r="AG334" s="1030" t="s">
        <v>128</v>
      </c>
      <c r="AH334" s="1007">
        <f t="shared" ref="AH334" si="2300">AF334</f>
        <v>83.140909090909091</v>
      </c>
      <c r="AI334" s="978">
        <f t="shared" ref="AI334" si="2301">AD334</f>
        <v>3.5454545454545454</v>
      </c>
      <c r="AJ334" s="978">
        <f t="shared" ref="AJ334" si="2302">T334</f>
        <v>39</v>
      </c>
    </row>
    <row r="335" spans="1:39">
      <c r="A335" s="999">
        <v>45749</v>
      </c>
      <c r="B335" s="164" t="s">
        <v>442</v>
      </c>
      <c r="C335" s="164" t="s">
        <v>111</v>
      </c>
      <c r="D335" s="162" t="s">
        <v>576</v>
      </c>
      <c r="E335" s="969" t="s">
        <v>283</v>
      </c>
      <c r="F335" s="1000">
        <v>121276</v>
      </c>
      <c r="G335" s="1000"/>
      <c r="H335" s="1000">
        <v>121286</v>
      </c>
      <c r="I335" s="1000"/>
      <c r="J335" s="971">
        <f t="shared" ref="J335" si="2303">H335-F335</f>
        <v>10</v>
      </c>
      <c r="K335" s="1000">
        <v>121286</v>
      </c>
      <c r="L335" s="541">
        <f t="shared" ref="L335" si="2304">K335-H335</f>
        <v>0</v>
      </c>
      <c r="M335" s="1000">
        <v>121301</v>
      </c>
      <c r="N335" s="1000"/>
      <c r="O335" s="541">
        <f t="shared" ref="O335" si="2305">M335-K335</f>
        <v>15</v>
      </c>
      <c r="P335" s="541">
        <f t="shared" ref="P335" si="2306">M335-H335</f>
        <v>15</v>
      </c>
      <c r="Q335" s="1000">
        <v>121315</v>
      </c>
      <c r="R335" s="1000"/>
      <c r="S335" s="971">
        <f t="shared" ref="S335" si="2307">Q335-M335</f>
        <v>14</v>
      </c>
      <c r="T335" s="542">
        <f t="shared" ref="T335" si="2308">Q335-F335</f>
        <v>39</v>
      </c>
      <c r="U335" s="542"/>
      <c r="V335" s="541">
        <f t="shared" ref="V335" si="2309">P335</f>
        <v>15</v>
      </c>
      <c r="W335" s="543">
        <f t="shared" ref="W335" si="2310">T335-V335</f>
        <v>24</v>
      </c>
      <c r="X335" s="972" t="s">
        <v>553</v>
      </c>
      <c r="Y335" s="972" t="s">
        <v>554</v>
      </c>
      <c r="Z335" s="972" t="s">
        <v>29</v>
      </c>
      <c r="AA335" s="972">
        <v>2023</v>
      </c>
      <c r="AB335" s="968" t="s">
        <v>30</v>
      </c>
      <c r="AC335" s="1001">
        <v>11</v>
      </c>
      <c r="AD335" s="974">
        <f t="shared" ref="AD335" si="2311">T335/AC335</f>
        <v>3.5454545454545454</v>
      </c>
      <c r="AE335" s="975">
        <v>23.45</v>
      </c>
      <c r="AF335" s="976">
        <f t="shared" ref="AF335" si="2312">AD335*AE335</f>
        <v>83.140909090909091</v>
      </c>
      <c r="AG335" s="1030" t="s">
        <v>128</v>
      </c>
      <c r="AH335" s="1007">
        <f t="shared" ref="AH335" si="2313">AF335</f>
        <v>83.140909090909091</v>
      </c>
      <c r="AI335" s="978">
        <f t="shared" ref="AI335" si="2314">AD335</f>
        <v>3.5454545454545454</v>
      </c>
      <c r="AJ335" s="978">
        <f t="shared" ref="AJ335" si="2315">T335</f>
        <v>39</v>
      </c>
    </row>
    <row r="336" spans="1:39">
      <c r="A336" s="999">
        <v>45750</v>
      </c>
      <c r="B336" s="164" t="s">
        <v>442</v>
      </c>
      <c r="C336" s="164" t="s">
        <v>111</v>
      </c>
      <c r="D336" s="162" t="s">
        <v>560</v>
      </c>
      <c r="E336" s="969" t="s">
        <v>282</v>
      </c>
      <c r="F336" s="1000">
        <v>121315</v>
      </c>
      <c r="G336" s="1000"/>
      <c r="H336" s="1000">
        <v>121329</v>
      </c>
      <c r="I336" s="1000"/>
      <c r="J336" s="971">
        <f t="shared" ref="J336" si="2316">H336-F336</f>
        <v>14</v>
      </c>
      <c r="K336" s="1000">
        <v>121329</v>
      </c>
      <c r="L336" s="541">
        <f t="shared" ref="L336" si="2317">K336-H336</f>
        <v>0</v>
      </c>
      <c r="M336" s="1000">
        <v>121344</v>
      </c>
      <c r="N336" s="1000"/>
      <c r="O336" s="541">
        <f t="shared" ref="O336" si="2318">M336-K336</f>
        <v>15</v>
      </c>
      <c r="P336" s="541">
        <f t="shared" ref="P336" si="2319">M336-H336</f>
        <v>15</v>
      </c>
      <c r="Q336" s="1000">
        <v>121354</v>
      </c>
      <c r="R336" s="1000"/>
      <c r="S336" s="971">
        <f t="shared" ref="S336" si="2320">Q336-M336</f>
        <v>10</v>
      </c>
      <c r="T336" s="542">
        <f t="shared" ref="T336" si="2321">Q336-F336</f>
        <v>39</v>
      </c>
      <c r="U336" s="542"/>
      <c r="V336" s="541">
        <f t="shared" ref="V336" si="2322">P336</f>
        <v>15</v>
      </c>
      <c r="W336" s="543">
        <f t="shared" ref="W336" si="2323">T336-V336</f>
        <v>24</v>
      </c>
      <c r="X336" s="972" t="s">
        <v>553</v>
      </c>
      <c r="Y336" s="972" t="s">
        <v>554</v>
      </c>
      <c r="Z336" s="972" t="s">
        <v>29</v>
      </c>
      <c r="AA336" s="972">
        <v>2023</v>
      </c>
      <c r="AB336" s="968" t="s">
        <v>30</v>
      </c>
      <c r="AC336" s="1001">
        <v>11</v>
      </c>
      <c r="AD336" s="974">
        <f t="shared" ref="AD336" si="2324">T336/AC336</f>
        <v>3.5454545454545454</v>
      </c>
      <c r="AE336" s="975">
        <v>23.45</v>
      </c>
      <c r="AF336" s="976">
        <f t="shared" ref="AF336" si="2325">AD336*AE336</f>
        <v>83.140909090909091</v>
      </c>
      <c r="AG336" s="1030" t="s">
        <v>128</v>
      </c>
      <c r="AH336" s="1007">
        <f t="shared" ref="AH336" si="2326">AF336</f>
        <v>83.140909090909091</v>
      </c>
      <c r="AI336" s="978">
        <f t="shared" ref="AI336" si="2327">AD336</f>
        <v>3.5454545454545454</v>
      </c>
      <c r="AJ336" s="978">
        <f t="shared" ref="AJ336" si="2328">T336</f>
        <v>39</v>
      </c>
    </row>
    <row r="337" spans="1:39">
      <c r="A337" s="999">
        <v>45750</v>
      </c>
      <c r="B337" s="164" t="s">
        <v>442</v>
      </c>
      <c r="C337" s="164" t="s">
        <v>111</v>
      </c>
      <c r="D337" s="162" t="s">
        <v>576</v>
      </c>
      <c r="E337" s="969" t="s">
        <v>283</v>
      </c>
      <c r="F337" s="1000">
        <v>121354</v>
      </c>
      <c r="G337" s="1000"/>
      <c r="H337" s="1000">
        <v>121364</v>
      </c>
      <c r="I337" s="1000"/>
      <c r="J337" s="971">
        <f t="shared" ref="J337" si="2329">H337-F337</f>
        <v>10</v>
      </c>
      <c r="K337" s="1000">
        <v>121364</v>
      </c>
      <c r="L337" s="541">
        <f t="shared" ref="L337" si="2330">K337-H337</f>
        <v>0</v>
      </c>
      <c r="M337" s="1000">
        <v>121379</v>
      </c>
      <c r="N337" s="1000"/>
      <c r="O337" s="541">
        <f t="shared" ref="O337" si="2331">M337-K337</f>
        <v>15</v>
      </c>
      <c r="P337" s="541">
        <f t="shared" ref="P337" si="2332">M337-H337</f>
        <v>15</v>
      </c>
      <c r="Q337" s="1000">
        <v>121394</v>
      </c>
      <c r="R337" s="1000"/>
      <c r="S337" s="971">
        <f t="shared" ref="S337" si="2333">Q337-M337</f>
        <v>15</v>
      </c>
      <c r="T337" s="542">
        <f t="shared" ref="T337" si="2334">Q337-F337</f>
        <v>40</v>
      </c>
      <c r="U337" s="542"/>
      <c r="V337" s="541">
        <f t="shared" ref="V337" si="2335">P337</f>
        <v>15</v>
      </c>
      <c r="W337" s="543">
        <f t="shared" ref="W337" si="2336">T337-V337</f>
        <v>25</v>
      </c>
      <c r="X337" s="972" t="s">
        <v>553</v>
      </c>
      <c r="Y337" s="972" t="s">
        <v>554</v>
      </c>
      <c r="Z337" s="972" t="s">
        <v>29</v>
      </c>
      <c r="AA337" s="972">
        <v>2023</v>
      </c>
      <c r="AB337" s="968" t="s">
        <v>30</v>
      </c>
      <c r="AC337" s="1001">
        <v>11</v>
      </c>
      <c r="AD337" s="974">
        <f t="shared" ref="AD337" si="2337">T337/AC337</f>
        <v>3.6363636363636362</v>
      </c>
      <c r="AE337" s="975">
        <v>23.45</v>
      </c>
      <c r="AF337" s="976">
        <f t="shared" ref="AF337" si="2338">AD337*AE337</f>
        <v>85.272727272727266</v>
      </c>
      <c r="AG337" s="1030" t="s">
        <v>128</v>
      </c>
      <c r="AH337" s="1007">
        <f t="shared" ref="AH337" si="2339">AF337</f>
        <v>85.272727272727266</v>
      </c>
      <c r="AI337" s="978">
        <f t="shared" ref="AI337" si="2340">AD337</f>
        <v>3.6363636363636362</v>
      </c>
      <c r="AJ337" s="978">
        <f t="shared" ref="AJ337" si="2341">T337</f>
        <v>40</v>
      </c>
      <c r="AK337" s="1132" t="s">
        <v>439</v>
      </c>
      <c r="AL337" s="1088" t="s">
        <v>440</v>
      </c>
      <c r="AM337" s="1092" t="s">
        <v>2</v>
      </c>
    </row>
    <row r="338" spans="1:39">
      <c r="A338" s="999">
        <v>45751</v>
      </c>
      <c r="B338" s="164" t="s">
        <v>442</v>
      </c>
      <c r="C338" s="164" t="s">
        <v>111</v>
      </c>
      <c r="D338" s="162" t="s">
        <v>560</v>
      </c>
      <c r="E338" s="969" t="s">
        <v>282</v>
      </c>
      <c r="F338" s="1000">
        <v>121394</v>
      </c>
      <c r="G338" s="1000"/>
      <c r="H338" s="1000">
        <v>121408</v>
      </c>
      <c r="I338" s="1000"/>
      <c r="J338" s="971">
        <f t="shared" ref="J338" si="2342">H338-F338</f>
        <v>14</v>
      </c>
      <c r="K338" s="1000">
        <v>121408</v>
      </c>
      <c r="L338" s="541">
        <f t="shared" ref="L338" si="2343">K338-H338</f>
        <v>0</v>
      </c>
      <c r="M338" s="1000">
        <v>121424</v>
      </c>
      <c r="N338" s="1000"/>
      <c r="O338" s="541">
        <f t="shared" ref="O338" si="2344">M338-K338</f>
        <v>16</v>
      </c>
      <c r="P338" s="541">
        <f t="shared" ref="P338" si="2345">M338-H338</f>
        <v>16</v>
      </c>
      <c r="Q338" s="1000">
        <v>121435</v>
      </c>
      <c r="R338" s="1000"/>
      <c r="S338" s="971">
        <f t="shared" ref="S338" si="2346">Q338-M338</f>
        <v>11</v>
      </c>
      <c r="T338" s="542">
        <f t="shared" ref="T338" si="2347">Q338-F338</f>
        <v>41</v>
      </c>
      <c r="U338" s="542"/>
      <c r="V338" s="541">
        <f t="shared" ref="V338" si="2348">P338</f>
        <v>16</v>
      </c>
      <c r="W338" s="543">
        <f t="shared" ref="W338" si="2349">T338-V338</f>
        <v>25</v>
      </c>
      <c r="X338" s="972" t="s">
        <v>553</v>
      </c>
      <c r="Y338" s="972" t="s">
        <v>554</v>
      </c>
      <c r="Z338" s="972" t="s">
        <v>29</v>
      </c>
      <c r="AA338" s="972">
        <v>2023</v>
      </c>
      <c r="AB338" s="968" t="s">
        <v>30</v>
      </c>
      <c r="AC338" s="1001">
        <v>11</v>
      </c>
      <c r="AD338" s="974">
        <f t="shared" ref="AD338" si="2350">T338/AC338</f>
        <v>3.7272727272727271</v>
      </c>
      <c r="AE338" s="975">
        <v>23.45</v>
      </c>
      <c r="AF338" s="976">
        <f t="shared" ref="AF338" si="2351">AD338*AE338</f>
        <v>87.404545454545442</v>
      </c>
      <c r="AG338" s="1030" t="s">
        <v>128</v>
      </c>
      <c r="AH338" s="1007">
        <f t="shared" ref="AH338" si="2352">AF338</f>
        <v>87.404545454545442</v>
      </c>
      <c r="AI338" s="978">
        <f t="shared" ref="AI338" si="2353">AD338</f>
        <v>3.7272727272727271</v>
      </c>
      <c r="AJ338" s="978">
        <f t="shared" ref="AJ338" si="2354">T338</f>
        <v>41</v>
      </c>
      <c r="AK338" s="1107">
        <f>SUM(AH331:AH338)</f>
        <v>680.05</v>
      </c>
      <c r="AL338" s="1067">
        <v>700</v>
      </c>
      <c r="AM338" s="1075">
        <v>45751</v>
      </c>
    </row>
    <row r="339" spans="1:39">
      <c r="A339" s="999">
        <v>45751</v>
      </c>
      <c r="B339" s="164" t="s">
        <v>442</v>
      </c>
      <c r="C339" s="164" t="s">
        <v>111</v>
      </c>
      <c r="D339" s="162" t="s">
        <v>576</v>
      </c>
      <c r="E339" s="969" t="s">
        <v>283</v>
      </c>
      <c r="F339" s="1000">
        <v>121435</v>
      </c>
      <c r="G339" s="1000"/>
      <c r="H339" s="1000">
        <v>121445</v>
      </c>
      <c r="I339" s="1000"/>
      <c r="J339" s="971">
        <f t="shared" ref="J339" si="2355">H339-F339</f>
        <v>10</v>
      </c>
      <c r="K339" s="1000">
        <v>121445</v>
      </c>
      <c r="L339" s="541">
        <f t="shared" ref="L339" si="2356">K339-H339</f>
        <v>0</v>
      </c>
      <c r="M339" s="1000">
        <v>121460</v>
      </c>
      <c r="N339" s="1000"/>
      <c r="O339" s="541">
        <f t="shared" ref="O339" si="2357">M339-K339</f>
        <v>15</v>
      </c>
      <c r="P339" s="541">
        <f t="shared" ref="P339" si="2358">M339-H339</f>
        <v>15</v>
      </c>
      <c r="Q339" s="1000">
        <v>121475</v>
      </c>
      <c r="R339" s="1000"/>
      <c r="S339" s="971">
        <f t="shared" ref="S339" si="2359">Q339-M339</f>
        <v>15</v>
      </c>
      <c r="T339" s="542">
        <f t="shared" ref="T339" si="2360">Q339-F339</f>
        <v>40</v>
      </c>
      <c r="U339" s="542"/>
      <c r="V339" s="541">
        <f t="shared" ref="V339" si="2361">P339</f>
        <v>15</v>
      </c>
      <c r="W339" s="543">
        <f t="shared" ref="W339" si="2362">T339-V339</f>
        <v>25</v>
      </c>
      <c r="X339" s="972" t="s">
        <v>553</v>
      </c>
      <c r="Y339" s="972" t="s">
        <v>554</v>
      </c>
      <c r="Z339" s="972" t="s">
        <v>29</v>
      </c>
      <c r="AA339" s="972">
        <v>2023</v>
      </c>
      <c r="AB339" s="968" t="s">
        <v>30</v>
      </c>
      <c r="AC339" s="1001">
        <v>11</v>
      </c>
      <c r="AD339" s="974">
        <f t="shared" ref="AD339" si="2363">T339/AC339</f>
        <v>3.6363636363636362</v>
      </c>
      <c r="AE339" s="975">
        <v>23.45</v>
      </c>
      <c r="AF339" s="976">
        <f t="shared" ref="AF339" si="2364">AD339*AE339</f>
        <v>85.272727272727266</v>
      </c>
      <c r="AG339" s="1030" t="s">
        <v>128</v>
      </c>
      <c r="AH339" s="1007">
        <f t="shared" ref="AH339" si="2365">AF339</f>
        <v>85.272727272727266</v>
      </c>
      <c r="AI339" s="978">
        <f t="shared" ref="AI339" si="2366">AD339</f>
        <v>3.6363636363636362</v>
      </c>
      <c r="AJ339" s="978">
        <f t="shared" ref="AJ339" si="2367">T339</f>
        <v>40</v>
      </c>
    </row>
    <row r="340" spans="1:39">
      <c r="A340" s="999">
        <v>45754</v>
      </c>
      <c r="B340" s="164" t="s">
        <v>442</v>
      </c>
      <c r="C340" s="164" t="s">
        <v>111</v>
      </c>
      <c r="D340" s="162" t="s">
        <v>560</v>
      </c>
      <c r="E340" s="969" t="s">
        <v>282</v>
      </c>
      <c r="F340" s="1000">
        <v>121475</v>
      </c>
      <c r="G340" s="1000"/>
      <c r="H340" s="1000">
        <v>121490</v>
      </c>
      <c r="I340" s="1000"/>
      <c r="J340" s="971">
        <f t="shared" ref="J340" si="2368">H340-F340</f>
        <v>15</v>
      </c>
      <c r="K340" s="1000">
        <v>121490</v>
      </c>
      <c r="L340" s="541">
        <f t="shared" ref="L340" si="2369">K340-H340</f>
        <v>0</v>
      </c>
      <c r="M340" s="1000">
        <v>121505</v>
      </c>
      <c r="N340" s="1000"/>
      <c r="O340" s="541">
        <f t="shared" ref="O340" si="2370">M340-K340</f>
        <v>15</v>
      </c>
      <c r="P340" s="541">
        <f t="shared" ref="P340" si="2371">M340-H340</f>
        <v>15</v>
      </c>
      <c r="Q340" s="1000">
        <v>121515</v>
      </c>
      <c r="R340" s="1000"/>
      <c r="S340" s="971">
        <f t="shared" ref="S340" si="2372">Q340-M340</f>
        <v>10</v>
      </c>
      <c r="T340" s="542">
        <f t="shared" ref="T340" si="2373">Q340-F340</f>
        <v>40</v>
      </c>
      <c r="U340" s="542"/>
      <c r="V340" s="541">
        <f t="shared" ref="V340" si="2374">P340</f>
        <v>15</v>
      </c>
      <c r="W340" s="543">
        <f t="shared" ref="W340" si="2375">T340-V340</f>
        <v>25</v>
      </c>
      <c r="X340" s="972" t="s">
        <v>553</v>
      </c>
      <c r="Y340" s="972" t="s">
        <v>554</v>
      </c>
      <c r="Z340" s="972" t="s">
        <v>29</v>
      </c>
      <c r="AA340" s="972">
        <v>2023</v>
      </c>
      <c r="AB340" s="968" t="s">
        <v>30</v>
      </c>
      <c r="AC340" s="1001">
        <v>11</v>
      </c>
      <c r="AD340" s="974">
        <f t="shared" ref="AD340" si="2376">T340/AC340</f>
        <v>3.6363636363636362</v>
      </c>
      <c r="AE340" s="975">
        <v>23.45</v>
      </c>
      <c r="AF340" s="976">
        <f t="shared" ref="AF340" si="2377">AD340*AE340</f>
        <v>85.272727272727266</v>
      </c>
      <c r="AG340" s="1030" t="s">
        <v>128</v>
      </c>
      <c r="AH340" s="1007">
        <f t="shared" ref="AH340" si="2378">AF340</f>
        <v>85.272727272727266</v>
      </c>
      <c r="AI340" s="978">
        <f t="shared" ref="AI340" si="2379">AD340</f>
        <v>3.6363636363636362</v>
      </c>
      <c r="AJ340" s="978">
        <f t="shared" ref="AJ340" si="2380">T340</f>
        <v>40</v>
      </c>
    </row>
    <row r="341" spans="1:39">
      <c r="A341" s="999">
        <v>45754</v>
      </c>
      <c r="B341" s="164" t="s">
        <v>442</v>
      </c>
      <c r="C341" s="164" t="s">
        <v>111</v>
      </c>
      <c r="D341" s="162" t="s">
        <v>576</v>
      </c>
      <c r="E341" s="969" t="s">
        <v>283</v>
      </c>
      <c r="F341" s="1000">
        <v>121515</v>
      </c>
      <c r="G341" s="1000"/>
      <c r="H341" s="1000">
        <v>121525</v>
      </c>
      <c r="I341" s="1000"/>
      <c r="J341" s="971">
        <f t="shared" ref="J341" si="2381">H341-F341</f>
        <v>10</v>
      </c>
      <c r="K341" s="1000">
        <v>121525</v>
      </c>
      <c r="L341" s="541">
        <f t="shared" ref="L341" si="2382">K341-H341</f>
        <v>0</v>
      </c>
      <c r="M341" s="1000">
        <v>121541</v>
      </c>
      <c r="N341" s="1000"/>
      <c r="O341" s="541">
        <f t="shared" ref="O341" si="2383">M341-K341</f>
        <v>16</v>
      </c>
      <c r="P341" s="541">
        <f t="shared" ref="P341" si="2384">M341-H341</f>
        <v>16</v>
      </c>
      <c r="Q341" s="1000">
        <v>121557</v>
      </c>
      <c r="R341" s="1000"/>
      <c r="S341" s="971">
        <f t="shared" ref="S341" si="2385">Q341-M341</f>
        <v>16</v>
      </c>
      <c r="T341" s="542">
        <f t="shared" ref="T341" si="2386">Q341-F341</f>
        <v>42</v>
      </c>
      <c r="U341" s="542"/>
      <c r="V341" s="541">
        <f t="shared" ref="V341" si="2387">P341</f>
        <v>16</v>
      </c>
      <c r="W341" s="543">
        <f t="shared" ref="W341" si="2388">T341-V341</f>
        <v>26</v>
      </c>
      <c r="X341" s="972" t="s">
        <v>553</v>
      </c>
      <c r="Y341" s="972" t="s">
        <v>554</v>
      </c>
      <c r="Z341" s="972" t="s">
        <v>29</v>
      </c>
      <c r="AA341" s="972">
        <v>2023</v>
      </c>
      <c r="AB341" s="968" t="s">
        <v>30</v>
      </c>
      <c r="AC341" s="1001">
        <v>11</v>
      </c>
      <c r="AD341" s="974">
        <f t="shared" ref="AD341" si="2389">T341/AC341</f>
        <v>3.8181818181818183</v>
      </c>
      <c r="AE341" s="975">
        <v>23.45</v>
      </c>
      <c r="AF341" s="976">
        <f t="shared" ref="AF341" si="2390">AD341*AE341</f>
        <v>89.536363636363632</v>
      </c>
      <c r="AG341" s="1030" t="s">
        <v>128</v>
      </c>
      <c r="AH341" s="1007">
        <f t="shared" ref="AH341" si="2391">AF341</f>
        <v>89.536363636363632</v>
      </c>
      <c r="AI341" s="978">
        <f t="shared" ref="AI341" si="2392">AD341</f>
        <v>3.8181818181818183</v>
      </c>
      <c r="AJ341" s="978">
        <f t="shared" ref="AJ341" si="2393">T341</f>
        <v>42</v>
      </c>
    </row>
    <row r="342" spans="1:39">
      <c r="A342" s="999">
        <v>45755</v>
      </c>
      <c r="B342" s="164" t="s">
        <v>442</v>
      </c>
      <c r="C342" s="164" t="s">
        <v>111</v>
      </c>
      <c r="D342" s="162" t="s">
        <v>560</v>
      </c>
      <c r="E342" s="969" t="s">
        <v>282</v>
      </c>
      <c r="F342" s="1000">
        <v>121557</v>
      </c>
      <c r="G342" s="1000"/>
      <c r="H342" s="1000">
        <v>121572</v>
      </c>
      <c r="I342" s="1000"/>
      <c r="J342" s="971">
        <f t="shared" ref="J342" si="2394">H342-F342</f>
        <v>15</v>
      </c>
      <c r="K342" s="1000">
        <v>121572</v>
      </c>
      <c r="L342" s="541">
        <f t="shared" ref="L342" si="2395">K342-H342</f>
        <v>0</v>
      </c>
      <c r="M342" s="1000">
        <v>121588</v>
      </c>
      <c r="N342" s="1000"/>
      <c r="O342" s="541">
        <f t="shared" ref="O342" si="2396">M342-K342</f>
        <v>16</v>
      </c>
      <c r="P342" s="541">
        <f t="shared" ref="P342" si="2397">M342-H342</f>
        <v>16</v>
      </c>
      <c r="Q342" s="1000">
        <v>121598</v>
      </c>
      <c r="R342" s="1000"/>
      <c r="S342" s="971">
        <f t="shared" ref="S342" si="2398">Q342-M342</f>
        <v>10</v>
      </c>
      <c r="T342" s="542">
        <f t="shared" ref="T342" si="2399">Q342-F342</f>
        <v>41</v>
      </c>
      <c r="U342" s="542"/>
      <c r="V342" s="541">
        <f t="shared" ref="V342" si="2400">P342</f>
        <v>16</v>
      </c>
      <c r="W342" s="543">
        <f t="shared" ref="W342" si="2401">T342-V342</f>
        <v>25</v>
      </c>
      <c r="X342" s="972" t="s">
        <v>553</v>
      </c>
      <c r="Y342" s="972" t="s">
        <v>554</v>
      </c>
      <c r="Z342" s="972" t="s">
        <v>29</v>
      </c>
      <c r="AA342" s="972">
        <v>2023</v>
      </c>
      <c r="AB342" s="968" t="s">
        <v>30</v>
      </c>
      <c r="AC342" s="1001">
        <v>11</v>
      </c>
      <c r="AD342" s="974">
        <f t="shared" ref="AD342" si="2402">T342/AC342</f>
        <v>3.7272727272727271</v>
      </c>
      <c r="AE342" s="975">
        <v>23.45</v>
      </c>
      <c r="AF342" s="976">
        <f t="shared" ref="AF342" si="2403">AD342*AE342</f>
        <v>87.404545454545442</v>
      </c>
      <c r="AG342" s="1030" t="s">
        <v>128</v>
      </c>
      <c r="AH342" s="1007">
        <f t="shared" ref="AH342" si="2404">AF342</f>
        <v>87.404545454545442</v>
      </c>
      <c r="AI342" s="978">
        <f t="shared" ref="AI342" si="2405">AD342</f>
        <v>3.7272727272727271</v>
      </c>
      <c r="AJ342" s="978">
        <f t="shared" ref="AJ342" si="2406">T342</f>
        <v>41</v>
      </c>
    </row>
    <row r="343" spans="1:39">
      <c r="A343" s="999">
        <v>45755</v>
      </c>
      <c r="B343" s="164" t="s">
        <v>442</v>
      </c>
      <c r="C343" s="164" t="s">
        <v>111</v>
      </c>
      <c r="D343" s="162" t="s">
        <v>576</v>
      </c>
      <c r="E343" s="969" t="s">
        <v>283</v>
      </c>
      <c r="F343" s="1000">
        <v>121598</v>
      </c>
      <c r="G343" s="1000"/>
      <c r="H343" s="1000">
        <v>121608</v>
      </c>
      <c r="I343" s="1000"/>
      <c r="J343" s="971">
        <f t="shared" ref="J343" si="2407">H343-F343</f>
        <v>10</v>
      </c>
      <c r="K343" s="1000">
        <v>121608</v>
      </c>
      <c r="L343" s="541">
        <f t="shared" ref="L343" si="2408">K343-H343</f>
        <v>0</v>
      </c>
      <c r="M343" s="1000">
        <v>121624</v>
      </c>
      <c r="N343" s="1000"/>
      <c r="O343" s="541">
        <f t="shared" ref="O343" si="2409">M343-K343</f>
        <v>16</v>
      </c>
      <c r="P343" s="541">
        <f t="shared" ref="P343" si="2410">M343-H343</f>
        <v>16</v>
      </c>
      <c r="Q343" s="1000">
        <v>121639</v>
      </c>
      <c r="R343" s="1000"/>
      <c r="S343" s="971">
        <f t="shared" ref="S343" si="2411">Q343-M343</f>
        <v>15</v>
      </c>
      <c r="T343" s="542">
        <f t="shared" ref="T343" si="2412">Q343-F343</f>
        <v>41</v>
      </c>
      <c r="U343" s="542"/>
      <c r="V343" s="541">
        <f t="shared" ref="V343" si="2413">P343</f>
        <v>16</v>
      </c>
      <c r="W343" s="543">
        <f t="shared" ref="W343" si="2414">T343-V343</f>
        <v>25</v>
      </c>
      <c r="X343" s="972" t="s">
        <v>553</v>
      </c>
      <c r="Y343" s="972" t="s">
        <v>554</v>
      </c>
      <c r="Z343" s="972" t="s">
        <v>29</v>
      </c>
      <c r="AA343" s="972">
        <v>2023</v>
      </c>
      <c r="AB343" s="968" t="s">
        <v>30</v>
      </c>
      <c r="AC343" s="1001">
        <v>11</v>
      </c>
      <c r="AD343" s="974">
        <f t="shared" ref="AD343" si="2415">T343/AC343</f>
        <v>3.7272727272727271</v>
      </c>
      <c r="AE343" s="975">
        <v>23.45</v>
      </c>
      <c r="AF343" s="976">
        <f t="shared" ref="AF343" si="2416">AD343*AE343</f>
        <v>87.404545454545442</v>
      </c>
      <c r="AG343" s="1030" t="s">
        <v>128</v>
      </c>
      <c r="AH343" s="1007">
        <f t="shared" ref="AH343" si="2417">AF343</f>
        <v>87.404545454545442</v>
      </c>
      <c r="AI343" s="978">
        <f t="shared" ref="AI343" si="2418">AD343</f>
        <v>3.7272727272727271</v>
      </c>
      <c r="AJ343" s="978">
        <f t="shared" ref="AJ343" si="2419">T343</f>
        <v>41</v>
      </c>
    </row>
    <row r="344" spans="1:39">
      <c r="A344" s="999">
        <v>45756</v>
      </c>
      <c r="B344" s="164" t="s">
        <v>442</v>
      </c>
      <c r="C344" s="164" t="s">
        <v>111</v>
      </c>
      <c r="D344" s="162" t="s">
        <v>560</v>
      </c>
      <c r="E344" s="969" t="s">
        <v>282</v>
      </c>
      <c r="F344" s="1000">
        <v>121639</v>
      </c>
      <c r="G344" s="1000"/>
      <c r="H344" s="1000">
        <v>121654</v>
      </c>
      <c r="I344" s="1000"/>
      <c r="J344" s="971">
        <f t="shared" ref="J344" si="2420">H344-F344</f>
        <v>15</v>
      </c>
      <c r="K344" s="1000">
        <v>121654</v>
      </c>
      <c r="L344" s="541">
        <f t="shared" ref="L344" si="2421">K344-H344</f>
        <v>0</v>
      </c>
      <c r="M344" s="1000">
        <v>121670</v>
      </c>
      <c r="N344" s="1000"/>
      <c r="O344" s="541">
        <f t="shared" ref="O344" si="2422">M344-K344</f>
        <v>16</v>
      </c>
      <c r="P344" s="541">
        <f t="shared" ref="P344" si="2423">M344-H344</f>
        <v>16</v>
      </c>
      <c r="Q344" s="1000">
        <v>121680</v>
      </c>
      <c r="R344" s="1000"/>
      <c r="S344" s="971">
        <f t="shared" ref="S344" si="2424">Q344-M344</f>
        <v>10</v>
      </c>
      <c r="T344" s="542">
        <f t="shared" ref="T344" si="2425">Q344-F344</f>
        <v>41</v>
      </c>
      <c r="U344" s="542"/>
      <c r="V344" s="541">
        <f t="shared" ref="V344" si="2426">P344</f>
        <v>16</v>
      </c>
      <c r="W344" s="543">
        <f t="shared" ref="W344" si="2427">T344-V344</f>
        <v>25</v>
      </c>
      <c r="X344" s="972" t="s">
        <v>553</v>
      </c>
      <c r="Y344" s="972" t="s">
        <v>554</v>
      </c>
      <c r="Z344" s="972" t="s">
        <v>29</v>
      </c>
      <c r="AA344" s="972">
        <v>2023</v>
      </c>
      <c r="AB344" s="968" t="s">
        <v>30</v>
      </c>
      <c r="AC344" s="1001">
        <v>11</v>
      </c>
      <c r="AD344" s="974">
        <f t="shared" ref="AD344" si="2428">T344/AC344</f>
        <v>3.7272727272727271</v>
      </c>
      <c r="AE344" s="975">
        <v>23.45</v>
      </c>
      <c r="AF344" s="976">
        <f t="shared" ref="AF344" si="2429">AD344*AE344</f>
        <v>87.404545454545442</v>
      </c>
      <c r="AG344" s="1030" t="s">
        <v>128</v>
      </c>
      <c r="AH344" s="1007">
        <f t="shared" ref="AH344" si="2430">AF344</f>
        <v>87.404545454545442</v>
      </c>
      <c r="AI344" s="978">
        <f t="shared" ref="AI344" si="2431">AD344</f>
        <v>3.7272727272727271</v>
      </c>
      <c r="AJ344" s="978">
        <f t="shared" ref="AJ344" si="2432">T344</f>
        <v>41</v>
      </c>
    </row>
    <row r="345" spans="1:39">
      <c r="A345" s="999">
        <v>45756</v>
      </c>
      <c r="B345" s="164" t="s">
        <v>442</v>
      </c>
      <c r="C345" s="164" t="s">
        <v>111</v>
      </c>
      <c r="D345" s="162" t="s">
        <v>576</v>
      </c>
      <c r="E345" s="969" t="s">
        <v>283</v>
      </c>
      <c r="F345" s="1000">
        <v>121680</v>
      </c>
      <c r="G345" s="1000"/>
      <c r="H345" s="1000">
        <v>121690</v>
      </c>
      <c r="I345" s="1000"/>
      <c r="J345" s="971">
        <f t="shared" ref="J345" si="2433">H345-F345</f>
        <v>10</v>
      </c>
      <c r="K345" s="1000">
        <v>121690</v>
      </c>
      <c r="L345" s="541">
        <f t="shared" ref="L345" si="2434">K345-H345</f>
        <v>0</v>
      </c>
      <c r="M345" s="1000">
        <v>121706</v>
      </c>
      <c r="N345" s="1000"/>
      <c r="O345" s="541">
        <f t="shared" ref="O345" si="2435">M345-K345</f>
        <v>16</v>
      </c>
      <c r="P345" s="541">
        <f t="shared" ref="P345" si="2436">M345-H345</f>
        <v>16</v>
      </c>
      <c r="Q345" s="1000">
        <v>121721</v>
      </c>
      <c r="R345" s="1000"/>
      <c r="S345" s="971">
        <f t="shared" ref="S345" si="2437">Q345-M345</f>
        <v>15</v>
      </c>
      <c r="T345" s="542">
        <f t="shared" ref="T345" si="2438">Q345-F345</f>
        <v>41</v>
      </c>
      <c r="U345" s="542"/>
      <c r="V345" s="541">
        <f t="shared" ref="V345" si="2439">P345</f>
        <v>16</v>
      </c>
      <c r="W345" s="543">
        <f t="shared" ref="W345" si="2440">T345-V345</f>
        <v>25</v>
      </c>
      <c r="X345" s="972" t="s">
        <v>553</v>
      </c>
      <c r="Y345" s="972" t="s">
        <v>554</v>
      </c>
      <c r="Z345" s="972" t="s">
        <v>29</v>
      </c>
      <c r="AA345" s="972">
        <v>2023</v>
      </c>
      <c r="AB345" s="968" t="s">
        <v>30</v>
      </c>
      <c r="AC345" s="1001">
        <v>11</v>
      </c>
      <c r="AD345" s="974">
        <f t="shared" ref="AD345" si="2441">T345/AC345</f>
        <v>3.7272727272727271</v>
      </c>
      <c r="AE345" s="975">
        <v>23.45</v>
      </c>
      <c r="AF345" s="976">
        <f t="shared" ref="AF345" si="2442">AD345*AE345</f>
        <v>87.404545454545442</v>
      </c>
      <c r="AG345" s="1030" t="s">
        <v>128</v>
      </c>
      <c r="AH345" s="1007">
        <f t="shared" ref="AH345" si="2443">AF345</f>
        <v>87.404545454545442</v>
      </c>
      <c r="AI345" s="978">
        <f t="shared" ref="AI345" si="2444">AD345</f>
        <v>3.7272727272727271</v>
      </c>
      <c r="AJ345" s="978">
        <f t="shared" ref="AJ345" si="2445">T345</f>
        <v>41</v>
      </c>
      <c r="AK345" s="1132" t="s">
        <v>439</v>
      </c>
      <c r="AL345" s="1088" t="s">
        <v>440</v>
      </c>
      <c r="AM345" s="1092" t="s">
        <v>2</v>
      </c>
    </row>
    <row r="346" spans="1:39">
      <c r="A346" s="999">
        <v>45757</v>
      </c>
      <c r="B346" s="164" t="s">
        <v>442</v>
      </c>
      <c r="C346" s="164" t="s">
        <v>111</v>
      </c>
      <c r="D346" s="162" t="s">
        <v>560</v>
      </c>
      <c r="E346" s="969" t="s">
        <v>282</v>
      </c>
      <c r="F346" s="1000">
        <v>121721</v>
      </c>
      <c r="G346" s="1000"/>
      <c r="H346" s="1000">
        <v>121736</v>
      </c>
      <c r="I346" s="1000"/>
      <c r="J346" s="971">
        <f t="shared" ref="J346" si="2446">H346-F346</f>
        <v>15</v>
      </c>
      <c r="K346" s="1000">
        <v>121736</v>
      </c>
      <c r="L346" s="541">
        <f t="shared" ref="L346" si="2447">K346-H346</f>
        <v>0</v>
      </c>
      <c r="M346" s="1000">
        <v>121752</v>
      </c>
      <c r="N346" s="1000"/>
      <c r="O346" s="541">
        <f t="shared" ref="O346" si="2448">M346-K346</f>
        <v>16</v>
      </c>
      <c r="P346" s="541">
        <f t="shared" ref="P346" si="2449">M346-H346</f>
        <v>16</v>
      </c>
      <c r="Q346" s="1000">
        <v>121762</v>
      </c>
      <c r="R346" s="1000"/>
      <c r="S346" s="971">
        <f t="shared" ref="S346" si="2450">Q346-M346</f>
        <v>10</v>
      </c>
      <c r="T346" s="542">
        <f t="shared" ref="T346" si="2451">Q346-F346</f>
        <v>41</v>
      </c>
      <c r="U346" s="542"/>
      <c r="V346" s="541">
        <f t="shared" ref="V346" si="2452">P346</f>
        <v>16</v>
      </c>
      <c r="W346" s="543">
        <f t="shared" ref="W346" si="2453">T346-V346</f>
        <v>25</v>
      </c>
      <c r="X346" s="972" t="s">
        <v>553</v>
      </c>
      <c r="Y346" s="972" t="s">
        <v>554</v>
      </c>
      <c r="Z346" s="972" t="s">
        <v>29</v>
      </c>
      <c r="AA346" s="972">
        <v>2023</v>
      </c>
      <c r="AB346" s="968" t="s">
        <v>30</v>
      </c>
      <c r="AC346" s="1001">
        <v>11</v>
      </c>
      <c r="AD346" s="974">
        <f t="shared" ref="AD346" si="2454">T346/AC346</f>
        <v>3.7272727272727271</v>
      </c>
      <c r="AE346" s="975">
        <v>23.45</v>
      </c>
      <c r="AF346" s="976">
        <f t="shared" ref="AF346" si="2455">AD346*AE346</f>
        <v>87.404545454545442</v>
      </c>
      <c r="AG346" s="1030" t="s">
        <v>128</v>
      </c>
      <c r="AH346" s="1007">
        <f t="shared" ref="AH346" si="2456">AF346</f>
        <v>87.404545454545442</v>
      </c>
      <c r="AI346" s="978">
        <f t="shared" ref="AI346" si="2457">AD346</f>
        <v>3.7272727272727271</v>
      </c>
      <c r="AJ346" s="978">
        <f t="shared" ref="AJ346" si="2458">T346</f>
        <v>41</v>
      </c>
      <c r="AK346" s="1107">
        <f>SUM(AH339:AH346)</f>
        <v>697.10454545454536</v>
      </c>
      <c r="AL346" s="1067">
        <v>800</v>
      </c>
      <c r="AM346" s="1075">
        <v>45758</v>
      </c>
    </row>
    <row r="347" spans="1:39">
      <c r="A347" s="999">
        <v>45757</v>
      </c>
      <c r="B347" s="164" t="s">
        <v>442</v>
      </c>
      <c r="C347" s="164" t="s">
        <v>111</v>
      </c>
      <c r="D347" s="162" t="s">
        <v>576</v>
      </c>
      <c r="E347" s="969" t="s">
        <v>283</v>
      </c>
      <c r="F347" s="1000">
        <v>121762</v>
      </c>
      <c r="G347" s="1000"/>
      <c r="H347" s="1000">
        <v>121772</v>
      </c>
      <c r="I347" s="1000"/>
      <c r="J347" s="971">
        <f t="shared" ref="J347" si="2459">H347-F347</f>
        <v>10</v>
      </c>
      <c r="K347" s="1000">
        <v>121772</v>
      </c>
      <c r="L347" s="541">
        <f t="shared" ref="L347" si="2460">K347-H347</f>
        <v>0</v>
      </c>
      <c r="M347" s="1000">
        <v>121788</v>
      </c>
      <c r="N347" s="1000"/>
      <c r="O347" s="541">
        <f t="shared" ref="O347" si="2461">M347-K347</f>
        <v>16</v>
      </c>
      <c r="P347" s="541">
        <f t="shared" ref="P347" si="2462">M347-H347</f>
        <v>16</v>
      </c>
      <c r="Q347" s="1000">
        <v>121803</v>
      </c>
      <c r="R347" s="1000"/>
      <c r="S347" s="971">
        <f t="shared" ref="S347" si="2463">Q347-M347</f>
        <v>15</v>
      </c>
      <c r="T347" s="542">
        <f t="shared" ref="T347" si="2464">Q347-F347</f>
        <v>41</v>
      </c>
      <c r="U347" s="542"/>
      <c r="V347" s="541">
        <f t="shared" ref="V347" si="2465">P347</f>
        <v>16</v>
      </c>
      <c r="W347" s="543">
        <f t="shared" ref="W347" si="2466">T347-V347</f>
        <v>25</v>
      </c>
      <c r="X347" s="972" t="s">
        <v>553</v>
      </c>
      <c r="Y347" s="972" t="s">
        <v>554</v>
      </c>
      <c r="Z347" s="972" t="s">
        <v>29</v>
      </c>
      <c r="AA347" s="972">
        <v>2023</v>
      </c>
      <c r="AB347" s="968" t="s">
        <v>30</v>
      </c>
      <c r="AC347" s="1001">
        <v>11</v>
      </c>
      <c r="AD347" s="974">
        <f t="shared" ref="AD347" si="2467">T347/AC347</f>
        <v>3.7272727272727271</v>
      </c>
      <c r="AE347" s="975">
        <v>23.45</v>
      </c>
      <c r="AF347" s="976">
        <f t="shared" ref="AF347" si="2468">AD347*AE347</f>
        <v>87.404545454545442</v>
      </c>
      <c r="AG347" s="1030" t="s">
        <v>128</v>
      </c>
      <c r="AH347" s="1007">
        <f t="shared" ref="AH347" si="2469">AF347</f>
        <v>87.404545454545442</v>
      </c>
      <c r="AI347" s="978">
        <f t="shared" ref="AI347" si="2470">AD347</f>
        <v>3.7272727272727271</v>
      </c>
      <c r="AJ347" s="978">
        <f t="shared" ref="AJ347" si="2471">T347</f>
        <v>41</v>
      </c>
    </row>
    <row r="348" spans="1:39">
      <c r="A348" s="999">
        <v>45758</v>
      </c>
      <c r="B348" s="164" t="s">
        <v>442</v>
      </c>
      <c r="C348" s="164" t="s">
        <v>111</v>
      </c>
      <c r="D348" s="162" t="s">
        <v>560</v>
      </c>
      <c r="E348" s="969" t="s">
        <v>282</v>
      </c>
      <c r="F348" s="1000">
        <v>121803</v>
      </c>
      <c r="G348" s="1000"/>
      <c r="H348" s="1000">
        <v>121817</v>
      </c>
      <c r="I348" s="1000"/>
      <c r="J348" s="971">
        <f t="shared" ref="J348" si="2472">H348-F348</f>
        <v>14</v>
      </c>
      <c r="K348" s="1000">
        <v>121817</v>
      </c>
      <c r="L348" s="541">
        <f t="shared" ref="L348" si="2473">K348-H348</f>
        <v>0</v>
      </c>
      <c r="M348" s="1000">
        <v>121831</v>
      </c>
      <c r="N348" s="1000"/>
      <c r="O348" s="541">
        <f t="shared" ref="O348" si="2474">M348-K348</f>
        <v>14</v>
      </c>
      <c r="P348" s="541">
        <f t="shared" ref="P348" si="2475">M348-H348</f>
        <v>14</v>
      </c>
      <c r="Q348" s="1000">
        <v>121841</v>
      </c>
      <c r="R348" s="1000"/>
      <c r="S348" s="971">
        <f t="shared" ref="S348" si="2476">Q348-M348</f>
        <v>10</v>
      </c>
      <c r="T348" s="542">
        <f t="shared" ref="T348" si="2477">Q348-F348</f>
        <v>38</v>
      </c>
      <c r="U348" s="542"/>
      <c r="V348" s="541">
        <f t="shared" ref="V348" si="2478">P348</f>
        <v>14</v>
      </c>
      <c r="W348" s="543">
        <f t="shared" ref="W348" si="2479">T348-V348</f>
        <v>24</v>
      </c>
      <c r="X348" s="972" t="s">
        <v>553</v>
      </c>
      <c r="Y348" s="972" t="s">
        <v>554</v>
      </c>
      <c r="Z348" s="972" t="s">
        <v>29</v>
      </c>
      <c r="AA348" s="972">
        <v>2023</v>
      </c>
      <c r="AB348" s="968" t="s">
        <v>30</v>
      </c>
      <c r="AC348" s="1001">
        <v>11</v>
      </c>
      <c r="AD348" s="974">
        <f t="shared" ref="AD348" si="2480">T348/AC348</f>
        <v>3.4545454545454546</v>
      </c>
      <c r="AE348" s="975">
        <v>23.45</v>
      </c>
      <c r="AF348" s="976">
        <f t="shared" ref="AF348" si="2481">AD348*AE348</f>
        <v>81.009090909090901</v>
      </c>
      <c r="AG348" s="1030" t="s">
        <v>128</v>
      </c>
      <c r="AH348" s="1007">
        <f t="shared" ref="AH348" si="2482">AF348</f>
        <v>81.009090909090901</v>
      </c>
      <c r="AI348" s="978">
        <f t="shared" ref="AI348" si="2483">AD348</f>
        <v>3.4545454545454546</v>
      </c>
      <c r="AJ348" s="978">
        <f t="shared" ref="AJ348" si="2484">T348</f>
        <v>38</v>
      </c>
    </row>
    <row r="349" spans="1:39">
      <c r="A349" s="999">
        <v>45758</v>
      </c>
      <c r="B349" s="164" t="s">
        <v>442</v>
      </c>
      <c r="C349" s="164" t="s">
        <v>111</v>
      </c>
      <c r="D349" s="162" t="s">
        <v>576</v>
      </c>
      <c r="E349" s="969" t="s">
        <v>283</v>
      </c>
      <c r="F349" s="1000">
        <v>121872</v>
      </c>
      <c r="G349" s="1000"/>
      <c r="H349" s="1000">
        <v>121884</v>
      </c>
      <c r="I349" s="1000"/>
      <c r="J349" s="971">
        <f t="shared" ref="J349" si="2485">H349-F349</f>
        <v>12</v>
      </c>
      <c r="K349" s="1000">
        <v>121884</v>
      </c>
      <c r="L349" s="541">
        <f t="shared" ref="L349" si="2486">K349-H349</f>
        <v>0</v>
      </c>
      <c r="M349" s="1000">
        <v>121899</v>
      </c>
      <c r="N349" s="1000"/>
      <c r="O349" s="541">
        <f t="shared" ref="O349" si="2487">M349-K349</f>
        <v>15</v>
      </c>
      <c r="P349" s="541">
        <f t="shared" ref="P349" si="2488">M349-H349</f>
        <v>15</v>
      </c>
      <c r="Q349" s="1000">
        <v>121914</v>
      </c>
      <c r="R349" s="1000"/>
      <c r="S349" s="971">
        <f t="shared" ref="S349" si="2489">Q349-M349</f>
        <v>15</v>
      </c>
      <c r="T349" s="542">
        <f t="shared" ref="T349" si="2490">Q349-F349</f>
        <v>42</v>
      </c>
      <c r="U349" s="542"/>
      <c r="V349" s="541">
        <f t="shared" ref="V349" si="2491">P349</f>
        <v>15</v>
      </c>
      <c r="W349" s="543">
        <f t="shared" ref="W349" si="2492">T349-V349</f>
        <v>27</v>
      </c>
      <c r="X349" s="972" t="s">
        <v>553</v>
      </c>
      <c r="Y349" s="972" t="s">
        <v>554</v>
      </c>
      <c r="Z349" s="972" t="s">
        <v>29</v>
      </c>
      <c r="AA349" s="972">
        <v>2023</v>
      </c>
      <c r="AB349" s="968" t="s">
        <v>30</v>
      </c>
      <c r="AC349" s="1001">
        <v>11</v>
      </c>
      <c r="AD349" s="974">
        <f t="shared" ref="AD349" si="2493">T349/AC349</f>
        <v>3.8181818181818183</v>
      </c>
      <c r="AE349" s="975">
        <v>23.45</v>
      </c>
      <c r="AF349" s="976">
        <f t="shared" ref="AF349" si="2494">AD349*AE349</f>
        <v>89.536363636363632</v>
      </c>
      <c r="AG349" s="1030" t="s">
        <v>128</v>
      </c>
      <c r="AH349" s="1007">
        <f t="shared" ref="AH349" si="2495">AF349</f>
        <v>89.536363636363632</v>
      </c>
      <c r="AI349" s="978">
        <f t="shared" ref="AI349" si="2496">AD349</f>
        <v>3.8181818181818183</v>
      </c>
      <c r="AJ349" s="978">
        <f t="shared" ref="AJ349" si="2497">T349</f>
        <v>42</v>
      </c>
    </row>
    <row r="350" spans="1:39">
      <c r="A350" s="999">
        <v>45759</v>
      </c>
      <c r="B350" s="164" t="s">
        <v>442</v>
      </c>
      <c r="C350" s="164" t="s">
        <v>111</v>
      </c>
      <c r="D350" s="162" t="s">
        <v>652</v>
      </c>
      <c r="E350" s="969" t="s">
        <v>283</v>
      </c>
      <c r="F350" s="1000">
        <v>121914</v>
      </c>
      <c r="G350" s="1000"/>
      <c r="H350" s="1000">
        <v>121914</v>
      </c>
      <c r="I350" s="1000"/>
      <c r="J350" s="971">
        <f t="shared" ref="J350" si="2498">H350-F350</f>
        <v>0</v>
      </c>
      <c r="K350" s="1000">
        <v>121914</v>
      </c>
      <c r="L350" s="541">
        <f t="shared" ref="L350" si="2499">K350-H350</f>
        <v>0</v>
      </c>
      <c r="M350" s="1000">
        <v>121928</v>
      </c>
      <c r="N350" s="1000"/>
      <c r="O350" s="541">
        <f t="shared" ref="O350" si="2500">M350-K350</f>
        <v>14</v>
      </c>
      <c r="P350" s="541">
        <f t="shared" ref="P350" si="2501">M350-H350</f>
        <v>14</v>
      </c>
      <c r="Q350" s="1000">
        <v>121928</v>
      </c>
      <c r="R350" s="1000"/>
      <c r="S350" s="971">
        <f t="shared" ref="S350" si="2502">Q350-M350</f>
        <v>0</v>
      </c>
      <c r="T350" s="542">
        <f t="shared" ref="T350" si="2503">Q350-F350</f>
        <v>14</v>
      </c>
      <c r="U350" s="542"/>
      <c r="V350" s="541">
        <f t="shared" ref="V350" si="2504">P350</f>
        <v>14</v>
      </c>
      <c r="W350" s="543">
        <f t="shared" ref="W350" si="2505">T350-V350</f>
        <v>0</v>
      </c>
      <c r="X350" s="972" t="s">
        <v>553</v>
      </c>
      <c r="Y350" s="972" t="s">
        <v>554</v>
      </c>
      <c r="Z350" s="972" t="s">
        <v>29</v>
      </c>
      <c r="AA350" s="972">
        <v>2023</v>
      </c>
      <c r="AB350" s="968" t="s">
        <v>30</v>
      </c>
      <c r="AC350" s="1001">
        <v>11</v>
      </c>
      <c r="AD350" s="974">
        <f t="shared" ref="AD350" si="2506">T350/AC350</f>
        <v>1.2727272727272727</v>
      </c>
      <c r="AE350" s="975">
        <v>23.45</v>
      </c>
      <c r="AF350" s="976">
        <f t="shared" ref="AF350" si="2507">AD350*AE350</f>
        <v>29.845454545454544</v>
      </c>
      <c r="AG350" s="1030" t="s">
        <v>128</v>
      </c>
      <c r="AH350" s="1007">
        <f t="shared" ref="AH350" si="2508">AF350</f>
        <v>29.845454545454544</v>
      </c>
      <c r="AI350" s="978">
        <f t="shared" ref="AI350" si="2509">AD350</f>
        <v>1.2727272727272727</v>
      </c>
      <c r="AJ350" s="978">
        <f t="shared" ref="AJ350" si="2510">T350</f>
        <v>14</v>
      </c>
    </row>
    <row r="351" spans="1:39">
      <c r="A351" s="999">
        <v>45766</v>
      </c>
      <c r="B351" s="164" t="s">
        <v>442</v>
      </c>
      <c r="C351" s="164" t="s">
        <v>111</v>
      </c>
      <c r="D351" s="162" t="s">
        <v>606</v>
      </c>
      <c r="E351" s="969" t="s">
        <v>283</v>
      </c>
      <c r="F351" s="1000">
        <v>121928</v>
      </c>
      <c r="G351" s="1000"/>
      <c r="H351" s="1000">
        <v>121928</v>
      </c>
      <c r="I351" s="1000"/>
      <c r="J351" s="971">
        <f t="shared" ref="J351" si="2511">H351-F351</f>
        <v>0</v>
      </c>
      <c r="K351" s="1000">
        <v>121928</v>
      </c>
      <c r="L351" s="541">
        <f t="shared" ref="L351" si="2512">K351-H351</f>
        <v>0</v>
      </c>
      <c r="M351" s="1000">
        <v>121945</v>
      </c>
      <c r="N351" s="1000"/>
      <c r="O351" s="541">
        <f t="shared" ref="O351" si="2513">M351-K351</f>
        <v>17</v>
      </c>
      <c r="P351" s="541">
        <f t="shared" ref="P351" si="2514">M351-H351</f>
        <v>17</v>
      </c>
      <c r="Q351" s="1000">
        <v>121945</v>
      </c>
      <c r="R351" s="1000"/>
      <c r="S351" s="971">
        <f t="shared" ref="S351" si="2515">Q351-M351</f>
        <v>0</v>
      </c>
      <c r="T351" s="542">
        <f t="shared" ref="T351" si="2516">Q351-F351</f>
        <v>17</v>
      </c>
      <c r="U351" s="542"/>
      <c r="V351" s="541">
        <f t="shared" ref="V351" si="2517">P351</f>
        <v>17</v>
      </c>
      <c r="W351" s="543">
        <f t="shared" ref="W351" si="2518">T351-V351</f>
        <v>0</v>
      </c>
      <c r="X351" s="972" t="s">
        <v>553</v>
      </c>
      <c r="Y351" s="972" t="s">
        <v>554</v>
      </c>
      <c r="Z351" s="972" t="s">
        <v>29</v>
      </c>
      <c r="AA351" s="972">
        <v>2023</v>
      </c>
      <c r="AB351" s="968" t="s">
        <v>30</v>
      </c>
      <c r="AC351" s="1001">
        <v>11</v>
      </c>
      <c r="AD351" s="974">
        <f t="shared" ref="AD351" si="2519">T351/AC351</f>
        <v>1.5454545454545454</v>
      </c>
      <c r="AE351" s="975">
        <v>23.45</v>
      </c>
      <c r="AF351" s="976">
        <f t="shared" ref="AF351" si="2520">AD351*AE351</f>
        <v>36.240909090909092</v>
      </c>
      <c r="AG351" s="1030" t="s">
        <v>128</v>
      </c>
      <c r="AH351" s="1007">
        <f t="shared" ref="AH351" si="2521">AF351</f>
        <v>36.240909090909092</v>
      </c>
      <c r="AI351" s="978">
        <f t="shared" ref="AI351" si="2522">AD351</f>
        <v>1.5454545454545454</v>
      </c>
      <c r="AJ351" s="978">
        <f t="shared" ref="AJ351" si="2523">T351</f>
        <v>17</v>
      </c>
    </row>
    <row r="352" spans="1:39">
      <c r="A352" s="999">
        <v>45768</v>
      </c>
      <c r="B352" s="164" t="s">
        <v>442</v>
      </c>
      <c r="C352" s="164" t="s">
        <v>111</v>
      </c>
      <c r="D352" s="162" t="s">
        <v>560</v>
      </c>
      <c r="E352" s="969" t="s">
        <v>282</v>
      </c>
      <c r="F352" s="1000">
        <v>121945</v>
      </c>
      <c r="G352" s="1000"/>
      <c r="H352" s="1000">
        <v>121959</v>
      </c>
      <c r="I352" s="1000"/>
      <c r="J352" s="971">
        <f t="shared" ref="J352" si="2524">H352-F352</f>
        <v>14</v>
      </c>
      <c r="K352" s="1000">
        <v>121959</v>
      </c>
      <c r="L352" s="541">
        <f t="shared" ref="L352" si="2525">K352-H352</f>
        <v>0</v>
      </c>
      <c r="M352" s="1000">
        <v>121973</v>
      </c>
      <c r="N352" s="1000"/>
      <c r="O352" s="541">
        <f t="shared" ref="O352" si="2526">M352-K352</f>
        <v>14</v>
      </c>
      <c r="P352" s="541">
        <f t="shared" ref="P352" si="2527">M352-H352</f>
        <v>14</v>
      </c>
      <c r="Q352" s="1000">
        <v>121983</v>
      </c>
      <c r="R352" s="1000"/>
      <c r="S352" s="971">
        <f t="shared" ref="S352" si="2528">Q352-M352</f>
        <v>10</v>
      </c>
      <c r="T352" s="542">
        <f t="shared" ref="T352" si="2529">Q352-F352</f>
        <v>38</v>
      </c>
      <c r="U352" s="542"/>
      <c r="V352" s="541">
        <f t="shared" ref="V352" si="2530">P352</f>
        <v>14</v>
      </c>
      <c r="W352" s="543">
        <f t="shared" ref="W352" si="2531">T352-V352</f>
        <v>24</v>
      </c>
      <c r="X352" s="972" t="s">
        <v>553</v>
      </c>
      <c r="Y352" s="972" t="s">
        <v>554</v>
      </c>
      <c r="Z352" s="972" t="s">
        <v>29</v>
      </c>
      <c r="AA352" s="972">
        <v>2023</v>
      </c>
      <c r="AB352" s="968" t="s">
        <v>30</v>
      </c>
      <c r="AC352" s="1001">
        <v>11</v>
      </c>
      <c r="AD352" s="974">
        <f t="shared" ref="AD352" si="2532">T352/AC352</f>
        <v>3.4545454545454546</v>
      </c>
      <c r="AE352" s="975">
        <v>23.45</v>
      </c>
      <c r="AF352" s="976">
        <f t="shared" ref="AF352" si="2533">AD352*AE352</f>
        <v>81.009090909090901</v>
      </c>
      <c r="AG352" s="1030" t="s">
        <v>128</v>
      </c>
      <c r="AH352" s="1007">
        <f t="shared" ref="AH352" si="2534">AF352</f>
        <v>81.009090909090901</v>
      </c>
      <c r="AI352" s="978">
        <f t="shared" ref="AI352" si="2535">AD352</f>
        <v>3.4545454545454546</v>
      </c>
      <c r="AJ352" s="978">
        <f t="shared" ref="AJ352" si="2536">T352</f>
        <v>38</v>
      </c>
    </row>
    <row r="353" spans="1:39">
      <c r="A353" s="999">
        <v>45768</v>
      </c>
      <c r="B353" s="164" t="s">
        <v>442</v>
      </c>
      <c r="C353" s="164" t="s">
        <v>111</v>
      </c>
      <c r="D353" s="162" t="s">
        <v>576</v>
      </c>
      <c r="E353" s="969" t="s">
        <v>283</v>
      </c>
      <c r="F353" s="1000">
        <v>121983</v>
      </c>
      <c r="G353" s="1000"/>
      <c r="H353" s="1000">
        <v>121993</v>
      </c>
      <c r="I353" s="1000"/>
      <c r="J353" s="971">
        <f t="shared" ref="J353" si="2537">H353-F353</f>
        <v>10</v>
      </c>
      <c r="K353" s="1000">
        <v>121993</v>
      </c>
      <c r="L353" s="541">
        <f t="shared" ref="L353" si="2538">K353-H353</f>
        <v>0</v>
      </c>
      <c r="M353" s="1000">
        <v>122008</v>
      </c>
      <c r="N353" s="1000"/>
      <c r="O353" s="541">
        <f t="shared" ref="O353" si="2539">M353-K353</f>
        <v>15</v>
      </c>
      <c r="P353" s="541">
        <f t="shared" ref="P353" si="2540">M353-H353</f>
        <v>15</v>
      </c>
      <c r="Q353" s="1000">
        <v>122023</v>
      </c>
      <c r="R353" s="1000"/>
      <c r="S353" s="971">
        <f t="shared" ref="S353" si="2541">Q353-M353</f>
        <v>15</v>
      </c>
      <c r="T353" s="542">
        <f t="shared" ref="T353" si="2542">Q353-F353</f>
        <v>40</v>
      </c>
      <c r="U353" s="542"/>
      <c r="V353" s="541">
        <f t="shared" ref="V353" si="2543">P353</f>
        <v>15</v>
      </c>
      <c r="W353" s="543">
        <f t="shared" ref="W353" si="2544">T353-V353</f>
        <v>25</v>
      </c>
      <c r="X353" s="972" t="s">
        <v>553</v>
      </c>
      <c r="Y353" s="972" t="s">
        <v>554</v>
      </c>
      <c r="Z353" s="972" t="s">
        <v>29</v>
      </c>
      <c r="AA353" s="972">
        <v>2023</v>
      </c>
      <c r="AB353" s="968" t="s">
        <v>30</v>
      </c>
      <c r="AC353" s="1001">
        <v>11</v>
      </c>
      <c r="AD353" s="974">
        <f t="shared" ref="AD353" si="2545">T353/AC353</f>
        <v>3.6363636363636362</v>
      </c>
      <c r="AE353" s="975">
        <v>23.45</v>
      </c>
      <c r="AF353" s="976">
        <f t="shared" ref="AF353" si="2546">AD353*AE353</f>
        <v>85.272727272727266</v>
      </c>
      <c r="AG353" s="1030" t="s">
        <v>128</v>
      </c>
      <c r="AH353" s="1007">
        <f t="shared" ref="AH353" si="2547">AF353</f>
        <v>85.272727272727266</v>
      </c>
      <c r="AI353" s="978">
        <f t="shared" ref="AI353" si="2548">AD353</f>
        <v>3.6363636363636362</v>
      </c>
      <c r="AJ353" s="978">
        <f t="shared" ref="AJ353" si="2549">T353</f>
        <v>40</v>
      </c>
    </row>
    <row r="354" spans="1:39">
      <c r="A354" s="999">
        <v>45769</v>
      </c>
      <c r="B354" s="164" t="s">
        <v>442</v>
      </c>
      <c r="C354" s="164" t="s">
        <v>111</v>
      </c>
      <c r="D354" s="162" t="s">
        <v>560</v>
      </c>
      <c r="E354" s="969" t="s">
        <v>282</v>
      </c>
      <c r="F354" s="1000">
        <v>122023</v>
      </c>
      <c r="G354" s="1000"/>
      <c r="H354" s="1000">
        <v>122037</v>
      </c>
      <c r="I354" s="1000"/>
      <c r="J354" s="971">
        <f t="shared" ref="J354" si="2550">H354-F354</f>
        <v>14</v>
      </c>
      <c r="K354" s="1000">
        <v>122037</v>
      </c>
      <c r="L354" s="541">
        <f t="shared" ref="L354" si="2551">K354-H354</f>
        <v>0</v>
      </c>
      <c r="M354" s="1000">
        <v>122051</v>
      </c>
      <c r="N354" s="1000"/>
      <c r="O354" s="541">
        <f t="shared" ref="O354" si="2552">M354-K354</f>
        <v>14</v>
      </c>
      <c r="P354" s="541">
        <f t="shared" ref="P354" si="2553">M354-H354</f>
        <v>14</v>
      </c>
      <c r="Q354" s="1000">
        <v>122061</v>
      </c>
      <c r="R354" s="1000"/>
      <c r="S354" s="971">
        <f t="shared" ref="S354" si="2554">Q354-M354</f>
        <v>10</v>
      </c>
      <c r="T354" s="542">
        <f t="shared" ref="T354" si="2555">Q354-F354</f>
        <v>38</v>
      </c>
      <c r="U354" s="542"/>
      <c r="V354" s="541">
        <f t="shared" ref="V354" si="2556">P354</f>
        <v>14</v>
      </c>
      <c r="W354" s="543">
        <f t="shared" ref="W354" si="2557">T354-V354</f>
        <v>24</v>
      </c>
      <c r="X354" s="972" t="s">
        <v>553</v>
      </c>
      <c r="Y354" s="972" t="s">
        <v>554</v>
      </c>
      <c r="Z354" s="972" t="s">
        <v>29</v>
      </c>
      <c r="AA354" s="972">
        <v>2023</v>
      </c>
      <c r="AB354" s="968" t="s">
        <v>30</v>
      </c>
      <c r="AC354" s="1001">
        <v>11</v>
      </c>
      <c r="AD354" s="974">
        <f t="shared" ref="AD354" si="2558">T354/AC354</f>
        <v>3.4545454545454546</v>
      </c>
      <c r="AE354" s="975">
        <v>23.45</v>
      </c>
      <c r="AF354" s="976">
        <f t="shared" ref="AF354" si="2559">AD354*AE354</f>
        <v>81.009090909090901</v>
      </c>
      <c r="AG354" s="1030" t="s">
        <v>128</v>
      </c>
      <c r="AH354" s="1007">
        <f t="shared" ref="AH354" si="2560">AF354</f>
        <v>81.009090909090901</v>
      </c>
      <c r="AI354" s="978">
        <f t="shared" ref="AI354" si="2561">AD354</f>
        <v>3.4545454545454546</v>
      </c>
      <c r="AJ354" s="978">
        <f t="shared" ref="AJ354" si="2562">T354</f>
        <v>38</v>
      </c>
    </row>
    <row r="355" spans="1:39">
      <c r="A355" s="999">
        <v>45769</v>
      </c>
      <c r="B355" s="164" t="s">
        <v>442</v>
      </c>
      <c r="C355" s="164" t="s">
        <v>111</v>
      </c>
      <c r="D355" s="162" t="s">
        <v>576</v>
      </c>
      <c r="E355" s="969" t="s">
        <v>283</v>
      </c>
      <c r="F355" s="1000">
        <v>122061</v>
      </c>
      <c r="G355" s="1000"/>
      <c r="H355" s="1000">
        <v>122071</v>
      </c>
      <c r="I355" s="1000"/>
      <c r="J355" s="971">
        <f t="shared" ref="J355" si="2563">H355-F355</f>
        <v>10</v>
      </c>
      <c r="K355" s="1000">
        <v>122071</v>
      </c>
      <c r="L355" s="541">
        <f t="shared" ref="L355" si="2564">K355-H355</f>
        <v>0</v>
      </c>
      <c r="M355" s="1000">
        <v>122086</v>
      </c>
      <c r="N355" s="1000"/>
      <c r="O355" s="541">
        <f t="shared" ref="O355" si="2565">M355-K355</f>
        <v>15</v>
      </c>
      <c r="P355" s="541">
        <f t="shared" ref="P355" si="2566">M355-H355</f>
        <v>15</v>
      </c>
      <c r="Q355" s="1000">
        <v>122101</v>
      </c>
      <c r="R355" s="1000"/>
      <c r="S355" s="971">
        <f t="shared" ref="S355" si="2567">Q355-M355</f>
        <v>15</v>
      </c>
      <c r="T355" s="542">
        <f t="shared" ref="T355" si="2568">Q355-F355</f>
        <v>40</v>
      </c>
      <c r="U355" s="542"/>
      <c r="V355" s="541">
        <f t="shared" ref="V355" si="2569">P355</f>
        <v>15</v>
      </c>
      <c r="W355" s="543">
        <f t="shared" ref="W355" si="2570">T355-V355</f>
        <v>25</v>
      </c>
      <c r="X355" s="972" t="s">
        <v>553</v>
      </c>
      <c r="Y355" s="972" t="s">
        <v>554</v>
      </c>
      <c r="Z355" s="972" t="s">
        <v>29</v>
      </c>
      <c r="AA355" s="972">
        <v>2023</v>
      </c>
      <c r="AB355" s="968" t="s">
        <v>30</v>
      </c>
      <c r="AC355" s="1001">
        <v>11</v>
      </c>
      <c r="AD355" s="974">
        <f t="shared" ref="AD355" si="2571">T355/AC355</f>
        <v>3.6363636363636362</v>
      </c>
      <c r="AE355" s="975">
        <v>23.45</v>
      </c>
      <c r="AF355" s="976">
        <f t="shared" ref="AF355" si="2572">AD355*AE355</f>
        <v>85.272727272727266</v>
      </c>
      <c r="AG355" s="1030" t="s">
        <v>128</v>
      </c>
      <c r="AH355" s="1007">
        <f t="shared" ref="AH355" si="2573">AF355</f>
        <v>85.272727272727266</v>
      </c>
      <c r="AI355" s="978">
        <f t="shared" ref="AI355" si="2574">AD355</f>
        <v>3.6363636363636362</v>
      </c>
      <c r="AJ355" s="978">
        <f t="shared" ref="AJ355" si="2575">T355</f>
        <v>40</v>
      </c>
    </row>
    <row r="356" spans="1:39">
      <c r="A356" s="999">
        <v>45770</v>
      </c>
      <c r="B356" s="164" t="s">
        <v>442</v>
      </c>
      <c r="C356" s="164" t="s">
        <v>111</v>
      </c>
      <c r="D356" s="162" t="s">
        <v>560</v>
      </c>
      <c r="E356" s="969" t="s">
        <v>282</v>
      </c>
      <c r="F356" s="1000">
        <v>122101</v>
      </c>
      <c r="G356" s="1000"/>
      <c r="H356" s="1000">
        <v>122115</v>
      </c>
      <c r="I356" s="1000"/>
      <c r="J356" s="971">
        <f t="shared" ref="J356" si="2576">H356-F356</f>
        <v>14</v>
      </c>
      <c r="K356" s="1000">
        <v>122115</v>
      </c>
      <c r="L356" s="541">
        <f t="shared" ref="L356" si="2577">K356-H356</f>
        <v>0</v>
      </c>
      <c r="M356" s="1000">
        <v>122130</v>
      </c>
      <c r="N356" s="1000"/>
      <c r="O356" s="541">
        <f t="shared" ref="O356" si="2578">M356-K356</f>
        <v>15</v>
      </c>
      <c r="P356" s="541">
        <f t="shared" ref="P356" si="2579">M356-H356</f>
        <v>15</v>
      </c>
      <c r="Q356" s="1000">
        <v>122140</v>
      </c>
      <c r="R356" s="1000"/>
      <c r="S356" s="971">
        <f t="shared" ref="S356" si="2580">Q356-M356</f>
        <v>10</v>
      </c>
      <c r="T356" s="542">
        <f t="shared" ref="T356" si="2581">Q356-F356</f>
        <v>39</v>
      </c>
      <c r="U356" s="542"/>
      <c r="V356" s="541">
        <f t="shared" ref="V356" si="2582">P356</f>
        <v>15</v>
      </c>
      <c r="W356" s="543">
        <f t="shared" ref="W356" si="2583">T356-V356</f>
        <v>24</v>
      </c>
      <c r="X356" s="972" t="s">
        <v>553</v>
      </c>
      <c r="Y356" s="972" t="s">
        <v>554</v>
      </c>
      <c r="Z356" s="972" t="s">
        <v>29</v>
      </c>
      <c r="AA356" s="972">
        <v>2023</v>
      </c>
      <c r="AB356" s="968" t="s">
        <v>30</v>
      </c>
      <c r="AC356" s="1001">
        <v>11</v>
      </c>
      <c r="AD356" s="974">
        <f t="shared" ref="AD356" si="2584">T356/AC356</f>
        <v>3.5454545454545454</v>
      </c>
      <c r="AE356" s="975">
        <v>23.45</v>
      </c>
      <c r="AF356" s="976">
        <f t="shared" ref="AF356" si="2585">AD356*AE356</f>
        <v>83.140909090909091</v>
      </c>
      <c r="AG356" s="1030" t="s">
        <v>128</v>
      </c>
      <c r="AH356" s="1007">
        <f t="shared" ref="AH356" si="2586">AF356</f>
        <v>83.140909090909091</v>
      </c>
      <c r="AI356" s="978">
        <f t="shared" ref="AI356" si="2587">AD356</f>
        <v>3.5454545454545454</v>
      </c>
      <c r="AJ356" s="978">
        <f t="shared" ref="AJ356" si="2588">T356</f>
        <v>39</v>
      </c>
    </row>
    <row r="357" spans="1:39">
      <c r="A357" s="999">
        <v>45770</v>
      </c>
      <c r="B357" s="164" t="s">
        <v>442</v>
      </c>
      <c r="C357" s="164" t="s">
        <v>111</v>
      </c>
      <c r="D357" s="162" t="s">
        <v>576</v>
      </c>
      <c r="E357" s="969" t="s">
        <v>283</v>
      </c>
      <c r="F357" s="1000">
        <v>122140</v>
      </c>
      <c r="G357" s="1000"/>
      <c r="H357" s="1000">
        <v>122150</v>
      </c>
      <c r="I357" s="1000"/>
      <c r="J357" s="971">
        <f t="shared" ref="J357" si="2589">H357-F357</f>
        <v>10</v>
      </c>
      <c r="K357" s="1000">
        <v>122150</v>
      </c>
      <c r="L357" s="541">
        <f t="shared" ref="L357" si="2590">K357-H357</f>
        <v>0</v>
      </c>
      <c r="M357" s="1000">
        <v>122165</v>
      </c>
      <c r="N357" s="1000"/>
      <c r="O357" s="541">
        <f t="shared" ref="O357" si="2591">M357-K357</f>
        <v>15</v>
      </c>
      <c r="P357" s="541">
        <f t="shared" ref="P357" si="2592">M357-H357</f>
        <v>15</v>
      </c>
      <c r="Q357" s="1000">
        <v>122180</v>
      </c>
      <c r="R357" s="1000"/>
      <c r="S357" s="971">
        <f t="shared" ref="S357" si="2593">Q357-M357</f>
        <v>15</v>
      </c>
      <c r="T357" s="542">
        <f t="shared" ref="T357" si="2594">Q357-F357</f>
        <v>40</v>
      </c>
      <c r="U357" s="542"/>
      <c r="V357" s="541">
        <f t="shared" ref="V357" si="2595">P357</f>
        <v>15</v>
      </c>
      <c r="W357" s="543">
        <f t="shared" ref="W357" si="2596">T357-V357</f>
        <v>25</v>
      </c>
      <c r="X357" s="972" t="s">
        <v>553</v>
      </c>
      <c r="Y357" s="972" t="s">
        <v>554</v>
      </c>
      <c r="Z357" s="972" t="s">
        <v>29</v>
      </c>
      <c r="AA357" s="972">
        <v>2023</v>
      </c>
      <c r="AB357" s="968" t="s">
        <v>30</v>
      </c>
      <c r="AC357" s="1001">
        <v>11</v>
      </c>
      <c r="AD357" s="974">
        <f t="shared" ref="AD357" si="2597">T357/AC357</f>
        <v>3.6363636363636362</v>
      </c>
      <c r="AE357" s="975">
        <v>23.45</v>
      </c>
      <c r="AF357" s="976">
        <f t="shared" ref="AF357" si="2598">AD357*AE357</f>
        <v>85.272727272727266</v>
      </c>
      <c r="AG357" s="1030" t="s">
        <v>128</v>
      </c>
      <c r="AH357" s="1007">
        <f t="shared" ref="AH357" si="2599">AF357</f>
        <v>85.272727272727266</v>
      </c>
      <c r="AI357" s="978">
        <f t="shared" ref="AI357" si="2600">AD357</f>
        <v>3.6363636363636362</v>
      </c>
      <c r="AJ357" s="978">
        <f t="shared" ref="AJ357" si="2601">T357</f>
        <v>40</v>
      </c>
    </row>
    <row r="358" spans="1:39">
      <c r="A358" s="999">
        <v>45771</v>
      </c>
      <c r="B358" s="164" t="s">
        <v>442</v>
      </c>
      <c r="C358" s="164" t="s">
        <v>111</v>
      </c>
      <c r="D358" s="162" t="s">
        <v>560</v>
      </c>
      <c r="E358" s="969" t="s">
        <v>282</v>
      </c>
      <c r="F358" s="1000">
        <v>122180</v>
      </c>
      <c r="G358" s="1000"/>
      <c r="H358" s="1000">
        <v>122195</v>
      </c>
      <c r="I358" s="1000"/>
      <c r="J358" s="971">
        <f t="shared" ref="J358" si="2602">H358-F358</f>
        <v>15</v>
      </c>
      <c r="K358" s="1000">
        <v>122195</v>
      </c>
      <c r="L358" s="541">
        <f t="shared" ref="L358" si="2603">K358-H358</f>
        <v>0</v>
      </c>
      <c r="M358" s="1000">
        <v>122210</v>
      </c>
      <c r="N358" s="1000"/>
      <c r="O358" s="541">
        <f t="shared" ref="O358" si="2604">M358-K358</f>
        <v>15</v>
      </c>
      <c r="P358" s="541">
        <f t="shared" ref="P358" si="2605">M358-H358</f>
        <v>15</v>
      </c>
      <c r="Q358" s="1000">
        <v>122220</v>
      </c>
      <c r="R358" s="1000"/>
      <c r="S358" s="971">
        <f t="shared" ref="S358" si="2606">Q358-M358</f>
        <v>10</v>
      </c>
      <c r="T358" s="542">
        <f t="shared" ref="T358" si="2607">Q358-F358</f>
        <v>40</v>
      </c>
      <c r="U358" s="542"/>
      <c r="V358" s="541">
        <f t="shared" ref="V358" si="2608">P358</f>
        <v>15</v>
      </c>
      <c r="W358" s="543">
        <f t="shared" ref="W358" si="2609">T358-V358</f>
        <v>25</v>
      </c>
      <c r="X358" s="972" t="s">
        <v>553</v>
      </c>
      <c r="Y358" s="972" t="s">
        <v>554</v>
      </c>
      <c r="Z358" s="972" t="s">
        <v>29</v>
      </c>
      <c r="AA358" s="972">
        <v>2023</v>
      </c>
      <c r="AB358" s="968" t="s">
        <v>30</v>
      </c>
      <c r="AC358" s="1001">
        <v>11</v>
      </c>
      <c r="AD358" s="974">
        <f t="shared" ref="AD358" si="2610">T358/AC358</f>
        <v>3.6363636363636362</v>
      </c>
      <c r="AE358" s="975">
        <v>23.45</v>
      </c>
      <c r="AF358" s="976">
        <f t="shared" ref="AF358" si="2611">AD358*AE358</f>
        <v>85.272727272727266</v>
      </c>
      <c r="AG358" s="1030" t="s">
        <v>128</v>
      </c>
      <c r="AH358" s="1007">
        <f t="shared" ref="AH358" si="2612">AF358</f>
        <v>85.272727272727266</v>
      </c>
      <c r="AI358" s="978">
        <f t="shared" ref="AI358" si="2613">AD358</f>
        <v>3.6363636363636362</v>
      </c>
      <c r="AJ358" s="978">
        <f t="shared" ref="AJ358" si="2614">T358</f>
        <v>40</v>
      </c>
    </row>
    <row r="359" spans="1:39">
      <c r="A359" s="999">
        <v>45771</v>
      </c>
      <c r="B359" s="164" t="s">
        <v>442</v>
      </c>
      <c r="C359" s="164" t="s">
        <v>111</v>
      </c>
      <c r="D359" s="162" t="s">
        <v>576</v>
      </c>
      <c r="E359" s="969" t="s">
        <v>283</v>
      </c>
      <c r="F359" s="1000">
        <v>122220</v>
      </c>
      <c r="G359" s="1000"/>
      <c r="H359" s="1000">
        <v>122230</v>
      </c>
      <c r="I359" s="1000"/>
      <c r="J359" s="971">
        <f t="shared" ref="J359" si="2615">H359-F359</f>
        <v>10</v>
      </c>
      <c r="K359" s="1000">
        <v>122230</v>
      </c>
      <c r="L359" s="541">
        <f t="shared" ref="L359" si="2616">K359-H359</f>
        <v>0</v>
      </c>
      <c r="M359" s="1000">
        <v>122245</v>
      </c>
      <c r="N359" s="1000"/>
      <c r="O359" s="541">
        <f t="shared" ref="O359" si="2617">M359-K359</f>
        <v>15</v>
      </c>
      <c r="P359" s="541">
        <f t="shared" ref="P359" si="2618">M359-H359</f>
        <v>15</v>
      </c>
      <c r="Q359" s="1000">
        <v>122260</v>
      </c>
      <c r="R359" s="1000"/>
      <c r="S359" s="971">
        <f t="shared" ref="S359" si="2619">Q359-M359</f>
        <v>15</v>
      </c>
      <c r="T359" s="542">
        <f t="shared" ref="T359" si="2620">Q359-F359</f>
        <v>40</v>
      </c>
      <c r="U359" s="542"/>
      <c r="V359" s="541">
        <f t="shared" ref="V359" si="2621">P359</f>
        <v>15</v>
      </c>
      <c r="W359" s="543">
        <f t="shared" ref="W359" si="2622">T359-V359</f>
        <v>25</v>
      </c>
      <c r="X359" s="972" t="s">
        <v>553</v>
      </c>
      <c r="Y359" s="972" t="s">
        <v>554</v>
      </c>
      <c r="Z359" s="972" t="s">
        <v>29</v>
      </c>
      <c r="AA359" s="972">
        <v>2023</v>
      </c>
      <c r="AB359" s="968" t="s">
        <v>30</v>
      </c>
      <c r="AC359" s="1001">
        <v>11</v>
      </c>
      <c r="AD359" s="974">
        <f t="shared" ref="AD359" si="2623">T359/AC359</f>
        <v>3.6363636363636362</v>
      </c>
      <c r="AE359" s="975">
        <v>23.45</v>
      </c>
      <c r="AF359" s="976">
        <f t="shared" ref="AF359" si="2624">AD359*AE359</f>
        <v>85.272727272727266</v>
      </c>
      <c r="AG359" s="1030" t="s">
        <v>128</v>
      </c>
      <c r="AH359" s="1007">
        <f t="shared" ref="AH359" si="2625">AF359</f>
        <v>85.272727272727266</v>
      </c>
      <c r="AI359" s="978">
        <f t="shared" ref="AI359" si="2626">AD359</f>
        <v>3.6363636363636362</v>
      </c>
      <c r="AJ359" s="978">
        <f t="shared" ref="AJ359" si="2627">T359</f>
        <v>40</v>
      </c>
      <c r="AK359" s="1132" t="s">
        <v>439</v>
      </c>
      <c r="AL359" s="1088" t="s">
        <v>440</v>
      </c>
      <c r="AM359" s="1092" t="s">
        <v>2</v>
      </c>
    </row>
    <row r="360" spans="1:39">
      <c r="A360" s="999">
        <v>45772</v>
      </c>
      <c r="B360" s="164" t="s">
        <v>442</v>
      </c>
      <c r="C360" s="164" t="s">
        <v>111</v>
      </c>
      <c r="D360" s="162" t="s">
        <v>560</v>
      </c>
      <c r="E360" s="969" t="s">
        <v>282</v>
      </c>
      <c r="F360" s="1000">
        <v>122260</v>
      </c>
      <c r="G360" s="1000"/>
      <c r="H360" s="1000">
        <v>122274</v>
      </c>
      <c r="I360" s="1000"/>
      <c r="J360" s="971">
        <f t="shared" ref="J360" si="2628">H360-F360</f>
        <v>14</v>
      </c>
      <c r="K360" s="1000">
        <v>122274</v>
      </c>
      <c r="L360" s="541">
        <f t="shared" ref="L360" si="2629">K360-H360</f>
        <v>0</v>
      </c>
      <c r="M360" s="1000">
        <v>122288</v>
      </c>
      <c r="N360" s="1000"/>
      <c r="O360" s="541">
        <f t="shared" ref="O360" si="2630">M360-K360</f>
        <v>14</v>
      </c>
      <c r="P360" s="541">
        <f t="shared" ref="P360" si="2631">M360-H360</f>
        <v>14</v>
      </c>
      <c r="Q360" s="1000">
        <v>122294</v>
      </c>
      <c r="R360" s="1000"/>
      <c r="S360" s="971">
        <f t="shared" ref="S360" si="2632">Q360-M360</f>
        <v>6</v>
      </c>
      <c r="T360" s="542">
        <f t="shared" ref="T360" si="2633">Q360-F360</f>
        <v>34</v>
      </c>
      <c r="U360" s="542"/>
      <c r="V360" s="541">
        <f t="shared" ref="V360" si="2634">P360</f>
        <v>14</v>
      </c>
      <c r="W360" s="543">
        <f t="shared" ref="W360" si="2635">T360-V360</f>
        <v>20</v>
      </c>
      <c r="X360" s="972" t="s">
        <v>553</v>
      </c>
      <c r="Y360" s="972" t="s">
        <v>554</v>
      </c>
      <c r="Z360" s="972" t="s">
        <v>29</v>
      </c>
      <c r="AA360" s="972">
        <v>2023</v>
      </c>
      <c r="AB360" s="968" t="s">
        <v>30</v>
      </c>
      <c r="AC360" s="1001">
        <v>11</v>
      </c>
      <c r="AD360" s="974">
        <f t="shared" ref="AD360" si="2636">T360/AC360</f>
        <v>3.0909090909090908</v>
      </c>
      <c r="AE360" s="975">
        <v>23.45</v>
      </c>
      <c r="AF360" s="976">
        <f t="shared" ref="AF360" si="2637">AD360*AE360</f>
        <v>72.481818181818184</v>
      </c>
      <c r="AG360" s="1030" t="s">
        <v>128</v>
      </c>
      <c r="AH360" s="1007">
        <f t="shared" ref="AH360" si="2638">AF360</f>
        <v>72.481818181818184</v>
      </c>
      <c r="AI360" s="978">
        <f t="shared" ref="AI360" si="2639">AD360</f>
        <v>3.0909090909090908</v>
      </c>
      <c r="AJ360" s="978">
        <f t="shared" ref="AJ360" si="2640">T360</f>
        <v>34</v>
      </c>
      <c r="AK360" s="1107">
        <f>SUM(AH347:AH360)</f>
        <v>1068.0409090909088</v>
      </c>
      <c r="AL360" s="1067">
        <v>900</v>
      </c>
      <c r="AM360" s="1075" t="s">
        <v>663</v>
      </c>
    </row>
    <row r="361" spans="1:39">
      <c r="A361" s="999">
        <v>45772</v>
      </c>
      <c r="B361" s="164" t="s">
        <v>442</v>
      </c>
      <c r="C361" s="164" t="s">
        <v>111</v>
      </c>
      <c r="D361" s="162" t="s">
        <v>576</v>
      </c>
      <c r="E361" s="969" t="s">
        <v>283</v>
      </c>
      <c r="F361" s="1000">
        <v>122294</v>
      </c>
      <c r="G361" s="1000"/>
      <c r="H361" s="1000">
        <v>122308</v>
      </c>
      <c r="I361" s="1000"/>
      <c r="J361" s="971">
        <f t="shared" ref="J361:J362" si="2641">H361-F361</f>
        <v>14</v>
      </c>
      <c r="K361" s="1000">
        <v>122308</v>
      </c>
      <c r="L361" s="541">
        <f t="shared" ref="L361:L362" si="2642">K361-H361</f>
        <v>0</v>
      </c>
      <c r="M361" s="1000">
        <v>122322</v>
      </c>
      <c r="N361" s="1000"/>
      <c r="O361" s="541">
        <f t="shared" ref="O361:O362" si="2643">M361-K361</f>
        <v>14</v>
      </c>
      <c r="P361" s="541">
        <f t="shared" ref="P361:P362" si="2644">M361-H361</f>
        <v>14</v>
      </c>
      <c r="Q361" s="1000">
        <v>122337</v>
      </c>
      <c r="R361" s="1000"/>
      <c r="S361" s="971">
        <f t="shared" ref="S361:S362" si="2645">Q361-M361</f>
        <v>15</v>
      </c>
      <c r="T361" s="542">
        <f t="shared" ref="T361:T362" si="2646">Q361-F361</f>
        <v>43</v>
      </c>
      <c r="U361" s="542"/>
      <c r="V361" s="541">
        <f t="shared" ref="V361:V362" si="2647">P361</f>
        <v>14</v>
      </c>
      <c r="W361" s="543">
        <f t="shared" ref="W361:W362" si="2648">T361-V361</f>
        <v>29</v>
      </c>
      <c r="X361" s="972" t="s">
        <v>553</v>
      </c>
      <c r="Y361" s="972" t="s">
        <v>554</v>
      </c>
      <c r="Z361" s="972" t="s">
        <v>29</v>
      </c>
      <c r="AA361" s="972">
        <v>2023</v>
      </c>
      <c r="AB361" s="968" t="s">
        <v>30</v>
      </c>
      <c r="AC361" s="1001">
        <v>11</v>
      </c>
      <c r="AD361" s="974">
        <f t="shared" ref="AD361:AD362" si="2649">T361/AC361</f>
        <v>3.9090909090909092</v>
      </c>
      <c r="AE361" s="975">
        <v>23.45</v>
      </c>
      <c r="AF361" s="976">
        <f t="shared" ref="AF361:AF362" si="2650">AD361*AE361</f>
        <v>91.668181818181822</v>
      </c>
      <c r="AG361" s="1030" t="s">
        <v>128</v>
      </c>
      <c r="AH361" s="1007">
        <f t="shared" ref="AH361:AH362" si="2651">AF361</f>
        <v>91.668181818181822</v>
      </c>
      <c r="AI361" s="978">
        <f t="shared" ref="AI361:AI362" si="2652">AD361</f>
        <v>3.9090909090909092</v>
      </c>
      <c r="AJ361" s="978">
        <f t="shared" ref="AJ361:AJ362" si="2653">T361</f>
        <v>43</v>
      </c>
    </row>
    <row r="362" spans="1:39">
      <c r="A362" s="999">
        <v>45775</v>
      </c>
      <c r="B362" s="164" t="s">
        <v>442</v>
      </c>
      <c r="C362" s="164" t="s">
        <v>111</v>
      </c>
      <c r="D362" s="162" t="s">
        <v>560</v>
      </c>
      <c r="E362" s="969" t="s">
        <v>282</v>
      </c>
      <c r="F362" s="1000">
        <v>122337</v>
      </c>
      <c r="G362" s="1000"/>
      <c r="H362" s="1000">
        <v>122352</v>
      </c>
      <c r="I362" s="1000"/>
      <c r="J362" s="971">
        <f t="shared" si="2641"/>
        <v>15</v>
      </c>
      <c r="K362" s="1000">
        <v>122352</v>
      </c>
      <c r="L362" s="541">
        <f t="shared" si="2642"/>
        <v>0</v>
      </c>
      <c r="M362" s="1000">
        <v>122367</v>
      </c>
      <c r="N362" s="1000"/>
      <c r="O362" s="541">
        <f t="shared" si="2643"/>
        <v>15</v>
      </c>
      <c r="P362" s="541">
        <f t="shared" si="2644"/>
        <v>15</v>
      </c>
      <c r="Q362" s="1000">
        <v>122377</v>
      </c>
      <c r="R362" s="1000"/>
      <c r="S362" s="971">
        <f t="shared" si="2645"/>
        <v>10</v>
      </c>
      <c r="T362" s="542">
        <f t="shared" si="2646"/>
        <v>40</v>
      </c>
      <c r="U362" s="542"/>
      <c r="V362" s="541">
        <f t="shared" si="2647"/>
        <v>15</v>
      </c>
      <c r="W362" s="543">
        <f t="shared" si="2648"/>
        <v>25</v>
      </c>
      <c r="X362" s="972" t="s">
        <v>553</v>
      </c>
      <c r="Y362" s="972" t="s">
        <v>554</v>
      </c>
      <c r="Z362" s="972" t="s">
        <v>29</v>
      </c>
      <c r="AA362" s="972">
        <v>2023</v>
      </c>
      <c r="AB362" s="968" t="s">
        <v>30</v>
      </c>
      <c r="AC362" s="1001">
        <v>11</v>
      </c>
      <c r="AD362" s="974">
        <f t="shared" si="2649"/>
        <v>3.6363636363636362</v>
      </c>
      <c r="AE362" s="975">
        <v>23.45</v>
      </c>
      <c r="AF362" s="976">
        <f t="shared" si="2650"/>
        <v>85.272727272727266</v>
      </c>
      <c r="AG362" s="1030" t="s">
        <v>128</v>
      </c>
      <c r="AH362" s="1007">
        <f t="shared" si="2651"/>
        <v>85.272727272727266</v>
      </c>
      <c r="AI362" s="978">
        <f t="shared" si="2652"/>
        <v>3.6363636363636362</v>
      </c>
      <c r="AJ362" s="978">
        <f t="shared" si="2653"/>
        <v>40</v>
      </c>
    </row>
    <row r="363" spans="1:39">
      <c r="A363" s="999">
        <v>45775</v>
      </c>
      <c r="B363" s="164" t="s">
        <v>442</v>
      </c>
      <c r="C363" s="164" t="s">
        <v>111</v>
      </c>
      <c r="D363" s="162" t="s">
        <v>576</v>
      </c>
      <c r="E363" s="969" t="s">
        <v>283</v>
      </c>
      <c r="F363" s="1000">
        <v>122377</v>
      </c>
      <c r="G363" s="1000"/>
      <c r="H363" s="1000">
        <v>122387</v>
      </c>
      <c r="I363" s="1000"/>
      <c r="J363" s="971">
        <f t="shared" ref="J363" si="2654">H363-F363</f>
        <v>10</v>
      </c>
      <c r="K363" s="1000">
        <v>122387</v>
      </c>
      <c r="L363" s="541">
        <f t="shared" ref="L363" si="2655">K363-H363</f>
        <v>0</v>
      </c>
      <c r="M363" s="1000">
        <v>122402</v>
      </c>
      <c r="N363" s="1000"/>
      <c r="O363" s="541">
        <f t="shared" ref="O363" si="2656">M363-K363</f>
        <v>15</v>
      </c>
      <c r="P363" s="541">
        <f t="shared" ref="P363" si="2657">M363-H363</f>
        <v>15</v>
      </c>
      <c r="Q363" s="1000">
        <v>122418</v>
      </c>
      <c r="R363" s="1000"/>
      <c r="S363" s="971">
        <f t="shared" ref="S363" si="2658">Q363-M363</f>
        <v>16</v>
      </c>
      <c r="T363" s="542">
        <f t="shared" ref="T363" si="2659">Q363-F363</f>
        <v>41</v>
      </c>
      <c r="U363" s="542"/>
      <c r="V363" s="541">
        <f t="shared" ref="V363" si="2660">P363</f>
        <v>15</v>
      </c>
      <c r="W363" s="543">
        <f t="shared" ref="W363" si="2661">T363-V363</f>
        <v>26</v>
      </c>
      <c r="X363" s="972" t="s">
        <v>553</v>
      </c>
      <c r="Y363" s="972" t="s">
        <v>554</v>
      </c>
      <c r="Z363" s="972" t="s">
        <v>29</v>
      </c>
      <c r="AA363" s="972">
        <v>2023</v>
      </c>
      <c r="AB363" s="968" t="s">
        <v>30</v>
      </c>
      <c r="AC363" s="1001">
        <v>11</v>
      </c>
      <c r="AD363" s="974">
        <f t="shared" ref="AD363" si="2662">T363/AC363</f>
        <v>3.7272727272727271</v>
      </c>
      <c r="AE363" s="975">
        <v>23.45</v>
      </c>
      <c r="AF363" s="976">
        <f t="shared" ref="AF363" si="2663">AD363*AE363</f>
        <v>87.404545454545442</v>
      </c>
      <c r="AG363" s="1030" t="s">
        <v>128</v>
      </c>
      <c r="AH363" s="1007">
        <f t="shared" ref="AH363" si="2664">AF363</f>
        <v>87.404545454545442</v>
      </c>
      <c r="AI363" s="978">
        <f t="shared" ref="AI363" si="2665">AD363</f>
        <v>3.7272727272727271</v>
      </c>
      <c r="AJ363" s="978">
        <f t="shared" ref="AJ363" si="2666">T363</f>
        <v>41</v>
      </c>
    </row>
    <row r="364" spans="1:39">
      <c r="A364" s="999">
        <v>45776</v>
      </c>
      <c r="B364" s="164" t="s">
        <v>442</v>
      </c>
      <c r="C364" s="164" t="s">
        <v>111</v>
      </c>
      <c r="D364" s="162" t="s">
        <v>560</v>
      </c>
      <c r="E364" s="969" t="s">
        <v>282</v>
      </c>
      <c r="F364" s="1000">
        <v>122418</v>
      </c>
      <c r="G364" s="1000"/>
      <c r="H364" s="1000">
        <v>122433</v>
      </c>
      <c r="I364" s="1000"/>
      <c r="J364" s="971">
        <f t="shared" ref="J364" si="2667">H364-F364</f>
        <v>15</v>
      </c>
      <c r="K364" s="1000">
        <v>122433</v>
      </c>
      <c r="L364" s="541">
        <f t="shared" ref="L364" si="2668">K364-H364</f>
        <v>0</v>
      </c>
      <c r="M364" s="1000">
        <v>122448</v>
      </c>
      <c r="N364" s="1000"/>
      <c r="O364" s="541">
        <f t="shared" ref="O364" si="2669">M364-K364</f>
        <v>15</v>
      </c>
      <c r="P364" s="541">
        <f t="shared" ref="P364" si="2670">M364-H364</f>
        <v>15</v>
      </c>
      <c r="Q364" s="1000">
        <v>122458</v>
      </c>
      <c r="R364" s="1000"/>
      <c r="S364" s="971">
        <f t="shared" ref="S364" si="2671">Q364-M364</f>
        <v>10</v>
      </c>
      <c r="T364" s="542">
        <f t="shared" ref="T364" si="2672">Q364-F364</f>
        <v>40</v>
      </c>
      <c r="U364" s="542"/>
      <c r="V364" s="541">
        <f t="shared" ref="V364" si="2673">P364</f>
        <v>15</v>
      </c>
      <c r="W364" s="543">
        <f t="shared" ref="W364" si="2674">T364-V364</f>
        <v>25</v>
      </c>
      <c r="X364" s="972" t="s">
        <v>553</v>
      </c>
      <c r="Y364" s="972" t="s">
        <v>554</v>
      </c>
      <c r="Z364" s="972" t="s">
        <v>29</v>
      </c>
      <c r="AA364" s="972">
        <v>2023</v>
      </c>
      <c r="AB364" s="968" t="s">
        <v>30</v>
      </c>
      <c r="AC364" s="1001">
        <v>11</v>
      </c>
      <c r="AD364" s="974">
        <f t="shared" ref="AD364" si="2675">T364/AC364</f>
        <v>3.6363636363636362</v>
      </c>
      <c r="AE364" s="975">
        <v>23.45</v>
      </c>
      <c r="AF364" s="976">
        <f t="shared" ref="AF364" si="2676">AD364*AE364</f>
        <v>85.272727272727266</v>
      </c>
      <c r="AG364" s="1030" t="s">
        <v>128</v>
      </c>
      <c r="AH364" s="1007">
        <f t="shared" ref="AH364" si="2677">AF364</f>
        <v>85.272727272727266</v>
      </c>
      <c r="AI364" s="978">
        <f t="shared" ref="AI364" si="2678">AD364</f>
        <v>3.6363636363636362</v>
      </c>
      <c r="AJ364" s="978">
        <f t="shared" ref="AJ364" si="2679">T364</f>
        <v>40</v>
      </c>
    </row>
    <row r="365" spans="1:39">
      <c r="A365" s="999">
        <v>45776</v>
      </c>
      <c r="B365" s="164" t="s">
        <v>442</v>
      </c>
      <c r="C365" s="164" t="s">
        <v>111</v>
      </c>
      <c r="D365" s="162" t="s">
        <v>576</v>
      </c>
      <c r="E365" s="969" t="s">
        <v>283</v>
      </c>
      <c r="F365" s="1000">
        <v>122458</v>
      </c>
      <c r="G365" s="1000"/>
      <c r="H365" s="1000">
        <v>122468</v>
      </c>
      <c r="I365" s="1000"/>
      <c r="J365" s="971">
        <f t="shared" ref="J365" si="2680">H365-F365</f>
        <v>10</v>
      </c>
      <c r="K365" s="1000">
        <v>122468</v>
      </c>
      <c r="L365" s="541">
        <f t="shared" ref="L365" si="2681">K365-H365</f>
        <v>0</v>
      </c>
      <c r="M365" s="1000">
        <v>122483</v>
      </c>
      <c r="N365" s="1000"/>
      <c r="O365" s="541">
        <f t="shared" ref="O365" si="2682">M365-K365</f>
        <v>15</v>
      </c>
      <c r="P365" s="541">
        <f t="shared" ref="P365" si="2683">M365-H365</f>
        <v>15</v>
      </c>
      <c r="Q365" s="1000">
        <v>122498</v>
      </c>
      <c r="R365" s="1000"/>
      <c r="S365" s="971">
        <f t="shared" ref="S365" si="2684">Q365-M365</f>
        <v>15</v>
      </c>
      <c r="T365" s="542">
        <f t="shared" ref="T365" si="2685">Q365-F365</f>
        <v>40</v>
      </c>
      <c r="U365" s="542"/>
      <c r="V365" s="541">
        <f t="shared" ref="V365" si="2686">P365</f>
        <v>15</v>
      </c>
      <c r="W365" s="543">
        <f t="shared" ref="W365" si="2687">T365-V365</f>
        <v>25</v>
      </c>
      <c r="X365" s="972" t="s">
        <v>553</v>
      </c>
      <c r="Y365" s="972" t="s">
        <v>554</v>
      </c>
      <c r="Z365" s="972" t="s">
        <v>29</v>
      </c>
      <c r="AA365" s="972">
        <v>2023</v>
      </c>
      <c r="AB365" s="968" t="s">
        <v>30</v>
      </c>
      <c r="AC365" s="1001">
        <v>11</v>
      </c>
      <c r="AD365" s="974">
        <f t="shared" ref="AD365" si="2688">T365/AC365</f>
        <v>3.6363636363636362</v>
      </c>
      <c r="AE365" s="975">
        <v>23.45</v>
      </c>
      <c r="AF365" s="976">
        <f t="shared" ref="AF365" si="2689">AD365*AE365</f>
        <v>85.272727272727266</v>
      </c>
      <c r="AG365" s="1030" t="s">
        <v>128</v>
      </c>
      <c r="AH365" s="1007">
        <f t="shared" ref="AH365" si="2690">AF365</f>
        <v>85.272727272727266</v>
      </c>
      <c r="AI365" s="978">
        <f t="shared" ref="AI365" si="2691">AD365</f>
        <v>3.6363636363636362</v>
      </c>
      <c r="AJ365" s="978">
        <f t="shared" ref="AJ365" si="2692">T365</f>
        <v>40</v>
      </c>
    </row>
    <row r="366" spans="1:39">
      <c r="A366" s="999">
        <v>45777</v>
      </c>
      <c r="B366" s="164" t="s">
        <v>442</v>
      </c>
      <c r="C366" s="164" t="s">
        <v>111</v>
      </c>
      <c r="D366" s="162" t="s">
        <v>560</v>
      </c>
      <c r="E366" s="969" t="s">
        <v>282</v>
      </c>
      <c r="F366" s="1000">
        <v>122498</v>
      </c>
      <c r="G366" s="1000"/>
      <c r="H366" s="1000">
        <v>122513</v>
      </c>
      <c r="I366" s="1000"/>
      <c r="J366" s="971">
        <f t="shared" ref="J366" si="2693">H366-F366</f>
        <v>15</v>
      </c>
      <c r="K366" s="1000">
        <v>122513</v>
      </c>
      <c r="L366" s="541">
        <f t="shared" ref="L366" si="2694">K366-H366</f>
        <v>0</v>
      </c>
      <c r="M366" s="1000">
        <v>122528</v>
      </c>
      <c r="N366" s="1000"/>
      <c r="O366" s="541">
        <f t="shared" ref="O366" si="2695">M366-K366</f>
        <v>15</v>
      </c>
      <c r="P366" s="541">
        <f t="shared" ref="P366" si="2696">M366-H366</f>
        <v>15</v>
      </c>
      <c r="Q366" s="1000">
        <v>122538</v>
      </c>
      <c r="R366" s="1000"/>
      <c r="S366" s="971">
        <f t="shared" ref="S366" si="2697">Q366-M366</f>
        <v>10</v>
      </c>
      <c r="T366" s="542">
        <f t="shared" ref="T366" si="2698">Q366-F366</f>
        <v>40</v>
      </c>
      <c r="U366" s="542"/>
      <c r="V366" s="541">
        <f t="shared" ref="V366" si="2699">P366</f>
        <v>15</v>
      </c>
      <c r="W366" s="543">
        <f t="shared" ref="W366" si="2700">T366-V366</f>
        <v>25</v>
      </c>
      <c r="X366" s="972" t="s">
        <v>553</v>
      </c>
      <c r="Y366" s="972" t="s">
        <v>554</v>
      </c>
      <c r="Z366" s="972" t="s">
        <v>29</v>
      </c>
      <c r="AA366" s="972">
        <v>2023</v>
      </c>
      <c r="AB366" s="968" t="s">
        <v>30</v>
      </c>
      <c r="AC366" s="1001">
        <v>11</v>
      </c>
      <c r="AD366" s="974">
        <f t="shared" ref="AD366" si="2701">T366/AC366</f>
        <v>3.6363636363636362</v>
      </c>
      <c r="AE366" s="975">
        <v>23.45</v>
      </c>
      <c r="AF366" s="976">
        <f t="shared" ref="AF366" si="2702">AD366*AE366</f>
        <v>85.272727272727266</v>
      </c>
      <c r="AG366" s="1030" t="s">
        <v>128</v>
      </c>
      <c r="AH366" s="1007">
        <f t="shared" ref="AH366" si="2703">AF366</f>
        <v>85.272727272727266</v>
      </c>
      <c r="AI366" s="978">
        <f t="shared" ref="AI366" si="2704">AD366</f>
        <v>3.6363636363636362</v>
      </c>
      <c r="AJ366" s="978">
        <f t="shared" ref="AJ366" si="2705">T366</f>
        <v>40</v>
      </c>
    </row>
    <row r="367" spans="1:39">
      <c r="A367" s="999">
        <v>45777</v>
      </c>
      <c r="B367" s="164" t="s">
        <v>442</v>
      </c>
      <c r="C367" s="164" t="s">
        <v>111</v>
      </c>
      <c r="D367" s="162" t="s">
        <v>576</v>
      </c>
      <c r="E367" s="969" t="s">
        <v>283</v>
      </c>
      <c r="F367" s="1000">
        <v>122538</v>
      </c>
      <c r="G367" s="1000"/>
      <c r="H367" s="1000">
        <v>122548</v>
      </c>
      <c r="I367" s="1000"/>
      <c r="J367" s="971">
        <f t="shared" ref="J367" si="2706">H367-F367</f>
        <v>10</v>
      </c>
      <c r="K367" s="1000">
        <v>122548</v>
      </c>
      <c r="L367" s="541">
        <f t="shared" ref="L367" si="2707">K367-H367</f>
        <v>0</v>
      </c>
      <c r="M367" s="1000">
        <v>122563</v>
      </c>
      <c r="N367" s="1000"/>
      <c r="O367" s="541">
        <f t="shared" ref="O367" si="2708">M367-K367</f>
        <v>15</v>
      </c>
      <c r="P367" s="541">
        <f t="shared" ref="P367" si="2709">M367-H367</f>
        <v>15</v>
      </c>
      <c r="Q367" s="1000">
        <v>122578</v>
      </c>
      <c r="R367" s="1000"/>
      <c r="S367" s="971">
        <f t="shared" ref="S367" si="2710">Q367-M367</f>
        <v>15</v>
      </c>
      <c r="T367" s="542">
        <f t="shared" ref="T367" si="2711">Q367-F367</f>
        <v>40</v>
      </c>
      <c r="U367" s="542"/>
      <c r="V367" s="541">
        <f t="shared" ref="V367" si="2712">P367</f>
        <v>15</v>
      </c>
      <c r="W367" s="543">
        <f t="shared" ref="W367" si="2713">T367-V367</f>
        <v>25</v>
      </c>
      <c r="X367" s="972" t="s">
        <v>553</v>
      </c>
      <c r="Y367" s="972" t="s">
        <v>554</v>
      </c>
      <c r="Z367" s="972" t="s">
        <v>29</v>
      </c>
      <c r="AA367" s="972">
        <v>2023</v>
      </c>
      <c r="AB367" s="968" t="s">
        <v>30</v>
      </c>
      <c r="AC367" s="1001">
        <v>11</v>
      </c>
      <c r="AD367" s="974">
        <f t="shared" ref="AD367" si="2714">T367/AC367</f>
        <v>3.6363636363636362</v>
      </c>
      <c r="AE367" s="975">
        <v>23.45</v>
      </c>
      <c r="AF367" s="976">
        <f t="shared" ref="AF367" si="2715">AD367*AE367</f>
        <v>85.272727272727266</v>
      </c>
      <c r="AG367" s="1030" t="s">
        <v>128</v>
      </c>
      <c r="AH367" s="1007">
        <f t="shared" ref="AH367" si="2716">AF367</f>
        <v>85.272727272727266</v>
      </c>
      <c r="AI367" s="978">
        <f t="shared" ref="AI367" si="2717">AD367</f>
        <v>3.6363636363636362</v>
      </c>
      <c r="AJ367" s="978">
        <f t="shared" ref="AJ367" si="2718">T367</f>
        <v>40</v>
      </c>
      <c r="AK367" s="1132" t="s">
        <v>439</v>
      </c>
      <c r="AL367" s="1088" t="s">
        <v>440</v>
      </c>
      <c r="AM367" s="1092" t="s">
        <v>2</v>
      </c>
    </row>
    <row r="368" spans="1:39">
      <c r="A368" s="999">
        <v>45779</v>
      </c>
      <c r="B368" s="164" t="s">
        <v>442</v>
      </c>
      <c r="C368" s="164" t="s">
        <v>111</v>
      </c>
      <c r="D368" s="162" t="s">
        <v>560</v>
      </c>
      <c r="E368" s="969" t="s">
        <v>282</v>
      </c>
      <c r="F368" s="1000">
        <v>122578</v>
      </c>
      <c r="G368" s="1000"/>
      <c r="H368" s="1000">
        <v>122593</v>
      </c>
      <c r="I368" s="1000"/>
      <c r="J368" s="971">
        <f t="shared" ref="J368" si="2719">H368-F368</f>
        <v>15</v>
      </c>
      <c r="K368" s="1000">
        <v>122593</v>
      </c>
      <c r="L368" s="541">
        <f t="shared" ref="L368" si="2720">K368-H368</f>
        <v>0</v>
      </c>
      <c r="M368" s="1000">
        <v>122608</v>
      </c>
      <c r="N368" s="1000"/>
      <c r="O368" s="541">
        <f t="shared" ref="O368" si="2721">M368-K368</f>
        <v>15</v>
      </c>
      <c r="P368" s="541">
        <f t="shared" ref="P368" si="2722">M368-H368</f>
        <v>15</v>
      </c>
      <c r="Q368" s="1000">
        <v>122618</v>
      </c>
      <c r="R368" s="1000"/>
      <c r="S368" s="971">
        <f t="shared" ref="S368" si="2723">Q368-M368</f>
        <v>10</v>
      </c>
      <c r="T368" s="542">
        <f t="shared" ref="T368" si="2724">Q368-F368</f>
        <v>40</v>
      </c>
      <c r="U368" s="542"/>
      <c r="V368" s="541">
        <f t="shared" ref="V368" si="2725">P368</f>
        <v>15</v>
      </c>
      <c r="W368" s="543">
        <f t="shared" ref="W368" si="2726">T368-V368</f>
        <v>25</v>
      </c>
      <c r="X368" s="972" t="s">
        <v>553</v>
      </c>
      <c r="Y368" s="972" t="s">
        <v>554</v>
      </c>
      <c r="Z368" s="972" t="s">
        <v>29</v>
      </c>
      <c r="AA368" s="972">
        <v>2023</v>
      </c>
      <c r="AB368" s="968" t="s">
        <v>30</v>
      </c>
      <c r="AC368" s="1001">
        <v>11</v>
      </c>
      <c r="AD368" s="974">
        <f t="shared" ref="AD368" si="2727">T368/AC368</f>
        <v>3.6363636363636362</v>
      </c>
      <c r="AE368" s="975">
        <v>23.45</v>
      </c>
      <c r="AF368" s="976">
        <f t="shared" ref="AF368" si="2728">AD368*AE368</f>
        <v>85.272727272727266</v>
      </c>
      <c r="AG368" s="1030" t="s">
        <v>128</v>
      </c>
      <c r="AH368" s="1007">
        <f t="shared" ref="AH368" si="2729">AF368</f>
        <v>85.272727272727266</v>
      </c>
      <c r="AI368" s="978">
        <f t="shared" ref="AI368" si="2730">AD368</f>
        <v>3.6363636363636362</v>
      </c>
      <c r="AJ368" s="978">
        <f t="shared" ref="AJ368" si="2731">T368</f>
        <v>40</v>
      </c>
      <c r="AK368" s="1107">
        <f>SUM(AH361:AH368)</f>
        <v>690.70909090909083</v>
      </c>
      <c r="AL368" s="1067">
        <v>700</v>
      </c>
      <c r="AM368" s="1075">
        <v>45779</v>
      </c>
    </row>
    <row r="369" spans="1:39">
      <c r="A369" s="999">
        <v>45779</v>
      </c>
      <c r="B369" s="164" t="s">
        <v>442</v>
      </c>
      <c r="C369" s="164" t="s">
        <v>111</v>
      </c>
      <c r="D369" s="162" t="s">
        <v>576</v>
      </c>
      <c r="E369" s="969" t="s">
        <v>283</v>
      </c>
      <c r="F369" s="1000">
        <v>122618</v>
      </c>
      <c r="G369" s="1000"/>
      <c r="H369" s="1000">
        <v>122628</v>
      </c>
      <c r="I369" s="1000"/>
      <c r="J369" s="971">
        <f t="shared" ref="J369" si="2732">H369-F369</f>
        <v>10</v>
      </c>
      <c r="K369" s="1000">
        <v>122628</v>
      </c>
      <c r="L369" s="541">
        <f t="shared" ref="L369" si="2733">K369-H369</f>
        <v>0</v>
      </c>
      <c r="M369" s="1000">
        <v>122644</v>
      </c>
      <c r="N369" s="1000"/>
      <c r="O369" s="541">
        <f t="shared" ref="O369" si="2734">M369-K369</f>
        <v>16</v>
      </c>
      <c r="P369" s="541">
        <f t="shared" ref="P369" si="2735">M369-H369</f>
        <v>16</v>
      </c>
      <c r="Q369" s="1000">
        <v>122660</v>
      </c>
      <c r="R369" s="1000"/>
      <c r="S369" s="971">
        <f t="shared" ref="S369" si="2736">Q369-M369</f>
        <v>16</v>
      </c>
      <c r="T369" s="542">
        <f t="shared" ref="T369" si="2737">Q369-F369</f>
        <v>42</v>
      </c>
      <c r="U369" s="542"/>
      <c r="V369" s="541">
        <f t="shared" ref="V369" si="2738">P369</f>
        <v>16</v>
      </c>
      <c r="W369" s="543">
        <f t="shared" ref="W369" si="2739">T369-V369</f>
        <v>26</v>
      </c>
      <c r="X369" s="972" t="s">
        <v>553</v>
      </c>
      <c r="Y369" s="972" t="s">
        <v>554</v>
      </c>
      <c r="Z369" s="972" t="s">
        <v>29</v>
      </c>
      <c r="AA369" s="972">
        <v>2023</v>
      </c>
      <c r="AB369" s="968" t="s">
        <v>30</v>
      </c>
      <c r="AC369" s="1001">
        <v>11</v>
      </c>
      <c r="AD369" s="974">
        <f t="shared" ref="AD369" si="2740">T369/AC369</f>
        <v>3.8181818181818183</v>
      </c>
      <c r="AE369" s="975">
        <v>23.45</v>
      </c>
      <c r="AF369" s="976">
        <f t="shared" ref="AF369" si="2741">AD369*AE369</f>
        <v>89.536363636363632</v>
      </c>
      <c r="AG369" s="1030" t="s">
        <v>128</v>
      </c>
      <c r="AH369" s="1007">
        <f t="shared" ref="AH369" si="2742">AF369</f>
        <v>89.536363636363632</v>
      </c>
      <c r="AI369" s="978">
        <f t="shared" ref="AI369" si="2743">AD369</f>
        <v>3.8181818181818183</v>
      </c>
      <c r="AJ369" s="978">
        <f t="shared" ref="AJ369" si="2744">T369</f>
        <v>42</v>
      </c>
    </row>
    <row r="370" spans="1:39">
      <c r="A370" s="999">
        <v>45782</v>
      </c>
      <c r="B370" s="164" t="s">
        <v>442</v>
      </c>
      <c r="C370" s="164" t="s">
        <v>111</v>
      </c>
      <c r="D370" s="162" t="s">
        <v>560</v>
      </c>
      <c r="E370" s="969" t="s">
        <v>282</v>
      </c>
      <c r="F370" s="1000">
        <v>122660</v>
      </c>
      <c r="G370" s="1000"/>
      <c r="H370" s="1000">
        <v>122676</v>
      </c>
      <c r="I370" s="1000"/>
      <c r="J370" s="971">
        <f t="shared" ref="J370" si="2745">H370-F370</f>
        <v>16</v>
      </c>
      <c r="K370" s="1000">
        <v>122676</v>
      </c>
      <c r="L370" s="541">
        <f t="shared" ref="L370" si="2746">K370-H370</f>
        <v>0</v>
      </c>
      <c r="M370" s="1000">
        <v>122691</v>
      </c>
      <c r="N370" s="1000"/>
      <c r="O370" s="541">
        <f t="shared" ref="O370" si="2747">M370-K370</f>
        <v>15</v>
      </c>
      <c r="P370" s="541">
        <f t="shared" ref="P370" si="2748">M370-H370</f>
        <v>15</v>
      </c>
      <c r="Q370" s="1000">
        <v>122701</v>
      </c>
      <c r="R370" s="1000"/>
      <c r="S370" s="971">
        <f t="shared" ref="S370" si="2749">Q370-M370</f>
        <v>10</v>
      </c>
      <c r="T370" s="542">
        <f t="shared" ref="T370" si="2750">Q370-F370</f>
        <v>41</v>
      </c>
      <c r="U370" s="542"/>
      <c r="V370" s="541">
        <f t="shared" ref="V370" si="2751">P370</f>
        <v>15</v>
      </c>
      <c r="W370" s="543">
        <f t="shared" ref="W370" si="2752">T370-V370</f>
        <v>26</v>
      </c>
      <c r="X370" s="972" t="s">
        <v>553</v>
      </c>
      <c r="Y370" s="972" t="s">
        <v>554</v>
      </c>
      <c r="Z370" s="972" t="s">
        <v>29</v>
      </c>
      <c r="AA370" s="972">
        <v>2023</v>
      </c>
      <c r="AB370" s="968" t="s">
        <v>30</v>
      </c>
      <c r="AC370" s="1001">
        <v>11</v>
      </c>
      <c r="AD370" s="974">
        <f t="shared" ref="AD370" si="2753">T370/AC370</f>
        <v>3.7272727272727271</v>
      </c>
      <c r="AE370" s="975">
        <v>23.45</v>
      </c>
      <c r="AF370" s="976">
        <f t="shared" ref="AF370" si="2754">AD370*AE370</f>
        <v>87.404545454545442</v>
      </c>
      <c r="AG370" s="1030" t="s">
        <v>128</v>
      </c>
      <c r="AH370" s="1007">
        <f t="shared" ref="AH370" si="2755">AF370</f>
        <v>87.404545454545442</v>
      </c>
      <c r="AI370" s="978">
        <f t="shared" ref="AI370" si="2756">AD370</f>
        <v>3.7272727272727271</v>
      </c>
      <c r="AJ370" s="978">
        <f t="shared" ref="AJ370" si="2757">T370</f>
        <v>41</v>
      </c>
    </row>
    <row r="371" spans="1:39">
      <c r="A371" s="999">
        <v>45782</v>
      </c>
      <c r="B371" s="164" t="s">
        <v>442</v>
      </c>
      <c r="C371" s="164" t="s">
        <v>111</v>
      </c>
      <c r="D371" s="162" t="s">
        <v>576</v>
      </c>
      <c r="E371" s="969" t="s">
        <v>283</v>
      </c>
      <c r="F371" s="1000">
        <v>122701</v>
      </c>
      <c r="G371" s="1000"/>
      <c r="H371" s="1000">
        <v>122711</v>
      </c>
      <c r="I371" s="1000"/>
      <c r="J371" s="971">
        <f t="shared" ref="J371" si="2758">H371-F371</f>
        <v>10</v>
      </c>
      <c r="K371" s="1000">
        <v>122711</v>
      </c>
      <c r="L371" s="541">
        <f t="shared" ref="L371" si="2759">K371-H371</f>
        <v>0</v>
      </c>
      <c r="M371" s="1000">
        <v>122726</v>
      </c>
      <c r="N371" s="1000"/>
      <c r="O371" s="541">
        <f t="shared" ref="O371" si="2760">M371-K371</f>
        <v>15</v>
      </c>
      <c r="P371" s="541">
        <f t="shared" ref="P371" si="2761">M371-H371</f>
        <v>15</v>
      </c>
      <c r="Q371" s="1000">
        <v>122741</v>
      </c>
      <c r="R371" s="1000"/>
      <c r="S371" s="971">
        <f t="shared" ref="S371" si="2762">Q371-M371</f>
        <v>15</v>
      </c>
      <c r="T371" s="542">
        <f t="shared" ref="T371" si="2763">Q371-F371</f>
        <v>40</v>
      </c>
      <c r="U371" s="542"/>
      <c r="V371" s="541">
        <f t="shared" ref="V371" si="2764">P371</f>
        <v>15</v>
      </c>
      <c r="W371" s="543">
        <f t="shared" ref="W371" si="2765">T371-V371</f>
        <v>25</v>
      </c>
      <c r="X371" s="972" t="s">
        <v>553</v>
      </c>
      <c r="Y371" s="972" t="s">
        <v>554</v>
      </c>
      <c r="Z371" s="972" t="s">
        <v>29</v>
      </c>
      <c r="AA371" s="972">
        <v>2023</v>
      </c>
      <c r="AB371" s="968" t="s">
        <v>30</v>
      </c>
      <c r="AC371" s="1001">
        <v>11</v>
      </c>
      <c r="AD371" s="974">
        <f t="shared" ref="AD371" si="2766">T371/AC371</f>
        <v>3.6363636363636362</v>
      </c>
      <c r="AE371" s="975">
        <v>23.45</v>
      </c>
      <c r="AF371" s="976">
        <f t="shared" ref="AF371" si="2767">AD371*AE371</f>
        <v>85.272727272727266</v>
      </c>
      <c r="AG371" s="1030" t="s">
        <v>128</v>
      </c>
      <c r="AH371" s="1007">
        <f t="shared" ref="AH371" si="2768">AF371</f>
        <v>85.272727272727266</v>
      </c>
      <c r="AI371" s="978">
        <f t="shared" ref="AI371" si="2769">AD371</f>
        <v>3.6363636363636362</v>
      </c>
      <c r="AJ371" s="978">
        <f t="shared" ref="AJ371" si="2770">T371</f>
        <v>40</v>
      </c>
    </row>
    <row r="372" spans="1:39">
      <c r="A372" s="999">
        <v>45783</v>
      </c>
      <c r="B372" s="164" t="s">
        <v>442</v>
      </c>
      <c r="C372" s="164" t="s">
        <v>111</v>
      </c>
      <c r="D372" s="162" t="s">
        <v>560</v>
      </c>
      <c r="E372" s="969" t="s">
        <v>282</v>
      </c>
      <c r="F372" s="1000">
        <v>122741</v>
      </c>
      <c r="G372" s="1000"/>
      <c r="H372" s="1000">
        <v>122756</v>
      </c>
      <c r="I372" s="1000"/>
      <c r="J372" s="971">
        <f t="shared" ref="J372" si="2771">H372-F372</f>
        <v>15</v>
      </c>
      <c r="K372" s="1000">
        <v>122756</v>
      </c>
      <c r="L372" s="541">
        <f t="shared" ref="L372" si="2772">K372-H372</f>
        <v>0</v>
      </c>
      <c r="M372" s="1000">
        <v>122771</v>
      </c>
      <c r="N372" s="1000"/>
      <c r="O372" s="541">
        <f t="shared" ref="O372" si="2773">M372-K372</f>
        <v>15</v>
      </c>
      <c r="P372" s="541">
        <f t="shared" ref="P372" si="2774">M372-H372</f>
        <v>15</v>
      </c>
      <c r="Q372" s="1000">
        <v>122781</v>
      </c>
      <c r="R372" s="1000"/>
      <c r="S372" s="971">
        <f t="shared" ref="S372" si="2775">Q372-M372</f>
        <v>10</v>
      </c>
      <c r="T372" s="542">
        <f t="shared" ref="T372" si="2776">Q372-F372</f>
        <v>40</v>
      </c>
      <c r="U372" s="542"/>
      <c r="V372" s="541">
        <f t="shared" ref="V372" si="2777">P372</f>
        <v>15</v>
      </c>
      <c r="W372" s="543">
        <f t="shared" ref="W372" si="2778">T372-V372</f>
        <v>25</v>
      </c>
      <c r="X372" s="972" t="s">
        <v>553</v>
      </c>
      <c r="Y372" s="972" t="s">
        <v>554</v>
      </c>
      <c r="Z372" s="972" t="s">
        <v>29</v>
      </c>
      <c r="AA372" s="972">
        <v>2023</v>
      </c>
      <c r="AB372" s="968" t="s">
        <v>30</v>
      </c>
      <c r="AC372" s="1001">
        <v>11</v>
      </c>
      <c r="AD372" s="974">
        <f t="shared" ref="AD372" si="2779">T372/AC372</f>
        <v>3.6363636363636362</v>
      </c>
      <c r="AE372" s="975">
        <v>23.45</v>
      </c>
      <c r="AF372" s="976">
        <f t="shared" ref="AF372" si="2780">AD372*AE372</f>
        <v>85.272727272727266</v>
      </c>
      <c r="AG372" s="1030" t="s">
        <v>128</v>
      </c>
      <c r="AH372" s="1007">
        <f t="shared" ref="AH372" si="2781">AF372</f>
        <v>85.272727272727266</v>
      </c>
      <c r="AI372" s="978">
        <f t="shared" ref="AI372" si="2782">AD372</f>
        <v>3.6363636363636362</v>
      </c>
      <c r="AJ372" s="978">
        <f t="shared" ref="AJ372" si="2783">T372</f>
        <v>40</v>
      </c>
    </row>
    <row r="373" spans="1:39">
      <c r="A373" s="999">
        <v>45783</v>
      </c>
      <c r="B373" s="164" t="s">
        <v>442</v>
      </c>
      <c r="C373" s="164" t="s">
        <v>111</v>
      </c>
      <c r="D373" s="162" t="s">
        <v>576</v>
      </c>
      <c r="E373" s="969" t="s">
        <v>283</v>
      </c>
      <c r="F373" s="1000">
        <v>122781</v>
      </c>
      <c r="G373" s="1000"/>
      <c r="H373" s="1000">
        <v>122791</v>
      </c>
      <c r="I373" s="1000"/>
      <c r="J373" s="971">
        <f t="shared" ref="J373" si="2784">H373-F373</f>
        <v>10</v>
      </c>
      <c r="K373" s="1000">
        <v>122791</v>
      </c>
      <c r="L373" s="541">
        <f t="shared" ref="L373" si="2785">K373-H373</f>
        <v>0</v>
      </c>
      <c r="M373" s="1000">
        <v>122808</v>
      </c>
      <c r="N373" s="1000"/>
      <c r="O373" s="541">
        <f t="shared" ref="O373" si="2786">M373-K373</f>
        <v>17</v>
      </c>
      <c r="P373" s="541">
        <f t="shared" ref="P373" si="2787">M373-H373</f>
        <v>17</v>
      </c>
      <c r="Q373" s="1000">
        <v>122825</v>
      </c>
      <c r="R373" s="1000"/>
      <c r="S373" s="971">
        <f t="shared" ref="S373" si="2788">Q373-M373</f>
        <v>17</v>
      </c>
      <c r="T373" s="542">
        <f t="shared" ref="T373" si="2789">Q373-F373</f>
        <v>44</v>
      </c>
      <c r="U373" s="542"/>
      <c r="V373" s="541">
        <f t="shared" ref="V373" si="2790">P373</f>
        <v>17</v>
      </c>
      <c r="W373" s="543">
        <f t="shared" ref="W373" si="2791">T373-V373</f>
        <v>27</v>
      </c>
      <c r="X373" s="972" t="s">
        <v>553</v>
      </c>
      <c r="Y373" s="972" t="s">
        <v>554</v>
      </c>
      <c r="Z373" s="972" t="s">
        <v>29</v>
      </c>
      <c r="AA373" s="972">
        <v>2023</v>
      </c>
      <c r="AB373" s="968" t="s">
        <v>30</v>
      </c>
      <c r="AC373" s="1001">
        <v>11</v>
      </c>
      <c r="AD373" s="974">
        <f t="shared" ref="AD373" si="2792">T373/AC373</f>
        <v>4</v>
      </c>
      <c r="AE373" s="975">
        <v>23.45</v>
      </c>
      <c r="AF373" s="976">
        <f t="shared" ref="AF373" si="2793">AD373*AE373</f>
        <v>93.8</v>
      </c>
      <c r="AG373" s="1030" t="s">
        <v>128</v>
      </c>
      <c r="AH373" s="1007">
        <f t="shared" ref="AH373" si="2794">AF373</f>
        <v>93.8</v>
      </c>
      <c r="AI373" s="978">
        <f t="shared" ref="AI373" si="2795">AD373</f>
        <v>4</v>
      </c>
      <c r="AJ373" s="978">
        <f t="shared" ref="AJ373" si="2796">T373</f>
        <v>44</v>
      </c>
    </row>
    <row r="374" spans="1:39">
      <c r="A374" s="999">
        <v>45784</v>
      </c>
      <c r="B374" s="164" t="s">
        <v>442</v>
      </c>
      <c r="C374" s="164" t="s">
        <v>111</v>
      </c>
      <c r="D374" s="162" t="s">
        <v>560</v>
      </c>
      <c r="E374" s="969" t="s">
        <v>282</v>
      </c>
      <c r="F374" s="1000">
        <v>122825</v>
      </c>
      <c r="G374" s="1000"/>
      <c r="H374" s="1000">
        <v>122839</v>
      </c>
      <c r="I374" s="1000"/>
      <c r="J374" s="971">
        <f t="shared" ref="J374" si="2797">H374-F374</f>
        <v>14</v>
      </c>
      <c r="K374" s="1000">
        <v>122839</v>
      </c>
      <c r="L374" s="541">
        <f t="shared" ref="L374" si="2798">K374-H374</f>
        <v>0</v>
      </c>
      <c r="M374" s="1000">
        <v>122854</v>
      </c>
      <c r="N374" s="1000"/>
      <c r="O374" s="541">
        <f t="shared" ref="O374" si="2799">M374-K374</f>
        <v>15</v>
      </c>
      <c r="P374" s="541">
        <f t="shared" ref="P374" si="2800">M374-H374</f>
        <v>15</v>
      </c>
      <c r="Q374" s="1000">
        <v>122864</v>
      </c>
      <c r="R374" s="1000"/>
      <c r="S374" s="971">
        <f t="shared" ref="S374" si="2801">Q374-M374</f>
        <v>10</v>
      </c>
      <c r="T374" s="542">
        <f t="shared" ref="T374" si="2802">Q374-F374</f>
        <v>39</v>
      </c>
      <c r="U374" s="542"/>
      <c r="V374" s="541">
        <f t="shared" ref="V374" si="2803">P374</f>
        <v>15</v>
      </c>
      <c r="W374" s="543">
        <f t="shared" ref="W374" si="2804">T374-V374</f>
        <v>24</v>
      </c>
      <c r="X374" s="972" t="s">
        <v>553</v>
      </c>
      <c r="Y374" s="972" t="s">
        <v>554</v>
      </c>
      <c r="Z374" s="972" t="s">
        <v>29</v>
      </c>
      <c r="AA374" s="972">
        <v>2023</v>
      </c>
      <c r="AB374" s="968" t="s">
        <v>30</v>
      </c>
      <c r="AC374" s="1001">
        <v>11</v>
      </c>
      <c r="AD374" s="974">
        <f t="shared" ref="AD374" si="2805">T374/AC374</f>
        <v>3.5454545454545454</v>
      </c>
      <c r="AE374" s="975">
        <v>23.45</v>
      </c>
      <c r="AF374" s="976">
        <f t="shared" ref="AF374" si="2806">AD374*AE374</f>
        <v>83.140909090909091</v>
      </c>
      <c r="AG374" s="1030" t="s">
        <v>128</v>
      </c>
      <c r="AH374" s="1007">
        <f t="shared" ref="AH374" si="2807">AF374</f>
        <v>83.140909090909091</v>
      </c>
      <c r="AI374" s="978">
        <f t="shared" ref="AI374" si="2808">AD374</f>
        <v>3.5454545454545454</v>
      </c>
      <c r="AJ374" s="978">
        <f t="shared" ref="AJ374" si="2809">T374</f>
        <v>39</v>
      </c>
    </row>
    <row r="375" spans="1:39">
      <c r="A375" s="999">
        <v>45784</v>
      </c>
      <c r="B375" s="164" t="s">
        <v>442</v>
      </c>
      <c r="C375" s="164" t="s">
        <v>111</v>
      </c>
      <c r="D375" s="162" t="s">
        <v>576</v>
      </c>
      <c r="E375" s="969" t="s">
        <v>283</v>
      </c>
      <c r="F375" s="1000">
        <v>122864</v>
      </c>
      <c r="G375" s="1000"/>
      <c r="H375" s="1000">
        <v>122874</v>
      </c>
      <c r="I375" s="1000"/>
      <c r="J375" s="971">
        <f t="shared" ref="J375" si="2810">H375-F375</f>
        <v>10</v>
      </c>
      <c r="K375" s="1000">
        <v>122874</v>
      </c>
      <c r="L375" s="541">
        <f t="shared" ref="L375" si="2811">K375-H375</f>
        <v>0</v>
      </c>
      <c r="M375" s="1000">
        <v>122889</v>
      </c>
      <c r="N375" s="1000"/>
      <c r="O375" s="541">
        <f t="shared" ref="O375" si="2812">M375-K375</f>
        <v>15</v>
      </c>
      <c r="P375" s="541">
        <f t="shared" ref="P375" si="2813">M375-H375</f>
        <v>15</v>
      </c>
      <c r="Q375" s="1000">
        <v>122905</v>
      </c>
      <c r="R375" s="1000"/>
      <c r="S375" s="971">
        <f t="shared" ref="S375" si="2814">Q375-M375</f>
        <v>16</v>
      </c>
      <c r="T375" s="542">
        <f t="shared" ref="T375" si="2815">Q375-F375</f>
        <v>41</v>
      </c>
      <c r="U375" s="542"/>
      <c r="V375" s="541">
        <f t="shared" ref="V375" si="2816">P375</f>
        <v>15</v>
      </c>
      <c r="W375" s="543">
        <f t="shared" ref="W375" si="2817">T375-V375</f>
        <v>26</v>
      </c>
      <c r="X375" s="972" t="s">
        <v>553</v>
      </c>
      <c r="Y375" s="972" t="s">
        <v>554</v>
      </c>
      <c r="Z375" s="972" t="s">
        <v>29</v>
      </c>
      <c r="AA375" s="972">
        <v>2023</v>
      </c>
      <c r="AB375" s="968" t="s">
        <v>30</v>
      </c>
      <c r="AC375" s="1001">
        <v>11</v>
      </c>
      <c r="AD375" s="974">
        <f t="shared" ref="AD375" si="2818">T375/AC375</f>
        <v>3.7272727272727271</v>
      </c>
      <c r="AE375" s="975">
        <v>23.45</v>
      </c>
      <c r="AF375" s="976">
        <f t="shared" ref="AF375" si="2819">AD375*AE375</f>
        <v>87.404545454545442</v>
      </c>
      <c r="AG375" s="1030" t="s">
        <v>128</v>
      </c>
      <c r="AH375" s="1007">
        <f t="shared" ref="AH375" si="2820">AF375</f>
        <v>87.404545454545442</v>
      </c>
      <c r="AI375" s="978">
        <f t="shared" ref="AI375" si="2821">AD375</f>
        <v>3.7272727272727271</v>
      </c>
      <c r="AJ375" s="978">
        <f t="shared" ref="AJ375" si="2822">T375</f>
        <v>41</v>
      </c>
    </row>
    <row r="376" spans="1:39">
      <c r="A376" s="999">
        <v>45785</v>
      </c>
      <c r="B376" s="164" t="s">
        <v>442</v>
      </c>
      <c r="C376" s="164" t="s">
        <v>111</v>
      </c>
      <c r="D376" s="162" t="s">
        <v>560</v>
      </c>
      <c r="E376" s="969" t="s">
        <v>282</v>
      </c>
      <c r="F376" s="1000">
        <v>122905</v>
      </c>
      <c r="G376" s="1000"/>
      <c r="H376" s="1000">
        <v>122920</v>
      </c>
      <c r="I376" s="1000"/>
      <c r="J376" s="971">
        <f t="shared" ref="J376" si="2823">H376-F376</f>
        <v>15</v>
      </c>
      <c r="K376" s="1000">
        <v>122920</v>
      </c>
      <c r="L376" s="541">
        <f t="shared" ref="L376" si="2824">K376-H376</f>
        <v>0</v>
      </c>
      <c r="M376" s="1000">
        <v>122935</v>
      </c>
      <c r="N376" s="1000"/>
      <c r="O376" s="541">
        <f t="shared" ref="O376" si="2825">M376-K376</f>
        <v>15</v>
      </c>
      <c r="P376" s="541">
        <f t="shared" ref="P376" si="2826">M376-H376</f>
        <v>15</v>
      </c>
      <c r="Q376" s="1000">
        <v>122945</v>
      </c>
      <c r="R376" s="1000"/>
      <c r="S376" s="971">
        <f t="shared" ref="S376" si="2827">Q376-M376</f>
        <v>10</v>
      </c>
      <c r="T376" s="542">
        <f t="shared" ref="T376" si="2828">Q376-F376</f>
        <v>40</v>
      </c>
      <c r="U376" s="542"/>
      <c r="V376" s="541">
        <f t="shared" ref="V376" si="2829">P376</f>
        <v>15</v>
      </c>
      <c r="W376" s="543">
        <f t="shared" ref="W376" si="2830">T376-V376</f>
        <v>25</v>
      </c>
      <c r="X376" s="972" t="s">
        <v>553</v>
      </c>
      <c r="Y376" s="972" t="s">
        <v>554</v>
      </c>
      <c r="Z376" s="972" t="s">
        <v>29</v>
      </c>
      <c r="AA376" s="972">
        <v>2023</v>
      </c>
      <c r="AB376" s="968" t="s">
        <v>30</v>
      </c>
      <c r="AC376" s="1001">
        <v>11</v>
      </c>
      <c r="AD376" s="974">
        <f t="shared" ref="AD376" si="2831">T376/AC376</f>
        <v>3.6363636363636362</v>
      </c>
      <c r="AE376" s="975">
        <v>23.45</v>
      </c>
      <c r="AF376" s="976">
        <f t="shared" ref="AF376" si="2832">AD376*AE376</f>
        <v>85.272727272727266</v>
      </c>
      <c r="AG376" s="1030" t="s">
        <v>128</v>
      </c>
      <c r="AH376" s="1007">
        <f t="shared" ref="AH376" si="2833">AF376</f>
        <v>85.272727272727266</v>
      </c>
      <c r="AI376" s="978">
        <f t="shared" ref="AI376" si="2834">AD376</f>
        <v>3.6363636363636362</v>
      </c>
      <c r="AJ376" s="978">
        <f t="shared" ref="AJ376" si="2835">T376</f>
        <v>40</v>
      </c>
    </row>
    <row r="377" spans="1:39">
      <c r="A377" s="999">
        <v>45785</v>
      </c>
      <c r="B377" s="164" t="s">
        <v>442</v>
      </c>
      <c r="C377" s="164" t="s">
        <v>111</v>
      </c>
      <c r="D377" s="162" t="s">
        <v>576</v>
      </c>
      <c r="E377" s="969" t="s">
        <v>283</v>
      </c>
      <c r="F377" s="1000">
        <v>122945</v>
      </c>
      <c r="G377" s="1000"/>
      <c r="H377" s="1000">
        <v>122955</v>
      </c>
      <c r="I377" s="1000"/>
      <c r="J377" s="971">
        <f t="shared" ref="J377" si="2836">H377-F377</f>
        <v>10</v>
      </c>
      <c r="K377" s="1000">
        <v>122955</v>
      </c>
      <c r="L377" s="541">
        <f t="shared" ref="L377" si="2837">K377-H377</f>
        <v>0</v>
      </c>
      <c r="M377" s="1000">
        <v>122969</v>
      </c>
      <c r="N377" s="1000"/>
      <c r="O377" s="541">
        <f t="shared" ref="O377" si="2838">M377-K377</f>
        <v>14</v>
      </c>
      <c r="P377" s="541">
        <f t="shared" ref="P377" si="2839">M377-H377</f>
        <v>14</v>
      </c>
      <c r="Q377" s="1000">
        <v>122984</v>
      </c>
      <c r="R377" s="1000"/>
      <c r="S377" s="971">
        <f t="shared" ref="S377" si="2840">Q377-M377</f>
        <v>15</v>
      </c>
      <c r="T377" s="542">
        <f t="shared" ref="T377" si="2841">Q377-F377</f>
        <v>39</v>
      </c>
      <c r="U377" s="542"/>
      <c r="V377" s="541">
        <f t="shared" ref="V377" si="2842">P377</f>
        <v>14</v>
      </c>
      <c r="W377" s="543">
        <f t="shared" ref="W377" si="2843">T377-V377</f>
        <v>25</v>
      </c>
      <c r="X377" s="972" t="s">
        <v>553</v>
      </c>
      <c r="Y377" s="972" t="s">
        <v>554</v>
      </c>
      <c r="Z377" s="972" t="s">
        <v>29</v>
      </c>
      <c r="AA377" s="972">
        <v>2023</v>
      </c>
      <c r="AB377" s="968" t="s">
        <v>30</v>
      </c>
      <c r="AC377" s="1001">
        <v>11</v>
      </c>
      <c r="AD377" s="974">
        <f t="shared" ref="AD377" si="2844">T377/AC377</f>
        <v>3.5454545454545454</v>
      </c>
      <c r="AE377" s="975">
        <v>23.45</v>
      </c>
      <c r="AF377" s="976">
        <f t="shared" ref="AF377" si="2845">AD377*AE377</f>
        <v>83.140909090909091</v>
      </c>
      <c r="AG377" s="1030" t="s">
        <v>128</v>
      </c>
      <c r="AH377" s="1007">
        <f t="shared" ref="AH377" si="2846">AF377</f>
        <v>83.140909090909091</v>
      </c>
      <c r="AI377" s="978">
        <f t="shared" ref="AI377" si="2847">AD377</f>
        <v>3.5454545454545454</v>
      </c>
      <c r="AJ377" s="978">
        <f t="shared" ref="AJ377" si="2848">T377</f>
        <v>39</v>
      </c>
      <c r="AK377" s="1132" t="s">
        <v>439</v>
      </c>
      <c r="AL377" s="1088" t="s">
        <v>440</v>
      </c>
      <c r="AM377" s="1092" t="s">
        <v>2</v>
      </c>
    </row>
    <row r="378" spans="1:39">
      <c r="A378" s="999">
        <v>45786</v>
      </c>
      <c r="B378" s="164" t="s">
        <v>442</v>
      </c>
      <c r="C378" s="164" t="s">
        <v>111</v>
      </c>
      <c r="D378" s="162" t="s">
        <v>560</v>
      </c>
      <c r="E378" s="969" t="s">
        <v>282</v>
      </c>
      <c r="F378" s="1000">
        <v>122984</v>
      </c>
      <c r="G378" s="1000"/>
      <c r="H378" s="1000">
        <v>122999</v>
      </c>
      <c r="I378" s="1000"/>
      <c r="J378" s="971">
        <f t="shared" ref="J378" si="2849">H378-F378</f>
        <v>15</v>
      </c>
      <c r="K378" s="1000">
        <v>122999</v>
      </c>
      <c r="L378" s="541">
        <f t="shared" ref="L378" si="2850">K378-H378</f>
        <v>0</v>
      </c>
      <c r="M378" s="1000">
        <v>123015</v>
      </c>
      <c r="N378" s="1000"/>
      <c r="O378" s="541">
        <f t="shared" ref="O378" si="2851">M378-K378</f>
        <v>16</v>
      </c>
      <c r="P378" s="541">
        <f t="shared" ref="P378" si="2852">M378-H378</f>
        <v>16</v>
      </c>
      <c r="Q378" s="1000">
        <v>123026</v>
      </c>
      <c r="R378" s="1000"/>
      <c r="S378" s="971">
        <f t="shared" ref="S378" si="2853">Q378-M378</f>
        <v>11</v>
      </c>
      <c r="T378" s="542">
        <f t="shared" ref="T378" si="2854">Q378-F378</f>
        <v>42</v>
      </c>
      <c r="U378" s="542"/>
      <c r="V378" s="541">
        <f t="shared" ref="V378" si="2855">P378</f>
        <v>16</v>
      </c>
      <c r="W378" s="543">
        <f t="shared" ref="W378" si="2856">T378-V378</f>
        <v>26</v>
      </c>
      <c r="X378" s="972" t="s">
        <v>553</v>
      </c>
      <c r="Y378" s="972" t="s">
        <v>554</v>
      </c>
      <c r="Z378" s="972" t="s">
        <v>29</v>
      </c>
      <c r="AA378" s="972">
        <v>2023</v>
      </c>
      <c r="AB378" s="968" t="s">
        <v>30</v>
      </c>
      <c r="AC378" s="1001">
        <v>11</v>
      </c>
      <c r="AD378" s="974">
        <f t="shared" ref="AD378" si="2857">T378/AC378</f>
        <v>3.8181818181818183</v>
      </c>
      <c r="AE378" s="975">
        <v>23.45</v>
      </c>
      <c r="AF378" s="976">
        <f t="shared" ref="AF378" si="2858">AD378*AE378</f>
        <v>89.536363636363632</v>
      </c>
      <c r="AG378" s="1030" t="s">
        <v>128</v>
      </c>
      <c r="AH378" s="1007">
        <f t="shared" ref="AH378" si="2859">AF378</f>
        <v>89.536363636363632</v>
      </c>
      <c r="AI378" s="978">
        <f t="shared" ref="AI378" si="2860">AD378</f>
        <v>3.8181818181818183</v>
      </c>
      <c r="AJ378" s="978">
        <f t="shared" ref="AJ378" si="2861">T378</f>
        <v>42</v>
      </c>
      <c r="AK378" s="1107">
        <f>SUM(AH369:AH378)</f>
        <v>869.78181818181804</v>
      </c>
      <c r="AL378" s="1067">
        <v>900</v>
      </c>
      <c r="AM378" s="1075">
        <v>45779</v>
      </c>
    </row>
    <row r="379" spans="1:39">
      <c r="A379" s="999">
        <v>45786</v>
      </c>
      <c r="B379" s="164" t="s">
        <v>442</v>
      </c>
      <c r="C379" s="164" t="s">
        <v>111</v>
      </c>
      <c r="D379" s="162" t="s">
        <v>576</v>
      </c>
      <c r="E379" s="969" t="s">
        <v>283</v>
      </c>
      <c r="F379" s="1000">
        <v>123026</v>
      </c>
      <c r="G379" s="1000"/>
      <c r="H379" s="1000">
        <v>123037</v>
      </c>
      <c r="I379" s="1000"/>
      <c r="J379" s="971">
        <f t="shared" ref="J379" si="2862">H379-F379</f>
        <v>11</v>
      </c>
      <c r="K379" s="1000">
        <v>123037</v>
      </c>
      <c r="L379" s="541">
        <f t="shared" ref="L379" si="2863">K379-H379</f>
        <v>0</v>
      </c>
      <c r="M379" s="1000">
        <v>123053</v>
      </c>
      <c r="N379" s="1000"/>
      <c r="O379" s="541">
        <f t="shared" ref="O379" si="2864">M379-K379</f>
        <v>16</v>
      </c>
      <c r="P379" s="541">
        <f t="shared" ref="P379" si="2865">M379-H379</f>
        <v>16</v>
      </c>
      <c r="Q379" s="1000">
        <v>123067</v>
      </c>
      <c r="R379" s="1000"/>
      <c r="S379" s="971">
        <f t="shared" ref="S379" si="2866">Q379-M379</f>
        <v>14</v>
      </c>
      <c r="T379" s="542">
        <f t="shared" ref="T379" si="2867">Q379-F379</f>
        <v>41</v>
      </c>
      <c r="U379" s="542"/>
      <c r="V379" s="541">
        <f t="shared" ref="V379" si="2868">P379</f>
        <v>16</v>
      </c>
      <c r="W379" s="543">
        <f t="shared" ref="W379" si="2869">T379-V379</f>
        <v>25</v>
      </c>
      <c r="X379" s="972" t="s">
        <v>553</v>
      </c>
      <c r="Y379" s="972" t="s">
        <v>554</v>
      </c>
      <c r="Z379" s="972" t="s">
        <v>29</v>
      </c>
      <c r="AA379" s="972">
        <v>2023</v>
      </c>
      <c r="AB379" s="968" t="s">
        <v>30</v>
      </c>
      <c r="AC379" s="1001">
        <v>11</v>
      </c>
      <c r="AD379" s="974">
        <f t="shared" ref="AD379" si="2870">T379/AC379</f>
        <v>3.7272727272727271</v>
      </c>
      <c r="AE379" s="975">
        <v>23.45</v>
      </c>
      <c r="AF379" s="976">
        <f t="shared" ref="AF379" si="2871">AD379*AE379</f>
        <v>87.404545454545442</v>
      </c>
      <c r="AG379" s="1030" t="s">
        <v>128</v>
      </c>
      <c r="AH379" s="1007">
        <f t="shared" ref="AH379" si="2872">AF379</f>
        <v>87.404545454545442</v>
      </c>
      <c r="AI379" s="978">
        <f t="shared" ref="AI379" si="2873">AD379</f>
        <v>3.7272727272727271</v>
      </c>
      <c r="AJ379" s="978">
        <f t="shared" ref="AJ379" si="2874">T379</f>
        <v>41</v>
      </c>
    </row>
    <row r="380" spans="1:39">
      <c r="A380" s="999">
        <v>45789</v>
      </c>
      <c r="B380" s="164" t="s">
        <v>442</v>
      </c>
      <c r="C380" s="164" t="s">
        <v>111</v>
      </c>
      <c r="D380" s="162" t="s">
        <v>560</v>
      </c>
      <c r="E380" s="969" t="s">
        <v>282</v>
      </c>
      <c r="F380" s="1000">
        <v>123067</v>
      </c>
      <c r="G380" s="1000"/>
      <c r="H380" s="1000">
        <v>123082</v>
      </c>
      <c r="I380" s="1000"/>
      <c r="J380" s="971">
        <f t="shared" ref="J380" si="2875">H380-F380</f>
        <v>15</v>
      </c>
      <c r="K380" s="1000">
        <v>123082</v>
      </c>
      <c r="L380" s="541">
        <f t="shared" ref="L380" si="2876">K380-H380</f>
        <v>0</v>
      </c>
      <c r="M380" s="1000">
        <v>123097</v>
      </c>
      <c r="N380" s="1000"/>
      <c r="O380" s="541">
        <f t="shared" ref="O380" si="2877">M380-K380</f>
        <v>15</v>
      </c>
      <c r="P380" s="541">
        <f t="shared" ref="P380" si="2878">M380-H380</f>
        <v>15</v>
      </c>
      <c r="Q380" s="1000">
        <v>123107</v>
      </c>
      <c r="R380" s="1000"/>
      <c r="S380" s="971">
        <f t="shared" ref="S380" si="2879">Q380-M380</f>
        <v>10</v>
      </c>
      <c r="T380" s="542">
        <f t="shared" ref="T380" si="2880">Q380-F380</f>
        <v>40</v>
      </c>
      <c r="U380" s="542"/>
      <c r="V380" s="541">
        <f t="shared" ref="V380" si="2881">P380</f>
        <v>15</v>
      </c>
      <c r="W380" s="543">
        <f t="shared" ref="W380" si="2882">T380-V380</f>
        <v>25</v>
      </c>
      <c r="X380" s="972" t="s">
        <v>553</v>
      </c>
      <c r="Y380" s="972" t="s">
        <v>554</v>
      </c>
      <c r="Z380" s="972" t="s">
        <v>29</v>
      </c>
      <c r="AA380" s="972">
        <v>2023</v>
      </c>
      <c r="AB380" s="968" t="s">
        <v>30</v>
      </c>
      <c r="AC380" s="1001">
        <v>11</v>
      </c>
      <c r="AD380" s="974">
        <f t="shared" ref="AD380" si="2883">T380/AC380</f>
        <v>3.6363636363636362</v>
      </c>
      <c r="AE380" s="975">
        <v>23.45</v>
      </c>
      <c r="AF380" s="976">
        <f t="shared" ref="AF380" si="2884">AD380*AE380</f>
        <v>85.272727272727266</v>
      </c>
      <c r="AG380" s="1030" t="s">
        <v>128</v>
      </c>
      <c r="AH380" s="1007">
        <f t="shared" ref="AH380" si="2885">AF380</f>
        <v>85.272727272727266</v>
      </c>
      <c r="AI380" s="978">
        <f t="shared" ref="AI380" si="2886">AD380</f>
        <v>3.6363636363636362</v>
      </c>
      <c r="AJ380" s="978">
        <f t="shared" ref="AJ380" si="2887">T380</f>
        <v>40</v>
      </c>
    </row>
    <row r="381" spans="1:39">
      <c r="A381" s="999">
        <v>45789</v>
      </c>
      <c r="B381" s="164" t="s">
        <v>442</v>
      </c>
      <c r="C381" s="164" t="s">
        <v>111</v>
      </c>
      <c r="D381" s="162" t="s">
        <v>576</v>
      </c>
      <c r="E381" s="969" t="s">
        <v>283</v>
      </c>
      <c r="F381" s="1000">
        <v>123107</v>
      </c>
      <c r="G381" s="1000"/>
      <c r="H381" s="1000">
        <v>123117</v>
      </c>
      <c r="I381" s="1000"/>
      <c r="J381" s="971">
        <f t="shared" ref="J381" si="2888">H381-F381</f>
        <v>10</v>
      </c>
      <c r="K381" s="1000">
        <v>123117</v>
      </c>
      <c r="L381" s="541">
        <f t="shared" ref="L381" si="2889">K381-H381</f>
        <v>0</v>
      </c>
      <c r="M381" s="1000">
        <v>123132</v>
      </c>
      <c r="N381" s="1000"/>
      <c r="O381" s="541">
        <f t="shared" ref="O381" si="2890">M381-K381</f>
        <v>15</v>
      </c>
      <c r="P381" s="541">
        <f t="shared" ref="P381" si="2891">M381-H381</f>
        <v>15</v>
      </c>
      <c r="Q381" s="1000">
        <v>123147</v>
      </c>
      <c r="R381" s="1000"/>
      <c r="S381" s="971">
        <f t="shared" ref="S381" si="2892">Q381-M381</f>
        <v>15</v>
      </c>
      <c r="T381" s="542">
        <f t="shared" ref="T381" si="2893">Q381-F381</f>
        <v>40</v>
      </c>
      <c r="U381" s="542"/>
      <c r="V381" s="541">
        <f t="shared" ref="V381" si="2894">P381</f>
        <v>15</v>
      </c>
      <c r="W381" s="543">
        <f t="shared" ref="W381" si="2895">T381-V381</f>
        <v>25</v>
      </c>
      <c r="X381" s="972" t="s">
        <v>553</v>
      </c>
      <c r="Y381" s="972" t="s">
        <v>554</v>
      </c>
      <c r="Z381" s="972" t="s">
        <v>29</v>
      </c>
      <c r="AA381" s="972">
        <v>2023</v>
      </c>
      <c r="AB381" s="968" t="s">
        <v>30</v>
      </c>
      <c r="AC381" s="1001">
        <v>11</v>
      </c>
      <c r="AD381" s="974">
        <f t="shared" ref="AD381" si="2896">T381/AC381</f>
        <v>3.6363636363636362</v>
      </c>
      <c r="AE381" s="975">
        <v>23.45</v>
      </c>
      <c r="AF381" s="976">
        <f t="shared" ref="AF381" si="2897">AD381*AE381</f>
        <v>85.272727272727266</v>
      </c>
      <c r="AG381" s="1030" t="s">
        <v>128</v>
      </c>
      <c r="AH381" s="1007">
        <f t="shared" ref="AH381" si="2898">AF381</f>
        <v>85.272727272727266</v>
      </c>
      <c r="AI381" s="978">
        <f t="shared" ref="AI381" si="2899">AD381</f>
        <v>3.6363636363636362</v>
      </c>
      <c r="AJ381" s="978">
        <f t="shared" ref="AJ381" si="2900">T381</f>
        <v>40</v>
      </c>
    </row>
    <row r="382" spans="1:39">
      <c r="A382" s="999">
        <v>45790</v>
      </c>
      <c r="B382" s="164" t="s">
        <v>442</v>
      </c>
      <c r="C382" s="164" t="s">
        <v>111</v>
      </c>
      <c r="D382" s="162" t="s">
        <v>560</v>
      </c>
      <c r="E382" s="969" t="s">
        <v>282</v>
      </c>
      <c r="F382" s="1000">
        <v>123147</v>
      </c>
      <c r="G382" s="1000"/>
      <c r="H382" s="1000">
        <v>123162</v>
      </c>
      <c r="I382" s="1000"/>
      <c r="J382" s="971">
        <f t="shared" ref="J382" si="2901">H382-F382</f>
        <v>15</v>
      </c>
      <c r="K382" s="1000">
        <v>123162</v>
      </c>
      <c r="L382" s="541">
        <f t="shared" ref="L382" si="2902">K382-H382</f>
        <v>0</v>
      </c>
      <c r="M382" s="1000">
        <v>123177</v>
      </c>
      <c r="N382" s="1000"/>
      <c r="O382" s="541">
        <f t="shared" ref="O382" si="2903">M382-K382</f>
        <v>15</v>
      </c>
      <c r="P382" s="541">
        <f t="shared" ref="P382" si="2904">M382-H382</f>
        <v>15</v>
      </c>
      <c r="Q382" s="1000">
        <v>123187</v>
      </c>
      <c r="R382" s="1000"/>
      <c r="S382" s="971">
        <f t="shared" ref="S382" si="2905">Q382-M382</f>
        <v>10</v>
      </c>
      <c r="T382" s="542">
        <f t="shared" ref="T382" si="2906">Q382-F382</f>
        <v>40</v>
      </c>
      <c r="U382" s="542"/>
      <c r="V382" s="541">
        <f t="shared" ref="V382" si="2907">P382</f>
        <v>15</v>
      </c>
      <c r="W382" s="543">
        <f t="shared" ref="W382" si="2908">T382-V382</f>
        <v>25</v>
      </c>
      <c r="X382" s="972" t="s">
        <v>553</v>
      </c>
      <c r="Y382" s="972" t="s">
        <v>554</v>
      </c>
      <c r="Z382" s="972" t="s">
        <v>29</v>
      </c>
      <c r="AA382" s="972">
        <v>2023</v>
      </c>
      <c r="AB382" s="968" t="s">
        <v>30</v>
      </c>
      <c r="AC382" s="1001">
        <v>11</v>
      </c>
      <c r="AD382" s="974">
        <f t="shared" ref="AD382" si="2909">T382/AC382</f>
        <v>3.6363636363636362</v>
      </c>
      <c r="AE382" s="975">
        <v>23.45</v>
      </c>
      <c r="AF382" s="976">
        <f t="shared" ref="AF382" si="2910">AD382*AE382</f>
        <v>85.272727272727266</v>
      </c>
      <c r="AG382" s="1030" t="s">
        <v>128</v>
      </c>
      <c r="AH382" s="1007">
        <f t="shared" ref="AH382" si="2911">AF382</f>
        <v>85.272727272727266</v>
      </c>
      <c r="AI382" s="978">
        <f t="shared" ref="AI382" si="2912">AD382</f>
        <v>3.6363636363636362</v>
      </c>
      <c r="AJ382" s="978">
        <f t="shared" ref="AJ382" si="2913">T382</f>
        <v>40</v>
      </c>
    </row>
    <row r="383" spans="1:39">
      <c r="A383" s="999">
        <v>45790</v>
      </c>
      <c r="B383" s="164" t="s">
        <v>442</v>
      </c>
      <c r="C383" s="164" t="s">
        <v>111</v>
      </c>
      <c r="D383" s="162" t="s">
        <v>576</v>
      </c>
      <c r="E383" s="969" t="s">
        <v>283</v>
      </c>
      <c r="F383" s="1000">
        <v>123187</v>
      </c>
      <c r="G383" s="1000"/>
      <c r="H383" s="1000">
        <v>123197</v>
      </c>
      <c r="I383" s="1000"/>
      <c r="J383" s="971">
        <f t="shared" ref="J383" si="2914">H383-F383</f>
        <v>10</v>
      </c>
      <c r="K383" s="1000">
        <v>123197</v>
      </c>
      <c r="L383" s="541">
        <f t="shared" ref="L383" si="2915">K383-H383</f>
        <v>0</v>
      </c>
      <c r="M383" s="1000">
        <v>123212</v>
      </c>
      <c r="N383" s="1000"/>
      <c r="O383" s="541">
        <f t="shared" ref="O383" si="2916">M383-K383</f>
        <v>15</v>
      </c>
      <c r="P383" s="541">
        <f t="shared" ref="P383" si="2917">M383-H383</f>
        <v>15</v>
      </c>
      <c r="Q383" s="1000">
        <v>123228</v>
      </c>
      <c r="R383" s="1000"/>
      <c r="S383" s="971">
        <f t="shared" ref="S383" si="2918">Q383-M383</f>
        <v>16</v>
      </c>
      <c r="T383" s="542">
        <f t="shared" ref="T383" si="2919">Q383-F383</f>
        <v>41</v>
      </c>
      <c r="U383" s="542"/>
      <c r="V383" s="541">
        <f t="shared" ref="V383" si="2920">P383</f>
        <v>15</v>
      </c>
      <c r="W383" s="543">
        <f t="shared" ref="W383" si="2921">T383-V383</f>
        <v>26</v>
      </c>
      <c r="X383" s="972" t="s">
        <v>553</v>
      </c>
      <c r="Y383" s="972" t="s">
        <v>554</v>
      </c>
      <c r="Z383" s="972" t="s">
        <v>29</v>
      </c>
      <c r="AA383" s="972">
        <v>2023</v>
      </c>
      <c r="AB383" s="968" t="s">
        <v>30</v>
      </c>
      <c r="AC383" s="1001">
        <v>11</v>
      </c>
      <c r="AD383" s="974">
        <f t="shared" ref="AD383" si="2922">T383/AC383</f>
        <v>3.7272727272727271</v>
      </c>
      <c r="AE383" s="975">
        <v>23.45</v>
      </c>
      <c r="AF383" s="976">
        <f t="shared" ref="AF383" si="2923">AD383*AE383</f>
        <v>87.404545454545442</v>
      </c>
      <c r="AG383" s="1030" t="s">
        <v>128</v>
      </c>
      <c r="AH383" s="1007">
        <f t="shared" ref="AH383" si="2924">AF383</f>
        <v>87.404545454545442</v>
      </c>
      <c r="AI383" s="978">
        <f t="shared" ref="AI383" si="2925">AD383</f>
        <v>3.7272727272727271</v>
      </c>
      <c r="AJ383" s="978">
        <f t="shared" ref="AJ383" si="2926">T383</f>
        <v>41</v>
      </c>
    </row>
    <row r="384" spans="1:39">
      <c r="A384" s="999">
        <v>45791</v>
      </c>
      <c r="B384" s="164" t="s">
        <v>442</v>
      </c>
      <c r="C384" s="164" t="s">
        <v>111</v>
      </c>
      <c r="D384" s="162" t="s">
        <v>560</v>
      </c>
      <c r="E384" s="969" t="s">
        <v>282</v>
      </c>
      <c r="F384" s="1000">
        <v>123228</v>
      </c>
      <c r="G384" s="1000"/>
      <c r="H384" s="1000">
        <v>123243</v>
      </c>
      <c r="I384" s="1000"/>
      <c r="J384" s="971">
        <f t="shared" ref="J384" si="2927">H384-F384</f>
        <v>15</v>
      </c>
      <c r="K384" s="1000">
        <v>123243</v>
      </c>
      <c r="L384" s="541">
        <f t="shared" ref="L384" si="2928">K384-H384</f>
        <v>0</v>
      </c>
      <c r="M384" s="1000">
        <v>123258</v>
      </c>
      <c r="N384" s="1000"/>
      <c r="O384" s="541">
        <f t="shared" ref="O384" si="2929">M384-K384</f>
        <v>15</v>
      </c>
      <c r="P384" s="541">
        <f t="shared" ref="P384" si="2930">M384-H384</f>
        <v>15</v>
      </c>
      <c r="Q384" s="1000">
        <v>123268</v>
      </c>
      <c r="R384" s="1000"/>
      <c r="S384" s="971">
        <f t="shared" ref="S384" si="2931">Q384-M384</f>
        <v>10</v>
      </c>
      <c r="T384" s="542">
        <f t="shared" ref="T384" si="2932">Q384-F384</f>
        <v>40</v>
      </c>
      <c r="U384" s="542"/>
      <c r="V384" s="541">
        <f t="shared" ref="V384" si="2933">P384</f>
        <v>15</v>
      </c>
      <c r="W384" s="543">
        <f t="shared" ref="W384" si="2934">T384-V384</f>
        <v>25</v>
      </c>
      <c r="X384" s="972" t="s">
        <v>553</v>
      </c>
      <c r="Y384" s="972" t="s">
        <v>554</v>
      </c>
      <c r="Z384" s="972" t="s">
        <v>29</v>
      </c>
      <c r="AA384" s="972">
        <v>2023</v>
      </c>
      <c r="AB384" s="968" t="s">
        <v>30</v>
      </c>
      <c r="AC384" s="1001">
        <v>11</v>
      </c>
      <c r="AD384" s="974">
        <f t="shared" ref="AD384" si="2935">T384/AC384</f>
        <v>3.6363636363636362</v>
      </c>
      <c r="AE384" s="975">
        <v>23.45</v>
      </c>
      <c r="AF384" s="976">
        <f t="shared" ref="AF384" si="2936">AD384*AE384</f>
        <v>85.272727272727266</v>
      </c>
      <c r="AG384" s="1030" t="s">
        <v>128</v>
      </c>
      <c r="AH384" s="1007">
        <f t="shared" ref="AH384" si="2937">AF384</f>
        <v>85.272727272727266</v>
      </c>
      <c r="AI384" s="978">
        <f t="shared" ref="AI384" si="2938">AD384</f>
        <v>3.6363636363636362</v>
      </c>
      <c r="AJ384" s="978">
        <f t="shared" ref="AJ384" si="2939">T384</f>
        <v>40</v>
      </c>
    </row>
    <row r="385" spans="1:39">
      <c r="A385" s="999">
        <v>45791</v>
      </c>
      <c r="B385" s="164" t="s">
        <v>442</v>
      </c>
      <c r="C385" s="164" t="s">
        <v>111</v>
      </c>
      <c r="D385" s="162" t="s">
        <v>576</v>
      </c>
      <c r="E385" s="969" t="s">
        <v>283</v>
      </c>
      <c r="F385" s="1000">
        <v>123268</v>
      </c>
      <c r="G385" s="1000"/>
      <c r="H385" s="1000">
        <v>123279</v>
      </c>
      <c r="I385" s="1000"/>
      <c r="J385" s="971">
        <f t="shared" ref="J385" si="2940">H385-F385</f>
        <v>11</v>
      </c>
      <c r="K385" s="1000">
        <v>123279</v>
      </c>
      <c r="L385" s="541">
        <f t="shared" ref="L385" si="2941">K385-H385</f>
        <v>0</v>
      </c>
      <c r="M385" s="1000">
        <v>123294</v>
      </c>
      <c r="N385" s="1000"/>
      <c r="O385" s="541">
        <f t="shared" ref="O385" si="2942">M385-K385</f>
        <v>15</v>
      </c>
      <c r="P385" s="541">
        <f t="shared" ref="P385" si="2943">M385-H385</f>
        <v>15</v>
      </c>
      <c r="Q385" s="1000">
        <v>123310</v>
      </c>
      <c r="R385" s="1000"/>
      <c r="S385" s="971">
        <f t="shared" ref="S385" si="2944">Q385-M385</f>
        <v>16</v>
      </c>
      <c r="T385" s="542">
        <f t="shared" ref="T385" si="2945">Q385-F385</f>
        <v>42</v>
      </c>
      <c r="U385" s="542"/>
      <c r="V385" s="541">
        <f t="shared" ref="V385" si="2946">P385</f>
        <v>15</v>
      </c>
      <c r="W385" s="543">
        <f t="shared" ref="W385" si="2947">T385-V385</f>
        <v>27</v>
      </c>
      <c r="X385" s="972" t="s">
        <v>553</v>
      </c>
      <c r="Y385" s="972" t="s">
        <v>554</v>
      </c>
      <c r="Z385" s="972" t="s">
        <v>29</v>
      </c>
      <c r="AA385" s="972">
        <v>2023</v>
      </c>
      <c r="AB385" s="968" t="s">
        <v>30</v>
      </c>
      <c r="AC385" s="1001">
        <v>11</v>
      </c>
      <c r="AD385" s="974">
        <f t="shared" ref="AD385" si="2948">T385/AC385</f>
        <v>3.8181818181818183</v>
      </c>
      <c r="AE385" s="975">
        <v>23.45</v>
      </c>
      <c r="AF385" s="976">
        <f t="shared" ref="AF385" si="2949">AD385*AE385</f>
        <v>89.536363636363632</v>
      </c>
      <c r="AG385" s="1030" t="s">
        <v>128</v>
      </c>
      <c r="AH385" s="1007">
        <f t="shared" ref="AH385" si="2950">AF385</f>
        <v>89.536363636363632</v>
      </c>
      <c r="AI385" s="978">
        <f t="shared" ref="AI385" si="2951">AD385</f>
        <v>3.8181818181818183</v>
      </c>
      <c r="AJ385" s="978">
        <f t="shared" ref="AJ385" si="2952">T385</f>
        <v>42</v>
      </c>
    </row>
    <row r="386" spans="1:39">
      <c r="A386" s="999">
        <v>45792</v>
      </c>
      <c r="B386" s="164" t="s">
        <v>442</v>
      </c>
      <c r="C386" s="164" t="s">
        <v>111</v>
      </c>
      <c r="D386" s="162" t="s">
        <v>560</v>
      </c>
      <c r="E386" s="969" t="s">
        <v>282</v>
      </c>
      <c r="F386" s="1000">
        <v>123310</v>
      </c>
      <c r="G386" s="1000"/>
      <c r="H386" s="1000">
        <v>123325</v>
      </c>
      <c r="I386" s="1000"/>
      <c r="J386" s="971">
        <f t="shared" ref="J386" si="2953">H386-F386</f>
        <v>15</v>
      </c>
      <c r="K386" s="1000">
        <v>123325</v>
      </c>
      <c r="L386" s="541">
        <f t="shared" ref="L386" si="2954">K386-H386</f>
        <v>0</v>
      </c>
      <c r="M386" s="1000">
        <v>123341</v>
      </c>
      <c r="N386" s="1000"/>
      <c r="O386" s="541">
        <f t="shared" ref="O386" si="2955">M386-K386</f>
        <v>16</v>
      </c>
      <c r="P386" s="541">
        <f t="shared" ref="P386" si="2956">M386-H386</f>
        <v>16</v>
      </c>
      <c r="Q386" s="1000">
        <v>123351</v>
      </c>
      <c r="R386" s="1000"/>
      <c r="S386" s="971">
        <f t="shared" ref="S386" si="2957">Q386-M386</f>
        <v>10</v>
      </c>
      <c r="T386" s="542">
        <f t="shared" ref="T386" si="2958">Q386-F386</f>
        <v>41</v>
      </c>
      <c r="U386" s="542"/>
      <c r="V386" s="541">
        <f t="shared" ref="V386" si="2959">P386</f>
        <v>16</v>
      </c>
      <c r="W386" s="543">
        <f t="shared" ref="W386" si="2960">T386-V386</f>
        <v>25</v>
      </c>
      <c r="X386" s="972" t="s">
        <v>553</v>
      </c>
      <c r="Y386" s="972" t="s">
        <v>554</v>
      </c>
      <c r="Z386" s="972" t="s">
        <v>29</v>
      </c>
      <c r="AA386" s="972">
        <v>2023</v>
      </c>
      <c r="AB386" s="968" t="s">
        <v>30</v>
      </c>
      <c r="AC386" s="1001">
        <v>11</v>
      </c>
      <c r="AD386" s="974">
        <f t="shared" ref="AD386" si="2961">T386/AC386</f>
        <v>3.7272727272727271</v>
      </c>
      <c r="AE386" s="975">
        <v>23.45</v>
      </c>
      <c r="AF386" s="976">
        <f t="shared" ref="AF386" si="2962">AD386*AE386</f>
        <v>87.404545454545442</v>
      </c>
      <c r="AG386" s="1030" t="s">
        <v>128</v>
      </c>
      <c r="AH386" s="1007">
        <f t="shared" ref="AH386" si="2963">AF386</f>
        <v>87.404545454545442</v>
      </c>
      <c r="AI386" s="978">
        <f t="shared" ref="AI386" si="2964">AD386</f>
        <v>3.7272727272727271</v>
      </c>
      <c r="AJ386" s="978">
        <f t="shared" ref="AJ386" si="2965">T386</f>
        <v>41</v>
      </c>
    </row>
    <row r="387" spans="1:39">
      <c r="A387" s="999">
        <v>45792</v>
      </c>
      <c r="B387" s="164" t="s">
        <v>442</v>
      </c>
      <c r="C387" s="164" t="s">
        <v>111</v>
      </c>
      <c r="D387" s="162" t="s">
        <v>576</v>
      </c>
      <c r="E387" s="969" t="s">
        <v>283</v>
      </c>
      <c r="F387" s="1000">
        <v>123351</v>
      </c>
      <c r="G387" s="1000"/>
      <c r="H387" s="1000">
        <v>123361</v>
      </c>
      <c r="I387" s="1000"/>
      <c r="J387" s="971">
        <f t="shared" ref="J387" si="2966">H387-F387</f>
        <v>10</v>
      </c>
      <c r="K387" s="1000">
        <v>123361</v>
      </c>
      <c r="L387" s="541">
        <f t="shared" ref="L387" si="2967">K387-H387</f>
        <v>0</v>
      </c>
      <c r="M387" s="1000">
        <v>123376</v>
      </c>
      <c r="N387" s="1000"/>
      <c r="O387" s="541">
        <f t="shared" ref="O387" si="2968">M387-K387</f>
        <v>15</v>
      </c>
      <c r="P387" s="541">
        <f t="shared" ref="P387" si="2969">M387-H387</f>
        <v>15</v>
      </c>
      <c r="Q387" s="1000">
        <v>123391</v>
      </c>
      <c r="R387" s="1000"/>
      <c r="S387" s="971">
        <f t="shared" ref="S387" si="2970">Q387-M387</f>
        <v>15</v>
      </c>
      <c r="T387" s="542">
        <f t="shared" ref="T387" si="2971">Q387-F387</f>
        <v>40</v>
      </c>
      <c r="U387" s="542"/>
      <c r="V387" s="541">
        <f t="shared" ref="V387" si="2972">P387</f>
        <v>15</v>
      </c>
      <c r="W387" s="543">
        <f t="shared" ref="W387" si="2973">T387-V387</f>
        <v>25</v>
      </c>
      <c r="X387" s="972" t="s">
        <v>553</v>
      </c>
      <c r="Y387" s="972" t="s">
        <v>554</v>
      </c>
      <c r="Z387" s="972" t="s">
        <v>29</v>
      </c>
      <c r="AA387" s="972">
        <v>2023</v>
      </c>
      <c r="AB387" s="968" t="s">
        <v>30</v>
      </c>
      <c r="AC387" s="1001">
        <v>11</v>
      </c>
      <c r="AD387" s="974">
        <f t="shared" ref="AD387" si="2974">T387/AC387</f>
        <v>3.6363636363636362</v>
      </c>
      <c r="AE387" s="975">
        <v>23.45</v>
      </c>
      <c r="AF387" s="976">
        <f t="shared" ref="AF387" si="2975">AD387*AE387</f>
        <v>85.272727272727266</v>
      </c>
      <c r="AG387" s="1030" t="s">
        <v>128</v>
      </c>
      <c r="AH387" s="1007">
        <f t="shared" ref="AH387" si="2976">AF387</f>
        <v>85.272727272727266</v>
      </c>
      <c r="AI387" s="978">
        <f t="shared" ref="AI387" si="2977">AD387</f>
        <v>3.6363636363636362</v>
      </c>
      <c r="AJ387" s="978">
        <f t="shared" ref="AJ387" si="2978">T387</f>
        <v>40</v>
      </c>
      <c r="AK387" s="1132" t="s">
        <v>439</v>
      </c>
      <c r="AL387" s="1088" t="s">
        <v>440</v>
      </c>
      <c r="AM387" s="1092" t="s">
        <v>2</v>
      </c>
    </row>
    <row r="388" spans="1:39">
      <c r="A388" s="999">
        <v>45793</v>
      </c>
      <c r="B388" s="164" t="s">
        <v>442</v>
      </c>
      <c r="C388" s="164" t="s">
        <v>111</v>
      </c>
      <c r="D388" s="162" t="s">
        <v>560</v>
      </c>
      <c r="E388" s="969" t="s">
        <v>282</v>
      </c>
      <c r="F388" s="1000">
        <v>123391</v>
      </c>
      <c r="G388" s="1000"/>
      <c r="H388" s="1000">
        <v>123406</v>
      </c>
      <c r="I388" s="1000"/>
      <c r="J388" s="971">
        <f t="shared" ref="J388" si="2979">H388-F388</f>
        <v>15</v>
      </c>
      <c r="K388" s="1000">
        <v>123406</v>
      </c>
      <c r="L388" s="541">
        <f t="shared" ref="L388" si="2980">K388-H388</f>
        <v>0</v>
      </c>
      <c r="M388" s="1000">
        <v>123421</v>
      </c>
      <c r="N388" s="1000"/>
      <c r="O388" s="541">
        <f t="shared" ref="O388" si="2981">M388-K388</f>
        <v>15</v>
      </c>
      <c r="P388" s="541">
        <f t="shared" ref="P388" si="2982">M388-H388</f>
        <v>15</v>
      </c>
      <c r="Q388" s="1000">
        <v>123431</v>
      </c>
      <c r="R388" s="1000"/>
      <c r="S388" s="971">
        <f t="shared" ref="S388" si="2983">Q388-M388</f>
        <v>10</v>
      </c>
      <c r="T388" s="542">
        <f t="shared" ref="T388" si="2984">Q388-F388</f>
        <v>40</v>
      </c>
      <c r="U388" s="542"/>
      <c r="V388" s="541">
        <f t="shared" ref="V388" si="2985">P388</f>
        <v>15</v>
      </c>
      <c r="W388" s="543">
        <f t="shared" ref="W388" si="2986">T388-V388</f>
        <v>25</v>
      </c>
      <c r="X388" s="972" t="s">
        <v>553</v>
      </c>
      <c r="Y388" s="972" t="s">
        <v>554</v>
      </c>
      <c r="Z388" s="972" t="s">
        <v>29</v>
      </c>
      <c r="AA388" s="972">
        <v>2023</v>
      </c>
      <c r="AB388" s="968" t="s">
        <v>30</v>
      </c>
      <c r="AC388" s="1001">
        <v>11</v>
      </c>
      <c r="AD388" s="974">
        <f t="shared" ref="AD388" si="2987">T388/AC388</f>
        <v>3.6363636363636362</v>
      </c>
      <c r="AE388" s="975">
        <v>23.45</v>
      </c>
      <c r="AF388" s="976">
        <f t="shared" ref="AF388" si="2988">AD388*AE388</f>
        <v>85.272727272727266</v>
      </c>
      <c r="AG388" s="1030" t="s">
        <v>128</v>
      </c>
      <c r="AH388" s="1007">
        <f t="shared" ref="AH388" si="2989">AF388</f>
        <v>85.272727272727266</v>
      </c>
      <c r="AI388" s="978">
        <f t="shared" ref="AI388" si="2990">AD388</f>
        <v>3.6363636363636362</v>
      </c>
      <c r="AJ388" s="978">
        <f t="shared" ref="AJ388" si="2991">T388</f>
        <v>40</v>
      </c>
      <c r="AK388" s="1107">
        <f>SUM(AH379:AH388)</f>
        <v>863.38636363636351</v>
      </c>
      <c r="AL388" s="1067">
        <v>900</v>
      </c>
      <c r="AM388" s="1075">
        <v>45793</v>
      </c>
    </row>
    <row r="389" spans="1:39">
      <c r="A389" s="999">
        <v>45793</v>
      </c>
      <c r="B389" s="164" t="s">
        <v>442</v>
      </c>
      <c r="C389" s="164" t="s">
        <v>111</v>
      </c>
      <c r="D389" s="162" t="s">
        <v>576</v>
      </c>
      <c r="E389" s="969" t="s">
        <v>283</v>
      </c>
      <c r="F389" s="1000">
        <v>123431</v>
      </c>
      <c r="G389" s="1000"/>
      <c r="H389" s="1000">
        <v>123441</v>
      </c>
      <c r="I389" s="1000"/>
      <c r="J389" s="971">
        <f t="shared" ref="J389" si="2992">H389-F389</f>
        <v>10</v>
      </c>
      <c r="K389" s="1000">
        <v>123441</v>
      </c>
      <c r="L389" s="541">
        <f t="shared" ref="L389" si="2993">K389-H389</f>
        <v>0</v>
      </c>
      <c r="M389" s="1000">
        <v>123456</v>
      </c>
      <c r="N389" s="1000"/>
      <c r="O389" s="541">
        <f t="shared" ref="O389" si="2994">M389-K389</f>
        <v>15</v>
      </c>
      <c r="P389" s="541">
        <f t="shared" ref="P389" si="2995">M389-H389</f>
        <v>15</v>
      </c>
      <c r="Q389" s="1000">
        <v>123472</v>
      </c>
      <c r="R389" s="1000"/>
      <c r="S389" s="971">
        <f t="shared" ref="S389" si="2996">Q389-M389</f>
        <v>16</v>
      </c>
      <c r="T389" s="542">
        <f t="shared" ref="T389" si="2997">Q389-F389</f>
        <v>41</v>
      </c>
      <c r="U389" s="542"/>
      <c r="V389" s="541">
        <f t="shared" ref="V389" si="2998">P389</f>
        <v>15</v>
      </c>
      <c r="W389" s="543">
        <f t="shared" ref="W389" si="2999">T389-V389</f>
        <v>26</v>
      </c>
      <c r="X389" s="972" t="s">
        <v>553</v>
      </c>
      <c r="Y389" s="972" t="s">
        <v>554</v>
      </c>
      <c r="Z389" s="972" t="s">
        <v>29</v>
      </c>
      <c r="AA389" s="972">
        <v>2023</v>
      </c>
      <c r="AB389" s="968" t="s">
        <v>30</v>
      </c>
      <c r="AC389" s="1001">
        <v>11</v>
      </c>
      <c r="AD389" s="974">
        <f t="shared" ref="AD389" si="3000">T389/AC389</f>
        <v>3.7272727272727271</v>
      </c>
      <c r="AE389" s="975">
        <v>23.45</v>
      </c>
      <c r="AF389" s="976">
        <f t="shared" ref="AF389" si="3001">AD389*AE389</f>
        <v>87.404545454545442</v>
      </c>
      <c r="AG389" s="1030" t="s">
        <v>128</v>
      </c>
      <c r="AH389" s="1007">
        <f t="shared" ref="AH389" si="3002">AF389</f>
        <v>87.404545454545442</v>
      </c>
      <c r="AI389" s="978">
        <f t="shared" ref="AI389" si="3003">AD389</f>
        <v>3.7272727272727271</v>
      </c>
      <c r="AJ389" s="978">
        <f t="shared" ref="AJ389" si="3004">T389</f>
        <v>41</v>
      </c>
    </row>
    <row r="390" spans="1:39">
      <c r="A390" s="999">
        <v>45796</v>
      </c>
      <c r="B390" s="164" t="s">
        <v>442</v>
      </c>
      <c r="C390" s="164" t="s">
        <v>111</v>
      </c>
      <c r="D390" s="162" t="s">
        <v>560</v>
      </c>
      <c r="E390" s="969" t="s">
        <v>282</v>
      </c>
      <c r="F390" s="1000">
        <v>123472</v>
      </c>
      <c r="G390" s="1000"/>
      <c r="H390" s="1000">
        <v>123487</v>
      </c>
      <c r="I390" s="1000"/>
      <c r="J390" s="971">
        <f t="shared" ref="J390" si="3005">H390-F390</f>
        <v>15</v>
      </c>
      <c r="K390" s="1000">
        <v>123487</v>
      </c>
      <c r="L390" s="541">
        <f t="shared" ref="L390" si="3006">K390-H390</f>
        <v>0</v>
      </c>
      <c r="M390" s="1000">
        <v>123502</v>
      </c>
      <c r="N390" s="1000"/>
      <c r="O390" s="541">
        <f t="shared" ref="O390" si="3007">M390-K390</f>
        <v>15</v>
      </c>
      <c r="P390" s="541">
        <f t="shared" ref="P390" si="3008">M390-H390</f>
        <v>15</v>
      </c>
      <c r="Q390" s="1000">
        <v>123512</v>
      </c>
      <c r="R390" s="1000"/>
      <c r="S390" s="971">
        <f t="shared" ref="S390" si="3009">Q390-M390</f>
        <v>10</v>
      </c>
      <c r="T390" s="542">
        <f t="shared" ref="T390" si="3010">Q390-F390</f>
        <v>40</v>
      </c>
      <c r="U390" s="542"/>
      <c r="V390" s="541">
        <f t="shared" ref="V390" si="3011">P390</f>
        <v>15</v>
      </c>
      <c r="W390" s="543">
        <f t="shared" ref="W390" si="3012">T390-V390</f>
        <v>25</v>
      </c>
      <c r="X390" s="972" t="s">
        <v>553</v>
      </c>
      <c r="Y390" s="972" t="s">
        <v>554</v>
      </c>
      <c r="Z390" s="972" t="s">
        <v>29</v>
      </c>
      <c r="AA390" s="972">
        <v>2023</v>
      </c>
      <c r="AB390" s="968" t="s">
        <v>30</v>
      </c>
      <c r="AC390" s="1001">
        <v>11</v>
      </c>
      <c r="AD390" s="974">
        <f t="shared" ref="AD390" si="3013">T390/AC390</f>
        <v>3.6363636363636362</v>
      </c>
      <c r="AE390" s="975">
        <v>23.45</v>
      </c>
      <c r="AF390" s="976">
        <f t="shared" ref="AF390" si="3014">AD390*AE390</f>
        <v>85.272727272727266</v>
      </c>
      <c r="AG390" s="1030" t="s">
        <v>128</v>
      </c>
      <c r="AH390" s="1007">
        <f t="shared" ref="AH390" si="3015">AF390</f>
        <v>85.272727272727266</v>
      </c>
      <c r="AI390" s="978">
        <f t="shared" ref="AI390" si="3016">AD390</f>
        <v>3.6363636363636362</v>
      </c>
      <c r="AJ390" s="978">
        <f t="shared" ref="AJ390" si="3017">T390</f>
        <v>40</v>
      </c>
    </row>
    <row r="391" spans="1:39">
      <c r="A391" s="999">
        <v>45796</v>
      </c>
      <c r="B391" s="164" t="s">
        <v>442</v>
      </c>
      <c r="C391" s="164" t="s">
        <v>111</v>
      </c>
      <c r="D391" s="162" t="s">
        <v>576</v>
      </c>
      <c r="E391" s="969" t="s">
        <v>283</v>
      </c>
      <c r="F391" s="1000">
        <v>123512</v>
      </c>
      <c r="G391" s="1000"/>
      <c r="H391" s="1000">
        <v>123522</v>
      </c>
      <c r="I391" s="1000"/>
      <c r="J391" s="971">
        <f t="shared" ref="J391" si="3018">H391-F391</f>
        <v>10</v>
      </c>
      <c r="K391" s="1000">
        <v>123522</v>
      </c>
      <c r="L391" s="541">
        <f t="shared" ref="L391" si="3019">K391-H391</f>
        <v>0</v>
      </c>
      <c r="M391" s="1000">
        <v>123537</v>
      </c>
      <c r="N391" s="1000"/>
      <c r="O391" s="541">
        <f t="shared" ref="O391" si="3020">M391-K391</f>
        <v>15</v>
      </c>
      <c r="P391" s="541">
        <f t="shared" ref="P391" si="3021">M391-H391</f>
        <v>15</v>
      </c>
      <c r="Q391" s="1000">
        <v>123553</v>
      </c>
      <c r="R391" s="1000"/>
      <c r="S391" s="971">
        <f t="shared" ref="S391" si="3022">Q391-M391</f>
        <v>16</v>
      </c>
      <c r="T391" s="542">
        <f t="shared" ref="T391" si="3023">Q391-F391</f>
        <v>41</v>
      </c>
      <c r="U391" s="542"/>
      <c r="V391" s="541">
        <f t="shared" ref="V391" si="3024">P391</f>
        <v>15</v>
      </c>
      <c r="W391" s="543">
        <f t="shared" ref="W391" si="3025">T391-V391</f>
        <v>26</v>
      </c>
      <c r="X391" s="972" t="s">
        <v>553</v>
      </c>
      <c r="Y391" s="972" t="s">
        <v>554</v>
      </c>
      <c r="Z391" s="972" t="s">
        <v>29</v>
      </c>
      <c r="AA391" s="972">
        <v>2023</v>
      </c>
      <c r="AB391" s="968" t="s">
        <v>30</v>
      </c>
      <c r="AC391" s="1001">
        <v>11</v>
      </c>
      <c r="AD391" s="974">
        <f t="shared" ref="AD391" si="3026">T391/AC391</f>
        <v>3.7272727272727271</v>
      </c>
      <c r="AE391" s="975">
        <v>23.45</v>
      </c>
      <c r="AF391" s="976">
        <f t="shared" ref="AF391" si="3027">AD391*AE391</f>
        <v>87.404545454545442</v>
      </c>
      <c r="AG391" s="1030" t="s">
        <v>128</v>
      </c>
      <c r="AH391" s="1007">
        <f t="shared" ref="AH391" si="3028">AF391</f>
        <v>87.404545454545442</v>
      </c>
      <c r="AI391" s="978">
        <f t="shared" ref="AI391" si="3029">AD391</f>
        <v>3.7272727272727271</v>
      </c>
      <c r="AJ391" s="978">
        <f t="shared" ref="AJ391" si="3030">T391</f>
        <v>41</v>
      </c>
    </row>
    <row r="392" spans="1:39">
      <c r="A392" s="999">
        <v>45797</v>
      </c>
      <c r="B392" s="164" t="s">
        <v>442</v>
      </c>
      <c r="C392" s="164" t="s">
        <v>111</v>
      </c>
      <c r="D392" s="162" t="s">
        <v>560</v>
      </c>
      <c r="E392" s="969" t="s">
        <v>282</v>
      </c>
      <c r="F392" s="1000">
        <v>123553</v>
      </c>
      <c r="G392" s="1000"/>
      <c r="H392" s="1000">
        <v>123568</v>
      </c>
      <c r="I392" s="1000"/>
      <c r="J392" s="971">
        <f t="shared" ref="J392" si="3031">H392-F392</f>
        <v>15</v>
      </c>
      <c r="K392" s="1000">
        <v>123568</v>
      </c>
      <c r="L392" s="541">
        <f t="shared" ref="L392" si="3032">K392-H392</f>
        <v>0</v>
      </c>
      <c r="M392" s="1000">
        <v>123584</v>
      </c>
      <c r="N392" s="1000"/>
      <c r="O392" s="541">
        <f t="shared" ref="O392" si="3033">M392-K392</f>
        <v>16</v>
      </c>
      <c r="P392" s="541">
        <f t="shared" ref="P392" si="3034">M392-H392</f>
        <v>16</v>
      </c>
      <c r="Q392" s="1000">
        <v>123595</v>
      </c>
      <c r="R392" s="1000"/>
      <c r="S392" s="971">
        <f t="shared" ref="S392" si="3035">Q392-M392</f>
        <v>11</v>
      </c>
      <c r="T392" s="542">
        <f t="shared" ref="T392" si="3036">Q392-F392</f>
        <v>42</v>
      </c>
      <c r="U392" s="542"/>
      <c r="V392" s="541">
        <f t="shared" ref="V392" si="3037">P392</f>
        <v>16</v>
      </c>
      <c r="W392" s="543">
        <f t="shared" ref="W392" si="3038">T392-V392</f>
        <v>26</v>
      </c>
      <c r="X392" s="972" t="s">
        <v>553</v>
      </c>
      <c r="Y392" s="972" t="s">
        <v>554</v>
      </c>
      <c r="Z392" s="972" t="s">
        <v>29</v>
      </c>
      <c r="AA392" s="972">
        <v>2023</v>
      </c>
      <c r="AB392" s="968" t="s">
        <v>30</v>
      </c>
      <c r="AC392" s="1001">
        <v>11</v>
      </c>
      <c r="AD392" s="974">
        <f t="shared" ref="AD392" si="3039">T392/AC392</f>
        <v>3.8181818181818183</v>
      </c>
      <c r="AE392" s="975">
        <v>23.45</v>
      </c>
      <c r="AF392" s="976">
        <f t="shared" ref="AF392" si="3040">AD392*AE392</f>
        <v>89.536363636363632</v>
      </c>
      <c r="AG392" s="1030" t="s">
        <v>128</v>
      </c>
      <c r="AH392" s="1007">
        <f t="shared" ref="AH392" si="3041">AF392</f>
        <v>89.536363636363632</v>
      </c>
      <c r="AI392" s="978">
        <f t="shared" ref="AI392" si="3042">AD392</f>
        <v>3.8181818181818183</v>
      </c>
      <c r="AJ392" s="978">
        <f t="shared" ref="AJ392" si="3043">T392</f>
        <v>42</v>
      </c>
    </row>
    <row r="393" spans="1:39">
      <c r="A393" s="999">
        <v>45797</v>
      </c>
      <c r="B393" s="164" t="s">
        <v>442</v>
      </c>
      <c r="C393" s="164" t="s">
        <v>111</v>
      </c>
      <c r="D393" s="162" t="s">
        <v>576</v>
      </c>
      <c r="E393" s="969" t="s">
        <v>283</v>
      </c>
      <c r="F393" s="1000">
        <v>123595</v>
      </c>
      <c r="G393" s="1000"/>
      <c r="H393" s="1000">
        <v>123605</v>
      </c>
      <c r="I393" s="1000"/>
      <c r="J393" s="971">
        <f t="shared" ref="J393" si="3044">H393-F393</f>
        <v>10</v>
      </c>
      <c r="K393" s="1000">
        <v>123605</v>
      </c>
      <c r="L393" s="541">
        <f t="shared" ref="L393" si="3045">K393-H393</f>
        <v>0</v>
      </c>
      <c r="M393" s="1000">
        <v>123621</v>
      </c>
      <c r="N393" s="1000"/>
      <c r="O393" s="541">
        <f t="shared" ref="O393" si="3046">M393-K393</f>
        <v>16</v>
      </c>
      <c r="P393" s="541">
        <f t="shared" ref="P393" si="3047">M393-H393</f>
        <v>16</v>
      </c>
      <c r="Q393" s="1000">
        <v>123638</v>
      </c>
      <c r="R393" s="1000"/>
      <c r="S393" s="971">
        <f t="shared" ref="S393" si="3048">Q393-M393</f>
        <v>17</v>
      </c>
      <c r="T393" s="542">
        <f t="shared" ref="T393" si="3049">Q393-F393</f>
        <v>43</v>
      </c>
      <c r="U393" s="542"/>
      <c r="V393" s="541">
        <f t="shared" ref="V393" si="3050">P393</f>
        <v>16</v>
      </c>
      <c r="W393" s="543">
        <f t="shared" ref="W393" si="3051">T393-V393</f>
        <v>27</v>
      </c>
      <c r="X393" s="972" t="s">
        <v>553</v>
      </c>
      <c r="Y393" s="972" t="s">
        <v>554</v>
      </c>
      <c r="Z393" s="972" t="s">
        <v>29</v>
      </c>
      <c r="AA393" s="972">
        <v>2023</v>
      </c>
      <c r="AB393" s="968" t="s">
        <v>30</v>
      </c>
      <c r="AC393" s="1001">
        <v>11</v>
      </c>
      <c r="AD393" s="974">
        <f t="shared" ref="AD393" si="3052">T393/AC393</f>
        <v>3.9090909090909092</v>
      </c>
      <c r="AE393" s="975">
        <v>23.45</v>
      </c>
      <c r="AF393" s="976">
        <f t="shared" ref="AF393" si="3053">AD393*AE393</f>
        <v>91.668181818181822</v>
      </c>
      <c r="AG393" s="1030" t="s">
        <v>128</v>
      </c>
      <c r="AH393" s="1007">
        <f t="shared" ref="AH393" si="3054">AF393</f>
        <v>91.668181818181822</v>
      </c>
      <c r="AI393" s="978">
        <f t="shared" ref="AI393" si="3055">AD393</f>
        <v>3.9090909090909092</v>
      </c>
      <c r="AJ393" s="978">
        <f t="shared" ref="AJ393" si="3056">T393</f>
        <v>43</v>
      </c>
    </row>
    <row r="394" spans="1:39">
      <c r="A394" s="999">
        <v>45798</v>
      </c>
      <c r="B394" s="164" t="s">
        <v>442</v>
      </c>
      <c r="C394" s="164" t="s">
        <v>111</v>
      </c>
      <c r="D394" s="162" t="s">
        <v>560</v>
      </c>
      <c r="E394" s="969" t="s">
        <v>282</v>
      </c>
      <c r="F394" s="1000">
        <v>123638</v>
      </c>
      <c r="G394" s="1000"/>
      <c r="H394" s="1000">
        <v>123653</v>
      </c>
      <c r="I394" s="1000"/>
      <c r="J394" s="971">
        <f t="shared" ref="J394" si="3057">H394-F394</f>
        <v>15</v>
      </c>
      <c r="K394" s="1000">
        <v>123653</v>
      </c>
      <c r="L394" s="541">
        <f t="shared" ref="L394" si="3058">K394-H394</f>
        <v>0</v>
      </c>
      <c r="M394" s="1000">
        <v>123668</v>
      </c>
      <c r="N394" s="1000"/>
      <c r="O394" s="541">
        <f t="shared" ref="O394" si="3059">M394-K394</f>
        <v>15</v>
      </c>
      <c r="P394" s="541">
        <f t="shared" ref="P394" si="3060">M394-H394</f>
        <v>15</v>
      </c>
      <c r="Q394" s="1000">
        <v>123678</v>
      </c>
      <c r="R394" s="1000"/>
      <c r="S394" s="971">
        <f t="shared" ref="S394" si="3061">Q394-M394</f>
        <v>10</v>
      </c>
      <c r="T394" s="542">
        <f t="shared" ref="T394" si="3062">Q394-F394</f>
        <v>40</v>
      </c>
      <c r="U394" s="542"/>
      <c r="V394" s="541">
        <f t="shared" ref="V394" si="3063">P394</f>
        <v>15</v>
      </c>
      <c r="W394" s="543">
        <f t="shared" ref="W394" si="3064">T394-V394</f>
        <v>25</v>
      </c>
      <c r="X394" s="972" t="s">
        <v>553</v>
      </c>
      <c r="Y394" s="972" t="s">
        <v>554</v>
      </c>
      <c r="Z394" s="972" t="s">
        <v>29</v>
      </c>
      <c r="AA394" s="972">
        <v>2023</v>
      </c>
      <c r="AB394" s="968" t="s">
        <v>30</v>
      </c>
      <c r="AC394" s="1001">
        <v>11</v>
      </c>
      <c r="AD394" s="974">
        <f t="shared" ref="AD394" si="3065">T394/AC394</f>
        <v>3.6363636363636362</v>
      </c>
      <c r="AE394" s="975">
        <v>23.45</v>
      </c>
      <c r="AF394" s="976">
        <f t="shared" ref="AF394" si="3066">AD394*AE394</f>
        <v>85.272727272727266</v>
      </c>
      <c r="AG394" s="1030" t="s">
        <v>128</v>
      </c>
      <c r="AH394" s="1007">
        <f t="shared" ref="AH394" si="3067">AF394</f>
        <v>85.272727272727266</v>
      </c>
      <c r="AI394" s="978">
        <f t="shared" ref="AI394" si="3068">AD394</f>
        <v>3.6363636363636362</v>
      </c>
      <c r="AJ394" s="978">
        <f t="shared" ref="AJ394" si="3069">T394</f>
        <v>40</v>
      </c>
    </row>
    <row r="395" spans="1:39">
      <c r="A395" s="999">
        <v>45798</v>
      </c>
      <c r="B395" s="164" t="s">
        <v>442</v>
      </c>
      <c r="C395" s="164" t="s">
        <v>111</v>
      </c>
      <c r="D395" s="162" t="s">
        <v>576</v>
      </c>
      <c r="E395" s="969" t="s">
        <v>283</v>
      </c>
      <c r="F395" s="1000">
        <v>123678</v>
      </c>
      <c r="G395" s="1000"/>
      <c r="H395" s="1000">
        <v>123688</v>
      </c>
      <c r="I395" s="1000"/>
      <c r="J395" s="971">
        <f t="shared" ref="J395" si="3070">H395-F395</f>
        <v>10</v>
      </c>
      <c r="K395" s="1000">
        <v>123688</v>
      </c>
      <c r="L395" s="541">
        <f t="shared" ref="L395" si="3071">K395-H395</f>
        <v>0</v>
      </c>
      <c r="M395" s="1000">
        <v>123704</v>
      </c>
      <c r="N395" s="1000"/>
      <c r="O395" s="541">
        <f t="shared" ref="O395" si="3072">M395-K395</f>
        <v>16</v>
      </c>
      <c r="P395" s="541">
        <f t="shared" ref="P395" si="3073">M395-H395</f>
        <v>16</v>
      </c>
      <c r="Q395" s="1000">
        <v>123720</v>
      </c>
      <c r="R395" s="1000"/>
      <c r="S395" s="971">
        <f t="shared" ref="S395" si="3074">Q395-M395</f>
        <v>16</v>
      </c>
      <c r="T395" s="542">
        <f t="shared" ref="T395" si="3075">Q395-F395</f>
        <v>42</v>
      </c>
      <c r="U395" s="542"/>
      <c r="V395" s="541">
        <f t="shared" ref="V395" si="3076">P395</f>
        <v>16</v>
      </c>
      <c r="W395" s="543">
        <f t="shared" ref="W395" si="3077">T395-V395</f>
        <v>26</v>
      </c>
      <c r="X395" s="972" t="s">
        <v>553</v>
      </c>
      <c r="Y395" s="972" t="s">
        <v>554</v>
      </c>
      <c r="Z395" s="972" t="s">
        <v>29</v>
      </c>
      <c r="AA395" s="972">
        <v>2023</v>
      </c>
      <c r="AB395" s="968" t="s">
        <v>30</v>
      </c>
      <c r="AC395" s="1001">
        <v>11</v>
      </c>
      <c r="AD395" s="974">
        <f t="shared" ref="AD395" si="3078">T395/AC395</f>
        <v>3.8181818181818183</v>
      </c>
      <c r="AE395" s="975">
        <v>23.45</v>
      </c>
      <c r="AF395" s="976">
        <f t="shared" ref="AF395" si="3079">AD395*AE395</f>
        <v>89.536363636363632</v>
      </c>
      <c r="AG395" s="1030" t="s">
        <v>128</v>
      </c>
      <c r="AH395" s="1007">
        <f t="shared" ref="AH395" si="3080">AF395</f>
        <v>89.536363636363632</v>
      </c>
      <c r="AI395" s="978">
        <f t="shared" ref="AI395" si="3081">AD395</f>
        <v>3.8181818181818183</v>
      </c>
      <c r="AJ395" s="978">
        <f t="shared" ref="AJ395" si="3082">T395</f>
        <v>42</v>
      </c>
    </row>
    <row r="396" spans="1:39">
      <c r="A396" s="999">
        <v>45799</v>
      </c>
      <c r="B396" s="164" t="s">
        <v>442</v>
      </c>
      <c r="C396" s="164" t="s">
        <v>111</v>
      </c>
      <c r="D396" s="162" t="s">
        <v>560</v>
      </c>
      <c r="E396" s="969" t="s">
        <v>282</v>
      </c>
      <c r="F396" s="1000">
        <v>123720</v>
      </c>
      <c r="G396" s="1000"/>
      <c r="H396" s="1000">
        <v>123736</v>
      </c>
      <c r="I396" s="1000"/>
      <c r="J396" s="971">
        <f t="shared" ref="J396" si="3083">H396-F396</f>
        <v>16</v>
      </c>
      <c r="K396" s="1000">
        <v>123736</v>
      </c>
      <c r="L396" s="541">
        <f t="shared" ref="L396" si="3084">K396-H396</f>
        <v>0</v>
      </c>
      <c r="M396" s="1000">
        <v>123752</v>
      </c>
      <c r="N396" s="1000"/>
      <c r="O396" s="541">
        <f t="shared" ref="O396" si="3085">M396-K396</f>
        <v>16</v>
      </c>
      <c r="P396" s="541">
        <f t="shared" ref="P396" si="3086">M396-H396</f>
        <v>16</v>
      </c>
      <c r="Q396" s="1000">
        <v>123762</v>
      </c>
      <c r="R396" s="1000"/>
      <c r="S396" s="971">
        <f t="shared" ref="S396" si="3087">Q396-M396</f>
        <v>10</v>
      </c>
      <c r="T396" s="542">
        <f t="shared" ref="T396" si="3088">Q396-F396</f>
        <v>42</v>
      </c>
      <c r="U396" s="542"/>
      <c r="V396" s="541">
        <f t="shared" ref="V396" si="3089">P396</f>
        <v>16</v>
      </c>
      <c r="W396" s="543">
        <f t="shared" ref="W396" si="3090">T396-V396</f>
        <v>26</v>
      </c>
      <c r="X396" s="972" t="s">
        <v>553</v>
      </c>
      <c r="Y396" s="972" t="s">
        <v>554</v>
      </c>
      <c r="Z396" s="972" t="s">
        <v>29</v>
      </c>
      <c r="AA396" s="972">
        <v>2023</v>
      </c>
      <c r="AB396" s="968" t="s">
        <v>30</v>
      </c>
      <c r="AC396" s="1001">
        <v>11</v>
      </c>
      <c r="AD396" s="974">
        <f t="shared" ref="AD396" si="3091">T396/AC396</f>
        <v>3.8181818181818183</v>
      </c>
      <c r="AE396" s="975">
        <v>23.45</v>
      </c>
      <c r="AF396" s="976">
        <f t="shared" ref="AF396" si="3092">AD396*AE396</f>
        <v>89.536363636363632</v>
      </c>
      <c r="AG396" s="1030" t="s">
        <v>128</v>
      </c>
      <c r="AH396" s="1007">
        <f t="shared" ref="AH396" si="3093">AF396</f>
        <v>89.536363636363632</v>
      </c>
      <c r="AI396" s="978">
        <f t="shared" ref="AI396" si="3094">AD396</f>
        <v>3.8181818181818183</v>
      </c>
      <c r="AJ396" s="978">
        <f t="shared" ref="AJ396" si="3095">T396</f>
        <v>42</v>
      </c>
    </row>
    <row r="397" spans="1:39">
      <c r="A397" s="999">
        <v>45799</v>
      </c>
      <c r="B397" s="164" t="s">
        <v>442</v>
      </c>
      <c r="C397" s="164" t="s">
        <v>111</v>
      </c>
      <c r="D397" s="162" t="s">
        <v>576</v>
      </c>
      <c r="E397" s="969" t="s">
        <v>283</v>
      </c>
      <c r="F397" s="1000">
        <v>123762</v>
      </c>
      <c r="G397" s="1000"/>
      <c r="H397" s="1000">
        <v>123772</v>
      </c>
      <c r="I397" s="1000"/>
      <c r="J397" s="971">
        <f t="shared" ref="J397" si="3096">H397-F397</f>
        <v>10</v>
      </c>
      <c r="K397" s="1000">
        <v>123772</v>
      </c>
      <c r="L397" s="541">
        <f t="shared" ref="L397" si="3097">K397-H397</f>
        <v>0</v>
      </c>
      <c r="M397" s="1000">
        <v>123787</v>
      </c>
      <c r="N397" s="1000"/>
      <c r="O397" s="541">
        <f t="shared" ref="O397" si="3098">M397-K397</f>
        <v>15</v>
      </c>
      <c r="P397" s="541">
        <f t="shared" ref="P397" si="3099">M397-H397</f>
        <v>15</v>
      </c>
      <c r="Q397" s="1000">
        <v>123803</v>
      </c>
      <c r="R397" s="1000"/>
      <c r="S397" s="971">
        <f t="shared" ref="S397" si="3100">Q397-M397</f>
        <v>16</v>
      </c>
      <c r="T397" s="542">
        <f t="shared" ref="T397" si="3101">Q397-F397</f>
        <v>41</v>
      </c>
      <c r="U397" s="542"/>
      <c r="V397" s="541">
        <f t="shared" ref="V397" si="3102">P397</f>
        <v>15</v>
      </c>
      <c r="W397" s="543">
        <f t="shared" ref="W397" si="3103">T397-V397</f>
        <v>26</v>
      </c>
      <c r="X397" s="972" t="s">
        <v>553</v>
      </c>
      <c r="Y397" s="972" t="s">
        <v>554</v>
      </c>
      <c r="Z397" s="972" t="s">
        <v>29</v>
      </c>
      <c r="AA397" s="972">
        <v>2023</v>
      </c>
      <c r="AB397" s="968" t="s">
        <v>30</v>
      </c>
      <c r="AC397" s="1001">
        <v>11</v>
      </c>
      <c r="AD397" s="974">
        <f t="shared" ref="AD397" si="3104">T397/AC397</f>
        <v>3.7272727272727271</v>
      </c>
      <c r="AE397" s="975">
        <v>23.45</v>
      </c>
      <c r="AF397" s="976">
        <f t="shared" ref="AF397" si="3105">AD397*AE397</f>
        <v>87.404545454545442</v>
      </c>
      <c r="AG397" s="1030" t="s">
        <v>128</v>
      </c>
      <c r="AH397" s="1007">
        <f t="shared" ref="AH397" si="3106">AF397</f>
        <v>87.404545454545442</v>
      </c>
      <c r="AI397" s="978">
        <f t="shared" ref="AI397" si="3107">AD397</f>
        <v>3.7272727272727271</v>
      </c>
      <c r="AJ397" s="978">
        <f t="shared" ref="AJ397" si="3108">T397</f>
        <v>41</v>
      </c>
      <c r="AK397" s="1132" t="s">
        <v>439</v>
      </c>
      <c r="AL397" s="1088" t="s">
        <v>440</v>
      </c>
      <c r="AM397" s="1092" t="s">
        <v>2</v>
      </c>
    </row>
    <row r="398" spans="1:39">
      <c r="A398" s="999">
        <v>45800</v>
      </c>
      <c r="B398" s="164" t="s">
        <v>442</v>
      </c>
      <c r="C398" s="164" t="s">
        <v>111</v>
      </c>
      <c r="D398" s="162" t="s">
        <v>560</v>
      </c>
      <c r="E398" s="969" t="s">
        <v>282</v>
      </c>
      <c r="F398" s="1000">
        <v>123803</v>
      </c>
      <c r="G398" s="1000"/>
      <c r="H398" s="1000">
        <v>123818</v>
      </c>
      <c r="I398" s="1000"/>
      <c r="J398" s="971">
        <f t="shared" ref="J398" si="3109">H398-F398</f>
        <v>15</v>
      </c>
      <c r="K398" s="1000">
        <v>123818</v>
      </c>
      <c r="L398" s="541">
        <f t="shared" ref="L398" si="3110">K398-H398</f>
        <v>0</v>
      </c>
      <c r="M398" s="1000">
        <v>123834</v>
      </c>
      <c r="N398" s="1000"/>
      <c r="O398" s="541">
        <f t="shared" ref="O398" si="3111">M398-K398</f>
        <v>16</v>
      </c>
      <c r="P398" s="541">
        <f t="shared" ref="P398" si="3112">M398-H398</f>
        <v>16</v>
      </c>
      <c r="Q398" s="1000">
        <v>123844</v>
      </c>
      <c r="R398" s="1000"/>
      <c r="S398" s="971">
        <f t="shared" ref="S398" si="3113">Q398-M398</f>
        <v>10</v>
      </c>
      <c r="T398" s="542">
        <f t="shared" ref="T398" si="3114">Q398-F398</f>
        <v>41</v>
      </c>
      <c r="U398" s="542"/>
      <c r="V398" s="541">
        <f t="shared" ref="V398" si="3115">P398</f>
        <v>16</v>
      </c>
      <c r="W398" s="543">
        <f t="shared" ref="W398" si="3116">T398-V398</f>
        <v>25</v>
      </c>
      <c r="X398" s="972" t="s">
        <v>553</v>
      </c>
      <c r="Y398" s="972" t="s">
        <v>554</v>
      </c>
      <c r="Z398" s="972" t="s">
        <v>29</v>
      </c>
      <c r="AA398" s="972">
        <v>2023</v>
      </c>
      <c r="AB398" s="968" t="s">
        <v>30</v>
      </c>
      <c r="AC398" s="1001">
        <v>11</v>
      </c>
      <c r="AD398" s="974">
        <f t="shared" ref="AD398" si="3117">T398/AC398</f>
        <v>3.7272727272727271</v>
      </c>
      <c r="AE398" s="975">
        <v>23.45</v>
      </c>
      <c r="AF398" s="976">
        <f t="shared" ref="AF398" si="3118">AD398*AE398</f>
        <v>87.404545454545442</v>
      </c>
      <c r="AG398" s="1030" t="s">
        <v>128</v>
      </c>
      <c r="AH398" s="1007">
        <f t="shared" ref="AH398" si="3119">AF398</f>
        <v>87.404545454545442</v>
      </c>
      <c r="AI398" s="978">
        <f t="shared" ref="AI398" si="3120">AD398</f>
        <v>3.7272727272727271</v>
      </c>
      <c r="AJ398" s="978">
        <f t="shared" ref="AJ398" si="3121">T398</f>
        <v>41</v>
      </c>
      <c r="AK398" s="1107">
        <f>SUM(AH389:AH398)</f>
        <v>880.44090909090903</v>
      </c>
      <c r="AL398" s="1067">
        <v>900</v>
      </c>
      <c r="AM398" s="1075">
        <v>45800</v>
      </c>
    </row>
    <row r="399" spans="1:39">
      <c r="A399" s="999">
        <v>45800</v>
      </c>
      <c r="B399" s="164" t="s">
        <v>442</v>
      </c>
      <c r="C399" s="164" t="s">
        <v>111</v>
      </c>
      <c r="D399" s="162" t="s">
        <v>576</v>
      </c>
      <c r="E399" s="969" t="s">
        <v>283</v>
      </c>
      <c r="F399" s="1000">
        <v>123844</v>
      </c>
      <c r="G399" s="1000"/>
      <c r="H399" s="1000">
        <v>123854</v>
      </c>
      <c r="I399" s="1000"/>
      <c r="J399" s="971">
        <f t="shared" ref="J399" si="3122">H399-F399</f>
        <v>10</v>
      </c>
      <c r="K399" s="1000">
        <v>123854</v>
      </c>
      <c r="L399" s="541">
        <f t="shared" ref="L399" si="3123">K399-H399</f>
        <v>0</v>
      </c>
      <c r="M399" s="1000">
        <v>123870</v>
      </c>
      <c r="N399" s="1000"/>
      <c r="O399" s="541">
        <f t="shared" ref="O399" si="3124">M399-K399</f>
        <v>16</v>
      </c>
      <c r="P399" s="541">
        <f t="shared" ref="P399" si="3125">M399-H399</f>
        <v>16</v>
      </c>
      <c r="Q399" s="1000">
        <v>123885</v>
      </c>
      <c r="R399" s="1000"/>
      <c r="S399" s="971">
        <f t="shared" ref="S399" si="3126">Q399-M399</f>
        <v>15</v>
      </c>
      <c r="T399" s="542">
        <f t="shared" ref="T399" si="3127">Q399-F399</f>
        <v>41</v>
      </c>
      <c r="U399" s="542"/>
      <c r="V399" s="541">
        <f t="shared" ref="V399" si="3128">P399</f>
        <v>16</v>
      </c>
      <c r="W399" s="543">
        <f t="shared" ref="W399" si="3129">T399-V399</f>
        <v>25</v>
      </c>
      <c r="X399" s="972" t="s">
        <v>553</v>
      </c>
      <c r="Y399" s="972" t="s">
        <v>554</v>
      </c>
      <c r="Z399" s="972" t="s">
        <v>29</v>
      </c>
      <c r="AA399" s="972">
        <v>2023</v>
      </c>
      <c r="AB399" s="968" t="s">
        <v>30</v>
      </c>
      <c r="AC399" s="1001">
        <v>11</v>
      </c>
      <c r="AD399" s="974">
        <f t="shared" ref="AD399" si="3130">T399/AC399</f>
        <v>3.7272727272727271</v>
      </c>
      <c r="AE399" s="975">
        <v>23.45</v>
      </c>
      <c r="AF399" s="976">
        <f t="shared" ref="AF399" si="3131">AD399*AE399</f>
        <v>87.404545454545442</v>
      </c>
      <c r="AG399" s="1030" t="s">
        <v>128</v>
      </c>
      <c r="AH399" s="1007">
        <f t="shared" ref="AH399" si="3132">AF399</f>
        <v>87.404545454545442</v>
      </c>
      <c r="AI399" s="978">
        <f t="shared" ref="AI399" si="3133">AD399</f>
        <v>3.7272727272727271</v>
      </c>
      <c r="AJ399" s="978">
        <f t="shared" ref="AJ399" si="3134">T399</f>
        <v>41</v>
      </c>
    </row>
    <row r="400" spans="1:39">
      <c r="A400" s="999">
        <v>45803</v>
      </c>
      <c r="B400" s="164" t="s">
        <v>442</v>
      </c>
      <c r="C400" s="164" t="s">
        <v>111</v>
      </c>
      <c r="D400" s="162" t="s">
        <v>560</v>
      </c>
      <c r="E400" s="969" t="s">
        <v>282</v>
      </c>
      <c r="F400" s="1000">
        <v>123885</v>
      </c>
      <c r="G400" s="1000"/>
      <c r="H400" s="1000">
        <v>123901</v>
      </c>
      <c r="I400" s="1000"/>
      <c r="J400" s="971">
        <f t="shared" ref="J400" si="3135">H400-F400</f>
        <v>16</v>
      </c>
      <c r="K400" s="1000">
        <v>123901</v>
      </c>
      <c r="L400" s="541">
        <f t="shared" ref="L400" si="3136">K400-H400</f>
        <v>0</v>
      </c>
      <c r="M400" s="1000">
        <v>123918</v>
      </c>
      <c r="N400" s="1000"/>
      <c r="O400" s="541">
        <f t="shared" ref="O400" si="3137">M400-K400</f>
        <v>17</v>
      </c>
      <c r="P400" s="541">
        <f t="shared" ref="P400" si="3138">M400-H400</f>
        <v>17</v>
      </c>
      <c r="Q400" s="1000">
        <v>123928</v>
      </c>
      <c r="R400" s="1000"/>
      <c r="S400" s="971">
        <f t="shared" ref="S400" si="3139">Q400-M400</f>
        <v>10</v>
      </c>
      <c r="T400" s="542">
        <f t="shared" ref="T400" si="3140">Q400-F400</f>
        <v>43</v>
      </c>
      <c r="U400" s="542"/>
      <c r="V400" s="541">
        <f t="shared" ref="V400" si="3141">P400</f>
        <v>17</v>
      </c>
      <c r="W400" s="543">
        <f t="shared" ref="W400" si="3142">T400-V400</f>
        <v>26</v>
      </c>
      <c r="X400" s="972" t="s">
        <v>553</v>
      </c>
      <c r="Y400" s="972" t="s">
        <v>554</v>
      </c>
      <c r="Z400" s="972" t="s">
        <v>29</v>
      </c>
      <c r="AA400" s="972">
        <v>2023</v>
      </c>
      <c r="AB400" s="968" t="s">
        <v>30</v>
      </c>
      <c r="AC400" s="1001">
        <v>11</v>
      </c>
      <c r="AD400" s="974">
        <f t="shared" ref="AD400" si="3143">T400/AC400</f>
        <v>3.9090909090909092</v>
      </c>
      <c r="AE400" s="975">
        <v>23.45</v>
      </c>
      <c r="AF400" s="976">
        <f t="shared" ref="AF400" si="3144">AD400*AE400</f>
        <v>91.668181818181822</v>
      </c>
      <c r="AG400" s="1030" t="s">
        <v>128</v>
      </c>
      <c r="AH400" s="1007">
        <f t="shared" ref="AH400" si="3145">AF400</f>
        <v>91.668181818181822</v>
      </c>
      <c r="AI400" s="978">
        <f t="shared" ref="AI400" si="3146">AD400</f>
        <v>3.9090909090909092</v>
      </c>
      <c r="AJ400" s="978">
        <f t="shared" ref="AJ400" si="3147">T400</f>
        <v>43</v>
      </c>
    </row>
    <row r="401" spans="1:39">
      <c r="A401" s="999">
        <v>45803</v>
      </c>
      <c r="B401" s="164" t="s">
        <v>442</v>
      </c>
      <c r="C401" s="164" t="s">
        <v>111</v>
      </c>
      <c r="D401" s="162" t="s">
        <v>576</v>
      </c>
      <c r="E401" s="969" t="s">
        <v>283</v>
      </c>
      <c r="F401" s="1000">
        <v>123928</v>
      </c>
      <c r="G401" s="1000"/>
      <c r="H401" s="1000">
        <v>123938</v>
      </c>
      <c r="I401" s="1000"/>
      <c r="J401" s="971">
        <f t="shared" ref="J401" si="3148">H401-F401</f>
        <v>10</v>
      </c>
      <c r="K401" s="1000">
        <v>123938</v>
      </c>
      <c r="L401" s="541">
        <f t="shared" ref="L401" si="3149">K401-H401</f>
        <v>0</v>
      </c>
      <c r="M401" s="1000">
        <v>123954</v>
      </c>
      <c r="N401" s="1000"/>
      <c r="O401" s="541">
        <f t="shared" ref="O401" si="3150">M401-K401</f>
        <v>16</v>
      </c>
      <c r="P401" s="541">
        <f t="shared" ref="P401" si="3151">M401-H401</f>
        <v>16</v>
      </c>
      <c r="Q401" s="1000">
        <v>123971</v>
      </c>
      <c r="R401" s="1000"/>
      <c r="S401" s="971">
        <f t="shared" ref="S401" si="3152">Q401-M401</f>
        <v>17</v>
      </c>
      <c r="T401" s="542">
        <f t="shared" ref="T401" si="3153">Q401-F401</f>
        <v>43</v>
      </c>
      <c r="U401" s="542"/>
      <c r="V401" s="541">
        <f t="shared" ref="V401" si="3154">P401</f>
        <v>16</v>
      </c>
      <c r="W401" s="543">
        <f t="shared" ref="W401" si="3155">T401-V401</f>
        <v>27</v>
      </c>
      <c r="X401" s="972" t="s">
        <v>553</v>
      </c>
      <c r="Y401" s="972" t="s">
        <v>554</v>
      </c>
      <c r="Z401" s="972" t="s">
        <v>29</v>
      </c>
      <c r="AA401" s="972">
        <v>2023</v>
      </c>
      <c r="AB401" s="968" t="s">
        <v>30</v>
      </c>
      <c r="AC401" s="1001">
        <v>11</v>
      </c>
      <c r="AD401" s="974">
        <f t="shared" ref="AD401" si="3156">T401/AC401</f>
        <v>3.9090909090909092</v>
      </c>
      <c r="AE401" s="975">
        <v>23.45</v>
      </c>
      <c r="AF401" s="976">
        <f t="shared" ref="AF401" si="3157">AD401*AE401</f>
        <v>91.668181818181822</v>
      </c>
      <c r="AG401" s="1030" t="s">
        <v>128</v>
      </c>
      <c r="AH401" s="1007">
        <f t="shared" ref="AH401" si="3158">AF401</f>
        <v>91.668181818181822</v>
      </c>
      <c r="AI401" s="978">
        <f t="shared" ref="AI401" si="3159">AD401</f>
        <v>3.9090909090909092</v>
      </c>
      <c r="AJ401" s="978">
        <f t="shared" ref="AJ401" si="3160">T401</f>
        <v>43</v>
      </c>
    </row>
    <row r="402" spans="1:39">
      <c r="A402" s="999">
        <v>45804</v>
      </c>
      <c r="B402" s="164" t="s">
        <v>442</v>
      </c>
      <c r="C402" s="164" t="s">
        <v>111</v>
      </c>
      <c r="D402" s="162" t="s">
        <v>560</v>
      </c>
      <c r="E402" s="969" t="s">
        <v>282</v>
      </c>
      <c r="F402" s="1000">
        <v>123971</v>
      </c>
      <c r="G402" s="1000"/>
      <c r="H402" s="1000">
        <v>123987</v>
      </c>
      <c r="I402" s="1000"/>
      <c r="J402" s="971">
        <f t="shared" ref="J402" si="3161">H402-F402</f>
        <v>16</v>
      </c>
      <c r="K402" s="1000">
        <v>123987</v>
      </c>
      <c r="L402" s="541">
        <f t="shared" ref="L402" si="3162">K402-H402</f>
        <v>0</v>
      </c>
      <c r="M402" s="1000">
        <v>124003</v>
      </c>
      <c r="N402" s="1000"/>
      <c r="O402" s="541">
        <f t="shared" ref="O402" si="3163">M402-K402</f>
        <v>16</v>
      </c>
      <c r="P402" s="541">
        <f t="shared" ref="P402" si="3164">M402-H402</f>
        <v>16</v>
      </c>
      <c r="Q402" s="1000">
        <v>124013</v>
      </c>
      <c r="R402" s="1000"/>
      <c r="S402" s="971">
        <f t="shared" ref="S402" si="3165">Q402-M402</f>
        <v>10</v>
      </c>
      <c r="T402" s="542">
        <f t="shared" ref="T402" si="3166">Q402-F402</f>
        <v>42</v>
      </c>
      <c r="U402" s="542"/>
      <c r="V402" s="541">
        <f t="shared" ref="V402" si="3167">P402</f>
        <v>16</v>
      </c>
      <c r="W402" s="543">
        <f t="shared" ref="W402" si="3168">T402-V402</f>
        <v>26</v>
      </c>
      <c r="X402" s="972" t="s">
        <v>553</v>
      </c>
      <c r="Y402" s="972" t="s">
        <v>554</v>
      </c>
      <c r="Z402" s="972" t="s">
        <v>29</v>
      </c>
      <c r="AA402" s="972">
        <v>2023</v>
      </c>
      <c r="AB402" s="968" t="s">
        <v>30</v>
      </c>
      <c r="AC402" s="1001">
        <v>11</v>
      </c>
      <c r="AD402" s="974">
        <f t="shared" ref="AD402" si="3169">T402/AC402</f>
        <v>3.8181818181818183</v>
      </c>
      <c r="AE402" s="975">
        <v>23.45</v>
      </c>
      <c r="AF402" s="976">
        <f t="shared" ref="AF402" si="3170">AD402*AE402</f>
        <v>89.536363636363632</v>
      </c>
      <c r="AG402" s="1030" t="s">
        <v>128</v>
      </c>
      <c r="AH402" s="1007">
        <f t="shared" ref="AH402" si="3171">AF402</f>
        <v>89.536363636363632</v>
      </c>
      <c r="AI402" s="978">
        <f t="shared" ref="AI402" si="3172">AD402</f>
        <v>3.8181818181818183</v>
      </c>
      <c r="AJ402" s="978">
        <f t="shared" ref="AJ402" si="3173">T402</f>
        <v>42</v>
      </c>
    </row>
    <row r="403" spans="1:39">
      <c r="A403" s="999">
        <v>45804</v>
      </c>
      <c r="B403" s="164" t="s">
        <v>442</v>
      </c>
      <c r="C403" s="164" t="s">
        <v>111</v>
      </c>
      <c r="D403" s="162" t="s">
        <v>576</v>
      </c>
      <c r="E403" s="969" t="s">
        <v>283</v>
      </c>
      <c r="F403" s="1000">
        <v>124013</v>
      </c>
      <c r="G403" s="1000"/>
      <c r="H403" s="1000">
        <v>124023</v>
      </c>
      <c r="I403" s="1000"/>
      <c r="J403" s="971">
        <f t="shared" ref="J403" si="3174">H403-F403</f>
        <v>10</v>
      </c>
      <c r="K403" s="1000">
        <v>124023</v>
      </c>
      <c r="L403" s="541">
        <f t="shared" ref="L403" si="3175">K403-H403</f>
        <v>0</v>
      </c>
      <c r="M403" s="1000">
        <v>124039</v>
      </c>
      <c r="N403" s="1000"/>
      <c r="O403" s="541">
        <f t="shared" ref="O403" si="3176">M403-K403</f>
        <v>16</v>
      </c>
      <c r="P403" s="541">
        <f t="shared" ref="P403" si="3177">M403-H403</f>
        <v>16</v>
      </c>
      <c r="Q403" s="1000">
        <v>124056</v>
      </c>
      <c r="R403" s="1000"/>
      <c r="S403" s="971">
        <f t="shared" ref="S403" si="3178">Q403-M403</f>
        <v>17</v>
      </c>
      <c r="T403" s="542">
        <f t="shared" ref="T403" si="3179">Q403-F403</f>
        <v>43</v>
      </c>
      <c r="U403" s="542"/>
      <c r="V403" s="541">
        <f t="shared" ref="V403" si="3180">P403</f>
        <v>16</v>
      </c>
      <c r="W403" s="543">
        <f t="shared" ref="W403" si="3181">T403-V403</f>
        <v>27</v>
      </c>
      <c r="X403" s="972" t="s">
        <v>553</v>
      </c>
      <c r="Y403" s="972" t="s">
        <v>554</v>
      </c>
      <c r="Z403" s="972" t="s">
        <v>29</v>
      </c>
      <c r="AA403" s="972">
        <v>2023</v>
      </c>
      <c r="AB403" s="968" t="s">
        <v>30</v>
      </c>
      <c r="AC403" s="1001">
        <v>11</v>
      </c>
      <c r="AD403" s="974">
        <f t="shared" ref="AD403" si="3182">T403/AC403</f>
        <v>3.9090909090909092</v>
      </c>
      <c r="AE403" s="975">
        <v>23.45</v>
      </c>
      <c r="AF403" s="976">
        <f t="shared" ref="AF403" si="3183">AD403*AE403</f>
        <v>91.668181818181822</v>
      </c>
      <c r="AG403" s="1030" t="s">
        <v>128</v>
      </c>
      <c r="AH403" s="1007">
        <f t="shared" ref="AH403" si="3184">AF403</f>
        <v>91.668181818181822</v>
      </c>
      <c r="AI403" s="978">
        <f t="shared" ref="AI403" si="3185">AD403</f>
        <v>3.9090909090909092</v>
      </c>
      <c r="AJ403" s="978">
        <f t="shared" ref="AJ403" si="3186">T403</f>
        <v>43</v>
      </c>
    </row>
    <row r="404" spans="1:39">
      <c r="A404" s="999">
        <v>45805</v>
      </c>
      <c r="B404" s="164" t="s">
        <v>442</v>
      </c>
      <c r="C404" s="164" t="s">
        <v>111</v>
      </c>
      <c r="D404" s="162" t="s">
        <v>560</v>
      </c>
      <c r="E404" s="969" t="s">
        <v>282</v>
      </c>
      <c r="F404" s="1000">
        <v>124056</v>
      </c>
      <c r="G404" s="1000"/>
      <c r="H404" s="1000">
        <v>124071</v>
      </c>
      <c r="I404" s="1000"/>
      <c r="J404" s="971">
        <f t="shared" ref="J404" si="3187">H404-F404</f>
        <v>15</v>
      </c>
      <c r="K404" s="1000">
        <v>124071</v>
      </c>
      <c r="L404" s="541">
        <f t="shared" ref="L404" si="3188">K404-H404</f>
        <v>0</v>
      </c>
      <c r="M404" s="1000">
        <v>124088</v>
      </c>
      <c r="N404" s="1000"/>
      <c r="O404" s="541">
        <f t="shared" ref="O404" si="3189">M404-K404</f>
        <v>17</v>
      </c>
      <c r="P404" s="541">
        <f t="shared" ref="P404" si="3190">M404-H404</f>
        <v>17</v>
      </c>
      <c r="Q404" s="1000">
        <v>124098</v>
      </c>
      <c r="R404" s="1000"/>
      <c r="S404" s="971">
        <f t="shared" ref="S404" si="3191">Q404-M404</f>
        <v>10</v>
      </c>
      <c r="T404" s="542">
        <f t="shared" ref="T404" si="3192">Q404-F404</f>
        <v>42</v>
      </c>
      <c r="U404" s="542"/>
      <c r="V404" s="541">
        <f t="shared" ref="V404" si="3193">P404</f>
        <v>17</v>
      </c>
      <c r="W404" s="543">
        <f t="shared" ref="W404" si="3194">T404-V404</f>
        <v>25</v>
      </c>
      <c r="X404" s="972" t="s">
        <v>553</v>
      </c>
      <c r="Y404" s="972" t="s">
        <v>554</v>
      </c>
      <c r="Z404" s="972" t="s">
        <v>29</v>
      </c>
      <c r="AA404" s="972">
        <v>2023</v>
      </c>
      <c r="AB404" s="968" t="s">
        <v>30</v>
      </c>
      <c r="AC404" s="1001">
        <v>11</v>
      </c>
      <c r="AD404" s="974">
        <f t="shared" ref="AD404" si="3195">T404/AC404</f>
        <v>3.8181818181818183</v>
      </c>
      <c r="AE404" s="975">
        <v>23.45</v>
      </c>
      <c r="AF404" s="976">
        <f t="shared" ref="AF404" si="3196">AD404*AE404</f>
        <v>89.536363636363632</v>
      </c>
      <c r="AG404" s="1030" t="s">
        <v>128</v>
      </c>
      <c r="AH404" s="1007">
        <f t="shared" ref="AH404" si="3197">AF404</f>
        <v>89.536363636363632</v>
      </c>
      <c r="AI404" s="978">
        <f t="shared" ref="AI404" si="3198">AD404</f>
        <v>3.8181818181818183</v>
      </c>
      <c r="AJ404" s="978">
        <f t="shared" ref="AJ404" si="3199">T404</f>
        <v>42</v>
      </c>
    </row>
    <row r="405" spans="1:39">
      <c r="A405" s="999">
        <v>45805</v>
      </c>
      <c r="B405" s="164" t="s">
        <v>442</v>
      </c>
      <c r="C405" s="164" t="s">
        <v>111</v>
      </c>
      <c r="D405" s="162" t="s">
        <v>576</v>
      </c>
      <c r="E405" s="969" t="s">
        <v>283</v>
      </c>
      <c r="F405" s="1000">
        <v>124098</v>
      </c>
      <c r="G405" s="1000"/>
      <c r="H405" s="1000">
        <v>124108</v>
      </c>
      <c r="I405" s="1000"/>
      <c r="J405" s="971">
        <f t="shared" ref="J405" si="3200">H405-F405</f>
        <v>10</v>
      </c>
      <c r="K405" s="1000">
        <v>124108</v>
      </c>
      <c r="L405" s="541">
        <f t="shared" ref="L405" si="3201">K405-H405</f>
        <v>0</v>
      </c>
      <c r="M405" s="1000">
        <v>124124</v>
      </c>
      <c r="N405" s="1000"/>
      <c r="O405" s="541">
        <f t="shared" ref="O405" si="3202">M405-K405</f>
        <v>16</v>
      </c>
      <c r="P405" s="541">
        <f t="shared" ref="P405" si="3203">M405-H405</f>
        <v>16</v>
      </c>
      <c r="Q405" s="1000">
        <v>124141</v>
      </c>
      <c r="R405" s="1000"/>
      <c r="S405" s="971">
        <f t="shared" ref="S405" si="3204">Q405-M405</f>
        <v>17</v>
      </c>
      <c r="T405" s="542">
        <f t="shared" ref="T405" si="3205">Q405-F405</f>
        <v>43</v>
      </c>
      <c r="U405" s="542"/>
      <c r="V405" s="541">
        <f t="shared" ref="V405" si="3206">P405</f>
        <v>16</v>
      </c>
      <c r="W405" s="543">
        <f t="shared" ref="W405" si="3207">T405-V405</f>
        <v>27</v>
      </c>
      <c r="X405" s="972" t="s">
        <v>553</v>
      </c>
      <c r="Y405" s="972" t="s">
        <v>554</v>
      </c>
      <c r="Z405" s="972" t="s">
        <v>29</v>
      </c>
      <c r="AA405" s="972">
        <v>2023</v>
      </c>
      <c r="AB405" s="968" t="s">
        <v>30</v>
      </c>
      <c r="AC405" s="1001">
        <v>11</v>
      </c>
      <c r="AD405" s="974">
        <f t="shared" ref="AD405" si="3208">T405/AC405</f>
        <v>3.9090909090909092</v>
      </c>
      <c r="AE405" s="975">
        <v>23.45</v>
      </c>
      <c r="AF405" s="976">
        <f t="shared" ref="AF405" si="3209">AD405*AE405</f>
        <v>91.668181818181822</v>
      </c>
      <c r="AG405" s="1030" t="s">
        <v>128</v>
      </c>
      <c r="AH405" s="1007">
        <f t="shared" ref="AH405" si="3210">AF405</f>
        <v>91.668181818181822</v>
      </c>
      <c r="AI405" s="978">
        <f t="shared" ref="AI405" si="3211">AD405</f>
        <v>3.9090909090909092</v>
      </c>
      <c r="AJ405" s="978">
        <f t="shared" ref="AJ405" si="3212">T405</f>
        <v>43</v>
      </c>
    </row>
    <row r="406" spans="1:39">
      <c r="A406" s="999">
        <v>45806</v>
      </c>
      <c r="B406" s="164" t="s">
        <v>442</v>
      </c>
      <c r="C406" s="164" t="s">
        <v>111</v>
      </c>
      <c r="D406" s="162" t="s">
        <v>560</v>
      </c>
      <c r="E406" s="969" t="s">
        <v>282</v>
      </c>
      <c r="F406" s="1000">
        <v>124141</v>
      </c>
      <c r="G406" s="1000"/>
      <c r="H406" s="1000">
        <v>124156</v>
      </c>
      <c r="I406" s="1000"/>
      <c r="J406" s="971">
        <f t="shared" ref="J406" si="3213">H406-F406</f>
        <v>15</v>
      </c>
      <c r="K406" s="1000">
        <v>124156</v>
      </c>
      <c r="L406" s="541">
        <f t="shared" ref="L406" si="3214">K406-H406</f>
        <v>0</v>
      </c>
      <c r="M406" s="1000">
        <v>124172</v>
      </c>
      <c r="N406" s="1000"/>
      <c r="O406" s="541">
        <f t="shared" ref="O406" si="3215">M406-K406</f>
        <v>16</v>
      </c>
      <c r="P406" s="541">
        <f t="shared" ref="P406" si="3216">M406-H406</f>
        <v>16</v>
      </c>
      <c r="Q406" s="1000">
        <v>124183</v>
      </c>
      <c r="R406" s="1000"/>
      <c r="S406" s="971">
        <f t="shared" ref="S406" si="3217">Q406-M406</f>
        <v>11</v>
      </c>
      <c r="T406" s="542">
        <f t="shared" ref="T406" si="3218">Q406-F406</f>
        <v>42</v>
      </c>
      <c r="U406" s="542"/>
      <c r="V406" s="541">
        <f t="shared" ref="V406" si="3219">P406</f>
        <v>16</v>
      </c>
      <c r="W406" s="543">
        <f t="shared" ref="W406" si="3220">T406-V406</f>
        <v>26</v>
      </c>
      <c r="X406" s="972" t="s">
        <v>553</v>
      </c>
      <c r="Y406" s="972" t="s">
        <v>554</v>
      </c>
      <c r="Z406" s="972" t="s">
        <v>29</v>
      </c>
      <c r="AA406" s="972">
        <v>2023</v>
      </c>
      <c r="AB406" s="968" t="s">
        <v>30</v>
      </c>
      <c r="AC406" s="1001">
        <v>11</v>
      </c>
      <c r="AD406" s="974">
        <f t="shared" ref="AD406" si="3221">T406/AC406</f>
        <v>3.8181818181818183</v>
      </c>
      <c r="AE406" s="975">
        <v>23.45</v>
      </c>
      <c r="AF406" s="976">
        <f t="shared" ref="AF406" si="3222">AD406*AE406</f>
        <v>89.536363636363632</v>
      </c>
      <c r="AG406" s="1030" t="s">
        <v>128</v>
      </c>
      <c r="AH406" s="1007">
        <f t="shared" ref="AH406" si="3223">AF406</f>
        <v>89.536363636363632</v>
      </c>
      <c r="AI406" s="978">
        <f t="shared" ref="AI406" si="3224">AD406</f>
        <v>3.8181818181818183</v>
      </c>
      <c r="AJ406" s="978">
        <f t="shared" ref="AJ406" si="3225">T406</f>
        <v>42</v>
      </c>
    </row>
    <row r="407" spans="1:39">
      <c r="A407" s="999">
        <v>45806</v>
      </c>
      <c r="B407" s="164" t="s">
        <v>442</v>
      </c>
      <c r="C407" s="164" t="s">
        <v>111</v>
      </c>
      <c r="D407" s="162" t="s">
        <v>560</v>
      </c>
      <c r="E407" s="969" t="s">
        <v>283</v>
      </c>
      <c r="F407" s="1000">
        <v>124183</v>
      </c>
      <c r="G407" s="1000"/>
      <c r="H407" s="1000">
        <v>124193</v>
      </c>
      <c r="I407" s="1000"/>
      <c r="J407" s="971">
        <f t="shared" ref="J407" si="3226">H407-F407</f>
        <v>10</v>
      </c>
      <c r="K407" s="1000">
        <v>124193</v>
      </c>
      <c r="L407" s="541">
        <f t="shared" ref="L407" si="3227">K407-H407</f>
        <v>0</v>
      </c>
      <c r="M407" s="1000">
        <v>124209</v>
      </c>
      <c r="N407" s="1000"/>
      <c r="O407" s="541">
        <f t="shared" ref="O407" si="3228">M407-K407</f>
        <v>16</v>
      </c>
      <c r="P407" s="541">
        <f t="shared" ref="P407" si="3229">M407-H407</f>
        <v>16</v>
      </c>
      <c r="Q407" s="1000">
        <v>124225</v>
      </c>
      <c r="R407" s="1000"/>
      <c r="S407" s="971">
        <f t="shared" ref="S407" si="3230">Q407-M407</f>
        <v>16</v>
      </c>
      <c r="T407" s="542">
        <f t="shared" ref="T407" si="3231">Q407-F407</f>
        <v>42</v>
      </c>
      <c r="U407" s="542"/>
      <c r="V407" s="541">
        <f t="shared" ref="V407" si="3232">P407</f>
        <v>16</v>
      </c>
      <c r="W407" s="543">
        <f t="shared" ref="W407" si="3233">T407-V407</f>
        <v>26</v>
      </c>
      <c r="X407" s="972" t="s">
        <v>553</v>
      </c>
      <c r="Y407" s="972" t="s">
        <v>554</v>
      </c>
      <c r="Z407" s="972" t="s">
        <v>29</v>
      </c>
      <c r="AA407" s="972">
        <v>2023</v>
      </c>
      <c r="AB407" s="968" t="s">
        <v>30</v>
      </c>
      <c r="AC407" s="1001">
        <v>11</v>
      </c>
      <c r="AD407" s="974">
        <f t="shared" ref="AD407" si="3234">T407/AC407</f>
        <v>3.8181818181818183</v>
      </c>
      <c r="AE407" s="975">
        <v>23.45</v>
      </c>
      <c r="AF407" s="976">
        <f t="shared" ref="AF407" si="3235">AD407*AE407</f>
        <v>89.536363636363632</v>
      </c>
      <c r="AG407" s="1030" t="s">
        <v>128</v>
      </c>
      <c r="AH407" s="1007">
        <f t="shared" ref="AH407" si="3236">AF407</f>
        <v>89.536363636363632</v>
      </c>
      <c r="AI407" s="978">
        <f t="shared" ref="AI407" si="3237">AD407</f>
        <v>3.8181818181818183</v>
      </c>
      <c r="AJ407" s="978">
        <f t="shared" ref="AJ407" si="3238">T407</f>
        <v>42</v>
      </c>
      <c r="AK407" s="1132" t="s">
        <v>439</v>
      </c>
      <c r="AL407" s="1088" t="s">
        <v>440</v>
      </c>
      <c r="AM407" s="1092" t="s">
        <v>2</v>
      </c>
    </row>
    <row r="408" spans="1:39">
      <c r="A408" s="999">
        <v>45807</v>
      </c>
      <c r="B408" s="164" t="s">
        <v>442</v>
      </c>
      <c r="C408" s="164" t="s">
        <v>111</v>
      </c>
      <c r="D408" s="162" t="s">
        <v>560</v>
      </c>
      <c r="E408" s="969" t="s">
        <v>282</v>
      </c>
      <c r="F408" s="1000">
        <v>124225</v>
      </c>
      <c r="G408" s="1000"/>
      <c r="H408" s="1000">
        <v>124241</v>
      </c>
      <c r="I408" s="1000"/>
      <c r="J408" s="971">
        <f t="shared" ref="J408" si="3239">H408-F408</f>
        <v>16</v>
      </c>
      <c r="K408" s="1000">
        <v>124241</v>
      </c>
      <c r="L408" s="541">
        <f t="shared" ref="L408" si="3240">K408-H408</f>
        <v>0</v>
      </c>
      <c r="M408" s="1000">
        <v>124257</v>
      </c>
      <c r="N408" s="1000"/>
      <c r="O408" s="541">
        <f t="shared" ref="O408" si="3241">M408-K408</f>
        <v>16</v>
      </c>
      <c r="P408" s="541">
        <f t="shared" ref="P408" si="3242">M408-H408</f>
        <v>16</v>
      </c>
      <c r="Q408" s="1000">
        <v>124267</v>
      </c>
      <c r="R408" s="1000"/>
      <c r="S408" s="971">
        <f t="shared" ref="S408" si="3243">Q408-M408</f>
        <v>10</v>
      </c>
      <c r="T408" s="542">
        <f t="shared" ref="T408" si="3244">Q408-F408</f>
        <v>42</v>
      </c>
      <c r="U408" s="542"/>
      <c r="V408" s="541">
        <f t="shared" ref="V408" si="3245">P408</f>
        <v>16</v>
      </c>
      <c r="W408" s="543">
        <f t="shared" ref="W408" si="3246">T408-V408</f>
        <v>26</v>
      </c>
      <c r="X408" s="972" t="s">
        <v>553</v>
      </c>
      <c r="Y408" s="972" t="s">
        <v>554</v>
      </c>
      <c r="Z408" s="972" t="s">
        <v>29</v>
      </c>
      <c r="AA408" s="972">
        <v>2023</v>
      </c>
      <c r="AB408" s="968" t="s">
        <v>30</v>
      </c>
      <c r="AC408" s="1001">
        <v>11</v>
      </c>
      <c r="AD408" s="974">
        <f t="shared" ref="AD408" si="3247">T408/AC408</f>
        <v>3.8181818181818183</v>
      </c>
      <c r="AE408" s="975">
        <v>23.45</v>
      </c>
      <c r="AF408" s="976">
        <f t="shared" ref="AF408" si="3248">AD408*AE408</f>
        <v>89.536363636363632</v>
      </c>
      <c r="AG408" s="1030" t="s">
        <v>128</v>
      </c>
      <c r="AH408" s="1007">
        <f t="shared" ref="AH408" si="3249">AF408</f>
        <v>89.536363636363632</v>
      </c>
      <c r="AI408" s="978">
        <f t="shared" ref="AI408" si="3250">AD408</f>
        <v>3.8181818181818183</v>
      </c>
      <c r="AJ408" s="978">
        <f t="shared" ref="AJ408" si="3251">T408</f>
        <v>42</v>
      </c>
      <c r="AK408" s="1107">
        <f>SUM(AH399:AH408)</f>
        <v>901.75909090909079</v>
      </c>
      <c r="AL408" s="1067">
        <v>900</v>
      </c>
      <c r="AM408" s="1075">
        <v>45807</v>
      </c>
    </row>
    <row r="409" spans="1:39">
      <c r="A409" s="999">
        <v>45807</v>
      </c>
      <c r="B409" s="164" t="s">
        <v>442</v>
      </c>
      <c r="C409" s="164" t="s">
        <v>111</v>
      </c>
      <c r="D409" s="162" t="s">
        <v>576</v>
      </c>
      <c r="E409" s="969" t="s">
        <v>283</v>
      </c>
      <c r="F409" s="1000">
        <v>124267</v>
      </c>
      <c r="G409" s="1000"/>
      <c r="H409" s="1000">
        <v>124277</v>
      </c>
      <c r="I409" s="1000"/>
      <c r="J409" s="971">
        <f t="shared" ref="J409" si="3252">H409-F409</f>
        <v>10</v>
      </c>
      <c r="K409" s="1000">
        <v>124277</v>
      </c>
      <c r="L409" s="541">
        <f t="shared" ref="L409" si="3253">K409-H409</f>
        <v>0</v>
      </c>
      <c r="M409" s="1000">
        <v>124293</v>
      </c>
      <c r="N409" s="1000"/>
      <c r="O409" s="541">
        <f t="shared" ref="O409" si="3254">M409-K409</f>
        <v>16</v>
      </c>
      <c r="P409" s="541">
        <f t="shared" ref="P409" si="3255">M409-H409</f>
        <v>16</v>
      </c>
      <c r="Q409" s="1000">
        <v>124309</v>
      </c>
      <c r="R409" s="1000"/>
      <c r="S409" s="971">
        <f t="shared" ref="S409" si="3256">Q409-M409</f>
        <v>16</v>
      </c>
      <c r="T409" s="542">
        <f t="shared" ref="T409" si="3257">Q409-F409</f>
        <v>42</v>
      </c>
      <c r="U409" s="542"/>
      <c r="V409" s="541">
        <f t="shared" ref="V409" si="3258">P409</f>
        <v>16</v>
      </c>
      <c r="W409" s="543">
        <f t="shared" ref="W409" si="3259">T409-V409</f>
        <v>26</v>
      </c>
      <c r="X409" s="972" t="s">
        <v>553</v>
      </c>
      <c r="Y409" s="972" t="s">
        <v>554</v>
      </c>
      <c r="Z409" s="972" t="s">
        <v>29</v>
      </c>
      <c r="AA409" s="972">
        <v>2023</v>
      </c>
      <c r="AB409" s="968" t="s">
        <v>30</v>
      </c>
      <c r="AC409" s="1001">
        <v>11</v>
      </c>
      <c r="AD409" s="974">
        <f t="shared" ref="AD409" si="3260">T409/AC409</f>
        <v>3.8181818181818183</v>
      </c>
      <c r="AE409" s="975">
        <v>23.45</v>
      </c>
      <c r="AF409" s="976">
        <f t="shared" ref="AF409" si="3261">AD409*AE409</f>
        <v>89.536363636363632</v>
      </c>
      <c r="AG409" s="1030" t="s">
        <v>128</v>
      </c>
      <c r="AH409" s="1007">
        <f t="shared" ref="AH409" si="3262">AF409</f>
        <v>89.536363636363632</v>
      </c>
      <c r="AI409" s="978">
        <f t="shared" ref="AI409" si="3263">AD409</f>
        <v>3.8181818181818183</v>
      </c>
      <c r="AJ409" s="978">
        <f t="shared" ref="AJ409" si="3264">T409</f>
        <v>42</v>
      </c>
    </row>
    <row r="410" spans="1:39">
      <c r="A410" s="999">
        <v>45810</v>
      </c>
      <c r="B410" s="164" t="s">
        <v>442</v>
      </c>
      <c r="C410" s="164" t="s">
        <v>111</v>
      </c>
      <c r="D410" s="162" t="s">
        <v>560</v>
      </c>
      <c r="E410" s="969" t="s">
        <v>282</v>
      </c>
      <c r="F410" s="1000">
        <v>124309</v>
      </c>
      <c r="G410" s="1000"/>
      <c r="H410" s="1000">
        <v>124324</v>
      </c>
      <c r="I410" s="1000"/>
      <c r="J410" s="971">
        <f t="shared" ref="J410" si="3265">H410-F410</f>
        <v>15</v>
      </c>
      <c r="K410" s="1000">
        <v>124324</v>
      </c>
      <c r="L410" s="541">
        <f t="shared" ref="L410" si="3266">K410-H410</f>
        <v>0</v>
      </c>
      <c r="M410" s="1000">
        <v>124340</v>
      </c>
      <c r="N410" s="1000"/>
      <c r="O410" s="541">
        <f t="shared" ref="O410" si="3267">M410-K410</f>
        <v>16</v>
      </c>
      <c r="P410" s="541">
        <f t="shared" ref="P410" si="3268">M410-H410</f>
        <v>16</v>
      </c>
      <c r="Q410" s="1000">
        <v>124350</v>
      </c>
      <c r="R410" s="1000"/>
      <c r="S410" s="971">
        <f t="shared" ref="S410" si="3269">Q410-M410</f>
        <v>10</v>
      </c>
      <c r="T410" s="542">
        <f t="shared" ref="T410" si="3270">Q410-F410</f>
        <v>41</v>
      </c>
      <c r="U410" s="542"/>
      <c r="V410" s="541">
        <f t="shared" ref="V410" si="3271">P410</f>
        <v>16</v>
      </c>
      <c r="W410" s="543">
        <f t="shared" ref="W410" si="3272">T410-V410</f>
        <v>25</v>
      </c>
      <c r="X410" s="972" t="s">
        <v>553</v>
      </c>
      <c r="Y410" s="972" t="s">
        <v>554</v>
      </c>
      <c r="Z410" s="972" t="s">
        <v>29</v>
      </c>
      <c r="AA410" s="972">
        <v>2023</v>
      </c>
      <c r="AB410" s="968" t="s">
        <v>30</v>
      </c>
      <c r="AC410" s="1001">
        <v>11</v>
      </c>
      <c r="AD410" s="974">
        <f t="shared" ref="AD410" si="3273">T410/AC410</f>
        <v>3.7272727272727271</v>
      </c>
      <c r="AE410" s="975">
        <v>23.45</v>
      </c>
      <c r="AF410" s="976">
        <f t="shared" ref="AF410" si="3274">AD410*AE410</f>
        <v>87.404545454545442</v>
      </c>
      <c r="AG410" s="1030" t="s">
        <v>128</v>
      </c>
      <c r="AH410" s="1007">
        <f t="shared" ref="AH410" si="3275">AF410</f>
        <v>87.404545454545442</v>
      </c>
      <c r="AI410" s="978">
        <f t="shared" ref="AI410" si="3276">AD410</f>
        <v>3.7272727272727271</v>
      </c>
      <c r="AJ410" s="978">
        <f t="shared" ref="AJ410" si="3277">T410</f>
        <v>41</v>
      </c>
    </row>
    <row r="411" spans="1:39">
      <c r="A411" s="999">
        <v>45810</v>
      </c>
      <c r="B411" s="164" t="s">
        <v>442</v>
      </c>
      <c r="C411" s="164" t="s">
        <v>111</v>
      </c>
      <c r="D411" s="162" t="s">
        <v>576</v>
      </c>
      <c r="E411" s="969" t="s">
        <v>283</v>
      </c>
      <c r="F411" s="1000">
        <v>124350</v>
      </c>
      <c r="G411" s="1000"/>
      <c r="H411" s="1000">
        <v>124360</v>
      </c>
      <c r="I411" s="1000"/>
      <c r="J411" s="971">
        <f t="shared" ref="J411" si="3278">H411-F411</f>
        <v>10</v>
      </c>
      <c r="K411" s="1000">
        <v>124360</v>
      </c>
      <c r="L411" s="541">
        <f t="shared" ref="L411" si="3279">K411-H411</f>
        <v>0</v>
      </c>
      <c r="M411" s="1000">
        <v>124375</v>
      </c>
      <c r="N411" s="1000"/>
      <c r="O411" s="541">
        <f t="shared" ref="O411" si="3280">M411-K411</f>
        <v>15</v>
      </c>
      <c r="P411" s="541">
        <f t="shared" ref="P411" si="3281">M411-H411</f>
        <v>15</v>
      </c>
      <c r="Q411" s="1000">
        <v>124391</v>
      </c>
      <c r="R411" s="1000"/>
      <c r="S411" s="971">
        <f t="shared" ref="S411" si="3282">Q411-M411</f>
        <v>16</v>
      </c>
      <c r="T411" s="542">
        <f t="shared" ref="T411" si="3283">Q411-F411</f>
        <v>41</v>
      </c>
      <c r="U411" s="542"/>
      <c r="V411" s="541">
        <f t="shared" ref="V411" si="3284">P411</f>
        <v>15</v>
      </c>
      <c r="W411" s="543">
        <f t="shared" ref="W411" si="3285">T411-V411</f>
        <v>26</v>
      </c>
      <c r="X411" s="972" t="s">
        <v>553</v>
      </c>
      <c r="Y411" s="972" t="s">
        <v>554</v>
      </c>
      <c r="Z411" s="972" t="s">
        <v>29</v>
      </c>
      <c r="AA411" s="972">
        <v>2023</v>
      </c>
      <c r="AB411" s="968" t="s">
        <v>30</v>
      </c>
      <c r="AC411" s="1001">
        <v>11</v>
      </c>
      <c r="AD411" s="974">
        <f t="shared" ref="AD411" si="3286">T411/AC411</f>
        <v>3.7272727272727271</v>
      </c>
      <c r="AE411" s="975">
        <v>23.45</v>
      </c>
      <c r="AF411" s="976">
        <f t="shared" ref="AF411" si="3287">AD411*AE411</f>
        <v>87.404545454545442</v>
      </c>
      <c r="AG411" s="1030" t="s">
        <v>128</v>
      </c>
      <c r="AH411" s="1007">
        <f t="shared" ref="AH411" si="3288">AF411</f>
        <v>87.404545454545442</v>
      </c>
      <c r="AI411" s="978">
        <f t="shared" ref="AI411" si="3289">AD411</f>
        <v>3.7272727272727271</v>
      </c>
      <c r="AJ411" s="978">
        <f t="shared" ref="AJ411" si="3290">T411</f>
        <v>41</v>
      </c>
    </row>
    <row r="412" spans="1:39">
      <c r="A412" s="999">
        <v>45811</v>
      </c>
      <c r="B412" s="164" t="s">
        <v>442</v>
      </c>
      <c r="C412" s="164" t="s">
        <v>111</v>
      </c>
      <c r="D412" s="162" t="s">
        <v>560</v>
      </c>
      <c r="E412" s="969" t="s">
        <v>282</v>
      </c>
      <c r="F412" s="1000">
        <v>124391</v>
      </c>
      <c r="G412" s="1000"/>
      <c r="H412" s="1000">
        <v>124406</v>
      </c>
      <c r="I412" s="1000"/>
      <c r="J412" s="971">
        <f t="shared" ref="J412" si="3291">H412-F412</f>
        <v>15</v>
      </c>
      <c r="K412" s="1000">
        <v>124406</v>
      </c>
      <c r="L412" s="541">
        <f t="shared" ref="L412" si="3292">K412-H412</f>
        <v>0</v>
      </c>
      <c r="M412" s="1000">
        <v>124421</v>
      </c>
      <c r="N412" s="1000"/>
      <c r="O412" s="541">
        <f t="shared" ref="O412" si="3293">M412-K412</f>
        <v>15</v>
      </c>
      <c r="P412" s="541">
        <f t="shared" ref="P412" si="3294">M412-H412</f>
        <v>15</v>
      </c>
      <c r="Q412" s="1000">
        <v>124431</v>
      </c>
      <c r="R412" s="1000"/>
      <c r="S412" s="971">
        <f t="shared" ref="S412" si="3295">Q412-M412</f>
        <v>10</v>
      </c>
      <c r="T412" s="542">
        <f t="shared" ref="T412" si="3296">Q412-F412</f>
        <v>40</v>
      </c>
      <c r="U412" s="542"/>
      <c r="V412" s="541">
        <f t="shared" ref="V412" si="3297">P412</f>
        <v>15</v>
      </c>
      <c r="W412" s="543">
        <f t="shared" ref="W412" si="3298">T412-V412</f>
        <v>25</v>
      </c>
      <c r="X412" s="972" t="s">
        <v>553</v>
      </c>
      <c r="Y412" s="972" t="s">
        <v>554</v>
      </c>
      <c r="Z412" s="972" t="s">
        <v>29</v>
      </c>
      <c r="AA412" s="972">
        <v>2023</v>
      </c>
      <c r="AB412" s="968" t="s">
        <v>30</v>
      </c>
      <c r="AC412" s="1001">
        <v>11</v>
      </c>
      <c r="AD412" s="974">
        <f t="shared" ref="AD412" si="3299">T412/AC412</f>
        <v>3.6363636363636362</v>
      </c>
      <c r="AE412" s="975">
        <v>23.45</v>
      </c>
      <c r="AF412" s="976">
        <f t="shared" ref="AF412" si="3300">AD412*AE412</f>
        <v>85.272727272727266</v>
      </c>
      <c r="AG412" s="1030" t="s">
        <v>128</v>
      </c>
      <c r="AH412" s="1007">
        <f t="shared" ref="AH412" si="3301">AF412</f>
        <v>85.272727272727266</v>
      </c>
      <c r="AI412" s="978">
        <f t="shared" ref="AI412" si="3302">AD412</f>
        <v>3.6363636363636362</v>
      </c>
      <c r="AJ412" s="978">
        <f t="shared" ref="AJ412" si="3303">T412</f>
        <v>40</v>
      </c>
    </row>
    <row r="413" spans="1:39">
      <c r="A413" s="999">
        <v>45811</v>
      </c>
      <c r="B413" s="164" t="s">
        <v>442</v>
      </c>
      <c r="C413" s="164" t="s">
        <v>111</v>
      </c>
      <c r="D413" s="162" t="s">
        <v>576</v>
      </c>
      <c r="E413" s="969" t="s">
        <v>283</v>
      </c>
      <c r="F413" s="1000">
        <v>124431</v>
      </c>
      <c r="G413" s="1000"/>
      <c r="H413" s="1000">
        <v>124441</v>
      </c>
      <c r="I413" s="1000"/>
      <c r="J413" s="971">
        <f t="shared" ref="J413" si="3304">H413-F413</f>
        <v>10</v>
      </c>
      <c r="K413" s="1000">
        <v>124441</v>
      </c>
      <c r="L413" s="541">
        <f t="shared" ref="L413" si="3305">K413-H413</f>
        <v>0</v>
      </c>
      <c r="M413" s="1000">
        <v>124457</v>
      </c>
      <c r="N413" s="1000"/>
      <c r="O413" s="541">
        <f t="shared" ref="O413" si="3306">M413-K413</f>
        <v>16</v>
      </c>
      <c r="P413" s="541">
        <f t="shared" ref="P413" si="3307">M413-H413</f>
        <v>16</v>
      </c>
      <c r="Q413" s="1000">
        <v>124473</v>
      </c>
      <c r="R413" s="1000"/>
      <c r="S413" s="971">
        <f t="shared" ref="S413" si="3308">Q413-M413</f>
        <v>16</v>
      </c>
      <c r="T413" s="542">
        <f t="shared" ref="T413" si="3309">Q413-F413</f>
        <v>42</v>
      </c>
      <c r="U413" s="542"/>
      <c r="V413" s="541">
        <f t="shared" ref="V413" si="3310">P413</f>
        <v>16</v>
      </c>
      <c r="W413" s="543">
        <f t="shared" ref="W413" si="3311">T413-V413</f>
        <v>26</v>
      </c>
      <c r="X413" s="972" t="s">
        <v>553</v>
      </c>
      <c r="Y413" s="972" t="s">
        <v>554</v>
      </c>
      <c r="Z413" s="972" t="s">
        <v>29</v>
      </c>
      <c r="AA413" s="972">
        <v>2023</v>
      </c>
      <c r="AB413" s="968" t="s">
        <v>30</v>
      </c>
      <c r="AC413" s="1001">
        <v>11</v>
      </c>
      <c r="AD413" s="974">
        <f t="shared" ref="AD413" si="3312">T413/AC413</f>
        <v>3.8181818181818183</v>
      </c>
      <c r="AE413" s="975">
        <v>23.45</v>
      </c>
      <c r="AF413" s="976">
        <f t="shared" ref="AF413" si="3313">AD413*AE413</f>
        <v>89.536363636363632</v>
      </c>
      <c r="AG413" s="1030" t="s">
        <v>128</v>
      </c>
      <c r="AH413" s="1007">
        <f t="shared" ref="AH413" si="3314">AF413</f>
        <v>89.536363636363632</v>
      </c>
      <c r="AI413" s="978">
        <f t="shared" ref="AI413" si="3315">AD413</f>
        <v>3.8181818181818183</v>
      </c>
      <c r="AJ413" s="978">
        <f t="shared" ref="AJ413" si="3316">T413</f>
        <v>42</v>
      </c>
    </row>
    <row r="414" spans="1:39">
      <c r="A414" s="999">
        <v>45812</v>
      </c>
      <c r="B414" s="164" t="s">
        <v>442</v>
      </c>
      <c r="C414" s="164" t="s">
        <v>111</v>
      </c>
      <c r="D414" s="162" t="s">
        <v>560</v>
      </c>
      <c r="E414" s="969" t="s">
        <v>282</v>
      </c>
      <c r="F414" s="1000">
        <v>124473</v>
      </c>
      <c r="G414" s="1000"/>
      <c r="H414" s="1000">
        <v>124489</v>
      </c>
      <c r="I414" s="1000"/>
      <c r="J414" s="971">
        <f t="shared" ref="J414" si="3317">H414-F414</f>
        <v>16</v>
      </c>
      <c r="K414" s="1000">
        <v>124489</v>
      </c>
      <c r="L414" s="541">
        <f t="shared" ref="L414" si="3318">K414-H414</f>
        <v>0</v>
      </c>
      <c r="M414" s="1000">
        <v>124504</v>
      </c>
      <c r="N414" s="1000"/>
      <c r="O414" s="541">
        <f t="shared" ref="O414" si="3319">M414-K414</f>
        <v>15</v>
      </c>
      <c r="P414" s="541">
        <f t="shared" ref="P414" si="3320">M414-H414</f>
        <v>15</v>
      </c>
      <c r="Q414" s="1000">
        <v>124514</v>
      </c>
      <c r="R414" s="1000"/>
      <c r="S414" s="971">
        <f t="shared" ref="S414" si="3321">Q414-M414</f>
        <v>10</v>
      </c>
      <c r="T414" s="542">
        <f t="shared" ref="T414" si="3322">Q414-F414</f>
        <v>41</v>
      </c>
      <c r="U414" s="542"/>
      <c r="V414" s="541">
        <f t="shared" ref="V414" si="3323">P414</f>
        <v>15</v>
      </c>
      <c r="W414" s="543">
        <f t="shared" ref="W414" si="3324">T414-V414</f>
        <v>26</v>
      </c>
      <c r="X414" s="972" t="s">
        <v>553</v>
      </c>
      <c r="Y414" s="972" t="s">
        <v>554</v>
      </c>
      <c r="Z414" s="972" t="s">
        <v>29</v>
      </c>
      <c r="AA414" s="972">
        <v>2023</v>
      </c>
      <c r="AB414" s="968" t="s">
        <v>30</v>
      </c>
      <c r="AC414" s="1001">
        <v>11</v>
      </c>
      <c r="AD414" s="974">
        <f t="shared" ref="AD414" si="3325">T414/AC414</f>
        <v>3.7272727272727271</v>
      </c>
      <c r="AE414" s="975">
        <v>23.45</v>
      </c>
      <c r="AF414" s="976">
        <f t="shared" ref="AF414" si="3326">AD414*AE414</f>
        <v>87.404545454545442</v>
      </c>
      <c r="AG414" s="1030" t="s">
        <v>128</v>
      </c>
      <c r="AH414" s="1007">
        <f t="shared" ref="AH414" si="3327">AF414</f>
        <v>87.404545454545442</v>
      </c>
      <c r="AI414" s="978">
        <f t="shared" ref="AI414" si="3328">AD414</f>
        <v>3.7272727272727271</v>
      </c>
      <c r="AJ414" s="978">
        <f t="shared" ref="AJ414" si="3329">T414</f>
        <v>41</v>
      </c>
    </row>
    <row r="415" spans="1:39">
      <c r="A415" s="999">
        <v>45812</v>
      </c>
      <c r="B415" s="164" t="s">
        <v>442</v>
      </c>
      <c r="C415" s="164" t="s">
        <v>111</v>
      </c>
      <c r="D415" s="162" t="s">
        <v>576</v>
      </c>
      <c r="E415" s="969" t="s">
        <v>283</v>
      </c>
      <c r="F415" s="1000">
        <v>124514</v>
      </c>
      <c r="G415" s="1000"/>
      <c r="H415" s="1000">
        <v>124524</v>
      </c>
      <c r="I415" s="1000"/>
      <c r="J415" s="971">
        <f t="shared" ref="J415" si="3330">H415-F415</f>
        <v>10</v>
      </c>
      <c r="K415" s="1000">
        <v>124524</v>
      </c>
      <c r="L415" s="541">
        <f t="shared" ref="L415" si="3331">K415-H415</f>
        <v>0</v>
      </c>
      <c r="M415" s="1000">
        <v>124540</v>
      </c>
      <c r="N415" s="1000"/>
      <c r="O415" s="541">
        <f t="shared" ref="O415" si="3332">M415-K415</f>
        <v>16</v>
      </c>
      <c r="P415" s="541">
        <f t="shared" ref="P415" si="3333">M415-H415</f>
        <v>16</v>
      </c>
      <c r="Q415" s="1000">
        <v>124556</v>
      </c>
      <c r="R415" s="1000"/>
      <c r="S415" s="971">
        <f t="shared" ref="S415" si="3334">Q415-M415</f>
        <v>16</v>
      </c>
      <c r="T415" s="542">
        <f t="shared" ref="T415" si="3335">Q415-F415</f>
        <v>42</v>
      </c>
      <c r="U415" s="542"/>
      <c r="V415" s="541">
        <f t="shared" ref="V415" si="3336">P415</f>
        <v>16</v>
      </c>
      <c r="W415" s="543">
        <f t="shared" ref="W415" si="3337">T415-V415</f>
        <v>26</v>
      </c>
      <c r="X415" s="972" t="s">
        <v>553</v>
      </c>
      <c r="Y415" s="972" t="s">
        <v>554</v>
      </c>
      <c r="Z415" s="972" t="s">
        <v>29</v>
      </c>
      <c r="AA415" s="972">
        <v>2023</v>
      </c>
      <c r="AB415" s="968" t="s">
        <v>30</v>
      </c>
      <c r="AC415" s="1001">
        <v>11</v>
      </c>
      <c r="AD415" s="974">
        <f t="shared" ref="AD415" si="3338">T415/AC415</f>
        <v>3.8181818181818183</v>
      </c>
      <c r="AE415" s="975">
        <v>23.45</v>
      </c>
      <c r="AF415" s="976">
        <f t="shared" ref="AF415" si="3339">AD415*AE415</f>
        <v>89.536363636363632</v>
      </c>
      <c r="AG415" s="1030" t="s">
        <v>128</v>
      </c>
      <c r="AH415" s="1007">
        <f t="shared" ref="AH415" si="3340">AF415</f>
        <v>89.536363636363632</v>
      </c>
      <c r="AI415" s="978">
        <f t="shared" ref="AI415" si="3341">AD415</f>
        <v>3.8181818181818183</v>
      </c>
      <c r="AJ415" s="978">
        <f t="shared" ref="AJ415" si="3342">T415</f>
        <v>42</v>
      </c>
    </row>
    <row r="416" spans="1:39">
      <c r="A416" s="999">
        <v>45813</v>
      </c>
      <c r="B416" s="164" t="s">
        <v>442</v>
      </c>
      <c r="C416" s="164" t="s">
        <v>111</v>
      </c>
      <c r="D416" s="162" t="s">
        <v>560</v>
      </c>
      <c r="E416" s="969" t="s">
        <v>282</v>
      </c>
      <c r="F416" s="1000">
        <v>124556</v>
      </c>
      <c r="G416" s="1000"/>
      <c r="H416" s="1000">
        <v>124571</v>
      </c>
      <c r="I416" s="1000"/>
      <c r="J416" s="971">
        <f t="shared" ref="J416" si="3343">H416-F416</f>
        <v>15</v>
      </c>
      <c r="K416" s="1000">
        <v>124571</v>
      </c>
      <c r="L416" s="541">
        <f t="shared" ref="L416" si="3344">K416-H416</f>
        <v>0</v>
      </c>
      <c r="M416" s="1000">
        <v>124587</v>
      </c>
      <c r="N416" s="1000"/>
      <c r="O416" s="541">
        <f t="shared" ref="O416" si="3345">M416-K416</f>
        <v>16</v>
      </c>
      <c r="P416" s="541">
        <f t="shared" ref="P416" si="3346">M416-H416</f>
        <v>16</v>
      </c>
      <c r="Q416" s="1000">
        <v>124597</v>
      </c>
      <c r="R416" s="1000"/>
      <c r="S416" s="971">
        <f t="shared" ref="S416" si="3347">Q416-M416</f>
        <v>10</v>
      </c>
      <c r="T416" s="542">
        <f t="shared" ref="T416" si="3348">Q416-F416</f>
        <v>41</v>
      </c>
      <c r="U416" s="542"/>
      <c r="V416" s="541">
        <f t="shared" ref="V416" si="3349">P416</f>
        <v>16</v>
      </c>
      <c r="W416" s="543">
        <f t="shared" ref="W416" si="3350">T416-V416</f>
        <v>25</v>
      </c>
      <c r="X416" s="972" t="s">
        <v>553</v>
      </c>
      <c r="Y416" s="972" t="s">
        <v>554</v>
      </c>
      <c r="Z416" s="972" t="s">
        <v>29</v>
      </c>
      <c r="AA416" s="972">
        <v>2023</v>
      </c>
      <c r="AB416" s="968" t="s">
        <v>30</v>
      </c>
      <c r="AC416" s="1001">
        <v>11</v>
      </c>
      <c r="AD416" s="974">
        <f t="shared" ref="AD416" si="3351">T416/AC416</f>
        <v>3.7272727272727271</v>
      </c>
      <c r="AE416" s="975">
        <v>23.45</v>
      </c>
      <c r="AF416" s="976">
        <f t="shared" ref="AF416" si="3352">AD416*AE416</f>
        <v>87.404545454545442</v>
      </c>
      <c r="AG416" s="1030" t="s">
        <v>128</v>
      </c>
      <c r="AH416" s="1007">
        <f t="shared" ref="AH416" si="3353">AF416</f>
        <v>87.404545454545442</v>
      </c>
      <c r="AI416" s="978">
        <f t="shared" ref="AI416" si="3354">AD416</f>
        <v>3.7272727272727271</v>
      </c>
      <c r="AJ416" s="978">
        <f t="shared" ref="AJ416" si="3355">T416</f>
        <v>41</v>
      </c>
    </row>
    <row r="417" spans="1:39">
      <c r="A417" s="999">
        <v>45813</v>
      </c>
      <c r="B417" s="164" t="s">
        <v>442</v>
      </c>
      <c r="C417" s="164" t="s">
        <v>659</v>
      </c>
      <c r="D417" s="162" t="s">
        <v>687</v>
      </c>
      <c r="E417" s="969" t="s">
        <v>282</v>
      </c>
      <c r="F417" s="1000">
        <v>124597</v>
      </c>
      <c r="G417" s="1000"/>
      <c r="H417" s="1000">
        <v>124597</v>
      </c>
      <c r="I417" s="1000"/>
      <c r="J417" s="971">
        <f t="shared" ref="J417" si="3356">H417-F417</f>
        <v>0</v>
      </c>
      <c r="K417" s="1000">
        <v>124597</v>
      </c>
      <c r="L417" s="541">
        <f t="shared" ref="L417" si="3357">K417-H417</f>
        <v>0</v>
      </c>
      <c r="M417" s="1000">
        <v>124626</v>
      </c>
      <c r="N417" s="1000"/>
      <c r="O417" s="541">
        <f t="shared" ref="O417" si="3358">M417-K417</f>
        <v>29</v>
      </c>
      <c r="P417" s="541">
        <f t="shared" ref="P417" si="3359">M417-H417</f>
        <v>29</v>
      </c>
      <c r="Q417" s="1000">
        <v>124650</v>
      </c>
      <c r="R417" s="1000"/>
      <c r="S417" s="971">
        <f t="shared" ref="S417" si="3360">Q417-M417</f>
        <v>24</v>
      </c>
      <c r="T417" s="542">
        <f t="shared" ref="T417" si="3361">Q417-F417</f>
        <v>53</v>
      </c>
      <c r="U417" s="542"/>
      <c r="V417" s="541">
        <f t="shared" ref="V417" si="3362">P417</f>
        <v>29</v>
      </c>
      <c r="W417" s="543">
        <f t="shared" ref="W417" si="3363">T417-V417</f>
        <v>24</v>
      </c>
      <c r="X417" s="972" t="s">
        <v>553</v>
      </c>
      <c r="Y417" s="972" t="s">
        <v>554</v>
      </c>
      <c r="Z417" s="972" t="s">
        <v>29</v>
      </c>
      <c r="AA417" s="972">
        <v>2023</v>
      </c>
      <c r="AB417" s="968" t="s">
        <v>30</v>
      </c>
      <c r="AC417" s="1001">
        <v>11</v>
      </c>
      <c r="AD417" s="974">
        <f t="shared" ref="AD417" si="3364">T417/AC417</f>
        <v>4.8181818181818183</v>
      </c>
      <c r="AE417" s="975">
        <v>23.45</v>
      </c>
      <c r="AF417" s="976">
        <f t="shared" ref="AF417" si="3365">AD417*AE417</f>
        <v>112.98636363636363</v>
      </c>
      <c r="AG417" s="1030" t="s">
        <v>128</v>
      </c>
      <c r="AH417" s="1007">
        <f t="shared" ref="AH417" si="3366">AF417</f>
        <v>112.98636363636363</v>
      </c>
      <c r="AI417" s="978">
        <f t="shared" ref="AI417" si="3367">AD417</f>
        <v>4.8181818181818183</v>
      </c>
      <c r="AJ417" s="978">
        <f t="shared" ref="AJ417" si="3368">T417</f>
        <v>53</v>
      </c>
    </row>
    <row r="418" spans="1:39">
      <c r="A418" s="999">
        <v>45813</v>
      </c>
      <c r="B418" s="164" t="s">
        <v>442</v>
      </c>
      <c r="C418" s="164" t="s">
        <v>111</v>
      </c>
      <c r="D418" s="162" t="s">
        <v>576</v>
      </c>
      <c r="E418" s="969" t="s">
        <v>283</v>
      </c>
      <c r="F418" s="1000">
        <v>124650</v>
      </c>
      <c r="G418" s="1000"/>
      <c r="H418" s="1000">
        <v>124660</v>
      </c>
      <c r="I418" s="1000"/>
      <c r="J418" s="971">
        <f t="shared" ref="J418" si="3369">H418-F418</f>
        <v>10</v>
      </c>
      <c r="K418" s="1000">
        <v>124660</v>
      </c>
      <c r="L418" s="541">
        <f t="shared" ref="L418" si="3370">K418-H418</f>
        <v>0</v>
      </c>
      <c r="M418" s="1000">
        <v>124676</v>
      </c>
      <c r="N418" s="1000"/>
      <c r="O418" s="541">
        <f t="shared" ref="O418" si="3371">M418-K418</f>
        <v>16</v>
      </c>
      <c r="P418" s="541">
        <f t="shared" ref="P418" si="3372">M418-H418</f>
        <v>16</v>
      </c>
      <c r="Q418" s="1000">
        <v>124692</v>
      </c>
      <c r="R418" s="1000"/>
      <c r="S418" s="971">
        <f t="shared" ref="S418" si="3373">Q418-M418</f>
        <v>16</v>
      </c>
      <c r="T418" s="542">
        <f t="shared" ref="T418" si="3374">Q418-F418</f>
        <v>42</v>
      </c>
      <c r="U418" s="542"/>
      <c r="V418" s="541">
        <f t="shared" ref="V418" si="3375">P418</f>
        <v>16</v>
      </c>
      <c r="W418" s="543">
        <f t="shared" ref="W418" si="3376">T418-V418</f>
        <v>26</v>
      </c>
      <c r="X418" s="972" t="s">
        <v>553</v>
      </c>
      <c r="Y418" s="972" t="s">
        <v>554</v>
      </c>
      <c r="Z418" s="972" t="s">
        <v>29</v>
      </c>
      <c r="AA418" s="972">
        <v>2023</v>
      </c>
      <c r="AB418" s="968" t="s">
        <v>30</v>
      </c>
      <c r="AC418" s="1001">
        <v>11</v>
      </c>
      <c r="AD418" s="974">
        <f t="shared" ref="AD418" si="3377">T418/AC418</f>
        <v>3.8181818181818183</v>
      </c>
      <c r="AE418" s="975">
        <v>23.45</v>
      </c>
      <c r="AF418" s="976">
        <f t="shared" ref="AF418" si="3378">AD418*AE418</f>
        <v>89.536363636363632</v>
      </c>
      <c r="AG418" s="1030" t="s">
        <v>128</v>
      </c>
      <c r="AH418" s="1007">
        <f t="shared" ref="AH418" si="3379">AF418</f>
        <v>89.536363636363632</v>
      </c>
      <c r="AI418" s="978">
        <f t="shared" ref="AI418" si="3380">AD418</f>
        <v>3.8181818181818183</v>
      </c>
      <c r="AJ418" s="978">
        <f t="shared" ref="AJ418" si="3381">T418</f>
        <v>42</v>
      </c>
      <c r="AK418" s="1132" t="s">
        <v>439</v>
      </c>
      <c r="AL418" s="1088" t="s">
        <v>440</v>
      </c>
      <c r="AM418" s="1092" t="s">
        <v>2</v>
      </c>
    </row>
    <row r="419" spans="1:39">
      <c r="A419" s="999">
        <v>45814</v>
      </c>
      <c r="B419" s="164" t="s">
        <v>442</v>
      </c>
      <c r="C419" s="164" t="s">
        <v>111</v>
      </c>
      <c r="D419" s="162" t="s">
        <v>560</v>
      </c>
      <c r="E419" s="969" t="s">
        <v>282</v>
      </c>
      <c r="F419" s="1000">
        <v>124692</v>
      </c>
      <c r="G419" s="1000"/>
      <c r="H419" s="1000">
        <v>124708</v>
      </c>
      <c r="I419" s="1000"/>
      <c r="J419" s="971">
        <f t="shared" ref="J419" si="3382">H419-F419</f>
        <v>16</v>
      </c>
      <c r="K419" s="1000">
        <v>124708</v>
      </c>
      <c r="L419" s="541">
        <f t="shared" ref="L419" si="3383">K419-H419</f>
        <v>0</v>
      </c>
      <c r="M419" s="1000">
        <v>124724</v>
      </c>
      <c r="N419" s="1000"/>
      <c r="O419" s="541">
        <f t="shared" ref="O419" si="3384">M419-K419</f>
        <v>16</v>
      </c>
      <c r="P419" s="541">
        <f t="shared" ref="P419" si="3385">M419-H419</f>
        <v>16</v>
      </c>
      <c r="Q419" s="1000">
        <v>124734</v>
      </c>
      <c r="R419" s="1000"/>
      <c r="S419" s="971">
        <f t="shared" ref="S419" si="3386">Q419-M419</f>
        <v>10</v>
      </c>
      <c r="T419" s="542">
        <f t="shared" ref="T419" si="3387">Q419-F419</f>
        <v>42</v>
      </c>
      <c r="U419" s="542"/>
      <c r="V419" s="541">
        <f t="shared" ref="V419" si="3388">P419</f>
        <v>16</v>
      </c>
      <c r="W419" s="543">
        <f t="shared" ref="W419" si="3389">T419-V419</f>
        <v>26</v>
      </c>
      <c r="X419" s="972" t="s">
        <v>553</v>
      </c>
      <c r="Y419" s="972" t="s">
        <v>554</v>
      </c>
      <c r="Z419" s="972" t="s">
        <v>29</v>
      </c>
      <c r="AA419" s="972">
        <v>2023</v>
      </c>
      <c r="AB419" s="968" t="s">
        <v>30</v>
      </c>
      <c r="AC419" s="1001">
        <v>11</v>
      </c>
      <c r="AD419" s="974">
        <f t="shared" ref="AD419" si="3390">T419/AC419</f>
        <v>3.8181818181818183</v>
      </c>
      <c r="AE419" s="975">
        <v>23.45</v>
      </c>
      <c r="AF419" s="976">
        <f t="shared" ref="AF419" si="3391">AD419*AE419</f>
        <v>89.536363636363632</v>
      </c>
      <c r="AG419" s="1030" t="s">
        <v>128</v>
      </c>
      <c r="AH419" s="1007">
        <f t="shared" ref="AH419" si="3392">AF419</f>
        <v>89.536363636363632</v>
      </c>
      <c r="AI419" s="978">
        <f t="shared" ref="AI419" si="3393">AD419</f>
        <v>3.8181818181818183</v>
      </c>
      <c r="AJ419" s="978">
        <f t="shared" ref="AJ419" si="3394">T419</f>
        <v>42</v>
      </c>
      <c r="AK419" s="1107">
        <f>SUM(AH409:AH419)</f>
        <v>995.55909090909074</v>
      </c>
      <c r="AL419" s="1067">
        <v>900</v>
      </c>
      <c r="AM419" s="1075">
        <v>45814</v>
      </c>
    </row>
    <row r="420" spans="1:39">
      <c r="A420" s="999">
        <v>45814</v>
      </c>
      <c r="B420" s="164" t="s">
        <v>442</v>
      </c>
      <c r="C420" s="164" t="s">
        <v>111</v>
      </c>
      <c r="D420" s="162" t="s">
        <v>576</v>
      </c>
      <c r="E420" s="969" t="s">
        <v>283</v>
      </c>
      <c r="F420" s="1000">
        <v>124734</v>
      </c>
      <c r="G420" s="1000"/>
      <c r="H420" s="1000">
        <v>124744</v>
      </c>
      <c r="I420" s="1000"/>
      <c r="J420" s="971">
        <f t="shared" ref="J420" si="3395">H420-F420</f>
        <v>10</v>
      </c>
      <c r="K420" s="1000">
        <v>124744</v>
      </c>
      <c r="L420" s="541">
        <f t="shared" ref="L420" si="3396">K420-H420</f>
        <v>0</v>
      </c>
      <c r="M420" s="1000">
        <v>124760</v>
      </c>
      <c r="N420" s="1000"/>
      <c r="O420" s="541">
        <f t="shared" ref="O420" si="3397">M420-K420</f>
        <v>16</v>
      </c>
      <c r="P420" s="541">
        <f t="shared" ref="P420" si="3398">M420-H420</f>
        <v>16</v>
      </c>
      <c r="Q420" s="1000">
        <v>124776</v>
      </c>
      <c r="R420" s="1000"/>
      <c r="S420" s="971">
        <f t="shared" ref="S420" si="3399">Q420-M420</f>
        <v>16</v>
      </c>
      <c r="T420" s="542">
        <f t="shared" ref="T420" si="3400">Q420-F420</f>
        <v>42</v>
      </c>
      <c r="U420" s="542"/>
      <c r="V420" s="541">
        <f t="shared" ref="V420" si="3401">P420</f>
        <v>16</v>
      </c>
      <c r="W420" s="543">
        <f t="shared" ref="W420" si="3402">T420-V420</f>
        <v>26</v>
      </c>
      <c r="X420" s="972" t="s">
        <v>553</v>
      </c>
      <c r="Y420" s="972" t="s">
        <v>554</v>
      </c>
      <c r="Z420" s="972" t="s">
        <v>29</v>
      </c>
      <c r="AA420" s="972">
        <v>2023</v>
      </c>
      <c r="AB420" s="968" t="s">
        <v>30</v>
      </c>
      <c r="AC420" s="1001">
        <v>11</v>
      </c>
      <c r="AD420" s="974">
        <f t="shared" ref="AD420" si="3403">T420/AC420</f>
        <v>3.8181818181818183</v>
      </c>
      <c r="AE420" s="975">
        <v>23.45</v>
      </c>
      <c r="AF420" s="976">
        <f t="shared" ref="AF420" si="3404">AD420*AE420</f>
        <v>89.536363636363632</v>
      </c>
      <c r="AG420" s="1030" t="s">
        <v>128</v>
      </c>
      <c r="AH420" s="1007">
        <f t="shared" ref="AH420" si="3405">AF420</f>
        <v>89.536363636363632</v>
      </c>
      <c r="AI420" s="978">
        <f t="shared" ref="AI420" si="3406">AD420</f>
        <v>3.8181818181818183</v>
      </c>
      <c r="AJ420" s="978">
        <f t="shared" ref="AJ420" si="3407">T420</f>
        <v>42</v>
      </c>
    </row>
    <row r="421" spans="1:39">
      <c r="A421" s="999">
        <v>45817</v>
      </c>
      <c r="B421" s="164" t="s">
        <v>442</v>
      </c>
      <c r="C421" s="164" t="s">
        <v>111</v>
      </c>
      <c r="D421" s="162" t="s">
        <v>560</v>
      </c>
      <c r="E421" s="969" t="s">
        <v>282</v>
      </c>
      <c r="F421" s="1000">
        <v>124776</v>
      </c>
      <c r="G421" s="1000"/>
      <c r="H421" s="1000">
        <v>124791</v>
      </c>
      <c r="I421" s="1000"/>
      <c r="J421" s="971">
        <f t="shared" ref="J421" si="3408">H421-F421</f>
        <v>15</v>
      </c>
      <c r="K421" s="1000">
        <v>124791</v>
      </c>
      <c r="L421" s="541">
        <f t="shared" ref="L421" si="3409">K421-H421</f>
        <v>0</v>
      </c>
      <c r="M421" s="1000">
        <v>124807</v>
      </c>
      <c r="N421" s="1000"/>
      <c r="O421" s="541">
        <f t="shared" ref="O421" si="3410">M421-K421</f>
        <v>16</v>
      </c>
      <c r="P421" s="541">
        <f t="shared" ref="P421" si="3411">M421-H421</f>
        <v>16</v>
      </c>
      <c r="Q421" s="1000">
        <v>124817</v>
      </c>
      <c r="R421" s="1000"/>
      <c r="S421" s="971">
        <f t="shared" ref="S421" si="3412">Q421-M421</f>
        <v>10</v>
      </c>
      <c r="T421" s="542">
        <f t="shared" ref="T421" si="3413">Q421-F421</f>
        <v>41</v>
      </c>
      <c r="U421" s="542"/>
      <c r="V421" s="541">
        <f t="shared" ref="V421" si="3414">P421</f>
        <v>16</v>
      </c>
      <c r="W421" s="543">
        <f t="shared" ref="W421" si="3415">T421-V421</f>
        <v>25</v>
      </c>
      <c r="X421" s="972" t="s">
        <v>553</v>
      </c>
      <c r="Y421" s="972" t="s">
        <v>554</v>
      </c>
      <c r="Z421" s="972" t="s">
        <v>29</v>
      </c>
      <c r="AA421" s="972">
        <v>2023</v>
      </c>
      <c r="AB421" s="968" t="s">
        <v>30</v>
      </c>
      <c r="AC421" s="1001">
        <v>11</v>
      </c>
      <c r="AD421" s="974">
        <f t="shared" ref="AD421" si="3416">T421/AC421</f>
        <v>3.7272727272727271</v>
      </c>
      <c r="AE421" s="975">
        <v>23.45</v>
      </c>
      <c r="AF421" s="976">
        <f t="shared" ref="AF421" si="3417">AD421*AE421</f>
        <v>87.404545454545442</v>
      </c>
      <c r="AG421" s="1030" t="s">
        <v>128</v>
      </c>
      <c r="AH421" s="1007">
        <f t="shared" ref="AH421" si="3418">AF421</f>
        <v>87.404545454545442</v>
      </c>
      <c r="AI421" s="978">
        <f t="shared" ref="AI421" si="3419">AD421</f>
        <v>3.7272727272727271</v>
      </c>
      <c r="AJ421" s="978">
        <f t="shared" ref="AJ421" si="3420">T421</f>
        <v>41</v>
      </c>
    </row>
    <row r="422" spans="1:39">
      <c r="A422" s="999">
        <v>45817</v>
      </c>
      <c r="B422" s="164" t="s">
        <v>442</v>
      </c>
      <c r="C422" s="164" t="s">
        <v>111</v>
      </c>
      <c r="D422" s="162" t="s">
        <v>576</v>
      </c>
      <c r="E422" s="969" t="s">
        <v>283</v>
      </c>
      <c r="F422" s="1000">
        <v>124817</v>
      </c>
      <c r="G422" s="1000"/>
      <c r="H422" s="1000">
        <v>124827</v>
      </c>
      <c r="I422" s="1000"/>
      <c r="J422" s="971">
        <f t="shared" ref="J422" si="3421">H422-F422</f>
        <v>10</v>
      </c>
      <c r="K422" s="1000">
        <v>124827</v>
      </c>
      <c r="L422" s="541">
        <f t="shared" ref="L422" si="3422">K422-H422</f>
        <v>0</v>
      </c>
      <c r="M422" s="1000">
        <v>124843</v>
      </c>
      <c r="N422" s="1000"/>
      <c r="O422" s="541">
        <f t="shared" ref="O422" si="3423">M422-K422</f>
        <v>16</v>
      </c>
      <c r="P422" s="541">
        <f t="shared" ref="P422" si="3424">M422-H422</f>
        <v>16</v>
      </c>
      <c r="Q422" s="1000">
        <v>124859</v>
      </c>
      <c r="R422" s="1000"/>
      <c r="S422" s="971">
        <f t="shared" ref="S422" si="3425">Q422-M422</f>
        <v>16</v>
      </c>
      <c r="T422" s="542">
        <f t="shared" ref="T422" si="3426">Q422-F422</f>
        <v>42</v>
      </c>
      <c r="U422" s="542"/>
      <c r="V422" s="541">
        <f t="shared" ref="V422" si="3427">P422</f>
        <v>16</v>
      </c>
      <c r="W422" s="543">
        <f t="shared" ref="W422" si="3428">T422-V422</f>
        <v>26</v>
      </c>
      <c r="X422" s="972" t="s">
        <v>553</v>
      </c>
      <c r="Y422" s="972" t="s">
        <v>554</v>
      </c>
      <c r="Z422" s="972" t="s">
        <v>29</v>
      </c>
      <c r="AA422" s="972">
        <v>2023</v>
      </c>
      <c r="AB422" s="968" t="s">
        <v>30</v>
      </c>
      <c r="AC422" s="1001">
        <v>11</v>
      </c>
      <c r="AD422" s="974">
        <f t="shared" ref="AD422" si="3429">T422/AC422</f>
        <v>3.8181818181818183</v>
      </c>
      <c r="AE422" s="975">
        <v>23.45</v>
      </c>
      <c r="AF422" s="976">
        <f t="shared" ref="AF422" si="3430">AD422*AE422</f>
        <v>89.536363636363632</v>
      </c>
      <c r="AG422" s="1030" t="s">
        <v>128</v>
      </c>
      <c r="AH422" s="1007">
        <f t="shared" ref="AH422" si="3431">AF422</f>
        <v>89.536363636363632</v>
      </c>
      <c r="AI422" s="978">
        <f t="shared" ref="AI422" si="3432">AD422</f>
        <v>3.8181818181818183</v>
      </c>
      <c r="AJ422" s="978">
        <f t="shared" ref="AJ422" si="3433">T422</f>
        <v>42</v>
      </c>
    </row>
    <row r="423" spans="1:39">
      <c r="A423" s="999">
        <v>45818</v>
      </c>
      <c r="B423" s="164" t="s">
        <v>442</v>
      </c>
      <c r="C423" s="164" t="s">
        <v>111</v>
      </c>
      <c r="D423" s="162" t="s">
        <v>560</v>
      </c>
      <c r="E423" s="969" t="s">
        <v>282</v>
      </c>
      <c r="F423" s="1000">
        <v>124859</v>
      </c>
      <c r="G423" s="1000"/>
      <c r="H423" s="1000">
        <v>124875</v>
      </c>
      <c r="I423" s="1000"/>
      <c r="J423" s="971">
        <f t="shared" ref="J423" si="3434">H423-F423</f>
        <v>16</v>
      </c>
      <c r="K423" s="1000">
        <v>124875</v>
      </c>
      <c r="L423" s="541">
        <f t="shared" ref="L423" si="3435">K423-H423</f>
        <v>0</v>
      </c>
      <c r="M423" s="1000">
        <v>124891</v>
      </c>
      <c r="N423" s="1000"/>
      <c r="O423" s="541">
        <f t="shared" ref="O423" si="3436">M423-K423</f>
        <v>16</v>
      </c>
      <c r="P423" s="541">
        <f t="shared" ref="P423" si="3437">M423-H423</f>
        <v>16</v>
      </c>
      <c r="Q423" s="1000">
        <v>124901</v>
      </c>
      <c r="R423" s="1000"/>
      <c r="S423" s="971">
        <f t="shared" ref="S423" si="3438">Q423-M423</f>
        <v>10</v>
      </c>
      <c r="T423" s="542">
        <f t="shared" ref="T423" si="3439">Q423-F423</f>
        <v>42</v>
      </c>
      <c r="U423" s="542"/>
      <c r="V423" s="541">
        <f t="shared" ref="V423" si="3440">P423</f>
        <v>16</v>
      </c>
      <c r="W423" s="543">
        <f t="shared" ref="W423" si="3441">T423-V423</f>
        <v>26</v>
      </c>
      <c r="X423" s="972" t="s">
        <v>553</v>
      </c>
      <c r="Y423" s="972" t="s">
        <v>554</v>
      </c>
      <c r="Z423" s="972" t="s">
        <v>29</v>
      </c>
      <c r="AA423" s="972">
        <v>2023</v>
      </c>
      <c r="AB423" s="968" t="s">
        <v>30</v>
      </c>
      <c r="AC423" s="1001">
        <v>11</v>
      </c>
      <c r="AD423" s="974">
        <f t="shared" ref="AD423" si="3442">T423/AC423</f>
        <v>3.8181818181818183</v>
      </c>
      <c r="AE423" s="975">
        <v>23.45</v>
      </c>
      <c r="AF423" s="976">
        <f t="shared" ref="AF423" si="3443">AD423*AE423</f>
        <v>89.536363636363632</v>
      </c>
      <c r="AG423" s="1030" t="s">
        <v>128</v>
      </c>
      <c r="AH423" s="1007">
        <f t="shared" ref="AH423" si="3444">AF423</f>
        <v>89.536363636363632</v>
      </c>
      <c r="AI423" s="978">
        <f t="shared" ref="AI423" si="3445">AD423</f>
        <v>3.8181818181818183</v>
      </c>
      <c r="AJ423" s="978">
        <f t="shared" ref="AJ423" si="3446">T423</f>
        <v>42</v>
      </c>
    </row>
    <row r="424" spans="1:39">
      <c r="A424" s="999">
        <v>45818</v>
      </c>
      <c r="B424" s="164" t="s">
        <v>442</v>
      </c>
      <c r="C424" s="164" t="s">
        <v>111</v>
      </c>
      <c r="D424" s="162" t="s">
        <v>576</v>
      </c>
      <c r="E424" s="969" t="s">
        <v>283</v>
      </c>
      <c r="F424" s="1000">
        <v>124901</v>
      </c>
      <c r="G424" s="1000"/>
      <c r="H424" s="1000">
        <v>124911</v>
      </c>
      <c r="I424" s="1000"/>
      <c r="J424" s="971">
        <f t="shared" ref="J424" si="3447">H424-F424</f>
        <v>10</v>
      </c>
      <c r="K424" s="1000">
        <v>124911</v>
      </c>
      <c r="L424" s="541">
        <f t="shared" ref="L424" si="3448">K424-H424</f>
        <v>0</v>
      </c>
      <c r="M424" s="1000">
        <v>124926</v>
      </c>
      <c r="N424" s="1000"/>
      <c r="O424" s="541">
        <f t="shared" ref="O424" si="3449">M424-K424</f>
        <v>15</v>
      </c>
      <c r="P424" s="541">
        <f t="shared" ref="P424" si="3450">M424-H424</f>
        <v>15</v>
      </c>
      <c r="Q424" s="1000">
        <v>124942</v>
      </c>
      <c r="R424" s="1000"/>
      <c r="S424" s="971">
        <f t="shared" ref="S424" si="3451">Q424-M424</f>
        <v>16</v>
      </c>
      <c r="T424" s="542">
        <f t="shared" ref="T424" si="3452">Q424-F424</f>
        <v>41</v>
      </c>
      <c r="U424" s="542"/>
      <c r="V424" s="541">
        <f t="shared" ref="V424" si="3453">P424</f>
        <v>15</v>
      </c>
      <c r="W424" s="543">
        <f t="shared" ref="W424" si="3454">T424-V424</f>
        <v>26</v>
      </c>
      <c r="X424" s="972" t="s">
        <v>553</v>
      </c>
      <c r="Y424" s="972" t="s">
        <v>554</v>
      </c>
      <c r="Z424" s="972" t="s">
        <v>29</v>
      </c>
      <c r="AA424" s="972">
        <v>2023</v>
      </c>
      <c r="AB424" s="968" t="s">
        <v>30</v>
      </c>
      <c r="AC424" s="1001">
        <v>11</v>
      </c>
      <c r="AD424" s="974">
        <f t="shared" ref="AD424" si="3455">T424/AC424</f>
        <v>3.7272727272727271</v>
      </c>
      <c r="AE424" s="975">
        <v>23.45</v>
      </c>
      <c r="AF424" s="976">
        <f t="shared" ref="AF424" si="3456">AD424*AE424</f>
        <v>87.404545454545442</v>
      </c>
      <c r="AG424" s="1030" t="s">
        <v>128</v>
      </c>
      <c r="AH424" s="1007">
        <f t="shared" ref="AH424" si="3457">AF424</f>
        <v>87.404545454545442</v>
      </c>
      <c r="AI424" s="978">
        <f t="shared" ref="AI424" si="3458">AD424</f>
        <v>3.7272727272727271</v>
      </c>
      <c r="AJ424" s="978">
        <f t="shared" ref="AJ424" si="3459">T424</f>
        <v>41</v>
      </c>
    </row>
    <row r="425" spans="1:39">
      <c r="A425" s="999">
        <v>45819</v>
      </c>
      <c r="B425" s="164" t="s">
        <v>442</v>
      </c>
      <c r="C425" s="164" t="s">
        <v>111</v>
      </c>
      <c r="D425" s="162" t="s">
        <v>560</v>
      </c>
      <c r="E425" s="969" t="s">
        <v>282</v>
      </c>
      <c r="F425" s="1000">
        <v>124942</v>
      </c>
      <c r="G425" s="1000"/>
      <c r="H425" s="1000">
        <v>124958</v>
      </c>
      <c r="I425" s="1000"/>
      <c r="J425" s="971">
        <f t="shared" ref="J425" si="3460">H425-F425</f>
        <v>16</v>
      </c>
      <c r="K425" s="1000">
        <v>124958</v>
      </c>
      <c r="L425" s="541">
        <f t="shared" ref="L425" si="3461">K425-H425</f>
        <v>0</v>
      </c>
      <c r="M425" s="1000">
        <v>124974</v>
      </c>
      <c r="N425" s="1000"/>
      <c r="O425" s="541">
        <f t="shared" ref="O425" si="3462">M425-K425</f>
        <v>16</v>
      </c>
      <c r="P425" s="541">
        <f t="shared" ref="P425" si="3463">M425-H425</f>
        <v>16</v>
      </c>
      <c r="Q425" s="1000">
        <v>124984</v>
      </c>
      <c r="R425" s="1000"/>
      <c r="S425" s="971">
        <f t="shared" ref="S425" si="3464">Q425-M425</f>
        <v>10</v>
      </c>
      <c r="T425" s="542">
        <f t="shared" ref="T425" si="3465">Q425-F425</f>
        <v>42</v>
      </c>
      <c r="U425" s="542"/>
      <c r="V425" s="541">
        <f t="shared" ref="V425" si="3466">P425</f>
        <v>16</v>
      </c>
      <c r="W425" s="543">
        <f t="shared" ref="W425" si="3467">T425-V425</f>
        <v>26</v>
      </c>
      <c r="X425" s="972" t="s">
        <v>553</v>
      </c>
      <c r="Y425" s="972" t="s">
        <v>554</v>
      </c>
      <c r="Z425" s="972" t="s">
        <v>29</v>
      </c>
      <c r="AA425" s="972">
        <v>2023</v>
      </c>
      <c r="AB425" s="968" t="s">
        <v>30</v>
      </c>
      <c r="AC425" s="1001">
        <v>11</v>
      </c>
      <c r="AD425" s="974">
        <f t="shared" ref="AD425" si="3468">T425/AC425</f>
        <v>3.8181818181818183</v>
      </c>
      <c r="AE425" s="975">
        <v>23.45</v>
      </c>
      <c r="AF425" s="976">
        <f t="shared" ref="AF425" si="3469">AD425*AE425</f>
        <v>89.536363636363632</v>
      </c>
      <c r="AG425" s="1030" t="s">
        <v>128</v>
      </c>
      <c r="AH425" s="1007">
        <f t="shared" ref="AH425" si="3470">AF425</f>
        <v>89.536363636363632</v>
      </c>
      <c r="AI425" s="978">
        <f t="shared" ref="AI425" si="3471">AD425</f>
        <v>3.8181818181818183</v>
      </c>
      <c r="AJ425" s="978">
        <f t="shared" ref="AJ425" si="3472">T425</f>
        <v>42</v>
      </c>
    </row>
    <row r="426" spans="1:39">
      <c r="A426" s="999">
        <v>45819</v>
      </c>
      <c r="B426" s="164" t="s">
        <v>442</v>
      </c>
      <c r="C426" s="164" t="s">
        <v>111</v>
      </c>
      <c r="D426" s="162" t="s">
        <v>576</v>
      </c>
      <c r="E426" s="969" t="s">
        <v>283</v>
      </c>
      <c r="F426" s="1000">
        <v>124984</v>
      </c>
      <c r="G426" s="1000"/>
      <c r="H426" s="1000">
        <v>124994</v>
      </c>
      <c r="I426" s="1000"/>
      <c r="J426" s="971">
        <f t="shared" ref="J426" si="3473">H426-F426</f>
        <v>10</v>
      </c>
      <c r="K426" s="1000">
        <v>124994</v>
      </c>
      <c r="L426" s="541">
        <f t="shared" ref="L426" si="3474">K426-H426</f>
        <v>0</v>
      </c>
      <c r="M426" s="1000">
        <v>125010</v>
      </c>
      <c r="N426" s="1000"/>
      <c r="O426" s="541">
        <f t="shared" ref="O426" si="3475">M426-K426</f>
        <v>16</v>
      </c>
      <c r="P426" s="541">
        <f t="shared" ref="P426" si="3476">M426-H426</f>
        <v>16</v>
      </c>
      <c r="Q426" s="1000">
        <v>125027</v>
      </c>
      <c r="R426" s="1000"/>
      <c r="S426" s="971">
        <f t="shared" ref="S426" si="3477">Q426-M426</f>
        <v>17</v>
      </c>
      <c r="T426" s="542">
        <f t="shared" ref="T426" si="3478">Q426-F426</f>
        <v>43</v>
      </c>
      <c r="U426" s="542"/>
      <c r="V426" s="541">
        <f t="shared" ref="V426" si="3479">P426</f>
        <v>16</v>
      </c>
      <c r="W426" s="543">
        <f t="shared" ref="W426" si="3480">T426-V426</f>
        <v>27</v>
      </c>
      <c r="X426" s="972" t="s">
        <v>553</v>
      </c>
      <c r="Y426" s="972" t="s">
        <v>554</v>
      </c>
      <c r="Z426" s="972" t="s">
        <v>29</v>
      </c>
      <c r="AA426" s="972">
        <v>2023</v>
      </c>
      <c r="AB426" s="968" t="s">
        <v>30</v>
      </c>
      <c r="AC426" s="1001">
        <v>11</v>
      </c>
      <c r="AD426" s="974">
        <f t="shared" ref="AD426" si="3481">T426/AC426</f>
        <v>3.9090909090909092</v>
      </c>
      <c r="AE426" s="975">
        <v>23.45</v>
      </c>
      <c r="AF426" s="976">
        <f t="shared" ref="AF426" si="3482">AD426*AE426</f>
        <v>91.668181818181822</v>
      </c>
      <c r="AG426" s="1030" t="s">
        <v>128</v>
      </c>
      <c r="AH426" s="1007">
        <f t="shared" ref="AH426" si="3483">AF426</f>
        <v>91.668181818181822</v>
      </c>
      <c r="AI426" s="978">
        <f t="shared" ref="AI426" si="3484">AD426</f>
        <v>3.9090909090909092</v>
      </c>
      <c r="AJ426" s="978">
        <f t="shared" ref="AJ426" si="3485">T426</f>
        <v>43</v>
      </c>
    </row>
    <row r="427" spans="1:39">
      <c r="A427" s="999">
        <v>45820</v>
      </c>
      <c r="B427" s="164" t="s">
        <v>442</v>
      </c>
      <c r="C427" s="164" t="s">
        <v>111</v>
      </c>
      <c r="D427" s="162" t="s">
        <v>560</v>
      </c>
      <c r="E427" s="969" t="s">
        <v>282</v>
      </c>
      <c r="F427" s="1000">
        <v>125027</v>
      </c>
      <c r="G427" s="1000"/>
      <c r="H427" s="1000">
        <v>125043</v>
      </c>
      <c r="I427" s="1000"/>
      <c r="J427" s="971">
        <f t="shared" ref="J427" si="3486">H427-F427</f>
        <v>16</v>
      </c>
      <c r="K427" s="1000">
        <v>125043</v>
      </c>
      <c r="L427" s="541">
        <f t="shared" ref="L427" si="3487">K427-H427</f>
        <v>0</v>
      </c>
      <c r="M427" s="1000">
        <v>125059</v>
      </c>
      <c r="N427" s="1000"/>
      <c r="O427" s="541">
        <f t="shared" ref="O427" si="3488">M427-K427</f>
        <v>16</v>
      </c>
      <c r="P427" s="541">
        <f t="shared" ref="P427" si="3489">M427-H427</f>
        <v>16</v>
      </c>
      <c r="Q427" s="1000">
        <v>125069</v>
      </c>
      <c r="R427" s="1000"/>
      <c r="S427" s="971">
        <f t="shared" ref="S427" si="3490">Q427-M427</f>
        <v>10</v>
      </c>
      <c r="T427" s="542">
        <f t="shared" ref="T427" si="3491">Q427-F427</f>
        <v>42</v>
      </c>
      <c r="U427" s="542"/>
      <c r="V427" s="541">
        <f t="shared" ref="V427" si="3492">P427</f>
        <v>16</v>
      </c>
      <c r="W427" s="543">
        <f t="shared" ref="W427" si="3493">T427-V427</f>
        <v>26</v>
      </c>
      <c r="X427" s="972" t="s">
        <v>553</v>
      </c>
      <c r="Y427" s="972" t="s">
        <v>554</v>
      </c>
      <c r="Z427" s="972" t="s">
        <v>29</v>
      </c>
      <c r="AA427" s="972">
        <v>2023</v>
      </c>
      <c r="AB427" s="968" t="s">
        <v>30</v>
      </c>
      <c r="AC427" s="1001">
        <v>11</v>
      </c>
      <c r="AD427" s="974">
        <f t="shared" ref="AD427" si="3494">T427/AC427</f>
        <v>3.8181818181818183</v>
      </c>
      <c r="AE427" s="975">
        <v>23.45</v>
      </c>
      <c r="AF427" s="976">
        <f t="shared" ref="AF427" si="3495">AD427*AE427</f>
        <v>89.536363636363632</v>
      </c>
      <c r="AG427" s="1030" t="s">
        <v>128</v>
      </c>
      <c r="AH427" s="1007">
        <f t="shared" ref="AH427" si="3496">AF427</f>
        <v>89.536363636363632</v>
      </c>
      <c r="AI427" s="978">
        <f t="shared" ref="AI427" si="3497">AD427</f>
        <v>3.8181818181818183</v>
      </c>
      <c r="AJ427" s="978">
        <f t="shared" ref="AJ427" si="3498">T427</f>
        <v>42</v>
      </c>
    </row>
    <row r="428" spans="1:39">
      <c r="A428" s="999">
        <v>45820</v>
      </c>
      <c r="B428" s="164" t="s">
        <v>442</v>
      </c>
      <c r="C428" s="164" t="s">
        <v>111</v>
      </c>
      <c r="D428" s="162" t="s">
        <v>576</v>
      </c>
      <c r="E428" s="969" t="s">
        <v>283</v>
      </c>
      <c r="F428" s="1000">
        <v>125069</v>
      </c>
      <c r="G428" s="1000"/>
      <c r="H428" s="1000">
        <v>125079</v>
      </c>
      <c r="I428" s="1000"/>
      <c r="J428" s="971">
        <f t="shared" ref="J428" si="3499">H428-F428</f>
        <v>10</v>
      </c>
      <c r="K428" s="1000">
        <v>125079</v>
      </c>
      <c r="L428" s="541">
        <f t="shared" ref="L428" si="3500">K428-H428</f>
        <v>0</v>
      </c>
      <c r="M428" s="1000">
        <v>125095</v>
      </c>
      <c r="N428" s="1000"/>
      <c r="O428" s="541">
        <f t="shared" ref="O428" si="3501">M428-K428</f>
        <v>16</v>
      </c>
      <c r="P428" s="541">
        <f t="shared" ref="P428" si="3502">M428-H428</f>
        <v>16</v>
      </c>
      <c r="Q428" s="1000">
        <v>125112</v>
      </c>
      <c r="R428" s="1000"/>
      <c r="S428" s="971">
        <f t="shared" ref="S428" si="3503">Q428-M428</f>
        <v>17</v>
      </c>
      <c r="T428" s="542">
        <f t="shared" ref="T428" si="3504">Q428-F428</f>
        <v>43</v>
      </c>
      <c r="U428" s="542"/>
      <c r="V428" s="541">
        <f t="shared" ref="V428" si="3505">P428</f>
        <v>16</v>
      </c>
      <c r="W428" s="543">
        <f t="shared" ref="W428" si="3506">T428-V428</f>
        <v>27</v>
      </c>
      <c r="X428" s="972" t="s">
        <v>553</v>
      </c>
      <c r="Y428" s="972" t="s">
        <v>554</v>
      </c>
      <c r="Z428" s="972" t="s">
        <v>29</v>
      </c>
      <c r="AA428" s="972">
        <v>2023</v>
      </c>
      <c r="AB428" s="968" t="s">
        <v>30</v>
      </c>
      <c r="AC428" s="1001">
        <v>11</v>
      </c>
      <c r="AD428" s="974">
        <f t="shared" ref="AD428" si="3507">T428/AC428</f>
        <v>3.9090909090909092</v>
      </c>
      <c r="AE428" s="975">
        <v>23.45</v>
      </c>
      <c r="AF428" s="976">
        <f t="shared" ref="AF428" si="3508">AD428*AE428</f>
        <v>91.668181818181822</v>
      </c>
      <c r="AG428" s="1030" t="s">
        <v>128</v>
      </c>
      <c r="AH428" s="1007">
        <f t="shared" ref="AH428" si="3509">AF428</f>
        <v>91.668181818181822</v>
      </c>
      <c r="AI428" s="978">
        <f t="shared" ref="AI428" si="3510">AD428</f>
        <v>3.9090909090909092</v>
      </c>
      <c r="AJ428" s="978">
        <f t="shared" ref="AJ428" si="3511">T428</f>
        <v>43</v>
      </c>
      <c r="AK428" s="1132" t="s">
        <v>439</v>
      </c>
      <c r="AL428" s="1088" t="s">
        <v>440</v>
      </c>
      <c r="AM428" s="1092" t="s">
        <v>2</v>
      </c>
    </row>
    <row r="429" spans="1:39">
      <c r="A429" s="999">
        <v>45821</v>
      </c>
      <c r="B429" s="164" t="s">
        <v>442</v>
      </c>
      <c r="C429" s="164" t="s">
        <v>111</v>
      </c>
      <c r="D429" s="162" t="s">
        <v>560</v>
      </c>
      <c r="E429" s="969" t="s">
        <v>282</v>
      </c>
      <c r="F429" s="1000">
        <v>125112</v>
      </c>
      <c r="G429" s="1000"/>
      <c r="H429" s="1000">
        <v>125128</v>
      </c>
      <c r="I429" s="1000"/>
      <c r="J429" s="971">
        <f t="shared" ref="J429" si="3512">H429-F429</f>
        <v>16</v>
      </c>
      <c r="K429" s="1000">
        <v>125128</v>
      </c>
      <c r="L429" s="541">
        <f t="shared" ref="L429" si="3513">K429-H429</f>
        <v>0</v>
      </c>
      <c r="M429" s="1000">
        <v>125144</v>
      </c>
      <c r="N429" s="1000"/>
      <c r="O429" s="541">
        <f t="shared" ref="O429" si="3514">M429-K429</f>
        <v>16</v>
      </c>
      <c r="P429" s="541">
        <f t="shared" ref="P429" si="3515">M429-H429</f>
        <v>16</v>
      </c>
      <c r="Q429" s="1000">
        <v>125154</v>
      </c>
      <c r="R429" s="1000"/>
      <c r="S429" s="971">
        <f t="shared" ref="S429" si="3516">Q429-M429</f>
        <v>10</v>
      </c>
      <c r="T429" s="542">
        <f t="shared" ref="T429" si="3517">Q429-F429</f>
        <v>42</v>
      </c>
      <c r="U429" s="542"/>
      <c r="V429" s="541">
        <f t="shared" ref="V429" si="3518">P429</f>
        <v>16</v>
      </c>
      <c r="W429" s="543">
        <f t="shared" ref="W429" si="3519">T429-V429</f>
        <v>26</v>
      </c>
      <c r="X429" s="972" t="s">
        <v>553</v>
      </c>
      <c r="Y429" s="972" t="s">
        <v>554</v>
      </c>
      <c r="Z429" s="972" t="s">
        <v>29</v>
      </c>
      <c r="AA429" s="972">
        <v>2023</v>
      </c>
      <c r="AB429" s="968" t="s">
        <v>30</v>
      </c>
      <c r="AC429" s="1001">
        <v>11</v>
      </c>
      <c r="AD429" s="974">
        <f t="shared" ref="AD429" si="3520">T429/AC429</f>
        <v>3.8181818181818183</v>
      </c>
      <c r="AE429" s="975">
        <v>23.45</v>
      </c>
      <c r="AF429" s="976">
        <f t="shared" ref="AF429" si="3521">AD429*AE429</f>
        <v>89.536363636363632</v>
      </c>
      <c r="AG429" s="1030" t="s">
        <v>128</v>
      </c>
      <c r="AH429" s="1007">
        <f t="shared" ref="AH429" si="3522">AF429</f>
        <v>89.536363636363632</v>
      </c>
      <c r="AI429" s="978">
        <f t="shared" ref="AI429" si="3523">AD429</f>
        <v>3.8181818181818183</v>
      </c>
      <c r="AJ429" s="978">
        <f t="shared" ref="AJ429" si="3524">T429</f>
        <v>42</v>
      </c>
      <c r="AK429" s="1107">
        <f>SUM(AH420:AH429)</f>
        <v>895.36363636363615</v>
      </c>
      <c r="AL429" s="1067">
        <v>900</v>
      </c>
      <c r="AM429" s="1075">
        <v>45821</v>
      </c>
    </row>
    <row r="430" spans="1:39">
      <c r="A430" s="999">
        <v>45821</v>
      </c>
      <c r="B430" s="164" t="s">
        <v>442</v>
      </c>
      <c r="C430" s="164" t="s">
        <v>111</v>
      </c>
      <c r="D430" s="162" t="s">
        <v>576</v>
      </c>
      <c r="E430" s="969" t="s">
        <v>283</v>
      </c>
      <c r="F430" s="1000">
        <v>125154</v>
      </c>
      <c r="G430" s="1000"/>
      <c r="H430" s="1000">
        <v>125164</v>
      </c>
      <c r="I430" s="1000"/>
      <c r="J430" s="971">
        <f t="shared" ref="J430" si="3525">H430-F430</f>
        <v>10</v>
      </c>
      <c r="K430" s="1000">
        <v>125164</v>
      </c>
      <c r="L430" s="541">
        <f t="shared" ref="L430" si="3526">K430-H430</f>
        <v>0</v>
      </c>
      <c r="M430" s="1000">
        <v>125180</v>
      </c>
      <c r="N430" s="1000"/>
      <c r="O430" s="541">
        <f t="shared" ref="O430" si="3527">M430-K430</f>
        <v>16</v>
      </c>
      <c r="P430" s="541">
        <f t="shared" ref="P430" si="3528">M430-H430</f>
        <v>16</v>
      </c>
      <c r="Q430" s="1000">
        <v>125213</v>
      </c>
      <c r="R430" s="1000"/>
      <c r="S430" s="971">
        <f t="shared" ref="S430" si="3529">Q430-M430</f>
        <v>33</v>
      </c>
      <c r="T430" s="542">
        <f t="shared" ref="T430" si="3530">Q430-F430</f>
        <v>59</v>
      </c>
      <c r="U430" s="542"/>
      <c r="V430" s="541">
        <f t="shared" ref="V430" si="3531">P430</f>
        <v>16</v>
      </c>
      <c r="W430" s="543">
        <f t="shared" ref="W430" si="3532">T430-V430</f>
        <v>43</v>
      </c>
      <c r="X430" s="972" t="s">
        <v>553</v>
      </c>
      <c r="Y430" s="972" t="s">
        <v>554</v>
      </c>
      <c r="Z430" s="972" t="s">
        <v>29</v>
      </c>
      <c r="AA430" s="972">
        <v>2023</v>
      </c>
      <c r="AB430" s="968" t="s">
        <v>30</v>
      </c>
      <c r="AC430" s="1001">
        <v>11</v>
      </c>
      <c r="AD430" s="974">
        <f t="shared" ref="AD430" si="3533">T430/AC430</f>
        <v>5.3636363636363633</v>
      </c>
      <c r="AE430" s="975">
        <v>23.45</v>
      </c>
      <c r="AF430" s="976">
        <f t="shared" ref="AF430" si="3534">AD430*AE430</f>
        <v>125.77727272727272</v>
      </c>
      <c r="AG430" s="1030" t="s">
        <v>128</v>
      </c>
      <c r="AH430" s="1007">
        <f t="shared" ref="AH430" si="3535">AF430</f>
        <v>125.77727272727272</v>
      </c>
      <c r="AI430" s="978">
        <f t="shared" ref="AI430" si="3536">AD430</f>
        <v>5.3636363636363633</v>
      </c>
      <c r="AJ430" s="978">
        <f t="shared" ref="AJ430" si="3537">T430</f>
        <v>59</v>
      </c>
    </row>
    <row r="431" spans="1:39">
      <c r="A431" s="999">
        <v>45824</v>
      </c>
      <c r="B431" s="164" t="s">
        <v>442</v>
      </c>
      <c r="C431" s="164" t="s">
        <v>111</v>
      </c>
      <c r="D431" s="162" t="s">
        <v>560</v>
      </c>
      <c r="E431" s="969" t="s">
        <v>282</v>
      </c>
      <c r="F431" s="1000">
        <v>125213</v>
      </c>
      <c r="G431" s="1000"/>
      <c r="H431" s="1000">
        <v>125229</v>
      </c>
      <c r="I431" s="1000"/>
      <c r="J431" s="971">
        <f t="shared" ref="J431" si="3538">H431-F431</f>
        <v>16</v>
      </c>
      <c r="K431" s="1000">
        <v>125229</v>
      </c>
      <c r="L431" s="541">
        <f t="shared" ref="L431" si="3539">K431-H431</f>
        <v>0</v>
      </c>
      <c r="M431" s="1000">
        <v>125245</v>
      </c>
      <c r="N431" s="1000"/>
      <c r="O431" s="541">
        <f t="shared" ref="O431" si="3540">M431-K431</f>
        <v>16</v>
      </c>
      <c r="P431" s="541">
        <f t="shared" ref="P431" si="3541">M431-H431</f>
        <v>16</v>
      </c>
      <c r="Q431" s="1000">
        <v>125255</v>
      </c>
      <c r="R431" s="1000"/>
      <c r="S431" s="971">
        <f t="shared" ref="S431" si="3542">Q431-M431</f>
        <v>10</v>
      </c>
      <c r="T431" s="542">
        <f t="shared" ref="T431" si="3543">Q431-F431</f>
        <v>42</v>
      </c>
      <c r="U431" s="542"/>
      <c r="V431" s="541">
        <f t="shared" ref="V431" si="3544">P431</f>
        <v>16</v>
      </c>
      <c r="W431" s="543">
        <f t="shared" ref="W431" si="3545">T431-V431</f>
        <v>26</v>
      </c>
      <c r="X431" s="972" t="s">
        <v>553</v>
      </c>
      <c r="Y431" s="972" t="s">
        <v>554</v>
      </c>
      <c r="Z431" s="972" t="s">
        <v>29</v>
      </c>
      <c r="AA431" s="972">
        <v>2023</v>
      </c>
      <c r="AB431" s="968" t="s">
        <v>30</v>
      </c>
      <c r="AC431" s="1001">
        <v>11</v>
      </c>
      <c r="AD431" s="974">
        <f t="shared" ref="AD431" si="3546">T431/AC431</f>
        <v>3.8181818181818183</v>
      </c>
      <c r="AE431" s="975">
        <v>23.45</v>
      </c>
      <c r="AF431" s="976">
        <f t="shared" ref="AF431" si="3547">AD431*AE431</f>
        <v>89.536363636363632</v>
      </c>
      <c r="AG431" s="1030" t="s">
        <v>128</v>
      </c>
      <c r="AH431" s="1007">
        <f t="shared" ref="AH431" si="3548">AF431</f>
        <v>89.536363636363632</v>
      </c>
      <c r="AI431" s="978">
        <f t="shared" ref="AI431" si="3549">AD431</f>
        <v>3.8181818181818183</v>
      </c>
      <c r="AJ431" s="978">
        <f t="shared" ref="AJ431" si="3550">T431</f>
        <v>42</v>
      </c>
    </row>
    <row r="432" spans="1:39">
      <c r="A432" s="999">
        <v>45824</v>
      </c>
      <c r="B432" s="164" t="s">
        <v>442</v>
      </c>
      <c r="C432" s="164" t="s">
        <v>659</v>
      </c>
      <c r="D432" s="162" t="s">
        <v>279</v>
      </c>
      <c r="E432" s="969" t="s">
        <v>282</v>
      </c>
      <c r="F432" s="1000">
        <v>125255</v>
      </c>
      <c r="G432" s="1000"/>
      <c r="H432" s="1000">
        <v>125255</v>
      </c>
      <c r="I432" s="1000"/>
      <c r="J432" s="971">
        <f t="shared" ref="J432" si="3551">H432-F432</f>
        <v>0</v>
      </c>
      <c r="K432" s="1000">
        <v>125255</v>
      </c>
      <c r="L432" s="541">
        <f t="shared" ref="L432" si="3552">K432-H432</f>
        <v>0</v>
      </c>
      <c r="M432" s="1000">
        <v>125274</v>
      </c>
      <c r="N432" s="1000"/>
      <c r="O432" s="541">
        <f t="shared" ref="O432" si="3553">M432-K432</f>
        <v>19</v>
      </c>
      <c r="P432" s="541">
        <f t="shared" ref="P432" si="3554">M432-H432</f>
        <v>19</v>
      </c>
      <c r="Q432" s="1000">
        <v>125274</v>
      </c>
      <c r="R432" s="1000"/>
      <c r="S432" s="971">
        <f t="shared" ref="S432" si="3555">Q432-M432</f>
        <v>0</v>
      </c>
      <c r="T432" s="542">
        <f t="shared" ref="T432" si="3556">Q432-F432</f>
        <v>19</v>
      </c>
      <c r="U432" s="542"/>
      <c r="V432" s="541">
        <f t="shared" ref="V432" si="3557">P432</f>
        <v>19</v>
      </c>
      <c r="W432" s="543">
        <f t="shared" ref="W432" si="3558">T432-V432</f>
        <v>0</v>
      </c>
      <c r="X432" s="972" t="s">
        <v>553</v>
      </c>
      <c r="Y432" s="972" t="s">
        <v>554</v>
      </c>
      <c r="Z432" s="972" t="s">
        <v>29</v>
      </c>
      <c r="AA432" s="972">
        <v>2023</v>
      </c>
      <c r="AB432" s="968" t="s">
        <v>30</v>
      </c>
      <c r="AC432" s="1001">
        <v>11</v>
      </c>
      <c r="AD432" s="974">
        <f t="shared" ref="AD432" si="3559">T432/AC432</f>
        <v>1.7272727272727273</v>
      </c>
      <c r="AE432" s="975">
        <v>23.45</v>
      </c>
      <c r="AF432" s="976">
        <f t="shared" ref="AF432" si="3560">AD432*AE432</f>
        <v>40.50454545454545</v>
      </c>
      <c r="AG432" s="1030" t="s">
        <v>128</v>
      </c>
      <c r="AH432" s="1007">
        <f t="shared" ref="AH432" si="3561">AF432</f>
        <v>40.50454545454545</v>
      </c>
      <c r="AI432" s="978">
        <f t="shared" ref="AI432" si="3562">AD432</f>
        <v>1.7272727272727273</v>
      </c>
      <c r="AJ432" s="978">
        <f t="shared" ref="AJ432" si="3563">T432</f>
        <v>19</v>
      </c>
    </row>
    <row r="433" spans="1:36">
      <c r="A433" s="999">
        <v>45824</v>
      </c>
      <c r="B433" s="164" t="s">
        <v>442</v>
      </c>
      <c r="C433" s="164" t="s">
        <v>111</v>
      </c>
      <c r="D433" s="162" t="s">
        <v>576</v>
      </c>
      <c r="E433" s="969" t="s">
        <v>283</v>
      </c>
      <c r="F433" s="1000">
        <v>125274</v>
      </c>
      <c r="G433" s="1000"/>
      <c r="H433" s="1000">
        <v>125289</v>
      </c>
      <c r="I433" s="1000"/>
      <c r="J433" s="971">
        <f t="shared" ref="J433" si="3564">H433-F433</f>
        <v>15</v>
      </c>
      <c r="K433" s="1000">
        <v>125289</v>
      </c>
      <c r="L433" s="541">
        <f t="shared" ref="L433" si="3565">K433-H433</f>
        <v>0</v>
      </c>
      <c r="M433" s="1000">
        <v>125305</v>
      </c>
      <c r="N433" s="1000"/>
      <c r="O433" s="541">
        <f t="shared" ref="O433" si="3566">M433-K433</f>
        <v>16</v>
      </c>
      <c r="P433" s="541">
        <f t="shared" ref="P433" si="3567">M433-H433</f>
        <v>16</v>
      </c>
      <c r="Q433" s="1000">
        <v>125321</v>
      </c>
      <c r="R433" s="1000"/>
      <c r="S433" s="971">
        <f t="shared" ref="S433" si="3568">Q433-M433</f>
        <v>16</v>
      </c>
      <c r="T433" s="542">
        <f t="shared" ref="T433" si="3569">Q433-F433</f>
        <v>47</v>
      </c>
      <c r="U433" s="542"/>
      <c r="V433" s="541">
        <f t="shared" ref="V433" si="3570">P433</f>
        <v>16</v>
      </c>
      <c r="W433" s="543">
        <f t="shared" ref="W433" si="3571">T433-V433</f>
        <v>31</v>
      </c>
      <c r="X433" s="972" t="s">
        <v>553</v>
      </c>
      <c r="Y433" s="972" t="s">
        <v>554</v>
      </c>
      <c r="Z433" s="972" t="s">
        <v>29</v>
      </c>
      <c r="AA433" s="972">
        <v>2023</v>
      </c>
      <c r="AB433" s="968" t="s">
        <v>30</v>
      </c>
      <c r="AC433" s="1001">
        <v>11</v>
      </c>
      <c r="AD433" s="974">
        <f t="shared" ref="AD433" si="3572">T433/AC433</f>
        <v>4.2727272727272725</v>
      </c>
      <c r="AE433" s="975">
        <v>23.45</v>
      </c>
      <c r="AF433" s="976">
        <f t="shared" ref="AF433" si="3573">AD433*AE433</f>
        <v>100.19545454545454</v>
      </c>
      <c r="AG433" s="1030" t="s">
        <v>128</v>
      </c>
      <c r="AH433" s="1007">
        <f t="shared" ref="AH433" si="3574">AF433</f>
        <v>100.19545454545454</v>
      </c>
      <c r="AI433" s="978">
        <f t="shared" ref="AI433" si="3575">AD433</f>
        <v>4.2727272727272725</v>
      </c>
      <c r="AJ433" s="978">
        <f t="shared" ref="AJ433" si="3576">T433</f>
        <v>47</v>
      </c>
    </row>
    <row r="434" spans="1:36">
      <c r="A434" s="999">
        <v>45825</v>
      </c>
      <c r="B434" s="164" t="s">
        <v>442</v>
      </c>
      <c r="C434" s="164" t="s">
        <v>111</v>
      </c>
      <c r="D434" s="162" t="s">
        <v>560</v>
      </c>
      <c r="E434" s="969" t="s">
        <v>282</v>
      </c>
      <c r="F434" s="1000">
        <v>125321</v>
      </c>
      <c r="G434" s="1000"/>
      <c r="H434" s="1000">
        <v>125337</v>
      </c>
      <c r="I434" s="1000"/>
      <c r="J434" s="971">
        <f t="shared" ref="J434" si="3577">H434-F434</f>
        <v>16</v>
      </c>
      <c r="K434" s="1000">
        <v>125337</v>
      </c>
      <c r="L434" s="541">
        <f t="shared" ref="L434" si="3578">K434-H434</f>
        <v>0</v>
      </c>
      <c r="M434" s="1000">
        <v>125353</v>
      </c>
      <c r="N434" s="1000"/>
      <c r="O434" s="541">
        <f t="shared" ref="O434" si="3579">M434-K434</f>
        <v>16</v>
      </c>
      <c r="P434" s="541">
        <f t="shared" ref="P434" si="3580">M434-H434</f>
        <v>16</v>
      </c>
      <c r="Q434" s="1000">
        <v>125363</v>
      </c>
      <c r="R434" s="1000"/>
      <c r="S434" s="971">
        <f t="shared" ref="S434" si="3581">Q434-M434</f>
        <v>10</v>
      </c>
      <c r="T434" s="542">
        <f t="shared" ref="T434" si="3582">Q434-F434</f>
        <v>42</v>
      </c>
      <c r="U434" s="542"/>
      <c r="V434" s="541">
        <f t="shared" ref="V434" si="3583">P434</f>
        <v>16</v>
      </c>
      <c r="W434" s="543">
        <f t="shared" ref="W434" si="3584">T434-V434</f>
        <v>26</v>
      </c>
      <c r="X434" s="972" t="s">
        <v>553</v>
      </c>
      <c r="Y434" s="972" t="s">
        <v>554</v>
      </c>
      <c r="Z434" s="972" t="s">
        <v>29</v>
      </c>
      <c r="AA434" s="972">
        <v>2023</v>
      </c>
      <c r="AB434" s="968" t="s">
        <v>30</v>
      </c>
      <c r="AC434" s="1001">
        <v>11</v>
      </c>
      <c r="AD434" s="974">
        <f t="shared" ref="AD434" si="3585">T434/AC434</f>
        <v>3.8181818181818183</v>
      </c>
      <c r="AE434" s="975">
        <v>23.45</v>
      </c>
      <c r="AF434" s="976">
        <f t="shared" ref="AF434" si="3586">AD434*AE434</f>
        <v>89.536363636363632</v>
      </c>
      <c r="AG434" s="1030" t="s">
        <v>128</v>
      </c>
      <c r="AH434" s="1007">
        <f t="shared" ref="AH434" si="3587">AF434</f>
        <v>89.536363636363632</v>
      </c>
      <c r="AI434" s="978">
        <f t="shared" ref="AI434" si="3588">AD434</f>
        <v>3.8181818181818183</v>
      </c>
      <c r="AJ434" s="978">
        <f t="shared" ref="AJ434" si="3589">T434</f>
        <v>42</v>
      </c>
    </row>
  </sheetData>
  <autoFilter ref="A8:AJ414" xr:uid="{3F39EF02-B77D-4C06-9725-7ECCA272E8CC}"/>
  <mergeCells count="8">
    <mergeCell ref="A1:B4"/>
    <mergeCell ref="C1:AI4"/>
    <mergeCell ref="AJ1:AK2"/>
    <mergeCell ref="AL1:AM2"/>
    <mergeCell ref="AJ3:AM3"/>
    <mergeCell ref="AJ4:AM4"/>
    <mergeCell ref="AK9:AM9"/>
    <mergeCell ref="B6:C6"/>
  </mergeCells>
  <conditionalFormatting sqref="A6">
    <cfRule type="cellIs" dxfId="105" priority="572" operator="equal">
      <formula>"NCD-2001"</formula>
    </cfRule>
    <cfRule type="cellIs" dxfId="104" priority="573" operator="equal">
      <formula>"NBS-6259"</formula>
    </cfRule>
  </conditionalFormatting>
  <conditionalFormatting sqref="D6">
    <cfRule type="cellIs" dxfId="103" priority="577" operator="equal">
      <formula>"NCD-2001"</formula>
    </cfRule>
    <cfRule type="cellIs" dxfId="102" priority="578" operator="equal">
      <formula>"NBS-6259"</formula>
    </cfRule>
  </conditionalFormatting>
  <conditionalFormatting sqref="E5:E1048576">
    <cfRule type="cellIs" dxfId="101" priority="568" operator="equal">
      <formula>"ENTRADA"</formula>
    </cfRule>
    <cfRule type="cellIs" dxfId="100" priority="569" operator="equal">
      <formula>"SALIDA"</formula>
    </cfRule>
  </conditionalFormatting>
  <conditionalFormatting sqref="X9:AA434">
    <cfRule type="cellIs" dxfId="99" priority="2" operator="equal">
      <formula>"NCD-2001"</formula>
    </cfRule>
    <cfRule type="cellIs" dxfId="98" priority="3" operator="equal">
      <formula>"NBS-6259"</formula>
    </cfRule>
  </conditionalFormatting>
  <conditionalFormatting sqref="C1">
    <cfRule type="duplicateValues" dxfId="97" priority="1"/>
  </conditionalFormatting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7DDF22-662A-4044-AB6E-96E4FC764310}">
  <sheetPr>
    <tabColor rgb="FFFF3300"/>
  </sheetPr>
  <dimension ref="A1:AM253"/>
  <sheetViews>
    <sheetView showGridLines="0" workbookViewId="0">
      <pane ySplit="8" topLeftCell="A9" activePane="bottomLeft" state="frozen"/>
      <selection pane="bottomLeft" activeCell="AN1" sqref="A1:XFD4"/>
    </sheetView>
  </sheetViews>
  <sheetFormatPr baseColWidth="10" defaultColWidth="7.375" defaultRowHeight="10.9"/>
  <cols>
    <col min="1" max="1" width="11.25" style="957" bestFit="1" customWidth="1"/>
    <col min="2" max="2" width="19.875" style="957" customWidth="1"/>
    <col min="3" max="3" width="15.125" style="957" customWidth="1"/>
    <col min="4" max="4" width="46.875" style="158" customWidth="1"/>
    <col min="5" max="5" width="16.75" style="957" bestFit="1" customWidth="1"/>
    <col min="6" max="7" width="10.875" style="957" customWidth="1"/>
    <col min="8" max="9" width="12.25" style="957" customWidth="1"/>
    <col min="10" max="10" width="11.25" style="158" customWidth="1"/>
    <col min="11" max="11" width="10.25" style="957" customWidth="1"/>
    <col min="12" max="12" width="14.375" style="158" customWidth="1"/>
    <col min="13" max="14" width="12.625" style="957" customWidth="1"/>
    <col min="15" max="15" width="10" style="158" customWidth="1"/>
    <col min="16" max="16" width="11.25" style="158" customWidth="1"/>
    <col min="17" max="18" width="11.875" style="957" customWidth="1"/>
    <col min="19" max="19" width="13.375" style="158" bestFit="1" customWidth="1"/>
    <col min="20" max="21" width="10.125" style="158" customWidth="1"/>
    <col min="22" max="22" width="9.75" style="158" customWidth="1"/>
    <col min="23" max="23" width="11.25" style="158" customWidth="1"/>
    <col min="24" max="24" width="9.75" style="158" bestFit="1" customWidth="1"/>
    <col min="25" max="25" width="18.25" style="158" bestFit="1" customWidth="1"/>
    <col min="26" max="26" width="15.125" style="158" customWidth="1"/>
    <col min="27" max="27" width="8.625" style="158" customWidth="1"/>
    <col min="28" max="28" width="28" style="957" customWidth="1"/>
    <col min="29" max="29" width="13.125" style="958" bestFit="1" customWidth="1"/>
    <col min="30" max="30" width="9.875" style="957" bestFit="1" customWidth="1"/>
    <col min="31" max="31" width="8.25" style="959" bestFit="1" customWidth="1"/>
    <col min="32" max="32" width="9.125" style="959" bestFit="1" customWidth="1"/>
    <col min="33" max="33" width="48.125" style="960" customWidth="1"/>
    <col min="34" max="34" width="9" style="961" bestFit="1" customWidth="1"/>
    <col min="35" max="35" width="8.125" style="957" bestFit="1" customWidth="1"/>
    <col min="36" max="36" width="13.25" style="957" customWidth="1"/>
    <col min="37" max="37" width="16.25" style="961" bestFit="1" customWidth="1"/>
    <col min="38" max="38" width="12.625" style="959" bestFit="1" customWidth="1"/>
    <col min="39" max="39" width="11.625" style="957" bestFit="1" customWidth="1"/>
    <col min="40" max="40" width="9.375" style="158" customWidth="1"/>
    <col min="41" max="41" width="10.375" style="158" customWidth="1"/>
    <col min="42" max="42" width="9.75" style="158" customWidth="1"/>
    <col min="43" max="16384" width="7.375" style="158"/>
  </cols>
  <sheetData>
    <row r="1" spans="1:39" ht="25.5" customHeight="1">
      <c r="A1" s="1170" t="e" vm="1">
        <v>#VALUE!</v>
      </c>
      <c r="B1" s="1170"/>
      <c r="C1" s="1186" t="s">
        <v>425</v>
      </c>
      <c r="D1" s="1187"/>
      <c r="E1" s="1187"/>
      <c r="F1" s="1187"/>
      <c r="G1" s="1187"/>
      <c r="H1" s="1187"/>
      <c r="I1" s="1187"/>
      <c r="J1" s="1187"/>
      <c r="K1" s="1187"/>
      <c r="L1" s="1187"/>
      <c r="M1" s="1187"/>
      <c r="N1" s="1187"/>
      <c r="O1" s="1187"/>
      <c r="P1" s="1187"/>
      <c r="Q1" s="1187"/>
      <c r="R1" s="1187"/>
      <c r="S1" s="1187"/>
      <c r="T1" s="1187"/>
      <c r="U1" s="1187"/>
      <c r="V1" s="1187"/>
      <c r="W1" s="1187"/>
      <c r="X1" s="1187"/>
      <c r="Y1" s="1187"/>
      <c r="Z1" s="1187"/>
      <c r="AA1" s="1187"/>
      <c r="AB1" s="1187"/>
      <c r="AC1" s="1187"/>
      <c r="AD1" s="1187"/>
      <c r="AE1" s="1187"/>
      <c r="AF1" s="1187"/>
      <c r="AG1" s="1187"/>
      <c r="AH1" s="1187"/>
      <c r="AI1" s="1188"/>
      <c r="AJ1" s="1178" t="e" vm="2">
        <v>#VALUE!</v>
      </c>
      <c r="AK1" s="1179"/>
      <c r="AL1" s="1178" t="e" vm="3">
        <v>#VALUE!</v>
      </c>
      <c r="AM1" s="1179"/>
    </row>
    <row r="2" spans="1:39" ht="12.9" customHeight="1">
      <c r="A2" s="1170"/>
      <c r="B2" s="1170"/>
      <c r="C2" s="1189"/>
      <c r="D2" s="1190"/>
      <c r="E2" s="1190"/>
      <c r="F2" s="1190"/>
      <c r="G2" s="1190"/>
      <c r="H2" s="1190"/>
      <c r="I2" s="1190"/>
      <c r="J2" s="1190"/>
      <c r="K2" s="1190"/>
      <c r="L2" s="1190"/>
      <c r="M2" s="1190"/>
      <c r="N2" s="1190"/>
      <c r="O2" s="1190"/>
      <c r="P2" s="1190"/>
      <c r="Q2" s="1190"/>
      <c r="R2" s="1190"/>
      <c r="S2" s="1190"/>
      <c r="T2" s="1190"/>
      <c r="U2" s="1190"/>
      <c r="V2" s="1190"/>
      <c r="W2" s="1190"/>
      <c r="X2" s="1190"/>
      <c r="Y2" s="1190"/>
      <c r="Z2" s="1190"/>
      <c r="AA2" s="1190"/>
      <c r="AB2" s="1190"/>
      <c r="AC2" s="1190"/>
      <c r="AD2" s="1190"/>
      <c r="AE2" s="1190"/>
      <c r="AF2" s="1190"/>
      <c r="AG2" s="1190"/>
      <c r="AH2" s="1190"/>
      <c r="AI2" s="1191"/>
      <c r="AJ2" s="1180"/>
      <c r="AK2" s="1181"/>
      <c r="AL2" s="1180"/>
      <c r="AM2" s="1181"/>
    </row>
    <row r="3" spans="1:39">
      <c r="A3" s="1170"/>
      <c r="B3" s="1170"/>
      <c r="C3" s="1189"/>
      <c r="D3" s="1190"/>
      <c r="E3" s="1190"/>
      <c r="F3" s="1190"/>
      <c r="G3" s="1190"/>
      <c r="H3" s="1190"/>
      <c r="I3" s="1190"/>
      <c r="J3" s="1190"/>
      <c r="K3" s="1190"/>
      <c r="L3" s="1190"/>
      <c r="M3" s="1190"/>
      <c r="N3" s="1190"/>
      <c r="O3" s="1190"/>
      <c r="P3" s="1190"/>
      <c r="Q3" s="1190"/>
      <c r="R3" s="1190"/>
      <c r="S3" s="1190"/>
      <c r="T3" s="1190"/>
      <c r="U3" s="1190"/>
      <c r="V3" s="1190"/>
      <c r="W3" s="1190"/>
      <c r="X3" s="1190"/>
      <c r="Y3" s="1190"/>
      <c r="Z3" s="1190"/>
      <c r="AA3" s="1190"/>
      <c r="AB3" s="1190"/>
      <c r="AC3" s="1190"/>
      <c r="AD3" s="1190"/>
      <c r="AE3" s="1190"/>
      <c r="AF3" s="1190"/>
      <c r="AG3" s="1190"/>
      <c r="AH3" s="1190"/>
      <c r="AI3" s="1191"/>
      <c r="AJ3" s="1182" t="s">
        <v>696</v>
      </c>
      <c r="AK3" s="1183"/>
      <c r="AL3" s="1183"/>
      <c r="AM3" s="1184"/>
    </row>
    <row r="4" spans="1:39">
      <c r="A4" s="1170"/>
      <c r="B4" s="1170"/>
      <c r="C4" s="1192"/>
      <c r="D4" s="1193"/>
      <c r="E4" s="1193"/>
      <c r="F4" s="1193"/>
      <c r="G4" s="1193"/>
      <c r="H4" s="1193"/>
      <c r="I4" s="1193"/>
      <c r="J4" s="1193"/>
      <c r="K4" s="1193"/>
      <c r="L4" s="1193"/>
      <c r="M4" s="1193"/>
      <c r="N4" s="1193"/>
      <c r="O4" s="1193"/>
      <c r="P4" s="1193"/>
      <c r="Q4" s="1193"/>
      <c r="R4" s="1193"/>
      <c r="S4" s="1193"/>
      <c r="T4" s="1193"/>
      <c r="U4" s="1193"/>
      <c r="V4" s="1193"/>
      <c r="W4" s="1193"/>
      <c r="X4" s="1193"/>
      <c r="Y4" s="1193"/>
      <c r="Z4" s="1193"/>
      <c r="AA4" s="1193"/>
      <c r="AB4" s="1193"/>
      <c r="AC4" s="1193"/>
      <c r="AD4" s="1193"/>
      <c r="AE4" s="1193"/>
      <c r="AF4" s="1193"/>
      <c r="AG4" s="1193"/>
      <c r="AH4" s="1193"/>
      <c r="AI4" s="1194"/>
      <c r="AJ4" s="1182" t="s">
        <v>695</v>
      </c>
      <c r="AK4" s="1183"/>
      <c r="AL4" s="1183"/>
      <c r="AM4" s="1184"/>
    </row>
    <row r="6" spans="1:39">
      <c r="A6" s="1025" t="s">
        <v>426</v>
      </c>
      <c r="B6" s="1169"/>
      <c r="C6" s="1169"/>
      <c r="D6" s="1026"/>
    </row>
    <row r="8" spans="1:39" ht="41.95" customHeight="1">
      <c r="A8" s="159" t="s">
        <v>2</v>
      </c>
      <c r="B8" s="159" t="s">
        <v>3</v>
      </c>
      <c r="C8" s="160" t="s">
        <v>169</v>
      </c>
      <c r="D8" s="160" t="s">
        <v>171</v>
      </c>
      <c r="E8" s="160" t="s">
        <v>5</v>
      </c>
      <c r="F8" s="160" t="s">
        <v>6</v>
      </c>
      <c r="G8" s="1017" t="s">
        <v>690</v>
      </c>
      <c r="H8" s="160" t="s">
        <v>7</v>
      </c>
      <c r="I8" s="1017" t="s">
        <v>691</v>
      </c>
      <c r="J8" s="161" t="s">
        <v>160</v>
      </c>
      <c r="K8" s="160" t="s">
        <v>8</v>
      </c>
      <c r="L8" s="161" t="s">
        <v>161</v>
      </c>
      <c r="M8" s="160" t="s">
        <v>9</v>
      </c>
      <c r="N8" s="1017" t="s">
        <v>692</v>
      </c>
      <c r="O8" s="161" t="s">
        <v>162</v>
      </c>
      <c r="P8" s="161" t="s">
        <v>163</v>
      </c>
      <c r="Q8" s="159" t="s">
        <v>10</v>
      </c>
      <c r="R8" s="1020" t="s">
        <v>694</v>
      </c>
      <c r="S8" s="161" t="s">
        <v>164</v>
      </c>
      <c r="T8" s="159" t="s">
        <v>11</v>
      </c>
      <c r="U8" s="1022" t="s">
        <v>693</v>
      </c>
      <c r="V8" s="161" t="s">
        <v>12</v>
      </c>
      <c r="W8" s="161" t="s">
        <v>13</v>
      </c>
      <c r="X8" s="159" t="s">
        <v>165</v>
      </c>
      <c r="Y8" s="159" t="s">
        <v>166</v>
      </c>
      <c r="Z8" s="159" t="s">
        <v>15</v>
      </c>
      <c r="AA8" s="159" t="s">
        <v>16</v>
      </c>
      <c r="AB8" s="159" t="s">
        <v>17</v>
      </c>
      <c r="AC8" s="962" t="s">
        <v>289</v>
      </c>
      <c r="AD8" s="159" t="s">
        <v>290</v>
      </c>
      <c r="AE8" s="963" t="s">
        <v>295</v>
      </c>
      <c r="AF8" s="964" t="s">
        <v>83</v>
      </c>
      <c r="AG8" s="159" t="s">
        <v>167</v>
      </c>
      <c r="AH8" s="964" t="s">
        <v>291</v>
      </c>
      <c r="AI8" s="159" t="s">
        <v>292</v>
      </c>
      <c r="AJ8" s="159" t="s">
        <v>293</v>
      </c>
      <c r="AK8" s="965" t="s">
        <v>422</v>
      </c>
    </row>
    <row r="9" spans="1:39" ht="13.6" customHeight="1">
      <c r="A9" s="966">
        <v>45450</v>
      </c>
      <c r="B9" s="967" t="s">
        <v>442</v>
      </c>
      <c r="C9" s="967" t="s">
        <v>111</v>
      </c>
      <c r="D9" s="968" t="s">
        <v>444</v>
      </c>
      <c r="E9" s="1029" t="s">
        <v>282</v>
      </c>
      <c r="F9" s="970">
        <v>106959</v>
      </c>
      <c r="G9" s="970"/>
      <c r="H9" s="970">
        <v>106984</v>
      </c>
      <c r="I9" s="970"/>
      <c r="J9" s="971">
        <f t="shared" ref="J9:J72" si="0">H9-F9</f>
        <v>25</v>
      </c>
      <c r="K9" s="970">
        <v>106984</v>
      </c>
      <c r="L9" s="541">
        <f t="shared" ref="L9:L72" si="1">K9-H9</f>
        <v>0</v>
      </c>
      <c r="M9" s="970">
        <v>107004</v>
      </c>
      <c r="N9" s="970"/>
      <c r="O9" s="541">
        <f t="shared" ref="O9:O72" si="2">M9-K9</f>
        <v>20</v>
      </c>
      <c r="P9" s="541">
        <f t="shared" ref="P9:P72" si="3">M9-H9</f>
        <v>20</v>
      </c>
      <c r="Q9" s="970">
        <v>107004</v>
      </c>
      <c r="R9" s="970"/>
      <c r="S9" s="971">
        <f t="shared" ref="S9:S29" si="4">Q9-M9</f>
        <v>0</v>
      </c>
      <c r="T9" s="542">
        <f t="shared" ref="T9:T72" si="5">Q9-F9</f>
        <v>45</v>
      </c>
      <c r="U9" s="542"/>
      <c r="V9" s="541">
        <f t="shared" ref="V9:V29" si="6">P9</f>
        <v>20</v>
      </c>
      <c r="W9" s="543">
        <f t="shared" ref="W9:W29" si="7">T9-V9</f>
        <v>25</v>
      </c>
      <c r="X9" s="972" t="s">
        <v>562</v>
      </c>
      <c r="Y9" s="972" t="s">
        <v>554</v>
      </c>
      <c r="Z9" s="972" t="s">
        <v>29</v>
      </c>
      <c r="AA9" s="972">
        <v>2023</v>
      </c>
      <c r="AB9" s="968" t="s">
        <v>30</v>
      </c>
      <c r="AC9" s="973">
        <v>12</v>
      </c>
      <c r="AD9" s="974">
        <f t="shared" ref="AD9:AD29" si="8">T9/AC9</f>
        <v>3.75</v>
      </c>
      <c r="AE9" s="975">
        <v>23.45</v>
      </c>
      <c r="AF9" s="976">
        <f t="shared" ref="AF9:AF29" si="9">AD9*AE9</f>
        <v>87.9375</v>
      </c>
      <c r="AG9" s="1030" t="s">
        <v>128</v>
      </c>
      <c r="AH9" s="1007">
        <f t="shared" ref="AH9:AH23" si="10">AF9</f>
        <v>87.9375</v>
      </c>
      <c r="AI9" s="978">
        <f t="shared" ref="AI9:AI29" si="11">AD9</f>
        <v>3.75</v>
      </c>
      <c r="AJ9" s="982">
        <f t="shared" ref="AJ9:AJ29" si="12">T9</f>
        <v>45</v>
      </c>
      <c r="AK9" s="1175"/>
      <c r="AL9" s="1176"/>
      <c r="AM9" s="1176"/>
    </row>
    <row r="10" spans="1:39" ht="13.6" customHeight="1">
      <c r="A10" s="966">
        <v>45450</v>
      </c>
      <c r="B10" s="967" t="s">
        <v>442</v>
      </c>
      <c r="C10" s="967" t="s">
        <v>111</v>
      </c>
      <c r="D10" s="968" t="s">
        <v>455</v>
      </c>
      <c r="E10" s="1029" t="s">
        <v>283</v>
      </c>
      <c r="F10" s="970">
        <v>107004</v>
      </c>
      <c r="G10" s="970"/>
      <c r="H10" s="970">
        <v>107020</v>
      </c>
      <c r="I10" s="970"/>
      <c r="J10" s="971">
        <f t="shared" si="0"/>
        <v>16</v>
      </c>
      <c r="K10" s="970">
        <v>107020</v>
      </c>
      <c r="L10" s="541">
        <f t="shared" si="1"/>
        <v>0</v>
      </c>
      <c r="M10" s="970">
        <v>107034</v>
      </c>
      <c r="N10" s="970"/>
      <c r="O10" s="541">
        <f t="shared" si="2"/>
        <v>14</v>
      </c>
      <c r="P10" s="541">
        <f t="shared" si="3"/>
        <v>14</v>
      </c>
      <c r="Q10" s="970">
        <v>107034</v>
      </c>
      <c r="R10" s="970"/>
      <c r="S10" s="971">
        <f t="shared" si="4"/>
        <v>0</v>
      </c>
      <c r="T10" s="542">
        <f t="shared" si="5"/>
        <v>30</v>
      </c>
      <c r="U10" s="542"/>
      <c r="V10" s="541">
        <f t="shared" si="6"/>
        <v>14</v>
      </c>
      <c r="W10" s="543">
        <f t="shared" si="7"/>
        <v>16</v>
      </c>
      <c r="X10" s="972" t="s">
        <v>562</v>
      </c>
      <c r="Y10" s="972" t="s">
        <v>554</v>
      </c>
      <c r="Z10" s="972" t="s">
        <v>29</v>
      </c>
      <c r="AA10" s="972">
        <v>2023</v>
      </c>
      <c r="AB10" s="968" t="s">
        <v>30</v>
      </c>
      <c r="AC10" s="973">
        <v>12</v>
      </c>
      <c r="AD10" s="974">
        <f t="shared" si="8"/>
        <v>2.5</v>
      </c>
      <c r="AE10" s="975">
        <v>23.45</v>
      </c>
      <c r="AF10" s="976">
        <f t="shared" si="9"/>
        <v>58.625</v>
      </c>
      <c r="AG10" s="1030" t="s">
        <v>128</v>
      </c>
      <c r="AH10" s="1007">
        <f t="shared" si="10"/>
        <v>58.625</v>
      </c>
      <c r="AI10" s="978">
        <f t="shared" si="11"/>
        <v>2.5</v>
      </c>
      <c r="AJ10" s="982">
        <f t="shared" si="12"/>
        <v>30</v>
      </c>
      <c r="AK10" s="1135"/>
      <c r="AL10" s="1085"/>
      <c r="AM10" s="1092"/>
    </row>
    <row r="11" spans="1:39" ht="13.6" customHeight="1">
      <c r="A11" s="966">
        <v>45453</v>
      </c>
      <c r="B11" s="967" t="s">
        <v>442</v>
      </c>
      <c r="C11" s="967" t="s">
        <v>111</v>
      </c>
      <c r="D11" s="968" t="s">
        <v>444</v>
      </c>
      <c r="E11" s="1029" t="s">
        <v>282</v>
      </c>
      <c r="F11" s="970">
        <v>107034</v>
      </c>
      <c r="G11" s="970"/>
      <c r="H11" s="970">
        <v>107048</v>
      </c>
      <c r="I11" s="970"/>
      <c r="J11" s="971">
        <f t="shared" si="0"/>
        <v>14</v>
      </c>
      <c r="K11" s="970">
        <v>107048</v>
      </c>
      <c r="L11" s="541">
        <f t="shared" si="1"/>
        <v>0</v>
      </c>
      <c r="M11" s="970">
        <v>107069</v>
      </c>
      <c r="N11" s="970"/>
      <c r="O11" s="541">
        <f t="shared" si="2"/>
        <v>21</v>
      </c>
      <c r="P11" s="541">
        <f t="shared" si="3"/>
        <v>21</v>
      </c>
      <c r="Q11" s="970">
        <v>107078</v>
      </c>
      <c r="R11" s="970"/>
      <c r="S11" s="971">
        <f t="shared" si="4"/>
        <v>9</v>
      </c>
      <c r="T11" s="542">
        <f t="shared" si="5"/>
        <v>44</v>
      </c>
      <c r="U11" s="542"/>
      <c r="V11" s="541">
        <f t="shared" si="6"/>
        <v>21</v>
      </c>
      <c r="W11" s="543">
        <f t="shared" si="7"/>
        <v>23</v>
      </c>
      <c r="X11" s="972" t="s">
        <v>562</v>
      </c>
      <c r="Y11" s="972" t="s">
        <v>554</v>
      </c>
      <c r="Z11" s="972" t="s">
        <v>29</v>
      </c>
      <c r="AA11" s="972">
        <v>2023</v>
      </c>
      <c r="AB11" s="968" t="s">
        <v>30</v>
      </c>
      <c r="AC11" s="973">
        <v>12</v>
      </c>
      <c r="AD11" s="974">
        <f t="shared" si="8"/>
        <v>3.6666666666666665</v>
      </c>
      <c r="AE11" s="975">
        <v>23.45</v>
      </c>
      <c r="AF11" s="976">
        <f t="shared" si="9"/>
        <v>85.983333333333334</v>
      </c>
      <c r="AG11" s="1030" t="s">
        <v>128</v>
      </c>
      <c r="AH11" s="1007">
        <f t="shared" si="10"/>
        <v>85.983333333333334</v>
      </c>
      <c r="AI11" s="978">
        <f t="shared" si="11"/>
        <v>3.6666666666666665</v>
      </c>
      <c r="AJ11" s="982">
        <f t="shared" si="12"/>
        <v>44</v>
      </c>
      <c r="AK11" s="1137"/>
      <c r="AL11" s="1091"/>
      <c r="AM11" s="1093"/>
    </row>
    <row r="12" spans="1:39" ht="13.6" customHeight="1">
      <c r="A12" s="966">
        <v>45469</v>
      </c>
      <c r="B12" s="967" t="s">
        <v>442</v>
      </c>
      <c r="C12" s="967" t="s">
        <v>111</v>
      </c>
      <c r="D12" s="968" t="s">
        <v>463</v>
      </c>
      <c r="E12" s="1029" t="s">
        <v>282</v>
      </c>
      <c r="F12" s="970">
        <v>3960</v>
      </c>
      <c r="G12" s="970"/>
      <c r="H12" s="970">
        <v>3985</v>
      </c>
      <c r="I12" s="970"/>
      <c r="J12" s="971">
        <f t="shared" si="0"/>
        <v>25</v>
      </c>
      <c r="K12" s="970">
        <v>3985</v>
      </c>
      <c r="L12" s="541">
        <f t="shared" si="1"/>
        <v>0</v>
      </c>
      <c r="M12" s="970">
        <v>4001</v>
      </c>
      <c r="N12" s="970"/>
      <c r="O12" s="541">
        <f t="shared" si="2"/>
        <v>16</v>
      </c>
      <c r="P12" s="541">
        <f t="shared" si="3"/>
        <v>16</v>
      </c>
      <c r="Q12" s="970">
        <v>4010</v>
      </c>
      <c r="R12" s="970"/>
      <c r="S12" s="971">
        <f t="shared" si="4"/>
        <v>9</v>
      </c>
      <c r="T12" s="542">
        <f t="shared" si="5"/>
        <v>50</v>
      </c>
      <c r="U12" s="542"/>
      <c r="V12" s="541">
        <f t="shared" si="6"/>
        <v>16</v>
      </c>
      <c r="W12" s="543">
        <f t="shared" si="7"/>
        <v>34</v>
      </c>
      <c r="X12" s="972" t="s">
        <v>562</v>
      </c>
      <c r="Y12" s="972" t="s">
        <v>554</v>
      </c>
      <c r="Z12" s="972" t="s">
        <v>29</v>
      </c>
      <c r="AA12" s="972">
        <v>2023</v>
      </c>
      <c r="AB12" s="968" t="s">
        <v>30</v>
      </c>
      <c r="AC12" s="973">
        <v>8</v>
      </c>
      <c r="AD12" s="974">
        <f t="shared" si="8"/>
        <v>6.25</v>
      </c>
      <c r="AE12" s="975">
        <v>23.45</v>
      </c>
      <c r="AF12" s="976">
        <f t="shared" si="9"/>
        <v>146.5625</v>
      </c>
      <c r="AG12" s="1030" t="s">
        <v>128</v>
      </c>
      <c r="AH12" s="1007">
        <f t="shared" si="10"/>
        <v>146.5625</v>
      </c>
      <c r="AI12" s="978">
        <f t="shared" si="11"/>
        <v>6.25</v>
      </c>
      <c r="AJ12" s="982">
        <f t="shared" si="12"/>
        <v>50</v>
      </c>
      <c r="AK12" s="1133"/>
      <c r="AL12" s="1087"/>
      <c r="AM12" s="960"/>
    </row>
    <row r="13" spans="1:39" ht="13.6" customHeight="1">
      <c r="A13" s="966">
        <v>45469</v>
      </c>
      <c r="B13" s="967" t="s">
        <v>442</v>
      </c>
      <c r="C13" s="967" t="s">
        <v>111</v>
      </c>
      <c r="D13" s="968" t="s">
        <v>455</v>
      </c>
      <c r="E13" s="1029" t="s">
        <v>283</v>
      </c>
      <c r="F13" s="970">
        <v>4010</v>
      </c>
      <c r="G13" s="970"/>
      <c r="H13" s="970">
        <v>4020</v>
      </c>
      <c r="I13" s="970"/>
      <c r="J13" s="971">
        <f t="shared" si="0"/>
        <v>10</v>
      </c>
      <c r="K13" s="970">
        <v>4020</v>
      </c>
      <c r="L13" s="541">
        <f t="shared" si="1"/>
        <v>0</v>
      </c>
      <c r="M13" s="970">
        <v>4026</v>
      </c>
      <c r="N13" s="970"/>
      <c r="O13" s="541">
        <f t="shared" si="2"/>
        <v>6</v>
      </c>
      <c r="P13" s="541">
        <f t="shared" si="3"/>
        <v>6</v>
      </c>
      <c r="Q13" s="970">
        <v>4050</v>
      </c>
      <c r="R13" s="970"/>
      <c r="S13" s="971">
        <f t="shared" si="4"/>
        <v>24</v>
      </c>
      <c r="T13" s="542">
        <f t="shared" si="5"/>
        <v>40</v>
      </c>
      <c r="U13" s="542"/>
      <c r="V13" s="541">
        <f t="shared" si="6"/>
        <v>6</v>
      </c>
      <c r="W13" s="543">
        <f t="shared" si="7"/>
        <v>34</v>
      </c>
      <c r="X13" s="972" t="s">
        <v>562</v>
      </c>
      <c r="Y13" s="972" t="s">
        <v>554</v>
      </c>
      <c r="Z13" s="972" t="s">
        <v>29</v>
      </c>
      <c r="AA13" s="972">
        <v>2023</v>
      </c>
      <c r="AB13" s="968" t="s">
        <v>30</v>
      </c>
      <c r="AC13" s="973">
        <v>8</v>
      </c>
      <c r="AD13" s="974">
        <f t="shared" si="8"/>
        <v>5</v>
      </c>
      <c r="AE13" s="975">
        <v>23.45</v>
      </c>
      <c r="AF13" s="976">
        <f t="shared" si="9"/>
        <v>117.25</v>
      </c>
      <c r="AG13" s="1030" t="s">
        <v>128</v>
      </c>
      <c r="AH13" s="1007">
        <f t="shared" si="10"/>
        <v>117.25</v>
      </c>
      <c r="AI13" s="978">
        <f t="shared" si="11"/>
        <v>5</v>
      </c>
      <c r="AJ13" s="982">
        <f t="shared" si="12"/>
        <v>40</v>
      </c>
      <c r="AK13" s="1133"/>
      <c r="AL13" s="1087"/>
      <c r="AM13" s="960"/>
    </row>
    <row r="14" spans="1:39" ht="13.6" customHeight="1">
      <c r="A14" s="966">
        <v>45470</v>
      </c>
      <c r="B14" s="967" t="s">
        <v>442</v>
      </c>
      <c r="C14" s="967" t="s">
        <v>111</v>
      </c>
      <c r="D14" s="968" t="s">
        <v>463</v>
      </c>
      <c r="E14" s="1029" t="s">
        <v>282</v>
      </c>
      <c r="F14" s="970">
        <v>4050</v>
      </c>
      <c r="G14" s="970"/>
      <c r="H14" s="970">
        <v>4064</v>
      </c>
      <c r="I14" s="970"/>
      <c r="J14" s="971">
        <f t="shared" si="0"/>
        <v>14</v>
      </c>
      <c r="K14" s="970">
        <v>4064</v>
      </c>
      <c r="L14" s="541">
        <f t="shared" si="1"/>
        <v>0</v>
      </c>
      <c r="M14" s="970">
        <v>4080</v>
      </c>
      <c r="N14" s="970"/>
      <c r="O14" s="541">
        <f t="shared" si="2"/>
        <v>16</v>
      </c>
      <c r="P14" s="541">
        <f t="shared" si="3"/>
        <v>16</v>
      </c>
      <c r="Q14" s="970">
        <v>4090</v>
      </c>
      <c r="R14" s="970"/>
      <c r="S14" s="971">
        <f t="shared" si="4"/>
        <v>10</v>
      </c>
      <c r="T14" s="542">
        <f t="shared" si="5"/>
        <v>40</v>
      </c>
      <c r="U14" s="542"/>
      <c r="V14" s="541">
        <f t="shared" si="6"/>
        <v>16</v>
      </c>
      <c r="W14" s="543">
        <f t="shared" si="7"/>
        <v>24</v>
      </c>
      <c r="X14" s="972" t="s">
        <v>562</v>
      </c>
      <c r="Y14" s="972" t="s">
        <v>554</v>
      </c>
      <c r="Z14" s="972" t="s">
        <v>29</v>
      </c>
      <c r="AA14" s="972">
        <v>2023</v>
      </c>
      <c r="AB14" s="968" t="s">
        <v>30</v>
      </c>
      <c r="AC14" s="973">
        <v>8</v>
      </c>
      <c r="AD14" s="974">
        <f t="shared" si="8"/>
        <v>5</v>
      </c>
      <c r="AE14" s="975">
        <v>23.45</v>
      </c>
      <c r="AF14" s="976">
        <f t="shared" si="9"/>
        <v>117.25</v>
      </c>
      <c r="AG14" s="1030" t="s">
        <v>128</v>
      </c>
      <c r="AH14" s="1007">
        <f t="shared" si="10"/>
        <v>117.25</v>
      </c>
      <c r="AI14" s="978">
        <f t="shared" si="11"/>
        <v>5</v>
      </c>
      <c r="AJ14" s="982">
        <f t="shared" si="12"/>
        <v>40</v>
      </c>
      <c r="AK14" s="1133"/>
      <c r="AL14" s="1087"/>
      <c r="AM14" s="960"/>
    </row>
    <row r="15" spans="1:39">
      <c r="A15" s="966">
        <v>45470</v>
      </c>
      <c r="B15" s="967" t="s">
        <v>442</v>
      </c>
      <c r="C15" s="967" t="s">
        <v>111</v>
      </c>
      <c r="D15" s="968" t="s">
        <v>455</v>
      </c>
      <c r="E15" s="1029" t="s">
        <v>283</v>
      </c>
      <c r="F15" s="970">
        <v>4090</v>
      </c>
      <c r="G15" s="970"/>
      <c r="H15" s="970">
        <v>4100</v>
      </c>
      <c r="I15" s="970"/>
      <c r="J15" s="971">
        <f t="shared" si="0"/>
        <v>10</v>
      </c>
      <c r="K15" s="970">
        <v>4100</v>
      </c>
      <c r="L15" s="541">
        <f t="shared" si="1"/>
        <v>0</v>
      </c>
      <c r="M15" s="970">
        <v>4116</v>
      </c>
      <c r="N15" s="970"/>
      <c r="O15" s="541">
        <f t="shared" si="2"/>
        <v>16</v>
      </c>
      <c r="P15" s="541">
        <f t="shared" si="3"/>
        <v>16</v>
      </c>
      <c r="Q15" s="970">
        <v>4130</v>
      </c>
      <c r="R15" s="970"/>
      <c r="S15" s="971">
        <f t="shared" si="4"/>
        <v>14</v>
      </c>
      <c r="T15" s="542">
        <f t="shared" si="5"/>
        <v>40</v>
      </c>
      <c r="U15" s="542"/>
      <c r="V15" s="541">
        <f t="shared" si="6"/>
        <v>16</v>
      </c>
      <c r="W15" s="543">
        <f t="shared" si="7"/>
        <v>24</v>
      </c>
      <c r="X15" s="972" t="s">
        <v>562</v>
      </c>
      <c r="Y15" s="972" t="s">
        <v>554</v>
      </c>
      <c r="Z15" s="972" t="s">
        <v>29</v>
      </c>
      <c r="AA15" s="972">
        <v>2023</v>
      </c>
      <c r="AB15" s="968" t="s">
        <v>30</v>
      </c>
      <c r="AC15" s="973">
        <v>8</v>
      </c>
      <c r="AD15" s="974">
        <f t="shared" si="8"/>
        <v>5</v>
      </c>
      <c r="AE15" s="975">
        <v>23.45</v>
      </c>
      <c r="AF15" s="976">
        <f t="shared" si="9"/>
        <v>117.25</v>
      </c>
      <c r="AG15" s="1030" t="s">
        <v>128</v>
      </c>
      <c r="AH15" s="1007">
        <f t="shared" si="10"/>
        <v>117.25</v>
      </c>
      <c r="AI15" s="978">
        <f t="shared" si="11"/>
        <v>5</v>
      </c>
      <c r="AJ15" s="982">
        <f t="shared" si="12"/>
        <v>40</v>
      </c>
      <c r="AK15" s="1133"/>
      <c r="AL15" s="1087"/>
      <c r="AM15" s="960"/>
    </row>
    <row r="16" spans="1:39">
      <c r="A16" s="966">
        <v>45471</v>
      </c>
      <c r="B16" s="967" t="s">
        <v>442</v>
      </c>
      <c r="C16" s="967" t="s">
        <v>111</v>
      </c>
      <c r="D16" s="968" t="s">
        <v>463</v>
      </c>
      <c r="E16" s="1029" t="s">
        <v>282</v>
      </c>
      <c r="F16" s="970">
        <v>4130</v>
      </c>
      <c r="G16" s="970"/>
      <c r="H16" s="970">
        <v>4144</v>
      </c>
      <c r="I16" s="970"/>
      <c r="J16" s="971">
        <f t="shared" si="0"/>
        <v>14</v>
      </c>
      <c r="K16" s="970">
        <v>4144</v>
      </c>
      <c r="L16" s="541">
        <f t="shared" si="1"/>
        <v>0</v>
      </c>
      <c r="M16" s="970">
        <v>4160</v>
      </c>
      <c r="N16" s="970"/>
      <c r="O16" s="541">
        <f t="shared" si="2"/>
        <v>16</v>
      </c>
      <c r="P16" s="541">
        <f t="shared" si="3"/>
        <v>16</v>
      </c>
      <c r="Q16" s="970">
        <v>4190</v>
      </c>
      <c r="R16" s="970"/>
      <c r="S16" s="971">
        <f t="shared" si="4"/>
        <v>30</v>
      </c>
      <c r="T16" s="542">
        <f t="shared" si="5"/>
        <v>60</v>
      </c>
      <c r="U16" s="542"/>
      <c r="V16" s="541">
        <f t="shared" si="6"/>
        <v>16</v>
      </c>
      <c r="W16" s="543">
        <f t="shared" si="7"/>
        <v>44</v>
      </c>
      <c r="X16" s="972" t="s">
        <v>562</v>
      </c>
      <c r="Y16" s="972" t="s">
        <v>554</v>
      </c>
      <c r="Z16" s="972" t="s">
        <v>29</v>
      </c>
      <c r="AA16" s="972">
        <v>2023</v>
      </c>
      <c r="AB16" s="968" t="s">
        <v>30</v>
      </c>
      <c r="AC16" s="973">
        <v>8</v>
      </c>
      <c r="AD16" s="974">
        <f t="shared" si="8"/>
        <v>7.5</v>
      </c>
      <c r="AE16" s="975">
        <v>23.45</v>
      </c>
      <c r="AF16" s="976">
        <f t="shared" si="9"/>
        <v>175.875</v>
      </c>
      <c r="AG16" s="1030" t="s">
        <v>128</v>
      </c>
      <c r="AH16" s="1007">
        <f t="shared" si="10"/>
        <v>175.875</v>
      </c>
      <c r="AI16" s="978">
        <f t="shared" si="11"/>
        <v>7.5</v>
      </c>
      <c r="AJ16" s="982">
        <f t="shared" si="12"/>
        <v>60</v>
      </c>
      <c r="AK16" s="1133"/>
      <c r="AL16" s="1087"/>
      <c r="AM16" s="960"/>
    </row>
    <row r="17" spans="1:39">
      <c r="A17" s="966">
        <v>45471</v>
      </c>
      <c r="B17" s="967" t="s">
        <v>442</v>
      </c>
      <c r="C17" s="967" t="s">
        <v>111</v>
      </c>
      <c r="D17" s="968" t="s">
        <v>455</v>
      </c>
      <c r="E17" s="1029" t="s">
        <v>283</v>
      </c>
      <c r="F17" s="970">
        <v>4190</v>
      </c>
      <c r="G17" s="970"/>
      <c r="H17" s="970">
        <v>4206</v>
      </c>
      <c r="I17" s="970"/>
      <c r="J17" s="971">
        <f t="shared" si="0"/>
        <v>16</v>
      </c>
      <c r="K17" s="970">
        <v>4206</v>
      </c>
      <c r="L17" s="541">
        <f t="shared" si="1"/>
        <v>0</v>
      </c>
      <c r="M17" s="970">
        <v>4222</v>
      </c>
      <c r="N17" s="970"/>
      <c r="O17" s="541">
        <f t="shared" si="2"/>
        <v>16</v>
      </c>
      <c r="P17" s="541">
        <f t="shared" si="3"/>
        <v>16</v>
      </c>
      <c r="Q17" s="970">
        <v>4236</v>
      </c>
      <c r="R17" s="970"/>
      <c r="S17" s="971">
        <f t="shared" si="4"/>
        <v>14</v>
      </c>
      <c r="T17" s="542">
        <f t="shared" si="5"/>
        <v>46</v>
      </c>
      <c r="U17" s="542"/>
      <c r="V17" s="541">
        <f t="shared" si="6"/>
        <v>16</v>
      </c>
      <c r="W17" s="543">
        <f t="shared" si="7"/>
        <v>30</v>
      </c>
      <c r="X17" s="972" t="s">
        <v>562</v>
      </c>
      <c r="Y17" s="972" t="s">
        <v>554</v>
      </c>
      <c r="Z17" s="972" t="s">
        <v>29</v>
      </c>
      <c r="AA17" s="972">
        <v>2023</v>
      </c>
      <c r="AB17" s="968" t="s">
        <v>30</v>
      </c>
      <c r="AC17" s="973">
        <v>8</v>
      </c>
      <c r="AD17" s="974">
        <f t="shared" si="8"/>
        <v>5.75</v>
      </c>
      <c r="AE17" s="975">
        <v>23.45</v>
      </c>
      <c r="AF17" s="976">
        <f t="shared" si="9"/>
        <v>134.83750000000001</v>
      </c>
      <c r="AG17" s="1030" t="s">
        <v>128</v>
      </c>
      <c r="AH17" s="1007">
        <f t="shared" si="10"/>
        <v>134.83750000000001</v>
      </c>
      <c r="AI17" s="978">
        <f t="shared" si="11"/>
        <v>5.75</v>
      </c>
      <c r="AJ17" s="982">
        <f t="shared" si="12"/>
        <v>46</v>
      </c>
      <c r="AK17" s="1133"/>
      <c r="AL17" s="1087"/>
      <c r="AM17" s="960"/>
    </row>
    <row r="18" spans="1:39" ht="12.1" customHeight="1">
      <c r="A18" s="966">
        <v>45474</v>
      </c>
      <c r="B18" s="967" t="s">
        <v>442</v>
      </c>
      <c r="C18" s="967" t="s">
        <v>111</v>
      </c>
      <c r="D18" s="968" t="s">
        <v>463</v>
      </c>
      <c r="E18" s="1029" t="s">
        <v>282</v>
      </c>
      <c r="F18" s="970">
        <v>4236</v>
      </c>
      <c r="G18" s="970"/>
      <c r="H18" s="970">
        <v>4250</v>
      </c>
      <c r="I18" s="970"/>
      <c r="J18" s="971">
        <f t="shared" si="0"/>
        <v>14</v>
      </c>
      <c r="K18" s="970">
        <v>4250</v>
      </c>
      <c r="L18" s="541">
        <f t="shared" si="1"/>
        <v>0</v>
      </c>
      <c r="M18" s="970">
        <v>4266</v>
      </c>
      <c r="N18" s="970"/>
      <c r="O18" s="541">
        <f t="shared" si="2"/>
        <v>16</v>
      </c>
      <c r="P18" s="541">
        <f t="shared" si="3"/>
        <v>16</v>
      </c>
      <c r="Q18" s="970">
        <v>4301</v>
      </c>
      <c r="R18" s="970"/>
      <c r="S18" s="971">
        <f t="shared" si="4"/>
        <v>35</v>
      </c>
      <c r="T18" s="542">
        <f t="shared" si="5"/>
        <v>65</v>
      </c>
      <c r="U18" s="542"/>
      <c r="V18" s="541">
        <f t="shared" si="6"/>
        <v>16</v>
      </c>
      <c r="W18" s="543">
        <f t="shared" si="7"/>
        <v>49</v>
      </c>
      <c r="X18" s="972" t="s">
        <v>562</v>
      </c>
      <c r="Y18" s="972" t="s">
        <v>554</v>
      </c>
      <c r="Z18" s="972" t="s">
        <v>29</v>
      </c>
      <c r="AA18" s="972">
        <v>2023</v>
      </c>
      <c r="AB18" s="968" t="s">
        <v>30</v>
      </c>
      <c r="AC18" s="973">
        <v>8</v>
      </c>
      <c r="AD18" s="974">
        <f t="shared" si="8"/>
        <v>8.125</v>
      </c>
      <c r="AE18" s="975">
        <v>23.45</v>
      </c>
      <c r="AF18" s="976">
        <f t="shared" si="9"/>
        <v>190.53125</v>
      </c>
      <c r="AG18" s="1030" t="s">
        <v>128</v>
      </c>
      <c r="AH18" s="1007">
        <f t="shared" si="10"/>
        <v>190.53125</v>
      </c>
      <c r="AI18" s="978">
        <f t="shared" si="11"/>
        <v>8.125</v>
      </c>
      <c r="AJ18" s="982">
        <f t="shared" si="12"/>
        <v>65</v>
      </c>
      <c r="AK18" s="1132" t="s">
        <v>439</v>
      </c>
      <c r="AL18" s="1088" t="s">
        <v>440</v>
      </c>
      <c r="AM18" s="1086" t="s">
        <v>2</v>
      </c>
    </row>
    <row r="19" spans="1:39" ht="12.1" customHeight="1">
      <c r="A19" s="966">
        <v>45474</v>
      </c>
      <c r="B19" s="967" t="s">
        <v>442</v>
      </c>
      <c r="C19" s="967" t="s">
        <v>111</v>
      </c>
      <c r="D19" s="968" t="s">
        <v>455</v>
      </c>
      <c r="E19" s="1029" t="s">
        <v>283</v>
      </c>
      <c r="F19" s="970">
        <v>4301</v>
      </c>
      <c r="G19" s="970"/>
      <c r="H19" s="970">
        <v>4311</v>
      </c>
      <c r="I19" s="970"/>
      <c r="J19" s="971">
        <f t="shared" si="0"/>
        <v>10</v>
      </c>
      <c r="K19" s="970">
        <v>4311</v>
      </c>
      <c r="L19" s="541">
        <f t="shared" si="1"/>
        <v>0</v>
      </c>
      <c r="M19" s="970">
        <v>4327</v>
      </c>
      <c r="N19" s="970"/>
      <c r="O19" s="541">
        <f t="shared" si="2"/>
        <v>16</v>
      </c>
      <c r="P19" s="541">
        <f t="shared" si="3"/>
        <v>16</v>
      </c>
      <c r="Q19" s="970">
        <v>4341</v>
      </c>
      <c r="R19" s="970"/>
      <c r="S19" s="971">
        <f t="shared" si="4"/>
        <v>14</v>
      </c>
      <c r="T19" s="542">
        <f t="shared" si="5"/>
        <v>40</v>
      </c>
      <c r="U19" s="542"/>
      <c r="V19" s="541">
        <f t="shared" si="6"/>
        <v>16</v>
      </c>
      <c r="W19" s="543">
        <f t="shared" si="7"/>
        <v>24</v>
      </c>
      <c r="X19" s="972" t="s">
        <v>562</v>
      </c>
      <c r="Y19" s="972" t="s">
        <v>554</v>
      </c>
      <c r="Z19" s="972" t="s">
        <v>29</v>
      </c>
      <c r="AA19" s="972">
        <v>2023</v>
      </c>
      <c r="AB19" s="968" t="s">
        <v>30</v>
      </c>
      <c r="AC19" s="973">
        <v>8</v>
      </c>
      <c r="AD19" s="974">
        <f t="shared" si="8"/>
        <v>5</v>
      </c>
      <c r="AE19" s="975">
        <v>23.45</v>
      </c>
      <c r="AF19" s="976">
        <f t="shared" si="9"/>
        <v>117.25</v>
      </c>
      <c r="AG19" s="1030" t="s">
        <v>128</v>
      </c>
      <c r="AH19" s="1007">
        <f t="shared" si="10"/>
        <v>117.25</v>
      </c>
      <c r="AI19" s="978">
        <f t="shared" si="11"/>
        <v>5</v>
      </c>
      <c r="AJ19" s="982">
        <f t="shared" si="12"/>
        <v>40</v>
      </c>
      <c r="AK19" s="1106">
        <v>1242.8499999999999</v>
      </c>
      <c r="AL19" s="1074">
        <v>800</v>
      </c>
      <c r="AM19" s="1075">
        <v>45474</v>
      </c>
    </row>
    <row r="20" spans="1:39">
      <c r="A20" s="966">
        <v>45475</v>
      </c>
      <c r="B20" s="967" t="s">
        <v>442</v>
      </c>
      <c r="C20" s="967" t="s">
        <v>111</v>
      </c>
      <c r="D20" s="968" t="s">
        <v>463</v>
      </c>
      <c r="E20" s="1029" t="s">
        <v>282</v>
      </c>
      <c r="F20" s="970">
        <v>4341</v>
      </c>
      <c r="G20" s="970"/>
      <c r="H20" s="970">
        <v>4355</v>
      </c>
      <c r="I20" s="970"/>
      <c r="J20" s="971">
        <f t="shared" si="0"/>
        <v>14</v>
      </c>
      <c r="K20" s="970">
        <v>4355</v>
      </c>
      <c r="L20" s="541">
        <f t="shared" si="1"/>
        <v>0</v>
      </c>
      <c r="M20" s="970">
        <v>4371</v>
      </c>
      <c r="N20" s="970"/>
      <c r="O20" s="541">
        <f t="shared" si="2"/>
        <v>16</v>
      </c>
      <c r="P20" s="541">
        <f t="shared" si="3"/>
        <v>16</v>
      </c>
      <c r="Q20" s="970">
        <v>4381</v>
      </c>
      <c r="R20" s="970"/>
      <c r="S20" s="971">
        <f t="shared" si="4"/>
        <v>10</v>
      </c>
      <c r="T20" s="542">
        <f t="shared" si="5"/>
        <v>40</v>
      </c>
      <c r="U20" s="542"/>
      <c r="V20" s="541">
        <f t="shared" si="6"/>
        <v>16</v>
      </c>
      <c r="W20" s="543">
        <f t="shared" si="7"/>
        <v>24</v>
      </c>
      <c r="X20" s="972" t="s">
        <v>562</v>
      </c>
      <c r="Y20" s="972" t="s">
        <v>554</v>
      </c>
      <c r="Z20" s="972" t="s">
        <v>29</v>
      </c>
      <c r="AA20" s="972">
        <v>2023</v>
      </c>
      <c r="AB20" s="968" t="s">
        <v>30</v>
      </c>
      <c r="AC20" s="973">
        <v>8</v>
      </c>
      <c r="AD20" s="974">
        <f t="shared" si="8"/>
        <v>5</v>
      </c>
      <c r="AE20" s="975">
        <v>23.45</v>
      </c>
      <c r="AF20" s="976">
        <f t="shared" si="9"/>
        <v>117.25</v>
      </c>
      <c r="AG20" s="1030" t="s">
        <v>128</v>
      </c>
      <c r="AH20" s="1007">
        <f t="shared" si="10"/>
        <v>117.25</v>
      </c>
      <c r="AI20" s="978">
        <f t="shared" si="11"/>
        <v>5</v>
      </c>
      <c r="AJ20" s="982">
        <f t="shared" si="12"/>
        <v>40</v>
      </c>
      <c r="AK20" s="1133"/>
      <c r="AL20" s="1087"/>
      <c r="AM20" s="960"/>
    </row>
    <row r="21" spans="1:39" ht="12.1" customHeight="1">
      <c r="A21" s="966">
        <v>45475</v>
      </c>
      <c r="B21" s="967" t="s">
        <v>442</v>
      </c>
      <c r="C21" s="967" t="s">
        <v>111</v>
      </c>
      <c r="D21" s="968" t="s">
        <v>455</v>
      </c>
      <c r="E21" s="1029" t="s">
        <v>283</v>
      </c>
      <c r="F21" s="970">
        <v>4381</v>
      </c>
      <c r="G21" s="970"/>
      <c r="H21" s="970">
        <v>4391</v>
      </c>
      <c r="I21" s="970"/>
      <c r="J21" s="971">
        <f t="shared" si="0"/>
        <v>10</v>
      </c>
      <c r="K21" s="970">
        <v>4391</v>
      </c>
      <c r="L21" s="541">
        <f t="shared" si="1"/>
        <v>0</v>
      </c>
      <c r="M21" s="970">
        <v>4407</v>
      </c>
      <c r="N21" s="970"/>
      <c r="O21" s="541">
        <f t="shared" si="2"/>
        <v>16</v>
      </c>
      <c r="P21" s="541">
        <f t="shared" si="3"/>
        <v>16</v>
      </c>
      <c r="Q21" s="970">
        <v>4421</v>
      </c>
      <c r="R21" s="970"/>
      <c r="S21" s="971">
        <f t="shared" si="4"/>
        <v>14</v>
      </c>
      <c r="T21" s="542">
        <f t="shared" si="5"/>
        <v>40</v>
      </c>
      <c r="U21" s="542"/>
      <c r="V21" s="541">
        <f t="shared" si="6"/>
        <v>16</v>
      </c>
      <c r="W21" s="543">
        <f t="shared" si="7"/>
        <v>24</v>
      </c>
      <c r="X21" s="972" t="s">
        <v>562</v>
      </c>
      <c r="Y21" s="972" t="s">
        <v>554</v>
      </c>
      <c r="Z21" s="972" t="s">
        <v>29</v>
      </c>
      <c r="AA21" s="972">
        <v>2023</v>
      </c>
      <c r="AB21" s="968" t="s">
        <v>30</v>
      </c>
      <c r="AC21" s="973">
        <v>8</v>
      </c>
      <c r="AD21" s="974">
        <f t="shared" si="8"/>
        <v>5</v>
      </c>
      <c r="AE21" s="975">
        <v>23.45</v>
      </c>
      <c r="AF21" s="976">
        <f t="shared" si="9"/>
        <v>117.25</v>
      </c>
      <c r="AG21" s="1030" t="s">
        <v>128</v>
      </c>
      <c r="AH21" s="1007">
        <f t="shared" si="10"/>
        <v>117.25</v>
      </c>
      <c r="AI21" s="978">
        <f t="shared" si="11"/>
        <v>5</v>
      </c>
      <c r="AJ21" s="982">
        <f t="shared" si="12"/>
        <v>40</v>
      </c>
      <c r="AK21" s="1133"/>
      <c r="AL21" s="1087"/>
      <c r="AM21" s="960"/>
    </row>
    <row r="22" spans="1:39">
      <c r="A22" s="966">
        <v>45476</v>
      </c>
      <c r="B22" s="967" t="s">
        <v>442</v>
      </c>
      <c r="C22" s="967" t="s">
        <v>111</v>
      </c>
      <c r="D22" s="968" t="s">
        <v>463</v>
      </c>
      <c r="E22" s="1029" t="s">
        <v>282</v>
      </c>
      <c r="F22" s="970">
        <v>4421</v>
      </c>
      <c r="G22" s="970"/>
      <c r="H22" s="970">
        <v>4435</v>
      </c>
      <c r="I22" s="970"/>
      <c r="J22" s="971">
        <f t="shared" si="0"/>
        <v>14</v>
      </c>
      <c r="K22" s="970">
        <v>4435</v>
      </c>
      <c r="L22" s="541">
        <f t="shared" si="1"/>
        <v>0</v>
      </c>
      <c r="M22" s="970">
        <v>4451</v>
      </c>
      <c r="N22" s="970"/>
      <c r="O22" s="541">
        <f t="shared" si="2"/>
        <v>16</v>
      </c>
      <c r="P22" s="541">
        <f t="shared" si="3"/>
        <v>16</v>
      </c>
      <c r="Q22" s="970">
        <v>4461</v>
      </c>
      <c r="R22" s="970"/>
      <c r="S22" s="971">
        <f t="shared" si="4"/>
        <v>10</v>
      </c>
      <c r="T22" s="542">
        <f t="shared" si="5"/>
        <v>40</v>
      </c>
      <c r="U22" s="542"/>
      <c r="V22" s="541">
        <f t="shared" si="6"/>
        <v>16</v>
      </c>
      <c r="W22" s="543">
        <f t="shared" si="7"/>
        <v>24</v>
      </c>
      <c r="X22" s="972" t="s">
        <v>562</v>
      </c>
      <c r="Y22" s="972" t="s">
        <v>554</v>
      </c>
      <c r="Z22" s="972" t="s">
        <v>29</v>
      </c>
      <c r="AA22" s="972">
        <v>2023</v>
      </c>
      <c r="AB22" s="968" t="s">
        <v>30</v>
      </c>
      <c r="AC22" s="973">
        <v>8</v>
      </c>
      <c r="AD22" s="974">
        <f t="shared" si="8"/>
        <v>5</v>
      </c>
      <c r="AE22" s="975">
        <v>23.45</v>
      </c>
      <c r="AF22" s="976">
        <f t="shared" si="9"/>
        <v>117.25</v>
      </c>
      <c r="AG22" s="1030" t="s">
        <v>128</v>
      </c>
      <c r="AH22" s="1007">
        <f t="shared" si="10"/>
        <v>117.25</v>
      </c>
      <c r="AI22" s="978">
        <f t="shared" si="11"/>
        <v>5</v>
      </c>
      <c r="AJ22" s="982">
        <f t="shared" si="12"/>
        <v>40</v>
      </c>
      <c r="AK22" s="1133"/>
      <c r="AL22" s="1087"/>
      <c r="AM22" s="960"/>
    </row>
    <row r="23" spans="1:39" ht="12.75" customHeight="1">
      <c r="A23" s="966">
        <v>45476</v>
      </c>
      <c r="B23" s="967" t="s">
        <v>442</v>
      </c>
      <c r="C23" s="967" t="s">
        <v>111</v>
      </c>
      <c r="D23" s="968" t="s">
        <v>455</v>
      </c>
      <c r="E23" s="1029" t="s">
        <v>283</v>
      </c>
      <c r="F23" s="970">
        <v>4461</v>
      </c>
      <c r="G23" s="970"/>
      <c r="H23" s="970">
        <v>4471</v>
      </c>
      <c r="I23" s="970"/>
      <c r="J23" s="971">
        <f t="shared" si="0"/>
        <v>10</v>
      </c>
      <c r="K23" s="970">
        <v>4471</v>
      </c>
      <c r="L23" s="541">
        <f t="shared" si="1"/>
        <v>0</v>
      </c>
      <c r="M23" s="970">
        <v>4487</v>
      </c>
      <c r="N23" s="970"/>
      <c r="O23" s="541">
        <f t="shared" si="2"/>
        <v>16</v>
      </c>
      <c r="P23" s="541">
        <f t="shared" si="3"/>
        <v>16</v>
      </c>
      <c r="Q23" s="970">
        <v>4502</v>
      </c>
      <c r="R23" s="970"/>
      <c r="S23" s="971">
        <f t="shared" si="4"/>
        <v>15</v>
      </c>
      <c r="T23" s="542">
        <f t="shared" si="5"/>
        <v>41</v>
      </c>
      <c r="U23" s="542"/>
      <c r="V23" s="541">
        <f t="shared" si="6"/>
        <v>16</v>
      </c>
      <c r="W23" s="543">
        <f t="shared" si="7"/>
        <v>25</v>
      </c>
      <c r="X23" s="972" t="s">
        <v>562</v>
      </c>
      <c r="Y23" s="972" t="s">
        <v>554</v>
      </c>
      <c r="Z23" s="972" t="s">
        <v>29</v>
      </c>
      <c r="AA23" s="972">
        <v>2023</v>
      </c>
      <c r="AB23" s="968" t="s">
        <v>30</v>
      </c>
      <c r="AC23" s="973">
        <v>8</v>
      </c>
      <c r="AD23" s="974">
        <f t="shared" si="8"/>
        <v>5.125</v>
      </c>
      <c r="AE23" s="975">
        <v>23.45</v>
      </c>
      <c r="AF23" s="976">
        <f t="shared" si="9"/>
        <v>120.18124999999999</v>
      </c>
      <c r="AG23" s="1030" t="s">
        <v>128</v>
      </c>
      <c r="AH23" s="1007">
        <f t="shared" si="10"/>
        <v>120.18124999999999</v>
      </c>
      <c r="AI23" s="978">
        <f t="shared" si="11"/>
        <v>5.125</v>
      </c>
      <c r="AJ23" s="982">
        <f t="shared" si="12"/>
        <v>41</v>
      </c>
      <c r="AK23" s="1132" t="s">
        <v>439</v>
      </c>
      <c r="AL23" s="1088" t="s">
        <v>440</v>
      </c>
      <c r="AM23" s="1086" t="s">
        <v>2</v>
      </c>
    </row>
    <row r="24" spans="1:39">
      <c r="A24" s="966">
        <v>45477</v>
      </c>
      <c r="B24" s="967" t="s">
        <v>442</v>
      </c>
      <c r="C24" s="967" t="s">
        <v>111</v>
      </c>
      <c r="D24" s="968" t="s">
        <v>463</v>
      </c>
      <c r="E24" s="1029" t="s">
        <v>282</v>
      </c>
      <c r="F24" s="970">
        <v>4502</v>
      </c>
      <c r="G24" s="970"/>
      <c r="H24" s="970">
        <v>4516</v>
      </c>
      <c r="I24" s="970"/>
      <c r="J24" s="971">
        <f t="shared" si="0"/>
        <v>14</v>
      </c>
      <c r="K24" s="970">
        <v>4516</v>
      </c>
      <c r="L24" s="541">
        <f t="shared" si="1"/>
        <v>0</v>
      </c>
      <c r="M24" s="970">
        <v>4531</v>
      </c>
      <c r="N24" s="970"/>
      <c r="O24" s="541">
        <f t="shared" si="2"/>
        <v>15</v>
      </c>
      <c r="P24" s="541">
        <f t="shared" si="3"/>
        <v>15</v>
      </c>
      <c r="Q24" s="970">
        <v>4541</v>
      </c>
      <c r="R24" s="970"/>
      <c r="S24" s="971">
        <f t="shared" si="4"/>
        <v>10</v>
      </c>
      <c r="T24" s="542">
        <f t="shared" si="5"/>
        <v>39</v>
      </c>
      <c r="U24" s="542"/>
      <c r="V24" s="541">
        <f t="shared" si="6"/>
        <v>15</v>
      </c>
      <c r="W24" s="543">
        <f t="shared" si="7"/>
        <v>24</v>
      </c>
      <c r="X24" s="972" t="s">
        <v>562</v>
      </c>
      <c r="Y24" s="972" t="s">
        <v>554</v>
      </c>
      <c r="Z24" s="972" t="s">
        <v>29</v>
      </c>
      <c r="AA24" s="972">
        <v>2023</v>
      </c>
      <c r="AB24" s="968" t="s">
        <v>30</v>
      </c>
      <c r="AC24" s="973">
        <v>8</v>
      </c>
      <c r="AD24" s="974">
        <f t="shared" si="8"/>
        <v>4.875</v>
      </c>
      <c r="AE24" s="975">
        <v>23.45</v>
      </c>
      <c r="AF24" s="976">
        <f t="shared" si="9"/>
        <v>114.31874999999999</v>
      </c>
      <c r="AG24" s="1030" t="s">
        <v>128</v>
      </c>
      <c r="AH24" s="1007">
        <f>AF24</f>
        <v>114.31874999999999</v>
      </c>
      <c r="AI24" s="978">
        <f t="shared" si="11"/>
        <v>4.875</v>
      </c>
      <c r="AJ24" s="982">
        <f t="shared" si="12"/>
        <v>39</v>
      </c>
      <c r="AK24" s="1106">
        <v>894.03</v>
      </c>
      <c r="AL24" s="1074">
        <v>800</v>
      </c>
      <c r="AM24" s="1075">
        <v>45477</v>
      </c>
    </row>
    <row r="25" spans="1:39">
      <c r="A25" s="966">
        <v>45477</v>
      </c>
      <c r="B25" s="967" t="s">
        <v>442</v>
      </c>
      <c r="C25" s="967" t="s">
        <v>111</v>
      </c>
      <c r="D25" s="968" t="s">
        <v>455</v>
      </c>
      <c r="E25" s="1029" t="s">
        <v>283</v>
      </c>
      <c r="F25" s="970">
        <v>4541</v>
      </c>
      <c r="G25" s="970"/>
      <c r="H25" s="970">
        <v>4551</v>
      </c>
      <c r="I25" s="970"/>
      <c r="J25" s="971">
        <f t="shared" si="0"/>
        <v>10</v>
      </c>
      <c r="K25" s="970">
        <v>4551</v>
      </c>
      <c r="L25" s="541">
        <f t="shared" si="1"/>
        <v>0</v>
      </c>
      <c r="M25" s="970">
        <v>4567</v>
      </c>
      <c r="N25" s="970"/>
      <c r="O25" s="541">
        <f t="shared" si="2"/>
        <v>16</v>
      </c>
      <c r="P25" s="541">
        <f t="shared" si="3"/>
        <v>16</v>
      </c>
      <c r="Q25" s="970">
        <v>4581</v>
      </c>
      <c r="R25" s="970"/>
      <c r="S25" s="971">
        <f t="shared" si="4"/>
        <v>14</v>
      </c>
      <c r="T25" s="542">
        <f t="shared" si="5"/>
        <v>40</v>
      </c>
      <c r="U25" s="542"/>
      <c r="V25" s="541">
        <f t="shared" si="6"/>
        <v>16</v>
      </c>
      <c r="W25" s="543">
        <f t="shared" si="7"/>
        <v>24</v>
      </c>
      <c r="X25" s="972" t="s">
        <v>562</v>
      </c>
      <c r="Y25" s="972" t="s">
        <v>554</v>
      </c>
      <c r="Z25" s="972" t="s">
        <v>29</v>
      </c>
      <c r="AA25" s="972">
        <v>2023</v>
      </c>
      <c r="AB25" s="968" t="s">
        <v>30</v>
      </c>
      <c r="AC25" s="973">
        <v>8</v>
      </c>
      <c r="AD25" s="974">
        <f t="shared" si="8"/>
        <v>5</v>
      </c>
      <c r="AE25" s="975">
        <v>23.45</v>
      </c>
      <c r="AF25" s="976">
        <f t="shared" si="9"/>
        <v>117.25</v>
      </c>
      <c r="AG25" s="1030" t="s">
        <v>128</v>
      </c>
      <c r="AH25" s="1007">
        <f t="shared" ref="AH25:AH26" si="13">AF25</f>
        <v>117.25</v>
      </c>
      <c r="AI25" s="978">
        <f t="shared" si="11"/>
        <v>5</v>
      </c>
      <c r="AJ25" s="982">
        <f t="shared" si="12"/>
        <v>40</v>
      </c>
      <c r="AK25" s="1133"/>
      <c r="AL25" s="1087"/>
      <c r="AM25" s="960"/>
    </row>
    <row r="26" spans="1:39">
      <c r="A26" s="966">
        <v>45478</v>
      </c>
      <c r="B26" s="967" t="s">
        <v>442</v>
      </c>
      <c r="C26" s="967" t="s">
        <v>111</v>
      </c>
      <c r="D26" s="968" t="s">
        <v>463</v>
      </c>
      <c r="E26" s="1029" t="s">
        <v>282</v>
      </c>
      <c r="F26" s="970">
        <v>4581</v>
      </c>
      <c r="G26" s="970"/>
      <c r="H26" s="970">
        <v>4595</v>
      </c>
      <c r="I26" s="970"/>
      <c r="J26" s="971">
        <f t="shared" si="0"/>
        <v>14</v>
      </c>
      <c r="K26" s="970">
        <v>4595</v>
      </c>
      <c r="L26" s="541">
        <f t="shared" si="1"/>
        <v>0</v>
      </c>
      <c r="M26" s="970">
        <v>4611</v>
      </c>
      <c r="N26" s="970"/>
      <c r="O26" s="541">
        <f t="shared" si="2"/>
        <v>16</v>
      </c>
      <c r="P26" s="541">
        <f t="shared" si="3"/>
        <v>16</v>
      </c>
      <c r="Q26" s="970">
        <v>4621</v>
      </c>
      <c r="R26" s="970"/>
      <c r="S26" s="971">
        <f t="shared" si="4"/>
        <v>10</v>
      </c>
      <c r="T26" s="542">
        <f t="shared" si="5"/>
        <v>40</v>
      </c>
      <c r="U26" s="542"/>
      <c r="V26" s="541">
        <f t="shared" si="6"/>
        <v>16</v>
      </c>
      <c r="W26" s="543">
        <f t="shared" si="7"/>
        <v>24</v>
      </c>
      <c r="X26" s="972" t="s">
        <v>562</v>
      </c>
      <c r="Y26" s="972" t="s">
        <v>554</v>
      </c>
      <c r="Z26" s="972" t="s">
        <v>29</v>
      </c>
      <c r="AA26" s="972">
        <v>2023</v>
      </c>
      <c r="AB26" s="968" t="s">
        <v>30</v>
      </c>
      <c r="AC26" s="973">
        <v>8</v>
      </c>
      <c r="AD26" s="974">
        <f t="shared" si="8"/>
        <v>5</v>
      </c>
      <c r="AE26" s="975">
        <v>23.45</v>
      </c>
      <c r="AF26" s="976">
        <f t="shared" si="9"/>
        <v>117.25</v>
      </c>
      <c r="AG26" s="1030" t="s">
        <v>128</v>
      </c>
      <c r="AH26" s="1007">
        <f t="shared" si="13"/>
        <v>117.25</v>
      </c>
      <c r="AI26" s="978">
        <f t="shared" si="11"/>
        <v>5</v>
      </c>
      <c r="AJ26" s="982">
        <f t="shared" si="12"/>
        <v>40</v>
      </c>
      <c r="AK26" s="1133"/>
      <c r="AL26" s="1087"/>
      <c r="AM26" s="960"/>
    </row>
    <row r="27" spans="1:39">
      <c r="A27" s="966">
        <v>45478</v>
      </c>
      <c r="B27" s="967" t="s">
        <v>442</v>
      </c>
      <c r="C27" s="967" t="s">
        <v>111</v>
      </c>
      <c r="D27" s="968" t="s">
        <v>563</v>
      </c>
      <c r="E27" s="1029" t="s">
        <v>564</v>
      </c>
      <c r="F27" s="970">
        <v>4631</v>
      </c>
      <c r="G27" s="970"/>
      <c r="H27" s="970">
        <v>4635</v>
      </c>
      <c r="I27" s="970"/>
      <c r="J27" s="971">
        <f t="shared" si="0"/>
        <v>4</v>
      </c>
      <c r="K27" s="970">
        <v>4635</v>
      </c>
      <c r="L27" s="541">
        <f t="shared" si="1"/>
        <v>0</v>
      </c>
      <c r="M27" s="970">
        <v>4640</v>
      </c>
      <c r="N27" s="970"/>
      <c r="O27" s="541">
        <f t="shared" si="2"/>
        <v>5</v>
      </c>
      <c r="P27" s="541">
        <f t="shared" si="3"/>
        <v>5</v>
      </c>
      <c r="Q27" s="970">
        <v>4646</v>
      </c>
      <c r="R27" s="970"/>
      <c r="S27" s="971">
        <f t="shared" si="4"/>
        <v>6</v>
      </c>
      <c r="T27" s="542">
        <f t="shared" si="5"/>
        <v>15</v>
      </c>
      <c r="U27" s="542"/>
      <c r="V27" s="541">
        <f t="shared" si="6"/>
        <v>5</v>
      </c>
      <c r="W27" s="543">
        <f t="shared" si="7"/>
        <v>10</v>
      </c>
      <c r="X27" s="972" t="s">
        <v>562</v>
      </c>
      <c r="Y27" s="972" t="s">
        <v>554</v>
      </c>
      <c r="Z27" s="972" t="s">
        <v>29</v>
      </c>
      <c r="AA27" s="972">
        <v>2023</v>
      </c>
      <c r="AB27" s="968" t="s">
        <v>30</v>
      </c>
      <c r="AC27" s="973">
        <v>8</v>
      </c>
      <c r="AD27" s="974">
        <f t="shared" si="8"/>
        <v>1.875</v>
      </c>
      <c r="AE27" s="975">
        <v>23.45</v>
      </c>
      <c r="AF27" s="976">
        <f t="shared" si="9"/>
        <v>43.96875</v>
      </c>
      <c r="AG27" s="1030" t="s">
        <v>128</v>
      </c>
      <c r="AH27" s="1007">
        <f>AF27</f>
        <v>43.96875</v>
      </c>
      <c r="AI27" s="978">
        <f t="shared" si="11"/>
        <v>1.875</v>
      </c>
      <c r="AJ27" s="982">
        <f t="shared" si="12"/>
        <v>15</v>
      </c>
      <c r="AK27" s="1133"/>
      <c r="AL27" s="1087"/>
      <c r="AM27" s="960"/>
    </row>
    <row r="28" spans="1:39">
      <c r="A28" s="966">
        <v>45478</v>
      </c>
      <c r="B28" s="967" t="s">
        <v>442</v>
      </c>
      <c r="C28" s="967" t="s">
        <v>111</v>
      </c>
      <c r="D28" s="968" t="s">
        <v>463</v>
      </c>
      <c r="E28" s="1029" t="s">
        <v>283</v>
      </c>
      <c r="F28" s="970">
        <v>4646</v>
      </c>
      <c r="G28" s="970"/>
      <c r="H28" s="970">
        <v>4657</v>
      </c>
      <c r="I28" s="970"/>
      <c r="J28" s="971">
        <f t="shared" si="0"/>
        <v>11</v>
      </c>
      <c r="K28" s="970">
        <v>4657</v>
      </c>
      <c r="L28" s="541">
        <f t="shared" si="1"/>
        <v>0</v>
      </c>
      <c r="M28" s="970">
        <v>4671</v>
      </c>
      <c r="N28" s="970"/>
      <c r="O28" s="541">
        <f t="shared" si="2"/>
        <v>14</v>
      </c>
      <c r="P28" s="541">
        <f t="shared" si="3"/>
        <v>14</v>
      </c>
      <c r="Q28" s="970">
        <v>4685</v>
      </c>
      <c r="R28" s="970"/>
      <c r="S28" s="971">
        <f t="shared" si="4"/>
        <v>14</v>
      </c>
      <c r="T28" s="542">
        <f t="shared" si="5"/>
        <v>39</v>
      </c>
      <c r="U28" s="542"/>
      <c r="V28" s="541">
        <f t="shared" si="6"/>
        <v>14</v>
      </c>
      <c r="W28" s="543">
        <f t="shared" si="7"/>
        <v>25</v>
      </c>
      <c r="X28" s="972" t="s">
        <v>562</v>
      </c>
      <c r="Y28" s="972" t="s">
        <v>554</v>
      </c>
      <c r="Z28" s="972" t="s">
        <v>29</v>
      </c>
      <c r="AA28" s="972">
        <v>2023</v>
      </c>
      <c r="AB28" s="968" t="s">
        <v>30</v>
      </c>
      <c r="AC28" s="973">
        <v>8</v>
      </c>
      <c r="AD28" s="974">
        <f t="shared" si="8"/>
        <v>4.875</v>
      </c>
      <c r="AE28" s="975">
        <v>23.45</v>
      </c>
      <c r="AF28" s="976">
        <f t="shared" si="9"/>
        <v>114.31874999999999</v>
      </c>
      <c r="AG28" s="1030" t="s">
        <v>128</v>
      </c>
      <c r="AH28" s="1007">
        <f t="shared" ref="AH28:AH29" si="14">AF28</f>
        <v>114.31874999999999</v>
      </c>
      <c r="AI28" s="978">
        <f t="shared" si="11"/>
        <v>4.875</v>
      </c>
      <c r="AJ28" s="982">
        <f t="shared" si="12"/>
        <v>39</v>
      </c>
      <c r="AK28" s="1133"/>
      <c r="AL28" s="1087"/>
      <c r="AM28" s="960"/>
    </row>
    <row r="29" spans="1:39">
      <c r="A29" s="966">
        <v>45479</v>
      </c>
      <c r="B29" s="967" t="s">
        <v>442</v>
      </c>
      <c r="C29" s="967" t="s">
        <v>111</v>
      </c>
      <c r="D29" s="968" t="s">
        <v>565</v>
      </c>
      <c r="E29" s="1029" t="s">
        <v>282</v>
      </c>
      <c r="F29" s="970">
        <v>4685</v>
      </c>
      <c r="G29" s="970"/>
      <c r="H29" s="970">
        <v>4730</v>
      </c>
      <c r="I29" s="970"/>
      <c r="J29" s="971">
        <f t="shared" si="0"/>
        <v>45</v>
      </c>
      <c r="K29" s="970">
        <v>4730</v>
      </c>
      <c r="L29" s="541">
        <f t="shared" si="1"/>
        <v>0</v>
      </c>
      <c r="M29" s="970">
        <v>4771</v>
      </c>
      <c r="N29" s="970"/>
      <c r="O29" s="541">
        <f t="shared" si="2"/>
        <v>41</v>
      </c>
      <c r="P29" s="541">
        <f t="shared" si="3"/>
        <v>41</v>
      </c>
      <c r="Q29" s="970">
        <v>4779</v>
      </c>
      <c r="R29" s="970"/>
      <c r="S29" s="971">
        <f t="shared" si="4"/>
        <v>8</v>
      </c>
      <c r="T29" s="542">
        <f t="shared" si="5"/>
        <v>94</v>
      </c>
      <c r="U29" s="542"/>
      <c r="V29" s="541">
        <f t="shared" si="6"/>
        <v>41</v>
      </c>
      <c r="W29" s="543">
        <f t="shared" si="7"/>
        <v>53</v>
      </c>
      <c r="X29" s="972" t="s">
        <v>562</v>
      </c>
      <c r="Y29" s="972" t="s">
        <v>554</v>
      </c>
      <c r="Z29" s="972" t="s">
        <v>29</v>
      </c>
      <c r="AA29" s="972">
        <v>2023</v>
      </c>
      <c r="AB29" s="968" t="s">
        <v>30</v>
      </c>
      <c r="AC29" s="973">
        <v>8</v>
      </c>
      <c r="AD29" s="974">
        <f t="shared" si="8"/>
        <v>11.75</v>
      </c>
      <c r="AE29" s="975">
        <v>23.45</v>
      </c>
      <c r="AF29" s="976">
        <f t="shared" si="9"/>
        <v>275.53749999999997</v>
      </c>
      <c r="AG29" s="1030" t="s">
        <v>128</v>
      </c>
      <c r="AH29" s="1007">
        <f t="shared" si="14"/>
        <v>275.53749999999997</v>
      </c>
      <c r="AI29" s="978">
        <f t="shared" si="11"/>
        <v>11.75</v>
      </c>
      <c r="AJ29" s="982">
        <f t="shared" si="12"/>
        <v>94</v>
      </c>
      <c r="AK29" s="1133"/>
      <c r="AL29" s="1087"/>
      <c r="AM29" s="960"/>
    </row>
    <row r="30" spans="1:39">
      <c r="A30" s="966">
        <v>45479</v>
      </c>
      <c r="B30" s="967" t="s">
        <v>442</v>
      </c>
      <c r="C30" s="967" t="s">
        <v>111</v>
      </c>
      <c r="D30" s="968" t="s">
        <v>566</v>
      </c>
      <c r="E30" s="1029" t="s">
        <v>283</v>
      </c>
      <c r="F30" s="970">
        <v>4779</v>
      </c>
      <c r="G30" s="970"/>
      <c r="H30" s="970">
        <v>4787</v>
      </c>
      <c r="I30" s="970"/>
      <c r="J30" s="971">
        <f t="shared" si="0"/>
        <v>8</v>
      </c>
      <c r="K30" s="970">
        <v>4787</v>
      </c>
      <c r="L30" s="541">
        <f t="shared" si="1"/>
        <v>0</v>
      </c>
      <c r="M30" s="970">
        <v>4832</v>
      </c>
      <c r="N30" s="970"/>
      <c r="O30" s="541">
        <f t="shared" si="2"/>
        <v>45</v>
      </c>
      <c r="P30" s="541">
        <f t="shared" si="3"/>
        <v>45</v>
      </c>
      <c r="Q30" s="970">
        <v>4872</v>
      </c>
      <c r="R30" s="970"/>
      <c r="S30" s="971">
        <f t="shared" ref="S30:S60" si="15">Q30-M30</f>
        <v>40</v>
      </c>
      <c r="T30" s="542">
        <f t="shared" si="5"/>
        <v>93</v>
      </c>
      <c r="U30" s="542"/>
      <c r="V30" s="541">
        <f t="shared" ref="V30:V60" si="16">P30</f>
        <v>45</v>
      </c>
      <c r="W30" s="543">
        <f t="shared" ref="W30:W60" si="17">T30-V30</f>
        <v>48</v>
      </c>
      <c r="X30" s="972" t="s">
        <v>562</v>
      </c>
      <c r="Y30" s="972" t="s">
        <v>554</v>
      </c>
      <c r="Z30" s="972" t="s">
        <v>29</v>
      </c>
      <c r="AA30" s="972">
        <v>2023</v>
      </c>
      <c r="AB30" s="968" t="s">
        <v>30</v>
      </c>
      <c r="AC30" s="973">
        <v>8</v>
      </c>
      <c r="AD30" s="974">
        <f t="shared" ref="AD30:AD60" si="18">T30/AC30</f>
        <v>11.625</v>
      </c>
      <c r="AE30" s="975">
        <v>23.45</v>
      </c>
      <c r="AF30" s="976">
        <f t="shared" ref="AF30:AF60" si="19">AD30*AE30</f>
        <v>272.60624999999999</v>
      </c>
      <c r="AG30" s="1030" t="s">
        <v>128</v>
      </c>
      <c r="AH30" s="1007">
        <f t="shared" ref="AH30:AH60" si="20">AF30</f>
        <v>272.60624999999999</v>
      </c>
      <c r="AI30" s="978">
        <f t="shared" ref="AI30:AI60" si="21">AD30</f>
        <v>11.625</v>
      </c>
      <c r="AJ30" s="982">
        <f t="shared" ref="AJ30:AJ60" si="22">T30</f>
        <v>93</v>
      </c>
      <c r="AK30" s="1132" t="s">
        <v>439</v>
      </c>
      <c r="AL30" s="1088" t="s">
        <v>440</v>
      </c>
      <c r="AM30" s="1086" t="s">
        <v>2</v>
      </c>
    </row>
    <row r="31" spans="1:39">
      <c r="A31" s="966">
        <v>45481</v>
      </c>
      <c r="B31" s="992" t="s">
        <v>442</v>
      </c>
      <c r="C31" s="992" t="s">
        <v>111</v>
      </c>
      <c r="D31" s="993" t="s">
        <v>463</v>
      </c>
      <c r="E31" s="1029" t="s">
        <v>282</v>
      </c>
      <c r="F31" s="970">
        <v>4872</v>
      </c>
      <c r="G31" s="970"/>
      <c r="H31" s="970">
        <v>4886</v>
      </c>
      <c r="I31" s="970"/>
      <c r="J31" s="971">
        <f t="shared" si="0"/>
        <v>14</v>
      </c>
      <c r="K31" s="970">
        <v>4886</v>
      </c>
      <c r="L31" s="541">
        <f t="shared" si="1"/>
        <v>0</v>
      </c>
      <c r="M31" s="970">
        <v>4902</v>
      </c>
      <c r="N31" s="970"/>
      <c r="O31" s="541">
        <f t="shared" si="2"/>
        <v>16</v>
      </c>
      <c r="P31" s="541">
        <f t="shared" si="3"/>
        <v>16</v>
      </c>
      <c r="Q31" s="970">
        <v>4912</v>
      </c>
      <c r="R31" s="970"/>
      <c r="S31" s="971">
        <f t="shared" si="15"/>
        <v>10</v>
      </c>
      <c r="T31" s="542">
        <f t="shared" si="5"/>
        <v>40</v>
      </c>
      <c r="U31" s="542"/>
      <c r="V31" s="541">
        <f t="shared" si="16"/>
        <v>16</v>
      </c>
      <c r="W31" s="543">
        <f t="shared" si="17"/>
        <v>24</v>
      </c>
      <c r="X31" s="972" t="s">
        <v>562</v>
      </c>
      <c r="Y31" s="972" t="s">
        <v>554</v>
      </c>
      <c r="Z31" s="972" t="s">
        <v>29</v>
      </c>
      <c r="AA31" s="972">
        <v>2023</v>
      </c>
      <c r="AB31" s="968" t="s">
        <v>30</v>
      </c>
      <c r="AC31" s="973">
        <v>8</v>
      </c>
      <c r="AD31" s="974">
        <f t="shared" si="18"/>
        <v>5</v>
      </c>
      <c r="AE31" s="975">
        <v>23.45</v>
      </c>
      <c r="AF31" s="976">
        <f t="shared" si="19"/>
        <v>117.25</v>
      </c>
      <c r="AG31" s="1030" t="s">
        <v>128</v>
      </c>
      <c r="AH31" s="1007">
        <f t="shared" si="20"/>
        <v>117.25</v>
      </c>
      <c r="AI31" s="978">
        <f t="shared" si="21"/>
        <v>5</v>
      </c>
      <c r="AJ31" s="982">
        <f t="shared" si="22"/>
        <v>40</v>
      </c>
      <c r="AK31" s="1106">
        <v>1058.18</v>
      </c>
      <c r="AL31" s="1074">
        <v>800</v>
      </c>
      <c r="AM31" s="1075">
        <v>45477</v>
      </c>
    </row>
    <row r="32" spans="1:39">
      <c r="A32" s="966">
        <v>45481</v>
      </c>
      <c r="B32" s="992" t="s">
        <v>442</v>
      </c>
      <c r="C32" s="992" t="s">
        <v>111</v>
      </c>
      <c r="D32" s="993" t="s">
        <v>566</v>
      </c>
      <c r="E32" s="1029" t="s">
        <v>283</v>
      </c>
      <c r="F32" s="970">
        <v>4912</v>
      </c>
      <c r="G32" s="970"/>
      <c r="H32" s="970">
        <v>492</v>
      </c>
      <c r="I32" s="970"/>
      <c r="J32" s="971">
        <f t="shared" si="0"/>
        <v>-4420</v>
      </c>
      <c r="K32" s="970">
        <v>492</v>
      </c>
      <c r="L32" s="541">
        <f t="shared" si="1"/>
        <v>0</v>
      </c>
      <c r="M32" s="970">
        <v>4938</v>
      </c>
      <c r="N32" s="970"/>
      <c r="O32" s="541">
        <f t="shared" si="2"/>
        <v>4446</v>
      </c>
      <c r="P32" s="541">
        <f t="shared" si="3"/>
        <v>4446</v>
      </c>
      <c r="Q32" s="970">
        <v>4952</v>
      </c>
      <c r="R32" s="970"/>
      <c r="S32" s="971">
        <f t="shared" si="15"/>
        <v>14</v>
      </c>
      <c r="T32" s="542">
        <f t="shared" si="5"/>
        <v>40</v>
      </c>
      <c r="U32" s="542"/>
      <c r="V32" s="541">
        <f t="shared" si="16"/>
        <v>4446</v>
      </c>
      <c r="W32" s="543">
        <f t="shared" si="17"/>
        <v>-4406</v>
      </c>
      <c r="X32" s="972" t="s">
        <v>562</v>
      </c>
      <c r="Y32" s="972" t="s">
        <v>554</v>
      </c>
      <c r="Z32" s="972" t="s">
        <v>29</v>
      </c>
      <c r="AA32" s="972">
        <v>2023</v>
      </c>
      <c r="AB32" s="968" t="s">
        <v>30</v>
      </c>
      <c r="AC32" s="973">
        <v>8</v>
      </c>
      <c r="AD32" s="974">
        <f t="shared" si="18"/>
        <v>5</v>
      </c>
      <c r="AE32" s="975">
        <v>23.45</v>
      </c>
      <c r="AF32" s="976">
        <f t="shared" si="19"/>
        <v>117.25</v>
      </c>
      <c r="AG32" s="1030" t="s">
        <v>128</v>
      </c>
      <c r="AH32" s="1007">
        <f t="shared" si="20"/>
        <v>117.25</v>
      </c>
      <c r="AI32" s="978">
        <f t="shared" si="21"/>
        <v>5</v>
      </c>
      <c r="AJ32" s="982">
        <f t="shared" si="22"/>
        <v>40</v>
      </c>
      <c r="AK32" s="1133"/>
      <c r="AL32" s="1087"/>
      <c r="AM32" s="960"/>
    </row>
    <row r="33" spans="1:39">
      <c r="A33" s="966">
        <v>45482</v>
      </c>
      <c r="B33" s="992" t="s">
        <v>442</v>
      </c>
      <c r="C33" s="992" t="s">
        <v>111</v>
      </c>
      <c r="D33" s="993" t="s">
        <v>463</v>
      </c>
      <c r="E33" s="1029" t="s">
        <v>282</v>
      </c>
      <c r="F33" s="970">
        <v>4952</v>
      </c>
      <c r="G33" s="970"/>
      <c r="H33" s="970">
        <v>4966</v>
      </c>
      <c r="I33" s="970"/>
      <c r="J33" s="971">
        <f t="shared" si="0"/>
        <v>14</v>
      </c>
      <c r="K33" s="970">
        <v>4966</v>
      </c>
      <c r="L33" s="541">
        <f t="shared" si="1"/>
        <v>0</v>
      </c>
      <c r="M33" s="970">
        <v>4982</v>
      </c>
      <c r="N33" s="970"/>
      <c r="O33" s="541">
        <f t="shared" si="2"/>
        <v>16</v>
      </c>
      <c r="P33" s="541">
        <f t="shared" si="3"/>
        <v>16</v>
      </c>
      <c r="Q33" s="970">
        <v>4992</v>
      </c>
      <c r="R33" s="970"/>
      <c r="S33" s="971">
        <f t="shared" si="15"/>
        <v>10</v>
      </c>
      <c r="T33" s="542">
        <f t="shared" si="5"/>
        <v>40</v>
      </c>
      <c r="U33" s="542"/>
      <c r="V33" s="541">
        <f t="shared" si="16"/>
        <v>16</v>
      </c>
      <c r="W33" s="543">
        <f t="shared" si="17"/>
        <v>24</v>
      </c>
      <c r="X33" s="972" t="s">
        <v>562</v>
      </c>
      <c r="Y33" s="972" t="s">
        <v>554</v>
      </c>
      <c r="Z33" s="972" t="s">
        <v>29</v>
      </c>
      <c r="AA33" s="972">
        <v>2023</v>
      </c>
      <c r="AB33" s="968" t="s">
        <v>30</v>
      </c>
      <c r="AC33" s="973">
        <v>8</v>
      </c>
      <c r="AD33" s="974">
        <f t="shared" si="18"/>
        <v>5</v>
      </c>
      <c r="AE33" s="975">
        <v>23.45</v>
      </c>
      <c r="AF33" s="976">
        <f t="shared" si="19"/>
        <v>117.25</v>
      </c>
      <c r="AG33" s="1030" t="s">
        <v>128</v>
      </c>
      <c r="AH33" s="1007">
        <f t="shared" si="20"/>
        <v>117.25</v>
      </c>
      <c r="AI33" s="978">
        <f t="shared" si="21"/>
        <v>5</v>
      </c>
      <c r="AJ33" s="982">
        <f t="shared" si="22"/>
        <v>40</v>
      </c>
      <c r="AK33" s="1133"/>
      <c r="AL33" s="1087"/>
      <c r="AM33" s="960"/>
    </row>
    <row r="34" spans="1:39">
      <c r="A34" s="966">
        <v>45482</v>
      </c>
      <c r="B34" s="992" t="s">
        <v>442</v>
      </c>
      <c r="C34" s="992" t="s">
        <v>111</v>
      </c>
      <c r="D34" s="993" t="s">
        <v>566</v>
      </c>
      <c r="E34" s="1029" t="s">
        <v>283</v>
      </c>
      <c r="F34" s="970">
        <v>4992</v>
      </c>
      <c r="G34" s="970"/>
      <c r="H34" s="970">
        <v>5002</v>
      </c>
      <c r="I34" s="970"/>
      <c r="J34" s="971">
        <f t="shared" si="0"/>
        <v>10</v>
      </c>
      <c r="K34" s="970">
        <v>5002</v>
      </c>
      <c r="L34" s="541">
        <f t="shared" si="1"/>
        <v>0</v>
      </c>
      <c r="M34" s="970">
        <v>5018</v>
      </c>
      <c r="N34" s="970"/>
      <c r="O34" s="541">
        <f t="shared" si="2"/>
        <v>16</v>
      </c>
      <c r="P34" s="541">
        <f t="shared" si="3"/>
        <v>16</v>
      </c>
      <c r="Q34" s="970">
        <v>5032</v>
      </c>
      <c r="R34" s="970"/>
      <c r="S34" s="971">
        <f t="shared" si="15"/>
        <v>14</v>
      </c>
      <c r="T34" s="542">
        <f t="shared" si="5"/>
        <v>40</v>
      </c>
      <c r="U34" s="542"/>
      <c r="V34" s="541">
        <f t="shared" si="16"/>
        <v>16</v>
      </c>
      <c r="W34" s="543">
        <f t="shared" si="17"/>
        <v>24</v>
      </c>
      <c r="X34" s="972" t="s">
        <v>562</v>
      </c>
      <c r="Y34" s="972" t="s">
        <v>554</v>
      </c>
      <c r="Z34" s="972" t="s">
        <v>29</v>
      </c>
      <c r="AA34" s="972">
        <v>2023</v>
      </c>
      <c r="AB34" s="968" t="s">
        <v>30</v>
      </c>
      <c r="AC34" s="973">
        <v>8</v>
      </c>
      <c r="AD34" s="974">
        <f t="shared" si="18"/>
        <v>5</v>
      </c>
      <c r="AE34" s="975">
        <v>23.45</v>
      </c>
      <c r="AF34" s="976">
        <f t="shared" si="19"/>
        <v>117.25</v>
      </c>
      <c r="AG34" s="1030" t="s">
        <v>128</v>
      </c>
      <c r="AH34" s="1007">
        <f t="shared" si="20"/>
        <v>117.25</v>
      </c>
      <c r="AI34" s="978">
        <f t="shared" si="21"/>
        <v>5</v>
      </c>
      <c r="AJ34" s="982">
        <f t="shared" si="22"/>
        <v>40</v>
      </c>
      <c r="AK34" s="1133"/>
      <c r="AL34" s="1087"/>
      <c r="AM34" s="960"/>
    </row>
    <row r="35" spans="1:39">
      <c r="A35" s="966">
        <v>45483</v>
      </c>
      <c r="B35" s="992" t="s">
        <v>442</v>
      </c>
      <c r="C35" s="992" t="s">
        <v>111</v>
      </c>
      <c r="D35" s="993" t="s">
        <v>463</v>
      </c>
      <c r="E35" s="1029" t="s">
        <v>282</v>
      </c>
      <c r="F35" s="970">
        <v>5032</v>
      </c>
      <c r="G35" s="970"/>
      <c r="H35" s="970">
        <v>5046</v>
      </c>
      <c r="I35" s="970"/>
      <c r="J35" s="971">
        <f t="shared" si="0"/>
        <v>14</v>
      </c>
      <c r="K35" s="970">
        <v>5046</v>
      </c>
      <c r="L35" s="541">
        <f t="shared" si="1"/>
        <v>0</v>
      </c>
      <c r="M35" s="970">
        <v>5062</v>
      </c>
      <c r="N35" s="970"/>
      <c r="O35" s="541">
        <f t="shared" si="2"/>
        <v>16</v>
      </c>
      <c r="P35" s="541">
        <f t="shared" si="3"/>
        <v>16</v>
      </c>
      <c r="Q35" s="970">
        <v>5072</v>
      </c>
      <c r="R35" s="970"/>
      <c r="S35" s="971">
        <f t="shared" si="15"/>
        <v>10</v>
      </c>
      <c r="T35" s="542">
        <f t="shared" si="5"/>
        <v>40</v>
      </c>
      <c r="U35" s="542"/>
      <c r="V35" s="541">
        <f t="shared" si="16"/>
        <v>16</v>
      </c>
      <c r="W35" s="543">
        <f t="shared" si="17"/>
        <v>24</v>
      </c>
      <c r="X35" s="972" t="s">
        <v>562</v>
      </c>
      <c r="Y35" s="972" t="s">
        <v>554</v>
      </c>
      <c r="Z35" s="972" t="s">
        <v>29</v>
      </c>
      <c r="AA35" s="972">
        <v>2023</v>
      </c>
      <c r="AB35" s="968" t="s">
        <v>30</v>
      </c>
      <c r="AC35" s="973">
        <v>8</v>
      </c>
      <c r="AD35" s="974">
        <f t="shared" si="18"/>
        <v>5</v>
      </c>
      <c r="AE35" s="975">
        <v>23.45</v>
      </c>
      <c r="AF35" s="976">
        <f t="shared" si="19"/>
        <v>117.25</v>
      </c>
      <c r="AG35" s="1030" t="s">
        <v>128</v>
      </c>
      <c r="AH35" s="1007">
        <f t="shared" si="20"/>
        <v>117.25</v>
      </c>
      <c r="AI35" s="978">
        <f t="shared" si="21"/>
        <v>5</v>
      </c>
      <c r="AJ35" s="982">
        <f t="shared" si="22"/>
        <v>40</v>
      </c>
      <c r="AK35" s="1133"/>
      <c r="AL35" s="1087"/>
      <c r="AM35" s="960"/>
    </row>
    <row r="36" spans="1:39">
      <c r="A36" s="966">
        <v>45483</v>
      </c>
      <c r="B36" s="992" t="s">
        <v>442</v>
      </c>
      <c r="C36" s="992" t="s">
        <v>111</v>
      </c>
      <c r="D36" s="993" t="s">
        <v>566</v>
      </c>
      <c r="E36" s="1029" t="s">
        <v>283</v>
      </c>
      <c r="F36" s="970">
        <v>5072</v>
      </c>
      <c r="G36" s="970"/>
      <c r="H36" s="970">
        <v>5082</v>
      </c>
      <c r="I36" s="970"/>
      <c r="J36" s="971">
        <f t="shared" si="0"/>
        <v>10</v>
      </c>
      <c r="K36" s="970">
        <v>5082</v>
      </c>
      <c r="L36" s="541">
        <f t="shared" si="1"/>
        <v>0</v>
      </c>
      <c r="M36" s="970">
        <v>5098</v>
      </c>
      <c r="N36" s="970"/>
      <c r="O36" s="541">
        <f t="shared" si="2"/>
        <v>16</v>
      </c>
      <c r="P36" s="541">
        <f t="shared" si="3"/>
        <v>16</v>
      </c>
      <c r="Q36" s="970">
        <v>5112</v>
      </c>
      <c r="R36" s="970"/>
      <c r="S36" s="971">
        <f t="shared" si="15"/>
        <v>14</v>
      </c>
      <c r="T36" s="542">
        <f t="shared" si="5"/>
        <v>40</v>
      </c>
      <c r="U36" s="542"/>
      <c r="V36" s="541">
        <f t="shared" si="16"/>
        <v>16</v>
      </c>
      <c r="W36" s="543">
        <f t="shared" si="17"/>
        <v>24</v>
      </c>
      <c r="X36" s="972" t="s">
        <v>562</v>
      </c>
      <c r="Y36" s="972" t="s">
        <v>554</v>
      </c>
      <c r="Z36" s="972" t="s">
        <v>29</v>
      </c>
      <c r="AA36" s="972">
        <v>2023</v>
      </c>
      <c r="AB36" s="968" t="s">
        <v>30</v>
      </c>
      <c r="AC36" s="973">
        <v>8</v>
      </c>
      <c r="AD36" s="974">
        <f t="shared" si="18"/>
        <v>5</v>
      </c>
      <c r="AE36" s="975">
        <v>23.45</v>
      </c>
      <c r="AF36" s="976">
        <f t="shared" si="19"/>
        <v>117.25</v>
      </c>
      <c r="AG36" s="1030" t="s">
        <v>128</v>
      </c>
      <c r="AH36" s="1007">
        <f t="shared" si="20"/>
        <v>117.25</v>
      </c>
      <c r="AI36" s="978">
        <f t="shared" si="21"/>
        <v>5</v>
      </c>
      <c r="AJ36" s="982">
        <f t="shared" si="22"/>
        <v>40</v>
      </c>
      <c r="AK36" s="1132" t="s">
        <v>439</v>
      </c>
      <c r="AL36" s="1088" t="s">
        <v>440</v>
      </c>
      <c r="AM36" s="1086" t="s">
        <v>2</v>
      </c>
    </row>
    <row r="37" spans="1:39">
      <c r="A37" s="966">
        <v>45484</v>
      </c>
      <c r="B37" s="992" t="s">
        <v>442</v>
      </c>
      <c r="C37" s="992" t="s">
        <v>111</v>
      </c>
      <c r="D37" s="993" t="s">
        <v>463</v>
      </c>
      <c r="E37" s="1029" t="s">
        <v>282</v>
      </c>
      <c r="F37" s="970">
        <v>5112</v>
      </c>
      <c r="G37" s="970"/>
      <c r="H37" s="970">
        <v>5126</v>
      </c>
      <c r="I37" s="970"/>
      <c r="J37" s="971">
        <f t="shared" si="0"/>
        <v>14</v>
      </c>
      <c r="K37" s="970">
        <v>5126</v>
      </c>
      <c r="L37" s="541">
        <f t="shared" si="1"/>
        <v>0</v>
      </c>
      <c r="M37" s="970">
        <v>5142</v>
      </c>
      <c r="N37" s="970"/>
      <c r="O37" s="541">
        <f t="shared" si="2"/>
        <v>16</v>
      </c>
      <c r="P37" s="541">
        <f t="shared" si="3"/>
        <v>16</v>
      </c>
      <c r="Q37" s="970">
        <v>5152</v>
      </c>
      <c r="R37" s="970"/>
      <c r="S37" s="971">
        <f t="shared" si="15"/>
        <v>10</v>
      </c>
      <c r="T37" s="542">
        <f t="shared" si="5"/>
        <v>40</v>
      </c>
      <c r="U37" s="542"/>
      <c r="V37" s="541">
        <f t="shared" si="16"/>
        <v>16</v>
      </c>
      <c r="W37" s="543">
        <f t="shared" si="17"/>
        <v>24</v>
      </c>
      <c r="X37" s="972" t="s">
        <v>562</v>
      </c>
      <c r="Y37" s="972" t="s">
        <v>554</v>
      </c>
      <c r="Z37" s="972" t="s">
        <v>29</v>
      </c>
      <c r="AA37" s="972">
        <v>2023</v>
      </c>
      <c r="AB37" s="968" t="s">
        <v>30</v>
      </c>
      <c r="AC37" s="973">
        <v>8</v>
      </c>
      <c r="AD37" s="974">
        <f t="shared" si="18"/>
        <v>5</v>
      </c>
      <c r="AE37" s="975">
        <v>23.45</v>
      </c>
      <c r="AF37" s="976">
        <f t="shared" si="19"/>
        <v>117.25</v>
      </c>
      <c r="AG37" s="1030" t="s">
        <v>128</v>
      </c>
      <c r="AH37" s="1007">
        <f t="shared" si="20"/>
        <v>117.25</v>
      </c>
      <c r="AI37" s="978">
        <f t="shared" si="21"/>
        <v>5</v>
      </c>
      <c r="AJ37" s="982">
        <f t="shared" si="22"/>
        <v>40</v>
      </c>
      <c r="AK37" s="1106">
        <v>703.5</v>
      </c>
      <c r="AL37" s="1074">
        <v>800</v>
      </c>
      <c r="AM37" s="1075">
        <v>45477</v>
      </c>
    </row>
    <row r="38" spans="1:39">
      <c r="A38" s="966">
        <v>45484</v>
      </c>
      <c r="B38" s="992" t="s">
        <v>442</v>
      </c>
      <c r="C38" s="992" t="s">
        <v>111</v>
      </c>
      <c r="D38" s="993" t="s">
        <v>566</v>
      </c>
      <c r="E38" s="1029" t="s">
        <v>283</v>
      </c>
      <c r="F38" s="970">
        <v>5152</v>
      </c>
      <c r="G38" s="970"/>
      <c r="H38" s="970">
        <v>5162</v>
      </c>
      <c r="I38" s="970"/>
      <c r="J38" s="971">
        <f t="shared" si="0"/>
        <v>10</v>
      </c>
      <c r="K38" s="970">
        <v>5162</v>
      </c>
      <c r="L38" s="541">
        <f t="shared" si="1"/>
        <v>0</v>
      </c>
      <c r="M38" s="970">
        <v>5178</v>
      </c>
      <c r="N38" s="970"/>
      <c r="O38" s="541">
        <f t="shared" si="2"/>
        <v>16</v>
      </c>
      <c r="P38" s="541">
        <f t="shared" si="3"/>
        <v>16</v>
      </c>
      <c r="Q38" s="970">
        <v>5192</v>
      </c>
      <c r="R38" s="970"/>
      <c r="S38" s="971">
        <f t="shared" si="15"/>
        <v>14</v>
      </c>
      <c r="T38" s="542">
        <f t="shared" si="5"/>
        <v>40</v>
      </c>
      <c r="U38" s="542"/>
      <c r="V38" s="541">
        <f t="shared" si="16"/>
        <v>16</v>
      </c>
      <c r="W38" s="543">
        <f t="shared" si="17"/>
        <v>24</v>
      </c>
      <c r="X38" s="972" t="s">
        <v>562</v>
      </c>
      <c r="Y38" s="972" t="s">
        <v>554</v>
      </c>
      <c r="Z38" s="972" t="s">
        <v>29</v>
      </c>
      <c r="AA38" s="972">
        <v>2023</v>
      </c>
      <c r="AB38" s="968" t="s">
        <v>30</v>
      </c>
      <c r="AC38" s="973">
        <v>8</v>
      </c>
      <c r="AD38" s="974">
        <f t="shared" si="18"/>
        <v>5</v>
      </c>
      <c r="AE38" s="975">
        <v>23.45</v>
      </c>
      <c r="AF38" s="976">
        <f t="shared" si="19"/>
        <v>117.25</v>
      </c>
      <c r="AG38" s="1030" t="s">
        <v>128</v>
      </c>
      <c r="AH38" s="1007">
        <f t="shared" si="20"/>
        <v>117.25</v>
      </c>
      <c r="AI38" s="978">
        <f t="shared" si="21"/>
        <v>5</v>
      </c>
      <c r="AJ38" s="982">
        <f t="shared" si="22"/>
        <v>40</v>
      </c>
      <c r="AK38" s="1133"/>
      <c r="AL38" s="1087"/>
      <c r="AM38" s="960"/>
    </row>
    <row r="39" spans="1:39">
      <c r="A39" s="966">
        <v>45485</v>
      </c>
      <c r="B39" s="992" t="s">
        <v>442</v>
      </c>
      <c r="C39" s="992" t="s">
        <v>111</v>
      </c>
      <c r="D39" s="993" t="s">
        <v>463</v>
      </c>
      <c r="E39" s="1029" t="s">
        <v>282</v>
      </c>
      <c r="F39" s="970">
        <v>5192</v>
      </c>
      <c r="G39" s="970"/>
      <c r="H39" s="970">
        <v>5206</v>
      </c>
      <c r="I39" s="970"/>
      <c r="J39" s="971">
        <f t="shared" si="0"/>
        <v>14</v>
      </c>
      <c r="K39" s="970">
        <v>5206</v>
      </c>
      <c r="L39" s="541">
        <f t="shared" si="1"/>
        <v>0</v>
      </c>
      <c r="M39" s="970">
        <v>5222</v>
      </c>
      <c r="N39" s="970"/>
      <c r="O39" s="541">
        <f t="shared" si="2"/>
        <v>16</v>
      </c>
      <c r="P39" s="541">
        <f t="shared" si="3"/>
        <v>16</v>
      </c>
      <c r="Q39" s="970">
        <v>5232</v>
      </c>
      <c r="R39" s="970"/>
      <c r="S39" s="971">
        <f t="shared" si="15"/>
        <v>10</v>
      </c>
      <c r="T39" s="542">
        <f t="shared" si="5"/>
        <v>40</v>
      </c>
      <c r="U39" s="542"/>
      <c r="V39" s="541">
        <f t="shared" si="16"/>
        <v>16</v>
      </c>
      <c r="W39" s="543">
        <f t="shared" si="17"/>
        <v>24</v>
      </c>
      <c r="X39" s="972" t="s">
        <v>562</v>
      </c>
      <c r="Y39" s="972" t="s">
        <v>554</v>
      </c>
      <c r="Z39" s="972" t="s">
        <v>29</v>
      </c>
      <c r="AA39" s="972">
        <v>2023</v>
      </c>
      <c r="AB39" s="968" t="s">
        <v>30</v>
      </c>
      <c r="AC39" s="973">
        <v>8</v>
      </c>
      <c r="AD39" s="974">
        <f t="shared" si="18"/>
        <v>5</v>
      </c>
      <c r="AE39" s="975">
        <v>23.45</v>
      </c>
      <c r="AF39" s="976">
        <f t="shared" si="19"/>
        <v>117.25</v>
      </c>
      <c r="AG39" s="1030" t="s">
        <v>128</v>
      </c>
      <c r="AH39" s="1007">
        <f t="shared" si="20"/>
        <v>117.25</v>
      </c>
      <c r="AI39" s="978">
        <f t="shared" si="21"/>
        <v>5</v>
      </c>
      <c r="AJ39" s="982">
        <f t="shared" si="22"/>
        <v>40</v>
      </c>
      <c r="AK39" s="1133"/>
      <c r="AL39" s="1087"/>
      <c r="AM39" s="960"/>
    </row>
    <row r="40" spans="1:39">
      <c r="A40" s="966">
        <v>45485</v>
      </c>
      <c r="B40" s="992" t="s">
        <v>442</v>
      </c>
      <c r="C40" s="992" t="s">
        <v>111</v>
      </c>
      <c r="D40" s="993" t="s">
        <v>566</v>
      </c>
      <c r="E40" s="1029" t="s">
        <v>283</v>
      </c>
      <c r="F40" s="970">
        <v>5232</v>
      </c>
      <c r="G40" s="970"/>
      <c r="H40" s="970">
        <v>5242</v>
      </c>
      <c r="I40" s="970"/>
      <c r="J40" s="971">
        <f t="shared" si="0"/>
        <v>10</v>
      </c>
      <c r="K40" s="970">
        <v>5242</v>
      </c>
      <c r="L40" s="541">
        <f t="shared" si="1"/>
        <v>0</v>
      </c>
      <c r="M40" s="970">
        <v>5252</v>
      </c>
      <c r="N40" s="970"/>
      <c r="O40" s="541">
        <f t="shared" si="2"/>
        <v>10</v>
      </c>
      <c r="P40" s="541">
        <f t="shared" si="3"/>
        <v>10</v>
      </c>
      <c r="Q40" s="970">
        <v>5272</v>
      </c>
      <c r="R40" s="970"/>
      <c r="S40" s="971">
        <f t="shared" si="15"/>
        <v>20</v>
      </c>
      <c r="T40" s="542">
        <f t="shared" si="5"/>
        <v>40</v>
      </c>
      <c r="U40" s="542"/>
      <c r="V40" s="541">
        <f t="shared" si="16"/>
        <v>10</v>
      </c>
      <c r="W40" s="543">
        <f t="shared" si="17"/>
        <v>30</v>
      </c>
      <c r="X40" s="972" t="s">
        <v>562</v>
      </c>
      <c r="Y40" s="972" t="s">
        <v>554</v>
      </c>
      <c r="Z40" s="972" t="s">
        <v>29</v>
      </c>
      <c r="AA40" s="972">
        <v>2023</v>
      </c>
      <c r="AB40" s="968" t="s">
        <v>30</v>
      </c>
      <c r="AC40" s="973">
        <v>8</v>
      </c>
      <c r="AD40" s="974">
        <f t="shared" si="18"/>
        <v>5</v>
      </c>
      <c r="AE40" s="975">
        <v>23.45</v>
      </c>
      <c r="AF40" s="976">
        <f t="shared" si="19"/>
        <v>117.25</v>
      </c>
      <c r="AG40" s="1030" t="s">
        <v>128</v>
      </c>
      <c r="AH40" s="1007">
        <f t="shared" si="20"/>
        <v>117.25</v>
      </c>
      <c r="AI40" s="978">
        <f t="shared" si="21"/>
        <v>5</v>
      </c>
      <c r="AJ40" s="982">
        <f t="shared" si="22"/>
        <v>40</v>
      </c>
      <c r="AK40" s="1133"/>
      <c r="AL40" s="1087"/>
      <c r="AM40" s="960"/>
    </row>
    <row r="41" spans="1:39">
      <c r="A41" s="966">
        <v>45486</v>
      </c>
      <c r="B41" s="992" t="s">
        <v>442</v>
      </c>
      <c r="C41" s="992" t="s">
        <v>567</v>
      </c>
      <c r="D41" s="993" t="s">
        <v>568</v>
      </c>
      <c r="E41" s="1029" t="s">
        <v>569</v>
      </c>
      <c r="F41" s="970">
        <v>5272</v>
      </c>
      <c r="G41" s="970"/>
      <c r="H41" s="970">
        <v>5288</v>
      </c>
      <c r="I41" s="970"/>
      <c r="J41" s="971">
        <f t="shared" si="0"/>
        <v>16</v>
      </c>
      <c r="K41" s="970">
        <v>5288</v>
      </c>
      <c r="L41" s="541">
        <f t="shared" si="1"/>
        <v>0</v>
      </c>
      <c r="M41" s="970">
        <v>5299</v>
      </c>
      <c r="N41" s="970"/>
      <c r="O41" s="541">
        <f t="shared" si="2"/>
        <v>11</v>
      </c>
      <c r="P41" s="541">
        <f t="shared" si="3"/>
        <v>11</v>
      </c>
      <c r="Q41" s="970">
        <v>5304</v>
      </c>
      <c r="R41" s="970"/>
      <c r="S41" s="971">
        <f t="shared" si="15"/>
        <v>5</v>
      </c>
      <c r="T41" s="542">
        <f t="shared" si="5"/>
        <v>32</v>
      </c>
      <c r="U41" s="542"/>
      <c r="V41" s="541">
        <f t="shared" si="16"/>
        <v>11</v>
      </c>
      <c r="W41" s="543">
        <f t="shared" si="17"/>
        <v>21</v>
      </c>
      <c r="X41" s="972" t="s">
        <v>562</v>
      </c>
      <c r="Y41" s="972" t="s">
        <v>554</v>
      </c>
      <c r="Z41" s="972" t="s">
        <v>29</v>
      </c>
      <c r="AA41" s="972">
        <v>2023</v>
      </c>
      <c r="AB41" s="968" t="s">
        <v>30</v>
      </c>
      <c r="AC41" s="973">
        <v>8</v>
      </c>
      <c r="AD41" s="974">
        <f t="shared" si="18"/>
        <v>4</v>
      </c>
      <c r="AE41" s="975">
        <v>23.45</v>
      </c>
      <c r="AF41" s="976">
        <f t="shared" si="19"/>
        <v>93.8</v>
      </c>
      <c r="AG41" s="1030" t="s">
        <v>128</v>
      </c>
      <c r="AH41" s="1007">
        <f t="shared" si="20"/>
        <v>93.8</v>
      </c>
      <c r="AI41" s="978">
        <f t="shared" si="21"/>
        <v>4</v>
      </c>
      <c r="AJ41" s="982">
        <f t="shared" si="22"/>
        <v>32</v>
      </c>
      <c r="AK41" s="1132" t="s">
        <v>439</v>
      </c>
      <c r="AL41" s="1088" t="s">
        <v>440</v>
      </c>
      <c r="AM41" s="1086" t="s">
        <v>2</v>
      </c>
    </row>
    <row r="42" spans="1:39">
      <c r="A42" s="966">
        <v>45488</v>
      </c>
      <c r="B42" s="992" t="s">
        <v>442</v>
      </c>
      <c r="C42" s="992" t="s">
        <v>111</v>
      </c>
      <c r="D42" s="993" t="s">
        <v>463</v>
      </c>
      <c r="E42" s="1029" t="s">
        <v>282</v>
      </c>
      <c r="F42" s="970">
        <v>5304</v>
      </c>
      <c r="G42" s="970"/>
      <c r="H42" s="970">
        <v>5318</v>
      </c>
      <c r="I42" s="970"/>
      <c r="J42" s="971">
        <f t="shared" si="0"/>
        <v>14</v>
      </c>
      <c r="K42" s="970">
        <v>5318</v>
      </c>
      <c r="L42" s="541">
        <f t="shared" si="1"/>
        <v>0</v>
      </c>
      <c r="M42" s="970">
        <v>5332</v>
      </c>
      <c r="N42" s="970"/>
      <c r="O42" s="541">
        <f t="shared" si="2"/>
        <v>14</v>
      </c>
      <c r="P42" s="541">
        <f t="shared" si="3"/>
        <v>14</v>
      </c>
      <c r="Q42" s="970">
        <v>5342</v>
      </c>
      <c r="R42" s="970"/>
      <c r="S42" s="971">
        <f t="shared" si="15"/>
        <v>10</v>
      </c>
      <c r="T42" s="542">
        <f t="shared" si="5"/>
        <v>38</v>
      </c>
      <c r="U42" s="542"/>
      <c r="V42" s="541">
        <f t="shared" si="16"/>
        <v>14</v>
      </c>
      <c r="W42" s="543">
        <f t="shared" si="17"/>
        <v>24</v>
      </c>
      <c r="X42" s="972" t="s">
        <v>562</v>
      </c>
      <c r="Y42" s="972" t="s">
        <v>554</v>
      </c>
      <c r="Z42" s="972" t="s">
        <v>29</v>
      </c>
      <c r="AA42" s="972">
        <v>2023</v>
      </c>
      <c r="AB42" s="968" t="s">
        <v>30</v>
      </c>
      <c r="AC42" s="973">
        <v>8</v>
      </c>
      <c r="AD42" s="974">
        <f t="shared" si="18"/>
        <v>4.75</v>
      </c>
      <c r="AE42" s="975">
        <v>23.45</v>
      </c>
      <c r="AF42" s="976">
        <f t="shared" si="19"/>
        <v>111.3875</v>
      </c>
      <c r="AG42" s="1030" t="s">
        <v>128</v>
      </c>
      <c r="AH42" s="1007">
        <f t="shared" si="20"/>
        <v>111.3875</v>
      </c>
      <c r="AI42" s="978">
        <f t="shared" si="21"/>
        <v>4.75</v>
      </c>
      <c r="AJ42" s="982">
        <f t="shared" si="22"/>
        <v>38</v>
      </c>
      <c r="AK42" s="1106">
        <v>674.19</v>
      </c>
      <c r="AL42" s="1074">
        <v>700</v>
      </c>
      <c r="AM42" s="1075">
        <v>45488</v>
      </c>
    </row>
    <row r="43" spans="1:39">
      <c r="A43" s="966">
        <v>45488</v>
      </c>
      <c r="B43" s="992" t="s">
        <v>442</v>
      </c>
      <c r="C43" s="992" t="s">
        <v>111</v>
      </c>
      <c r="D43" s="993" t="s">
        <v>455</v>
      </c>
      <c r="E43" s="1029" t="s">
        <v>283</v>
      </c>
      <c r="F43" s="970">
        <v>5342</v>
      </c>
      <c r="G43" s="970"/>
      <c r="H43" s="970">
        <v>5352</v>
      </c>
      <c r="I43" s="970"/>
      <c r="J43" s="971">
        <f t="shared" si="0"/>
        <v>10</v>
      </c>
      <c r="K43" s="970">
        <v>5352</v>
      </c>
      <c r="L43" s="541">
        <f t="shared" si="1"/>
        <v>0</v>
      </c>
      <c r="M43" s="970">
        <v>5368</v>
      </c>
      <c r="N43" s="970"/>
      <c r="O43" s="541">
        <f t="shared" si="2"/>
        <v>16</v>
      </c>
      <c r="P43" s="541">
        <f t="shared" si="3"/>
        <v>16</v>
      </c>
      <c r="Q43" s="970">
        <v>5382</v>
      </c>
      <c r="R43" s="970"/>
      <c r="S43" s="971">
        <f t="shared" si="15"/>
        <v>14</v>
      </c>
      <c r="T43" s="542">
        <f t="shared" si="5"/>
        <v>40</v>
      </c>
      <c r="U43" s="542"/>
      <c r="V43" s="541">
        <f t="shared" si="16"/>
        <v>16</v>
      </c>
      <c r="W43" s="543">
        <f t="shared" si="17"/>
        <v>24</v>
      </c>
      <c r="X43" s="972" t="s">
        <v>562</v>
      </c>
      <c r="Y43" s="972" t="s">
        <v>554</v>
      </c>
      <c r="Z43" s="972" t="s">
        <v>29</v>
      </c>
      <c r="AA43" s="972">
        <v>2023</v>
      </c>
      <c r="AB43" s="968" t="s">
        <v>30</v>
      </c>
      <c r="AC43" s="973">
        <v>8</v>
      </c>
      <c r="AD43" s="974">
        <f t="shared" si="18"/>
        <v>5</v>
      </c>
      <c r="AE43" s="975">
        <v>23.45</v>
      </c>
      <c r="AF43" s="976">
        <f t="shared" si="19"/>
        <v>117.25</v>
      </c>
      <c r="AG43" s="1030" t="s">
        <v>128</v>
      </c>
      <c r="AH43" s="1007">
        <f t="shared" si="20"/>
        <v>117.25</v>
      </c>
      <c r="AI43" s="978">
        <f t="shared" si="21"/>
        <v>5</v>
      </c>
      <c r="AJ43" s="982">
        <f t="shared" si="22"/>
        <v>40</v>
      </c>
      <c r="AK43" s="1133"/>
      <c r="AL43" s="1087"/>
      <c r="AM43" s="960"/>
    </row>
    <row r="44" spans="1:39">
      <c r="A44" s="966">
        <v>45489</v>
      </c>
      <c r="B44" s="992" t="s">
        <v>442</v>
      </c>
      <c r="C44" s="992" t="s">
        <v>111</v>
      </c>
      <c r="D44" s="993" t="s">
        <v>463</v>
      </c>
      <c r="E44" s="1029" t="s">
        <v>282</v>
      </c>
      <c r="F44" s="970">
        <v>5382</v>
      </c>
      <c r="G44" s="970"/>
      <c r="H44" s="970">
        <v>5396</v>
      </c>
      <c r="I44" s="970"/>
      <c r="J44" s="971">
        <f t="shared" si="0"/>
        <v>14</v>
      </c>
      <c r="K44" s="970">
        <v>5396</v>
      </c>
      <c r="L44" s="541">
        <f t="shared" si="1"/>
        <v>0</v>
      </c>
      <c r="M44" s="970">
        <v>5412</v>
      </c>
      <c r="N44" s="970"/>
      <c r="O44" s="541">
        <f t="shared" si="2"/>
        <v>16</v>
      </c>
      <c r="P44" s="541">
        <f t="shared" si="3"/>
        <v>16</v>
      </c>
      <c r="Q44" s="970">
        <v>5422</v>
      </c>
      <c r="R44" s="970"/>
      <c r="S44" s="971">
        <f t="shared" si="15"/>
        <v>10</v>
      </c>
      <c r="T44" s="542">
        <f t="shared" si="5"/>
        <v>40</v>
      </c>
      <c r="U44" s="542"/>
      <c r="V44" s="541">
        <f t="shared" si="16"/>
        <v>16</v>
      </c>
      <c r="W44" s="543">
        <f t="shared" si="17"/>
        <v>24</v>
      </c>
      <c r="X44" s="972" t="s">
        <v>562</v>
      </c>
      <c r="Y44" s="972" t="s">
        <v>554</v>
      </c>
      <c r="Z44" s="972" t="s">
        <v>29</v>
      </c>
      <c r="AA44" s="972">
        <v>2023</v>
      </c>
      <c r="AB44" s="968" t="s">
        <v>30</v>
      </c>
      <c r="AC44" s="973">
        <v>8</v>
      </c>
      <c r="AD44" s="974">
        <f t="shared" si="18"/>
        <v>5</v>
      </c>
      <c r="AE44" s="975">
        <v>23.45</v>
      </c>
      <c r="AF44" s="976">
        <f t="shared" si="19"/>
        <v>117.25</v>
      </c>
      <c r="AG44" s="1030" t="s">
        <v>128</v>
      </c>
      <c r="AH44" s="1007">
        <f t="shared" si="20"/>
        <v>117.25</v>
      </c>
      <c r="AI44" s="978">
        <f t="shared" si="21"/>
        <v>5</v>
      </c>
      <c r="AJ44" s="982">
        <f t="shared" si="22"/>
        <v>40</v>
      </c>
      <c r="AK44" s="1133"/>
      <c r="AL44" s="1087"/>
      <c r="AM44" s="960"/>
    </row>
    <row r="45" spans="1:39">
      <c r="A45" s="966">
        <v>45489</v>
      </c>
      <c r="B45" s="992" t="s">
        <v>442</v>
      </c>
      <c r="C45" s="992" t="s">
        <v>111</v>
      </c>
      <c r="D45" s="993" t="s">
        <v>455</v>
      </c>
      <c r="E45" s="1029" t="s">
        <v>283</v>
      </c>
      <c r="F45" s="970">
        <v>5422</v>
      </c>
      <c r="G45" s="970"/>
      <c r="H45" s="970">
        <v>5431</v>
      </c>
      <c r="I45" s="970"/>
      <c r="J45" s="971">
        <f t="shared" si="0"/>
        <v>9</v>
      </c>
      <c r="K45" s="970">
        <v>5431</v>
      </c>
      <c r="L45" s="541">
        <f t="shared" si="1"/>
        <v>0</v>
      </c>
      <c r="M45" s="970">
        <v>5447</v>
      </c>
      <c r="N45" s="970"/>
      <c r="O45" s="541">
        <f t="shared" si="2"/>
        <v>16</v>
      </c>
      <c r="P45" s="541">
        <f t="shared" si="3"/>
        <v>16</v>
      </c>
      <c r="Q45" s="970">
        <v>5462</v>
      </c>
      <c r="R45" s="970"/>
      <c r="S45" s="971">
        <f t="shared" si="15"/>
        <v>15</v>
      </c>
      <c r="T45" s="542">
        <f t="shared" si="5"/>
        <v>40</v>
      </c>
      <c r="U45" s="542"/>
      <c r="V45" s="541">
        <f t="shared" si="16"/>
        <v>16</v>
      </c>
      <c r="W45" s="543">
        <f t="shared" si="17"/>
        <v>24</v>
      </c>
      <c r="X45" s="972" t="s">
        <v>562</v>
      </c>
      <c r="Y45" s="972" t="s">
        <v>554</v>
      </c>
      <c r="Z45" s="972" t="s">
        <v>29</v>
      </c>
      <c r="AA45" s="972">
        <v>2023</v>
      </c>
      <c r="AB45" s="968" t="s">
        <v>30</v>
      </c>
      <c r="AC45" s="973">
        <v>8</v>
      </c>
      <c r="AD45" s="974">
        <f t="shared" si="18"/>
        <v>5</v>
      </c>
      <c r="AE45" s="975">
        <v>23.45</v>
      </c>
      <c r="AF45" s="976">
        <f t="shared" si="19"/>
        <v>117.25</v>
      </c>
      <c r="AG45" s="1030" t="s">
        <v>128</v>
      </c>
      <c r="AH45" s="1007">
        <f t="shared" si="20"/>
        <v>117.25</v>
      </c>
      <c r="AI45" s="978">
        <f t="shared" si="21"/>
        <v>5</v>
      </c>
      <c r="AJ45" s="982">
        <f t="shared" si="22"/>
        <v>40</v>
      </c>
      <c r="AK45" s="1132" t="s">
        <v>439</v>
      </c>
      <c r="AL45" s="1088" t="s">
        <v>440</v>
      </c>
      <c r="AM45" s="1086" t="s">
        <v>2</v>
      </c>
    </row>
    <row r="46" spans="1:39">
      <c r="A46" s="966">
        <v>45490</v>
      </c>
      <c r="B46" s="992" t="s">
        <v>442</v>
      </c>
      <c r="C46" s="992" t="s">
        <v>111</v>
      </c>
      <c r="D46" s="993" t="s">
        <v>463</v>
      </c>
      <c r="E46" s="1029" t="s">
        <v>282</v>
      </c>
      <c r="F46" s="970">
        <v>5462</v>
      </c>
      <c r="G46" s="970"/>
      <c r="H46" s="970">
        <v>5476</v>
      </c>
      <c r="I46" s="970"/>
      <c r="J46" s="971">
        <f t="shared" si="0"/>
        <v>14</v>
      </c>
      <c r="K46" s="970">
        <v>5476</v>
      </c>
      <c r="L46" s="541">
        <f t="shared" si="1"/>
        <v>0</v>
      </c>
      <c r="M46" s="970">
        <v>5492</v>
      </c>
      <c r="N46" s="970"/>
      <c r="O46" s="541">
        <f t="shared" si="2"/>
        <v>16</v>
      </c>
      <c r="P46" s="541">
        <f t="shared" si="3"/>
        <v>16</v>
      </c>
      <c r="Q46" s="970">
        <v>5503</v>
      </c>
      <c r="R46" s="970"/>
      <c r="S46" s="971">
        <f t="shared" si="15"/>
        <v>11</v>
      </c>
      <c r="T46" s="542">
        <f t="shared" si="5"/>
        <v>41</v>
      </c>
      <c r="U46" s="542"/>
      <c r="V46" s="541">
        <f t="shared" si="16"/>
        <v>16</v>
      </c>
      <c r="W46" s="543">
        <f t="shared" si="17"/>
        <v>25</v>
      </c>
      <c r="X46" s="972" t="s">
        <v>562</v>
      </c>
      <c r="Y46" s="972" t="s">
        <v>554</v>
      </c>
      <c r="Z46" s="972" t="s">
        <v>29</v>
      </c>
      <c r="AA46" s="972">
        <v>2023</v>
      </c>
      <c r="AB46" s="968" t="s">
        <v>30</v>
      </c>
      <c r="AC46" s="973">
        <v>8</v>
      </c>
      <c r="AD46" s="974">
        <f t="shared" si="18"/>
        <v>5.125</v>
      </c>
      <c r="AE46" s="975">
        <v>23.45</v>
      </c>
      <c r="AF46" s="976">
        <f t="shared" si="19"/>
        <v>120.18124999999999</v>
      </c>
      <c r="AG46" s="1030" t="s">
        <v>128</v>
      </c>
      <c r="AH46" s="1007">
        <f t="shared" si="20"/>
        <v>120.18124999999999</v>
      </c>
      <c r="AI46" s="978">
        <f t="shared" si="21"/>
        <v>5.125</v>
      </c>
      <c r="AJ46" s="982">
        <f t="shared" si="22"/>
        <v>41</v>
      </c>
      <c r="AK46" s="1106">
        <v>471.93</v>
      </c>
      <c r="AL46" s="1074">
        <v>500</v>
      </c>
      <c r="AM46" s="1075">
        <v>45490</v>
      </c>
    </row>
    <row r="47" spans="1:39">
      <c r="A47" s="966">
        <v>45490</v>
      </c>
      <c r="B47" s="992" t="s">
        <v>442</v>
      </c>
      <c r="C47" s="992" t="s">
        <v>111</v>
      </c>
      <c r="D47" s="993" t="s">
        <v>455</v>
      </c>
      <c r="E47" s="1029" t="s">
        <v>283</v>
      </c>
      <c r="F47" s="970">
        <v>5503</v>
      </c>
      <c r="G47" s="970"/>
      <c r="H47" s="970">
        <v>5513</v>
      </c>
      <c r="I47" s="970"/>
      <c r="J47" s="971">
        <f t="shared" si="0"/>
        <v>10</v>
      </c>
      <c r="K47" s="970">
        <v>5513</v>
      </c>
      <c r="L47" s="541">
        <f t="shared" si="1"/>
        <v>0</v>
      </c>
      <c r="M47" s="970">
        <v>5529</v>
      </c>
      <c r="N47" s="970"/>
      <c r="O47" s="541">
        <f t="shared" si="2"/>
        <v>16</v>
      </c>
      <c r="P47" s="541">
        <f t="shared" si="3"/>
        <v>16</v>
      </c>
      <c r="Q47" s="970">
        <v>5543</v>
      </c>
      <c r="R47" s="970"/>
      <c r="S47" s="971">
        <f t="shared" si="15"/>
        <v>14</v>
      </c>
      <c r="T47" s="542">
        <f t="shared" si="5"/>
        <v>40</v>
      </c>
      <c r="U47" s="542"/>
      <c r="V47" s="541">
        <f t="shared" si="16"/>
        <v>16</v>
      </c>
      <c r="W47" s="543">
        <f t="shared" si="17"/>
        <v>24</v>
      </c>
      <c r="X47" s="972" t="s">
        <v>562</v>
      </c>
      <c r="Y47" s="972" t="s">
        <v>554</v>
      </c>
      <c r="Z47" s="972" t="s">
        <v>29</v>
      </c>
      <c r="AA47" s="972">
        <v>2023</v>
      </c>
      <c r="AB47" s="968" t="s">
        <v>30</v>
      </c>
      <c r="AC47" s="973">
        <v>8</v>
      </c>
      <c r="AD47" s="974">
        <f t="shared" si="18"/>
        <v>5</v>
      </c>
      <c r="AE47" s="975">
        <v>23.45</v>
      </c>
      <c r="AF47" s="976">
        <f t="shared" si="19"/>
        <v>117.25</v>
      </c>
      <c r="AG47" s="1030" t="s">
        <v>128</v>
      </c>
      <c r="AH47" s="1007">
        <f t="shared" si="20"/>
        <v>117.25</v>
      </c>
      <c r="AI47" s="978">
        <f t="shared" si="21"/>
        <v>5</v>
      </c>
      <c r="AJ47" s="982">
        <f t="shared" si="22"/>
        <v>40</v>
      </c>
      <c r="AK47" s="1133"/>
      <c r="AL47" s="1087"/>
      <c r="AM47" s="960"/>
    </row>
    <row r="48" spans="1:39">
      <c r="A48" s="966">
        <v>45491</v>
      </c>
      <c r="B48" s="992" t="s">
        <v>442</v>
      </c>
      <c r="C48" s="992" t="s">
        <v>111</v>
      </c>
      <c r="D48" s="993" t="s">
        <v>463</v>
      </c>
      <c r="E48" s="1029" t="s">
        <v>282</v>
      </c>
      <c r="F48" s="970">
        <v>5543</v>
      </c>
      <c r="G48" s="970"/>
      <c r="H48" s="970">
        <v>5557</v>
      </c>
      <c r="I48" s="970"/>
      <c r="J48" s="971">
        <f t="shared" si="0"/>
        <v>14</v>
      </c>
      <c r="K48" s="970">
        <v>5557</v>
      </c>
      <c r="L48" s="541">
        <f t="shared" si="1"/>
        <v>0</v>
      </c>
      <c r="M48" s="970">
        <v>5573</v>
      </c>
      <c r="N48" s="970"/>
      <c r="O48" s="541">
        <f t="shared" si="2"/>
        <v>16</v>
      </c>
      <c r="P48" s="541">
        <f t="shared" si="3"/>
        <v>16</v>
      </c>
      <c r="Q48" s="970">
        <v>5583</v>
      </c>
      <c r="R48" s="970"/>
      <c r="S48" s="971">
        <f t="shared" si="15"/>
        <v>10</v>
      </c>
      <c r="T48" s="542">
        <f t="shared" si="5"/>
        <v>40</v>
      </c>
      <c r="U48" s="542"/>
      <c r="V48" s="541">
        <f t="shared" si="16"/>
        <v>16</v>
      </c>
      <c r="W48" s="543">
        <f t="shared" si="17"/>
        <v>24</v>
      </c>
      <c r="X48" s="972" t="s">
        <v>562</v>
      </c>
      <c r="Y48" s="972" t="s">
        <v>554</v>
      </c>
      <c r="Z48" s="972" t="s">
        <v>29</v>
      </c>
      <c r="AA48" s="972">
        <v>2023</v>
      </c>
      <c r="AB48" s="968" t="s">
        <v>30</v>
      </c>
      <c r="AC48" s="973">
        <v>8</v>
      </c>
      <c r="AD48" s="974">
        <f t="shared" si="18"/>
        <v>5</v>
      </c>
      <c r="AE48" s="975">
        <v>23.45</v>
      </c>
      <c r="AF48" s="976">
        <f t="shared" si="19"/>
        <v>117.25</v>
      </c>
      <c r="AG48" s="1030" t="s">
        <v>128</v>
      </c>
      <c r="AH48" s="1007">
        <f t="shared" si="20"/>
        <v>117.25</v>
      </c>
      <c r="AI48" s="978">
        <f t="shared" si="21"/>
        <v>5</v>
      </c>
      <c r="AJ48" s="982">
        <f t="shared" si="22"/>
        <v>40</v>
      </c>
      <c r="AK48" s="1133"/>
      <c r="AL48" s="1087"/>
      <c r="AM48" s="960"/>
    </row>
    <row r="49" spans="1:39">
      <c r="A49" s="966">
        <v>45491</v>
      </c>
      <c r="B49" s="992" t="s">
        <v>442</v>
      </c>
      <c r="C49" s="992" t="s">
        <v>111</v>
      </c>
      <c r="D49" s="993" t="s">
        <v>455</v>
      </c>
      <c r="E49" s="1029" t="s">
        <v>283</v>
      </c>
      <c r="F49" s="970">
        <v>5583</v>
      </c>
      <c r="G49" s="970"/>
      <c r="H49" s="970">
        <v>5594</v>
      </c>
      <c r="I49" s="970"/>
      <c r="J49" s="971">
        <f t="shared" si="0"/>
        <v>11</v>
      </c>
      <c r="K49" s="970">
        <v>5594</v>
      </c>
      <c r="L49" s="541">
        <f t="shared" si="1"/>
        <v>0</v>
      </c>
      <c r="M49" s="970">
        <v>5610</v>
      </c>
      <c r="N49" s="970"/>
      <c r="O49" s="541">
        <f t="shared" si="2"/>
        <v>16</v>
      </c>
      <c r="P49" s="541">
        <f t="shared" si="3"/>
        <v>16</v>
      </c>
      <c r="Q49" s="970">
        <v>5624</v>
      </c>
      <c r="R49" s="970"/>
      <c r="S49" s="971">
        <f t="shared" si="15"/>
        <v>14</v>
      </c>
      <c r="T49" s="542">
        <f t="shared" si="5"/>
        <v>41</v>
      </c>
      <c r="U49" s="542"/>
      <c r="V49" s="541">
        <f t="shared" si="16"/>
        <v>16</v>
      </c>
      <c r="W49" s="543">
        <f t="shared" si="17"/>
        <v>25</v>
      </c>
      <c r="X49" s="972" t="s">
        <v>562</v>
      </c>
      <c r="Y49" s="972" t="s">
        <v>554</v>
      </c>
      <c r="Z49" s="972" t="s">
        <v>29</v>
      </c>
      <c r="AA49" s="972">
        <v>2023</v>
      </c>
      <c r="AB49" s="968" t="s">
        <v>30</v>
      </c>
      <c r="AC49" s="973">
        <v>8</v>
      </c>
      <c r="AD49" s="974">
        <f t="shared" si="18"/>
        <v>5.125</v>
      </c>
      <c r="AE49" s="975">
        <v>23.45</v>
      </c>
      <c r="AF49" s="976">
        <f t="shared" si="19"/>
        <v>120.18124999999999</v>
      </c>
      <c r="AG49" s="1030" t="s">
        <v>128</v>
      </c>
      <c r="AH49" s="1007">
        <f t="shared" si="20"/>
        <v>120.18124999999999</v>
      </c>
      <c r="AI49" s="978">
        <f t="shared" si="21"/>
        <v>5.125</v>
      </c>
      <c r="AJ49" s="982">
        <f t="shared" si="22"/>
        <v>41</v>
      </c>
      <c r="AK49" s="1133"/>
      <c r="AL49" s="1087"/>
      <c r="AM49" s="960"/>
    </row>
    <row r="50" spans="1:39">
      <c r="A50" s="966">
        <v>45492</v>
      </c>
      <c r="B50" s="992" t="s">
        <v>442</v>
      </c>
      <c r="C50" s="992" t="s">
        <v>111</v>
      </c>
      <c r="D50" s="993" t="s">
        <v>463</v>
      </c>
      <c r="E50" s="1029" t="s">
        <v>282</v>
      </c>
      <c r="F50" s="970">
        <v>5624</v>
      </c>
      <c r="G50" s="970"/>
      <c r="H50" s="970">
        <v>5638</v>
      </c>
      <c r="I50" s="970"/>
      <c r="J50" s="971">
        <f t="shared" si="0"/>
        <v>14</v>
      </c>
      <c r="K50" s="970">
        <v>5638</v>
      </c>
      <c r="L50" s="541">
        <f t="shared" si="1"/>
        <v>0</v>
      </c>
      <c r="M50" s="970">
        <v>5654</v>
      </c>
      <c r="N50" s="970"/>
      <c r="O50" s="541">
        <f t="shared" si="2"/>
        <v>16</v>
      </c>
      <c r="P50" s="541">
        <f t="shared" si="3"/>
        <v>16</v>
      </c>
      <c r="Q50" s="970">
        <v>5664</v>
      </c>
      <c r="R50" s="970"/>
      <c r="S50" s="971">
        <f t="shared" si="15"/>
        <v>10</v>
      </c>
      <c r="T50" s="542">
        <f t="shared" si="5"/>
        <v>40</v>
      </c>
      <c r="U50" s="542"/>
      <c r="V50" s="541">
        <f t="shared" si="16"/>
        <v>16</v>
      </c>
      <c r="W50" s="543">
        <f t="shared" si="17"/>
        <v>24</v>
      </c>
      <c r="X50" s="972" t="s">
        <v>562</v>
      </c>
      <c r="Y50" s="972" t="s">
        <v>554</v>
      </c>
      <c r="Z50" s="972" t="s">
        <v>29</v>
      </c>
      <c r="AA50" s="972">
        <v>2023</v>
      </c>
      <c r="AB50" s="968" t="s">
        <v>30</v>
      </c>
      <c r="AC50" s="973">
        <v>8</v>
      </c>
      <c r="AD50" s="974">
        <f t="shared" si="18"/>
        <v>5</v>
      </c>
      <c r="AE50" s="975">
        <v>23.45</v>
      </c>
      <c r="AF50" s="976">
        <f t="shared" si="19"/>
        <v>117.25</v>
      </c>
      <c r="AG50" s="1030" t="s">
        <v>128</v>
      </c>
      <c r="AH50" s="1007">
        <f t="shared" si="20"/>
        <v>117.25</v>
      </c>
      <c r="AI50" s="978">
        <f t="shared" si="21"/>
        <v>5</v>
      </c>
      <c r="AJ50" s="982">
        <f t="shared" si="22"/>
        <v>40</v>
      </c>
      <c r="AK50" s="1133"/>
      <c r="AL50" s="1087"/>
      <c r="AM50" s="960"/>
    </row>
    <row r="51" spans="1:39">
      <c r="A51" s="966">
        <v>45492</v>
      </c>
      <c r="B51" s="992" t="s">
        <v>442</v>
      </c>
      <c r="C51" s="992" t="s">
        <v>111</v>
      </c>
      <c r="D51" s="993" t="s">
        <v>455</v>
      </c>
      <c r="E51" s="1029" t="s">
        <v>283</v>
      </c>
      <c r="F51" s="970">
        <v>5664</v>
      </c>
      <c r="G51" s="970"/>
      <c r="H51" s="970">
        <v>5678</v>
      </c>
      <c r="I51" s="970"/>
      <c r="J51" s="971">
        <f t="shared" si="0"/>
        <v>14</v>
      </c>
      <c r="K51" s="970">
        <v>5678</v>
      </c>
      <c r="L51" s="541">
        <f t="shared" si="1"/>
        <v>0</v>
      </c>
      <c r="M51" s="970">
        <v>5690</v>
      </c>
      <c r="N51" s="970"/>
      <c r="O51" s="541">
        <f t="shared" si="2"/>
        <v>12</v>
      </c>
      <c r="P51" s="541">
        <f t="shared" si="3"/>
        <v>12</v>
      </c>
      <c r="Q51" s="970">
        <v>5692</v>
      </c>
      <c r="R51" s="970"/>
      <c r="S51" s="971">
        <f t="shared" si="15"/>
        <v>2</v>
      </c>
      <c r="T51" s="542">
        <f t="shared" si="5"/>
        <v>28</v>
      </c>
      <c r="U51" s="542"/>
      <c r="V51" s="541">
        <f t="shared" si="16"/>
        <v>12</v>
      </c>
      <c r="W51" s="543">
        <f t="shared" si="17"/>
        <v>16</v>
      </c>
      <c r="X51" s="972" t="s">
        <v>562</v>
      </c>
      <c r="Y51" s="972" t="s">
        <v>554</v>
      </c>
      <c r="Z51" s="972" t="s">
        <v>29</v>
      </c>
      <c r="AA51" s="972">
        <v>2023</v>
      </c>
      <c r="AB51" s="968" t="s">
        <v>30</v>
      </c>
      <c r="AC51" s="973">
        <v>8</v>
      </c>
      <c r="AD51" s="974">
        <f t="shared" si="18"/>
        <v>3.5</v>
      </c>
      <c r="AE51" s="975">
        <v>23.45</v>
      </c>
      <c r="AF51" s="976">
        <f t="shared" si="19"/>
        <v>82.075000000000003</v>
      </c>
      <c r="AG51" s="1030" t="s">
        <v>128</v>
      </c>
      <c r="AH51" s="1007">
        <f t="shared" si="20"/>
        <v>82.075000000000003</v>
      </c>
      <c r="AI51" s="978">
        <f t="shared" si="21"/>
        <v>3.5</v>
      </c>
      <c r="AJ51" s="982">
        <f t="shared" si="22"/>
        <v>28</v>
      </c>
      <c r="AK51" s="1133"/>
      <c r="AL51" s="1087"/>
      <c r="AM51" s="960"/>
    </row>
    <row r="52" spans="1:39">
      <c r="A52" s="966">
        <v>45495</v>
      </c>
      <c r="B52" s="992" t="s">
        <v>442</v>
      </c>
      <c r="C52" s="992" t="s">
        <v>111</v>
      </c>
      <c r="D52" s="993" t="s">
        <v>463</v>
      </c>
      <c r="E52" s="1029" t="s">
        <v>282</v>
      </c>
      <c r="F52" s="970">
        <v>5692</v>
      </c>
      <c r="G52" s="970"/>
      <c r="H52" s="970">
        <v>5706</v>
      </c>
      <c r="I52" s="970"/>
      <c r="J52" s="971">
        <f t="shared" si="0"/>
        <v>14</v>
      </c>
      <c r="K52" s="970">
        <v>5706</v>
      </c>
      <c r="L52" s="541">
        <f t="shared" si="1"/>
        <v>0</v>
      </c>
      <c r="M52" s="970">
        <v>5722</v>
      </c>
      <c r="N52" s="970"/>
      <c r="O52" s="541">
        <f t="shared" si="2"/>
        <v>16</v>
      </c>
      <c r="P52" s="541">
        <f t="shared" si="3"/>
        <v>16</v>
      </c>
      <c r="Q52" s="970">
        <v>5732</v>
      </c>
      <c r="R52" s="970"/>
      <c r="S52" s="971">
        <f t="shared" si="15"/>
        <v>10</v>
      </c>
      <c r="T52" s="542">
        <f t="shared" si="5"/>
        <v>40</v>
      </c>
      <c r="U52" s="542"/>
      <c r="V52" s="541">
        <f t="shared" si="16"/>
        <v>16</v>
      </c>
      <c r="W52" s="543">
        <f t="shared" si="17"/>
        <v>24</v>
      </c>
      <c r="X52" s="972" t="s">
        <v>562</v>
      </c>
      <c r="Y52" s="972" t="s">
        <v>554</v>
      </c>
      <c r="Z52" s="972" t="s">
        <v>29</v>
      </c>
      <c r="AA52" s="972">
        <v>2023</v>
      </c>
      <c r="AB52" s="968" t="s">
        <v>30</v>
      </c>
      <c r="AC52" s="973">
        <v>8</v>
      </c>
      <c r="AD52" s="974">
        <f t="shared" si="18"/>
        <v>5</v>
      </c>
      <c r="AE52" s="975">
        <v>23.45</v>
      </c>
      <c r="AF52" s="976">
        <f t="shared" si="19"/>
        <v>117.25</v>
      </c>
      <c r="AG52" s="1030" t="s">
        <v>128</v>
      </c>
      <c r="AH52" s="1007">
        <f t="shared" si="20"/>
        <v>117.25</v>
      </c>
      <c r="AI52" s="978">
        <f t="shared" si="21"/>
        <v>5</v>
      </c>
      <c r="AJ52" s="982">
        <f t="shared" si="22"/>
        <v>40</v>
      </c>
      <c r="AK52" s="1133"/>
      <c r="AL52" s="1087"/>
      <c r="AM52" s="960"/>
    </row>
    <row r="53" spans="1:39">
      <c r="A53" s="966">
        <v>45495</v>
      </c>
      <c r="B53" s="992" t="s">
        <v>442</v>
      </c>
      <c r="C53" s="992" t="s">
        <v>111</v>
      </c>
      <c r="D53" s="993" t="s">
        <v>455</v>
      </c>
      <c r="E53" s="1029" t="s">
        <v>283</v>
      </c>
      <c r="F53" s="970">
        <v>5732</v>
      </c>
      <c r="G53" s="970"/>
      <c r="H53" s="970">
        <v>5742</v>
      </c>
      <c r="I53" s="970"/>
      <c r="J53" s="971">
        <f t="shared" si="0"/>
        <v>10</v>
      </c>
      <c r="K53" s="970">
        <v>5742</v>
      </c>
      <c r="L53" s="541">
        <f t="shared" si="1"/>
        <v>0</v>
      </c>
      <c r="M53" s="970">
        <v>5758</v>
      </c>
      <c r="N53" s="970"/>
      <c r="O53" s="541">
        <f t="shared" si="2"/>
        <v>16</v>
      </c>
      <c r="P53" s="541">
        <f t="shared" si="3"/>
        <v>16</v>
      </c>
      <c r="Q53" s="970">
        <v>5772</v>
      </c>
      <c r="R53" s="970"/>
      <c r="S53" s="971">
        <f t="shared" si="15"/>
        <v>14</v>
      </c>
      <c r="T53" s="542">
        <f t="shared" si="5"/>
        <v>40</v>
      </c>
      <c r="U53" s="542"/>
      <c r="V53" s="541">
        <f t="shared" si="16"/>
        <v>16</v>
      </c>
      <c r="W53" s="543">
        <f t="shared" si="17"/>
        <v>24</v>
      </c>
      <c r="X53" s="972" t="s">
        <v>562</v>
      </c>
      <c r="Y53" s="972" t="s">
        <v>554</v>
      </c>
      <c r="Z53" s="972" t="s">
        <v>29</v>
      </c>
      <c r="AA53" s="972">
        <v>2023</v>
      </c>
      <c r="AB53" s="968" t="s">
        <v>30</v>
      </c>
      <c r="AC53" s="973">
        <v>8</v>
      </c>
      <c r="AD53" s="974">
        <f t="shared" si="18"/>
        <v>5</v>
      </c>
      <c r="AE53" s="975">
        <v>23.45</v>
      </c>
      <c r="AF53" s="976">
        <f t="shared" si="19"/>
        <v>117.25</v>
      </c>
      <c r="AG53" s="1030" t="s">
        <v>128</v>
      </c>
      <c r="AH53" s="1007">
        <f t="shared" si="20"/>
        <v>117.25</v>
      </c>
      <c r="AI53" s="978">
        <f t="shared" si="21"/>
        <v>5</v>
      </c>
      <c r="AJ53" s="982">
        <f t="shared" si="22"/>
        <v>40</v>
      </c>
      <c r="AK53" s="1132" t="s">
        <v>439</v>
      </c>
      <c r="AL53" s="1088" t="s">
        <v>440</v>
      </c>
      <c r="AM53" s="1086" t="s">
        <v>2</v>
      </c>
    </row>
    <row r="54" spans="1:39">
      <c r="A54" s="966">
        <v>45496</v>
      </c>
      <c r="B54" s="992" t="s">
        <v>442</v>
      </c>
      <c r="C54" s="992" t="s">
        <v>111</v>
      </c>
      <c r="D54" s="993" t="s">
        <v>463</v>
      </c>
      <c r="E54" s="1029" t="s">
        <v>282</v>
      </c>
      <c r="F54" s="970">
        <v>5772</v>
      </c>
      <c r="G54" s="970"/>
      <c r="H54" s="970">
        <v>5786</v>
      </c>
      <c r="I54" s="970"/>
      <c r="J54" s="971">
        <f t="shared" si="0"/>
        <v>14</v>
      </c>
      <c r="K54" s="970">
        <v>5786</v>
      </c>
      <c r="L54" s="541">
        <f t="shared" si="1"/>
        <v>0</v>
      </c>
      <c r="M54" s="970">
        <v>5802</v>
      </c>
      <c r="N54" s="970"/>
      <c r="O54" s="541">
        <f t="shared" si="2"/>
        <v>16</v>
      </c>
      <c r="P54" s="541">
        <f t="shared" si="3"/>
        <v>16</v>
      </c>
      <c r="Q54" s="970">
        <v>5812</v>
      </c>
      <c r="R54" s="970"/>
      <c r="S54" s="971">
        <f t="shared" si="15"/>
        <v>10</v>
      </c>
      <c r="T54" s="542">
        <f t="shared" si="5"/>
        <v>40</v>
      </c>
      <c r="U54" s="542"/>
      <c r="V54" s="541">
        <f t="shared" si="16"/>
        <v>16</v>
      </c>
      <c r="W54" s="543">
        <f t="shared" si="17"/>
        <v>24</v>
      </c>
      <c r="X54" s="972" t="s">
        <v>562</v>
      </c>
      <c r="Y54" s="972" t="s">
        <v>554</v>
      </c>
      <c r="Z54" s="972" t="s">
        <v>29</v>
      </c>
      <c r="AA54" s="972">
        <v>2023</v>
      </c>
      <c r="AB54" s="968" t="s">
        <v>30</v>
      </c>
      <c r="AC54" s="973">
        <v>8</v>
      </c>
      <c r="AD54" s="974">
        <f t="shared" si="18"/>
        <v>5</v>
      </c>
      <c r="AE54" s="975">
        <v>23.45</v>
      </c>
      <c r="AF54" s="976">
        <f t="shared" si="19"/>
        <v>117.25</v>
      </c>
      <c r="AG54" s="1030" t="s">
        <v>128</v>
      </c>
      <c r="AH54" s="1007">
        <f t="shared" si="20"/>
        <v>117.25</v>
      </c>
      <c r="AI54" s="978">
        <f t="shared" si="21"/>
        <v>5</v>
      </c>
      <c r="AJ54" s="982">
        <f t="shared" si="22"/>
        <v>40</v>
      </c>
      <c r="AK54" s="1106">
        <v>905.76</v>
      </c>
      <c r="AL54" s="1074">
        <v>800</v>
      </c>
      <c r="AM54" s="1075">
        <v>45497</v>
      </c>
    </row>
    <row r="55" spans="1:39">
      <c r="A55" s="966">
        <v>45496</v>
      </c>
      <c r="B55" s="992" t="s">
        <v>442</v>
      </c>
      <c r="C55" s="992" t="s">
        <v>111</v>
      </c>
      <c r="D55" s="993" t="s">
        <v>455</v>
      </c>
      <c r="E55" s="1029" t="s">
        <v>283</v>
      </c>
      <c r="F55" s="970">
        <v>5812</v>
      </c>
      <c r="G55" s="970"/>
      <c r="H55" s="970">
        <v>5822</v>
      </c>
      <c r="I55" s="970"/>
      <c r="J55" s="971">
        <f t="shared" si="0"/>
        <v>10</v>
      </c>
      <c r="K55" s="970">
        <v>5822</v>
      </c>
      <c r="L55" s="541">
        <f t="shared" si="1"/>
        <v>0</v>
      </c>
      <c r="M55" s="970">
        <v>5838</v>
      </c>
      <c r="N55" s="970"/>
      <c r="O55" s="541">
        <f t="shared" si="2"/>
        <v>16</v>
      </c>
      <c r="P55" s="541">
        <f t="shared" si="3"/>
        <v>16</v>
      </c>
      <c r="Q55" s="970">
        <v>5853</v>
      </c>
      <c r="R55" s="970"/>
      <c r="S55" s="971">
        <f t="shared" si="15"/>
        <v>15</v>
      </c>
      <c r="T55" s="542">
        <f t="shared" si="5"/>
        <v>41</v>
      </c>
      <c r="U55" s="542"/>
      <c r="V55" s="541">
        <f t="shared" si="16"/>
        <v>16</v>
      </c>
      <c r="W55" s="543">
        <f t="shared" si="17"/>
        <v>25</v>
      </c>
      <c r="X55" s="972" t="s">
        <v>562</v>
      </c>
      <c r="Y55" s="972" t="s">
        <v>554</v>
      </c>
      <c r="Z55" s="972" t="s">
        <v>29</v>
      </c>
      <c r="AA55" s="972">
        <v>2023</v>
      </c>
      <c r="AB55" s="968" t="s">
        <v>30</v>
      </c>
      <c r="AC55" s="973">
        <v>8</v>
      </c>
      <c r="AD55" s="974">
        <f t="shared" si="18"/>
        <v>5.125</v>
      </c>
      <c r="AE55" s="975">
        <v>23.45</v>
      </c>
      <c r="AF55" s="976">
        <f t="shared" si="19"/>
        <v>120.18124999999999</v>
      </c>
      <c r="AG55" s="1030" t="s">
        <v>128</v>
      </c>
      <c r="AH55" s="1007">
        <f t="shared" si="20"/>
        <v>120.18124999999999</v>
      </c>
      <c r="AI55" s="978">
        <f t="shared" si="21"/>
        <v>5.125</v>
      </c>
      <c r="AJ55" s="982">
        <f t="shared" si="22"/>
        <v>41</v>
      </c>
      <c r="AK55" s="1133"/>
      <c r="AL55" s="1087"/>
      <c r="AM55" s="960"/>
    </row>
    <row r="56" spans="1:39">
      <c r="A56" s="966">
        <v>45497</v>
      </c>
      <c r="B56" s="992" t="s">
        <v>442</v>
      </c>
      <c r="C56" s="992" t="s">
        <v>111</v>
      </c>
      <c r="D56" s="993" t="s">
        <v>463</v>
      </c>
      <c r="E56" s="1029" t="s">
        <v>282</v>
      </c>
      <c r="F56" s="970">
        <v>5853</v>
      </c>
      <c r="G56" s="970"/>
      <c r="H56" s="970">
        <v>5867</v>
      </c>
      <c r="I56" s="970"/>
      <c r="J56" s="971">
        <f t="shared" si="0"/>
        <v>14</v>
      </c>
      <c r="K56" s="970">
        <v>5867</v>
      </c>
      <c r="L56" s="541">
        <f t="shared" si="1"/>
        <v>0</v>
      </c>
      <c r="M56" s="970">
        <v>5883</v>
      </c>
      <c r="N56" s="970"/>
      <c r="O56" s="541">
        <f t="shared" si="2"/>
        <v>16</v>
      </c>
      <c r="P56" s="541">
        <f t="shared" si="3"/>
        <v>16</v>
      </c>
      <c r="Q56" s="970">
        <v>5893</v>
      </c>
      <c r="R56" s="970"/>
      <c r="S56" s="971">
        <f t="shared" si="15"/>
        <v>10</v>
      </c>
      <c r="T56" s="542">
        <f t="shared" si="5"/>
        <v>40</v>
      </c>
      <c r="U56" s="542"/>
      <c r="V56" s="541">
        <f t="shared" si="16"/>
        <v>16</v>
      </c>
      <c r="W56" s="543">
        <f t="shared" si="17"/>
        <v>24</v>
      </c>
      <c r="X56" s="972" t="s">
        <v>562</v>
      </c>
      <c r="Y56" s="972" t="s">
        <v>554</v>
      </c>
      <c r="Z56" s="972" t="s">
        <v>29</v>
      </c>
      <c r="AA56" s="972">
        <v>2023</v>
      </c>
      <c r="AB56" s="968" t="s">
        <v>30</v>
      </c>
      <c r="AC56" s="973">
        <v>8</v>
      </c>
      <c r="AD56" s="974">
        <f t="shared" si="18"/>
        <v>5</v>
      </c>
      <c r="AE56" s="975">
        <v>23.45</v>
      </c>
      <c r="AF56" s="976">
        <f t="shared" si="19"/>
        <v>117.25</v>
      </c>
      <c r="AG56" s="1030" t="s">
        <v>128</v>
      </c>
      <c r="AH56" s="1007">
        <f t="shared" si="20"/>
        <v>117.25</v>
      </c>
      <c r="AI56" s="978">
        <f t="shared" si="21"/>
        <v>5</v>
      </c>
      <c r="AJ56" s="982">
        <f t="shared" si="22"/>
        <v>40</v>
      </c>
      <c r="AK56" s="1133"/>
      <c r="AL56" s="1087"/>
      <c r="AM56" s="960"/>
    </row>
    <row r="57" spans="1:39">
      <c r="A57" s="966">
        <v>45497</v>
      </c>
      <c r="B57" s="992" t="s">
        <v>442</v>
      </c>
      <c r="C57" s="992" t="s">
        <v>111</v>
      </c>
      <c r="D57" s="993" t="s">
        <v>455</v>
      </c>
      <c r="E57" s="1029" t="s">
        <v>283</v>
      </c>
      <c r="F57" s="970">
        <v>5893</v>
      </c>
      <c r="G57" s="970"/>
      <c r="H57" s="970">
        <v>5903</v>
      </c>
      <c r="I57" s="970"/>
      <c r="J57" s="971">
        <f t="shared" si="0"/>
        <v>10</v>
      </c>
      <c r="K57" s="970">
        <v>5903</v>
      </c>
      <c r="L57" s="541">
        <f t="shared" si="1"/>
        <v>0</v>
      </c>
      <c r="M57" s="970">
        <v>5919</v>
      </c>
      <c r="N57" s="970"/>
      <c r="O57" s="541">
        <f t="shared" si="2"/>
        <v>16</v>
      </c>
      <c r="P57" s="541">
        <f t="shared" si="3"/>
        <v>16</v>
      </c>
      <c r="Q57" s="970">
        <v>5933</v>
      </c>
      <c r="R57" s="970"/>
      <c r="S57" s="971">
        <f t="shared" si="15"/>
        <v>14</v>
      </c>
      <c r="T57" s="542">
        <f t="shared" si="5"/>
        <v>40</v>
      </c>
      <c r="U57" s="542"/>
      <c r="V57" s="541">
        <f t="shared" si="16"/>
        <v>16</v>
      </c>
      <c r="W57" s="543">
        <f t="shared" si="17"/>
        <v>24</v>
      </c>
      <c r="X57" s="972" t="s">
        <v>562</v>
      </c>
      <c r="Y57" s="972" t="s">
        <v>554</v>
      </c>
      <c r="Z57" s="972" t="s">
        <v>29</v>
      </c>
      <c r="AA57" s="972">
        <v>2023</v>
      </c>
      <c r="AB57" s="968" t="s">
        <v>30</v>
      </c>
      <c r="AC57" s="973">
        <v>8</v>
      </c>
      <c r="AD57" s="974">
        <f t="shared" si="18"/>
        <v>5</v>
      </c>
      <c r="AE57" s="975">
        <v>23.45</v>
      </c>
      <c r="AF57" s="976">
        <f t="shared" si="19"/>
        <v>117.25</v>
      </c>
      <c r="AG57" s="1030" t="s">
        <v>128</v>
      </c>
      <c r="AH57" s="1007">
        <f t="shared" si="20"/>
        <v>117.25</v>
      </c>
      <c r="AI57" s="978">
        <f t="shared" si="21"/>
        <v>5</v>
      </c>
      <c r="AJ57" s="982">
        <f t="shared" si="22"/>
        <v>40</v>
      </c>
      <c r="AK57" s="1133"/>
      <c r="AL57" s="1087"/>
      <c r="AM57" s="960"/>
    </row>
    <row r="58" spans="1:39">
      <c r="A58" s="966">
        <v>45498</v>
      </c>
      <c r="B58" s="992" t="s">
        <v>442</v>
      </c>
      <c r="C58" s="992" t="s">
        <v>111</v>
      </c>
      <c r="D58" s="993" t="s">
        <v>463</v>
      </c>
      <c r="E58" s="1029" t="s">
        <v>282</v>
      </c>
      <c r="F58" s="970">
        <v>5933</v>
      </c>
      <c r="G58" s="970"/>
      <c r="H58" s="970">
        <v>5947</v>
      </c>
      <c r="I58" s="970"/>
      <c r="J58" s="971">
        <f t="shared" si="0"/>
        <v>14</v>
      </c>
      <c r="K58" s="970">
        <v>5947</v>
      </c>
      <c r="L58" s="541">
        <f t="shared" si="1"/>
        <v>0</v>
      </c>
      <c r="M58" s="970">
        <v>5963</v>
      </c>
      <c r="N58" s="970"/>
      <c r="O58" s="541">
        <f t="shared" si="2"/>
        <v>16</v>
      </c>
      <c r="P58" s="541">
        <f t="shared" si="3"/>
        <v>16</v>
      </c>
      <c r="Q58" s="970">
        <v>5973</v>
      </c>
      <c r="R58" s="970"/>
      <c r="S58" s="971">
        <f t="shared" si="15"/>
        <v>10</v>
      </c>
      <c r="T58" s="542">
        <f t="shared" si="5"/>
        <v>40</v>
      </c>
      <c r="U58" s="542"/>
      <c r="V58" s="541">
        <f t="shared" si="16"/>
        <v>16</v>
      </c>
      <c r="W58" s="543">
        <f t="shared" si="17"/>
        <v>24</v>
      </c>
      <c r="X58" s="972" t="s">
        <v>562</v>
      </c>
      <c r="Y58" s="972" t="s">
        <v>554</v>
      </c>
      <c r="Z58" s="972" t="s">
        <v>29</v>
      </c>
      <c r="AA58" s="972">
        <v>2023</v>
      </c>
      <c r="AB58" s="968" t="s">
        <v>30</v>
      </c>
      <c r="AC58" s="973">
        <v>8</v>
      </c>
      <c r="AD58" s="974">
        <f t="shared" si="18"/>
        <v>5</v>
      </c>
      <c r="AE58" s="975">
        <v>23.45</v>
      </c>
      <c r="AF58" s="976">
        <f t="shared" si="19"/>
        <v>117.25</v>
      </c>
      <c r="AG58" s="1030" t="s">
        <v>128</v>
      </c>
      <c r="AH58" s="1007">
        <f t="shared" si="20"/>
        <v>117.25</v>
      </c>
      <c r="AI58" s="978">
        <f t="shared" si="21"/>
        <v>5</v>
      </c>
      <c r="AJ58" s="982">
        <f t="shared" si="22"/>
        <v>40</v>
      </c>
      <c r="AK58" s="1133"/>
      <c r="AL58" s="1087"/>
      <c r="AM58" s="960"/>
    </row>
    <row r="59" spans="1:39">
      <c r="A59" s="966">
        <v>45498</v>
      </c>
      <c r="B59" s="992" t="s">
        <v>442</v>
      </c>
      <c r="C59" s="992" t="s">
        <v>111</v>
      </c>
      <c r="D59" s="993" t="s">
        <v>455</v>
      </c>
      <c r="E59" s="1029" t="s">
        <v>283</v>
      </c>
      <c r="F59" s="970">
        <v>5973</v>
      </c>
      <c r="G59" s="970"/>
      <c r="H59" s="970">
        <v>5983</v>
      </c>
      <c r="I59" s="970"/>
      <c r="J59" s="971">
        <f t="shared" si="0"/>
        <v>10</v>
      </c>
      <c r="K59" s="970">
        <v>5983</v>
      </c>
      <c r="L59" s="541">
        <f t="shared" si="1"/>
        <v>0</v>
      </c>
      <c r="M59" s="970">
        <v>5999</v>
      </c>
      <c r="N59" s="970"/>
      <c r="O59" s="541">
        <f t="shared" si="2"/>
        <v>16</v>
      </c>
      <c r="P59" s="541">
        <f t="shared" si="3"/>
        <v>16</v>
      </c>
      <c r="Q59" s="970">
        <v>6015</v>
      </c>
      <c r="R59" s="970"/>
      <c r="S59" s="971">
        <f t="shared" si="15"/>
        <v>16</v>
      </c>
      <c r="T59" s="542">
        <f t="shared" si="5"/>
        <v>42</v>
      </c>
      <c r="U59" s="542"/>
      <c r="V59" s="541">
        <f t="shared" si="16"/>
        <v>16</v>
      </c>
      <c r="W59" s="543">
        <f t="shared" si="17"/>
        <v>26</v>
      </c>
      <c r="X59" s="972" t="s">
        <v>562</v>
      </c>
      <c r="Y59" s="972" t="s">
        <v>554</v>
      </c>
      <c r="Z59" s="972" t="s">
        <v>29</v>
      </c>
      <c r="AA59" s="972">
        <v>2023</v>
      </c>
      <c r="AB59" s="968" t="s">
        <v>30</v>
      </c>
      <c r="AC59" s="973">
        <v>8</v>
      </c>
      <c r="AD59" s="974">
        <f t="shared" si="18"/>
        <v>5.25</v>
      </c>
      <c r="AE59" s="975">
        <v>23.45</v>
      </c>
      <c r="AF59" s="976">
        <f t="shared" si="19"/>
        <v>123.1125</v>
      </c>
      <c r="AG59" s="1030" t="s">
        <v>128</v>
      </c>
      <c r="AH59" s="1007">
        <f t="shared" si="20"/>
        <v>123.1125</v>
      </c>
      <c r="AI59" s="978">
        <f t="shared" si="21"/>
        <v>5.25</v>
      </c>
      <c r="AJ59" s="982">
        <f t="shared" si="22"/>
        <v>42</v>
      </c>
      <c r="AK59" s="1132" t="s">
        <v>439</v>
      </c>
      <c r="AL59" s="1088" t="s">
        <v>440</v>
      </c>
      <c r="AM59" s="1086" t="s">
        <v>2</v>
      </c>
    </row>
    <row r="60" spans="1:39">
      <c r="A60" s="966">
        <v>45499</v>
      </c>
      <c r="B60" s="992" t="s">
        <v>442</v>
      </c>
      <c r="C60" s="992" t="s">
        <v>111</v>
      </c>
      <c r="D60" s="993" t="s">
        <v>463</v>
      </c>
      <c r="E60" s="1029" t="s">
        <v>282</v>
      </c>
      <c r="F60" s="970">
        <v>6015</v>
      </c>
      <c r="G60" s="970"/>
      <c r="H60" s="970">
        <v>6029</v>
      </c>
      <c r="I60" s="970"/>
      <c r="J60" s="971">
        <f t="shared" si="0"/>
        <v>14</v>
      </c>
      <c r="K60" s="970">
        <v>6029</v>
      </c>
      <c r="L60" s="541">
        <f t="shared" si="1"/>
        <v>0</v>
      </c>
      <c r="M60" s="970">
        <v>6045</v>
      </c>
      <c r="N60" s="970"/>
      <c r="O60" s="541">
        <f t="shared" si="2"/>
        <v>16</v>
      </c>
      <c r="P60" s="541">
        <f t="shared" si="3"/>
        <v>16</v>
      </c>
      <c r="Q60" s="970">
        <v>6068</v>
      </c>
      <c r="R60" s="970"/>
      <c r="S60" s="971">
        <f t="shared" si="15"/>
        <v>23</v>
      </c>
      <c r="T60" s="542">
        <f t="shared" si="5"/>
        <v>53</v>
      </c>
      <c r="U60" s="542"/>
      <c r="V60" s="541">
        <f t="shared" si="16"/>
        <v>16</v>
      </c>
      <c r="W60" s="543">
        <f t="shared" si="17"/>
        <v>37</v>
      </c>
      <c r="X60" s="972" t="s">
        <v>562</v>
      </c>
      <c r="Y60" s="972" t="s">
        <v>554</v>
      </c>
      <c r="Z60" s="972" t="s">
        <v>29</v>
      </c>
      <c r="AA60" s="972">
        <v>2023</v>
      </c>
      <c r="AB60" s="968" t="s">
        <v>30</v>
      </c>
      <c r="AC60" s="973">
        <v>8</v>
      </c>
      <c r="AD60" s="974">
        <f t="shared" si="18"/>
        <v>6.625</v>
      </c>
      <c r="AE60" s="975">
        <v>23.45</v>
      </c>
      <c r="AF60" s="976">
        <f t="shared" si="19"/>
        <v>155.35624999999999</v>
      </c>
      <c r="AG60" s="1030" t="s">
        <v>128</v>
      </c>
      <c r="AH60" s="1007">
        <f t="shared" si="20"/>
        <v>155.35624999999999</v>
      </c>
      <c r="AI60" s="978">
        <f t="shared" si="21"/>
        <v>6.625</v>
      </c>
      <c r="AJ60" s="982">
        <f t="shared" si="22"/>
        <v>53</v>
      </c>
      <c r="AK60" s="1106">
        <v>750.4</v>
      </c>
      <c r="AL60" s="1074">
        <v>700</v>
      </c>
      <c r="AM60" s="1075">
        <v>45503</v>
      </c>
    </row>
    <row r="61" spans="1:39">
      <c r="A61" s="966">
        <v>45505</v>
      </c>
      <c r="B61" s="992" t="s">
        <v>483</v>
      </c>
      <c r="C61" s="992" t="s">
        <v>208</v>
      </c>
      <c r="D61" s="993" t="s">
        <v>578</v>
      </c>
      <c r="E61" s="1029" t="s">
        <v>282</v>
      </c>
      <c r="F61" s="970">
        <v>6296</v>
      </c>
      <c r="G61" s="970"/>
      <c r="H61" s="970">
        <v>6296</v>
      </c>
      <c r="I61" s="970"/>
      <c r="J61" s="971">
        <f t="shared" si="0"/>
        <v>0</v>
      </c>
      <c r="K61" s="970">
        <v>6296</v>
      </c>
      <c r="L61" s="541">
        <f t="shared" si="1"/>
        <v>0</v>
      </c>
      <c r="M61" s="970">
        <v>6444</v>
      </c>
      <c r="N61" s="970"/>
      <c r="O61" s="541">
        <f t="shared" si="2"/>
        <v>148</v>
      </c>
      <c r="P61" s="541">
        <f t="shared" si="3"/>
        <v>148</v>
      </c>
      <c r="Q61" s="970">
        <v>6444</v>
      </c>
      <c r="R61" s="970"/>
      <c r="S61" s="971">
        <f t="shared" ref="S61:S104" si="23">Q61-M61</f>
        <v>0</v>
      </c>
      <c r="T61" s="542">
        <f t="shared" si="5"/>
        <v>148</v>
      </c>
      <c r="U61" s="542"/>
      <c r="V61" s="541">
        <f t="shared" ref="V61:V104" si="24">P61</f>
        <v>148</v>
      </c>
      <c r="W61" s="543">
        <f t="shared" ref="W61:W104" si="25">T61-V61</f>
        <v>0</v>
      </c>
      <c r="X61" s="972" t="s">
        <v>562</v>
      </c>
      <c r="Y61" s="972" t="s">
        <v>554</v>
      </c>
      <c r="Z61" s="972" t="s">
        <v>29</v>
      </c>
      <c r="AA61" s="972">
        <v>2023</v>
      </c>
      <c r="AB61" s="993" t="s">
        <v>578</v>
      </c>
      <c r="AC61" s="973">
        <v>8</v>
      </c>
      <c r="AD61" s="974">
        <f t="shared" ref="AD61:AD103" si="26">T61/AC61</f>
        <v>18.5</v>
      </c>
      <c r="AE61" s="975">
        <v>23.45</v>
      </c>
      <c r="AF61" s="976">
        <f t="shared" ref="AF61:AF103" si="27">AD61*AE61</f>
        <v>433.82499999999999</v>
      </c>
      <c r="AG61" s="1030" t="s">
        <v>128</v>
      </c>
      <c r="AH61" s="1007">
        <f t="shared" ref="AH61:AH103" si="28">AF61</f>
        <v>433.82499999999999</v>
      </c>
      <c r="AI61" s="978">
        <f t="shared" ref="AI61:AI103" si="29">AD61</f>
        <v>18.5</v>
      </c>
      <c r="AJ61" s="982">
        <f t="shared" ref="AJ61:AJ103" si="30">T61</f>
        <v>148</v>
      </c>
      <c r="AK61" s="1132" t="s">
        <v>439</v>
      </c>
      <c r="AL61" s="1088" t="s">
        <v>440</v>
      </c>
      <c r="AM61" s="1086" t="s">
        <v>2</v>
      </c>
    </row>
    <row r="62" spans="1:39">
      <c r="A62" s="966">
        <v>45506</v>
      </c>
      <c r="B62" s="992" t="s">
        <v>483</v>
      </c>
      <c r="C62" s="992" t="s">
        <v>208</v>
      </c>
      <c r="D62" s="993" t="s">
        <v>578</v>
      </c>
      <c r="E62" s="1029" t="s">
        <v>282</v>
      </c>
      <c r="F62" s="970">
        <v>6444</v>
      </c>
      <c r="G62" s="970"/>
      <c r="H62" s="970">
        <v>6444</v>
      </c>
      <c r="I62" s="970"/>
      <c r="J62" s="971">
        <f t="shared" si="0"/>
        <v>0</v>
      </c>
      <c r="K62" s="970">
        <v>6444</v>
      </c>
      <c r="L62" s="541">
        <f t="shared" si="1"/>
        <v>0</v>
      </c>
      <c r="M62" s="970">
        <v>6612</v>
      </c>
      <c r="N62" s="970"/>
      <c r="O62" s="541">
        <f t="shared" si="2"/>
        <v>168</v>
      </c>
      <c r="P62" s="541">
        <f t="shared" si="3"/>
        <v>168</v>
      </c>
      <c r="Q62" s="970">
        <v>6612</v>
      </c>
      <c r="R62" s="970"/>
      <c r="S62" s="971">
        <f t="shared" si="23"/>
        <v>0</v>
      </c>
      <c r="T62" s="542">
        <f t="shared" si="5"/>
        <v>168</v>
      </c>
      <c r="U62" s="542"/>
      <c r="V62" s="541">
        <f t="shared" si="24"/>
        <v>168</v>
      </c>
      <c r="W62" s="543">
        <f t="shared" si="25"/>
        <v>0</v>
      </c>
      <c r="X62" s="972" t="s">
        <v>562</v>
      </c>
      <c r="Y62" s="972" t="s">
        <v>554</v>
      </c>
      <c r="Z62" s="972" t="s">
        <v>29</v>
      </c>
      <c r="AA62" s="972">
        <v>2023</v>
      </c>
      <c r="AB62" s="993" t="s">
        <v>578</v>
      </c>
      <c r="AC62" s="973">
        <v>8</v>
      </c>
      <c r="AD62" s="974">
        <f t="shared" si="26"/>
        <v>21</v>
      </c>
      <c r="AE62" s="975">
        <v>23.45</v>
      </c>
      <c r="AF62" s="976">
        <f t="shared" si="27"/>
        <v>492.45</v>
      </c>
      <c r="AG62" s="1030" t="s">
        <v>128</v>
      </c>
      <c r="AH62" s="1007">
        <f t="shared" si="28"/>
        <v>492.45</v>
      </c>
      <c r="AI62" s="978">
        <f t="shared" si="29"/>
        <v>21</v>
      </c>
      <c r="AJ62" s="982">
        <f t="shared" si="30"/>
        <v>168</v>
      </c>
      <c r="AK62" s="1107">
        <v>917</v>
      </c>
      <c r="AL62" s="1074">
        <v>600</v>
      </c>
      <c r="AM62" s="1073">
        <v>45509</v>
      </c>
    </row>
    <row r="63" spans="1:39">
      <c r="A63" s="966">
        <v>45509</v>
      </c>
      <c r="B63" s="992" t="s">
        <v>483</v>
      </c>
      <c r="C63" s="992" t="s">
        <v>208</v>
      </c>
      <c r="D63" s="993" t="s">
        <v>578</v>
      </c>
      <c r="E63" s="1029" t="s">
        <v>282</v>
      </c>
      <c r="F63" s="970">
        <v>6612</v>
      </c>
      <c r="G63" s="970"/>
      <c r="H63" s="970">
        <v>6612</v>
      </c>
      <c r="I63" s="970"/>
      <c r="J63" s="971">
        <f t="shared" si="0"/>
        <v>0</v>
      </c>
      <c r="K63" s="970">
        <v>6612</v>
      </c>
      <c r="L63" s="541">
        <f t="shared" si="1"/>
        <v>0</v>
      </c>
      <c r="M63" s="970">
        <v>6763</v>
      </c>
      <c r="N63" s="970"/>
      <c r="O63" s="541">
        <f t="shared" si="2"/>
        <v>151</v>
      </c>
      <c r="P63" s="541">
        <f t="shared" si="3"/>
        <v>151</v>
      </c>
      <c r="Q63" s="970">
        <v>6763</v>
      </c>
      <c r="R63" s="970"/>
      <c r="S63" s="971">
        <f t="shared" si="23"/>
        <v>0</v>
      </c>
      <c r="T63" s="542">
        <f t="shared" si="5"/>
        <v>151</v>
      </c>
      <c r="U63" s="542"/>
      <c r="V63" s="541">
        <f t="shared" si="24"/>
        <v>151</v>
      </c>
      <c r="W63" s="543">
        <f t="shared" si="25"/>
        <v>0</v>
      </c>
      <c r="X63" s="972" t="s">
        <v>562</v>
      </c>
      <c r="Y63" s="972" t="s">
        <v>554</v>
      </c>
      <c r="Z63" s="972" t="s">
        <v>29</v>
      </c>
      <c r="AA63" s="972">
        <v>2023</v>
      </c>
      <c r="AB63" s="993" t="s">
        <v>578</v>
      </c>
      <c r="AC63" s="973">
        <v>8</v>
      </c>
      <c r="AD63" s="974">
        <f t="shared" si="26"/>
        <v>18.875</v>
      </c>
      <c r="AE63" s="975">
        <v>23.45</v>
      </c>
      <c r="AF63" s="976">
        <f t="shared" si="27"/>
        <v>442.61874999999998</v>
      </c>
      <c r="AG63" s="1030" t="s">
        <v>128</v>
      </c>
      <c r="AH63" s="1007">
        <f t="shared" si="28"/>
        <v>442.61874999999998</v>
      </c>
      <c r="AI63" s="978">
        <f t="shared" si="29"/>
        <v>18.875</v>
      </c>
      <c r="AJ63" s="982">
        <f t="shared" si="30"/>
        <v>151</v>
      </c>
      <c r="AK63" s="1132" t="s">
        <v>439</v>
      </c>
      <c r="AL63" s="1088" t="s">
        <v>440</v>
      </c>
      <c r="AM63" s="1086" t="s">
        <v>2</v>
      </c>
    </row>
    <row r="64" spans="1:39">
      <c r="A64" s="966">
        <v>45510</v>
      </c>
      <c r="B64" s="992" t="s">
        <v>483</v>
      </c>
      <c r="C64" s="992" t="s">
        <v>208</v>
      </c>
      <c r="D64" s="993" t="s">
        <v>578</v>
      </c>
      <c r="E64" s="1029" t="s">
        <v>282</v>
      </c>
      <c r="F64" s="970">
        <v>6763</v>
      </c>
      <c r="G64" s="970"/>
      <c r="H64" s="970">
        <v>6763</v>
      </c>
      <c r="I64" s="970"/>
      <c r="J64" s="971">
        <f t="shared" si="0"/>
        <v>0</v>
      </c>
      <c r="K64" s="970">
        <v>6763</v>
      </c>
      <c r="L64" s="541">
        <f t="shared" si="1"/>
        <v>0</v>
      </c>
      <c r="M64" s="970">
        <v>6950</v>
      </c>
      <c r="N64" s="970"/>
      <c r="O64" s="541">
        <f t="shared" si="2"/>
        <v>187</v>
      </c>
      <c r="P64" s="541">
        <f t="shared" si="3"/>
        <v>187</v>
      </c>
      <c r="Q64" s="970">
        <v>6950</v>
      </c>
      <c r="R64" s="970"/>
      <c r="S64" s="971">
        <f t="shared" si="23"/>
        <v>0</v>
      </c>
      <c r="T64" s="542">
        <f t="shared" si="5"/>
        <v>187</v>
      </c>
      <c r="U64" s="542"/>
      <c r="V64" s="541">
        <f t="shared" si="24"/>
        <v>187</v>
      </c>
      <c r="W64" s="543">
        <f t="shared" si="25"/>
        <v>0</v>
      </c>
      <c r="X64" s="972" t="s">
        <v>562</v>
      </c>
      <c r="Y64" s="972" t="s">
        <v>554</v>
      </c>
      <c r="Z64" s="972" t="s">
        <v>29</v>
      </c>
      <c r="AA64" s="972">
        <v>2023</v>
      </c>
      <c r="AB64" s="993" t="s">
        <v>578</v>
      </c>
      <c r="AC64" s="973">
        <v>8</v>
      </c>
      <c r="AD64" s="974">
        <f t="shared" si="26"/>
        <v>23.375</v>
      </c>
      <c r="AE64" s="975">
        <v>23.45</v>
      </c>
      <c r="AF64" s="976">
        <f t="shared" si="27"/>
        <v>548.14374999999995</v>
      </c>
      <c r="AG64" s="1030" t="s">
        <v>128</v>
      </c>
      <c r="AH64" s="1007">
        <f t="shared" si="28"/>
        <v>548.14374999999995</v>
      </c>
      <c r="AI64" s="978">
        <f t="shared" si="29"/>
        <v>23.375</v>
      </c>
      <c r="AJ64" s="982">
        <f t="shared" si="30"/>
        <v>187</v>
      </c>
      <c r="AK64" s="1107">
        <v>981</v>
      </c>
      <c r="AL64" s="1074">
        <v>400</v>
      </c>
      <c r="AM64" s="1073">
        <v>45513</v>
      </c>
    </row>
    <row r="65" spans="1:39">
      <c r="A65" s="966">
        <v>45511</v>
      </c>
      <c r="B65" s="992" t="s">
        <v>483</v>
      </c>
      <c r="C65" s="992" t="s">
        <v>208</v>
      </c>
      <c r="D65" s="993" t="s">
        <v>578</v>
      </c>
      <c r="E65" s="1029" t="s">
        <v>282</v>
      </c>
      <c r="F65" s="970">
        <v>6950</v>
      </c>
      <c r="G65" s="970"/>
      <c r="H65" s="970">
        <v>6950</v>
      </c>
      <c r="I65" s="970"/>
      <c r="J65" s="971">
        <f t="shared" si="0"/>
        <v>0</v>
      </c>
      <c r="K65" s="970">
        <v>6950</v>
      </c>
      <c r="L65" s="541">
        <f t="shared" si="1"/>
        <v>0</v>
      </c>
      <c r="M65" s="970">
        <v>7137</v>
      </c>
      <c r="N65" s="970"/>
      <c r="O65" s="541">
        <f t="shared" si="2"/>
        <v>187</v>
      </c>
      <c r="P65" s="541">
        <f t="shared" si="3"/>
        <v>187</v>
      </c>
      <c r="Q65" s="970">
        <v>7137</v>
      </c>
      <c r="R65" s="970"/>
      <c r="S65" s="971">
        <f t="shared" si="23"/>
        <v>0</v>
      </c>
      <c r="T65" s="542">
        <f t="shared" si="5"/>
        <v>187</v>
      </c>
      <c r="U65" s="542"/>
      <c r="V65" s="541">
        <f t="shared" si="24"/>
        <v>187</v>
      </c>
      <c r="W65" s="543">
        <f t="shared" si="25"/>
        <v>0</v>
      </c>
      <c r="X65" s="972" t="s">
        <v>562</v>
      </c>
      <c r="Y65" s="972" t="s">
        <v>554</v>
      </c>
      <c r="Z65" s="972" t="s">
        <v>29</v>
      </c>
      <c r="AA65" s="972">
        <v>2023</v>
      </c>
      <c r="AB65" s="993" t="s">
        <v>578</v>
      </c>
      <c r="AC65" s="973">
        <v>8</v>
      </c>
      <c r="AD65" s="974">
        <f t="shared" si="26"/>
        <v>23.375</v>
      </c>
      <c r="AE65" s="975">
        <v>23.45</v>
      </c>
      <c r="AF65" s="976">
        <f t="shared" si="27"/>
        <v>548.14374999999995</v>
      </c>
      <c r="AG65" s="1030" t="s">
        <v>128</v>
      </c>
      <c r="AH65" s="1007">
        <f t="shared" si="28"/>
        <v>548.14374999999995</v>
      </c>
      <c r="AI65" s="978">
        <f t="shared" si="29"/>
        <v>23.375</v>
      </c>
      <c r="AJ65" s="982">
        <f t="shared" si="30"/>
        <v>187</v>
      </c>
      <c r="AK65" s="1133"/>
      <c r="AL65" s="1087"/>
      <c r="AM65" s="960"/>
    </row>
    <row r="66" spans="1:39">
      <c r="A66" s="966">
        <v>45512</v>
      </c>
      <c r="B66" s="992" t="s">
        <v>483</v>
      </c>
      <c r="C66" s="992" t="s">
        <v>208</v>
      </c>
      <c r="D66" s="993" t="s">
        <v>578</v>
      </c>
      <c r="E66" s="1029" t="s">
        <v>282</v>
      </c>
      <c r="F66" s="970">
        <v>7137</v>
      </c>
      <c r="G66" s="970"/>
      <c r="H66" s="970">
        <v>7137</v>
      </c>
      <c r="I66" s="970"/>
      <c r="J66" s="971">
        <f t="shared" si="0"/>
        <v>0</v>
      </c>
      <c r="K66" s="970">
        <v>7137</v>
      </c>
      <c r="L66" s="541">
        <f t="shared" si="1"/>
        <v>0</v>
      </c>
      <c r="M66" s="970">
        <v>7305</v>
      </c>
      <c r="N66" s="970"/>
      <c r="O66" s="541">
        <f t="shared" si="2"/>
        <v>168</v>
      </c>
      <c r="P66" s="541">
        <f t="shared" si="3"/>
        <v>168</v>
      </c>
      <c r="Q66" s="970">
        <v>7305</v>
      </c>
      <c r="R66" s="970"/>
      <c r="S66" s="971">
        <f t="shared" si="23"/>
        <v>0</v>
      </c>
      <c r="T66" s="542">
        <f t="shared" si="5"/>
        <v>168</v>
      </c>
      <c r="U66" s="542"/>
      <c r="V66" s="541">
        <f t="shared" si="24"/>
        <v>168</v>
      </c>
      <c r="W66" s="543">
        <f t="shared" si="25"/>
        <v>0</v>
      </c>
      <c r="X66" s="972" t="s">
        <v>562</v>
      </c>
      <c r="Y66" s="972" t="s">
        <v>554</v>
      </c>
      <c r="Z66" s="972" t="s">
        <v>29</v>
      </c>
      <c r="AA66" s="972">
        <v>2023</v>
      </c>
      <c r="AB66" s="993" t="s">
        <v>578</v>
      </c>
      <c r="AC66" s="973">
        <v>8</v>
      </c>
      <c r="AD66" s="974">
        <f t="shared" si="26"/>
        <v>21</v>
      </c>
      <c r="AE66" s="975">
        <v>23.45</v>
      </c>
      <c r="AF66" s="976">
        <f t="shared" si="27"/>
        <v>492.45</v>
      </c>
      <c r="AG66" s="1030" t="s">
        <v>128</v>
      </c>
      <c r="AH66" s="1007">
        <f t="shared" si="28"/>
        <v>492.45</v>
      </c>
      <c r="AI66" s="978">
        <f t="shared" si="29"/>
        <v>21</v>
      </c>
      <c r="AJ66" s="982">
        <f t="shared" si="30"/>
        <v>168</v>
      </c>
      <c r="AK66" s="1132" t="s">
        <v>439</v>
      </c>
      <c r="AL66" s="1088" t="s">
        <v>440</v>
      </c>
      <c r="AM66" s="1086" t="s">
        <v>2</v>
      </c>
    </row>
    <row r="67" spans="1:39">
      <c r="A67" s="966">
        <v>45513</v>
      </c>
      <c r="B67" s="992" t="s">
        <v>483</v>
      </c>
      <c r="C67" s="992" t="s">
        <v>208</v>
      </c>
      <c r="D67" s="993" t="s">
        <v>578</v>
      </c>
      <c r="E67" s="1029" t="s">
        <v>282</v>
      </c>
      <c r="F67" s="970">
        <v>7305</v>
      </c>
      <c r="G67" s="970"/>
      <c r="H67" s="970">
        <v>7305</v>
      </c>
      <c r="I67" s="970"/>
      <c r="J67" s="971">
        <f t="shared" si="0"/>
        <v>0</v>
      </c>
      <c r="K67" s="970">
        <v>7305</v>
      </c>
      <c r="L67" s="541">
        <f t="shared" si="1"/>
        <v>0</v>
      </c>
      <c r="M67" s="970">
        <v>7408</v>
      </c>
      <c r="N67" s="970"/>
      <c r="O67" s="541">
        <f t="shared" si="2"/>
        <v>103</v>
      </c>
      <c r="P67" s="541">
        <f t="shared" si="3"/>
        <v>103</v>
      </c>
      <c r="Q67" s="970">
        <v>7408</v>
      </c>
      <c r="R67" s="970"/>
      <c r="S67" s="971">
        <f t="shared" si="23"/>
        <v>0</v>
      </c>
      <c r="T67" s="542">
        <f t="shared" si="5"/>
        <v>103</v>
      </c>
      <c r="U67" s="542"/>
      <c r="V67" s="541">
        <f t="shared" si="24"/>
        <v>103</v>
      </c>
      <c r="W67" s="543">
        <f t="shared" si="25"/>
        <v>0</v>
      </c>
      <c r="X67" s="972" t="s">
        <v>562</v>
      </c>
      <c r="Y67" s="972" t="s">
        <v>554</v>
      </c>
      <c r="Z67" s="972" t="s">
        <v>29</v>
      </c>
      <c r="AA67" s="972">
        <v>2023</v>
      </c>
      <c r="AB67" s="993" t="s">
        <v>578</v>
      </c>
      <c r="AC67" s="973">
        <v>8</v>
      </c>
      <c r="AD67" s="974">
        <f t="shared" si="26"/>
        <v>12.875</v>
      </c>
      <c r="AE67" s="975">
        <v>23.45</v>
      </c>
      <c r="AF67" s="976">
        <f t="shared" si="27"/>
        <v>301.91874999999999</v>
      </c>
      <c r="AG67" s="1030" t="s">
        <v>128</v>
      </c>
      <c r="AH67" s="1007">
        <f t="shared" si="28"/>
        <v>301.91874999999999</v>
      </c>
      <c r="AI67" s="978">
        <f t="shared" si="29"/>
        <v>12.875</v>
      </c>
      <c r="AJ67" s="982">
        <f t="shared" si="30"/>
        <v>103</v>
      </c>
      <c r="AK67" s="1107">
        <v>787</v>
      </c>
      <c r="AL67" s="1074">
        <v>500</v>
      </c>
      <c r="AM67" s="1073">
        <v>45516</v>
      </c>
    </row>
    <row r="68" spans="1:39">
      <c r="A68" s="966">
        <v>45516</v>
      </c>
      <c r="B68" s="992" t="s">
        <v>483</v>
      </c>
      <c r="C68" s="992" t="s">
        <v>208</v>
      </c>
      <c r="D68" s="993" t="s">
        <v>578</v>
      </c>
      <c r="E68" s="1029" t="s">
        <v>282</v>
      </c>
      <c r="F68" s="970">
        <v>7408</v>
      </c>
      <c r="G68" s="970"/>
      <c r="H68" s="970">
        <v>7408</v>
      </c>
      <c r="I68" s="970"/>
      <c r="J68" s="971">
        <f t="shared" si="0"/>
        <v>0</v>
      </c>
      <c r="K68" s="970">
        <v>7408</v>
      </c>
      <c r="L68" s="541">
        <f t="shared" si="1"/>
        <v>0</v>
      </c>
      <c r="M68" s="970">
        <v>7526</v>
      </c>
      <c r="N68" s="970"/>
      <c r="O68" s="541">
        <f t="shared" si="2"/>
        <v>118</v>
      </c>
      <c r="P68" s="541">
        <f t="shared" si="3"/>
        <v>118</v>
      </c>
      <c r="Q68" s="970">
        <v>7526</v>
      </c>
      <c r="R68" s="970"/>
      <c r="S68" s="971">
        <f t="shared" si="23"/>
        <v>0</v>
      </c>
      <c r="T68" s="542">
        <f t="shared" si="5"/>
        <v>118</v>
      </c>
      <c r="U68" s="542"/>
      <c r="V68" s="541">
        <f t="shared" si="24"/>
        <v>118</v>
      </c>
      <c r="W68" s="543">
        <f t="shared" si="25"/>
        <v>0</v>
      </c>
      <c r="X68" s="972" t="s">
        <v>562</v>
      </c>
      <c r="Y68" s="972" t="s">
        <v>554</v>
      </c>
      <c r="Z68" s="972" t="s">
        <v>29</v>
      </c>
      <c r="AA68" s="972">
        <v>2023</v>
      </c>
      <c r="AB68" s="993" t="s">
        <v>578</v>
      </c>
      <c r="AC68" s="973">
        <v>8</v>
      </c>
      <c r="AD68" s="974">
        <f t="shared" si="26"/>
        <v>14.75</v>
      </c>
      <c r="AE68" s="975">
        <v>23.45</v>
      </c>
      <c r="AF68" s="976">
        <f t="shared" si="27"/>
        <v>345.88749999999999</v>
      </c>
      <c r="AG68" s="1030" t="s">
        <v>128</v>
      </c>
      <c r="AH68" s="1007">
        <f t="shared" si="28"/>
        <v>345.88749999999999</v>
      </c>
      <c r="AI68" s="978">
        <f t="shared" si="29"/>
        <v>14.75</v>
      </c>
      <c r="AJ68" s="982">
        <f t="shared" si="30"/>
        <v>118</v>
      </c>
      <c r="AK68" s="1132" t="s">
        <v>439</v>
      </c>
      <c r="AL68" s="1088" t="s">
        <v>440</v>
      </c>
      <c r="AM68" s="1086" t="s">
        <v>2</v>
      </c>
    </row>
    <row r="69" spans="1:39">
      <c r="A69" s="966">
        <v>45517</v>
      </c>
      <c r="B69" s="992" t="s">
        <v>483</v>
      </c>
      <c r="C69" s="992" t="s">
        <v>208</v>
      </c>
      <c r="D69" s="993" t="s">
        <v>578</v>
      </c>
      <c r="E69" s="1029" t="s">
        <v>282</v>
      </c>
      <c r="F69" s="970">
        <v>7526</v>
      </c>
      <c r="G69" s="970"/>
      <c r="H69" s="970">
        <v>7526</v>
      </c>
      <c r="I69" s="970"/>
      <c r="J69" s="971">
        <f t="shared" si="0"/>
        <v>0</v>
      </c>
      <c r="K69" s="970">
        <v>7526</v>
      </c>
      <c r="L69" s="541">
        <f t="shared" si="1"/>
        <v>0</v>
      </c>
      <c r="M69" s="970">
        <v>7675</v>
      </c>
      <c r="N69" s="970"/>
      <c r="O69" s="541">
        <f t="shared" si="2"/>
        <v>149</v>
      </c>
      <c r="P69" s="541">
        <f t="shared" si="3"/>
        <v>149</v>
      </c>
      <c r="Q69" s="970">
        <v>7675</v>
      </c>
      <c r="R69" s="970"/>
      <c r="S69" s="971">
        <f t="shared" si="23"/>
        <v>0</v>
      </c>
      <c r="T69" s="542">
        <f t="shared" si="5"/>
        <v>149</v>
      </c>
      <c r="U69" s="542"/>
      <c r="V69" s="541">
        <f t="shared" si="24"/>
        <v>149</v>
      </c>
      <c r="W69" s="543">
        <f t="shared" si="25"/>
        <v>0</v>
      </c>
      <c r="X69" s="972" t="s">
        <v>562</v>
      </c>
      <c r="Y69" s="972" t="s">
        <v>554</v>
      </c>
      <c r="Z69" s="972" t="s">
        <v>29</v>
      </c>
      <c r="AA69" s="972">
        <v>2023</v>
      </c>
      <c r="AB69" s="993" t="s">
        <v>578</v>
      </c>
      <c r="AC69" s="973">
        <v>8</v>
      </c>
      <c r="AD69" s="974">
        <f t="shared" si="26"/>
        <v>18.625</v>
      </c>
      <c r="AE69" s="975">
        <v>23.45</v>
      </c>
      <c r="AF69" s="976">
        <f t="shared" si="27"/>
        <v>436.75624999999997</v>
      </c>
      <c r="AG69" s="1030" t="s">
        <v>128</v>
      </c>
      <c r="AH69" s="1007">
        <f t="shared" si="28"/>
        <v>436.75624999999997</v>
      </c>
      <c r="AI69" s="978">
        <f t="shared" si="29"/>
        <v>18.625</v>
      </c>
      <c r="AJ69" s="982">
        <f t="shared" si="30"/>
        <v>149</v>
      </c>
      <c r="AK69" s="1107">
        <v>775</v>
      </c>
      <c r="AL69" s="1074">
        <v>800</v>
      </c>
      <c r="AM69" s="1073">
        <v>45519</v>
      </c>
    </row>
    <row r="70" spans="1:39">
      <c r="A70" s="966">
        <v>45518</v>
      </c>
      <c r="B70" s="992" t="s">
        <v>483</v>
      </c>
      <c r="C70" s="992" t="s">
        <v>208</v>
      </c>
      <c r="D70" s="993" t="s">
        <v>578</v>
      </c>
      <c r="E70" s="1029" t="s">
        <v>282</v>
      </c>
      <c r="F70" s="970">
        <v>7675</v>
      </c>
      <c r="G70" s="970"/>
      <c r="H70" s="970">
        <v>7675</v>
      </c>
      <c r="I70" s="970"/>
      <c r="J70" s="971">
        <f t="shared" si="0"/>
        <v>0</v>
      </c>
      <c r="K70" s="970">
        <v>7675</v>
      </c>
      <c r="L70" s="541">
        <f t="shared" si="1"/>
        <v>0</v>
      </c>
      <c r="M70" s="970">
        <v>7824</v>
      </c>
      <c r="N70" s="970"/>
      <c r="O70" s="541">
        <f t="shared" si="2"/>
        <v>149</v>
      </c>
      <c r="P70" s="541">
        <f t="shared" si="3"/>
        <v>149</v>
      </c>
      <c r="Q70" s="970">
        <v>7824</v>
      </c>
      <c r="R70" s="970"/>
      <c r="S70" s="971">
        <f t="shared" si="23"/>
        <v>0</v>
      </c>
      <c r="T70" s="542">
        <f t="shared" si="5"/>
        <v>149</v>
      </c>
      <c r="U70" s="542"/>
      <c r="V70" s="541">
        <f t="shared" si="24"/>
        <v>149</v>
      </c>
      <c r="W70" s="543">
        <f t="shared" si="25"/>
        <v>0</v>
      </c>
      <c r="X70" s="972" t="s">
        <v>562</v>
      </c>
      <c r="Y70" s="972" t="s">
        <v>554</v>
      </c>
      <c r="Z70" s="972" t="s">
        <v>29</v>
      </c>
      <c r="AA70" s="972">
        <v>2023</v>
      </c>
      <c r="AB70" s="993" t="s">
        <v>578</v>
      </c>
      <c r="AC70" s="973">
        <v>8</v>
      </c>
      <c r="AD70" s="974">
        <f t="shared" si="26"/>
        <v>18.625</v>
      </c>
      <c r="AE70" s="975">
        <v>23.45</v>
      </c>
      <c r="AF70" s="976">
        <f t="shared" si="27"/>
        <v>436.75624999999997</v>
      </c>
      <c r="AG70" s="1030" t="s">
        <v>128</v>
      </c>
      <c r="AH70" s="1007">
        <f t="shared" si="28"/>
        <v>436.75624999999997</v>
      </c>
      <c r="AI70" s="978">
        <f t="shared" si="29"/>
        <v>18.625</v>
      </c>
      <c r="AJ70" s="982">
        <f t="shared" si="30"/>
        <v>149</v>
      </c>
      <c r="AK70" s="1133"/>
      <c r="AL70" s="1087"/>
      <c r="AM70" s="960"/>
    </row>
    <row r="71" spans="1:39">
      <c r="A71" s="966">
        <v>45519</v>
      </c>
      <c r="B71" s="992" t="s">
        <v>483</v>
      </c>
      <c r="C71" s="992" t="s">
        <v>208</v>
      </c>
      <c r="D71" s="993" t="s">
        <v>578</v>
      </c>
      <c r="E71" s="1029" t="s">
        <v>282</v>
      </c>
      <c r="F71" s="970">
        <v>7824</v>
      </c>
      <c r="G71" s="970"/>
      <c r="H71" s="970">
        <v>7824</v>
      </c>
      <c r="I71" s="970"/>
      <c r="J71" s="971">
        <f t="shared" si="0"/>
        <v>0</v>
      </c>
      <c r="K71" s="970">
        <v>7824</v>
      </c>
      <c r="L71" s="541">
        <f t="shared" si="1"/>
        <v>0</v>
      </c>
      <c r="M71" s="970">
        <v>7972</v>
      </c>
      <c r="N71" s="970"/>
      <c r="O71" s="541">
        <f t="shared" si="2"/>
        <v>148</v>
      </c>
      <c r="P71" s="541">
        <f t="shared" si="3"/>
        <v>148</v>
      </c>
      <c r="Q71" s="970">
        <v>7972</v>
      </c>
      <c r="R71" s="970"/>
      <c r="S71" s="971">
        <f t="shared" si="23"/>
        <v>0</v>
      </c>
      <c r="T71" s="542">
        <f t="shared" si="5"/>
        <v>148</v>
      </c>
      <c r="U71" s="542"/>
      <c r="V71" s="541">
        <f t="shared" si="24"/>
        <v>148</v>
      </c>
      <c r="W71" s="543">
        <f t="shared" si="25"/>
        <v>0</v>
      </c>
      <c r="X71" s="972" t="s">
        <v>562</v>
      </c>
      <c r="Y71" s="972" t="s">
        <v>554</v>
      </c>
      <c r="Z71" s="972" t="s">
        <v>29</v>
      </c>
      <c r="AA71" s="972">
        <v>2023</v>
      </c>
      <c r="AB71" s="993" t="s">
        <v>578</v>
      </c>
      <c r="AC71" s="973">
        <v>8</v>
      </c>
      <c r="AD71" s="974">
        <f t="shared" si="26"/>
        <v>18.5</v>
      </c>
      <c r="AE71" s="975">
        <v>23.45</v>
      </c>
      <c r="AF71" s="976">
        <f t="shared" si="27"/>
        <v>433.82499999999999</v>
      </c>
      <c r="AG71" s="1030" t="s">
        <v>128</v>
      </c>
      <c r="AH71" s="1007">
        <f t="shared" si="28"/>
        <v>433.82499999999999</v>
      </c>
      <c r="AI71" s="978">
        <f t="shared" si="29"/>
        <v>18.5</v>
      </c>
      <c r="AJ71" s="982">
        <f t="shared" si="30"/>
        <v>148</v>
      </c>
      <c r="AK71" s="1132" t="s">
        <v>439</v>
      </c>
      <c r="AL71" s="1088" t="s">
        <v>440</v>
      </c>
      <c r="AM71" s="1086" t="s">
        <v>2</v>
      </c>
    </row>
    <row r="72" spans="1:39">
      <c r="A72" s="966">
        <v>45520</v>
      </c>
      <c r="B72" s="992" t="s">
        <v>483</v>
      </c>
      <c r="C72" s="992" t="s">
        <v>208</v>
      </c>
      <c r="D72" s="993" t="s">
        <v>578</v>
      </c>
      <c r="E72" s="1029" t="s">
        <v>282</v>
      </c>
      <c r="F72" s="970">
        <v>7972</v>
      </c>
      <c r="G72" s="970"/>
      <c r="H72" s="970">
        <v>7972</v>
      </c>
      <c r="I72" s="970"/>
      <c r="J72" s="971">
        <f t="shared" si="0"/>
        <v>0</v>
      </c>
      <c r="K72" s="970">
        <v>7972</v>
      </c>
      <c r="L72" s="541">
        <f t="shared" si="1"/>
        <v>0</v>
      </c>
      <c r="M72" s="970">
        <v>8101</v>
      </c>
      <c r="N72" s="970"/>
      <c r="O72" s="541">
        <f t="shared" si="2"/>
        <v>129</v>
      </c>
      <c r="P72" s="541">
        <f t="shared" si="3"/>
        <v>129</v>
      </c>
      <c r="Q72" s="970">
        <v>8101</v>
      </c>
      <c r="R72" s="970"/>
      <c r="S72" s="971">
        <f t="shared" si="23"/>
        <v>0</v>
      </c>
      <c r="T72" s="542">
        <f t="shared" si="5"/>
        <v>129</v>
      </c>
      <c r="U72" s="542"/>
      <c r="V72" s="541">
        <f t="shared" si="24"/>
        <v>129</v>
      </c>
      <c r="W72" s="543">
        <f t="shared" si="25"/>
        <v>0</v>
      </c>
      <c r="X72" s="972" t="s">
        <v>562</v>
      </c>
      <c r="Y72" s="972" t="s">
        <v>554</v>
      </c>
      <c r="Z72" s="972" t="s">
        <v>29</v>
      </c>
      <c r="AA72" s="972">
        <v>2023</v>
      </c>
      <c r="AB72" s="993" t="s">
        <v>578</v>
      </c>
      <c r="AC72" s="973">
        <v>8</v>
      </c>
      <c r="AD72" s="974">
        <f t="shared" si="26"/>
        <v>16.125</v>
      </c>
      <c r="AE72" s="975">
        <v>23.45</v>
      </c>
      <c r="AF72" s="976">
        <f t="shared" si="27"/>
        <v>378.13124999999997</v>
      </c>
      <c r="AG72" s="1030" t="s">
        <v>128</v>
      </c>
      <c r="AH72" s="1007">
        <f t="shared" si="28"/>
        <v>378.13124999999997</v>
      </c>
      <c r="AI72" s="978">
        <f t="shared" si="29"/>
        <v>16.125</v>
      </c>
      <c r="AJ72" s="982">
        <f t="shared" si="30"/>
        <v>129</v>
      </c>
      <c r="AK72" s="1107">
        <v>1236</v>
      </c>
      <c r="AL72" s="1074">
        <v>600</v>
      </c>
      <c r="AM72" s="1073">
        <v>45523</v>
      </c>
    </row>
    <row r="73" spans="1:39">
      <c r="A73" s="966">
        <v>45524</v>
      </c>
      <c r="B73" s="992" t="s">
        <v>558</v>
      </c>
      <c r="C73" s="992" t="s">
        <v>427</v>
      </c>
      <c r="D73" s="993" t="s">
        <v>579</v>
      </c>
      <c r="E73" s="1029" t="s">
        <v>282</v>
      </c>
      <c r="F73" s="970">
        <v>8101</v>
      </c>
      <c r="G73" s="970"/>
      <c r="H73" s="970">
        <v>8101</v>
      </c>
      <c r="I73" s="970"/>
      <c r="J73" s="971">
        <f t="shared" ref="J73:J104" si="31">H73-F73</f>
        <v>0</v>
      </c>
      <c r="K73" s="970">
        <v>8101</v>
      </c>
      <c r="L73" s="541">
        <f t="shared" ref="L73:L136" si="32">K73-H73</f>
        <v>0</v>
      </c>
      <c r="M73" s="970">
        <v>8230</v>
      </c>
      <c r="N73" s="970"/>
      <c r="O73" s="541">
        <f t="shared" ref="O73:O136" si="33">M73-K73</f>
        <v>129</v>
      </c>
      <c r="P73" s="541">
        <f t="shared" ref="P73:P136" si="34">M73-H73</f>
        <v>129</v>
      </c>
      <c r="Q73" s="970">
        <v>8230</v>
      </c>
      <c r="R73" s="970"/>
      <c r="S73" s="971">
        <f t="shared" si="23"/>
        <v>0</v>
      </c>
      <c r="T73" s="542">
        <f t="shared" ref="T73:T136" si="35">Q73-F73</f>
        <v>129</v>
      </c>
      <c r="U73" s="542"/>
      <c r="V73" s="541">
        <f t="shared" si="24"/>
        <v>129</v>
      </c>
      <c r="W73" s="543">
        <f t="shared" si="25"/>
        <v>0</v>
      </c>
      <c r="X73" s="972" t="s">
        <v>562</v>
      </c>
      <c r="Y73" s="972" t="s">
        <v>554</v>
      </c>
      <c r="Z73" s="972" t="s">
        <v>29</v>
      </c>
      <c r="AA73" s="972">
        <v>2023</v>
      </c>
      <c r="AB73" s="993" t="s">
        <v>579</v>
      </c>
      <c r="AC73" s="973">
        <v>8</v>
      </c>
      <c r="AD73" s="974">
        <f t="shared" si="26"/>
        <v>16.125</v>
      </c>
      <c r="AE73" s="975">
        <v>23.45</v>
      </c>
      <c r="AF73" s="976">
        <f t="shared" si="27"/>
        <v>378.13124999999997</v>
      </c>
      <c r="AG73" s="1030" t="s">
        <v>128</v>
      </c>
      <c r="AH73" s="1007">
        <f t="shared" si="28"/>
        <v>378.13124999999997</v>
      </c>
      <c r="AI73" s="978">
        <f t="shared" si="29"/>
        <v>16.125</v>
      </c>
      <c r="AJ73" s="982">
        <f t="shared" si="30"/>
        <v>129</v>
      </c>
      <c r="AK73" s="1133"/>
      <c r="AL73" s="1087"/>
      <c r="AM73" s="960"/>
    </row>
    <row r="74" spans="1:39">
      <c r="A74" s="966">
        <v>45527</v>
      </c>
      <c r="B74" s="992" t="s">
        <v>483</v>
      </c>
      <c r="C74" s="992" t="s">
        <v>208</v>
      </c>
      <c r="D74" s="993" t="s">
        <v>578</v>
      </c>
      <c r="E74" s="1029" t="s">
        <v>282</v>
      </c>
      <c r="F74" s="970">
        <v>8230</v>
      </c>
      <c r="G74" s="970"/>
      <c r="H74" s="970">
        <v>8230</v>
      </c>
      <c r="I74" s="970"/>
      <c r="J74" s="971">
        <f t="shared" si="31"/>
        <v>0</v>
      </c>
      <c r="K74" s="970">
        <v>8230</v>
      </c>
      <c r="L74" s="541">
        <f t="shared" si="32"/>
        <v>0</v>
      </c>
      <c r="M74" s="970">
        <v>8359</v>
      </c>
      <c r="N74" s="970"/>
      <c r="O74" s="541">
        <f t="shared" si="33"/>
        <v>129</v>
      </c>
      <c r="P74" s="541">
        <f t="shared" si="34"/>
        <v>129</v>
      </c>
      <c r="Q74" s="970">
        <v>8359</v>
      </c>
      <c r="R74" s="970"/>
      <c r="S74" s="971">
        <f t="shared" si="23"/>
        <v>0</v>
      </c>
      <c r="T74" s="542">
        <f t="shared" si="35"/>
        <v>129</v>
      </c>
      <c r="U74" s="542"/>
      <c r="V74" s="541">
        <f t="shared" si="24"/>
        <v>129</v>
      </c>
      <c r="W74" s="543">
        <f t="shared" si="25"/>
        <v>0</v>
      </c>
      <c r="X74" s="972" t="s">
        <v>562</v>
      </c>
      <c r="Y74" s="972" t="s">
        <v>554</v>
      </c>
      <c r="Z74" s="972" t="s">
        <v>29</v>
      </c>
      <c r="AA74" s="972">
        <v>2023</v>
      </c>
      <c r="AB74" s="993" t="s">
        <v>578</v>
      </c>
      <c r="AC74" s="973">
        <v>8</v>
      </c>
      <c r="AD74" s="974">
        <f t="shared" si="26"/>
        <v>16.125</v>
      </c>
      <c r="AE74" s="975">
        <v>23.45</v>
      </c>
      <c r="AF74" s="976">
        <f t="shared" si="27"/>
        <v>378.13124999999997</v>
      </c>
      <c r="AG74" s="1030" t="s">
        <v>128</v>
      </c>
      <c r="AH74" s="1007">
        <f t="shared" si="28"/>
        <v>378.13124999999997</v>
      </c>
      <c r="AI74" s="978">
        <f t="shared" si="29"/>
        <v>16.125</v>
      </c>
      <c r="AJ74" s="982">
        <f t="shared" si="30"/>
        <v>129</v>
      </c>
      <c r="AK74" s="1132" t="s">
        <v>439</v>
      </c>
      <c r="AL74" s="1088" t="s">
        <v>440</v>
      </c>
      <c r="AM74" s="1086" t="s">
        <v>2</v>
      </c>
    </row>
    <row r="75" spans="1:39">
      <c r="A75" s="966">
        <v>45530</v>
      </c>
      <c r="B75" s="992" t="s">
        <v>483</v>
      </c>
      <c r="C75" s="992" t="s">
        <v>208</v>
      </c>
      <c r="D75" s="993" t="s">
        <v>578</v>
      </c>
      <c r="E75" s="1029" t="s">
        <v>282</v>
      </c>
      <c r="F75" s="970">
        <v>8359</v>
      </c>
      <c r="G75" s="970"/>
      <c r="H75" s="970">
        <v>8359</v>
      </c>
      <c r="I75" s="970"/>
      <c r="J75" s="971">
        <f t="shared" si="31"/>
        <v>0</v>
      </c>
      <c r="K75" s="970">
        <v>8359</v>
      </c>
      <c r="L75" s="541">
        <f t="shared" si="32"/>
        <v>0</v>
      </c>
      <c r="M75" s="970">
        <v>8504</v>
      </c>
      <c r="N75" s="970"/>
      <c r="O75" s="541">
        <f t="shared" si="33"/>
        <v>145</v>
      </c>
      <c r="P75" s="541">
        <f t="shared" si="34"/>
        <v>145</v>
      </c>
      <c r="Q75" s="970">
        <v>8504</v>
      </c>
      <c r="R75" s="970"/>
      <c r="S75" s="971">
        <f t="shared" si="23"/>
        <v>0</v>
      </c>
      <c r="T75" s="542">
        <f t="shared" si="35"/>
        <v>145</v>
      </c>
      <c r="U75" s="542"/>
      <c r="V75" s="541">
        <f t="shared" si="24"/>
        <v>145</v>
      </c>
      <c r="W75" s="543">
        <f t="shared" si="25"/>
        <v>0</v>
      </c>
      <c r="X75" s="972" t="s">
        <v>562</v>
      </c>
      <c r="Y75" s="972" t="s">
        <v>554</v>
      </c>
      <c r="Z75" s="972" t="s">
        <v>29</v>
      </c>
      <c r="AA75" s="972">
        <v>2023</v>
      </c>
      <c r="AB75" s="993" t="s">
        <v>578</v>
      </c>
      <c r="AC75" s="973">
        <v>8</v>
      </c>
      <c r="AD75" s="974">
        <f t="shared" si="26"/>
        <v>18.125</v>
      </c>
      <c r="AE75" s="975">
        <v>23.45</v>
      </c>
      <c r="AF75" s="976">
        <f t="shared" si="27"/>
        <v>425.03125</v>
      </c>
      <c r="AG75" s="1030" t="s">
        <v>128</v>
      </c>
      <c r="AH75" s="1007">
        <f t="shared" si="28"/>
        <v>425.03125</v>
      </c>
      <c r="AI75" s="978">
        <f t="shared" si="29"/>
        <v>18.125</v>
      </c>
      <c r="AJ75" s="982">
        <f t="shared" si="30"/>
        <v>145</v>
      </c>
      <c r="AK75" s="1107">
        <v>1170</v>
      </c>
      <c r="AL75" s="1074">
        <v>700</v>
      </c>
      <c r="AM75" s="1073">
        <v>45538</v>
      </c>
    </row>
    <row r="76" spans="1:39">
      <c r="A76" s="966">
        <v>45531</v>
      </c>
      <c r="B76" s="992" t="s">
        <v>483</v>
      </c>
      <c r="C76" s="992" t="s">
        <v>208</v>
      </c>
      <c r="D76" s="993" t="s">
        <v>578</v>
      </c>
      <c r="E76" s="1029" t="s">
        <v>282</v>
      </c>
      <c r="F76" s="970">
        <v>8504</v>
      </c>
      <c r="G76" s="970"/>
      <c r="H76" s="970">
        <v>8504</v>
      </c>
      <c r="I76" s="970"/>
      <c r="J76" s="971">
        <f t="shared" si="31"/>
        <v>0</v>
      </c>
      <c r="K76" s="970">
        <v>8504</v>
      </c>
      <c r="L76" s="541">
        <f t="shared" si="32"/>
        <v>0</v>
      </c>
      <c r="M76" s="970">
        <v>8704</v>
      </c>
      <c r="N76" s="970"/>
      <c r="O76" s="541">
        <f t="shared" si="33"/>
        <v>200</v>
      </c>
      <c r="P76" s="541">
        <f t="shared" si="34"/>
        <v>200</v>
      </c>
      <c r="Q76" s="970">
        <v>8704</v>
      </c>
      <c r="R76" s="970"/>
      <c r="S76" s="971">
        <f t="shared" si="23"/>
        <v>0</v>
      </c>
      <c r="T76" s="542">
        <f t="shared" si="35"/>
        <v>200</v>
      </c>
      <c r="U76" s="542"/>
      <c r="V76" s="541">
        <f t="shared" si="24"/>
        <v>200</v>
      </c>
      <c r="W76" s="543">
        <f t="shared" si="25"/>
        <v>0</v>
      </c>
      <c r="X76" s="972" t="s">
        <v>562</v>
      </c>
      <c r="Y76" s="972" t="s">
        <v>554</v>
      </c>
      <c r="Z76" s="972" t="s">
        <v>29</v>
      </c>
      <c r="AA76" s="972">
        <v>2023</v>
      </c>
      <c r="AB76" s="993" t="s">
        <v>578</v>
      </c>
      <c r="AC76" s="973">
        <v>8</v>
      </c>
      <c r="AD76" s="974">
        <f t="shared" si="26"/>
        <v>25</v>
      </c>
      <c r="AE76" s="975">
        <v>23.45</v>
      </c>
      <c r="AF76" s="976">
        <f t="shared" si="27"/>
        <v>586.25</v>
      </c>
      <c r="AG76" s="1030" t="s">
        <v>128</v>
      </c>
      <c r="AH76" s="1007">
        <f t="shared" si="28"/>
        <v>586.25</v>
      </c>
      <c r="AI76" s="978">
        <f t="shared" si="29"/>
        <v>25</v>
      </c>
      <c r="AJ76" s="982">
        <f t="shared" si="30"/>
        <v>200</v>
      </c>
      <c r="AK76" s="1133"/>
      <c r="AL76" s="1087"/>
      <c r="AM76" s="960"/>
    </row>
    <row r="77" spans="1:39">
      <c r="A77" s="966">
        <v>45540</v>
      </c>
      <c r="B77" s="992" t="s">
        <v>239</v>
      </c>
      <c r="C77" s="992" t="s">
        <v>208</v>
      </c>
      <c r="D77" s="993" t="s">
        <v>578</v>
      </c>
      <c r="E77" s="1029" t="s">
        <v>282</v>
      </c>
      <c r="F77" s="970">
        <v>8704</v>
      </c>
      <c r="G77" s="970"/>
      <c r="H77" s="970">
        <v>8704</v>
      </c>
      <c r="I77" s="970"/>
      <c r="J77" s="971">
        <f t="shared" si="31"/>
        <v>0</v>
      </c>
      <c r="K77" s="970">
        <v>8704</v>
      </c>
      <c r="L77" s="541">
        <f t="shared" si="32"/>
        <v>0</v>
      </c>
      <c r="M77" s="970">
        <v>8903</v>
      </c>
      <c r="N77" s="970"/>
      <c r="O77" s="541">
        <f t="shared" si="33"/>
        <v>199</v>
      </c>
      <c r="P77" s="541">
        <f t="shared" si="34"/>
        <v>199</v>
      </c>
      <c r="Q77" s="970">
        <v>8903</v>
      </c>
      <c r="R77" s="970"/>
      <c r="S77" s="971">
        <f t="shared" si="23"/>
        <v>0</v>
      </c>
      <c r="T77" s="542">
        <f t="shared" si="35"/>
        <v>199</v>
      </c>
      <c r="U77" s="542"/>
      <c r="V77" s="541">
        <f t="shared" si="24"/>
        <v>199</v>
      </c>
      <c r="W77" s="543">
        <f t="shared" si="25"/>
        <v>0</v>
      </c>
      <c r="X77" s="972" t="s">
        <v>562</v>
      </c>
      <c r="Y77" s="972" t="s">
        <v>554</v>
      </c>
      <c r="Z77" s="972" t="s">
        <v>29</v>
      </c>
      <c r="AA77" s="972">
        <v>2023</v>
      </c>
      <c r="AB77" s="993" t="s">
        <v>578</v>
      </c>
      <c r="AC77" s="973">
        <v>8</v>
      </c>
      <c r="AD77" s="974">
        <f t="shared" si="26"/>
        <v>24.875</v>
      </c>
      <c r="AE77" s="975">
        <v>23.45</v>
      </c>
      <c r="AF77" s="976">
        <f t="shared" si="27"/>
        <v>583.31875000000002</v>
      </c>
      <c r="AG77" s="1030" t="s">
        <v>128</v>
      </c>
      <c r="AH77" s="1007">
        <f t="shared" si="28"/>
        <v>583.31875000000002</v>
      </c>
      <c r="AI77" s="978">
        <f t="shared" si="29"/>
        <v>24.875</v>
      </c>
      <c r="AJ77" s="982">
        <f t="shared" si="30"/>
        <v>199</v>
      </c>
      <c r="AK77" s="1133"/>
      <c r="AL77" s="1087"/>
      <c r="AM77" s="960"/>
    </row>
    <row r="78" spans="1:39">
      <c r="A78" s="966">
        <v>45544</v>
      </c>
      <c r="B78" s="992" t="s">
        <v>239</v>
      </c>
      <c r="C78" s="992" t="s">
        <v>208</v>
      </c>
      <c r="D78" s="993" t="s">
        <v>578</v>
      </c>
      <c r="E78" s="1029" t="s">
        <v>282</v>
      </c>
      <c r="F78" s="970">
        <v>8903</v>
      </c>
      <c r="G78" s="970"/>
      <c r="H78" s="970">
        <v>8903</v>
      </c>
      <c r="I78" s="970"/>
      <c r="J78" s="971">
        <f t="shared" si="31"/>
        <v>0</v>
      </c>
      <c r="K78" s="970">
        <v>8903</v>
      </c>
      <c r="L78" s="541">
        <f t="shared" si="32"/>
        <v>0</v>
      </c>
      <c r="M78" s="970">
        <v>9032</v>
      </c>
      <c r="N78" s="970"/>
      <c r="O78" s="541">
        <f t="shared" si="33"/>
        <v>129</v>
      </c>
      <c r="P78" s="541">
        <f t="shared" si="34"/>
        <v>129</v>
      </c>
      <c r="Q78" s="970">
        <v>9032</v>
      </c>
      <c r="R78" s="970"/>
      <c r="S78" s="971">
        <f t="shared" si="23"/>
        <v>0</v>
      </c>
      <c r="T78" s="542">
        <f t="shared" si="35"/>
        <v>129</v>
      </c>
      <c r="U78" s="542"/>
      <c r="V78" s="541">
        <f t="shared" si="24"/>
        <v>129</v>
      </c>
      <c r="W78" s="543">
        <f t="shared" si="25"/>
        <v>0</v>
      </c>
      <c r="X78" s="972" t="s">
        <v>562</v>
      </c>
      <c r="Y78" s="972" t="s">
        <v>554</v>
      </c>
      <c r="Z78" s="972" t="s">
        <v>29</v>
      </c>
      <c r="AA78" s="972">
        <v>2023</v>
      </c>
      <c r="AB78" s="993" t="s">
        <v>578</v>
      </c>
      <c r="AC78" s="973">
        <v>8</v>
      </c>
      <c r="AD78" s="974">
        <f t="shared" si="26"/>
        <v>16.125</v>
      </c>
      <c r="AE78" s="975">
        <v>23.45</v>
      </c>
      <c r="AF78" s="976">
        <f t="shared" si="27"/>
        <v>378.13124999999997</v>
      </c>
      <c r="AG78" s="1030" t="s">
        <v>128</v>
      </c>
      <c r="AH78" s="1007">
        <f t="shared" si="28"/>
        <v>378.13124999999997</v>
      </c>
      <c r="AI78" s="978">
        <f t="shared" si="29"/>
        <v>16.125</v>
      </c>
      <c r="AJ78" s="982">
        <f t="shared" si="30"/>
        <v>129</v>
      </c>
      <c r="AK78" s="1132" t="s">
        <v>439</v>
      </c>
      <c r="AL78" s="1088" t="s">
        <v>440</v>
      </c>
      <c r="AM78" s="1086" t="s">
        <v>2</v>
      </c>
    </row>
    <row r="79" spans="1:39">
      <c r="A79" s="966">
        <v>45545</v>
      </c>
      <c r="B79" s="992" t="s">
        <v>239</v>
      </c>
      <c r="C79" s="992" t="s">
        <v>208</v>
      </c>
      <c r="D79" s="993" t="s">
        <v>578</v>
      </c>
      <c r="E79" s="1029" t="s">
        <v>282</v>
      </c>
      <c r="F79" s="970">
        <v>9032</v>
      </c>
      <c r="G79" s="970"/>
      <c r="H79" s="970">
        <v>9032</v>
      </c>
      <c r="I79" s="970"/>
      <c r="J79" s="971">
        <f t="shared" si="31"/>
        <v>0</v>
      </c>
      <c r="K79" s="970">
        <v>9032</v>
      </c>
      <c r="L79" s="541">
        <f t="shared" si="32"/>
        <v>0</v>
      </c>
      <c r="M79" s="970">
        <v>9161</v>
      </c>
      <c r="N79" s="970"/>
      <c r="O79" s="541">
        <f t="shared" si="33"/>
        <v>129</v>
      </c>
      <c r="P79" s="541">
        <f t="shared" si="34"/>
        <v>129</v>
      </c>
      <c r="Q79" s="970">
        <v>9161</v>
      </c>
      <c r="R79" s="970"/>
      <c r="S79" s="971">
        <f t="shared" si="23"/>
        <v>0</v>
      </c>
      <c r="T79" s="542">
        <f t="shared" si="35"/>
        <v>129</v>
      </c>
      <c r="U79" s="542"/>
      <c r="V79" s="541">
        <f t="shared" si="24"/>
        <v>129</v>
      </c>
      <c r="W79" s="543">
        <f t="shared" si="25"/>
        <v>0</v>
      </c>
      <c r="X79" s="972" t="s">
        <v>562</v>
      </c>
      <c r="Y79" s="972" t="s">
        <v>554</v>
      </c>
      <c r="Z79" s="972" t="s">
        <v>29</v>
      </c>
      <c r="AA79" s="972">
        <v>2023</v>
      </c>
      <c r="AB79" s="993" t="s">
        <v>578</v>
      </c>
      <c r="AC79" s="973">
        <v>8</v>
      </c>
      <c r="AD79" s="974">
        <f t="shared" si="26"/>
        <v>16.125</v>
      </c>
      <c r="AE79" s="975">
        <v>23.45</v>
      </c>
      <c r="AF79" s="976">
        <f t="shared" si="27"/>
        <v>378.13124999999997</v>
      </c>
      <c r="AG79" s="1030" t="s">
        <v>128</v>
      </c>
      <c r="AH79" s="1007">
        <f t="shared" si="28"/>
        <v>378.13124999999997</v>
      </c>
      <c r="AI79" s="978">
        <f t="shared" si="29"/>
        <v>16.125</v>
      </c>
      <c r="AJ79" s="982">
        <f t="shared" si="30"/>
        <v>129</v>
      </c>
      <c r="AK79" s="1107">
        <v>1907</v>
      </c>
      <c r="AL79" s="1074">
        <v>800</v>
      </c>
      <c r="AM79" s="1073">
        <v>45545</v>
      </c>
    </row>
    <row r="80" spans="1:39">
      <c r="A80" s="966">
        <v>45546</v>
      </c>
      <c r="B80" s="992" t="s">
        <v>239</v>
      </c>
      <c r="C80" s="992" t="s">
        <v>208</v>
      </c>
      <c r="D80" s="993" t="s">
        <v>578</v>
      </c>
      <c r="E80" s="1029" t="s">
        <v>282</v>
      </c>
      <c r="F80" s="970">
        <v>9161</v>
      </c>
      <c r="G80" s="970"/>
      <c r="H80" s="970">
        <v>9161</v>
      </c>
      <c r="I80" s="970"/>
      <c r="J80" s="971">
        <f t="shared" si="31"/>
        <v>0</v>
      </c>
      <c r="K80" s="970">
        <v>9161</v>
      </c>
      <c r="L80" s="541">
        <f t="shared" si="32"/>
        <v>0</v>
      </c>
      <c r="M80" s="970">
        <v>9292</v>
      </c>
      <c r="N80" s="970"/>
      <c r="O80" s="541">
        <f t="shared" si="33"/>
        <v>131</v>
      </c>
      <c r="P80" s="541">
        <f t="shared" si="34"/>
        <v>131</v>
      </c>
      <c r="Q80" s="970">
        <v>9292</v>
      </c>
      <c r="R80" s="970"/>
      <c r="S80" s="971">
        <f t="shared" si="23"/>
        <v>0</v>
      </c>
      <c r="T80" s="542">
        <f t="shared" si="35"/>
        <v>131</v>
      </c>
      <c r="U80" s="542"/>
      <c r="V80" s="541">
        <f t="shared" si="24"/>
        <v>131</v>
      </c>
      <c r="W80" s="543">
        <f t="shared" si="25"/>
        <v>0</v>
      </c>
      <c r="X80" s="972" t="s">
        <v>562</v>
      </c>
      <c r="Y80" s="972" t="s">
        <v>554</v>
      </c>
      <c r="Z80" s="972" t="s">
        <v>29</v>
      </c>
      <c r="AA80" s="972">
        <v>2023</v>
      </c>
      <c r="AB80" s="993" t="s">
        <v>578</v>
      </c>
      <c r="AC80" s="973">
        <v>8</v>
      </c>
      <c r="AD80" s="974">
        <f t="shared" si="26"/>
        <v>16.375</v>
      </c>
      <c r="AE80" s="975">
        <v>23.45</v>
      </c>
      <c r="AF80" s="976">
        <f t="shared" si="27"/>
        <v>383.99374999999998</v>
      </c>
      <c r="AG80" s="1030" t="s">
        <v>128</v>
      </c>
      <c r="AH80" s="1007">
        <f t="shared" si="28"/>
        <v>383.99374999999998</v>
      </c>
      <c r="AI80" s="978">
        <f t="shared" si="29"/>
        <v>16.375</v>
      </c>
      <c r="AJ80" s="982">
        <f t="shared" si="30"/>
        <v>131</v>
      </c>
      <c r="AK80" s="1133"/>
      <c r="AL80" s="1087"/>
      <c r="AM80" s="960"/>
    </row>
    <row r="81" spans="1:39">
      <c r="A81" s="966">
        <v>45548</v>
      </c>
      <c r="B81" s="992" t="s">
        <v>239</v>
      </c>
      <c r="C81" s="992" t="s">
        <v>208</v>
      </c>
      <c r="D81" s="993" t="s">
        <v>578</v>
      </c>
      <c r="E81" s="1029" t="s">
        <v>282</v>
      </c>
      <c r="F81" s="970">
        <v>9292</v>
      </c>
      <c r="G81" s="970"/>
      <c r="H81" s="970">
        <v>9292</v>
      </c>
      <c r="I81" s="970"/>
      <c r="J81" s="971">
        <f t="shared" si="31"/>
        <v>0</v>
      </c>
      <c r="K81" s="970">
        <v>9292</v>
      </c>
      <c r="L81" s="541">
        <f t="shared" si="32"/>
        <v>0</v>
      </c>
      <c r="M81" s="970">
        <v>9557</v>
      </c>
      <c r="N81" s="970"/>
      <c r="O81" s="541">
        <f t="shared" si="33"/>
        <v>265</v>
      </c>
      <c r="P81" s="541">
        <f t="shared" si="34"/>
        <v>265</v>
      </c>
      <c r="Q81" s="970">
        <v>9557</v>
      </c>
      <c r="R81" s="970"/>
      <c r="S81" s="971">
        <f t="shared" si="23"/>
        <v>0</v>
      </c>
      <c r="T81" s="542">
        <f t="shared" si="35"/>
        <v>265</v>
      </c>
      <c r="U81" s="542"/>
      <c r="V81" s="541">
        <f t="shared" si="24"/>
        <v>265</v>
      </c>
      <c r="W81" s="543">
        <f t="shared" si="25"/>
        <v>0</v>
      </c>
      <c r="X81" s="972" t="s">
        <v>562</v>
      </c>
      <c r="Y81" s="972" t="s">
        <v>554</v>
      </c>
      <c r="Z81" s="972" t="s">
        <v>29</v>
      </c>
      <c r="AA81" s="972">
        <v>2023</v>
      </c>
      <c r="AB81" s="993" t="s">
        <v>578</v>
      </c>
      <c r="AC81" s="973">
        <v>8</v>
      </c>
      <c r="AD81" s="974">
        <f t="shared" si="26"/>
        <v>33.125</v>
      </c>
      <c r="AE81" s="975">
        <v>23.45</v>
      </c>
      <c r="AF81" s="976">
        <f t="shared" si="27"/>
        <v>776.78125</v>
      </c>
      <c r="AG81" s="1030" t="s">
        <v>128</v>
      </c>
      <c r="AH81" s="1007">
        <f t="shared" si="28"/>
        <v>776.78125</v>
      </c>
      <c r="AI81" s="978">
        <f t="shared" si="29"/>
        <v>33.125</v>
      </c>
      <c r="AJ81" s="982">
        <f t="shared" si="30"/>
        <v>265</v>
      </c>
      <c r="AK81" s="1132" t="s">
        <v>439</v>
      </c>
      <c r="AL81" s="1088" t="s">
        <v>440</v>
      </c>
      <c r="AM81" s="1086" t="s">
        <v>2</v>
      </c>
    </row>
    <row r="82" spans="1:39">
      <c r="A82" s="966">
        <v>45552</v>
      </c>
      <c r="B82" s="992" t="s">
        <v>239</v>
      </c>
      <c r="C82" s="992" t="s">
        <v>208</v>
      </c>
      <c r="D82" s="993" t="s">
        <v>578</v>
      </c>
      <c r="E82" s="1029" t="s">
        <v>282</v>
      </c>
      <c r="F82" s="970">
        <v>9557</v>
      </c>
      <c r="G82" s="970"/>
      <c r="H82" s="970">
        <v>9557</v>
      </c>
      <c r="I82" s="970"/>
      <c r="J82" s="971">
        <f t="shared" si="31"/>
        <v>0</v>
      </c>
      <c r="K82" s="970">
        <v>9557</v>
      </c>
      <c r="L82" s="541">
        <f t="shared" si="32"/>
        <v>0</v>
      </c>
      <c r="M82" s="970">
        <v>9684</v>
      </c>
      <c r="N82" s="970"/>
      <c r="O82" s="541">
        <f t="shared" si="33"/>
        <v>127</v>
      </c>
      <c r="P82" s="541">
        <f t="shared" si="34"/>
        <v>127</v>
      </c>
      <c r="Q82" s="970">
        <v>9684</v>
      </c>
      <c r="R82" s="970"/>
      <c r="S82" s="971">
        <f t="shared" si="23"/>
        <v>0</v>
      </c>
      <c r="T82" s="542">
        <f t="shared" si="35"/>
        <v>127</v>
      </c>
      <c r="U82" s="542"/>
      <c r="V82" s="541">
        <f t="shared" si="24"/>
        <v>127</v>
      </c>
      <c r="W82" s="543">
        <f t="shared" si="25"/>
        <v>0</v>
      </c>
      <c r="X82" s="972" t="s">
        <v>562</v>
      </c>
      <c r="Y82" s="972" t="s">
        <v>554</v>
      </c>
      <c r="Z82" s="972" t="s">
        <v>29</v>
      </c>
      <c r="AA82" s="972">
        <v>2023</v>
      </c>
      <c r="AB82" s="993" t="s">
        <v>578</v>
      </c>
      <c r="AC82" s="973">
        <v>8</v>
      </c>
      <c r="AD82" s="974">
        <f t="shared" si="26"/>
        <v>15.875</v>
      </c>
      <c r="AE82" s="975">
        <v>23.45</v>
      </c>
      <c r="AF82" s="976">
        <f t="shared" si="27"/>
        <v>372.26875000000001</v>
      </c>
      <c r="AG82" s="1030" t="s">
        <v>128</v>
      </c>
      <c r="AH82" s="1007">
        <f t="shared" si="28"/>
        <v>372.26875000000001</v>
      </c>
      <c r="AI82" s="978">
        <f t="shared" si="29"/>
        <v>15.875</v>
      </c>
      <c r="AJ82" s="982">
        <f t="shared" si="30"/>
        <v>127</v>
      </c>
      <c r="AK82" s="1107">
        <v>1518</v>
      </c>
      <c r="AL82" s="1074">
        <v>800</v>
      </c>
      <c r="AM82" s="1073">
        <v>45553</v>
      </c>
    </row>
    <row r="83" spans="1:39">
      <c r="A83" s="966">
        <v>45553</v>
      </c>
      <c r="B83" s="992" t="s">
        <v>239</v>
      </c>
      <c r="C83" s="992" t="s">
        <v>208</v>
      </c>
      <c r="D83" s="993" t="s">
        <v>578</v>
      </c>
      <c r="E83" s="1029" t="s">
        <v>282</v>
      </c>
      <c r="F83" s="970">
        <v>9684</v>
      </c>
      <c r="G83" s="970"/>
      <c r="H83" s="970">
        <v>9684</v>
      </c>
      <c r="I83" s="970"/>
      <c r="J83" s="971">
        <f t="shared" si="31"/>
        <v>0</v>
      </c>
      <c r="K83" s="970">
        <v>9684</v>
      </c>
      <c r="L83" s="541">
        <f t="shared" si="32"/>
        <v>0</v>
      </c>
      <c r="M83" s="970">
        <v>9810</v>
      </c>
      <c r="N83" s="970"/>
      <c r="O83" s="541">
        <f t="shared" si="33"/>
        <v>126</v>
      </c>
      <c r="P83" s="541">
        <f t="shared" si="34"/>
        <v>126</v>
      </c>
      <c r="Q83" s="970">
        <v>9810</v>
      </c>
      <c r="R83" s="970"/>
      <c r="S83" s="971">
        <f t="shared" si="23"/>
        <v>0</v>
      </c>
      <c r="T83" s="542">
        <f t="shared" si="35"/>
        <v>126</v>
      </c>
      <c r="U83" s="542"/>
      <c r="V83" s="541">
        <f t="shared" si="24"/>
        <v>126</v>
      </c>
      <c r="W83" s="543">
        <f t="shared" si="25"/>
        <v>0</v>
      </c>
      <c r="X83" s="972" t="s">
        <v>562</v>
      </c>
      <c r="Y83" s="972" t="s">
        <v>554</v>
      </c>
      <c r="Z83" s="972" t="s">
        <v>29</v>
      </c>
      <c r="AA83" s="972">
        <v>2023</v>
      </c>
      <c r="AB83" s="993" t="s">
        <v>578</v>
      </c>
      <c r="AC83" s="973">
        <v>8</v>
      </c>
      <c r="AD83" s="974">
        <f t="shared" si="26"/>
        <v>15.75</v>
      </c>
      <c r="AE83" s="975">
        <v>23.45</v>
      </c>
      <c r="AF83" s="976">
        <f t="shared" si="27"/>
        <v>369.33749999999998</v>
      </c>
      <c r="AG83" s="1030" t="s">
        <v>128</v>
      </c>
      <c r="AH83" s="1007">
        <f t="shared" si="28"/>
        <v>369.33749999999998</v>
      </c>
      <c r="AI83" s="978">
        <f t="shared" si="29"/>
        <v>15.75</v>
      </c>
      <c r="AJ83" s="982">
        <f t="shared" si="30"/>
        <v>126</v>
      </c>
      <c r="AK83" s="1133"/>
      <c r="AL83" s="1087"/>
      <c r="AM83" s="960"/>
    </row>
    <row r="84" spans="1:39">
      <c r="A84" s="966">
        <v>45554</v>
      </c>
      <c r="B84" s="992" t="s">
        <v>239</v>
      </c>
      <c r="C84" s="992" t="s">
        <v>208</v>
      </c>
      <c r="D84" s="993" t="s">
        <v>578</v>
      </c>
      <c r="E84" s="1029" t="s">
        <v>282</v>
      </c>
      <c r="F84" s="970">
        <v>9810</v>
      </c>
      <c r="G84" s="970"/>
      <c r="H84" s="970">
        <v>9810</v>
      </c>
      <c r="I84" s="970"/>
      <c r="J84" s="971">
        <f t="shared" si="31"/>
        <v>0</v>
      </c>
      <c r="K84" s="970">
        <v>9810</v>
      </c>
      <c r="L84" s="541">
        <f t="shared" si="32"/>
        <v>0</v>
      </c>
      <c r="M84" s="970">
        <v>9936</v>
      </c>
      <c r="N84" s="970"/>
      <c r="O84" s="541">
        <f t="shared" si="33"/>
        <v>126</v>
      </c>
      <c r="P84" s="541">
        <f t="shared" si="34"/>
        <v>126</v>
      </c>
      <c r="Q84" s="970">
        <v>9936</v>
      </c>
      <c r="R84" s="970"/>
      <c r="S84" s="971">
        <f t="shared" si="23"/>
        <v>0</v>
      </c>
      <c r="T84" s="542">
        <f t="shared" si="35"/>
        <v>126</v>
      </c>
      <c r="U84" s="542"/>
      <c r="V84" s="541">
        <f t="shared" si="24"/>
        <v>126</v>
      </c>
      <c r="W84" s="543">
        <f t="shared" si="25"/>
        <v>0</v>
      </c>
      <c r="X84" s="972" t="s">
        <v>562</v>
      </c>
      <c r="Y84" s="972" t="s">
        <v>554</v>
      </c>
      <c r="Z84" s="972" t="s">
        <v>29</v>
      </c>
      <c r="AA84" s="972">
        <v>2023</v>
      </c>
      <c r="AB84" s="993" t="s">
        <v>578</v>
      </c>
      <c r="AC84" s="973">
        <v>8</v>
      </c>
      <c r="AD84" s="974">
        <f t="shared" si="26"/>
        <v>15.75</v>
      </c>
      <c r="AE84" s="975">
        <v>23.45</v>
      </c>
      <c r="AF84" s="976">
        <f t="shared" si="27"/>
        <v>369.33749999999998</v>
      </c>
      <c r="AG84" s="1030" t="s">
        <v>128</v>
      </c>
      <c r="AH84" s="1007">
        <f t="shared" si="28"/>
        <v>369.33749999999998</v>
      </c>
      <c r="AI84" s="978">
        <f t="shared" si="29"/>
        <v>15.75</v>
      </c>
      <c r="AJ84" s="982">
        <f t="shared" si="30"/>
        <v>126</v>
      </c>
      <c r="AK84" s="1132" t="s">
        <v>439</v>
      </c>
      <c r="AL84" s="1088" t="s">
        <v>440</v>
      </c>
      <c r="AM84" s="1086" t="s">
        <v>2</v>
      </c>
    </row>
    <row r="85" spans="1:39">
      <c r="A85" s="966">
        <v>45555</v>
      </c>
      <c r="B85" s="992" t="s">
        <v>239</v>
      </c>
      <c r="C85" s="992" t="s">
        <v>208</v>
      </c>
      <c r="D85" s="993" t="s">
        <v>578</v>
      </c>
      <c r="E85" s="1029" t="s">
        <v>282</v>
      </c>
      <c r="F85" s="970">
        <v>9936</v>
      </c>
      <c r="G85" s="970"/>
      <c r="H85" s="970">
        <v>9936</v>
      </c>
      <c r="I85" s="970"/>
      <c r="J85" s="971">
        <f t="shared" si="31"/>
        <v>0</v>
      </c>
      <c r="K85" s="970">
        <v>9936</v>
      </c>
      <c r="L85" s="541">
        <f t="shared" si="32"/>
        <v>0</v>
      </c>
      <c r="M85" s="970">
        <v>10077</v>
      </c>
      <c r="N85" s="970"/>
      <c r="O85" s="541">
        <f t="shared" si="33"/>
        <v>141</v>
      </c>
      <c r="P85" s="541">
        <f t="shared" si="34"/>
        <v>141</v>
      </c>
      <c r="Q85" s="970">
        <v>10077</v>
      </c>
      <c r="R85" s="970"/>
      <c r="S85" s="971">
        <f t="shared" si="23"/>
        <v>0</v>
      </c>
      <c r="T85" s="542">
        <f t="shared" si="35"/>
        <v>141</v>
      </c>
      <c r="U85" s="542"/>
      <c r="V85" s="541">
        <f t="shared" si="24"/>
        <v>141</v>
      </c>
      <c r="W85" s="543">
        <f t="shared" si="25"/>
        <v>0</v>
      </c>
      <c r="X85" s="972" t="s">
        <v>562</v>
      </c>
      <c r="Y85" s="972" t="s">
        <v>554</v>
      </c>
      <c r="Z85" s="972" t="s">
        <v>29</v>
      </c>
      <c r="AA85" s="972">
        <v>2023</v>
      </c>
      <c r="AB85" s="993" t="s">
        <v>578</v>
      </c>
      <c r="AC85" s="973">
        <v>8</v>
      </c>
      <c r="AD85" s="974">
        <f t="shared" si="26"/>
        <v>17.625</v>
      </c>
      <c r="AE85" s="975">
        <v>23.45</v>
      </c>
      <c r="AF85" s="976">
        <f t="shared" si="27"/>
        <v>413.30624999999998</v>
      </c>
      <c r="AG85" s="1030" t="s">
        <v>128</v>
      </c>
      <c r="AH85" s="1007">
        <f t="shared" si="28"/>
        <v>413.30624999999998</v>
      </c>
      <c r="AI85" s="978">
        <f t="shared" si="29"/>
        <v>17.625</v>
      </c>
      <c r="AJ85" s="982">
        <f t="shared" si="30"/>
        <v>141</v>
      </c>
      <c r="AK85" s="1107">
        <v>830</v>
      </c>
      <c r="AL85" s="1074">
        <v>800</v>
      </c>
      <c r="AM85" s="1073">
        <v>45553</v>
      </c>
    </row>
    <row r="86" spans="1:39">
      <c r="A86" s="966">
        <v>45558</v>
      </c>
      <c r="B86" s="992" t="s">
        <v>239</v>
      </c>
      <c r="C86" s="992" t="s">
        <v>208</v>
      </c>
      <c r="D86" s="993" t="s">
        <v>578</v>
      </c>
      <c r="E86" s="1029" t="s">
        <v>282</v>
      </c>
      <c r="F86" s="970">
        <v>10077</v>
      </c>
      <c r="G86" s="970"/>
      <c r="H86" s="970">
        <v>10077</v>
      </c>
      <c r="I86" s="970"/>
      <c r="J86" s="971">
        <f t="shared" si="31"/>
        <v>0</v>
      </c>
      <c r="K86" s="970">
        <v>10077</v>
      </c>
      <c r="L86" s="541">
        <f t="shared" si="32"/>
        <v>0</v>
      </c>
      <c r="M86" s="970">
        <v>10178</v>
      </c>
      <c r="N86" s="970"/>
      <c r="O86" s="541">
        <f t="shared" si="33"/>
        <v>101</v>
      </c>
      <c r="P86" s="541">
        <f t="shared" si="34"/>
        <v>101</v>
      </c>
      <c r="Q86" s="970">
        <v>10178</v>
      </c>
      <c r="R86" s="970"/>
      <c r="S86" s="971">
        <f t="shared" si="23"/>
        <v>0</v>
      </c>
      <c r="T86" s="542">
        <f t="shared" si="35"/>
        <v>101</v>
      </c>
      <c r="U86" s="542"/>
      <c r="V86" s="541">
        <f t="shared" si="24"/>
        <v>101</v>
      </c>
      <c r="W86" s="543">
        <f t="shared" si="25"/>
        <v>0</v>
      </c>
      <c r="X86" s="972" t="s">
        <v>562</v>
      </c>
      <c r="Y86" s="972" t="s">
        <v>554</v>
      </c>
      <c r="Z86" s="972" t="s">
        <v>29</v>
      </c>
      <c r="AA86" s="972">
        <v>2023</v>
      </c>
      <c r="AB86" s="993" t="s">
        <v>578</v>
      </c>
      <c r="AC86" s="973">
        <v>8</v>
      </c>
      <c r="AD86" s="974">
        <f t="shared" si="26"/>
        <v>12.625</v>
      </c>
      <c r="AE86" s="975">
        <v>23.45</v>
      </c>
      <c r="AF86" s="976">
        <f t="shared" si="27"/>
        <v>296.05624999999998</v>
      </c>
      <c r="AG86" s="1030" t="s">
        <v>128</v>
      </c>
      <c r="AH86" s="1007">
        <f t="shared" si="28"/>
        <v>296.05624999999998</v>
      </c>
      <c r="AI86" s="978">
        <f t="shared" si="29"/>
        <v>12.625</v>
      </c>
      <c r="AJ86" s="982">
        <f t="shared" si="30"/>
        <v>101</v>
      </c>
      <c r="AK86" s="1132" t="s">
        <v>439</v>
      </c>
      <c r="AL86" s="1088" t="s">
        <v>440</v>
      </c>
      <c r="AM86" s="1086" t="s">
        <v>2</v>
      </c>
    </row>
    <row r="87" spans="1:39">
      <c r="A87" s="966">
        <v>45559</v>
      </c>
      <c r="B87" s="992" t="s">
        <v>239</v>
      </c>
      <c r="C87" s="992" t="s">
        <v>208</v>
      </c>
      <c r="D87" s="993" t="s">
        <v>578</v>
      </c>
      <c r="E87" s="1029" t="s">
        <v>282</v>
      </c>
      <c r="F87" s="970">
        <v>10178</v>
      </c>
      <c r="G87" s="970"/>
      <c r="H87" s="970">
        <v>10178</v>
      </c>
      <c r="I87" s="970"/>
      <c r="J87" s="971">
        <f t="shared" si="31"/>
        <v>0</v>
      </c>
      <c r="K87" s="970">
        <v>10178</v>
      </c>
      <c r="L87" s="541">
        <f t="shared" si="32"/>
        <v>0</v>
      </c>
      <c r="M87" s="970">
        <v>10330</v>
      </c>
      <c r="N87" s="970"/>
      <c r="O87" s="541">
        <f t="shared" si="33"/>
        <v>152</v>
      </c>
      <c r="P87" s="541">
        <f t="shared" si="34"/>
        <v>152</v>
      </c>
      <c r="Q87" s="970">
        <v>10330</v>
      </c>
      <c r="R87" s="970"/>
      <c r="S87" s="971">
        <f t="shared" si="23"/>
        <v>0</v>
      </c>
      <c r="T87" s="542">
        <f t="shared" si="35"/>
        <v>152</v>
      </c>
      <c r="U87" s="542"/>
      <c r="V87" s="541">
        <f t="shared" si="24"/>
        <v>152</v>
      </c>
      <c r="W87" s="543">
        <f t="shared" si="25"/>
        <v>0</v>
      </c>
      <c r="X87" s="972" t="s">
        <v>562</v>
      </c>
      <c r="Y87" s="972" t="s">
        <v>554</v>
      </c>
      <c r="Z87" s="972" t="s">
        <v>29</v>
      </c>
      <c r="AA87" s="972">
        <v>2023</v>
      </c>
      <c r="AB87" s="993" t="s">
        <v>578</v>
      </c>
      <c r="AC87" s="973">
        <v>8</v>
      </c>
      <c r="AD87" s="974">
        <f t="shared" si="26"/>
        <v>19</v>
      </c>
      <c r="AE87" s="975">
        <v>23.45</v>
      </c>
      <c r="AF87" s="976">
        <f t="shared" si="27"/>
        <v>445.55</v>
      </c>
      <c r="AG87" s="1030" t="s">
        <v>128</v>
      </c>
      <c r="AH87" s="1007">
        <f t="shared" si="28"/>
        <v>445.55</v>
      </c>
      <c r="AI87" s="978">
        <f t="shared" si="29"/>
        <v>19</v>
      </c>
      <c r="AJ87" s="982">
        <f t="shared" si="30"/>
        <v>152</v>
      </c>
      <c r="AK87" s="1107">
        <v>534</v>
      </c>
      <c r="AL87" s="1074">
        <v>500</v>
      </c>
      <c r="AM87" s="1073">
        <v>45562</v>
      </c>
    </row>
    <row r="88" spans="1:39">
      <c r="A88" s="966">
        <v>45560</v>
      </c>
      <c r="B88" s="992" t="s">
        <v>239</v>
      </c>
      <c r="C88" s="992" t="s">
        <v>208</v>
      </c>
      <c r="D88" s="993" t="s">
        <v>578</v>
      </c>
      <c r="E88" s="1029" t="s">
        <v>282</v>
      </c>
      <c r="F88" s="970">
        <v>10330</v>
      </c>
      <c r="G88" s="970"/>
      <c r="H88" s="970">
        <v>10330</v>
      </c>
      <c r="I88" s="970"/>
      <c r="J88" s="971">
        <f t="shared" si="31"/>
        <v>0</v>
      </c>
      <c r="K88" s="970">
        <v>10330</v>
      </c>
      <c r="L88" s="541">
        <f t="shared" si="32"/>
        <v>0</v>
      </c>
      <c r="M88" s="970">
        <v>10456</v>
      </c>
      <c r="N88" s="970"/>
      <c r="O88" s="541">
        <f t="shared" si="33"/>
        <v>126</v>
      </c>
      <c r="P88" s="541">
        <f t="shared" si="34"/>
        <v>126</v>
      </c>
      <c r="Q88" s="970">
        <v>10456</v>
      </c>
      <c r="R88" s="970"/>
      <c r="S88" s="971">
        <f t="shared" si="23"/>
        <v>0</v>
      </c>
      <c r="T88" s="542">
        <f t="shared" si="35"/>
        <v>126</v>
      </c>
      <c r="U88" s="542"/>
      <c r="V88" s="541">
        <f t="shared" si="24"/>
        <v>126</v>
      </c>
      <c r="W88" s="543">
        <f t="shared" si="25"/>
        <v>0</v>
      </c>
      <c r="X88" s="972" t="s">
        <v>562</v>
      </c>
      <c r="Y88" s="972" t="s">
        <v>554</v>
      </c>
      <c r="Z88" s="972" t="s">
        <v>29</v>
      </c>
      <c r="AA88" s="972">
        <v>2023</v>
      </c>
      <c r="AB88" s="993" t="s">
        <v>578</v>
      </c>
      <c r="AC88" s="973">
        <v>8</v>
      </c>
      <c r="AD88" s="974">
        <f t="shared" si="26"/>
        <v>15.75</v>
      </c>
      <c r="AE88" s="975">
        <v>23.45</v>
      </c>
      <c r="AF88" s="976">
        <f t="shared" si="27"/>
        <v>369.33749999999998</v>
      </c>
      <c r="AG88" s="1030" t="s">
        <v>128</v>
      </c>
      <c r="AH88" s="1007">
        <f t="shared" si="28"/>
        <v>369.33749999999998</v>
      </c>
      <c r="AI88" s="978">
        <f t="shared" si="29"/>
        <v>15.75</v>
      </c>
      <c r="AJ88" s="982">
        <f t="shared" si="30"/>
        <v>126</v>
      </c>
      <c r="AK88" s="1133"/>
      <c r="AL88" s="1087"/>
      <c r="AM88" s="960"/>
    </row>
    <row r="89" spans="1:39">
      <c r="A89" s="966">
        <v>45561</v>
      </c>
      <c r="B89" s="992" t="s">
        <v>239</v>
      </c>
      <c r="C89" s="992" t="s">
        <v>208</v>
      </c>
      <c r="D89" s="993" t="s">
        <v>578</v>
      </c>
      <c r="E89" s="1029" t="s">
        <v>282</v>
      </c>
      <c r="F89" s="970">
        <v>10456</v>
      </c>
      <c r="G89" s="970"/>
      <c r="H89" s="970">
        <v>10456</v>
      </c>
      <c r="I89" s="970"/>
      <c r="J89" s="971">
        <f t="shared" si="31"/>
        <v>0</v>
      </c>
      <c r="K89" s="970">
        <v>10456</v>
      </c>
      <c r="L89" s="541">
        <f t="shared" si="32"/>
        <v>0</v>
      </c>
      <c r="M89" s="970">
        <v>10583</v>
      </c>
      <c r="N89" s="970"/>
      <c r="O89" s="541">
        <f t="shared" si="33"/>
        <v>127</v>
      </c>
      <c r="P89" s="541">
        <f t="shared" si="34"/>
        <v>127</v>
      </c>
      <c r="Q89" s="970">
        <v>10583</v>
      </c>
      <c r="R89" s="970"/>
      <c r="S89" s="971">
        <f t="shared" si="23"/>
        <v>0</v>
      </c>
      <c r="T89" s="542">
        <f t="shared" si="35"/>
        <v>127</v>
      </c>
      <c r="U89" s="542"/>
      <c r="V89" s="541">
        <f t="shared" si="24"/>
        <v>127</v>
      </c>
      <c r="W89" s="543">
        <f t="shared" si="25"/>
        <v>0</v>
      </c>
      <c r="X89" s="972" t="s">
        <v>562</v>
      </c>
      <c r="Y89" s="972" t="s">
        <v>554</v>
      </c>
      <c r="Z89" s="972" t="s">
        <v>29</v>
      </c>
      <c r="AA89" s="972">
        <v>2023</v>
      </c>
      <c r="AB89" s="993" t="s">
        <v>578</v>
      </c>
      <c r="AC89" s="973">
        <v>8</v>
      </c>
      <c r="AD89" s="974">
        <f t="shared" si="26"/>
        <v>15.875</v>
      </c>
      <c r="AE89" s="975">
        <v>23.45</v>
      </c>
      <c r="AF89" s="976">
        <f t="shared" si="27"/>
        <v>372.26875000000001</v>
      </c>
      <c r="AG89" s="1030" t="s">
        <v>128</v>
      </c>
      <c r="AH89" s="1007">
        <f t="shared" si="28"/>
        <v>372.26875000000001</v>
      </c>
      <c r="AI89" s="978">
        <f t="shared" si="29"/>
        <v>15.875</v>
      </c>
      <c r="AJ89" s="982">
        <f t="shared" si="30"/>
        <v>127</v>
      </c>
      <c r="AK89" s="1132" t="s">
        <v>439</v>
      </c>
      <c r="AL89" s="1088" t="s">
        <v>440</v>
      </c>
      <c r="AM89" s="1086" t="s">
        <v>2</v>
      </c>
    </row>
    <row r="90" spans="1:39">
      <c r="A90" s="966">
        <v>45562</v>
      </c>
      <c r="B90" s="992" t="s">
        <v>239</v>
      </c>
      <c r="C90" s="992" t="s">
        <v>208</v>
      </c>
      <c r="D90" s="993" t="s">
        <v>578</v>
      </c>
      <c r="E90" s="1029" t="s">
        <v>282</v>
      </c>
      <c r="F90" s="970">
        <v>10583</v>
      </c>
      <c r="G90" s="970"/>
      <c r="H90" s="970">
        <v>10583</v>
      </c>
      <c r="I90" s="970"/>
      <c r="J90" s="971">
        <f t="shared" si="31"/>
        <v>0</v>
      </c>
      <c r="K90" s="970">
        <v>10583</v>
      </c>
      <c r="L90" s="541">
        <f t="shared" si="32"/>
        <v>0</v>
      </c>
      <c r="M90" s="970">
        <v>10710</v>
      </c>
      <c r="N90" s="970"/>
      <c r="O90" s="541">
        <f t="shared" si="33"/>
        <v>127</v>
      </c>
      <c r="P90" s="541">
        <f t="shared" si="34"/>
        <v>127</v>
      </c>
      <c r="Q90" s="970">
        <v>10710</v>
      </c>
      <c r="R90" s="970"/>
      <c r="S90" s="971">
        <f t="shared" si="23"/>
        <v>0</v>
      </c>
      <c r="T90" s="542">
        <f t="shared" si="35"/>
        <v>127</v>
      </c>
      <c r="U90" s="542"/>
      <c r="V90" s="541">
        <f t="shared" si="24"/>
        <v>127</v>
      </c>
      <c r="W90" s="543">
        <f t="shared" si="25"/>
        <v>0</v>
      </c>
      <c r="X90" s="972" t="s">
        <v>562</v>
      </c>
      <c r="Y90" s="972" t="s">
        <v>554</v>
      </c>
      <c r="Z90" s="972" t="s">
        <v>29</v>
      </c>
      <c r="AA90" s="972">
        <v>2023</v>
      </c>
      <c r="AB90" s="993" t="s">
        <v>578</v>
      </c>
      <c r="AC90" s="973">
        <v>8</v>
      </c>
      <c r="AD90" s="974">
        <f t="shared" si="26"/>
        <v>15.875</v>
      </c>
      <c r="AE90" s="975">
        <v>23.45</v>
      </c>
      <c r="AF90" s="976">
        <f t="shared" si="27"/>
        <v>372.26875000000001</v>
      </c>
      <c r="AG90" s="1030" t="s">
        <v>128</v>
      </c>
      <c r="AH90" s="1007">
        <f t="shared" si="28"/>
        <v>372.26875000000001</v>
      </c>
      <c r="AI90" s="978">
        <f t="shared" si="29"/>
        <v>15.875</v>
      </c>
      <c r="AJ90" s="982">
        <f t="shared" si="30"/>
        <v>127</v>
      </c>
      <c r="AK90" s="1107">
        <v>802</v>
      </c>
      <c r="AL90" s="1074">
        <v>800</v>
      </c>
      <c r="AM90" s="1073">
        <v>45567</v>
      </c>
    </row>
    <row r="91" spans="1:39">
      <c r="A91" s="966">
        <v>45565</v>
      </c>
      <c r="B91" s="992" t="s">
        <v>239</v>
      </c>
      <c r="C91" s="992" t="s">
        <v>208</v>
      </c>
      <c r="D91" s="993" t="s">
        <v>578</v>
      </c>
      <c r="E91" s="1029" t="s">
        <v>282</v>
      </c>
      <c r="F91" s="970">
        <v>10710</v>
      </c>
      <c r="G91" s="970"/>
      <c r="H91" s="970">
        <v>10710</v>
      </c>
      <c r="I91" s="970"/>
      <c r="J91" s="971">
        <f t="shared" si="31"/>
        <v>0</v>
      </c>
      <c r="K91" s="970">
        <v>10710</v>
      </c>
      <c r="L91" s="541">
        <f t="shared" si="32"/>
        <v>0</v>
      </c>
      <c r="M91" s="970">
        <v>10831</v>
      </c>
      <c r="N91" s="970"/>
      <c r="O91" s="541">
        <f t="shared" si="33"/>
        <v>121</v>
      </c>
      <c r="P91" s="541">
        <f t="shared" si="34"/>
        <v>121</v>
      </c>
      <c r="Q91" s="970">
        <v>10831</v>
      </c>
      <c r="R91" s="970"/>
      <c r="S91" s="971">
        <f t="shared" si="23"/>
        <v>0</v>
      </c>
      <c r="T91" s="542">
        <f t="shared" si="35"/>
        <v>121</v>
      </c>
      <c r="U91" s="542"/>
      <c r="V91" s="541">
        <f t="shared" si="24"/>
        <v>121</v>
      </c>
      <c r="W91" s="543">
        <f t="shared" si="25"/>
        <v>0</v>
      </c>
      <c r="X91" s="972" t="s">
        <v>562</v>
      </c>
      <c r="Y91" s="972" t="s">
        <v>554</v>
      </c>
      <c r="Z91" s="972" t="s">
        <v>29</v>
      </c>
      <c r="AA91" s="972">
        <v>2023</v>
      </c>
      <c r="AB91" s="993" t="s">
        <v>578</v>
      </c>
      <c r="AC91" s="973">
        <v>8</v>
      </c>
      <c r="AD91" s="974">
        <f t="shared" si="26"/>
        <v>15.125</v>
      </c>
      <c r="AE91" s="975">
        <v>23.45</v>
      </c>
      <c r="AF91" s="976">
        <f t="shared" si="27"/>
        <v>354.68124999999998</v>
      </c>
      <c r="AG91" s="1030" t="s">
        <v>128</v>
      </c>
      <c r="AH91" s="1007">
        <f t="shared" si="28"/>
        <v>354.68124999999998</v>
      </c>
      <c r="AI91" s="978">
        <f t="shared" si="29"/>
        <v>15.125</v>
      </c>
      <c r="AJ91" s="982">
        <f t="shared" si="30"/>
        <v>121</v>
      </c>
      <c r="AK91" s="1133"/>
      <c r="AL91" s="1087"/>
      <c r="AM91" s="960"/>
    </row>
    <row r="92" spans="1:39">
      <c r="A92" s="966">
        <v>45567</v>
      </c>
      <c r="B92" s="992" t="s">
        <v>239</v>
      </c>
      <c r="C92" s="992" t="s">
        <v>208</v>
      </c>
      <c r="D92" s="993" t="s">
        <v>578</v>
      </c>
      <c r="E92" s="1029" t="s">
        <v>282</v>
      </c>
      <c r="F92" s="970">
        <v>10831</v>
      </c>
      <c r="G92" s="970"/>
      <c r="H92" s="970">
        <v>10831</v>
      </c>
      <c r="I92" s="970"/>
      <c r="J92" s="971">
        <f t="shared" si="31"/>
        <v>0</v>
      </c>
      <c r="K92" s="970">
        <v>10831</v>
      </c>
      <c r="L92" s="541">
        <f t="shared" si="32"/>
        <v>0</v>
      </c>
      <c r="M92" s="970">
        <v>10958</v>
      </c>
      <c r="N92" s="970"/>
      <c r="O92" s="541">
        <f t="shared" si="33"/>
        <v>127</v>
      </c>
      <c r="P92" s="541">
        <f t="shared" si="34"/>
        <v>127</v>
      </c>
      <c r="Q92" s="970">
        <v>10958</v>
      </c>
      <c r="R92" s="970"/>
      <c r="S92" s="971">
        <f t="shared" si="23"/>
        <v>0</v>
      </c>
      <c r="T92" s="542">
        <f t="shared" si="35"/>
        <v>127</v>
      </c>
      <c r="U92" s="542"/>
      <c r="V92" s="541">
        <f t="shared" si="24"/>
        <v>127</v>
      </c>
      <c r="W92" s="543">
        <f t="shared" si="25"/>
        <v>0</v>
      </c>
      <c r="X92" s="972" t="s">
        <v>562</v>
      </c>
      <c r="Y92" s="972" t="s">
        <v>554</v>
      </c>
      <c r="Z92" s="972" t="s">
        <v>29</v>
      </c>
      <c r="AA92" s="972">
        <v>2023</v>
      </c>
      <c r="AB92" s="993" t="s">
        <v>578</v>
      </c>
      <c r="AC92" s="973">
        <v>8</v>
      </c>
      <c r="AD92" s="974">
        <f t="shared" si="26"/>
        <v>15.875</v>
      </c>
      <c r="AE92" s="975">
        <v>23.45</v>
      </c>
      <c r="AF92" s="976">
        <f t="shared" si="27"/>
        <v>372.26875000000001</v>
      </c>
      <c r="AG92" s="1030" t="s">
        <v>128</v>
      </c>
      <c r="AH92" s="1007">
        <f t="shared" si="28"/>
        <v>372.26875000000001</v>
      </c>
      <c r="AI92" s="978">
        <f t="shared" si="29"/>
        <v>15.875</v>
      </c>
      <c r="AJ92" s="982">
        <f t="shared" si="30"/>
        <v>127</v>
      </c>
      <c r="AK92" s="1133"/>
      <c r="AL92" s="1087"/>
      <c r="AM92" s="960"/>
    </row>
    <row r="93" spans="1:39">
      <c r="A93" s="966">
        <v>45568</v>
      </c>
      <c r="B93" s="992" t="s">
        <v>239</v>
      </c>
      <c r="C93" s="992" t="s">
        <v>208</v>
      </c>
      <c r="D93" s="993" t="s">
        <v>578</v>
      </c>
      <c r="E93" s="1029" t="s">
        <v>282</v>
      </c>
      <c r="F93" s="970">
        <v>10958</v>
      </c>
      <c r="G93" s="970"/>
      <c r="H93" s="970">
        <v>10958</v>
      </c>
      <c r="I93" s="970"/>
      <c r="J93" s="971">
        <f t="shared" si="31"/>
        <v>0</v>
      </c>
      <c r="K93" s="970">
        <v>10958</v>
      </c>
      <c r="L93" s="541">
        <f t="shared" si="32"/>
        <v>0</v>
      </c>
      <c r="M93" s="970">
        <v>11085</v>
      </c>
      <c r="N93" s="970"/>
      <c r="O93" s="541">
        <f t="shared" si="33"/>
        <v>127</v>
      </c>
      <c r="P93" s="541">
        <f t="shared" si="34"/>
        <v>127</v>
      </c>
      <c r="Q93" s="970">
        <v>11085</v>
      </c>
      <c r="R93" s="970"/>
      <c r="S93" s="971">
        <f t="shared" si="23"/>
        <v>0</v>
      </c>
      <c r="T93" s="542">
        <f t="shared" si="35"/>
        <v>127</v>
      </c>
      <c r="U93" s="542"/>
      <c r="V93" s="541">
        <f t="shared" si="24"/>
        <v>127</v>
      </c>
      <c r="W93" s="543">
        <f t="shared" si="25"/>
        <v>0</v>
      </c>
      <c r="X93" s="972" t="s">
        <v>562</v>
      </c>
      <c r="Y93" s="972" t="s">
        <v>554</v>
      </c>
      <c r="Z93" s="972" t="s">
        <v>29</v>
      </c>
      <c r="AA93" s="972">
        <v>2023</v>
      </c>
      <c r="AB93" s="993" t="s">
        <v>578</v>
      </c>
      <c r="AC93" s="973">
        <v>8</v>
      </c>
      <c r="AD93" s="974">
        <f t="shared" si="26"/>
        <v>15.875</v>
      </c>
      <c r="AE93" s="975">
        <v>23.45</v>
      </c>
      <c r="AF93" s="976">
        <f t="shared" si="27"/>
        <v>372.26875000000001</v>
      </c>
      <c r="AG93" s="1030" t="s">
        <v>128</v>
      </c>
      <c r="AH93" s="1007">
        <f t="shared" si="28"/>
        <v>372.26875000000001</v>
      </c>
      <c r="AI93" s="978">
        <f t="shared" si="29"/>
        <v>15.875</v>
      </c>
      <c r="AJ93" s="982">
        <f t="shared" si="30"/>
        <v>127</v>
      </c>
      <c r="AK93" s="1132" t="s">
        <v>439</v>
      </c>
      <c r="AL93" s="1088" t="s">
        <v>440</v>
      </c>
      <c r="AM93" s="1086" t="s">
        <v>2</v>
      </c>
    </row>
    <row r="94" spans="1:39">
      <c r="A94" s="966">
        <v>45569</v>
      </c>
      <c r="B94" s="992" t="s">
        <v>239</v>
      </c>
      <c r="C94" s="992" t="s">
        <v>208</v>
      </c>
      <c r="D94" s="993" t="s">
        <v>578</v>
      </c>
      <c r="E94" s="1029" t="s">
        <v>282</v>
      </c>
      <c r="F94" s="970">
        <v>11085</v>
      </c>
      <c r="G94" s="970"/>
      <c r="H94" s="970">
        <v>11085</v>
      </c>
      <c r="I94" s="970"/>
      <c r="J94" s="971">
        <f t="shared" si="31"/>
        <v>0</v>
      </c>
      <c r="K94" s="970">
        <v>11085</v>
      </c>
      <c r="L94" s="541">
        <f t="shared" si="32"/>
        <v>0</v>
      </c>
      <c r="M94" s="970">
        <v>11212</v>
      </c>
      <c r="N94" s="970"/>
      <c r="O94" s="541">
        <f t="shared" si="33"/>
        <v>127</v>
      </c>
      <c r="P94" s="541">
        <f t="shared" si="34"/>
        <v>127</v>
      </c>
      <c r="Q94" s="970">
        <v>11212</v>
      </c>
      <c r="R94" s="970"/>
      <c r="S94" s="971">
        <f t="shared" si="23"/>
        <v>0</v>
      </c>
      <c r="T94" s="542">
        <f t="shared" si="35"/>
        <v>127</v>
      </c>
      <c r="U94" s="542"/>
      <c r="V94" s="541">
        <f t="shared" si="24"/>
        <v>127</v>
      </c>
      <c r="W94" s="543">
        <f t="shared" si="25"/>
        <v>0</v>
      </c>
      <c r="X94" s="972" t="s">
        <v>562</v>
      </c>
      <c r="Y94" s="972" t="s">
        <v>554</v>
      </c>
      <c r="Z94" s="972" t="s">
        <v>29</v>
      </c>
      <c r="AA94" s="972">
        <v>2023</v>
      </c>
      <c r="AB94" s="993" t="s">
        <v>578</v>
      </c>
      <c r="AC94" s="973">
        <v>8</v>
      </c>
      <c r="AD94" s="974">
        <f t="shared" si="26"/>
        <v>15.875</v>
      </c>
      <c r="AE94" s="975">
        <v>23.45</v>
      </c>
      <c r="AF94" s="976">
        <f t="shared" si="27"/>
        <v>372.26875000000001</v>
      </c>
      <c r="AG94" s="1030" t="s">
        <v>128</v>
      </c>
      <c r="AH94" s="1007">
        <f t="shared" si="28"/>
        <v>372.26875000000001</v>
      </c>
      <c r="AI94" s="978">
        <f t="shared" si="29"/>
        <v>15.875</v>
      </c>
      <c r="AJ94" s="982">
        <f t="shared" si="30"/>
        <v>127</v>
      </c>
      <c r="AK94" s="1107">
        <v>833</v>
      </c>
      <c r="AL94" s="1074">
        <v>800</v>
      </c>
      <c r="AM94" s="1073">
        <v>45573</v>
      </c>
    </row>
    <row r="95" spans="1:39">
      <c r="A95" s="966">
        <v>45572</v>
      </c>
      <c r="B95" s="992" t="s">
        <v>239</v>
      </c>
      <c r="C95" s="992" t="s">
        <v>208</v>
      </c>
      <c r="D95" s="993" t="s">
        <v>578</v>
      </c>
      <c r="E95" s="1029" t="s">
        <v>282</v>
      </c>
      <c r="F95" s="970">
        <v>11212</v>
      </c>
      <c r="G95" s="970"/>
      <c r="H95" s="970">
        <v>11212</v>
      </c>
      <c r="I95" s="970"/>
      <c r="J95" s="971">
        <f t="shared" si="31"/>
        <v>0</v>
      </c>
      <c r="K95" s="970">
        <v>11212</v>
      </c>
      <c r="L95" s="541">
        <f t="shared" si="32"/>
        <v>0</v>
      </c>
      <c r="M95" s="970">
        <v>11332</v>
      </c>
      <c r="N95" s="970"/>
      <c r="O95" s="541">
        <f t="shared" si="33"/>
        <v>120</v>
      </c>
      <c r="P95" s="541">
        <f t="shared" si="34"/>
        <v>120</v>
      </c>
      <c r="Q95" s="970">
        <v>11332</v>
      </c>
      <c r="R95" s="970"/>
      <c r="S95" s="971">
        <f t="shared" si="23"/>
        <v>0</v>
      </c>
      <c r="T95" s="542">
        <f t="shared" si="35"/>
        <v>120</v>
      </c>
      <c r="U95" s="542"/>
      <c r="V95" s="541">
        <f t="shared" si="24"/>
        <v>120</v>
      </c>
      <c r="W95" s="543">
        <f t="shared" si="25"/>
        <v>0</v>
      </c>
      <c r="X95" s="972" t="s">
        <v>562</v>
      </c>
      <c r="Y95" s="972" t="s">
        <v>554</v>
      </c>
      <c r="Z95" s="972" t="s">
        <v>29</v>
      </c>
      <c r="AA95" s="972">
        <v>2023</v>
      </c>
      <c r="AB95" s="993" t="s">
        <v>578</v>
      </c>
      <c r="AC95" s="973">
        <v>8</v>
      </c>
      <c r="AD95" s="974">
        <f t="shared" si="26"/>
        <v>15</v>
      </c>
      <c r="AE95" s="975">
        <v>23.45</v>
      </c>
      <c r="AF95" s="976">
        <f t="shared" si="27"/>
        <v>351.75</v>
      </c>
      <c r="AG95" s="1030" t="s">
        <v>128</v>
      </c>
      <c r="AH95" s="1007">
        <f t="shared" si="28"/>
        <v>351.75</v>
      </c>
      <c r="AI95" s="978">
        <f t="shared" si="29"/>
        <v>15</v>
      </c>
      <c r="AJ95" s="982">
        <f t="shared" si="30"/>
        <v>120</v>
      </c>
      <c r="AK95" s="1133"/>
      <c r="AL95" s="1087"/>
      <c r="AM95" s="960"/>
    </row>
    <row r="96" spans="1:39">
      <c r="A96" s="966">
        <v>45573</v>
      </c>
      <c r="B96" s="992" t="s">
        <v>239</v>
      </c>
      <c r="C96" s="992" t="s">
        <v>208</v>
      </c>
      <c r="D96" s="993" t="s">
        <v>578</v>
      </c>
      <c r="E96" s="1029" t="s">
        <v>282</v>
      </c>
      <c r="F96" s="970">
        <v>11332</v>
      </c>
      <c r="G96" s="970"/>
      <c r="H96" s="970">
        <v>11332</v>
      </c>
      <c r="I96" s="970"/>
      <c r="J96" s="971">
        <f t="shared" si="31"/>
        <v>0</v>
      </c>
      <c r="K96" s="970">
        <v>11332</v>
      </c>
      <c r="L96" s="541">
        <f t="shared" si="32"/>
        <v>0</v>
      </c>
      <c r="M96" s="970">
        <v>11459</v>
      </c>
      <c r="N96" s="970"/>
      <c r="O96" s="541">
        <f t="shared" si="33"/>
        <v>127</v>
      </c>
      <c r="P96" s="541">
        <f t="shared" si="34"/>
        <v>127</v>
      </c>
      <c r="Q96" s="970">
        <v>11459</v>
      </c>
      <c r="R96" s="970"/>
      <c r="S96" s="971">
        <f t="shared" si="23"/>
        <v>0</v>
      </c>
      <c r="T96" s="542">
        <f t="shared" si="35"/>
        <v>127</v>
      </c>
      <c r="U96" s="542"/>
      <c r="V96" s="541">
        <f t="shared" si="24"/>
        <v>127</v>
      </c>
      <c r="W96" s="543">
        <f t="shared" si="25"/>
        <v>0</v>
      </c>
      <c r="X96" s="972" t="s">
        <v>562</v>
      </c>
      <c r="Y96" s="972" t="s">
        <v>554</v>
      </c>
      <c r="Z96" s="972" t="s">
        <v>29</v>
      </c>
      <c r="AA96" s="972">
        <v>2023</v>
      </c>
      <c r="AB96" s="993" t="s">
        <v>578</v>
      </c>
      <c r="AC96" s="973">
        <v>8</v>
      </c>
      <c r="AD96" s="974">
        <f t="shared" si="26"/>
        <v>15.875</v>
      </c>
      <c r="AE96" s="975">
        <v>23.45</v>
      </c>
      <c r="AF96" s="976">
        <f t="shared" si="27"/>
        <v>372.26875000000001</v>
      </c>
      <c r="AG96" s="1030" t="s">
        <v>128</v>
      </c>
      <c r="AH96" s="1007">
        <f t="shared" si="28"/>
        <v>372.26875000000001</v>
      </c>
      <c r="AI96" s="978">
        <f t="shared" si="29"/>
        <v>15.875</v>
      </c>
      <c r="AJ96" s="982">
        <f t="shared" si="30"/>
        <v>127</v>
      </c>
      <c r="AK96" s="1133"/>
      <c r="AL96" s="1087"/>
      <c r="AM96" s="960"/>
    </row>
    <row r="97" spans="1:39">
      <c r="A97" s="966">
        <v>45574</v>
      </c>
      <c r="B97" s="992" t="s">
        <v>239</v>
      </c>
      <c r="C97" s="992" t="s">
        <v>208</v>
      </c>
      <c r="D97" s="993" t="s">
        <v>578</v>
      </c>
      <c r="E97" s="1029" t="s">
        <v>282</v>
      </c>
      <c r="F97" s="970">
        <v>11459</v>
      </c>
      <c r="G97" s="970"/>
      <c r="H97" s="970">
        <v>11459</v>
      </c>
      <c r="I97" s="970"/>
      <c r="J97" s="971">
        <f t="shared" si="31"/>
        <v>0</v>
      </c>
      <c r="K97" s="970">
        <v>11459</v>
      </c>
      <c r="L97" s="541">
        <f t="shared" si="32"/>
        <v>0</v>
      </c>
      <c r="M97" s="970">
        <v>11591</v>
      </c>
      <c r="N97" s="970"/>
      <c r="O97" s="541">
        <f t="shared" si="33"/>
        <v>132</v>
      </c>
      <c r="P97" s="541">
        <f t="shared" si="34"/>
        <v>132</v>
      </c>
      <c r="Q97" s="970">
        <v>11591</v>
      </c>
      <c r="R97" s="970"/>
      <c r="S97" s="971">
        <f t="shared" si="23"/>
        <v>0</v>
      </c>
      <c r="T97" s="542">
        <f t="shared" si="35"/>
        <v>132</v>
      </c>
      <c r="U97" s="542"/>
      <c r="V97" s="541">
        <f t="shared" si="24"/>
        <v>132</v>
      </c>
      <c r="W97" s="543">
        <f t="shared" si="25"/>
        <v>0</v>
      </c>
      <c r="X97" s="972" t="s">
        <v>562</v>
      </c>
      <c r="Y97" s="972" t="s">
        <v>554</v>
      </c>
      <c r="Z97" s="972" t="s">
        <v>29</v>
      </c>
      <c r="AA97" s="972">
        <v>2023</v>
      </c>
      <c r="AB97" s="993" t="s">
        <v>578</v>
      </c>
      <c r="AC97" s="973">
        <v>8</v>
      </c>
      <c r="AD97" s="974">
        <f t="shared" si="26"/>
        <v>16.5</v>
      </c>
      <c r="AE97" s="975">
        <v>23.45</v>
      </c>
      <c r="AF97" s="976">
        <f t="shared" si="27"/>
        <v>386.92500000000001</v>
      </c>
      <c r="AG97" s="1030" t="s">
        <v>128</v>
      </c>
      <c r="AH97" s="1007">
        <f t="shared" si="28"/>
        <v>386.92500000000001</v>
      </c>
      <c r="AI97" s="978">
        <f t="shared" si="29"/>
        <v>16.5</v>
      </c>
      <c r="AJ97" s="982">
        <f t="shared" si="30"/>
        <v>132</v>
      </c>
      <c r="AK97" s="1132" t="s">
        <v>439</v>
      </c>
      <c r="AL97" s="1088" t="s">
        <v>440</v>
      </c>
      <c r="AM97" s="1086" t="s">
        <v>2</v>
      </c>
    </row>
    <row r="98" spans="1:39">
      <c r="A98" s="966">
        <v>45575</v>
      </c>
      <c r="B98" s="992" t="s">
        <v>239</v>
      </c>
      <c r="C98" s="992" t="s">
        <v>208</v>
      </c>
      <c r="D98" s="993" t="s">
        <v>578</v>
      </c>
      <c r="E98" s="1029" t="s">
        <v>282</v>
      </c>
      <c r="F98" s="970">
        <v>11591</v>
      </c>
      <c r="G98" s="970"/>
      <c r="H98" s="970">
        <v>11591</v>
      </c>
      <c r="I98" s="970"/>
      <c r="J98" s="971">
        <f t="shared" si="31"/>
        <v>0</v>
      </c>
      <c r="K98" s="970">
        <v>11591</v>
      </c>
      <c r="L98" s="541">
        <f t="shared" si="32"/>
        <v>0</v>
      </c>
      <c r="M98" s="970">
        <v>11724</v>
      </c>
      <c r="N98" s="970"/>
      <c r="O98" s="541">
        <f t="shared" si="33"/>
        <v>133</v>
      </c>
      <c r="P98" s="541">
        <f t="shared" si="34"/>
        <v>133</v>
      </c>
      <c r="Q98" s="970">
        <v>11724</v>
      </c>
      <c r="R98" s="970"/>
      <c r="S98" s="971">
        <f t="shared" si="23"/>
        <v>0</v>
      </c>
      <c r="T98" s="542">
        <f t="shared" si="35"/>
        <v>133</v>
      </c>
      <c r="U98" s="542"/>
      <c r="V98" s="541">
        <f t="shared" si="24"/>
        <v>133</v>
      </c>
      <c r="W98" s="543">
        <f t="shared" si="25"/>
        <v>0</v>
      </c>
      <c r="X98" s="972" t="s">
        <v>562</v>
      </c>
      <c r="Y98" s="972" t="s">
        <v>554</v>
      </c>
      <c r="Z98" s="972" t="s">
        <v>29</v>
      </c>
      <c r="AA98" s="972">
        <v>2023</v>
      </c>
      <c r="AB98" s="993" t="s">
        <v>578</v>
      </c>
      <c r="AC98" s="973">
        <v>8</v>
      </c>
      <c r="AD98" s="974">
        <f t="shared" si="26"/>
        <v>16.625</v>
      </c>
      <c r="AE98" s="975">
        <v>23.45</v>
      </c>
      <c r="AF98" s="976">
        <f t="shared" si="27"/>
        <v>389.85624999999999</v>
      </c>
      <c r="AG98" s="1030" t="s">
        <v>128</v>
      </c>
      <c r="AH98" s="1007">
        <f t="shared" si="28"/>
        <v>389.85624999999999</v>
      </c>
      <c r="AI98" s="978">
        <f t="shared" si="29"/>
        <v>16.625</v>
      </c>
      <c r="AJ98" s="982">
        <f t="shared" si="30"/>
        <v>133</v>
      </c>
      <c r="AK98" s="1107">
        <v>849</v>
      </c>
      <c r="AL98" s="1074">
        <v>800</v>
      </c>
      <c r="AM98" s="1073">
        <v>45580</v>
      </c>
    </row>
    <row r="99" spans="1:39">
      <c r="A99" s="966">
        <v>45577</v>
      </c>
      <c r="B99" s="992" t="s">
        <v>558</v>
      </c>
      <c r="C99" s="992" t="s">
        <v>427</v>
      </c>
      <c r="D99" s="993" t="s">
        <v>579</v>
      </c>
      <c r="E99" s="1029" t="s">
        <v>282</v>
      </c>
      <c r="F99" s="970">
        <v>11724</v>
      </c>
      <c r="G99" s="970"/>
      <c r="H99" s="970">
        <v>11724</v>
      </c>
      <c r="I99" s="970"/>
      <c r="J99" s="971">
        <f t="shared" si="31"/>
        <v>0</v>
      </c>
      <c r="K99" s="970">
        <v>11724</v>
      </c>
      <c r="L99" s="541">
        <f t="shared" si="32"/>
        <v>0</v>
      </c>
      <c r="M99" s="970">
        <v>11811</v>
      </c>
      <c r="N99" s="970"/>
      <c r="O99" s="541">
        <f t="shared" si="33"/>
        <v>87</v>
      </c>
      <c r="P99" s="541">
        <f t="shared" si="34"/>
        <v>87</v>
      </c>
      <c r="Q99" s="970">
        <v>11811</v>
      </c>
      <c r="R99" s="970"/>
      <c r="S99" s="971">
        <f t="shared" si="23"/>
        <v>0</v>
      </c>
      <c r="T99" s="542">
        <f t="shared" si="35"/>
        <v>87</v>
      </c>
      <c r="U99" s="542"/>
      <c r="V99" s="541">
        <f t="shared" si="24"/>
        <v>87</v>
      </c>
      <c r="W99" s="543">
        <f t="shared" si="25"/>
        <v>0</v>
      </c>
      <c r="X99" s="972" t="s">
        <v>562</v>
      </c>
      <c r="Y99" s="972" t="s">
        <v>554</v>
      </c>
      <c r="Z99" s="972" t="s">
        <v>29</v>
      </c>
      <c r="AA99" s="972">
        <v>2023</v>
      </c>
      <c r="AB99" s="993" t="s">
        <v>579</v>
      </c>
      <c r="AC99" s="973">
        <v>8</v>
      </c>
      <c r="AD99" s="974">
        <f t="shared" si="26"/>
        <v>10.875</v>
      </c>
      <c r="AE99" s="975">
        <v>23.45</v>
      </c>
      <c r="AF99" s="976">
        <f t="shared" si="27"/>
        <v>255.01874999999998</v>
      </c>
      <c r="AG99" s="1030" t="s">
        <v>128</v>
      </c>
      <c r="AH99" s="1007">
        <f t="shared" si="28"/>
        <v>255.01874999999998</v>
      </c>
      <c r="AI99" s="978">
        <f t="shared" si="29"/>
        <v>10.875</v>
      </c>
      <c r="AJ99" s="982">
        <f t="shared" si="30"/>
        <v>87</v>
      </c>
      <c r="AK99" s="1133"/>
      <c r="AL99" s="1087"/>
      <c r="AM99" s="960"/>
    </row>
    <row r="100" spans="1:39">
      <c r="A100" s="966">
        <v>45579</v>
      </c>
      <c r="B100" s="992" t="s">
        <v>239</v>
      </c>
      <c r="C100" s="992" t="s">
        <v>208</v>
      </c>
      <c r="D100" s="993" t="s">
        <v>578</v>
      </c>
      <c r="E100" s="1029" t="s">
        <v>282</v>
      </c>
      <c r="F100" s="970">
        <v>11811</v>
      </c>
      <c r="G100" s="970"/>
      <c r="H100" s="970">
        <v>11811</v>
      </c>
      <c r="I100" s="970"/>
      <c r="J100" s="971">
        <f t="shared" si="31"/>
        <v>0</v>
      </c>
      <c r="K100" s="970">
        <v>11811</v>
      </c>
      <c r="L100" s="541">
        <f t="shared" si="32"/>
        <v>0</v>
      </c>
      <c r="M100" s="970">
        <v>11938</v>
      </c>
      <c r="N100" s="970"/>
      <c r="O100" s="541">
        <f t="shared" si="33"/>
        <v>127</v>
      </c>
      <c r="P100" s="541">
        <f t="shared" si="34"/>
        <v>127</v>
      </c>
      <c r="Q100" s="970">
        <v>11938</v>
      </c>
      <c r="R100" s="970"/>
      <c r="S100" s="971">
        <f t="shared" si="23"/>
        <v>0</v>
      </c>
      <c r="T100" s="542">
        <f t="shared" si="35"/>
        <v>127</v>
      </c>
      <c r="U100" s="542"/>
      <c r="V100" s="541">
        <f t="shared" si="24"/>
        <v>127</v>
      </c>
      <c r="W100" s="543">
        <f t="shared" si="25"/>
        <v>0</v>
      </c>
      <c r="X100" s="972" t="s">
        <v>562</v>
      </c>
      <c r="Y100" s="972" t="s">
        <v>554</v>
      </c>
      <c r="Z100" s="972" t="s">
        <v>29</v>
      </c>
      <c r="AA100" s="972">
        <v>2023</v>
      </c>
      <c r="AB100" s="993" t="s">
        <v>578</v>
      </c>
      <c r="AC100" s="973">
        <v>8</v>
      </c>
      <c r="AD100" s="974">
        <f t="shared" si="26"/>
        <v>15.875</v>
      </c>
      <c r="AE100" s="975">
        <v>23.45</v>
      </c>
      <c r="AF100" s="976">
        <f t="shared" si="27"/>
        <v>372.26875000000001</v>
      </c>
      <c r="AG100" s="1030" t="s">
        <v>128</v>
      </c>
      <c r="AH100" s="1007">
        <f t="shared" si="28"/>
        <v>372.26875000000001</v>
      </c>
      <c r="AI100" s="978">
        <f t="shared" si="29"/>
        <v>15.875</v>
      </c>
      <c r="AJ100" s="982">
        <f t="shared" si="30"/>
        <v>127</v>
      </c>
      <c r="AK100" s="1133"/>
      <c r="AL100" s="1087"/>
      <c r="AM100" s="960"/>
    </row>
    <row r="101" spans="1:39">
      <c r="A101" s="999">
        <v>45582</v>
      </c>
      <c r="B101" s="164" t="s">
        <v>558</v>
      </c>
      <c r="C101" s="164" t="s">
        <v>427</v>
      </c>
      <c r="D101" s="162" t="s">
        <v>579</v>
      </c>
      <c r="E101" s="1029" t="s">
        <v>282</v>
      </c>
      <c r="F101" s="1000">
        <v>11938</v>
      </c>
      <c r="G101" s="1000"/>
      <c r="H101" s="1000">
        <v>11938</v>
      </c>
      <c r="I101" s="1000"/>
      <c r="J101" s="971">
        <f t="shared" si="31"/>
        <v>0</v>
      </c>
      <c r="K101" s="1000">
        <v>11938</v>
      </c>
      <c r="L101" s="541">
        <f t="shared" si="32"/>
        <v>0</v>
      </c>
      <c r="M101" s="1000">
        <v>12060</v>
      </c>
      <c r="N101" s="1000"/>
      <c r="O101" s="541">
        <f t="shared" si="33"/>
        <v>122</v>
      </c>
      <c r="P101" s="541">
        <f t="shared" si="34"/>
        <v>122</v>
      </c>
      <c r="Q101" s="1000">
        <v>12060</v>
      </c>
      <c r="R101" s="1000"/>
      <c r="S101" s="971">
        <f t="shared" si="23"/>
        <v>0</v>
      </c>
      <c r="T101" s="542">
        <f t="shared" si="35"/>
        <v>122</v>
      </c>
      <c r="U101" s="542"/>
      <c r="V101" s="541">
        <f t="shared" si="24"/>
        <v>122</v>
      </c>
      <c r="W101" s="543">
        <f t="shared" si="25"/>
        <v>0</v>
      </c>
      <c r="X101" s="972" t="s">
        <v>562</v>
      </c>
      <c r="Y101" s="972" t="s">
        <v>554</v>
      </c>
      <c r="Z101" s="972" t="s">
        <v>29</v>
      </c>
      <c r="AA101" s="972">
        <v>2023</v>
      </c>
      <c r="AB101" s="162" t="s">
        <v>579</v>
      </c>
      <c r="AC101" s="973">
        <v>8</v>
      </c>
      <c r="AD101" s="974">
        <f t="shared" si="26"/>
        <v>15.25</v>
      </c>
      <c r="AE101" s="975">
        <v>23.45</v>
      </c>
      <c r="AF101" s="976">
        <f t="shared" si="27"/>
        <v>357.61250000000001</v>
      </c>
      <c r="AG101" s="1030" t="s">
        <v>128</v>
      </c>
      <c r="AH101" s="1007">
        <f t="shared" si="28"/>
        <v>357.61250000000001</v>
      </c>
      <c r="AI101" s="978">
        <f t="shared" si="29"/>
        <v>15.25</v>
      </c>
      <c r="AJ101" s="982">
        <f t="shared" si="30"/>
        <v>122</v>
      </c>
      <c r="AK101" s="1132" t="s">
        <v>439</v>
      </c>
      <c r="AL101" s="1088" t="s">
        <v>440</v>
      </c>
      <c r="AM101" s="1086" t="s">
        <v>2</v>
      </c>
    </row>
    <row r="102" spans="1:39">
      <c r="A102" s="999">
        <v>45588</v>
      </c>
      <c r="B102" s="164" t="s">
        <v>498</v>
      </c>
      <c r="C102" s="164" t="s">
        <v>208</v>
      </c>
      <c r="D102" s="162" t="s">
        <v>578</v>
      </c>
      <c r="E102" s="1029" t="s">
        <v>282</v>
      </c>
      <c r="F102" s="1000">
        <v>12060</v>
      </c>
      <c r="G102" s="1000"/>
      <c r="H102" s="1000">
        <v>12060</v>
      </c>
      <c r="I102" s="1000"/>
      <c r="J102" s="971">
        <f t="shared" si="31"/>
        <v>0</v>
      </c>
      <c r="K102" s="1000">
        <v>12060</v>
      </c>
      <c r="L102" s="541">
        <f t="shared" si="32"/>
        <v>0</v>
      </c>
      <c r="M102" s="1000">
        <v>12187</v>
      </c>
      <c r="N102" s="1000"/>
      <c r="O102" s="541">
        <f t="shared" si="33"/>
        <v>127</v>
      </c>
      <c r="P102" s="541">
        <f t="shared" si="34"/>
        <v>127</v>
      </c>
      <c r="Q102" s="1000">
        <v>12187</v>
      </c>
      <c r="R102" s="1000"/>
      <c r="S102" s="971">
        <f t="shared" si="23"/>
        <v>0</v>
      </c>
      <c r="T102" s="542">
        <f t="shared" si="35"/>
        <v>127</v>
      </c>
      <c r="U102" s="542"/>
      <c r="V102" s="541">
        <f t="shared" si="24"/>
        <v>127</v>
      </c>
      <c r="W102" s="543">
        <f t="shared" si="25"/>
        <v>0</v>
      </c>
      <c r="X102" s="972" t="s">
        <v>562</v>
      </c>
      <c r="Y102" s="972" t="s">
        <v>554</v>
      </c>
      <c r="Z102" s="972" t="s">
        <v>29</v>
      </c>
      <c r="AA102" s="972">
        <v>2023</v>
      </c>
      <c r="AB102" s="162" t="s">
        <v>578</v>
      </c>
      <c r="AC102" s="973">
        <v>8</v>
      </c>
      <c r="AD102" s="974">
        <f t="shared" si="26"/>
        <v>15.875</v>
      </c>
      <c r="AE102" s="975">
        <v>23.45</v>
      </c>
      <c r="AF102" s="976">
        <f t="shared" si="27"/>
        <v>372.26875000000001</v>
      </c>
      <c r="AG102" s="1030" t="s">
        <v>128</v>
      </c>
      <c r="AH102" s="1007">
        <f t="shared" si="28"/>
        <v>372.26875000000001</v>
      </c>
      <c r="AI102" s="978">
        <f t="shared" si="29"/>
        <v>15.875</v>
      </c>
      <c r="AJ102" s="982">
        <f t="shared" si="30"/>
        <v>127</v>
      </c>
      <c r="AK102" s="1107">
        <v>768</v>
      </c>
      <c r="AL102" s="1067">
        <v>800</v>
      </c>
      <c r="AM102" s="1073">
        <v>45588</v>
      </c>
    </row>
    <row r="103" spans="1:39">
      <c r="A103" s="999">
        <v>45589</v>
      </c>
      <c r="B103" s="164" t="s">
        <v>239</v>
      </c>
      <c r="C103" s="164" t="s">
        <v>208</v>
      </c>
      <c r="D103" s="162" t="s">
        <v>578</v>
      </c>
      <c r="E103" s="1029" t="s">
        <v>282</v>
      </c>
      <c r="F103" s="1000">
        <v>12187</v>
      </c>
      <c r="G103" s="1000"/>
      <c r="H103" s="1000">
        <v>12187</v>
      </c>
      <c r="I103" s="1000"/>
      <c r="J103" s="971">
        <f t="shared" si="31"/>
        <v>0</v>
      </c>
      <c r="K103" s="1000">
        <v>12187</v>
      </c>
      <c r="L103" s="541">
        <f t="shared" si="32"/>
        <v>0</v>
      </c>
      <c r="M103" s="1000">
        <v>12228</v>
      </c>
      <c r="N103" s="1000"/>
      <c r="O103" s="541">
        <f t="shared" si="33"/>
        <v>41</v>
      </c>
      <c r="P103" s="541">
        <f t="shared" si="34"/>
        <v>41</v>
      </c>
      <c r="Q103" s="1000">
        <v>12228</v>
      </c>
      <c r="R103" s="1000"/>
      <c r="S103" s="971">
        <f t="shared" si="23"/>
        <v>0</v>
      </c>
      <c r="T103" s="542">
        <f t="shared" si="35"/>
        <v>41</v>
      </c>
      <c r="U103" s="542"/>
      <c r="V103" s="541">
        <f t="shared" si="24"/>
        <v>41</v>
      </c>
      <c r="W103" s="543">
        <f t="shared" si="25"/>
        <v>0</v>
      </c>
      <c r="X103" s="972" t="s">
        <v>562</v>
      </c>
      <c r="Y103" s="972" t="s">
        <v>554</v>
      </c>
      <c r="Z103" s="972" t="s">
        <v>29</v>
      </c>
      <c r="AA103" s="972">
        <v>2023</v>
      </c>
      <c r="AB103" s="162" t="s">
        <v>578</v>
      </c>
      <c r="AC103" s="973">
        <v>8</v>
      </c>
      <c r="AD103" s="974">
        <f t="shared" si="26"/>
        <v>5.125</v>
      </c>
      <c r="AE103" s="975">
        <v>23.45</v>
      </c>
      <c r="AF103" s="976">
        <f t="shared" si="27"/>
        <v>120.18124999999999</v>
      </c>
      <c r="AG103" s="1030" t="s">
        <v>128</v>
      </c>
      <c r="AH103" s="1007">
        <f t="shared" si="28"/>
        <v>120.18124999999999</v>
      </c>
      <c r="AI103" s="978">
        <f t="shared" si="29"/>
        <v>5.125</v>
      </c>
      <c r="AJ103" s="982">
        <f t="shared" si="30"/>
        <v>41</v>
      </c>
      <c r="AK103" s="1133"/>
      <c r="AL103" s="1087"/>
      <c r="AM103" s="960"/>
    </row>
    <row r="104" spans="1:39">
      <c r="A104" s="999">
        <v>45597</v>
      </c>
      <c r="B104" s="164" t="s">
        <v>239</v>
      </c>
      <c r="C104" s="164" t="s">
        <v>208</v>
      </c>
      <c r="D104" s="162" t="s">
        <v>578</v>
      </c>
      <c r="E104" s="1029" t="s">
        <v>282</v>
      </c>
      <c r="F104" s="1000">
        <v>12228</v>
      </c>
      <c r="G104" s="1000"/>
      <c r="H104" s="1000">
        <v>12228</v>
      </c>
      <c r="I104" s="1000"/>
      <c r="J104" s="971">
        <f t="shared" si="31"/>
        <v>0</v>
      </c>
      <c r="K104" s="1000">
        <v>12228</v>
      </c>
      <c r="L104" s="541">
        <f t="shared" si="32"/>
        <v>0</v>
      </c>
      <c r="M104" s="1000">
        <v>12384</v>
      </c>
      <c r="N104" s="1000"/>
      <c r="O104" s="541">
        <f t="shared" si="33"/>
        <v>156</v>
      </c>
      <c r="P104" s="541">
        <f t="shared" si="34"/>
        <v>156</v>
      </c>
      <c r="Q104" s="1000">
        <v>12384</v>
      </c>
      <c r="R104" s="1000"/>
      <c r="S104" s="971">
        <f t="shared" si="23"/>
        <v>0</v>
      </c>
      <c r="T104" s="542">
        <f t="shared" si="35"/>
        <v>156</v>
      </c>
      <c r="U104" s="542"/>
      <c r="V104" s="541">
        <f t="shared" si="24"/>
        <v>156</v>
      </c>
      <c r="W104" s="543">
        <f t="shared" si="25"/>
        <v>0</v>
      </c>
      <c r="X104" s="972" t="s">
        <v>562</v>
      </c>
      <c r="Y104" s="972" t="s">
        <v>554</v>
      </c>
      <c r="Z104" s="972" t="s">
        <v>29</v>
      </c>
      <c r="AA104" s="972">
        <v>2023</v>
      </c>
      <c r="AB104" s="162" t="s">
        <v>578</v>
      </c>
      <c r="AC104" s="973">
        <v>8</v>
      </c>
      <c r="AD104" s="974">
        <f t="shared" ref="AD104" si="36">T104/AC104</f>
        <v>19.5</v>
      </c>
      <c r="AE104" s="975">
        <v>23.45</v>
      </c>
      <c r="AF104" s="976">
        <f t="shared" ref="AF104" si="37">AD104*AE104</f>
        <v>457.27499999999998</v>
      </c>
      <c r="AG104" s="1030" t="s">
        <v>128</v>
      </c>
      <c r="AH104" s="1007">
        <f t="shared" ref="AH104" si="38">AF104</f>
        <v>457.27499999999998</v>
      </c>
      <c r="AI104" s="978">
        <f t="shared" ref="AI104" si="39">AD104</f>
        <v>19.5</v>
      </c>
      <c r="AJ104" s="982">
        <f t="shared" ref="AJ104" si="40">T104</f>
        <v>156</v>
      </c>
    </row>
    <row r="105" spans="1:39">
      <c r="A105" s="999">
        <v>45602</v>
      </c>
      <c r="B105" s="164" t="s">
        <v>239</v>
      </c>
      <c r="C105" s="164" t="s">
        <v>208</v>
      </c>
      <c r="D105" s="162" t="s">
        <v>578</v>
      </c>
      <c r="E105" s="1029" t="s">
        <v>282</v>
      </c>
      <c r="F105" s="1000">
        <v>12384</v>
      </c>
      <c r="G105" s="1000"/>
      <c r="H105" s="1000">
        <v>12384</v>
      </c>
      <c r="I105" s="1000"/>
      <c r="J105" s="971">
        <f t="shared" ref="J105" si="41">H105-F105</f>
        <v>0</v>
      </c>
      <c r="K105" s="1000">
        <v>12384</v>
      </c>
      <c r="L105" s="541">
        <f t="shared" si="32"/>
        <v>0</v>
      </c>
      <c r="M105" s="1000">
        <v>12491</v>
      </c>
      <c r="N105" s="1000"/>
      <c r="O105" s="541">
        <f t="shared" si="33"/>
        <v>107</v>
      </c>
      <c r="P105" s="541">
        <f t="shared" si="34"/>
        <v>107</v>
      </c>
      <c r="Q105" s="1000">
        <v>12491</v>
      </c>
      <c r="R105" s="1000"/>
      <c r="S105" s="971">
        <f t="shared" ref="S105" si="42">Q105-M105</f>
        <v>0</v>
      </c>
      <c r="T105" s="542">
        <f t="shared" si="35"/>
        <v>107</v>
      </c>
      <c r="U105" s="542"/>
      <c r="V105" s="541">
        <f t="shared" ref="V105" si="43">P105</f>
        <v>107</v>
      </c>
      <c r="W105" s="543">
        <f t="shared" ref="W105" si="44">T105-V105</f>
        <v>0</v>
      </c>
      <c r="X105" s="972" t="s">
        <v>562</v>
      </c>
      <c r="Y105" s="972" t="s">
        <v>554</v>
      </c>
      <c r="Z105" s="972" t="s">
        <v>29</v>
      </c>
      <c r="AA105" s="972">
        <v>2023</v>
      </c>
      <c r="AB105" s="162" t="s">
        <v>578</v>
      </c>
      <c r="AC105" s="973">
        <v>8</v>
      </c>
      <c r="AD105" s="974">
        <f t="shared" ref="AD105" si="45">T105/AC105</f>
        <v>13.375</v>
      </c>
      <c r="AE105" s="975">
        <v>23.45</v>
      </c>
      <c r="AF105" s="976">
        <f t="shared" ref="AF105" si="46">AD105*AE105</f>
        <v>313.64375000000001</v>
      </c>
      <c r="AG105" s="1030" t="s">
        <v>128</v>
      </c>
      <c r="AH105" s="1007">
        <f t="shared" ref="AH105" si="47">AF105</f>
        <v>313.64375000000001</v>
      </c>
      <c r="AI105" s="978">
        <f t="shared" ref="AI105" si="48">AD105</f>
        <v>13.375</v>
      </c>
      <c r="AJ105" s="982">
        <f t="shared" ref="AJ105" si="49">T105</f>
        <v>107</v>
      </c>
      <c r="AK105" s="1132" t="s">
        <v>439</v>
      </c>
      <c r="AL105" s="1088" t="s">
        <v>440</v>
      </c>
      <c r="AM105" s="1086" t="s">
        <v>2</v>
      </c>
    </row>
    <row r="106" spans="1:39">
      <c r="A106" s="999">
        <v>45602</v>
      </c>
      <c r="B106" s="164" t="s">
        <v>239</v>
      </c>
      <c r="C106" s="164" t="s">
        <v>208</v>
      </c>
      <c r="D106" s="162" t="s">
        <v>578</v>
      </c>
      <c r="E106" s="1029" t="s">
        <v>282</v>
      </c>
      <c r="F106" s="1000">
        <v>12384</v>
      </c>
      <c r="G106" s="1000"/>
      <c r="H106" s="1000">
        <v>12384</v>
      </c>
      <c r="I106" s="1000"/>
      <c r="J106" s="971">
        <f t="shared" ref="J106" si="50">H106-F106</f>
        <v>0</v>
      </c>
      <c r="K106" s="1000">
        <v>12384</v>
      </c>
      <c r="L106" s="541">
        <f t="shared" si="32"/>
        <v>0</v>
      </c>
      <c r="M106" s="1000">
        <v>12491</v>
      </c>
      <c r="N106" s="1000"/>
      <c r="O106" s="541">
        <f t="shared" si="33"/>
        <v>107</v>
      </c>
      <c r="P106" s="541">
        <f t="shared" si="34"/>
        <v>107</v>
      </c>
      <c r="Q106" s="1000">
        <v>12491</v>
      </c>
      <c r="R106" s="1000"/>
      <c r="S106" s="971">
        <f t="shared" ref="S106" si="51">Q106-M106</f>
        <v>0</v>
      </c>
      <c r="T106" s="542">
        <f t="shared" si="35"/>
        <v>107</v>
      </c>
      <c r="U106" s="542"/>
      <c r="V106" s="541">
        <f t="shared" ref="V106" si="52">P106</f>
        <v>107</v>
      </c>
      <c r="W106" s="543">
        <f t="shared" ref="W106" si="53">T106-V106</f>
        <v>0</v>
      </c>
      <c r="X106" s="972" t="s">
        <v>562</v>
      </c>
      <c r="Y106" s="972" t="s">
        <v>554</v>
      </c>
      <c r="Z106" s="972" t="s">
        <v>29</v>
      </c>
      <c r="AA106" s="972">
        <v>2023</v>
      </c>
      <c r="AB106" s="162" t="s">
        <v>578</v>
      </c>
      <c r="AC106" s="973">
        <v>8</v>
      </c>
      <c r="AD106" s="974">
        <f t="shared" ref="AD106" si="54">T106/AC106</f>
        <v>13.375</v>
      </c>
      <c r="AE106" s="975">
        <v>23.45</v>
      </c>
      <c r="AF106" s="976">
        <f t="shared" ref="AF106" si="55">AD106*AE106</f>
        <v>313.64375000000001</v>
      </c>
      <c r="AG106" s="1030" t="s">
        <v>128</v>
      </c>
      <c r="AH106" s="1007">
        <f t="shared" ref="AH106" si="56">AF106</f>
        <v>313.64375000000001</v>
      </c>
      <c r="AI106" s="978">
        <f t="shared" ref="AI106" si="57">AD106</f>
        <v>13.375</v>
      </c>
      <c r="AJ106" s="982">
        <f t="shared" ref="AJ106" si="58">T106</f>
        <v>107</v>
      </c>
      <c r="AK106" s="1107">
        <f>SUM(AH103:AH105)</f>
        <v>891.09999999999991</v>
      </c>
      <c r="AL106" s="1067">
        <v>900</v>
      </c>
      <c r="AM106" s="1073">
        <v>45604</v>
      </c>
    </row>
    <row r="107" spans="1:39">
      <c r="A107" s="999">
        <v>45608</v>
      </c>
      <c r="B107" s="164" t="s">
        <v>498</v>
      </c>
      <c r="C107" s="164" t="s">
        <v>208</v>
      </c>
      <c r="D107" s="162" t="s">
        <v>579</v>
      </c>
      <c r="E107" s="1029" t="s">
        <v>282</v>
      </c>
      <c r="F107" s="1000">
        <v>12491</v>
      </c>
      <c r="G107" s="1000"/>
      <c r="H107" s="1000">
        <v>12491</v>
      </c>
      <c r="I107" s="1000"/>
      <c r="J107" s="971">
        <f t="shared" ref="J107" si="59">H107-F107</f>
        <v>0</v>
      </c>
      <c r="K107" s="1000">
        <v>12491</v>
      </c>
      <c r="L107" s="541">
        <f t="shared" si="32"/>
        <v>0</v>
      </c>
      <c r="M107" s="1000">
        <v>12652</v>
      </c>
      <c r="N107" s="1000"/>
      <c r="O107" s="541">
        <f t="shared" si="33"/>
        <v>161</v>
      </c>
      <c r="P107" s="541">
        <f t="shared" si="34"/>
        <v>161</v>
      </c>
      <c r="Q107" s="1000">
        <v>12652</v>
      </c>
      <c r="R107" s="1000"/>
      <c r="S107" s="971">
        <f t="shared" ref="S107" si="60">Q107-M107</f>
        <v>0</v>
      </c>
      <c r="T107" s="542">
        <f t="shared" si="35"/>
        <v>161</v>
      </c>
      <c r="U107" s="542"/>
      <c r="V107" s="541">
        <f t="shared" ref="V107" si="61">P107</f>
        <v>161</v>
      </c>
      <c r="W107" s="543">
        <f t="shared" ref="W107" si="62">T107-V107</f>
        <v>0</v>
      </c>
      <c r="X107" s="972" t="s">
        <v>562</v>
      </c>
      <c r="Y107" s="972" t="s">
        <v>554</v>
      </c>
      <c r="Z107" s="972" t="s">
        <v>29</v>
      </c>
      <c r="AA107" s="972">
        <v>2023</v>
      </c>
      <c r="AB107" s="162" t="s">
        <v>578</v>
      </c>
      <c r="AC107" s="973">
        <v>8</v>
      </c>
      <c r="AD107" s="974">
        <f t="shared" ref="AD107" si="63">T107/AC107</f>
        <v>20.125</v>
      </c>
      <c r="AE107" s="975">
        <v>23.45</v>
      </c>
      <c r="AF107" s="976">
        <f t="shared" ref="AF107" si="64">AD107*AE107</f>
        <v>471.93124999999998</v>
      </c>
      <c r="AG107" s="1030" t="s">
        <v>128</v>
      </c>
      <c r="AH107" s="1007">
        <f t="shared" ref="AH107" si="65">AF107</f>
        <v>471.93124999999998</v>
      </c>
      <c r="AI107" s="978">
        <f t="shared" ref="AI107" si="66">AD107</f>
        <v>20.125</v>
      </c>
      <c r="AJ107" s="982">
        <f t="shared" ref="AJ107" si="67">T107</f>
        <v>161</v>
      </c>
      <c r="AK107" s="1136"/>
      <c r="AL107" s="1084"/>
      <c r="AM107" s="1090"/>
    </row>
    <row r="108" spans="1:39">
      <c r="A108" s="999">
        <v>45615</v>
      </c>
      <c r="B108" s="164" t="s">
        <v>239</v>
      </c>
      <c r="C108" s="164" t="s">
        <v>208</v>
      </c>
      <c r="D108" s="162" t="s">
        <v>578</v>
      </c>
      <c r="E108" s="1029" t="s">
        <v>282</v>
      </c>
      <c r="F108" s="1000">
        <v>12652</v>
      </c>
      <c r="G108" s="1000"/>
      <c r="H108" s="1000">
        <v>12652</v>
      </c>
      <c r="I108" s="1000"/>
      <c r="J108" s="971">
        <f t="shared" ref="J108" si="68">H108-F108</f>
        <v>0</v>
      </c>
      <c r="K108" s="1000">
        <v>12652</v>
      </c>
      <c r="L108" s="541">
        <f t="shared" si="32"/>
        <v>0</v>
      </c>
      <c r="M108" s="1000">
        <v>12777</v>
      </c>
      <c r="N108" s="1000"/>
      <c r="O108" s="541">
        <f t="shared" si="33"/>
        <v>125</v>
      </c>
      <c r="P108" s="541">
        <f t="shared" si="34"/>
        <v>125</v>
      </c>
      <c r="Q108" s="1000">
        <v>12777</v>
      </c>
      <c r="R108" s="1000"/>
      <c r="S108" s="971">
        <f t="shared" ref="S108" si="69">Q108-M108</f>
        <v>0</v>
      </c>
      <c r="T108" s="542">
        <f t="shared" si="35"/>
        <v>125</v>
      </c>
      <c r="U108" s="542"/>
      <c r="V108" s="541">
        <f t="shared" ref="V108" si="70">P108</f>
        <v>125</v>
      </c>
      <c r="W108" s="543">
        <f t="shared" ref="W108" si="71">T108-V108</f>
        <v>0</v>
      </c>
      <c r="X108" s="972" t="s">
        <v>562</v>
      </c>
      <c r="Y108" s="972" t="s">
        <v>554</v>
      </c>
      <c r="Z108" s="972" t="s">
        <v>29</v>
      </c>
      <c r="AA108" s="972">
        <v>2023</v>
      </c>
      <c r="AB108" s="162" t="s">
        <v>578</v>
      </c>
      <c r="AC108" s="973">
        <v>8</v>
      </c>
      <c r="AD108" s="974">
        <f t="shared" ref="AD108" si="72">T108/AC108</f>
        <v>15.625</v>
      </c>
      <c r="AE108" s="975">
        <v>23.45</v>
      </c>
      <c r="AF108" s="976">
        <f t="shared" ref="AF108" si="73">AD108*AE108</f>
        <v>366.40625</v>
      </c>
      <c r="AG108" s="1030" t="s">
        <v>128</v>
      </c>
      <c r="AH108" s="1007">
        <f t="shared" ref="AH108" si="74">AF108</f>
        <v>366.40625</v>
      </c>
      <c r="AI108" s="978">
        <f t="shared" ref="AI108" si="75">AD108</f>
        <v>15.625</v>
      </c>
      <c r="AJ108" s="982">
        <f t="shared" ref="AJ108" si="76">T108</f>
        <v>125</v>
      </c>
      <c r="AK108" s="1132" t="s">
        <v>439</v>
      </c>
      <c r="AL108" s="1088" t="s">
        <v>440</v>
      </c>
      <c r="AM108" s="1086" t="s">
        <v>2</v>
      </c>
    </row>
    <row r="109" spans="1:39">
      <c r="A109" s="999">
        <v>45617</v>
      </c>
      <c r="B109" s="164" t="s">
        <v>239</v>
      </c>
      <c r="C109" s="164" t="s">
        <v>208</v>
      </c>
      <c r="D109" s="162" t="s">
        <v>578</v>
      </c>
      <c r="E109" s="1029" t="s">
        <v>282</v>
      </c>
      <c r="F109" s="1000">
        <v>12777</v>
      </c>
      <c r="G109" s="1000"/>
      <c r="H109" s="1000">
        <v>12777</v>
      </c>
      <c r="I109" s="1000"/>
      <c r="J109" s="971">
        <f t="shared" ref="J109" si="77">H109-F109</f>
        <v>0</v>
      </c>
      <c r="K109" s="1000">
        <v>12777</v>
      </c>
      <c r="L109" s="541">
        <f t="shared" si="32"/>
        <v>0</v>
      </c>
      <c r="M109" s="1000">
        <v>12830</v>
      </c>
      <c r="N109" s="1000"/>
      <c r="O109" s="541">
        <f t="shared" si="33"/>
        <v>53</v>
      </c>
      <c r="P109" s="541">
        <f t="shared" si="34"/>
        <v>53</v>
      </c>
      <c r="Q109" s="1000">
        <v>12830</v>
      </c>
      <c r="R109" s="1000"/>
      <c r="S109" s="971">
        <f t="shared" ref="S109" si="78">Q109-M109</f>
        <v>0</v>
      </c>
      <c r="T109" s="542">
        <f t="shared" si="35"/>
        <v>53</v>
      </c>
      <c r="U109" s="542"/>
      <c r="V109" s="541">
        <f t="shared" ref="V109" si="79">P109</f>
        <v>53</v>
      </c>
      <c r="W109" s="543">
        <f t="shared" ref="W109" si="80">T109-V109</f>
        <v>0</v>
      </c>
      <c r="X109" s="972" t="s">
        <v>562</v>
      </c>
      <c r="Y109" s="972" t="s">
        <v>554</v>
      </c>
      <c r="Z109" s="972" t="s">
        <v>29</v>
      </c>
      <c r="AA109" s="972">
        <v>2023</v>
      </c>
      <c r="AB109" s="162" t="s">
        <v>578</v>
      </c>
      <c r="AC109" s="973">
        <v>10</v>
      </c>
      <c r="AD109" s="974">
        <f t="shared" ref="AD109" si="81">T109/AC109</f>
        <v>5.3</v>
      </c>
      <c r="AE109" s="975">
        <v>23.45</v>
      </c>
      <c r="AF109" s="976">
        <f t="shared" ref="AF109" si="82">AD109*AE109</f>
        <v>124.285</v>
      </c>
      <c r="AG109" s="1030" t="s">
        <v>128</v>
      </c>
      <c r="AH109" s="1007">
        <f t="shared" ref="AH109" si="83">AF109</f>
        <v>124.285</v>
      </c>
      <c r="AI109" s="978">
        <f t="shared" ref="AI109" si="84">AD109</f>
        <v>5.3</v>
      </c>
      <c r="AJ109" s="982">
        <f t="shared" ref="AJ109" si="85">T109</f>
        <v>53</v>
      </c>
      <c r="AK109" s="1107">
        <f>SUM(AH107:AH109)</f>
        <v>962.62249999999995</v>
      </c>
      <c r="AL109" s="1067">
        <v>900</v>
      </c>
      <c r="AM109" s="1073">
        <v>45618</v>
      </c>
    </row>
    <row r="110" spans="1:39">
      <c r="A110" s="999">
        <v>45621</v>
      </c>
      <c r="B110" s="164" t="s">
        <v>239</v>
      </c>
      <c r="C110" s="164" t="s">
        <v>208</v>
      </c>
      <c r="D110" s="162" t="s">
        <v>578</v>
      </c>
      <c r="E110" s="1029" t="s">
        <v>282</v>
      </c>
      <c r="F110" s="1000">
        <v>12830</v>
      </c>
      <c r="G110" s="1000"/>
      <c r="H110" s="1000">
        <v>12830</v>
      </c>
      <c r="I110" s="1000"/>
      <c r="J110" s="971">
        <f t="shared" ref="J110" si="86">H110-F110</f>
        <v>0</v>
      </c>
      <c r="K110" s="1000">
        <v>12830</v>
      </c>
      <c r="L110" s="541">
        <f t="shared" si="32"/>
        <v>0</v>
      </c>
      <c r="M110" s="1000">
        <v>12911</v>
      </c>
      <c r="N110" s="1000"/>
      <c r="O110" s="541">
        <f t="shared" si="33"/>
        <v>81</v>
      </c>
      <c r="P110" s="541">
        <f t="shared" si="34"/>
        <v>81</v>
      </c>
      <c r="Q110" s="1000">
        <v>12911</v>
      </c>
      <c r="R110" s="1000"/>
      <c r="S110" s="971">
        <f t="shared" ref="S110" si="87">Q110-M110</f>
        <v>0</v>
      </c>
      <c r="T110" s="542">
        <f t="shared" si="35"/>
        <v>81</v>
      </c>
      <c r="U110" s="542"/>
      <c r="V110" s="541">
        <f t="shared" ref="V110" si="88">P110</f>
        <v>81</v>
      </c>
      <c r="W110" s="543">
        <f t="shared" ref="W110" si="89">T110-V110</f>
        <v>0</v>
      </c>
      <c r="X110" s="972" t="s">
        <v>562</v>
      </c>
      <c r="Y110" s="972" t="s">
        <v>554</v>
      </c>
      <c r="Z110" s="972" t="s">
        <v>29</v>
      </c>
      <c r="AA110" s="972">
        <v>2023</v>
      </c>
      <c r="AB110" s="162" t="s">
        <v>578</v>
      </c>
      <c r="AC110" s="973">
        <v>10</v>
      </c>
      <c r="AD110" s="974">
        <f t="shared" ref="AD110" si="90">T110/AC110</f>
        <v>8.1</v>
      </c>
      <c r="AE110" s="975">
        <v>23.45</v>
      </c>
      <c r="AF110" s="976">
        <f t="shared" ref="AF110" si="91">AD110*AE110</f>
        <v>189.94499999999999</v>
      </c>
      <c r="AG110" s="1030" t="s">
        <v>128</v>
      </c>
      <c r="AH110" s="1007">
        <f t="shared" ref="AH110" si="92">AF110</f>
        <v>189.94499999999999</v>
      </c>
      <c r="AI110" s="978">
        <f t="shared" ref="AI110" si="93">AD110</f>
        <v>8.1</v>
      </c>
      <c r="AJ110" s="982">
        <f t="shared" ref="AJ110" si="94">T110</f>
        <v>81</v>
      </c>
      <c r="AK110" s="1135"/>
      <c r="AL110" s="1085"/>
      <c r="AM110" s="1092"/>
    </row>
    <row r="111" spans="1:39">
      <c r="A111" s="999">
        <v>45621</v>
      </c>
      <c r="B111" s="164" t="s">
        <v>239</v>
      </c>
      <c r="C111" s="164" t="s">
        <v>208</v>
      </c>
      <c r="D111" s="162" t="s">
        <v>578</v>
      </c>
      <c r="E111" s="1029" t="s">
        <v>282</v>
      </c>
      <c r="F111" s="1000">
        <v>12830</v>
      </c>
      <c r="G111" s="1000"/>
      <c r="H111" s="1000">
        <v>12830</v>
      </c>
      <c r="I111" s="1000"/>
      <c r="J111" s="971">
        <f t="shared" ref="J111" si="95">H111-F111</f>
        <v>0</v>
      </c>
      <c r="K111" s="1000">
        <v>12830</v>
      </c>
      <c r="L111" s="541">
        <f t="shared" si="32"/>
        <v>0</v>
      </c>
      <c r="M111" s="1000">
        <v>12911</v>
      </c>
      <c r="N111" s="1000"/>
      <c r="O111" s="541">
        <f t="shared" si="33"/>
        <v>81</v>
      </c>
      <c r="P111" s="541">
        <f t="shared" si="34"/>
        <v>81</v>
      </c>
      <c r="Q111" s="1000">
        <v>12911</v>
      </c>
      <c r="R111" s="1000"/>
      <c r="S111" s="971">
        <f t="shared" ref="S111" si="96">Q111-M111</f>
        <v>0</v>
      </c>
      <c r="T111" s="542">
        <f t="shared" si="35"/>
        <v>81</v>
      </c>
      <c r="U111" s="542"/>
      <c r="V111" s="541">
        <f t="shared" ref="V111" si="97">P111</f>
        <v>81</v>
      </c>
      <c r="W111" s="543">
        <f t="shared" ref="W111" si="98">T111-V111</f>
        <v>0</v>
      </c>
      <c r="X111" s="972" t="s">
        <v>562</v>
      </c>
      <c r="Y111" s="972" t="s">
        <v>554</v>
      </c>
      <c r="Z111" s="972" t="s">
        <v>29</v>
      </c>
      <c r="AA111" s="972">
        <v>2023</v>
      </c>
      <c r="AB111" s="162" t="s">
        <v>578</v>
      </c>
      <c r="AC111" s="973">
        <v>10</v>
      </c>
      <c r="AD111" s="974">
        <f t="shared" ref="AD111" si="99">T111/AC111</f>
        <v>8.1</v>
      </c>
      <c r="AE111" s="975">
        <v>23.45</v>
      </c>
      <c r="AF111" s="976">
        <f t="shared" ref="AF111" si="100">AD111*AE111</f>
        <v>189.94499999999999</v>
      </c>
      <c r="AG111" s="1030" t="s">
        <v>128</v>
      </c>
      <c r="AH111" s="1007">
        <f t="shared" ref="AH111" si="101">AF111</f>
        <v>189.94499999999999</v>
      </c>
      <c r="AI111" s="978">
        <f t="shared" ref="AI111" si="102">AD111</f>
        <v>8.1</v>
      </c>
      <c r="AJ111" s="982">
        <f t="shared" ref="AJ111" si="103">T111</f>
        <v>81</v>
      </c>
      <c r="AK111" s="1137"/>
      <c r="AL111" s="1091"/>
      <c r="AM111" s="1093"/>
    </row>
    <row r="112" spans="1:39">
      <c r="A112" s="999">
        <v>45623</v>
      </c>
      <c r="B112" s="164" t="s">
        <v>239</v>
      </c>
      <c r="C112" s="164" t="s">
        <v>208</v>
      </c>
      <c r="D112" s="162" t="s">
        <v>592</v>
      </c>
      <c r="E112" s="1029" t="s">
        <v>282</v>
      </c>
      <c r="F112" s="1000">
        <v>12911</v>
      </c>
      <c r="G112" s="1000"/>
      <c r="H112" s="1000">
        <v>12911</v>
      </c>
      <c r="I112" s="1000"/>
      <c r="J112" s="971">
        <f t="shared" ref="J112" si="104">H112-F112</f>
        <v>0</v>
      </c>
      <c r="K112" s="1000">
        <v>12911</v>
      </c>
      <c r="L112" s="541">
        <f t="shared" si="32"/>
        <v>0</v>
      </c>
      <c r="M112" s="1000">
        <v>12934</v>
      </c>
      <c r="N112" s="1000"/>
      <c r="O112" s="541">
        <f t="shared" si="33"/>
        <v>23</v>
      </c>
      <c r="P112" s="541">
        <f t="shared" si="34"/>
        <v>23</v>
      </c>
      <c r="Q112" s="1000">
        <v>12934</v>
      </c>
      <c r="R112" s="1000"/>
      <c r="S112" s="971">
        <f t="shared" ref="S112" si="105">Q112-M112</f>
        <v>0</v>
      </c>
      <c r="T112" s="542">
        <f t="shared" si="35"/>
        <v>23</v>
      </c>
      <c r="U112" s="542"/>
      <c r="V112" s="541">
        <f t="shared" ref="V112" si="106">P112</f>
        <v>23</v>
      </c>
      <c r="W112" s="543">
        <f t="shared" ref="W112" si="107">T112-V112</f>
        <v>0</v>
      </c>
      <c r="X112" s="972" t="s">
        <v>562</v>
      </c>
      <c r="Y112" s="972" t="s">
        <v>554</v>
      </c>
      <c r="Z112" s="972" t="s">
        <v>29</v>
      </c>
      <c r="AA112" s="972">
        <v>2023</v>
      </c>
      <c r="AB112" s="162" t="s">
        <v>578</v>
      </c>
      <c r="AC112" s="973">
        <v>10</v>
      </c>
      <c r="AD112" s="974">
        <f t="shared" ref="AD112" si="108">T112/AC112</f>
        <v>2.2999999999999998</v>
      </c>
      <c r="AE112" s="975">
        <v>23.45</v>
      </c>
      <c r="AF112" s="976">
        <f t="shared" ref="AF112" si="109">AD112*AE112</f>
        <v>53.934999999999995</v>
      </c>
      <c r="AG112" s="1030" t="s">
        <v>128</v>
      </c>
      <c r="AH112" s="1007">
        <f t="shared" ref="AH112" si="110">AF112</f>
        <v>53.934999999999995</v>
      </c>
      <c r="AI112" s="978">
        <f t="shared" ref="AI112" si="111">AD112</f>
        <v>2.2999999999999998</v>
      </c>
      <c r="AJ112" s="982">
        <f t="shared" ref="AJ112" si="112">T112</f>
        <v>23</v>
      </c>
      <c r="AK112" s="1132" t="s">
        <v>439</v>
      </c>
      <c r="AL112" s="1088" t="s">
        <v>440</v>
      </c>
      <c r="AM112" s="1086" t="s">
        <v>2</v>
      </c>
    </row>
    <row r="113" spans="1:39">
      <c r="A113" s="999">
        <v>45628</v>
      </c>
      <c r="B113" s="164" t="s">
        <v>239</v>
      </c>
      <c r="C113" s="164" t="s">
        <v>208</v>
      </c>
      <c r="D113" s="162" t="s">
        <v>578</v>
      </c>
      <c r="E113" s="1029" t="s">
        <v>282</v>
      </c>
      <c r="F113" s="1000">
        <v>12934</v>
      </c>
      <c r="G113" s="1000"/>
      <c r="H113" s="1000">
        <v>12934</v>
      </c>
      <c r="I113" s="1000"/>
      <c r="J113" s="971">
        <f t="shared" ref="J113" si="113">H113-F113</f>
        <v>0</v>
      </c>
      <c r="K113" s="1000">
        <v>12934</v>
      </c>
      <c r="L113" s="541">
        <f t="shared" si="32"/>
        <v>0</v>
      </c>
      <c r="M113" s="1000">
        <v>13064</v>
      </c>
      <c r="N113" s="1000"/>
      <c r="O113" s="541">
        <f t="shared" si="33"/>
        <v>130</v>
      </c>
      <c r="P113" s="541">
        <f t="shared" si="34"/>
        <v>130</v>
      </c>
      <c r="Q113" s="1000">
        <v>13064</v>
      </c>
      <c r="R113" s="1000"/>
      <c r="S113" s="971">
        <f t="shared" ref="S113" si="114">Q113-M113</f>
        <v>0</v>
      </c>
      <c r="T113" s="542">
        <f t="shared" si="35"/>
        <v>130</v>
      </c>
      <c r="U113" s="542"/>
      <c r="V113" s="541">
        <f t="shared" ref="V113" si="115">P113</f>
        <v>130</v>
      </c>
      <c r="W113" s="543">
        <f t="shared" ref="W113" si="116">T113-V113</f>
        <v>0</v>
      </c>
      <c r="X113" s="972" t="s">
        <v>562</v>
      </c>
      <c r="Y113" s="972" t="s">
        <v>554</v>
      </c>
      <c r="Z113" s="972" t="s">
        <v>29</v>
      </c>
      <c r="AA113" s="972">
        <v>2023</v>
      </c>
      <c r="AB113" s="162" t="s">
        <v>578</v>
      </c>
      <c r="AC113" s="973">
        <v>10</v>
      </c>
      <c r="AD113" s="974">
        <f t="shared" ref="AD113" si="117">T113/AC113</f>
        <v>13</v>
      </c>
      <c r="AE113" s="975">
        <v>23.45</v>
      </c>
      <c r="AF113" s="976">
        <f t="shared" ref="AF113" si="118">AD113*AE113</f>
        <v>304.84999999999997</v>
      </c>
      <c r="AG113" s="1030" t="s">
        <v>128</v>
      </c>
      <c r="AH113" s="1007">
        <f t="shared" ref="AH113" si="119">AF113</f>
        <v>304.84999999999997</v>
      </c>
      <c r="AI113" s="978">
        <f t="shared" ref="AI113" si="120">AD113</f>
        <v>13</v>
      </c>
      <c r="AJ113" s="982">
        <f t="shared" ref="AJ113" si="121">T113</f>
        <v>130</v>
      </c>
      <c r="AK113" s="1107">
        <f>SUM(AH110:AH113)</f>
        <v>738.67499999999995</v>
      </c>
      <c r="AL113" s="1067">
        <v>600</v>
      </c>
      <c r="AM113" s="1073">
        <v>45631</v>
      </c>
    </row>
    <row r="114" spans="1:39">
      <c r="A114" s="999">
        <v>45631</v>
      </c>
      <c r="B114" s="164" t="s">
        <v>239</v>
      </c>
      <c r="C114" s="164" t="s">
        <v>208</v>
      </c>
      <c r="D114" s="162" t="s">
        <v>593</v>
      </c>
      <c r="E114" s="1029" t="s">
        <v>282</v>
      </c>
      <c r="F114" s="1000">
        <v>13064</v>
      </c>
      <c r="G114" s="1000"/>
      <c r="H114" s="1000">
        <v>13064</v>
      </c>
      <c r="I114" s="1000"/>
      <c r="J114" s="971">
        <f t="shared" ref="J114" si="122">H114-F114</f>
        <v>0</v>
      </c>
      <c r="K114" s="1000">
        <v>13064</v>
      </c>
      <c r="L114" s="541">
        <f t="shared" si="32"/>
        <v>0</v>
      </c>
      <c r="M114" s="1000">
        <v>13083</v>
      </c>
      <c r="N114" s="1000"/>
      <c r="O114" s="541">
        <f t="shared" si="33"/>
        <v>19</v>
      </c>
      <c r="P114" s="541">
        <f t="shared" si="34"/>
        <v>19</v>
      </c>
      <c r="Q114" s="1000">
        <v>13083</v>
      </c>
      <c r="R114" s="1000"/>
      <c r="S114" s="971">
        <f t="shared" ref="S114" si="123">Q114-M114</f>
        <v>0</v>
      </c>
      <c r="T114" s="542">
        <f t="shared" si="35"/>
        <v>19</v>
      </c>
      <c r="U114" s="542"/>
      <c r="V114" s="541">
        <f t="shared" ref="V114" si="124">P114</f>
        <v>19</v>
      </c>
      <c r="W114" s="543">
        <f t="shared" ref="W114" si="125">T114-V114</f>
        <v>0</v>
      </c>
      <c r="X114" s="972" t="s">
        <v>562</v>
      </c>
      <c r="Y114" s="972" t="s">
        <v>554</v>
      </c>
      <c r="Z114" s="972" t="s">
        <v>29</v>
      </c>
      <c r="AA114" s="972">
        <v>2023</v>
      </c>
      <c r="AB114" s="162" t="s">
        <v>578</v>
      </c>
      <c r="AC114" s="973">
        <v>10</v>
      </c>
      <c r="AD114" s="974">
        <f t="shared" ref="AD114" si="126">T114/AC114</f>
        <v>1.9</v>
      </c>
      <c r="AE114" s="975">
        <v>23.45</v>
      </c>
      <c r="AF114" s="976">
        <f t="shared" ref="AF114" si="127">AD114*AE114</f>
        <v>44.555</v>
      </c>
      <c r="AG114" s="1030" t="s">
        <v>128</v>
      </c>
      <c r="AH114" s="1007">
        <f t="shared" ref="AH114" si="128">AF114</f>
        <v>44.555</v>
      </c>
      <c r="AI114" s="978">
        <f t="shared" ref="AI114" si="129">AD114</f>
        <v>1.9</v>
      </c>
      <c r="AJ114" s="982">
        <f t="shared" ref="AJ114" si="130">T114</f>
        <v>19</v>
      </c>
      <c r="AK114" s="1136"/>
      <c r="AL114" s="1084"/>
      <c r="AM114" s="1090"/>
    </row>
    <row r="115" spans="1:39">
      <c r="A115" s="999">
        <v>45637</v>
      </c>
      <c r="B115" s="164" t="s">
        <v>239</v>
      </c>
      <c r="C115" s="164" t="s">
        <v>208</v>
      </c>
      <c r="D115" s="162" t="s">
        <v>578</v>
      </c>
      <c r="E115" s="1029" t="s">
        <v>282</v>
      </c>
      <c r="F115" s="1000">
        <v>13083</v>
      </c>
      <c r="G115" s="1000"/>
      <c r="H115" s="1000">
        <v>13083</v>
      </c>
      <c r="I115" s="1000"/>
      <c r="J115" s="971">
        <f t="shared" ref="J115" si="131">H115-F115</f>
        <v>0</v>
      </c>
      <c r="K115" s="1000">
        <v>13083</v>
      </c>
      <c r="L115" s="541">
        <f t="shared" si="32"/>
        <v>0</v>
      </c>
      <c r="M115" s="1000">
        <v>13269</v>
      </c>
      <c r="N115" s="1000"/>
      <c r="O115" s="541">
        <f t="shared" si="33"/>
        <v>186</v>
      </c>
      <c r="P115" s="541">
        <f t="shared" si="34"/>
        <v>186</v>
      </c>
      <c r="Q115" s="1000">
        <v>13269</v>
      </c>
      <c r="R115" s="1000"/>
      <c r="S115" s="971">
        <f t="shared" ref="S115" si="132">Q115-M115</f>
        <v>0</v>
      </c>
      <c r="T115" s="542">
        <f t="shared" si="35"/>
        <v>186</v>
      </c>
      <c r="U115" s="542"/>
      <c r="V115" s="541">
        <f t="shared" ref="V115" si="133">P115</f>
        <v>186</v>
      </c>
      <c r="W115" s="543">
        <f t="shared" ref="W115" si="134">T115-V115</f>
        <v>0</v>
      </c>
      <c r="X115" s="972" t="s">
        <v>562</v>
      </c>
      <c r="Y115" s="972" t="s">
        <v>554</v>
      </c>
      <c r="Z115" s="972" t="s">
        <v>29</v>
      </c>
      <c r="AA115" s="972">
        <v>2023</v>
      </c>
      <c r="AB115" s="162" t="s">
        <v>578</v>
      </c>
      <c r="AC115" s="973">
        <v>10</v>
      </c>
      <c r="AD115" s="974">
        <f t="shared" ref="AD115" si="135">T115/AC115</f>
        <v>18.600000000000001</v>
      </c>
      <c r="AE115" s="975">
        <v>23.45</v>
      </c>
      <c r="AF115" s="976">
        <f t="shared" ref="AF115" si="136">AD115*AE115</f>
        <v>436.17</v>
      </c>
      <c r="AG115" s="1030" t="s">
        <v>128</v>
      </c>
      <c r="AH115" s="1007">
        <f t="shared" ref="AH115" si="137">AF115</f>
        <v>436.17</v>
      </c>
      <c r="AI115" s="978">
        <f t="shared" ref="AI115" si="138">AD115</f>
        <v>18.600000000000001</v>
      </c>
      <c r="AJ115" s="982">
        <f t="shared" ref="AJ115" si="139">T115</f>
        <v>186</v>
      </c>
      <c r="AK115" s="1136"/>
      <c r="AL115" s="1084"/>
      <c r="AM115" s="1090"/>
    </row>
    <row r="116" spans="1:39">
      <c r="A116" s="999">
        <v>45638</v>
      </c>
      <c r="B116" s="164" t="s">
        <v>239</v>
      </c>
      <c r="C116" s="164" t="s">
        <v>208</v>
      </c>
      <c r="D116" s="162" t="s">
        <v>601</v>
      </c>
      <c r="E116" s="1029" t="s">
        <v>282</v>
      </c>
      <c r="F116" s="1000">
        <v>13269</v>
      </c>
      <c r="G116" s="1000"/>
      <c r="H116" s="1000">
        <v>13269</v>
      </c>
      <c r="I116" s="1000"/>
      <c r="J116" s="971">
        <f t="shared" ref="J116" si="140">H116-F116</f>
        <v>0</v>
      </c>
      <c r="K116" s="1000">
        <v>13269</v>
      </c>
      <c r="L116" s="541">
        <f t="shared" si="32"/>
        <v>0</v>
      </c>
      <c r="M116" s="1000">
        <v>13276</v>
      </c>
      <c r="N116" s="1000"/>
      <c r="O116" s="541">
        <f t="shared" si="33"/>
        <v>7</v>
      </c>
      <c r="P116" s="541">
        <f t="shared" si="34"/>
        <v>7</v>
      </c>
      <c r="Q116" s="1000">
        <v>13276</v>
      </c>
      <c r="R116" s="1000"/>
      <c r="S116" s="971">
        <f t="shared" ref="S116" si="141">Q116-M116</f>
        <v>0</v>
      </c>
      <c r="T116" s="542">
        <f t="shared" si="35"/>
        <v>7</v>
      </c>
      <c r="U116" s="542"/>
      <c r="V116" s="541">
        <f t="shared" ref="V116" si="142">P116</f>
        <v>7</v>
      </c>
      <c r="W116" s="543">
        <f t="shared" ref="W116" si="143">T116-V116</f>
        <v>0</v>
      </c>
      <c r="X116" s="972" t="s">
        <v>562</v>
      </c>
      <c r="Y116" s="972" t="s">
        <v>554</v>
      </c>
      <c r="Z116" s="972" t="s">
        <v>29</v>
      </c>
      <c r="AA116" s="972">
        <v>2023</v>
      </c>
      <c r="AB116" s="162" t="s">
        <v>578</v>
      </c>
      <c r="AC116" s="973">
        <v>10</v>
      </c>
      <c r="AD116" s="974">
        <f t="shared" ref="AD116" si="144">T116/AC116</f>
        <v>0.7</v>
      </c>
      <c r="AE116" s="975">
        <v>23.45</v>
      </c>
      <c r="AF116" s="976">
        <f t="shared" ref="AF116" si="145">AD116*AE116</f>
        <v>16.414999999999999</v>
      </c>
      <c r="AG116" s="1030" t="s">
        <v>128</v>
      </c>
      <c r="AH116" s="1007">
        <f t="shared" ref="AH116" si="146">AF116</f>
        <v>16.414999999999999</v>
      </c>
      <c r="AI116" s="978">
        <f t="shared" ref="AI116" si="147">AD116</f>
        <v>0.7</v>
      </c>
      <c r="AJ116" s="982">
        <f t="shared" ref="AJ116" si="148">T116</f>
        <v>7</v>
      </c>
      <c r="AK116" s="1136"/>
      <c r="AL116" s="1084"/>
      <c r="AM116" s="1090"/>
    </row>
    <row r="117" spans="1:39">
      <c r="A117" s="999">
        <v>45643</v>
      </c>
      <c r="B117" s="164" t="s">
        <v>239</v>
      </c>
      <c r="C117" s="164" t="s">
        <v>208</v>
      </c>
      <c r="D117" s="162" t="s">
        <v>602</v>
      </c>
      <c r="E117" s="1029" t="s">
        <v>282</v>
      </c>
      <c r="F117" s="1000">
        <v>13276</v>
      </c>
      <c r="G117" s="1000"/>
      <c r="H117" s="1000">
        <v>13276</v>
      </c>
      <c r="I117" s="1000"/>
      <c r="J117" s="971">
        <f t="shared" ref="J117" si="149">H117-F117</f>
        <v>0</v>
      </c>
      <c r="K117" s="1000">
        <v>13276</v>
      </c>
      <c r="L117" s="541">
        <f t="shared" si="32"/>
        <v>0</v>
      </c>
      <c r="M117" s="1000">
        <v>13283</v>
      </c>
      <c r="N117" s="1000"/>
      <c r="O117" s="541">
        <f t="shared" si="33"/>
        <v>7</v>
      </c>
      <c r="P117" s="541">
        <f t="shared" si="34"/>
        <v>7</v>
      </c>
      <c r="Q117" s="1000">
        <v>13283</v>
      </c>
      <c r="R117" s="1000"/>
      <c r="S117" s="971">
        <f t="shared" ref="S117" si="150">Q117-M117</f>
        <v>0</v>
      </c>
      <c r="T117" s="542">
        <f t="shared" si="35"/>
        <v>7</v>
      </c>
      <c r="U117" s="542"/>
      <c r="V117" s="541">
        <f t="shared" ref="V117" si="151">P117</f>
        <v>7</v>
      </c>
      <c r="W117" s="543">
        <f t="shared" ref="W117" si="152">T117-V117</f>
        <v>0</v>
      </c>
      <c r="X117" s="972" t="s">
        <v>562</v>
      </c>
      <c r="Y117" s="972" t="s">
        <v>554</v>
      </c>
      <c r="Z117" s="972" t="s">
        <v>29</v>
      </c>
      <c r="AA117" s="972">
        <v>2023</v>
      </c>
      <c r="AB117" s="162" t="s">
        <v>578</v>
      </c>
      <c r="AC117" s="973">
        <v>10</v>
      </c>
      <c r="AD117" s="974">
        <f t="shared" ref="AD117" si="153">T117/AC117</f>
        <v>0.7</v>
      </c>
      <c r="AE117" s="975">
        <v>23.45</v>
      </c>
      <c r="AF117" s="976">
        <f t="shared" ref="AF117" si="154">AD117*AE117</f>
        <v>16.414999999999999</v>
      </c>
      <c r="AG117" s="1030" t="s">
        <v>128</v>
      </c>
      <c r="AH117" s="1007">
        <f t="shared" ref="AH117" si="155">AF117</f>
        <v>16.414999999999999</v>
      </c>
      <c r="AI117" s="978">
        <f t="shared" ref="AI117" si="156">AD117</f>
        <v>0.7</v>
      </c>
      <c r="AJ117" s="982">
        <f t="shared" ref="AJ117" si="157">T117</f>
        <v>7</v>
      </c>
      <c r="AK117" s="1132" t="s">
        <v>439</v>
      </c>
      <c r="AL117" s="1088" t="s">
        <v>440</v>
      </c>
      <c r="AM117" s="1086" t="s">
        <v>2</v>
      </c>
    </row>
    <row r="118" spans="1:39">
      <c r="A118" s="999">
        <v>45652</v>
      </c>
      <c r="B118" s="164" t="s">
        <v>239</v>
      </c>
      <c r="C118" s="164" t="s">
        <v>208</v>
      </c>
      <c r="D118" s="162" t="s">
        <v>605</v>
      </c>
      <c r="E118" s="1029" t="s">
        <v>282</v>
      </c>
      <c r="F118" s="1000">
        <v>13283</v>
      </c>
      <c r="G118" s="1000"/>
      <c r="H118" s="1000">
        <v>13283</v>
      </c>
      <c r="I118" s="1000"/>
      <c r="J118" s="971">
        <f t="shared" ref="J118" si="158">H118-F118</f>
        <v>0</v>
      </c>
      <c r="K118" s="1000">
        <v>13283</v>
      </c>
      <c r="L118" s="541">
        <f t="shared" si="32"/>
        <v>0</v>
      </c>
      <c r="M118" s="1000">
        <v>13426</v>
      </c>
      <c r="N118" s="1000"/>
      <c r="O118" s="541">
        <f t="shared" si="33"/>
        <v>143</v>
      </c>
      <c r="P118" s="541">
        <f t="shared" si="34"/>
        <v>143</v>
      </c>
      <c r="Q118" s="1000">
        <v>13426</v>
      </c>
      <c r="R118" s="1000"/>
      <c r="S118" s="971">
        <f t="shared" ref="S118" si="159">Q118-M118</f>
        <v>0</v>
      </c>
      <c r="T118" s="542">
        <f t="shared" si="35"/>
        <v>143</v>
      </c>
      <c r="U118" s="542"/>
      <c r="V118" s="541">
        <f t="shared" ref="V118" si="160">P118</f>
        <v>143</v>
      </c>
      <c r="W118" s="543">
        <f t="shared" ref="W118" si="161">T118-V118</f>
        <v>0</v>
      </c>
      <c r="X118" s="972" t="s">
        <v>562</v>
      </c>
      <c r="Y118" s="972" t="s">
        <v>554</v>
      </c>
      <c r="Z118" s="972" t="s">
        <v>29</v>
      </c>
      <c r="AA118" s="972">
        <v>2023</v>
      </c>
      <c r="AB118" s="162" t="s">
        <v>578</v>
      </c>
      <c r="AC118" s="973">
        <v>10</v>
      </c>
      <c r="AD118" s="974">
        <f t="shared" ref="AD118" si="162">T118/AC118</f>
        <v>14.3</v>
      </c>
      <c r="AE118" s="975">
        <v>23.45</v>
      </c>
      <c r="AF118" s="976">
        <f t="shared" ref="AF118" si="163">AD118*AE118</f>
        <v>335.33499999999998</v>
      </c>
      <c r="AG118" s="1030" t="s">
        <v>128</v>
      </c>
      <c r="AH118" s="1007">
        <f t="shared" ref="AH118" si="164">AF118</f>
        <v>335.33499999999998</v>
      </c>
      <c r="AI118" s="978">
        <f t="shared" ref="AI118" si="165">AD118</f>
        <v>14.3</v>
      </c>
      <c r="AJ118" s="982">
        <f t="shared" ref="AJ118" si="166">T118</f>
        <v>143</v>
      </c>
      <c r="AK118" s="1107">
        <f>SUM(AH114:AH118)</f>
        <v>848.8900000000001</v>
      </c>
      <c r="AL118" s="1067">
        <v>800</v>
      </c>
      <c r="AM118" s="1073">
        <v>45656</v>
      </c>
    </row>
    <row r="119" spans="1:39">
      <c r="A119" s="999">
        <v>45665</v>
      </c>
      <c r="B119" s="164" t="s">
        <v>239</v>
      </c>
      <c r="C119" s="164" t="s">
        <v>208</v>
      </c>
      <c r="D119" s="162" t="s">
        <v>605</v>
      </c>
      <c r="E119" s="1029" t="s">
        <v>282</v>
      </c>
      <c r="F119" s="1000">
        <v>13426</v>
      </c>
      <c r="G119" s="1000"/>
      <c r="H119" s="1000">
        <v>13426</v>
      </c>
      <c r="I119" s="1000"/>
      <c r="J119" s="971">
        <f t="shared" ref="J119" si="167">H119-F119</f>
        <v>0</v>
      </c>
      <c r="K119" s="1000">
        <v>13426</v>
      </c>
      <c r="L119" s="541">
        <f t="shared" si="32"/>
        <v>0</v>
      </c>
      <c r="M119" s="1000">
        <v>13502</v>
      </c>
      <c r="N119" s="1000"/>
      <c r="O119" s="541">
        <f t="shared" si="33"/>
        <v>76</v>
      </c>
      <c r="P119" s="541">
        <f t="shared" si="34"/>
        <v>76</v>
      </c>
      <c r="Q119" s="1000">
        <v>13502</v>
      </c>
      <c r="R119" s="1000"/>
      <c r="S119" s="971">
        <f t="shared" ref="S119" si="168">Q119-M119</f>
        <v>0</v>
      </c>
      <c r="T119" s="542">
        <f t="shared" si="35"/>
        <v>76</v>
      </c>
      <c r="U119" s="542"/>
      <c r="V119" s="541">
        <f t="shared" ref="V119" si="169">P119</f>
        <v>76</v>
      </c>
      <c r="W119" s="543">
        <f t="shared" ref="W119" si="170">T119-V119</f>
        <v>0</v>
      </c>
      <c r="X119" s="972" t="s">
        <v>562</v>
      </c>
      <c r="Y119" s="972" t="s">
        <v>554</v>
      </c>
      <c r="Z119" s="972" t="s">
        <v>29</v>
      </c>
      <c r="AA119" s="972">
        <v>2023</v>
      </c>
      <c r="AB119" s="162" t="s">
        <v>578</v>
      </c>
      <c r="AC119" s="973">
        <v>12</v>
      </c>
      <c r="AD119" s="974">
        <f t="shared" ref="AD119" si="171">T119/AC119</f>
        <v>6.333333333333333</v>
      </c>
      <c r="AE119" s="975">
        <v>23.45</v>
      </c>
      <c r="AF119" s="976">
        <f t="shared" ref="AF119" si="172">AD119*AE119</f>
        <v>148.51666666666665</v>
      </c>
      <c r="AG119" s="1030" t="s">
        <v>128</v>
      </c>
      <c r="AH119" s="1007">
        <f t="shared" ref="AH119" si="173">AF119</f>
        <v>148.51666666666665</v>
      </c>
      <c r="AI119" s="978">
        <f t="shared" ref="AI119" si="174">AD119</f>
        <v>6.333333333333333</v>
      </c>
      <c r="AJ119" s="982">
        <f t="shared" ref="AJ119" si="175">T119</f>
        <v>76</v>
      </c>
      <c r="AK119" s="1136"/>
      <c r="AL119" s="1084"/>
      <c r="AM119" s="1090"/>
    </row>
    <row r="120" spans="1:39">
      <c r="A120" s="999">
        <v>45672</v>
      </c>
      <c r="B120" s="164" t="s">
        <v>60</v>
      </c>
      <c r="C120" s="164" t="s">
        <v>111</v>
      </c>
      <c r="D120" s="162" t="s">
        <v>610</v>
      </c>
      <c r="E120" s="1029" t="s">
        <v>282</v>
      </c>
      <c r="F120" s="1000">
        <v>13502</v>
      </c>
      <c r="G120" s="1000"/>
      <c r="H120" s="1000">
        <v>13502</v>
      </c>
      <c r="I120" s="1000"/>
      <c r="J120" s="971">
        <f t="shared" ref="J120" si="176">H120-F120</f>
        <v>0</v>
      </c>
      <c r="K120" s="1000">
        <v>13502</v>
      </c>
      <c r="L120" s="541">
        <f t="shared" si="32"/>
        <v>0</v>
      </c>
      <c r="M120" s="1000">
        <v>13527</v>
      </c>
      <c r="N120" s="1000"/>
      <c r="O120" s="541">
        <f t="shared" si="33"/>
        <v>25</v>
      </c>
      <c r="P120" s="541">
        <f t="shared" si="34"/>
        <v>25</v>
      </c>
      <c r="Q120" s="1000">
        <v>13527</v>
      </c>
      <c r="R120" s="1000"/>
      <c r="S120" s="971">
        <f t="shared" ref="S120" si="177">Q120-M120</f>
        <v>0</v>
      </c>
      <c r="T120" s="542">
        <f t="shared" si="35"/>
        <v>25</v>
      </c>
      <c r="U120" s="542"/>
      <c r="V120" s="541">
        <f t="shared" ref="V120" si="178">P120</f>
        <v>25</v>
      </c>
      <c r="W120" s="543">
        <f t="shared" ref="W120" si="179">T120-V120</f>
        <v>0</v>
      </c>
      <c r="X120" s="972" t="s">
        <v>562</v>
      </c>
      <c r="Y120" s="972" t="s">
        <v>554</v>
      </c>
      <c r="Z120" s="972" t="s">
        <v>29</v>
      </c>
      <c r="AA120" s="972">
        <v>2023</v>
      </c>
      <c r="AB120" s="162" t="s">
        <v>578</v>
      </c>
      <c r="AC120" s="973">
        <v>12</v>
      </c>
      <c r="AD120" s="974">
        <f t="shared" ref="AD120" si="180">T120/AC120</f>
        <v>2.0833333333333335</v>
      </c>
      <c r="AE120" s="975">
        <v>23.45</v>
      </c>
      <c r="AF120" s="976">
        <f t="shared" ref="AF120" si="181">AD120*AE120</f>
        <v>48.854166666666671</v>
      </c>
      <c r="AG120" s="1030" t="s">
        <v>128</v>
      </c>
      <c r="AH120" s="1007">
        <f t="shared" ref="AH120" si="182">AF120</f>
        <v>48.854166666666671</v>
      </c>
      <c r="AI120" s="978">
        <f t="shared" ref="AI120" si="183">AD120</f>
        <v>2.0833333333333335</v>
      </c>
      <c r="AJ120" s="982">
        <f t="shared" ref="AJ120" si="184">T120</f>
        <v>25</v>
      </c>
      <c r="AK120" s="1135"/>
      <c r="AL120" s="1085"/>
      <c r="AM120" s="1092"/>
    </row>
    <row r="121" spans="1:39">
      <c r="A121" s="999">
        <v>45672</v>
      </c>
      <c r="B121" s="164" t="s">
        <v>60</v>
      </c>
      <c r="C121" s="164" t="s">
        <v>111</v>
      </c>
      <c r="D121" s="162" t="s">
        <v>455</v>
      </c>
      <c r="E121" s="1029" t="s">
        <v>282</v>
      </c>
      <c r="F121" s="1000">
        <v>13527</v>
      </c>
      <c r="G121" s="1000"/>
      <c r="H121" s="1000">
        <v>13537</v>
      </c>
      <c r="I121" s="1000"/>
      <c r="J121" s="971">
        <f t="shared" ref="J121" si="185">H121-F121</f>
        <v>10</v>
      </c>
      <c r="K121" s="1000">
        <v>13537</v>
      </c>
      <c r="L121" s="541">
        <f t="shared" si="32"/>
        <v>0</v>
      </c>
      <c r="M121" s="1000">
        <v>13551</v>
      </c>
      <c r="N121" s="1000"/>
      <c r="O121" s="541">
        <f t="shared" si="33"/>
        <v>14</v>
      </c>
      <c r="P121" s="541">
        <f t="shared" si="34"/>
        <v>14</v>
      </c>
      <c r="Q121" s="1000">
        <v>13565</v>
      </c>
      <c r="R121" s="1000"/>
      <c r="S121" s="971">
        <f t="shared" ref="S121" si="186">Q121-M121</f>
        <v>14</v>
      </c>
      <c r="T121" s="542">
        <f t="shared" si="35"/>
        <v>38</v>
      </c>
      <c r="U121" s="542"/>
      <c r="V121" s="541">
        <f t="shared" ref="V121" si="187">P121</f>
        <v>14</v>
      </c>
      <c r="W121" s="543">
        <f t="shared" ref="W121" si="188">T121-V121</f>
        <v>24</v>
      </c>
      <c r="X121" s="972" t="s">
        <v>562</v>
      </c>
      <c r="Y121" s="972" t="s">
        <v>554</v>
      </c>
      <c r="Z121" s="972" t="s">
        <v>29</v>
      </c>
      <c r="AA121" s="972">
        <v>2023</v>
      </c>
      <c r="AB121" s="162" t="s">
        <v>578</v>
      </c>
      <c r="AC121" s="973">
        <v>12</v>
      </c>
      <c r="AD121" s="974">
        <f t="shared" ref="AD121" si="189">T121/AC121</f>
        <v>3.1666666666666665</v>
      </c>
      <c r="AE121" s="975">
        <v>23.45</v>
      </c>
      <c r="AF121" s="976">
        <f t="shared" ref="AF121" si="190">AD121*AE121</f>
        <v>74.258333333333326</v>
      </c>
      <c r="AG121" s="1030" t="s">
        <v>128</v>
      </c>
      <c r="AH121" s="1007">
        <f t="shared" ref="AH121" si="191">AF121</f>
        <v>74.258333333333326</v>
      </c>
      <c r="AI121" s="978">
        <f t="shared" ref="AI121" si="192">AD121</f>
        <v>3.1666666666666665</v>
      </c>
      <c r="AJ121" s="982">
        <f t="shared" ref="AJ121" si="193">T121</f>
        <v>38</v>
      </c>
      <c r="AK121" s="1137"/>
      <c r="AL121" s="1091"/>
      <c r="AM121" s="1093"/>
    </row>
    <row r="122" spans="1:39">
      <c r="A122" s="999">
        <v>45673</v>
      </c>
      <c r="B122" s="164" t="s">
        <v>60</v>
      </c>
      <c r="C122" s="164" t="s">
        <v>111</v>
      </c>
      <c r="D122" s="162" t="s">
        <v>463</v>
      </c>
      <c r="E122" s="1029" t="s">
        <v>282</v>
      </c>
      <c r="F122" s="1000">
        <v>13565</v>
      </c>
      <c r="G122" s="1000"/>
      <c r="H122" s="1000">
        <v>13579</v>
      </c>
      <c r="I122" s="1000"/>
      <c r="J122" s="971">
        <f t="shared" ref="J122" si="194">H122-F122</f>
        <v>14</v>
      </c>
      <c r="K122" s="1000">
        <v>13579</v>
      </c>
      <c r="L122" s="541">
        <f t="shared" si="32"/>
        <v>0</v>
      </c>
      <c r="M122" s="1000">
        <v>13593</v>
      </c>
      <c r="N122" s="1000"/>
      <c r="O122" s="541">
        <f t="shared" si="33"/>
        <v>14</v>
      </c>
      <c r="P122" s="541">
        <f t="shared" si="34"/>
        <v>14</v>
      </c>
      <c r="Q122" s="1000">
        <v>13601</v>
      </c>
      <c r="R122" s="1000"/>
      <c r="S122" s="971">
        <f t="shared" ref="S122" si="195">Q122-M122</f>
        <v>8</v>
      </c>
      <c r="T122" s="542">
        <f t="shared" si="35"/>
        <v>36</v>
      </c>
      <c r="U122" s="542"/>
      <c r="V122" s="541">
        <f t="shared" ref="V122" si="196">P122</f>
        <v>14</v>
      </c>
      <c r="W122" s="543">
        <f t="shared" ref="W122" si="197">T122-V122</f>
        <v>22</v>
      </c>
      <c r="X122" s="972" t="s">
        <v>562</v>
      </c>
      <c r="Y122" s="972" t="s">
        <v>554</v>
      </c>
      <c r="Z122" s="972" t="s">
        <v>29</v>
      </c>
      <c r="AA122" s="972">
        <v>2023</v>
      </c>
      <c r="AB122" s="162" t="s">
        <v>578</v>
      </c>
      <c r="AC122" s="973">
        <v>12</v>
      </c>
      <c r="AD122" s="974">
        <f t="shared" ref="AD122" si="198">T122/AC122</f>
        <v>3</v>
      </c>
      <c r="AE122" s="975">
        <v>23.45</v>
      </c>
      <c r="AF122" s="976">
        <f t="shared" ref="AF122" si="199">AD122*AE122</f>
        <v>70.349999999999994</v>
      </c>
      <c r="AG122" s="1030" t="s">
        <v>128</v>
      </c>
      <c r="AH122" s="1007">
        <f t="shared" ref="AH122" si="200">AF122</f>
        <v>70.349999999999994</v>
      </c>
      <c r="AI122" s="978">
        <f t="shared" ref="AI122" si="201">AD122</f>
        <v>3</v>
      </c>
      <c r="AJ122" s="982">
        <f t="shared" ref="AJ122" si="202">T122</f>
        <v>36</v>
      </c>
      <c r="AK122" s="1136"/>
      <c r="AL122" s="1084"/>
      <c r="AM122" s="1090"/>
    </row>
    <row r="123" spans="1:39">
      <c r="A123" s="999">
        <v>45673</v>
      </c>
      <c r="B123" s="164" t="s">
        <v>60</v>
      </c>
      <c r="C123" s="164" t="s">
        <v>111</v>
      </c>
      <c r="D123" s="162" t="s">
        <v>455</v>
      </c>
      <c r="E123" s="1029" t="s">
        <v>282</v>
      </c>
      <c r="F123" s="1000">
        <v>13601</v>
      </c>
      <c r="G123" s="1000"/>
      <c r="H123" s="1000">
        <v>13611</v>
      </c>
      <c r="I123" s="1000"/>
      <c r="J123" s="971">
        <f t="shared" ref="J123" si="203">H123-F123</f>
        <v>10</v>
      </c>
      <c r="K123" s="1000">
        <v>13611</v>
      </c>
      <c r="L123" s="541">
        <f t="shared" si="32"/>
        <v>0</v>
      </c>
      <c r="M123" s="1000">
        <v>13625</v>
      </c>
      <c r="N123" s="1000"/>
      <c r="O123" s="541">
        <f t="shared" si="33"/>
        <v>14</v>
      </c>
      <c r="P123" s="541">
        <f t="shared" si="34"/>
        <v>14</v>
      </c>
      <c r="Q123" s="1000">
        <v>13640</v>
      </c>
      <c r="R123" s="1000"/>
      <c r="S123" s="971">
        <f t="shared" ref="S123" si="204">Q123-M123</f>
        <v>15</v>
      </c>
      <c r="T123" s="542">
        <f t="shared" si="35"/>
        <v>39</v>
      </c>
      <c r="U123" s="542"/>
      <c r="V123" s="541">
        <f t="shared" ref="V123" si="205">P123</f>
        <v>14</v>
      </c>
      <c r="W123" s="543">
        <f t="shared" ref="W123" si="206">T123-V123</f>
        <v>25</v>
      </c>
      <c r="X123" s="972" t="s">
        <v>562</v>
      </c>
      <c r="Y123" s="972" t="s">
        <v>554</v>
      </c>
      <c r="Z123" s="972" t="s">
        <v>29</v>
      </c>
      <c r="AA123" s="972">
        <v>2023</v>
      </c>
      <c r="AB123" s="162" t="s">
        <v>578</v>
      </c>
      <c r="AC123" s="973">
        <v>12</v>
      </c>
      <c r="AD123" s="974">
        <f t="shared" ref="AD123" si="207">T123/AC123</f>
        <v>3.25</v>
      </c>
      <c r="AE123" s="975">
        <v>23.45</v>
      </c>
      <c r="AF123" s="976">
        <f t="shared" ref="AF123" si="208">AD123*AE123</f>
        <v>76.212499999999991</v>
      </c>
      <c r="AG123" s="1030" t="s">
        <v>128</v>
      </c>
      <c r="AH123" s="1007">
        <f t="shared" ref="AH123" si="209">AF123</f>
        <v>76.212499999999991</v>
      </c>
      <c r="AI123" s="978">
        <f t="shared" ref="AI123" si="210">AD123</f>
        <v>3.25</v>
      </c>
      <c r="AJ123" s="982">
        <f t="shared" ref="AJ123" si="211">T123</f>
        <v>39</v>
      </c>
      <c r="AK123" s="1136"/>
      <c r="AL123" s="1084"/>
      <c r="AM123" s="1090"/>
    </row>
    <row r="124" spans="1:39">
      <c r="A124" s="999">
        <v>45674</v>
      </c>
      <c r="B124" s="164" t="s">
        <v>60</v>
      </c>
      <c r="C124" s="164" t="s">
        <v>111</v>
      </c>
      <c r="D124" s="162" t="s">
        <v>615</v>
      </c>
      <c r="E124" s="1029" t="s">
        <v>282</v>
      </c>
      <c r="F124" s="1000">
        <v>13640</v>
      </c>
      <c r="G124" s="1000"/>
      <c r="H124" s="1000">
        <v>13654</v>
      </c>
      <c r="I124" s="1000"/>
      <c r="J124" s="971">
        <f t="shared" ref="J124:J125" si="212">H124-F124</f>
        <v>14</v>
      </c>
      <c r="K124" s="1000">
        <v>13654</v>
      </c>
      <c r="L124" s="541">
        <f t="shared" si="32"/>
        <v>0</v>
      </c>
      <c r="M124" s="1000">
        <v>13668</v>
      </c>
      <c r="N124" s="1000"/>
      <c r="O124" s="541">
        <f t="shared" si="33"/>
        <v>14</v>
      </c>
      <c r="P124" s="541">
        <f t="shared" si="34"/>
        <v>14</v>
      </c>
      <c r="Q124" s="1000">
        <v>13683</v>
      </c>
      <c r="R124" s="1000"/>
      <c r="S124" s="971">
        <f t="shared" ref="S124:S125" si="213">Q124-M124</f>
        <v>15</v>
      </c>
      <c r="T124" s="542">
        <f t="shared" si="35"/>
        <v>43</v>
      </c>
      <c r="U124" s="542"/>
      <c r="V124" s="541">
        <f t="shared" ref="V124:V125" si="214">P124</f>
        <v>14</v>
      </c>
      <c r="W124" s="543">
        <f t="shared" ref="W124:W125" si="215">T124-V124</f>
        <v>29</v>
      </c>
      <c r="X124" s="972" t="s">
        <v>562</v>
      </c>
      <c r="Y124" s="972" t="s">
        <v>554</v>
      </c>
      <c r="Z124" s="972" t="s">
        <v>29</v>
      </c>
      <c r="AA124" s="972">
        <v>2023</v>
      </c>
      <c r="AB124" s="162" t="s">
        <v>578</v>
      </c>
      <c r="AC124" s="973">
        <v>12</v>
      </c>
      <c r="AD124" s="974">
        <f t="shared" ref="AD124" si="216">T124/AC124</f>
        <v>3.5833333333333335</v>
      </c>
      <c r="AE124" s="975">
        <v>23.45</v>
      </c>
      <c r="AF124" s="976">
        <f t="shared" ref="AF124" si="217">AD124*AE124</f>
        <v>84.029166666666669</v>
      </c>
      <c r="AG124" s="1030" t="s">
        <v>128</v>
      </c>
      <c r="AH124" s="1007">
        <f t="shared" ref="AH124" si="218">AF124</f>
        <v>84.029166666666669</v>
      </c>
      <c r="AI124" s="978">
        <f t="shared" ref="AI124" si="219">AD124</f>
        <v>3.5833333333333335</v>
      </c>
      <c r="AJ124" s="982">
        <f t="shared" ref="AJ124" si="220">T124</f>
        <v>43</v>
      </c>
      <c r="AK124" s="1136"/>
      <c r="AL124" s="1084"/>
      <c r="AM124" s="1090"/>
    </row>
    <row r="125" spans="1:39">
      <c r="A125" s="999">
        <v>45685</v>
      </c>
      <c r="B125" s="164" t="s">
        <v>617</v>
      </c>
      <c r="C125" s="164" t="s">
        <v>618</v>
      </c>
      <c r="D125" s="162" t="s">
        <v>619</v>
      </c>
      <c r="E125" s="1029" t="s">
        <v>282</v>
      </c>
      <c r="F125" s="1000">
        <v>13683</v>
      </c>
      <c r="G125" s="1000"/>
      <c r="H125" s="1000">
        <v>13683</v>
      </c>
      <c r="I125" s="1000"/>
      <c r="J125" s="971">
        <f t="shared" si="212"/>
        <v>0</v>
      </c>
      <c r="K125" s="1000">
        <v>13683</v>
      </c>
      <c r="L125" s="541">
        <f t="shared" si="32"/>
        <v>0</v>
      </c>
      <c r="M125" s="1000">
        <v>13709</v>
      </c>
      <c r="N125" s="1000"/>
      <c r="O125" s="541">
        <f t="shared" si="33"/>
        <v>26</v>
      </c>
      <c r="P125" s="541">
        <f t="shared" si="34"/>
        <v>26</v>
      </c>
      <c r="Q125" s="1000">
        <v>13709</v>
      </c>
      <c r="R125" s="1000"/>
      <c r="S125" s="971">
        <f t="shared" si="213"/>
        <v>0</v>
      </c>
      <c r="T125" s="542">
        <f t="shared" si="35"/>
        <v>26</v>
      </c>
      <c r="U125" s="542"/>
      <c r="V125" s="541">
        <f t="shared" si="214"/>
        <v>26</v>
      </c>
      <c r="W125" s="543">
        <f t="shared" si="215"/>
        <v>0</v>
      </c>
      <c r="X125" s="972" t="s">
        <v>562</v>
      </c>
      <c r="Y125" s="972" t="s">
        <v>554</v>
      </c>
      <c r="Z125" s="972" t="s">
        <v>29</v>
      </c>
      <c r="AA125" s="972">
        <v>2023</v>
      </c>
      <c r="AB125" s="162" t="s">
        <v>619</v>
      </c>
      <c r="AC125" s="973">
        <v>12</v>
      </c>
      <c r="AD125" s="974">
        <f t="shared" ref="AD125" si="221">T125/AC125</f>
        <v>2.1666666666666665</v>
      </c>
      <c r="AE125" s="975">
        <v>23.45</v>
      </c>
      <c r="AF125" s="976">
        <f t="shared" ref="AF125" si="222">AD125*AE125</f>
        <v>50.80833333333333</v>
      </c>
      <c r="AG125" s="1030" t="s">
        <v>128</v>
      </c>
      <c r="AH125" s="1007">
        <f t="shared" ref="AH125" si="223">AF125</f>
        <v>50.80833333333333</v>
      </c>
      <c r="AI125" s="978">
        <f t="shared" ref="AI125" si="224">AD125</f>
        <v>2.1666666666666665</v>
      </c>
      <c r="AJ125" s="982">
        <f t="shared" ref="AJ125" si="225">T125</f>
        <v>26</v>
      </c>
      <c r="AK125" s="1136"/>
      <c r="AL125" s="1084"/>
      <c r="AM125" s="1090"/>
    </row>
    <row r="126" spans="1:39">
      <c r="A126" s="999">
        <v>45703</v>
      </c>
      <c r="B126" s="164" t="s">
        <v>590</v>
      </c>
      <c r="C126" s="164" t="s">
        <v>625</v>
      </c>
      <c r="D126" s="162" t="s">
        <v>626</v>
      </c>
      <c r="E126" s="1029" t="s">
        <v>283</v>
      </c>
      <c r="F126" s="1000">
        <v>13709</v>
      </c>
      <c r="G126" s="1000"/>
      <c r="H126" s="1000">
        <v>13736</v>
      </c>
      <c r="I126" s="1000"/>
      <c r="J126" s="971">
        <f t="shared" ref="J126" si="226">H126-F126</f>
        <v>27</v>
      </c>
      <c r="K126" s="1000">
        <v>13736</v>
      </c>
      <c r="L126" s="541">
        <f t="shared" si="32"/>
        <v>0</v>
      </c>
      <c r="M126" s="1000">
        <v>13753</v>
      </c>
      <c r="N126" s="1000"/>
      <c r="O126" s="541">
        <f t="shared" si="33"/>
        <v>17</v>
      </c>
      <c r="P126" s="541">
        <f t="shared" si="34"/>
        <v>17</v>
      </c>
      <c r="Q126" s="1000">
        <v>13760</v>
      </c>
      <c r="R126" s="1000"/>
      <c r="S126" s="971">
        <f t="shared" ref="S126" si="227">Q126-M126</f>
        <v>7</v>
      </c>
      <c r="T126" s="542">
        <f t="shared" si="35"/>
        <v>51</v>
      </c>
      <c r="U126" s="542"/>
      <c r="V126" s="541">
        <f t="shared" ref="V126" si="228">P126</f>
        <v>17</v>
      </c>
      <c r="W126" s="543">
        <f t="shared" ref="W126" si="229">T126-V126</f>
        <v>34</v>
      </c>
      <c r="X126" s="972" t="s">
        <v>562</v>
      </c>
      <c r="Y126" s="972" t="s">
        <v>554</v>
      </c>
      <c r="Z126" s="972" t="s">
        <v>29</v>
      </c>
      <c r="AA126" s="972">
        <v>2023</v>
      </c>
      <c r="AB126" s="162" t="s">
        <v>30</v>
      </c>
      <c r="AC126" s="973">
        <v>12</v>
      </c>
      <c r="AD126" s="974">
        <f t="shared" ref="AD126" si="230">T126/AC126</f>
        <v>4.25</v>
      </c>
      <c r="AE126" s="975">
        <v>23.45</v>
      </c>
      <c r="AF126" s="976">
        <f t="shared" ref="AF126" si="231">AD126*AE126</f>
        <v>99.662499999999994</v>
      </c>
      <c r="AG126" s="1030" t="s">
        <v>128</v>
      </c>
      <c r="AH126" s="1007">
        <f t="shared" ref="AH126" si="232">AF126</f>
        <v>99.662499999999994</v>
      </c>
      <c r="AI126" s="978">
        <f t="shared" ref="AI126" si="233">AD126</f>
        <v>4.25</v>
      </c>
      <c r="AJ126" s="982">
        <f t="shared" ref="AJ126" si="234">T126</f>
        <v>51</v>
      </c>
      <c r="AK126" s="1136"/>
      <c r="AL126" s="1084"/>
      <c r="AM126" s="1090"/>
    </row>
    <row r="127" spans="1:39">
      <c r="A127" s="999">
        <v>45705</v>
      </c>
      <c r="B127" s="164" t="s">
        <v>590</v>
      </c>
      <c r="C127" s="164" t="s">
        <v>625</v>
      </c>
      <c r="D127" s="162" t="s">
        <v>627</v>
      </c>
      <c r="E127" s="1029" t="s">
        <v>282</v>
      </c>
      <c r="F127" s="1000">
        <v>13760</v>
      </c>
      <c r="G127" s="1000"/>
      <c r="H127" s="1000">
        <v>13769</v>
      </c>
      <c r="I127" s="1000"/>
      <c r="J127" s="971">
        <f t="shared" ref="J127" si="235">H127-F127</f>
        <v>9</v>
      </c>
      <c r="K127" s="1000">
        <v>13769</v>
      </c>
      <c r="L127" s="541">
        <f t="shared" si="32"/>
        <v>0</v>
      </c>
      <c r="M127" s="1000">
        <v>13786</v>
      </c>
      <c r="N127" s="1000"/>
      <c r="O127" s="541">
        <f t="shared" si="33"/>
        <v>17</v>
      </c>
      <c r="P127" s="541">
        <f t="shared" si="34"/>
        <v>17</v>
      </c>
      <c r="Q127" s="1000">
        <v>13808</v>
      </c>
      <c r="R127" s="1000"/>
      <c r="S127" s="971">
        <f t="shared" ref="S127" si="236">Q127-M127</f>
        <v>22</v>
      </c>
      <c r="T127" s="542">
        <f t="shared" si="35"/>
        <v>48</v>
      </c>
      <c r="U127" s="542"/>
      <c r="V127" s="541">
        <f t="shared" ref="V127" si="237">P127</f>
        <v>17</v>
      </c>
      <c r="W127" s="543">
        <f t="shared" ref="W127" si="238">T127-V127</f>
        <v>31</v>
      </c>
      <c r="X127" s="972" t="s">
        <v>562</v>
      </c>
      <c r="Y127" s="972" t="s">
        <v>554</v>
      </c>
      <c r="Z127" s="972" t="s">
        <v>29</v>
      </c>
      <c r="AA127" s="972">
        <v>2023</v>
      </c>
      <c r="AB127" s="162" t="s">
        <v>30</v>
      </c>
      <c r="AC127" s="973">
        <v>12</v>
      </c>
      <c r="AD127" s="974">
        <f t="shared" ref="AD127" si="239">T127/AC127</f>
        <v>4</v>
      </c>
      <c r="AE127" s="975">
        <v>23.45</v>
      </c>
      <c r="AF127" s="976">
        <f t="shared" ref="AF127" si="240">AD127*AE127</f>
        <v>93.8</v>
      </c>
      <c r="AG127" s="1030" t="s">
        <v>128</v>
      </c>
      <c r="AH127" s="1007">
        <f t="shared" ref="AH127" si="241">AF127</f>
        <v>93.8</v>
      </c>
      <c r="AI127" s="978">
        <f t="shared" ref="AI127" si="242">AD127</f>
        <v>4</v>
      </c>
      <c r="AJ127" s="982">
        <f t="shared" ref="AJ127" si="243">T127</f>
        <v>48</v>
      </c>
      <c r="AK127" s="1136"/>
      <c r="AL127" s="1084"/>
      <c r="AM127" s="1090"/>
    </row>
    <row r="128" spans="1:39">
      <c r="A128" s="999">
        <v>45705</v>
      </c>
      <c r="B128" s="164" t="s">
        <v>590</v>
      </c>
      <c r="C128" s="164" t="s">
        <v>625</v>
      </c>
      <c r="D128" s="162" t="s">
        <v>626</v>
      </c>
      <c r="E128" s="1029" t="s">
        <v>283</v>
      </c>
      <c r="F128" s="1000">
        <v>13808</v>
      </c>
      <c r="G128" s="1000"/>
      <c r="H128" s="1000">
        <v>13828</v>
      </c>
      <c r="I128" s="1000"/>
      <c r="J128" s="971">
        <f t="shared" ref="J128" si="244">H128-F128</f>
        <v>20</v>
      </c>
      <c r="K128" s="1000">
        <v>13828</v>
      </c>
      <c r="L128" s="541">
        <f t="shared" si="32"/>
        <v>0</v>
      </c>
      <c r="M128" s="1000">
        <v>13846</v>
      </c>
      <c r="N128" s="1000"/>
      <c r="O128" s="541">
        <f t="shared" si="33"/>
        <v>18</v>
      </c>
      <c r="P128" s="541">
        <f t="shared" si="34"/>
        <v>18</v>
      </c>
      <c r="Q128" s="1000">
        <v>13855</v>
      </c>
      <c r="R128" s="1000"/>
      <c r="S128" s="971">
        <f t="shared" ref="S128" si="245">Q128-M128</f>
        <v>9</v>
      </c>
      <c r="T128" s="542">
        <f t="shared" si="35"/>
        <v>47</v>
      </c>
      <c r="U128" s="542"/>
      <c r="V128" s="541">
        <f t="shared" ref="V128" si="246">P128</f>
        <v>18</v>
      </c>
      <c r="W128" s="543">
        <f t="shared" ref="W128" si="247">T128-V128</f>
        <v>29</v>
      </c>
      <c r="X128" s="972" t="s">
        <v>562</v>
      </c>
      <c r="Y128" s="972" t="s">
        <v>554</v>
      </c>
      <c r="Z128" s="972" t="s">
        <v>29</v>
      </c>
      <c r="AA128" s="972">
        <v>2023</v>
      </c>
      <c r="AB128" s="162" t="s">
        <v>30</v>
      </c>
      <c r="AC128" s="973">
        <v>12</v>
      </c>
      <c r="AD128" s="974">
        <f t="shared" ref="AD128" si="248">T128/AC128</f>
        <v>3.9166666666666665</v>
      </c>
      <c r="AE128" s="975">
        <v>23.45</v>
      </c>
      <c r="AF128" s="976">
        <f t="shared" ref="AF128" si="249">AD128*AE128</f>
        <v>91.845833333333331</v>
      </c>
      <c r="AG128" s="1030" t="s">
        <v>128</v>
      </c>
      <c r="AH128" s="1007">
        <f t="shared" ref="AH128" si="250">AF128</f>
        <v>91.845833333333331</v>
      </c>
      <c r="AI128" s="978">
        <f t="shared" ref="AI128" si="251">AD128</f>
        <v>3.9166666666666665</v>
      </c>
      <c r="AJ128" s="982">
        <f t="shared" ref="AJ128" si="252">T128</f>
        <v>47</v>
      </c>
      <c r="AK128" s="1132" t="s">
        <v>439</v>
      </c>
      <c r="AL128" s="1088" t="s">
        <v>440</v>
      </c>
      <c r="AM128" s="1086" t="s">
        <v>2</v>
      </c>
    </row>
    <row r="129" spans="1:39">
      <c r="A129" s="999">
        <v>45706</v>
      </c>
      <c r="B129" s="164" t="s">
        <v>590</v>
      </c>
      <c r="C129" s="164" t="s">
        <v>625</v>
      </c>
      <c r="D129" s="162" t="s">
        <v>627</v>
      </c>
      <c r="E129" s="1029" t="s">
        <v>282</v>
      </c>
      <c r="F129" s="1000">
        <v>13855</v>
      </c>
      <c r="G129" s="1000"/>
      <c r="H129" s="1000">
        <v>13864</v>
      </c>
      <c r="I129" s="1000"/>
      <c r="J129" s="971">
        <f t="shared" ref="J129" si="253">H129-F129</f>
        <v>9</v>
      </c>
      <c r="K129" s="1000">
        <v>13864</v>
      </c>
      <c r="L129" s="541">
        <f t="shared" si="32"/>
        <v>0</v>
      </c>
      <c r="M129" s="1000">
        <v>13880</v>
      </c>
      <c r="N129" s="1000"/>
      <c r="O129" s="541">
        <f t="shared" si="33"/>
        <v>16</v>
      </c>
      <c r="P129" s="541">
        <f t="shared" si="34"/>
        <v>16</v>
      </c>
      <c r="Q129" s="1000">
        <v>13902</v>
      </c>
      <c r="R129" s="1000"/>
      <c r="S129" s="971">
        <f t="shared" ref="S129" si="254">Q129-M129</f>
        <v>22</v>
      </c>
      <c r="T129" s="542">
        <f t="shared" si="35"/>
        <v>47</v>
      </c>
      <c r="U129" s="542"/>
      <c r="V129" s="541">
        <f t="shared" ref="V129" si="255">P129</f>
        <v>16</v>
      </c>
      <c r="W129" s="543">
        <f t="shared" ref="W129" si="256">T129-V129</f>
        <v>31</v>
      </c>
      <c r="X129" s="972" t="s">
        <v>562</v>
      </c>
      <c r="Y129" s="972" t="s">
        <v>554</v>
      </c>
      <c r="Z129" s="972" t="s">
        <v>29</v>
      </c>
      <c r="AA129" s="972">
        <v>2023</v>
      </c>
      <c r="AB129" s="162" t="s">
        <v>30</v>
      </c>
      <c r="AC129" s="973">
        <v>12</v>
      </c>
      <c r="AD129" s="974">
        <f t="shared" ref="AD129" si="257">T129/AC129</f>
        <v>3.9166666666666665</v>
      </c>
      <c r="AE129" s="975">
        <v>23.45</v>
      </c>
      <c r="AF129" s="976">
        <f t="shared" ref="AF129" si="258">AD129*AE129</f>
        <v>91.845833333333331</v>
      </c>
      <c r="AG129" s="1030" t="s">
        <v>128</v>
      </c>
      <c r="AH129" s="1007">
        <f t="shared" ref="AH129" si="259">AF129</f>
        <v>91.845833333333331</v>
      </c>
      <c r="AI129" s="978">
        <f t="shared" ref="AI129" si="260">AD129</f>
        <v>3.9166666666666665</v>
      </c>
      <c r="AJ129" s="982">
        <f t="shared" ref="AJ129" si="261">T129</f>
        <v>47</v>
      </c>
      <c r="AK129" s="1107">
        <f>SUM(AH119:AH129)</f>
        <v>930.18333333333317</v>
      </c>
      <c r="AL129" s="1067">
        <v>900</v>
      </c>
      <c r="AM129" s="1073">
        <v>45706</v>
      </c>
    </row>
    <row r="130" spans="1:39">
      <c r="A130" s="999">
        <v>45706</v>
      </c>
      <c r="B130" s="164" t="s">
        <v>590</v>
      </c>
      <c r="C130" s="164" t="s">
        <v>625</v>
      </c>
      <c r="D130" s="162" t="s">
        <v>626</v>
      </c>
      <c r="E130" s="1029" t="s">
        <v>283</v>
      </c>
      <c r="F130" s="1000">
        <v>13902</v>
      </c>
      <c r="G130" s="1000"/>
      <c r="H130" s="1000">
        <v>13931</v>
      </c>
      <c r="I130" s="1000"/>
      <c r="J130" s="971">
        <f t="shared" ref="J130" si="262">H130-F130</f>
        <v>29</v>
      </c>
      <c r="K130" s="1000">
        <v>13931</v>
      </c>
      <c r="L130" s="541">
        <f t="shared" si="32"/>
        <v>0</v>
      </c>
      <c r="M130" s="1000">
        <v>13949</v>
      </c>
      <c r="N130" s="1000"/>
      <c r="O130" s="541">
        <f t="shared" si="33"/>
        <v>18</v>
      </c>
      <c r="P130" s="541">
        <f t="shared" si="34"/>
        <v>18</v>
      </c>
      <c r="Q130" s="1000">
        <v>13959</v>
      </c>
      <c r="R130" s="1000"/>
      <c r="S130" s="971">
        <f t="shared" ref="S130" si="263">Q130-M130</f>
        <v>10</v>
      </c>
      <c r="T130" s="542">
        <f t="shared" si="35"/>
        <v>57</v>
      </c>
      <c r="U130" s="542"/>
      <c r="V130" s="541">
        <f t="shared" ref="V130" si="264">P130</f>
        <v>18</v>
      </c>
      <c r="W130" s="543">
        <f t="shared" ref="W130" si="265">T130-V130</f>
        <v>39</v>
      </c>
      <c r="X130" s="972" t="s">
        <v>562</v>
      </c>
      <c r="Y130" s="972" t="s">
        <v>554</v>
      </c>
      <c r="Z130" s="972" t="s">
        <v>29</v>
      </c>
      <c r="AA130" s="972">
        <v>2023</v>
      </c>
      <c r="AB130" s="162" t="s">
        <v>30</v>
      </c>
      <c r="AC130" s="973">
        <v>12</v>
      </c>
      <c r="AD130" s="974">
        <f t="shared" ref="AD130" si="266">T130/AC130</f>
        <v>4.75</v>
      </c>
      <c r="AE130" s="975">
        <v>23.45</v>
      </c>
      <c r="AF130" s="976">
        <f t="shared" ref="AF130" si="267">AD130*AE130</f>
        <v>111.3875</v>
      </c>
      <c r="AG130" s="1030" t="s">
        <v>128</v>
      </c>
      <c r="AH130" s="1007">
        <f t="shared" ref="AH130" si="268">AF130</f>
        <v>111.3875</v>
      </c>
      <c r="AI130" s="978">
        <f t="shared" ref="AI130" si="269">AD130</f>
        <v>4.75</v>
      </c>
      <c r="AJ130" s="982">
        <f t="shared" ref="AJ130" si="270">T130</f>
        <v>57</v>
      </c>
      <c r="AK130" s="1136"/>
      <c r="AL130" s="1084"/>
      <c r="AM130" s="1090"/>
    </row>
    <row r="131" spans="1:39">
      <c r="A131" s="999">
        <v>45708</v>
      </c>
      <c r="B131" s="164" t="s">
        <v>590</v>
      </c>
      <c r="C131" s="164" t="s">
        <v>625</v>
      </c>
      <c r="D131" s="162" t="s">
        <v>627</v>
      </c>
      <c r="E131" s="1029" t="s">
        <v>282</v>
      </c>
      <c r="F131" s="1000">
        <v>13959</v>
      </c>
      <c r="G131" s="1000"/>
      <c r="H131" s="1000">
        <v>13971</v>
      </c>
      <c r="I131" s="1000"/>
      <c r="J131" s="971">
        <f t="shared" ref="J131" si="271">H131-F131</f>
        <v>12</v>
      </c>
      <c r="K131" s="1000">
        <v>13971</v>
      </c>
      <c r="L131" s="541">
        <f t="shared" si="32"/>
        <v>0</v>
      </c>
      <c r="M131" s="1000">
        <v>13987</v>
      </c>
      <c r="N131" s="1000"/>
      <c r="O131" s="541">
        <f t="shared" si="33"/>
        <v>16</v>
      </c>
      <c r="P131" s="541">
        <f t="shared" si="34"/>
        <v>16</v>
      </c>
      <c r="Q131" s="1000">
        <v>14009</v>
      </c>
      <c r="R131" s="1000"/>
      <c r="S131" s="971">
        <f t="shared" ref="S131" si="272">Q131-M131</f>
        <v>22</v>
      </c>
      <c r="T131" s="542">
        <f t="shared" si="35"/>
        <v>50</v>
      </c>
      <c r="U131" s="542"/>
      <c r="V131" s="541">
        <f t="shared" ref="V131" si="273">P131</f>
        <v>16</v>
      </c>
      <c r="W131" s="543">
        <f t="shared" ref="W131" si="274">T131-V131</f>
        <v>34</v>
      </c>
      <c r="X131" s="972" t="s">
        <v>562</v>
      </c>
      <c r="Y131" s="972" t="s">
        <v>554</v>
      </c>
      <c r="Z131" s="972" t="s">
        <v>29</v>
      </c>
      <c r="AA131" s="972">
        <v>2023</v>
      </c>
      <c r="AB131" s="162" t="s">
        <v>30</v>
      </c>
      <c r="AC131" s="973">
        <v>12</v>
      </c>
      <c r="AD131" s="974">
        <f t="shared" ref="AD131" si="275">T131/AC131</f>
        <v>4.166666666666667</v>
      </c>
      <c r="AE131" s="975">
        <v>23.45</v>
      </c>
      <c r="AF131" s="976">
        <f t="shared" ref="AF131" si="276">AD131*AE131</f>
        <v>97.708333333333343</v>
      </c>
      <c r="AG131" s="1030" t="s">
        <v>128</v>
      </c>
      <c r="AH131" s="1007">
        <f t="shared" ref="AH131" si="277">AF131</f>
        <v>97.708333333333343</v>
      </c>
      <c r="AI131" s="978">
        <f t="shared" ref="AI131" si="278">AD131</f>
        <v>4.166666666666667</v>
      </c>
      <c r="AJ131" s="982">
        <f t="shared" ref="AJ131" si="279">T131</f>
        <v>50</v>
      </c>
      <c r="AK131" s="1136"/>
      <c r="AL131" s="1084"/>
      <c r="AM131" s="1090"/>
    </row>
    <row r="132" spans="1:39">
      <c r="A132" s="999">
        <v>45708</v>
      </c>
      <c r="B132" s="164" t="s">
        <v>590</v>
      </c>
      <c r="C132" s="164" t="s">
        <v>625</v>
      </c>
      <c r="D132" s="162" t="s">
        <v>626</v>
      </c>
      <c r="E132" s="1029" t="s">
        <v>283</v>
      </c>
      <c r="F132" s="1000">
        <v>14009</v>
      </c>
      <c r="G132" s="1000"/>
      <c r="H132" s="1000">
        <v>14029</v>
      </c>
      <c r="I132" s="1000"/>
      <c r="J132" s="971">
        <f t="shared" ref="J132" si="280">H132-F132</f>
        <v>20</v>
      </c>
      <c r="K132" s="1000">
        <v>14029</v>
      </c>
      <c r="L132" s="541">
        <f t="shared" si="32"/>
        <v>0</v>
      </c>
      <c r="M132" s="1000">
        <v>14051</v>
      </c>
      <c r="N132" s="1000"/>
      <c r="O132" s="541">
        <f t="shared" si="33"/>
        <v>22</v>
      </c>
      <c r="P132" s="541">
        <f t="shared" si="34"/>
        <v>22</v>
      </c>
      <c r="Q132" s="1000">
        <v>14061</v>
      </c>
      <c r="R132" s="1000"/>
      <c r="S132" s="971">
        <f t="shared" ref="S132" si="281">Q132-M132</f>
        <v>10</v>
      </c>
      <c r="T132" s="542">
        <f t="shared" si="35"/>
        <v>52</v>
      </c>
      <c r="U132" s="542"/>
      <c r="V132" s="541">
        <f t="shared" ref="V132" si="282">P132</f>
        <v>22</v>
      </c>
      <c r="W132" s="543">
        <f t="shared" ref="W132" si="283">T132-V132</f>
        <v>30</v>
      </c>
      <c r="X132" s="972" t="s">
        <v>562</v>
      </c>
      <c r="Y132" s="972" t="s">
        <v>554</v>
      </c>
      <c r="Z132" s="972" t="s">
        <v>29</v>
      </c>
      <c r="AA132" s="972">
        <v>2023</v>
      </c>
      <c r="AB132" s="162" t="s">
        <v>30</v>
      </c>
      <c r="AC132" s="973">
        <v>12</v>
      </c>
      <c r="AD132" s="974">
        <f t="shared" ref="AD132" si="284">T132/AC132</f>
        <v>4.333333333333333</v>
      </c>
      <c r="AE132" s="975">
        <v>23.45</v>
      </c>
      <c r="AF132" s="976">
        <f t="shared" ref="AF132" si="285">AD132*AE132</f>
        <v>101.61666666666666</v>
      </c>
      <c r="AG132" s="1030" t="s">
        <v>128</v>
      </c>
      <c r="AH132" s="1007">
        <f t="shared" ref="AH132" si="286">AF132</f>
        <v>101.61666666666666</v>
      </c>
      <c r="AI132" s="978">
        <f t="shared" ref="AI132" si="287">AD132</f>
        <v>4.333333333333333</v>
      </c>
      <c r="AJ132" s="982">
        <f t="shared" ref="AJ132" si="288">T132</f>
        <v>52</v>
      </c>
      <c r="AK132" s="1136"/>
      <c r="AL132" s="1084"/>
      <c r="AM132" s="1090"/>
    </row>
    <row r="133" spans="1:39">
      <c r="A133" s="999">
        <v>45709</v>
      </c>
      <c r="B133" s="164" t="s">
        <v>590</v>
      </c>
      <c r="C133" s="164" t="s">
        <v>625</v>
      </c>
      <c r="D133" s="162" t="s">
        <v>627</v>
      </c>
      <c r="E133" s="1029" t="s">
        <v>282</v>
      </c>
      <c r="F133" s="1000">
        <v>14061</v>
      </c>
      <c r="G133" s="1000"/>
      <c r="H133" s="1000">
        <v>14070</v>
      </c>
      <c r="I133" s="1000"/>
      <c r="J133" s="971">
        <f t="shared" ref="J133" si="289">H133-F133</f>
        <v>9</v>
      </c>
      <c r="K133" s="1000">
        <v>14070</v>
      </c>
      <c r="L133" s="541">
        <f t="shared" si="32"/>
        <v>0</v>
      </c>
      <c r="M133" s="1000">
        <v>14086</v>
      </c>
      <c r="N133" s="1000"/>
      <c r="O133" s="541">
        <f t="shared" si="33"/>
        <v>16</v>
      </c>
      <c r="P133" s="541">
        <f t="shared" si="34"/>
        <v>16</v>
      </c>
      <c r="Q133" s="1000">
        <v>14107</v>
      </c>
      <c r="R133" s="1000"/>
      <c r="S133" s="971">
        <f t="shared" ref="S133" si="290">Q133-M133</f>
        <v>21</v>
      </c>
      <c r="T133" s="542">
        <f t="shared" si="35"/>
        <v>46</v>
      </c>
      <c r="U133" s="542"/>
      <c r="V133" s="541">
        <f t="shared" ref="V133" si="291">P133</f>
        <v>16</v>
      </c>
      <c r="W133" s="543">
        <f t="shared" ref="W133" si="292">T133-V133</f>
        <v>30</v>
      </c>
      <c r="X133" s="972" t="s">
        <v>562</v>
      </c>
      <c r="Y133" s="972" t="s">
        <v>554</v>
      </c>
      <c r="Z133" s="972" t="s">
        <v>29</v>
      </c>
      <c r="AA133" s="972">
        <v>2023</v>
      </c>
      <c r="AB133" s="162" t="s">
        <v>30</v>
      </c>
      <c r="AC133" s="973">
        <v>12</v>
      </c>
      <c r="AD133" s="974">
        <f t="shared" ref="AD133" si="293">T133/AC133</f>
        <v>3.8333333333333335</v>
      </c>
      <c r="AE133" s="975">
        <v>23.45</v>
      </c>
      <c r="AF133" s="976">
        <f t="shared" ref="AF133" si="294">AD133*AE133</f>
        <v>89.891666666666666</v>
      </c>
      <c r="AG133" s="1030" t="s">
        <v>128</v>
      </c>
      <c r="AH133" s="1007">
        <f t="shared" ref="AH133" si="295">AF133</f>
        <v>89.891666666666666</v>
      </c>
      <c r="AI133" s="978">
        <f t="shared" ref="AI133" si="296">AD133</f>
        <v>3.8333333333333335</v>
      </c>
      <c r="AJ133" s="982">
        <f t="shared" ref="AJ133" si="297">T133</f>
        <v>46</v>
      </c>
      <c r="AK133" s="1136"/>
      <c r="AL133" s="1084"/>
      <c r="AM133" s="1090"/>
    </row>
    <row r="134" spans="1:39">
      <c r="A134" s="999">
        <v>45709</v>
      </c>
      <c r="B134" s="164" t="s">
        <v>590</v>
      </c>
      <c r="C134" s="164" t="s">
        <v>625</v>
      </c>
      <c r="D134" s="162" t="s">
        <v>626</v>
      </c>
      <c r="E134" s="1029" t="s">
        <v>283</v>
      </c>
      <c r="F134" s="1000">
        <v>14107</v>
      </c>
      <c r="G134" s="1000"/>
      <c r="H134" s="1000">
        <v>14128</v>
      </c>
      <c r="I134" s="1000"/>
      <c r="J134" s="971">
        <f t="shared" ref="J134" si="298">H134-F134</f>
        <v>21</v>
      </c>
      <c r="K134" s="1000">
        <v>14128</v>
      </c>
      <c r="L134" s="541">
        <f t="shared" si="32"/>
        <v>0</v>
      </c>
      <c r="M134" s="1000">
        <v>14145</v>
      </c>
      <c r="N134" s="1000"/>
      <c r="O134" s="541">
        <f t="shared" si="33"/>
        <v>17</v>
      </c>
      <c r="P134" s="541">
        <f t="shared" si="34"/>
        <v>17</v>
      </c>
      <c r="Q134" s="1000">
        <v>14156</v>
      </c>
      <c r="R134" s="1000"/>
      <c r="S134" s="971">
        <f t="shared" ref="S134" si="299">Q134-M134</f>
        <v>11</v>
      </c>
      <c r="T134" s="542">
        <f t="shared" si="35"/>
        <v>49</v>
      </c>
      <c r="U134" s="542"/>
      <c r="V134" s="541">
        <f t="shared" ref="V134" si="300">P134</f>
        <v>17</v>
      </c>
      <c r="W134" s="543">
        <f t="shared" ref="W134" si="301">T134-V134</f>
        <v>32</v>
      </c>
      <c r="X134" s="972" t="s">
        <v>562</v>
      </c>
      <c r="Y134" s="972" t="s">
        <v>554</v>
      </c>
      <c r="Z134" s="972" t="s">
        <v>29</v>
      </c>
      <c r="AA134" s="972">
        <v>2023</v>
      </c>
      <c r="AB134" s="162" t="s">
        <v>30</v>
      </c>
      <c r="AC134" s="973">
        <v>12</v>
      </c>
      <c r="AD134" s="974">
        <f t="shared" ref="AD134" si="302">T134/AC134</f>
        <v>4.083333333333333</v>
      </c>
      <c r="AE134" s="975">
        <v>23.45</v>
      </c>
      <c r="AF134" s="976">
        <f t="shared" ref="AF134" si="303">AD134*AE134</f>
        <v>95.754166666666663</v>
      </c>
      <c r="AG134" s="1030" t="s">
        <v>128</v>
      </c>
      <c r="AH134" s="1007">
        <f t="shared" ref="AH134" si="304">AF134</f>
        <v>95.754166666666663</v>
      </c>
      <c r="AI134" s="978">
        <f t="shared" ref="AI134" si="305">AD134</f>
        <v>4.083333333333333</v>
      </c>
      <c r="AJ134" s="982">
        <f t="shared" ref="AJ134" si="306">T134</f>
        <v>49</v>
      </c>
      <c r="AK134" s="1136"/>
      <c r="AL134" s="1084"/>
      <c r="AM134" s="1090"/>
    </row>
    <row r="135" spans="1:39">
      <c r="A135" s="999">
        <v>45710</v>
      </c>
      <c r="B135" s="164" t="s">
        <v>590</v>
      </c>
      <c r="C135" s="164" t="s">
        <v>625</v>
      </c>
      <c r="D135" s="162" t="s">
        <v>627</v>
      </c>
      <c r="E135" s="1029" t="s">
        <v>282</v>
      </c>
      <c r="F135" s="1000">
        <v>14156</v>
      </c>
      <c r="G135" s="1000"/>
      <c r="H135" s="1000">
        <v>14166</v>
      </c>
      <c r="I135" s="1000"/>
      <c r="J135" s="971">
        <f t="shared" ref="J135" si="307">H135-F135</f>
        <v>10</v>
      </c>
      <c r="K135" s="1000">
        <v>14166</v>
      </c>
      <c r="L135" s="541">
        <f t="shared" si="32"/>
        <v>0</v>
      </c>
      <c r="M135" s="1000">
        <v>14181</v>
      </c>
      <c r="N135" s="1000"/>
      <c r="O135" s="541">
        <f t="shared" si="33"/>
        <v>15</v>
      </c>
      <c r="P135" s="541">
        <f t="shared" si="34"/>
        <v>15</v>
      </c>
      <c r="Q135" s="1000">
        <v>14213</v>
      </c>
      <c r="R135" s="1000"/>
      <c r="S135" s="971">
        <f t="shared" ref="S135" si="308">Q135-M135</f>
        <v>32</v>
      </c>
      <c r="T135" s="542">
        <f t="shared" si="35"/>
        <v>57</v>
      </c>
      <c r="U135" s="542"/>
      <c r="V135" s="541">
        <f t="shared" ref="V135" si="309">P135</f>
        <v>15</v>
      </c>
      <c r="W135" s="543">
        <f t="shared" ref="W135" si="310">T135-V135</f>
        <v>42</v>
      </c>
      <c r="X135" s="972" t="s">
        <v>562</v>
      </c>
      <c r="Y135" s="972" t="s">
        <v>554</v>
      </c>
      <c r="Z135" s="972" t="s">
        <v>29</v>
      </c>
      <c r="AA135" s="972">
        <v>2023</v>
      </c>
      <c r="AB135" s="162" t="s">
        <v>30</v>
      </c>
      <c r="AC135" s="973">
        <v>12</v>
      </c>
      <c r="AD135" s="974">
        <f t="shared" ref="AD135" si="311">T135/AC135</f>
        <v>4.75</v>
      </c>
      <c r="AE135" s="975">
        <v>23.45</v>
      </c>
      <c r="AF135" s="976">
        <f t="shared" ref="AF135" si="312">AD135*AE135</f>
        <v>111.3875</v>
      </c>
      <c r="AG135" s="1030" t="s">
        <v>128</v>
      </c>
      <c r="AH135" s="1007">
        <f t="shared" ref="AH135" si="313">AF135</f>
        <v>111.3875</v>
      </c>
      <c r="AI135" s="978">
        <f t="shared" ref="AI135" si="314">AD135</f>
        <v>4.75</v>
      </c>
      <c r="AJ135" s="982">
        <f t="shared" ref="AJ135" si="315">T135</f>
        <v>57</v>
      </c>
      <c r="AK135" s="1136"/>
      <c r="AL135" s="1084"/>
      <c r="AM135" s="1090"/>
    </row>
    <row r="136" spans="1:39">
      <c r="A136" s="999">
        <v>45710</v>
      </c>
      <c r="B136" s="164" t="s">
        <v>590</v>
      </c>
      <c r="C136" s="164" t="s">
        <v>625</v>
      </c>
      <c r="D136" s="162" t="s">
        <v>626</v>
      </c>
      <c r="E136" s="1029" t="s">
        <v>283</v>
      </c>
      <c r="F136" s="1000">
        <v>14213</v>
      </c>
      <c r="G136" s="1000"/>
      <c r="H136" s="1000">
        <v>14233</v>
      </c>
      <c r="I136" s="1000"/>
      <c r="J136" s="971">
        <f t="shared" ref="J136" si="316">H136-F136</f>
        <v>20</v>
      </c>
      <c r="K136" s="1000">
        <v>14233</v>
      </c>
      <c r="L136" s="541">
        <f t="shared" si="32"/>
        <v>0</v>
      </c>
      <c r="M136" s="1000">
        <v>14251</v>
      </c>
      <c r="N136" s="1000"/>
      <c r="O136" s="541">
        <f t="shared" si="33"/>
        <v>18</v>
      </c>
      <c r="P136" s="541">
        <f t="shared" si="34"/>
        <v>18</v>
      </c>
      <c r="Q136" s="1000">
        <v>14258</v>
      </c>
      <c r="R136" s="1000"/>
      <c r="S136" s="971">
        <f t="shared" ref="S136" si="317">Q136-M136</f>
        <v>7</v>
      </c>
      <c r="T136" s="542">
        <f t="shared" si="35"/>
        <v>45</v>
      </c>
      <c r="U136" s="542"/>
      <c r="V136" s="541">
        <f t="shared" ref="V136" si="318">P136</f>
        <v>18</v>
      </c>
      <c r="W136" s="543">
        <f t="shared" ref="W136" si="319">T136-V136</f>
        <v>27</v>
      </c>
      <c r="X136" s="972" t="s">
        <v>562</v>
      </c>
      <c r="Y136" s="972" t="s">
        <v>554</v>
      </c>
      <c r="Z136" s="972" t="s">
        <v>29</v>
      </c>
      <c r="AA136" s="972">
        <v>2023</v>
      </c>
      <c r="AB136" s="162" t="s">
        <v>30</v>
      </c>
      <c r="AC136" s="973">
        <v>12</v>
      </c>
      <c r="AD136" s="974">
        <f t="shared" ref="AD136" si="320">T136/AC136</f>
        <v>3.75</v>
      </c>
      <c r="AE136" s="975">
        <v>23.45</v>
      </c>
      <c r="AF136" s="976">
        <f t="shared" ref="AF136" si="321">AD136*AE136</f>
        <v>87.9375</v>
      </c>
      <c r="AG136" s="1030" t="s">
        <v>128</v>
      </c>
      <c r="AH136" s="1007">
        <f t="shared" ref="AH136" si="322">AF136</f>
        <v>87.9375</v>
      </c>
      <c r="AI136" s="978">
        <f t="shared" ref="AI136" si="323">AD136</f>
        <v>3.75</v>
      </c>
      <c r="AJ136" s="982">
        <f t="shared" ref="AJ136" si="324">T136</f>
        <v>45</v>
      </c>
      <c r="AK136" s="1135"/>
      <c r="AL136" s="1085"/>
      <c r="AM136" s="1092"/>
    </row>
    <row r="137" spans="1:39">
      <c r="A137" s="999">
        <v>45712</v>
      </c>
      <c r="B137" s="164" t="s">
        <v>590</v>
      </c>
      <c r="C137" s="164" t="s">
        <v>625</v>
      </c>
      <c r="D137" s="162" t="s">
        <v>627</v>
      </c>
      <c r="E137" s="1029" t="s">
        <v>282</v>
      </c>
      <c r="F137" s="1000">
        <v>14258</v>
      </c>
      <c r="G137" s="1000"/>
      <c r="H137" s="1000">
        <v>14267</v>
      </c>
      <c r="I137" s="1000"/>
      <c r="J137" s="971">
        <f t="shared" ref="J137" si="325">H137-F137</f>
        <v>9</v>
      </c>
      <c r="K137" s="1000">
        <v>14267</v>
      </c>
      <c r="L137" s="541">
        <f t="shared" ref="L137:L200" si="326">K137-H137</f>
        <v>0</v>
      </c>
      <c r="M137" s="1000">
        <v>14283</v>
      </c>
      <c r="N137" s="1000"/>
      <c r="O137" s="541">
        <f t="shared" ref="O137:O200" si="327">M137-K137</f>
        <v>16</v>
      </c>
      <c r="P137" s="541">
        <f t="shared" ref="P137:P200" si="328">M137-H137</f>
        <v>16</v>
      </c>
      <c r="Q137" s="1000">
        <v>14305</v>
      </c>
      <c r="R137" s="1000"/>
      <c r="S137" s="971">
        <f t="shared" ref="S137" si="329">Q137-M137</f>
        <v>22</v>
      </c>
      <c r="T137" s="542">
        <f t="shared" ref="T137:T200" si="330">Q137-F137</f>
        <v>47</v>
      </c>
      <c r="U137" s="542"/>
      <c r="V137" s="541">
        <f t="shared" ref="V137" si="331">P137</f>
        <v>16</v>
      </c>
      <c r="W137" s="543">
        <f t="shared" ref="W137" si="332">T137-V137</f>
        <v>31</v>
      </c>
      <c r="X137" s="972" t="s">
        <v>562</v>
      </c>
      <c r="Y137" s="972" t="s">
        <v>554</v>
      </c>
      <c r="Z137" s="972" t="s">
        <v>29</v>
      </c>
      <c r="AA137" s="972">
        <v>2023</v>
      </c>
      <c r="AB137" s="162" t="s">
        <v>30</v>
      </c>
      <c r="AC137" s="973">
        <v>12</v>
      </c>
      <c r="AD137" s="974">
        <f t="shared" ref="AD137" si="333">T137/AC137</f>
        <v>3.9166666666666665</v>
      </c>
      <c r="AE137" s="975">
        <v>23.45</v>
      </c>
      <c r="AF137" s="976">
        <f t="shared" ref="AF137" si="334">AD137*AE137</f>
        <v>91.845833333333331</v>
      </c>
      <c r="AG137" s="1030" t="s">
        <v>128</v>
      </c>
      <c r="AH137" s="1007">
        <f t="shared" ref="AH137" si="335">AF137</f>
        <v>91.845833333333331</v>
      </c>
      <c r="AI137" s="978">
        <f t="shared" ref="AI137" si="336">AD137</f>
        <v>3.9166666666666665</v>
      </c>
      <c r="AJ137" s="982">
        <f t="shared" ref="AJ137" si="337">T137</f>
        <v>47</v>
      </c>
      <c r="AK137" s="1137"/>
      <c r="AL137" s="1091"/>
      <c r="AM137" s="1093"/>
    </row>
    <row r="138" spans="1:39">
      <c r="A138" s="999">
        <v>45712</v>
      </c>
      <c r="B138" s="164" t="s">
        <v>590</v>
      </c>
      <c r="C138" s="164" t="s">
        <v>625</v>
      </c>
      <c r="D138" s="162" t="s">
        <v>626</v>
      </c>
      <c r="E138" s="1029" t="s">
        <v>283</v>
      </c>
      <c r="F138" s="1000">
        <v>14305</v>
      </c>
      <c r="G138" s="1000"/>
      <c r="H138" s="1000">
        <v>14325</v>
      </c>
      <c r="I138" s="1000"/>
      <c r="J138" s="971">
        <f t="shared" ref="J138" si="338">H138-F138</f>
        <v>20</v>
      </c>
      <c r="K138" s="1000">
        <v>14325</v>
      </c>
      <c r="L138" s="541">
        <f t="shared" si="326"/>
        <v>0</v>
      </c>
      <c r="M138" s="1000">
        <v>14343</v>
      </c>
      <c r="N138" s="1000"/>
      <c r="O138" s="541">
        <f t="shared" si="327"/>
        <v>18</v>
      </c>
      <c r="P138" s="541">
        <f t="shared" si="328"/>
        <v>18</v>
      </c>
      <c r="Q138" s="1000">
        <v>14353</v>
      </c>
      <c r="R138" s="1000"/>
      <c r="S138" s="971">
        <f t="shared" ref="S138" si="339">Q138-M138</f>
        <v>10</v>
      </c>
      <c r="T138" s="542">
        <f t="shared" si="330"/>
        <v>48</v>
      </c>
      <c r="U138" s="542"/>
      <c r="V138" s="541">
        <f t="shared" ref="V138" si="340">P138</f>
        <v>18</v>
      </c>
      <c r="W138" s="543">
        <f t="shared" ref="W138" si="341">T138-V138</f>
        <v>30</v>
      </c>
      <c r="X138" s="972" t="s">
        <v>562</v>
      </c>
      <c r="Y138" s="972" t="s">
        <v>554</v>
      </c>
      <c r="Z138" s="972" t="s">
        <v>29</v>
      </c>
      <c r="AA138" s="972">
        <v>2023</v>
      </c>
      <c r="AB138" s="162" t="s">
        <v>30</v>
      </c>
      <c r="AC138" s="973">
        <v>12</v>
      </c>
      <c r="AD138" s="974">
        <f t="shared" ref="AD138" si="342">T138/AC138</f>
        <v>4</v>
      </c>
      <c r="AE138" s="975">
        <v>23.45</v>
      </c>
      <c r="AF138" s="976">
        <f t="shared" ref="AF138" si="343">AD138*AE138</f>
        <v>93.8</v>
      </c>
      <c r="AG138" s="1030" t="s">
        <v>128</v>
      </c>
      <c r="AH138" s="1007">
        <f t="shared" ref="AH138" si="344">AF138</f>
        <v>93.8</v>
      </c>
      <c r="AI138" s="978">
        <f t="shared" ref="AI138" si="345">AD138</f>
        <v>4</v>
      </c>
      <c r="AJ138" s="982">
        <f t="shared" ref="AJ138" si="346">T138</f>
        <v>48</v>
      </c>
      <c r="AK138" s="1132" t="s">
        <v>439</v>
      </c>
      <c r="AL138" s="1088" t="s">
        <v>440</v>
      </c>
      <c r="AM138" s="1086" t="s">
        <v>2</v>
      </c>
    </row>
    <row r="139" spans="1:39">
      <c r="A139" s="999">
        <v>45713</v>
      </c>
      <c r="B139" s="164" t="s">
        <v>590</v>
      </c>
      <c r="C139" s="164" t="s">
        <v>625</v>
      </c>
      <c r="D139" s="162" t="s">
        <v>627</v>
      </c>
      <c r="E139" s="1029" t="s">
        <v>282</v>
      </c>
      <c r="F139" s="1000">
        <v>14353</v>
      </c>
      <c r="G139" s="1000"/>
      <c r="H139" s="1000">
        <v>14362</v>
      </c>
      <c r="I139" s="1000"/>
      <c r="J139" s="971">
        <f t="shared" ref="J139" si="347">H139-F139</f>
        <v>9</v>
      </c>
      <c r="K139" s="1000">
        <v>14362</v>
      </c>
      <c r="L139" s="541">
        <f t="shared" si="326"/>
        <v>0</v>
      </c>
      <c r="M139" s="1000">
        <v>14378</v>
      </c>
      <c r="N139" s="1000"/>
      <c r="O139" s="541">
        <f t="shared" si="327"/>
        <v>16</v>
      </c>
      <c r="P139" s="541">
        <f t="shared" si="328"/>
        <v>16</v>
      </c>
      <c r="Q139" s="1000">
        <v>14399</v>
      </c>
      <c r="R139" s="1000"/>
      <c r="S139" s="971">
        <f t="shared" ref="S139" si="348">Q139-M139</f>
        <v>21</v>
      </c>
      <c r="T139" s="542">
        <f t="shared" si="330"/>
        <v>46</v>
      </c>
      <c r="U139" s="542"/>
      <c r="V139" s="541">
        <f t="shared" ref="V139" si="349">P139</f>
        <v>16</v>
      </c>
      <c r="W139" s="543">
        <f t="shared" ref="W139" si="350">T139-V139</f>
        <v>30</v>
      </c>
      <c r="X139" s="972" t="s">
        <v>562</v>
      </c>
      <c r="Y139" s="972" t="s">
        <v>554</v>
      </c>
      <c r="Z139" s="972" t="s">
        <v>29</v>
      </c>
      <c r="AA139" s="972">
        <v>2023</v>
      </c>
      <c r="AB139" s="162" t="s">
        <v>30</v>
      </c>
      <c r="AC139" s="973">
        <v>12</v>
      </c>
      <c r="AD139" s="974">
        <f t="shared" ref="AD139" si="351">T139/AC139</f>
        <v>3.8333333333333335</v>
      </c>
      <c r="AE139" s="975">
        <v>23.45</v>
      </c>
      <c r="AF139" s="976">
        <f t="shared" ref="AF139" si="352">AD139*AE139</f>
        <v>89.891666666666666</v>
      </c>
      <c r="AG139" s="1030" t="s">
        <v>128</v>
      </c>
      <c r="AH139" s="1007">
        <f t="shared" ref="AH139" si="353">AF139</f>
        <v>89.891666666666666</v>
      </c>
      <c r="AI139" s="978">
        <f t="shared" ref="AI139" si="354">AD139</f>
        <v>3.8333333333333335</v>
      </c>
      <c r="AJ139" s="982">
        <f t="shared" ref="AJ139" si="355">T139</f>
        <v>46</v>
      </c>
      <c r="AK139" s="1107">
        <f>SUM(AH130:AH139)</f>
        <v>971.2208333333333</v>
      </c>
      <c r="AL139" s="1067">
        <v>900</v>
      </c>
      <c r="AM139" s="1073">
        <v>45713</v>
      </c>
    </row>
    <row r="140" spans="1:39">
      <c r="A140" s="999">
        <v>45713</v>
      </c>
      <c r="B140" s="164" t="s">
        <v>590</v>
      </c>
      <c r="C140" s="164" t="s">
        <v>625</v>
      </c>
      <c r="D140" s="162" t="s">
        <v>626</v>
      </c>
      <c r="E140" s="1029" t="s">
        <v>283</v>
      </c>
      <c r="F140" s="1000">
        <v>14399</v>
      </c>
      <c r="G140" s="1000"/>
      <c r="H140" s="1000">
        <v>14420</v>
      </c>
      <c r="I140" s="1000"/>
      <c r="J140" s="971">
        <f t="shared" ref="J140" si="356">H140-F140</f>
        <v>21</v>
      </c>
      <c r="K140" s="1000">
        <v>14420</v>
      </c>
      <c r="L140" s="541">
        <f t="shared" si="326"/>
        <v>0</v>
      </c>
      <c r="M140" s="1000">
        <v>14437</v>
      </c>
      <c r="N140" s="1000"/>
      <c r="O140" s="541">
        <f t="shared" si="327"/>
        <v>17</v>
      </c>
      <c r="P140" s="541">
        <f t="shared" si="328"/>
        <v>17</v>
      </c>
      <c r="Q140" s="1000">
        <v>14448</v>
      </c>
      <c r="R140" s="1000"/>
      <c r="S140" s="971">
        <f t="shared" ref="S140" si="357">Q140-M140</f>
        <v>11</v>
      </c>
      <c r="T140" s="542">
        <f t="shared" si="330"/>
        <v>49</v>
      </c>
      <c r="U140" s="542"/>
      <c r="V140" s="541">
        <f t="shared" ref="V140" si="358">P140</f>
        <v>17</v>
      </c>
      <c r="W140" s="543">
        <f t="shared" ref="W140" si="359">T140-V140</f>
        <v>32</v>
      </c>
      <c r="X140" s="972" t="s">
        <v>562</v>
      </c>
      <c r="Y140" s="972" t="s">
        <v>554</v>
      </c>
      <c r="Z140" s="972" t="s">
        <v>29</v>
      </c>
      <c r="AA140" s="972">
        <v>2023</v>
      </c>
      <c r="AB140" s="162" t="s">
        <v>30</v>
      </c>
      <c r="AC140" s="973">
        <v>12</v>
      </c>
      <c r="AD140" s="974">
        <f t="shared" ref="AD140" si="360">T140/AC140</f>
        <v>4.083333333333333</v>
      </c>
      <c r="AE140" s="975">
        <v>23.45</v>
      </c>
      <c r="AF140" s="976">
        <f t="shared" ref="AF140" si="361">AD140*AE140</f>
        <v>95.754166666666663</v>
      </c>
      <c r="AG140" s="1030" t="s">
        <v>128</v>
      </c>
      <c r="AH140" s="1007">
        <f t="shared" ref="AH140" si="362">AF140</f>
        <v>95.754166666666663</v>
      </c>
      <c r="AI140" s="978">
        <f t="shared" ref="AI140" si="363">AD140</f>
        <v>4.083333333333333</v>
      </c>
      <c r="AJ140" s="982">
        <f t="shared" ref="AJ140" si="364">T140</f>
        <v>49</v>
      </c>
      <c r="AK140" s="1136"/>
      <c r="AL140" s="1084"/>
      <c r="AM140" s="1090"/>
    </row>
    <row r="141" spans="1:39">
      <c r="A141" s="999">
        <v>45714</v>
      </c>
      <c r="B141" s="164" t="s">
        <v>590</v>
      </c>
      <c r="C141" s="164" t="s">
        <v>625</v>
      </c>
      <c r="D141" s="162" t="s">
        <v>627</v>
      </c>
      <c r="E141" s="1029" t="s">
        <v>282</v>
      </c>
      <c r="F141" s="1000">
        <v>14448</v>
      </c>
      <c r="G141" s="1000"/>
      <c r="H141" s="1000">
        <v>14457</v>
      </c>
      <c r="I141" s="1000"/>
      <c r="J141" s="971">
        <f t="shared" ref="J141" si="365">H141-F141</f>
        <v>9</v>
      </c>
      <c r="K141" s="1000">
        <v>14457</v>
      </c>
      <c r="L141" s="541">
        <f t="shared" si="326"/>
        <v>0</v>
      </c>
      <c r="M141" s="1000">
        <v>14478</v>
      </c>
      <c r="N141" s="1000"/>
      <c r="O141" s="541">
        <f t="shared" si="327"/>
        <v>21</v>
      </c>
      <c r="P141" s="541">
        <f t="shared" si="328"/>
        <v>21</v>
      </c>
      <c r="Q141" s="1000">
        <v>14499</v>
      </c>
      <c r="R141" s="1000"/>
      <c r="S141" s="971">
        <f t="shared" ref="S141" si="366">Q141-M141</f>
        <v>21</v>
      </c>
      <c r="T141" s="542">
        <f t="shared" si="330"/>
        <v>51</v>
      </c>
      <c r="U141" s="542"/>
      <c r="V141" s="541">
        <f t="shared" ref="V141" si="367">P141</f>
        <v>21</v>
      </c>
      <c r="W141" s="543">
        <f t="shared" ref="W141" si="368">T141-V141</f>
        <v>30</v>
      </c>
      <c r="X141" s="972" t="s">
        <v>562</v>
      </c>
      <c r="Y141" s="972" t="s">
        <v>554</v>
      </c>
      <c r="Z141" s="972" t="s">
        <v>29</v>
      </c>
      <c r="AA141" s="972">
        <v>2023</v>
      </c>
      <c r="AB141" s="162" t="s">
        <v>30</v>
      </c>
      <c r="AC141" s="973">
        <v>12</v>
      </c>
      <c r="AD141" s="974">
        <f t="shared" ref="AD141" si="369">T141/AC141</f>
        <v>4.25</v>
      </c>
      <c r="AE141" s="975">
        <v>23.45</v>
      </c>
      <c r="AF141" s="976">
        <f t="shared" ref="AF141" si="370">AD141*AE141</f>
        <v>99.662499999999994</v>
      </c>
      <c r="AG141" s="1030" t="s">
        <v>128</v>
      </c>
      <c r="AH141" s="1007">
        <f t="shared" ref="AH141" si="371">AF141</f>
        <v>99.662499999999994</v>
      </c>
      <c r="AI141" s="978">
        <f t="shared" ref="AI141" si="372">AD141</f>
        <v>4.25</v>
      </c>
      <c r="AJ141" s="982">
        <f t="shared" ref="AJ141" si="373">T141</f>
        <v>51</v>
      </c>
      <c r="AK141" s="1136"/>
      <c r="AL141" s="1084"/>
      <c r="AM141" s="1090"/>
    </row>
    <row r="142" spans="1:39">
      <c r="A142" s="999">
        <v>45714</v>
      </c>
      <c r="B142" s="164" t="s">
        <v>590</v>
      </c>
      <c r="C142" s="164" t="s">
        <v>625</v>
      </c>
      <c r="D142" s="162" t="s">
        <v>626</v>
      </c>
      <c r="E142" s="1029" t="s">
        <v>283</v>
      </c>
      <c r="F142" s="1000">
        <v>14499</v>
      </c>
      <c r="G142" s="1000"/>
      <c r="H142" s="1000">
        <v>14519</v>
      </c>
      <c r="I142" s="1000"/>
      <c r="J142" s="971">
        <f t="shared" ref="J142" si="374">H142-F142</f>
        <v>20</v>
      </c>
      <c r="K142" s="1000">
        <v>14519</v>
      </c>
      <c r="L142" s="541">
        <f t="shared" si="326"/>
        <v>0</v>
      </c>
      <c r="M142" s="1000">
        <v>14537</v>
      </c>
      <c r="N142" s="1000"/>
      <c r="O142" s="541">
        <f t="shared" si="327"/>
        <v>18</v>
      </c>
      <c r="P142" s="541">
        <f t="shared" si="328"/>
        <v>18</v>
      </c>
      <c r="Q142" s="1000">
        <v>14551</v>
      </c>
      <c r="R142" s="1000"/>
      <c r="S142" s="971">
        <f t="shared" ref="S142" si="375">Q142-M142</f>
        <v>14</v>
      </c>
      <c r="T142" s="542">
        <f t="shared" si="330"/>
        <v>52</v>
      </c>
      <c r="U142" s="542"/>
      <c r="V142" s="541">
        <f t="shared" ref="V142" si="376">P142</f>
        <v>18</v>
      </c>
      <c r="W142" s="543">
        <f t="shared" ref="W142" si="377">T142-V142</f>
        <v>34</v>
      </c>
      <c r="X142" s="972" t="s">
        <v>562</v>
      </c>
      <c r="Y142" s="972" t="s">
        <v>554</v>
      </c>
      <c r="Z142" s="972" t="s">
        <v>29</v>
      </c>
      <c r="AA142" s="972">
        <v>2023</v>
      </c>
      <c r="AB142" s="162" t="s">
        <v>30</v>
      </c>
      <c r="AC142" s="973">
        <v>12</v>
      </c>
      <c r="AD142" s="974">
        <f t="shared" ref="AD142" si="378">T142/AC142</f>
        <v>4.333333333333333</v>
      </c>
      <c r="AE142" s="975">
        <v>23.45</v>
      </c>
      <c r="AF142" s="976">
        <f t="shared" ref="AF142" si="379">AD142*AE142</f>
        <v>101.61666666666666</v>
      </c>
      <c r="AG142" s="1030" t="s">
        <v>128</v>
      </c>
      <c r="AH142" s="1007">
        <f t="shared" ref="AH142" si="380">AF142</f>
        <v>101.61666666666666</v>
      </c>
      <c r="AI142" s="978">
        <f t="shared" ref="AI142" si="381">AD142</f>
        <v>4.333333333333333</v>
      </c>
      <c r="AJ142" s="982">
        <f t="shared" ref="AJ142" si="382">T142</f>
        <v>52</v>
      </c>
      <c r="AK142" s="1136"/>
      <c r="AL142" s="1084"/>
      <c r="AM142" s="1090"/>
    </row>
    <row r="143" spans="1:39">
      <c r="A143" s="999">
        <v>45714</v>
      </c>
      <c r="B143" s="164" t="s">
        <v>590</v>
      </c>
      <c r="C143" s="164" t="s">
        <v>625</v>
      </c>
      <c r="D143" s="162" t="s">
        <v>627</v>
      </c>
      <c r="E143" s="1029" t="s">
        <v>283</v>
      </c>
      <c r="F143" s="1000">
        <v>14551</v>
      </c>
      <c r="G143" s="1000"/>
      <c r="H143" s="1000">
        <v>14558</v>
      </c>
      <c r="I143" s="1000"/>
      <c r="J143" s="971">
        <f t="shared" ref="J143" si="383">H143-F143</f>
        <v>7</v>
      </c>
      <c r="K143" s="1000">
        <v>14558</v>
      </c>
      <c r="L143" s="541">
        <f t="shared" si="326"/>
        <v>0</v>
      </c>
      <c r="M143" s="1000">
        <v>14605</v>
      </c>
      <c r="N143" s="1000"/>
      <c r="O143" s="541">
        <f t="shared" si="327"/>
        <v>47</v>
      </c>
      <c r="P143" s="541">
        <f t="shared" si="328"/>
        <v>47</v>
      </c>
      <c r="Q143" s="1000">
        <v>14613</v>
      </c>
      <c r="R143" s="1000"/>
      <c r="S143" s="971">
        <f t="shared" ref="S143" si="384">Q143-M143</f>
        <v>8</v>
      </c>
      <c r="T143" s="542">
        <f t="shared" si="330"/>
        <v>62</v>
      </c>
      <c r="U143" s="542"/>
      <c r="V143" s="541">
        <f t="shared" ref="V143" si="385">P143</f>
        <v>47</v>
      </c>
      <c r="W143" s="543">
        <f t="shared" ref="W143" si="386">T143-V143</f>
        <v>15</v>
      </c>
      <c r="X143" s="972" t="s">
        <v>562</v>
      </c>
      <c r="Y143" s="972" t="s">
        <v>554</v>
      </c>
      <c r="Z143" s="972" t="s">
        <v>29</v>
      </c>
      <c r="AA143" s="972">
        <v>2023</v>
      </c>
      <c r="AB143" s="162" t="s">
        <v>30</v>
      </c>
      <c r="AC143" s="973">
        <v>12</v>
      </c>
      <c r="AD143" s="974">
        <f t="shared" ref="AD143" si="387">T143/AC143</f>
        <v>5.166666666666667</v>
      </c>
      <c r="AE143" s="975">
        <v>23.45</v>
      </c>
      <c r="AF143" s="976">
        <f t="shared" ref="AF143" si="388">AD143*AE143</f>
        <v>121.15833333333333</v>
      </c>
      <c r="AG143" s="1030" t="s">
        <v>128</v>
      </c>
      <c r="AH143" s="1007">
        <f t="shared" ref="AH143" si="389">AF143</f>
        <v>121.15833333333333</v>
      </c>
      <c r="AI143" s="978">
        <f t="shared" ref="AI143" si="390">AD143</f>
        <v>5.166666666666667</v>
      </c>
      <c r="AJ143" s="982">
        <f t="shared" ref="AJ143" si="391">T143</f>
        <v>62</v>
      </c>
      <c r="AK143" s="1136"/>
      <c r="AL143" s="1084"/>
      <c r="AM143" s="1090"/>
    </row>
    <row r="144" spans="1:39">
      <c r="A144" s="999">
        <v>45715</v>
      </c>
      <c r="B144" s="164" t="s">
        <v>590</v>
      </c>
      <c r="C144" s="164" t="s">
        <v>625</v>
      </c>
      <c r="D144" s="162" t="s">
        <v>627</v>
      </c>
      <c r="E144" s="1029" t="s">
        <v>282</v>
      </c>
      <c r="F144" s="1000">
        <v>14613</v>
      </c>
      <c r="G144" s="1000"/>
      <c r="H144" s="1000">
        <v>14622</v>
      </c>
      <c r="I144" s="1000"/>
      <c r="J144" s="971">
        <f t="shared" ref="J144" si="392">H144-F144</f>
        <v>9</v>
      </c>
      <c r="K144" s="1000">
        <v>14622</v>
      </c>
      <c r="L144" s="541">
        <f t="shared" si="326"/>
        <v>0</v>
      </c>
      <c r="M144" s="1000">
        <v>14640</v>
      </c>
      <c r="N144" s="1000"/>
      <c r="O144" s="541">
        <f t="shared" si="327"/>
        <v>18</v>
      </c>
      <c r="P144" s="541">
        <f t="shared" si="328"/>
        <v>18</v>
      </c>
      <c r="Q144" s="1000">
        <v>14659</v>
      </c>
      <c r="R144" s="1000"/>
      <c r="S144" s="971">
        <f t="shared" ref="S144" si="393">Q144-M144</f>
        <v>19</v>
      </c>
      <c r="T144" s="542">
        <f t="shared" si="330"/>
        <v>46</v>
      </c>
      <c r="U144" s="542"/>
      <c r="V144" s="541">
        <f t="shared" ref="V144" si="394">P144</f>
        <v>18</v>
      </c>
      <c r="W144" s="543">
        <f t="shared" ref="W144" si="395">T144-V144</f>
        <v>28</v>
      </c>
      <c r="X144" s="972" t="s">
        <v>562</v>
      </c>
      <c r="Y144" s="972" t="s">
        <v>554</v>
      </c>
      <c r="Z144" s="972" t="s">
        <v>29</v>
      </c>
      <c r="AA144" s="972">
        <v>2023</v>
      </c>
      <c r="AB144" s="162" t="s">
        <v>30</v>
      </c>
      <c r="AC144" s="973">
        <v>12</v>
      </c>
      <c r="AD144" s="974">
        <f t="shared" ref="AD144" si="396">T144/AC144</f>
        <v>3.8333333333333335</v>
      </c>
      <c r="AE144" s="975">
        <v>23.45</v>
      </c>
      <c r="AF144" s="976">
        <f t="shared" ref="AF144" si="397">AD144*AE144</f>
        <v>89.891666666666666</v>
      </c>
      <c r="AG144" s="1030" t="s">
        <v>128</v>
      </c>
      <c r="AH144" s="1007">
        <f t="shared" ref="AH144" si="398">AF144</f>
        <v>89.891666666666666</v>
      </c>
      <c r="AI144" s="978">
        <f t="shared" ref="AI144" si="399">AD144</f>
        <v>3.8333333333333335</v>
      </c>
      <c r="AJ144" s="982">
        <f t="shared" ref="AJ144" si="400">T144</f>
        <v>46</v>
      </c>
      <c r="AK144" s="1136"/>
      <c r="AL144" s="1084"/>
      <c r="AM144" s="1090"/>
    </row>
    <row r="145" spans="1:39">
      <c r="A145" s="999">
        <v>45715</v>
      </c>
      <c r="B145" s="164" t="s">
        <v>590</v>
      </c>
      <c r="C145" s="164" t="s">
        <v>625</v>
      </c>
      <c r="D145" s="162" t="s">
        <v>626</v>
      </c>
      <c r="E145" s="1029" t="s">
        <v>283</v>
      </c>
      <c r="F145" s="1000">
        <v>14659</v>
      </c>
      <c r="G145" s="1000"/>
      <c r="H145" s="1000">
        <v>14680</v>
      </c>
      <c r="I145" s="1000"/>
      <c r="J145" s="971">
        <f t="shared" ref="J145" si="401">H145-F145</f>
        <v>21</v>
      </c>
      <c r="K145" s="1000">
        <v>14680</v>
      </c>
      <c r="L145" s="541">
        <f t="shared" si="326"/>
        <v>0</v>
      </c>
      <c r="M145" s="1000">
        <v>14697</v>
      </c>
      <c r="N145" s="1000"/>
      <c r="O145" s="541">
        <f t="shared" si="327"/>
        <v>17</v>
      </c>
      <c r="P145" s="541">
        <f t="shared" si="328"/>
        <v>17</v>
      </c>
      <c r="Q145" s="1000">
        <v>14707</v>
      </c>
      <c r="R145" s="1000"/>
      <c r="S145" s="971">
        <f t="shared" ref="S145" si="402">Q145-M145</f>
        <v>10</v>
      </c>
      <c r="T145" s="542">
        <f t="shared" si="330"/>
        <v>48</v>
      </c>
      <c r="U145" s="542"/>
      <c r="V145" s="541">
        <f t="shared" ref="V145" si="403">P145</f>
        <v>17</v>
      </c>
      <c r="W145" s="543">
        <f t="shared" ref="W145" si="404">T145-V145</f>
        <v>31</v>
      </c>
      <c r="X145" s="972" t="s">
        <v>562</v>
      </c>
      <c r="Y145" s="972" t="s">
        <v>554</v>
      </c>
      <c r="Z145" s="972" t="s">
        <v>29</v>
      </c>
      <c r="AA145" s="972">
        <v>2023</v>
      </c>
      <c r="AB145" s="162" t="s">
        <v>30</v>
      </c>
      <c r="AC145" s="973">
        <v>12</v>
      </c>
      <c r="AD145" s="974">
        <f t="shared" ref="AD145" si="405">T145/AC145</f>
        <v>4</v>
      </c>
      <c r="AE145" s="975">
        <v>23.45</v>
      </c>
      <c r="AF145" s="976">
        <f t="shared" ref="AF145" si="406">AD145*AE145</f>
        <v>93.8</v>
      </c>
      <c r="AG145" s="1030" t="s">
        <v>128</v>
      </c>
      <c r="AH145" s="1007">
        <f t="shared" ref="AH145" si="407">AF145</f>
        <v>93.8</v>
      </c>
      <c r="AI145" s="978">
        <f t="shared" ref="AI145" si="408">AD145</f>
        <v>4</v>
      </c>
      <c r="AJ145" s="982">
        <f t="shared" ref="AJ145" si="409">T145</f>
        <v>48</v>
      </c>
      <c r="AK145" s="1136"/>
      <c r="AL145" s="1084"/>
      <c r="AM145" s="1090"/>
    </row>
    <row r="146" spans="1:39">
      <c r="A146" s="999">
        <v>45716</v>
      </c>
      <c r="B146" s="164" t="s">
        <v>590</v>
      </c>
      <c r="C146" s="164" t="s">
        <v>625</v>
      </c>
      <c r="D146" s="162" t="s">
        <v>627</v>
      </c>
      <c r="E146" s="1029" t="s">
        <v>282</v>
      </c>
      <c r="F146" s="1000">
        <v>14707</v>
      </c>
      <c r="G146" s="1000"/>
      <c r="H146" s="1000">
        <v>14716</v>
      </c>
      <c r="I146" s="1000"/>
      <c r="J146" s="971">
        <f t="shared" ref="J146:J147" si="410">H146-F146</f>
        <v>9</v>
      </c>
      <c r="K146" s="1000">
        <v>14716</v>
      </c>
      <c r="L146" s="541">
        <f t="shared" si="326"/>
        <v>0</v>
      </c>
      <c r="M146" s="1000">
        <v>14732</v>
      </c>
      <c r="N146" s="1000"/>
      <c r="O146" s="541">
        <f t="shared" si="327"/>
        <v>16</v>
      </c>
      <c r="P146" s="541">
        <f t="shared" si="328"/>
        <v>16</v>
      </c>
      <c r="Q146" s="1000">
        <v>14754</v>
      </c>
      <c r="R146" s="1000"/>
      <c r="S146" s="971">
        <f t="shared" ref="S146:S147" si="411">Q146-M146</f>
        <v>22</v>
      </c>
      <c r="T146" s="542">
        <f t="shared" si="330"/>
        <v>47</v>
      </c>
      <c r="U146" s="542"/>
      <c r="V146" s="541">
        <f t="shared" ref="V146:V147" si="412">P146</f>
        <v>16</v>
      </c>
      <c r="W146" s="543">
        <f t="shared" ref="W146:W147" si="413">T146-V146</f>
        <v>31</v>
      </c>
      <c r="X146" s="972" t="s">
        <v>562</v>
      </c>
      <c r="Y146" s="972" t="s">
        <v>554</v>
      </c>
      <c r="Z146" s="972" t="s">
        <v>29</v>
      </c>
      <c r="AA146" s="972">
        <v>2023</v>
      </c>
      <c r="AB146" s="162" t="s">
        <v>30</v>
      </c>
      <c r="AC146" s="973">
        <v>12</v>
      </c>
      <c r="AD146" s="974">
        <f t="shared" ref="AD146" si="414">T146/AC146</f>
        <v>3.9166666666666665</v>
      </c>
      <c r="AE146" s="975">
        <v>23.45</v>
      </c>
      <c r="AF146" s="976">
        <f t="shared" ref="AF146" si="415">AD146*AE146</f>
        <v>91.845833333333331</v>
      </c>
      <c r="AG146" s="1030" t="s">
        <v>128</v>
      </c>
      <c r="AH146" s="1007">
        <f t="shared" ref="AH146" si="416">AF146</f>
        <v>91.845833333333331</v>
      </c>
      <c r="AI146" s="978">
        <f t="shared" ref="AI146" si="417">AD146</f>
        <v>3.9166666666666665</v>
      </c>
      <c r="AJ146" s="982">
        <f t="shared" ref="AJ146" si="418">T146</f>
        <v>47</v>
      </c>
      <c r="AK146" s="1136"/>
      <c r="AL146" s="1084"/>
      <c r="AM146" s="1090"/>
    </row>
    <row r="147" spans="1:39">
      <c r="A147" s="999">
        <v>45716</v>
      </c>
      <c r="B147" s="164" t="s">
        <v>590</v>
      </c>
      <c r="C147" s="164" t="s">
        <v>625</v>
      </c>
      <c r="D147" s="162" t="s">
        <v>626</v>
      </c>
      <c r="E147" s="969" t="s">
        <v>283</v>
      </c>
      <c r="F147" s="1000">
        <v>14754</v>
      </c>
      <c r="G147" s="1000"/>
      <c r="H147" s="1000">
        <v>14773</v>
      </c>
      <c r="I147" s="1000"/>
      <c r="J147" s="971">
        <f t="shared" si="410"/>
        <v>19</v>
      </c>
      <c r="K147" s="1000">
        <v>14773</v>
      </c>
      <c r="L147" s="541">
        <f t="shared" si="326"/>
        <v>0</v>
      </c>
      <c r="M147" s="1000">
        <v>14791</v>
      </c>
      <c r="N147" s="1000"/>
      <c r="O147" s="541">
        <f t="shared" si="327"/>
        <v>18</v>
      </c>
      <c r="P147" s="541">
        <f t="shared" si="328"/>
        <v>18</v>
      </c>
      <c r="Q147" s="1000">
        <v>14804</v>
      </c>
      <c r="R147" s="1000"/>
      <c r="S147" s="971">
        <f t="shared" si="411"/>
        <v>13</v>
      </c>
      <c r="T147" s="542">
        <f t="shared" si="330"/>
        <v>50</v>
      </c>
      <c r="U147" s="542"/>
      <c r="V147" s="541">
        <f t="shared" si="412"/>
        <v>18</v>
      </c>
      <c r="W147" s="543">
        <f t="shared" si="413"/>
        <v>32</v>
      </c>
      <c r="X147" s="972" t="s">
        <v>562</v>
      </c>
      <c r="Y147" s="972" t="s">
        <v>554</v>
      </c>
      <c r="Z147" s="972" t="s">
        <v>29</v>
      </c>
      <c r="AA147" s="972">
        <v>2023</v>
      </c>
      <c r="AB147" s="162" t="s">
        <v>30</v>
      </c>
      <c r="AC147" s="973">
        <v>12</v>
      </c>
      <c r="AD147" s="974">
        <f t="shared" ref="AD147" si="419">T147/AC147</f>
        <v>4.166666666666667</v>
      </c>
      <c r="AE147" s="975">
        <v>23.45</v>
      </c>
      <c r="AF147" s="976">
        <f t="shared" ref="AF147" si="420">AD147*AE147</f>
        <v>97.708333333333343</v>
      </c>
      <c r="AG147" s="1030" t="s">
        <v>128</v>
      </c>
      <c r="AH147" s="1007">
        <f t="shared" ref="AH147" si="421">AF147</f>
        <v>97.708333333333343</v>
      </c>
      <c r="AI147" s="978">
        <f t="shared" ref="AI147" si="422">AD147</f>
        <v>4.166666666666667</v>
      </c>
      <c r="AJ147" s="982">
        <f t="shared" ref="AJ147" si="423">T147</f>
        <v>50</v>
      </c>
      <c r="AK147" s="1135"/>
      <c r="AL147" s="1085"/>
      <c r="AM147" s="1092"/>
    </row>
    <row r="148" spans="1:39">
      <c r="A148" s="999">
        <v>45717</v>
      </c>
      <c r="B148" s="164" t="s">
        <v>590</v>
      </c>
      <c r="C148" s="164" t="s">
        <v>625</v>
      </c>
      <c r="D148" s="162" t="s">
        <v>627</v>
      </c>
      <c r="E148" s="969" t="s">
        <v>282</v>
      </c>
      <c r="F148" s="1000">
        <v>14804</v>
      </c>
      <c r="G148" s="1000"/>
      <c r="H148" s="1000">
        <v>14813</v>
      </c>
      <c r="I148" s="1000"/>
      <c r="J148" s="971">
        <f t="shared" ref="J148" si="424">H148-F148</f>
        <v>9</v>
      </c>
      <c r="K148" s="1000">
        <v>14813</v>
      </c>
      <c r="L148" s="541">
        <f t="shared" si="326"/>
        <v>0</v>
      </c>
      <c r="M148" s="1000">
        <v>14828</v>
      </c>
      <c r="N148" s="1000"/>
      <c r="O148" s="541">
        <f t="shared" si="327"/>
        <v>15</v>
      </c>
      <c r="P148" s="541">
        <f t="shared" si="328"/>
        <v>15</v>
      </c>
      <c r="Q148" s="1000">
        <v>14861</v>
      </c>
      <c r="R148" s="1000"/>
      <c r="S148" s="971">
        <f t="shared" ref="S148" si="425">Q148-M148</f>
        <v>33</v>
      </c>
      <c r="T148" s="542">
        <f t="shared" si="330"/>
        <v>57</v>
      </c>
      <c r="U148" s="542"/>
      <c r="V148" s="541">
        <f t="shared" ref="V148" si="426">P148</f>
        <v>15</v>
      </c>
      <c r="W148" s="543">
        <f t="shared" ref="W148" si="427">T148-V148</f>
        <v>42</v>
      </c>
      <c r="X148" s="972" t="s">
        <v>562</v>
      </c>
      <c r="Y148" s="972" t="s">
        <v>554</v>
      </c>
      <c r="Z148" s="972" t="s">
        <v>29</v>
      </c>
      <c r="AA148" s="972">
        <v>2023</v>
      </c>
      <c r="AB148" s="162" t="s">
        <v>30</v>
      </c>
      <c r="AC148" s="973">
        <v>12</v>
      </c>
      <c r="AD148" s="974">
        <f t="shared" ref="AD148" si="428">T148/AC148</f>
        <v>4.75</v>
      </c>
      <c r="AE148" s="975">
        <v>23.45</v>
      </c>
      <c r="AF148" s="976">
        <f t="shared" ref="AF148" si="429">AD148*AE148</f>
        <v>111.3875</v>
      </c>
      <c r="AG148" s="1030" t="s">
        <v>128</v>
      </c>
      <c r="AH148" s="1007">
        <f t="shared" ref="AH148" si="430">AF148</f>
        <v>111.3875</v>
      </c>
      <c r="AI148" s="978">
        <f t="shared" ref="AI148" si="431">AD148</f>
        <v>4.75</v>
      </c>
      <c r="AJ148" s="982">
        <f t="shared" ref="AJ148" si="432">T148</f>
        <v>57</v>
      </c>
      <c r="AK148" s="1137"/>
      <c r="AL148" s="1091"/>
      <c r="AM148" s="1093"/>
    </row>
    <row r="149" spans="1:39">
      <c r="A149" s="999">
        <v>45717</v>
      </c>
      <c r="B149" s="164" t="s">
        <v>590</v>
      </c>
      <c r="C149" s="164" t="s">
        <v>625</v>
      </c>
      <c r="D149" s="162" t="s">
        <v>626</v>
      </c>
      <c r="E149" s="969" t="s">
        <v>283</v>
      </c>
      <c r="F149" s="1000">
        <v>14861</v>
      </c>
      <c r="G149" s="1000"/>
      <c r="H149" s="1000">
        <v>14882</v>
      </c>
      <c r="I149" s="1000"/>
      <c r="J149" s="971">
        <f t="shared" ref="J149" si="433">H149-F149</f>
        <v>21</v>
      </c>
      <c r="K149" s="1000">
        <v>14882</v>
      </c>
      <c r="L149" s="541">
        <f t="shared" si="326"/>
        <v>0</v>
      </c>
      <c r="M149" s="1000">
        <v>14899</v>
      </c>
      <c r="N149" s="1000"/>
      <c r="O149" s="541">
        <f t="shared" si="327"/>
        <v>17</v>
      </c>
      <c r="P149" s="541">
        <f t="shared" si="328"/>
        <v>17</v>
      </c>
      <c r="Q149" s="1000">
        <v>14909</v>
      </c>
      <c r="R149" s="1000"/>
      <c r="S149" s="971">
        <f t="shared" ref="S149" si="434">Q149-M149</f>
        <v>10</v>
      </c>
      <c r="T149" s="542">
        <f t="shared" si="330"/>
        <v>48</v>
      </c>
      <c r="U149" s="542"/>
      <c r="V149" s="541">
        <f t="shared" ref="V149" si="435">P149</f>
        <v>17</v>
      </c>
      <c r="W149" s="543">
        <f t="shared" ref="W149" si="436">T149-V149</f>
        <v>31</v>
      </c>
      <c r="X149" s="972" t="s">
        <v>562</v>
      </c>
      <c r="Y149" s="972" t="s">
        <v>554</v>
      </c>
      <c r="Z149" s="972" t="s">
        <v>29</v>
      </c>
      <c r="AA149" s="972">
        <v>2023</v>
      </c>
      <c r="AB149" s="162" t="s">
        <v>30</v>
      </c>
      <c r="AC149" s="973">
        <v>12</v>
      </c>
      <c r="AD149" s="974">
        <f t="shared" ref="AD149" si="437">T149/AC149</f>
        <v>4</v>
      </c>
      <c r="AE149" s="975">
        <v>23.45</v>
      </c>
      <c r="AF149" s="976">
        <f t="shared" ref="AF149" si="438">AD149*AE149</f>
        <v>93.8</v>
      </c>
      <c r="AG149" s="1030" t="s">
        <v>128</v>
      </c>
      <c r="AH149" s="1007">
        <f t="shared" ref="AH149" si="439">AF149</f>
        <v>93.8</v>
      </c>
      <c r="AI149" s="978">
        <f t="shared" ref="AI149" si="440">AD149</f>
        <v>4</v>
      </c>
      <c r="AJ149" s="982">
        <f t="shared" ref="AJ149" si="441">T149</f>
        <v>48</v>
      </c>
      <c r="AK149" s="989"/>
      <c r="AL149" s="985"/>
      <c r="AM149" s="991"/>
    </row>
    <row r="150" spans="1:39">
      <c r="A150" s="999">
        <v>45718</v>
      </c>
      <c r="B150" s="164" t="s">
        <v>590</v>
      </c>
      <c r="C150" s="164" t="s">
        <v>625</v>
      </c>
      <c r="D150" s="162" t="s">
        <v>627</v>
      </c>
      <c r="E150" s="969" t="s">
        <v>282</v>
      </c>
      <c r="F150" s="1000">
        <v>14909</v>
      </c>
      <c r="G150" s="1000"/>
      <c r="H150" s="1000">
        <v>14918</v>
      </c>
      <c r="I150" s="1000"/>
      <c r="J150" s="971">
        <f t="shared" ref="J150" si="442">H150-F150</f>
        <v>9</v>
      </c>
      <c r="K150" s="1000">
        <v>14918</v>
      </c>
      <c r="L150" s="541">
        <f t="shared" si="326"/>
        <v>0</v>
      </c>
      <c r="M150" s="1000">
        <v>14934</v>
      </c>
      <c r="N150" s="1000"/>
      <c r="O150" s="541">
        <f t="shared" si="327"/>
        <v>16</v>
      </c>
      <c r="P150" s="541">
        <f t="shared" si="328"/>
        <v>16</v>
      </c>
      <c r="Q150" s="1000">
        <v>14954</v>
      </c>
      <c r="R150" s="1000"/>
      <c r="S150" s="971">
        <f t="shared" ref="S150" si="443">Q150-M150</f>
        <v>20</v>
      </c>
      <c r="T150" s="542">
        <f t="shared" si="330"/>
        <v>45</v>
      </c>
      <c r="U150" s="542"/>
      <c r="V150" s="541">
        <f t="shared" ref="V150" si="444">P150</f>
        <v>16</v>
      </c>
      <c r="W150" s="543">
        <f t="shared" ref="W150" si="445">T150-V150</f>
        <v>29</v>
      </c>
      <c r="X150" s="972" t="s">
        <v>562</v>
      </c>
      <c r="Y150" s="972" t="s">
        <v>554</v>
      </c>
      <c r="Z150" s="972" t="s">
        <v>29</v>
      </c>
      <c r="AA150" s="972">
        <v>2023</v>
      </c>
      <c r="AB150" s="162" t="s">
        <v>30</v>
      </c>
      <c r="AC150" s="973">
        <v>12</v>
      </c>
      <c r="AD150" s="974">
        <f t="shared" ref="AD150" si="446">T150/AC150</f>
        <v>3.75</v>
      </c>
      <c r="AE150" s="975">
        <v>23.45</v>
      </c>
      <c r="AF150" s="976">
        <f t="shared" ref="AF150" si="447">AD150*AE150</f>
        <v>87.9375</v>
      </c>
      <c r="AG150" s="1030" t="s">
        <v>128</v>
      </c>
      <c r="AH150" s="1007">
        <f t="shared" ref="AH150" si="448">AF150</f>
        <v>87.9375</v>
      </c>
      <c r="AI150" s="978">
        <f t="shared" ref="AI150" si="449">AD150</f>
        <v>3.75</v>
      </c>
      <c r="AJ150" s="982">
        <f t="shared" ref="AJ150" si="450">T150</f>
        <v>45</v>
      </c>
      <c r="AK150" s="987"/>
      <c r="AL150" s="988"/>
    </row>
    <row r="151" spans="1:39">
      <c r="A151" s="999">
        <v>45718</v>
      </c>
      <c r="B151" s="164" t="s">
        <v>590</v>
      </c>
      <c r="C151" s="164" t="s">
        <v>625</v>
      </c>
      <c r="D151" s="162" t="s">
        <v>626</v>
      </c>
      <c r="E151" s="969" t="s">
        <v>283</v>
      </c>
      <c r="F151" s="1000">
        <v>14954</v>
      </c>
      <c r="G151" s="1000"/>
      <c r="H151" s="1000">
        <v>14975</v>
      </c>
      <c r="I151" s="1000"/>
      <c r="J151" s="971">
        <f t="shared" ref="J151" si="451">H151-F151</f>
        <v>21</v>
      </c>
      <c r="K151" s="1000">
        <v>14975</v>
      </c>
      <c r="L151" s="541">
        <f t="shared" si="326"/>
        <v>0</v>
      </c>
      <c r="M151" s="1000">
        <v>14992</v>
      </c>
      <c r="N151" s="1000"/>
      <c r="O151" s="541">
        <f t="shared" si="327"/>
        <v>17</v>
      </c>
      <c r="P151" s="541">
        <f t="shared" si="328"/>
        <v>17</v>
      </c>
      <c r="Q151" s="1000">
        <v>15000</v>
      </c>
      <c r="R151" s="1000"/>
      <c r="S151" s="971">
        <f t="shared" ref="S151" si="452">Q151-M151</f>
        <v>8</v>
      </c>
      <c r="T151" s="542">
        <f t="shared" si="330"/>
        <v>46</v>
      </c>
      <c r="U151" s="542"/>
      <c r="V151" s="541">
        <f t="shared" ref="V151" si="453">P151</f>
        <v>17</v>
      </c>
      <c r="W151" s="543">
        <f t="shared" ref="W151" si="454">T151-V151</f>
        <v>29</v>
      </c>
      <c r="X151" s="972" t="s">
        <v>562</v>
      </c>
      <c r="Y151" s="972" t="s">
        <v>554</v>
      </c>
      <c r="Z151" s="972" t="s">
        <v>29</v>
      </c>
      <c r="AA151" s="972">
        <v>2023</v>
      </c>
      <c r="AB151" s="162" t="s">
        <v>30</v>
      </c>
      <c r="AC151" s="973">
        <v>12</v>
      </c>
      <c r="AD151" s="974">
        <f t="shared" ref="AD151" si="455">T151/AC151</f>
        <v>3.8333333333333335</v>
      </c>
      <c r="AE151" s="975">
        <v>23.45</v>
      </c>
      <c r="AF151" s="976">
        <f t="shared" ref="AF151" si="456">AD151*AE151</f>
        <v>89.891666666666666</v>
      </c>
      <c r="AG151" s="1030" t="s">
        <v>128</v>
      </c>
      <c r="AH151" s="1007">
        <f t="shared" ref="AH151" si="457">AF151</f>
        <v>89.891666666666666</v>
      </c>
      <c r="AI151" s="978">
        <f t="shared" ref="AI151" si="458">AD151</f>
        <v>3.8333333333333335</v>
      </c>
      <c r="AJ151" s="982">
        <f t="shared" ref="AJ151" si="459">T151</f>
        <v>46</v>
      </c>
      <c r="AK151" s="1132" t="s">
        <v>439</v>
      </c>
      <c r="AL151" s="1088" t="s">
        <v>440</v>
      </c>
      <c r="AM151" s="1086" t="s">
        <v>2</v>
      </c>
    </row>
    <row r="152" spans="1:39">
      <c r="A152" s="999">
        <v>45719</v>
      </c>
      <c r="B152" s="164" t="s">
        <v>590</v>
      </c>
      <c r="C152" s="164" t="s">
        <v>625</v>
      </c>
      <c r="D152" s="162" t="s">
        <v>627</v>
      </c>
      <c r="E152" s="969" t="s">
        <v>282</v>
      </c>
      <c r="F152" s="1000">
        <v>15000</v>
      </c>
      <c r="G152" s="1000"/>
      <c r="H152" s="1000">
        <v>15009</v>
      </c>
      <c r="I152" s="1000"/>
      <c r="J152" s="971">
        <f t="shared" ref="J152" si="460">H152-F152</f>
        <v>9</v>
      </c>
      <c r="K152" s="1000">
        <v>15009</v>
      </c>
      <c r="L152" s="541">
        <f t="shared" si="326"/>
        <v>0</v>
      </c>
      <c r="M152" s="1000">
        <v>15025</v>
      </c>
      <c r="N152" s="1000"/>
      <c r="O152" s="541">
        <f t="shared" si="327"/>
        <v>16</v>
      </c>
      <c r="P152" s="541">
        <f t="shared" si="328"/>
        <v>16</v>
      </c>
      <c r="Q152" s="1000">
        <v>15046</v>
      </c>
      <c r="R152" s="1000"/>
      <c r="S152" s="971">
        <f t="shared" ref="S152" si="461">Q152-M152</f>
        <v>21</v>
      </c>
      <c r="T152" s="542">
        <f t="shared" si="330"/>
        <v>46</v>
      </c>
      <c r="U152" s="542"/>
      <c r="V152" s="541">
        <f t="shared" ref="V152" si="462">P152</f>
        <v>16</v>
      </c>
      <c r="W152" s="543">
        <f t="shared" ref="W152" si="463">T152-V152</f>
        <v>30</v>
      </c>
      <c r="X152" s="972" t="s">
        <v>562</v>
      </c>
      <c r="Y152" s="972" t="s">
        <v>554</v>
      </c>
      <c r="Z152" s="972" t="s">
        <v>29</v>
      </c>
      <c r="AA152" s="972">
        <v>2023</v>
      </c>
      <c r="AB152" s="162" t="s">
        <v>30</v>
      </c>
      <c r="AC152" s="973">
        <v>12</v>
      </c>
      <c r="AD152" s="974">
        <f t="shared" ref="AD152" si="464">T152/AC152</f>
        <v>3.8333333333333335</v>
      </c>
      <c r="AE152" s="975">
        <v>23.45</v>
      </c>
      <c r="AF152" s="976">
        <f t="shared" ref="AF152" si="465">AD152*AE152</f>
        <v>89.891666666666666</v>
      </c>
      <c r="AG152" s="1030" t="s">
        <v>128</v>
      </c>
      <c r="AH152" s="1007">
        <f t="shared" ref="AH152" si="466">AF152</f>
        <v>89.891666666666666</v>
      </c>
      <c r="AI152" s="978">
        <f t="shared" ref="AI152" si="467">AD152</f>
        <v>3.8333333333333335</v>
      </c>
      <c r="AJ152" s="982">
        <f t="shared" ref="AJ152" si="468">T152</f>
        <v>46</v>
      </c>
      <c r="AK152" s="1107">
        <f>SUM(AH140:AH152)</f>
        <v>1264.3458333333333</v>
      </c>
      <c r="AL152" s="1067">
        <v>1000</v>
      </c>
      <c r="AM152" s="1073">
        <v>45719</v>
      </c>
    </row>
    <row r="153" spans="1:39">
      <c r="A153" s="999">
        <v>45719</v>
      </c>
      <c r="B153" s="164" t="s">
        <v>590</v>
      </c>
      <c r="C153" s="164" t="s">
        <v>625</v>
      </c>
      <c r="D153" s="162" t="s">
        <v>626</v>
      </c>
      <c r="E153" s="969" t="s">
        <v>283</v>
      </c>
      <c r="F153" s="1000">
        <v>15046</v>
      </c>
      <c r="G153" s="1000"/>
      <c r="H153" s="1000">
        <v>15067</v>
      </c>
      <c r="I153" s="1000"/>
      <c r="J153" s="971">
        <f t="shared" ref="J153" si="469">H153-F153</f>
        <v>21</v>
      </c>
      <c r="K153" s="1000">
        <v>15067</v>
      </c>
      <c r="L153" s="541">
        <f t="shared" si="326"/>
        <v>0</v>
      </c>
      <c r="M153" s="1000">
        <v>15085</v>
      </c>
      <c r="N153" s="1000"/>
      <c r="O153" s="541">
        <f t="shared" si="327"/>
        <v>18</v>
      </c>
      <c r="P153" s="541">
        <f t="shared" si="328"/>
        <v>18</v>
      </c>
      <c r="Q153" s="1000">
        <v>15095</v>
      </c>
      <c r="R153" s="1000"/>
      <c r="S153" s="971">
        <f t="shared" ref="S153" si="470">Q153-M153</f>
        <v>10</v>
      </c>
      <c r="T153" s="542">
        <f t="shared" si="330"/>
        <v>49</v>
      </c>
      <c r="U153" s="542"/>
      <c r="V153" s="541">
        <f t="shared" ref="V153" si="471">P153</f>
        <v>18</v>
      </c>
      <c r="W153" s="543">
        <f t="shared" ref="W153" si="472">T153-V153</f>
        <v>31</v>
      </c>
      <c r="X153" s="972" t="s">
        <v>562</v>
      </c>
      <c r="Y153" s="972" t="s">
        <v>554</v>
      </c>
      <c r="Z153" s="972" t="s">
        <v>29</v>
      </c>
      <c r="AA153" s="972">
        <v>2023</v>
      </c>
      <c r="AB153" s="162" t="s">
        <v>30</v>
      </c>
      <c r="AC153" s="973">
        <v>12</v>
      </c>
      <c r="AD153" s="974">
        <f t="shared" ref="AD153" si="473">T153/AC153</f>
        <v>4.083333333333333</v>
      </c>
      <c r="AE153" s="975">
        <v>23.45</v>
      </c>
      <c r="AF153" s="976">
        <f t="shared" ref="AF153" si="474">AD153*AE153</f>
        <v>95.754166666666663</v>
      </c>
      <c r="AG153" s="1030" t="s">
        <v>128</v>
      </c>
      <c r="AH153" s="1007">
        <f t="shared" ref="AH153" si="475">AF153</f>
        <v>95.754166666666663</v>
      </c>
      <c r="AI153" s="978">
        <f t="shared" ref="AI153" si="476">AD153</f>
        <v>4.083333333333333</v>
      </c>
      <c r="AJ153" s="982">
        <f t="shared" ref="AJ153" si="477">T153</f>
        <v>49</v>
      </c>
      <c r="AK153" s="989"/>
      <c r="AL153" s="985"/>
      <c r="AM153" s="991"/>
    </row>
    <row r="154" spans="1:39">
      <c r="A154" s="999">
        <v>45720</v>
      </c>
      <c r="B154" s="164" t="s">
        <v>590</v>
      </c>
      <c r="C154" s="164" t="s">
        <v>625</v>
      </c>
      <c r="D154" s="162" t="s">
        <v>627</v>
      </c>
      <c r="E154" s="969" t="s">
        <v>282</v>
      </c>
      <c r="F154" s="1000">
        <v>15095</v>
      </c>
      <c r="G154" s="1000"/>
      <c r="H154" s="1000">
        <v>15104</v>
      </c>
      <c r="I154" s="1000"/>
      <c r="J154" s="971">
        <f t="shared" ref="J154" si="478">H154-F154</f>
        <v>9</v>
      </c>
      <c r="K154" s="1000">
        <v>15104</v>
      </c>
      <c r="L154" s="541">
        <f t="shared" si="326"/>
        <v>0</v>
      </c>
      <c r="M154" s="1000">
        <v>15120</v>
      </c>
      <c r="N154" s="1000"/>
      <c r="O154" s="541">
        <f t="shared" si="327"/>
        <v>16</v>
      </c>
      <c r="P154" s="541">
        <f t="shared" si="328"/>
        <v>16</v>
      </c>
      <c r="Q154" s="1000">
        <v>15142</v>
      </c>
      <c r="R154" s="1000"/>
      <c r="S154" s="971">
        <f t="shared" ref="S154" si="479">Q154-M154</f>
        <v>22</v>
      </c>
      <c r="T154" s="542">
        <f t="shared" si="330"/>
        <v>47</v>
      </c>
      <c r="U154" s="542"/>
      <c r="V154" s="541">
        <f t="shared" ref="V154" si="480">P154</f>
        <v>16</v>
      </c>
      <c r="W154" s="543">
        <f t="shared" ref="W154" si="481">T154-V154</f>
        <v>31</v>
      </c>
      <c r="X154" s="972" t="s">
        <v>562</v>
      </c>
      <c r="Y154" s="972" t="s">
        <v>554</v>
      </c>
      <c r="Z154" s="972" t="s">
        <v>29</v>
      </c>
      <c r="AA154" s="972">
        <v>2023</v>
      </c>
      <c r="AB154" s="162" t="s">
        <v>30</v>
      </c>
      <c r="AC154" s="973">
        <v>12</v>
      </c>
      <c r="AD154" s="974">
        <f t="shared" ref="AD154" si="482">T154/AC154</f>
        <v>3.9166666666666665</v>
      </c>
      <c r="AE154" s="975">
        <v>23.45</v>
      </c>
      <c r="AF154" s="976">
        <f t="shared" ref="AF154" si="483">AD154*AE154</f>
        <v>91.845833333333331</v>
      </c>
      <c r="AG154" s="1030" t="s">
        <v>128</v>
      </c>
      <c r="AH154" s="1007">
        <f t="shared" ref="AH154" si="484">AF154</f>
        <v>91.845833333333331</v>
      </c>
      <c r="AI154" s="978">
        <f t="shared" ref="AI154" si="485">AD154</f>
        <v>3.9166666666666665</v>
      </c>
      <c r="AJ154" s="982">
        <f t="shared" ref="AJ154" si="486">T154</f>
        <v>47</v>
      </c>
      <c r="AK154" s="987"/>
      <c r="AL154" s="988"/>
    </row>
    <row r="155" spans="1:39">
      <c r="A155" s="999">
        <v>45720</v>
      </c>
      <c r="B155" s="164" t="s">
        <v>590</v>
      </c>
      <c r="C155" s="164" t="s">
        <v>625</v>
      </c>
      <c r="D155" s="162" t="s">
        <v>626</v>
      </c>
      <c r="E155" s="969" t="s">
        <v>283</v>
      </c>
      <c r="F155" s="1000">
        <v>15142</v>
      </c>
      <c r="G155" s="1000"/>
      <c r="H155" s="1000">
        <v>15163</v>
      </c>
      <c r="I155" s="1000"/>
      <c r="J155" s="971">
        <f t="shared" ref="J155" si="487">H155-F155</f>
        <v>21</v>
      </c>
      <c r="K155" s="1000">
        <v>15163</v>
      </c>
      <c r="L155" s="541">
        <f t="shared" si="326"/>
        <v>0</v>
      </c>
      <c r="M155" s="1000">
        <v>15180</v>
      </c>
      <c r="N155" s="1000"/>
      <c r="O155" s="541">
        <f t="shared" si="327"/>
        <v>17</v>
      </c>
      <c r="P155" s="541">
        <f t="shared" si="328"/>
        <v>17</v>
      </c>
      <c r="Q155" s="1000">
        <v>15189</v>
      </c>
      <c r="R155" s="1000"/>
      <c r="S155" s="971">
        <f t="shared" ref="S155" si="488">Q155-M155</f>
        <v>9</v>
      </c>
      <c r="T155" s="542">
        <f t="shared" si="330"/>
        <v>47</v>
      </c>
      <c r="U155" s="542"/>
      <c r="V155" s="541">
        <f t="shared" ref="V155" si="489">P155</f>
        <v>17</v>
      </c>
      <c r="W155" s="543">
        <f t="shared" ref="W155" si="490">T155-V155</f>
        <v>30</v>
      </c>
      <c r="X155" s="972" t="s">
        <v>562</v>
      </c>
      <c r="Y155" s="972" t="s">
        <v>554</v>
      </c>
      <c r="Z155" s="972" t="s">
        <v>29</v>
      </c>
      <c r="AA155" s="972">
        <v>2023</v>
      </c>
      <c r="AB155" s="162" t="s">
        <v>30</v>
      </c>
      <c r="AC155" s="973">
        <v>12</v>
      </c>
      <c r="AD155" s="974">
        <f t="shared" ref="AD155" si="491">T155/AC155</f>
        <v>3.9166666666666665</v>
      </c>
      <c r="AE155" s="975">
        <v>23.45</v>
      </c>
      <c r="AF155" s="976">
        <f t="shared" ref="AF155" si="492">AD155*AE155</f>
        <v>91.845833333333331</v>
      </c>
      <c r="AG155" s="1030" t="s">
        <v>128</v>
      </c>
      <c r="AH155" s="1007">
        <f t="shared" ref="AH155" si="493">AF155</f>
        <v>91.845833333333331</v>
      </c>
      <c r="AI155" s="978">
        <f t="shared" ref="AI155" si="494">AD155</f>
        <v>3.9166666666666665</v>
      </c>
      <c r="AJ155" s="982">
        <f t="shared" ref="AJ155" si="495">T155</f>
        <v>47</v>
      </c>
      <c r="AK155" s="987"/>
      <c r="AL155" s="988"/>
    </row>
    <row r="156" spans="1:39">
      <c r="A156" s="999">
        <v>45721</v>
      </c>
      <c r="B156" s="164" t="s">
        <v>590</v>
      </c>
      <c r="C156" s="164" t="s">
        <v>625</v>
      </c>
      <c r="D156" s="162" t="s">
        <v>627</v>
      </c>
      <c r="E156" s="969" t="s">
        <v>282</v>
      </c>
      <c r="F156" s="1000">
        <v>15189</v>
      </c>
      <c r="G156" s="1000"/>
      <c r="H156" s="1000">
        <v>15198</v>
      </c>
      <c r="I156" s="1000"/>
      <c r="J156" s="971">
        <f t="shared" ref="J156" si="496">H156-F156</f>
        <v>9</v>
      </c>
      <c r="K156" s="1000">
        <v>15198</v>
      </c>
      <c r="L156" s="541">
        <f t="shared" si="326"/>
        <v>0</v>
      </c>
      <c r="M156" s="1000">
        <v>15219</v>
      </c>
      <c r="N156" s="1000"/>
      <c r="O156" s="541">
        <f t="shared" si="327"/>
        <v>21</v>
      </c>
      <c r="P156" s="541">
        <f t="shared" si="328"/>
        <v>21</v>
      </c>
      <c r="Q156" s="1000">
        <v>15240</v>
      </c>
      <c r="R156" s="1000"/>
      <c r="S156" s="971">
        <f t="shared" ref="S156" si="497">Q156-M156</f>
        <v>21</v>
      </c>
      <c r="T156" s="542">
        <f t="shared" si="330"/>
        <v>51</v>
      </c>
      <c r="U156" s="542"/>
      <c r="V156" s="541">
        <f t="shared" ref="V156" si="498">P156</f>
        <v>21</v>
      </c>
      <c r="W156" s="543">
        <f t="shared" ref="W156" si="499">T156-V156</f>
        <v>30</v>
      </c>
      <c r="X156" s="972" t="s">
        <v>562</v>
      </c>
      <c r="Y156" s="972" t="s">
        <v>554</v>
      </c>
      <c r="Z156" s="972" t="s">
        <v>29</v>
      </c>
      <c r="AA156" s="972">
        <v>2023</v>
      </c>
      <c r="AB156" s="162" t="s">
        <v>30</v>
      </c>
      <c r="AC156" s="973">
        <v>12</v>
      </c>
      <c r="AD156" s="974">
        <f t="shared" ref="AD156" si="500">T156/AC156</f>
        <v>4.25</v>
      </c>
      <c r="AE156" s="975">
        <v>23.45</v>
      </c>
      <c r="AF156" s="976">
        <f t="shared" ref="AF156" si="501">AD156*AE156</f>
        <v>99.662499999999994</v>
      </c>
      <c r="AG156" s="1030" t="s">
        <v>128</v>
      </c>
      <c r="AH156" s="1007">
        <f t="shared" ref="AH156" si="502">AF156</f>
        <v>99.662499999999994</v>
      </c>
      <c r="AI156" s="978">
        <f t="shared" ref="AI156" si="503">AD156</f>
        <v>4.25</v>
      </c>
      <c r="AJ156" s="982">
        <f t="shared" ref="AJ156" si="504">T156</f>
        <v>51</v>
      </c>
      <c r="AK156" s="989"/>
      <c r="AL156" s="985"/>
      <c r="AM156" s="986"/>
    </row>
    <row r="157" spans="1:39">
      <c r="A157" s="999">
        <v>45721</v>
      </c>
      <c r="B157" s="164" t="s">
        <v>590</v>
      </c>
      <c r="C157" s="164" t="s">
        <v>625</v>
      </c>
      <c r="D157" s="162" t="s">
        <v>626</v>
      </c>
      <c r="E157" s="969" t="s">
        <v>283</v>
      </c>
      <c r="F157" s="1000">
        <v>15240</v>
      </c>
      <c r="G157" s="1000"/>
      <c r="H157" s="1000">
        <v>15261</v>
      </c>
      <c r="I157" s="1000"/>
      <c r="J157" s="971">
        <f t="shared" ref="J157" si="505">H157-F157</f>
        <v>21</v>
      </c>
      <c r="K157" s="1000">
        <v>15261</v>
      </c>
      <c r="L157" s="541">
        <f t="shared" si="326"/>
        <v>0</v>
      </c>
      <c r="M157" s="1000">
        <v>15278</v>
      </c>
      <c r="N157" s="1000"/>
      <c r="O157" s="541">
        <f t="shared" si="327"/>
        <v>17</v>
      </c>
      <c r="P157" s="541">
        <f t="shared" si="328"/>
        <v>17</v>
      </c>
      <c r="Q157" s="1000">
        <v>15288</v>
      </c>
      <c r="R157" s="1000"/>
      <c r="S157" s="971">
        <f t="shared" ref="S157" si="506">Q157-M157</f>
        <v>10</v>
      </c>
      <c r="T157" s="542">
        <f t="shared" si="330"/>
        <v>48</v>
      </c>
      <c r="U157" s="542"/>
      <c r="V157" s="541">
        <f t="shared" ref="V157" si="507">P157</f>
        <v>17</v>
      </c>
      <c r="W157" s="543">
        <f t="shared" ref="W157" si="508">T157-V157</f>
        <v>31</v>
      </c>
      <c r="X157" s="972" t="s">
        <v>562</v>
      </c>
      <c r="Y157" s="972" t="s">
        <v>554</v>
      </c>
      <c r="Z157" s="972" t="s">
        <v>29</v>
      </c>
      <c r="AA157" s="972">
        <v>2023</v>
      </c>
      <c r="AB157" s="162" t="s">
        <v>30</v>
      </c>
      <c r="AC157" s="973">
        <v>12</v>
      </c>
      <c r="AD157" s="974">
        <f t="shared" ref="AD157" si="509">T157/AC157</f>
        <v>4</v>
      </c>
      <c r="AE157" s="975">
        <v>23.45</v>
      </c>
      <c r="AF157" s="976">
        <f t="shared" ref="AF157" si="510">AD157*AE157</f>
        <v>93.8</v>
      </c>
      <c r="AG157" s="1030" t="s">
        <v>128</v>
      </c>
      <c r="AH157" s="1007">
        <f t="shared" ref="AH157" si="511">AF157</f>
        <v>93.8</v>
      </c>
      <c r="AI157" s="978">
        <f t="shared" ref="AI157" si="512">AD157</f>
        <v>4</v>
      </c>
      <c r="AJ157" s="982">
        <f t="shared" ref="AJ157" si="513">T157</f>
        <v>48</v>
      </c>
      <c r="AK157" s="989"/>
      <c r="AL157" s="985"/>
      <c r="AM157" s="991"/>
    </row>
    <row r="158" spans="1:39">
      <c r="A158" s="999">
        <v>45722</v>
      </c>
      <c r="B158" s="164" t="s">
        <v>590</v>
      </c>
      <c r="C158" s="164" t="s">
        <v>625</v>
      </c>
      <c r="D158" s="162" t="s">
        <v>627</v>
      </c>
      <c r="E158" s="969" t="s">
        <v>282</v>
      </c>
      <c r="F158" s="1000">
        <v>15288</v>
      </c>
      <c r="G158" s="1000"/>
      <c r="H158" s="1000">
        <v>15299</v>
      </c>
      <c r="I158" s="1000"/>
      <c r="J158" s="971">
        <f t="shared" ref="J158" si="514">H158-F158</f>
        <v>11</v>
      </c>
      <c r="K158" s="1000">
        <v>15299</v>
      </c>
      <c r="L158" s="541">
        <f t="shared" si="326"/>
        <v>0</v>
      </c>
      <c r="M158" s="1000">
        <v>15315</v>
      </c>
      <c r="N158" s="1000"/>
      <c r="O158" s="541">
        <f t="shared" si="327"/>
        <v>16</v>
      </c>
      <c r="P158" s="541">
        <f t="shared" si="328"/>
        <v>16</v>
      </c>
      <c r="Q158" s="1000">
        <v>15337</v>
      </c>
      <c r="R158" s="1000"/>
      <c r="S158" s="971">
        <f t="shared" ref="S158" si="515">Q158-M158</f>
        <v>22</v>
      </c>
      <c r="T158" s="542">
        <f t="shared" si="330"/>
        <v>49</v>
      </c>
      <c r="U158" s="542"/>
      <c r="V158" s="541">
        <f t="shared" ref="V158" si="516">P158</f>
        <v>16</v>
      </c>
      <c r="W158" s="543">
        <f t="shared" ref="W158" si="517">T158-V158</f>
        <v>33</v>
      </c>
      <c r="X158" s="972" t="s">
        <v>562</v>
      </c>
      <c r="Y158" s="972" t="s">
        <v>554</v>
      </c>
      <c r="Z158" s="972" t="s">
        <v>29</v>
      </c>
      <c r="AA158" s="972">
        <v>2023</v>
      </c>
      <c r="AB158" s="162" t="s">
        <v>30</v>
      </c>
      <c r="AC158" s="973">
        <v>12</v>
      </c>
      <c r="AD158" s="974">
        <f t="shared" ref="AD158" si="518">T158/AC158</f>
        <v>4.083333333333333</v>
      </c>
      <c r="AE158" s="975">
        <v>23.45</v>
      </c>
      <c r="AF158" s="976">
        <f t="shared" ref="AF158" si="519">AD158*AE158</f>
        <v>95.754166666666663</v>
      </c>
      <c r="AG158" s="1030" t="s">
        <v>128</v>
      </c>
      <c r="AH158" s="1007">
        <f t="shared" ref="AH158" si="520">AF158</f>
        <v>95.754166666666663</v>
      </c>
      <c r="AI158" s="978">
        <f t="shared" ref="AI158" si="521">AD158</f>
        <v>4.083333333333333</v>
      </c>
      <c r="AJ158" s="982">
        <f t="shared" ref="AJ158" si="522">T158</f>
        <v>49</v>
      </c>
      <c r="AK158" s="987"/>
      <c r="AL158" s="988"/>
    </row>
    <row r="159" spans="1:39">
      <c r="A159" s="999">
        <v>45722</v>
      </c>
      <c r="B159" s="164" t="s">
        <v>590</v>
      </c>
      <c r="C159" s="164" t="s">
        <v>625</v>
      </c>
      <c r="D159" s="162" t="s">
        <v>626</v>
      </c>
      <c r="E159" s="969" t="s">
        <v>283</v>
      </c>
      <c r="F159" s="1000">
        <v>15337</v>
      </c>
      <c r="G159" s="1000"/>
      <c r="H159" s="1000">
        <v>15357</v>
      </c>
      <c r="I159" s="1000"/>
      <c r="J159" s="971">
        <f t="shared" ref="J159" si="523">H159-F159</f>
        <v>20</v>
      </c>
      <c r="K159" s="1000">
        <v>15357</v>
      </c>
      <c r="L159" s="541">
        <f t="shared" si="326"/>
        <v>0</v>
      </c>
      <c r="M159" s="1000">
        <v>15375</v>
      </c>
      <c r="N159" s="1000"/>
      <c r="O159" s="541">
        <f t="shared" si="327"/>
        <v>18</v>
      </c>
      <c r="P159" s="541">
        <f t="shared" si="328"/>
        <v>18</v>
      </c>
      <c r="Q159" s="1000">
        <v>15382</v>
      </c>
      <c r="R159" s="1000"/>
      <c r="S159" s="971">
        <f t="shared" ref="S159" si="524">Q159-M159</f>
        <v>7</v>
      </c>
      <c r="T159" s="542">
        <f t="shared" si="330"/>
        <v>45</v>
      </c>
      <c r="U159" s="542"/>
      <c r="V159" s="541">
        <f t="shared" ref="V159" si="525">P159</f>
        <v>18</v>
      </c>
      <c r="W159" s="543">
        <f t="shared" ref="W159" si="526">T159-V159</f>
        <v>27</v>
      </c>
      <c r="X159" s="972" t="s">
        <v>562</v>
      </c>
      <c r="Y159" s="972" t="s">
        <v>554</v>
      </c>
      <c r="Z159" s="972" t="s">
        <v>29</v>
      </c>
      <c r="AA159" s="972">
        <v>2023</v>
      </c>
      <c r="AB159" s="162" t="s">
        <v>30</v>
      </c>
      <c r="AC159" s="973">
        <v>12</v>
      </c>
      <c r="AD159" s="974">
        <f t="shared" ref="AD159" si="527">T159/AC159</f>
        <v>3.75</v>
      </c>
      <c r="AE159" s="975">
        <v>23.45</v>
      </c>
      <c r="AF159" s="976">
        <f t="shared" ref="AF159" si="528">AD159*AE159</f>
        <v>87.9375</v>
      </c>
      <c r="AG159" s="1030" t="s">
        <v>128</v>
      </c>
      <c r="AH159" s="1007">
        <f t="shared" ref="AH159" si="529">AF159</f>
        <v>87.9375</v>
      </c>
      <c r="AI159" s="978">
        <f t="shared" ref="AI159" si="530">AD159</f>
        <v>3.75</v>
      </c>
      <c r="AJ159" s="982">
        <f t="shared" ref="AJ159" si="531">T159</f>
        <v>45</v>
      </c>
      <c r="AK159" s="1132" t="s">
        <v>439</v>
      </c>
      <c r="AL159" s="1088" t="s">
        <v>440</v>
      </c>
      <c r="AM159" s="1086" t="s">
        <v>2</v>
      </c>
    </row>
    <row r="160" spans="1:39">
      <c r="A160" s="999">
        <v>45723</v>
      </c>
      <c r="B160" s="164" t="s">
        <v>590</v>
      </c>
      <c r="C160" s="164" t="s">
        <v>625</v>
      </c>
      <c r="D160" s="162" t="s">
        <v>627</v>
      </c>
      <c r="E160" s="969" t="s">
        <v>282</v>
      </c>
      <c r="F160" s="1000">
        <v>15382</v>
      </c>
      <c r="G160" s="1000"/>
      <c r="H160" s="1000">
        <v>15393</v>
      </c>
      <c r="I160" s="1000"/>
      <c r="J160" s="971">
        <f t="shared" ref="J160" si="532">H160-F160</f>
        <v>11</v>
      </c>
      <c r="K160" s="1000">
        <v>15393</v>
      </c>
      <c r="L160" s="541">
        <f t="shared" si="326"/>
        <v>0</v>
      </c>
      <c r="M160" s="1000">
        <v>15409</v>
      </c>
      <c r="N160" s="1000"/>
      <c r="O160" s="541">
        <f t="shared" si="327"/>
        <v>16</v>
      </c>
      <c r="P160" s="541">
        <f t="shared" si="328"/>
        <v>16</v>
      </c>
      <c r="Q160" s="1000">
        <v>15431</v>
      </c>
      <c r="R160" s="1000"/>
      <c r="S160" s="971">
        <f t="shared" ref="S160" si="533">Q160-M160</f>
        <v>22</v>
      </c>
      <c r="T160" s="542">
        <f t="shared" si="330"/>
        <v>49</v>
      </c>
      <c r="U160" s="542"/>
      <c r="V160" s="541">
        <f t="shared" ref="V160" si="534">P160</f>
        <v>16</v>
      </c>
      <c r="W160" s="543">
        <f t="shared" ref="W160" si="535">T160-V160</f>
        <v>33</v>
      </c>
      <c r="X160" s="972" t="s">
        <v>562</v>
      </c>
      <c r="Y160" s="972" t="s">
        <v>554</v>
      </c>
      <c r="Z160" s="972" t="s">
        <v>29</v>
      </c>
      <c r="AA160" s="972">
        <v>2023</v>
      </c>
      <c r="AB160" s="162" t="s">
        <v>30</v>
      </c>
      <c r="AC160" s="973">
        <v>12</v>
      </c>
      <c r="AD160" s="974">
        <f t="shared" ref="AD160" si="536">T160/AC160</f>
        <v>4.083333333333333</v>
      </c>
      <c r="AE160" s="975">
        <v>23.45</v>
      </c>
      <c r="AF160" s="976">
        <f t="shared" ref="AF160" si="537">AD160*AE160</f>
        <v>95.754166666666663</v>
      </c>
      <c r="AG160" s="1030" t="s">
        <v>128</v>
      </c>
      <c r="AH160" s="1007">
        <f t="shared" ref="AH160" si="538">AF160</f>
        <v>95.754166666666663</v>
      </c>
      <c r="AI160" s="978">
        <f t="shared" ref="AI160" si="539">AD160</f>
        <v>4.083333333333333</v>
      </c>
      <c r="AJ160" s="982">
        <f t="shared" ref="AJ160" si="540">T160</f>
        <v>49</v>
      </c>
      <c r="AK160" s="1107">
        <f>SUM(AH153:AH160)</f>
        <v>752.35416666666674</v>
      </c>
      <c r="AL160" s="1067">
        <v>800</v>
      </c>
      <c r="AM160" s="1073">
        <v>45723</v>
      </c>
    </row>
    <row r="161" spans="1:39">
      <c r="A161" s="999">
        <v>45723</v>
      </c>
      <c r="B161" s="164" t="s">
        <v>590</v>
      </c>
      <c r="C161" s="164" t="s">
        <v>625</v>
      </c>
      <c r="D161" s="162" t="s">
        <v>626</v>
      </c>
      <c r="E161" s="969" t="s">
        <v>283</v>
      </c>
      <c r="F161" s="1000">
        <v>15431</v>
      </c>
      <c r="G161" s="1000"/>
      <c r="H161" s="1000">
        <v>15451</v>
      </c>
      <c r="I161" s="1000"/>
      <c r="J161" s="971">
        <f t="shared" ref="J161" si="541">H161-F161</f>
        <v>20</v>
      </c>
      <c r="K161" s="1000">
        <v>15451</v>
      </c>
      <c r="L161" s="541">
        <f t="shared" si="326"/>
        <v>0</v>
      </c>
      <c r="M161" s="1000">
        <v>15468</v>
      </c>
      <c r="N161" s="1000"/>
      <c r="O161" s="541">
        <f t="shared" si="327"/>
        <v>17</v>
      </c>
      <c r="P161" s="541">
        <f t="shared" si="328"/>
        <v>17</v>
      </c>
      <c r="Q161" s="1000">
        <v>15476</v>
      </c>
      <c r="R161" s="1000"/>
      <c r="S161" s="971">
        <f t="shared" ref="S161" si="542">Q161-M161</f>
        <v>8</v>
      </c>
      <c r="T161" s="542">
        <f t="shared" si="330"/>
        <v>45</v>
      </c>
      <c r="U161" s="542"/>
      <c r="V161" s="541">
        <f t="shared" ref="V161" si="543">P161</f>
        <v>17</v>
      </c>
      <c r="W161" s="543">
        <f t="shared" ref="W161" si="544">T161-V161</f>
        <v>28</v>
      </c>
      <c r="X161" s="972" t="s">
        <v>562</v>
      </c>
      <c r="Y161" s="972" t="s">
        <v>554</v>
      </c>
      <c r="Z161" s="972" t="s">
        <v>29</v>
      </c>
      <c r="AA161" s="972">
        <v>2023</v>
      </c>
      <c r="AB161" s="162" t="s">
        <v>30</v>
      </c>
      <c r="AC161" s="973">
        <v>12</v>
      </c>
      <c r="AD161" s="974">
        <f t="shared" ref="AD161" si="545">T161/AC161</f>
        <v>3.75</v>
      </c>
      <c r="AE161" s="975">
        <v>23.45</v>
      </c>
      <c r="AF161" s="976">
        <f t="shared" ref="AF161" si="546">AD161*AE161</f>
        <v>87.9375</v>
      </c>
      <c r="AG161" s="1030" t="s">
        <v>128</v>
      </c>
      <c r="AH161" s="1007">
        <f t="shared" ref="AH161" si="547">AF161</f>
        <v>87.9375</v>
      </c>
      <c r="AI161" s="978">
        <f t="shared" ref="AI161" si="548">AD161</f>
        <v>3.75</v>
      </c>
      <c r="AJ161" s="982">
        <f t="shared" ref="AJ161" si="549">T161</f>
        <v>45</v>
      </c>
      <c r="AK161" s="989"/>
      <c r="AL161" s="985"/>
      <c r="AM161" s="991"/>
    </row>
    <row r="162" spans="1:39">
      <c r="A162" s="999">
        <v>45724</v>
      </c>
      <c r="B162" s="164" t="s">
        <v>590</v>
      </c>
      <c r="C162" s="164" t="s">
        <v>625</v>
      </c>
      <c r="D162" s="162" t="s">
        <v>627</v>
      </c>
      <c r="E162" s="969" t="s">
        <v>282</v>
      </c>
      <c r="F162" s="1000">
        <v>15476</v>
      </c>
      <c r="G162" s="1000"/>
      <c r="H162" s="1000">
        <v>15487</v>
      </c>
      <c r="I162" s="1000"/>
      <c r="J162" s="971">
        <f t="shared" ref="J162" si="550">H162-F162</f>
        <v>11</v>
      </c>
      <c r="K162" s="1000">
        <v>15487</v>
      </c>
      <c r="L162" s="541">
        <f t="shared" si="326"/>
        <v>0</v>
      </c>
      <c r="M162" s="1000">
        <v>15503</v>
      </c>
      <c r="N162" s="1000"/>
      <c r="O162" s="541">
        <f t="shared" si="327"/>
        <v>16</v>
      </c>
      <c r="P162" s="541">
        <f t="shared" si="328"/>
        <v>16</v>
      </c>
      <c r="Q162" s="1000">
        <v>15535</v>
      </c>
      <c r="R162" s="1000"/>
      <c r="S162" s="971">
        <f t="shared" ref="S162" si="551">Q162-M162</f>
        <v>32</v>
      </c>
      <c r="T162" s="542">
        <f t="shared" si="330"/>
        <v>59</v>
      </c>
      <c r="U162" s="542"/>
      <c r="V162" s="541">
        <f t="shared" ref="V162" si="552">P162</f>
        <v>16</v>
      </c>
      <c r="W162" s="543">
        <f t="shared" ref="W162" si="553">T162-V162</f>
        <v>43</v>
      </c>
      <c r="X162" s="972" t="s">
        <v>562</v>
      </c>
      <c r="Y162" s="972" t="s">
        <v>554</v>
      </c>
      <c r="Z162" s="972" t="s">
        <v>29</v>
      </c>
      <c r="AA162" s="972">
        <v>2023</v>
      </c>
      <c r="AB162" s="162" t="s">
        <v>30</v>
      </c>
      <c r="AC162" s="973">
        <v>12</v>
      </c>
      <c r="AD162" s="974">
        <f t="shared" ref="AD162" si="554">T162/AC162</f>
        <v>4.916666666666667</v>
      </c>
      <c r="AE162" s="975">
        <v>23.45</v>
      </c>
      <c r="AF162" s="976">
        <f t="shared" ref="AF162" si="555">AD162*AE162</f>
        <v>115.29583333333333</v>
      </c>
      <c r="AG162" s="1030" t="s">
        <v>128</v>
      </c>
      <c r="AH162" s="1007">
        <f t="shared" ref="AH162" si="556">AF162</f>
        <v>115.29583333333333</v>
      </c>
      <c r="AI162" s="978">
        <f t="shared" ref="AI162" si="557">AD162</f>
        <v>4.916666666666667</v>
      </c>
      <c r="AJ162" s="982">
        <f t="shared" ref="AJ162" si="558">T162</f>
        <v>59</v>
      </c>
      <c r="AK162" s="987"/>
      <c r="AL162" s="988"/>
    </row>
    <row r="163" spans="1:39">
      <c r="A163" s="999">
        <v>45724</v>
      </c>
      <c r="B163" s="164" t="s">
        <v>590</v>
      </c>
      <c r="C163" s="164" t="s">
        <v>625</v>
      </c>
      <c r="D163" s="162" t="s">
        <v>626</v>
      </c>
      <c r="E163" s="969" t="s">
        <v>283</v>
      </c>
      <c r="F163" s="1000">
        <v>15535</v>
      </c>
      <c r="G163" s="1000"/>
      <c r="H163" s="1000">
        <v>15555</v>
      </c>
      <c r="I163" s="1000"/>
      <c r="J163" s="971">
        <f t="shared" ref="J163" si="559">H163-F163</f>
        <v>20</v>
      </c>
      <c r="K163" s="1000">
        <v>15555</v>
      </c>
      <c r="L163" s="541">
        <f t="shared" si="326"/>
        <v>0</v>
      </c>
      <c r="M163" s="1000">
        <v>15572</v>
      </c>
      <c r="N163" s="1000"/>
      <c r="O163" s="541">
        <f t="shared" si="327"/>
        <v>17</v>
      </c>
      <c r="P163" s="541">
        <f t="shared" si="328"/>
        <v>17</v>
      </c>
      <c r="Q163" s="1000">
        <v>15583</v>
      </c>
      <c r="R163" s="1000"/>
      <c r="S163" s="971">
        <f t="shared" ref="S163" si="560">Q163-M163</f>
        <v>11</v>
      </c>
      <c r="T163" s="542">
        <f t="shared" si="330"/>
        <v>48</v>
      </c>
      <c r="U163" s="542"/>
      <c r="V163" s="541">
        <f t="shared" ref="V163" si="561">P163</f>
        <v>17</v>
      </c>
      <c r="W163" s="543">
        <f t="shared" ref="W163" si="562">T163-V163</f>
        <v>31</v>
      </c>
      <c r="X163" s="972" t="s">
        <v>562</v>
      </c>
      <c r="Y163" s="972" t="s">
        <v>554</v>
      </c>
      <c r="Z163" s="972" t="s">
        <v>29</v>
      </c>
      <c r="AA163" s="972">
        <v>2023</v>
      </c>
      <c r="AB163" s="162" t="s">
        <v>30</v>
      </c>
      <c r="AC163" s="973">
        <v>12</v>
      </c>
      <c r="AD163" s="974">
        <f t="shared" ref="AD163" si="563">T163/AC163</f>
        <v>4</v>
      </c>
      <c r="AE163" s="975">
        <v>23.45</v>
      </c>
      <c r="AF163" s="976">
        <f t="shared" ref="AF163" si="564">AD163*AE163</f>
        <v>93.8</v>
      </c>
      <c r="AG163" s="1030" t="s">
        <v>128</v>
      </c>
      <c r="AH163" s="1007">
        <f t="shared" ref="AH163" si="565">AF163</f>
        <v>93.8</v>
      </c>
      <c r="AI163" s="978">
        <f t="shared" ref="AI163" si="566">AD163</f>
        <v>4</v>
      </c>
      <c r="AJ163" s="982">
        <f t="shared" ref="AJ163" si="567">T163</f>
        <v>48</v>
      </c>
      <c r="AK163" s="987"/>
      <c r="AL163" s="988"/>
    </row>
    <row r="164" spans="1:39">
      <c r="A164" s="999">
        <v>45726</v>
      </c>
      <c r="B164" s="164" t="s">
        <v>590</v>
      </c>
      <c r="C164" s="164" t="s">
        <v>625</v>
      </c>
      <c r="D164" s="162" t="s">
        <v>627</v>
      </c>
      <c r="E164" s="969" t="s">
        <v>282</v>
      </c>
      <c r="F164" s="1000">
        <v>15583</v>
      </c>
      <c r="G164" s="1000"/>
      <c r="H164" s="1000">
        <v>15594</v>
      </c>
      <c r="I164" s="1000"/>
      <c r="J164" s="971">
        <f t="shared" ref="J164" si="568">H164-F164</f>
        <v>11</v>
      </c>
      <c r="K164" s="1000">
        <v>15594</v>
      </c>
      <c r="L164" s="541">
        <f t="shared" si="326"/>
        <v>0</v>
      </c>
      <c r="M164" s="1000">
        <v>15609</v>
      </c>
      <c r="N164" s="1000"/>
      <c r="O164" s="541">
        <f t="shared" si="327"/>
        <v>15</v>
      </c>
      <c r="P164" s="541">
        <f t="shared" si="328"/>
        <v>15</v>
      </c>
      <c r="Q164" s="1000">
        <v>15631</v>
      </c>
      <c r="R164" s="1000"/>
      <c r="S164" s="971">
        <f t="shared" ref="S164" si="569">Q164-M164</f>
        <v>22</v>
      </c>
      <c r="T164" s="542">
        <f t="shared" si="330"/>
        <v>48</v>
      </c>
      <c r="U164" s="542"/>
      <c r="V164" s="541">
        <f t="shared" ref="V164" si="570">P164</f>
        <v>15</v>
      </c>
      <c r="W164" s="543">
        <f t="shared" ref="W164" si="571">T164-V164</f>
        <v>33</v>
      </c>
      <c r="X164" s="972" t="s">
        <v>562</v>
      </c>
      <c r="Y164" s="972" t="s">
        <v>554</v>
      </c>
      <c r="Z164" s="972" t="s">
        <v>29</v>
      </c>
      <c r="AA164" s="972">
        <v>2023</v>
      </c>
      <c r="AB164" s="162" t="s">
        <v>30</v>
      </c>
      <c r="AC164" s="973">
        <v>12</v>
      </c>
      <c r="AD164" s="974">
        <f t="shared" ref="AD164" si="572">T164/AC164</f>
        <v>4</v>
      </c>
      <c r="AE164" s="975">
        <v>23.45</v>
      </c>
      <c r="AF164" s="976">
        <f t="shared" ref="AF164" si="573">AD164*AE164</f>
        <v>93.8</v>
      </c>
      <c r="AG164" s="1030" t="s">
        <v>128</v>
      </c>
      <c r="AH164" s="1007">
        <f t="shared" ref="AH164" si="574">AF164</f>
        <v>93.8</v>
      </c>
      <c r="AI164" s="978">
        <f t="shared" ref="AI164" si="575">AD164</f>
        <v>4</v>
      </c>
      <c r="AJ164" s="982">
        <f t="shared" ref="AJ164" si="576">T164</f>
        <v>48</v>
      </c>
      <c r="AK164" s="989"/>
      <c r="AL164" s="985"/>
      <c r="AM164" s="986"/>
    </row>
    <row r="165" spans="1:39">
      <c r="A165" s="999">
        <v>45726</v>
      </c>
      <c r="B165" s="164" t="s">
        <v>590</v>
      </c>
      <c r="C165" s="164" t="s">
        <v>625</v>
      </c>
      <c r="D165" s="162" t="s">
        <v>626</v>
      </c>
      <c r="E165" s="969" t="s">
        <v>283</v>
      </c>
      <c r="F165" s="1000">
        <v>15631</v>
      </c>
      <c r="G165" s="1000"/>
      <c r="H165" s="1000">
        <v>15660</v>
      </c>
      <c r="I165" s="1000"/>
      <c r="J165" s="971">
        <f t="shared" ref="J165" si="577">H165-F165</f>
        <v>29</v>
      </c>
      <c r="K165" s="1000">
        <v>15660</v>
      </c>
      <c r="L165" s="541">
        <f t="shared" si="326"/>
        <v>0</v>
      </c>
      <c r="M165" s="1000">
        <v>15678</v>
      </c>
      <c r="N165" s="1000"/>
      <c r="O165" s="541">
        <f t="shared" si="327"/>
        <v>18</v>
      </c>
      <c r="P165" s="541">
        <f t="shared" si="328"/>
        <v>18</v>
      </c>
      <c r="Q165" s="1000">
        <v>15688</v>
      </c>
      <c r="R165" s="1000"/>
      <c r="S165" s="971">
        <f t="shared" ref="S165" si="578">Q165-M165</f>
        <v>10</v>
      </c>
      <c r="T165" s="542">
        <f t="shared" si="330"/>
        <v>57</v>
      </c>
      <c r="U165" s="542"/>
      <c r="V165" s="541">
        <f t="shared" ref="V165" si="579">P165</f>
        <v>18</v>
      </c>
      <c r="W165" s="543">
        <f t="shared" ref="W165" si="580">T165-V165</f>
        <v>39</v>
      </c>
      <c r="X165" s="972" t="s">
        <v>562</v>
      </c>
      <c r="Y165" s="972" t="s">
        <v>554</v>
      </c>
      <c r="Z165" s="972" t="s">
        <v>29</v>
      </c>
      <c r="AA165" s="972">
        <v>2023</v>
      </c>
      <c r="AB165" s="162" t="s">
        <v>30</v>
      </c>
      <c r="AC165" s="973">
        <v>12</v>
      </c>
      <c r="AD165" s="974">
        <f t="shared" ref="AD165" si="581">T165/AC165</f>
        <v>4.75</v>
      </c>
      <c r="AE165" s="975">
        <v>23.45</v>
      </c>
      <c r="AF165" s="976">
        <f t="shared" ref="AF165" si="582">AD165*AE165</f>
        <v>111.3875</v>
      </c>
      <c r="AG165" s="1030" t="s">
        <v>128</v>
      </c>
      <c r="AH165" s="1007">
        <f t="shared" ref="AH165" si="583">AF165</f>
        <v>111.3875</v>
      </c>
      <c r="AI165" s="978">
        <f t="shared" ref="AI165" si="584">AD165</f>
        <v>4.75</v>
      </c>
      <c r="AJ165" s="982">
        <f t="shared" ref="AJ165" si="585">T165</f>
        <v>57</v>
      </c>
      <c r="AK165" s="989"/>
      <c r="AL165" s="985"/>
      <c r="AM165" s="991"/>
    </row>
    <row r="166" spans="1:39">
      <c r="A166" s="999">
        <v>45727</v>
      </c>
      <c r="B166" s="164" t="s">
        <v>590</v>
      </c>
      <c r="C166" s="164" t="s">
        <v>625</v>
      </c>
      <c r="D166" s="162" t="s">
        <v>627</v>
      </c>
      <c r="E166" s="969" t="s">
        <v>282</v>
      </c>
      <c r="F166" s="1000">
        <v>15688</v>
      </c>
      <c r="G166" s="1000"/>
      <c r="H166" s="1000">
        <v>15699</v>
      </c>
      <c r="I166" s="1000"/>
      <c r="J166" s="971">
        <f t="shared" ref="J166" si="586">H166-F166</f>
        <v>11</v>
      </c>
      <c r="K166" s="1000">
        <v>15699</v>
      </c>
      <c r="L166" s="541">
        <f t="shared" si="326"/>
        <v>0</v>
      </c>
      <c r="M166" s="1000">
        <v>15714</v>
      </c>
      <c r="N166" s="1000"/>
      <c r="O166" s="541">
        <f t="shared" si="327"/>
        <v>15</v>
      </c>
      <c r="P166" s="541">
        <f t="shared" si="328"/>
        <v>15</v>
      </c>
      <c r="Q166" s="1000">
        <v>15745</v>
      </c>
      <c r="R166" s="1000"/>
      <c r="S166" s="971">
        <f t="shared" ref="S166" si="587">Q166-M166</f>
        <v>31</v>
      </c>
      <c r="T166" s="542">
        <f t="shared" si="330"/>
        <v>57</v>
      </c>
      <c r="U166" s="542"/>
      <c r="V166" s="541">
        <f t="shared" ref="V166" si="588">P166</f>
        <v>15</v>
      </c>
      <c r="W166" s="543">
        <f t="shared" ref="W166" si="589">T166-V166</f>
        <v>42</v>
      </c>
      <c r="X166" s="972" t="s">
        <v>562</v>
      </c>
      <c r="Y166" s="972" t="s">
        <v>554</v>
      </c>
      <c r="Z166" s="972" t="s">
        <v>29</v>
      </c>
      <c r="AA166" s="972">
        <v>2023</v>
      </c>
      <c r="AB166" s="162" t="s">
        <v>30</v>
      </c>
      <c r="AC166" s="973">
        <v>12</v>
      </c>
      <c r="AD166" s="974">
        <f t="shared" ref="AD166" si="590">T166/AC166</f>
        <v>4.75</v>
      </c>
      <c r="AE166" s="975">
        <v>23.45</v>
      </c>
      <c r="AF166" s="976">
        <f t="shared" ref="AF166" si="591">AD166*AE166</f>
        <v>111.3875</v>
      </c>
      <c r="AG166" s="1030" t="s">
        <v>128</v>
      </c>
      <c r="AH166" s="1007">
        <f t="shared" ref="AH166" si="592">AF166</f>
        <v>111.3875</v>
      </c>
      <c r="AI166" s="978">
        <f t="shared" ref="AI166" si="593">AD166</f>
        <v>4.75</v>
      </c>
      <c r="AJ166" s="982">
        <f t="shared" ref="AJ166" si="594">T166</f>
        <v>57</v>
      </c>
      <c r="AK166" s="989"/>
      <c r="AL166" s="985"/>
      <c r="AM166" s="986"/>
    </row>
    <row r="167" spans="1:39">
      <c r="A167" s="999">
        <v>45727</v>
      </c>
      <c r="B167" s="164" t="s">
        <v>590</v>
      </c>
      <c r="C167" s="164" t="s">
        <v>625</v>
      </c>
      <c r="D167" s="162" t="s">
        <v>626</v>
      </c>
      <c r="E167" s="969" t="s">
        <v>283</v>
      </c>
      <c r="F167" s="1000">
        <v>15745</v>
      </c>
      <c r="G167" s="1000"/>
      <c r="H167" s="1000">
        <v>15766</v>
      </c>
      <c r="I167" s="1000"/>
      <c r="J167" s="971">
        <f t="shared" ref="J167" si="595">H167-F167</f>
        <v>21</v>
      </c>
      <c r="K167" s="1000">
        <v>15766</v>
      </c>
      <c r="L167" s="541">
        <f t="shared" si="326"/>
        <v>0</v>
      </c>
      <c r="M167" s="1000">
        <v>15783</v>
      </c>
      <c r="N167" s="1000"/>
      <c r="O167" s="541">
        <f t="shared" si="327"/>
        <v>17</v>
      </c>
      <c r="P167" s="541">
        <f t="shared" si="328"/>
        <v>17</v>
      </c>
      <c r="Q167" s="1000">
        <v>15793</v>
      </c>
      <c r="R167" s="1000"/>
      <c r="S167" s="971">
        <f t="shared" ref="S167" si="596">Q167-M167</f>
        <v>10</v>
      </c>
      <c r="T167" s="542">
        <f t="shared" si="330"/>
        <v>48</v>
      </c>
      <c r="U167" s="542"/>
      <c r="V167" s="541">
        <f t="shared" ref="V167" si="597">P167</f>
        <v>17</v>
      </c>
      <c r="W167" s="543">
        <f t="shared" ref="W167" si="598">T167-V167</f>
        <v>31</v>
      </c>
      <c r="X167" s="972" t="s">
        <v>562</v>
      </c>
      <c r="Y167" s="972" t="s">
        <v>554</v>
      </c>
      <c r="Z167" s="972" t="s">
        <v>29</v>
      </c>
      <c r="AA167" s="972">
        <v>2023</v>
      </c>
      <c r="AB167" s="162" t="s">
        <v>30</v>
      </c>
      <c r="AC167" s="973">
        <v>12</v>
      </c>
      <c r="AD167" s="974">
        <f t="shared" ref="AD167" si="599">T167/AC167</f>
        <v>4</v>
      </c>
      <c r="AE167" s="975">
        <v>23.45</v>
      </c>
      <c r="AF167" s="976">
        <f t="shared" ref="AF167" si="600">AD167*AE167</f>
        <v>93.8</v>
      </c>
      <c r="AG167" s="1030" t="s">
        <v>128</v>
      </c>
      <c r="AH167" s="1007">
        <f t="shared" ref="AH167" si="601">AF167</f>
        <v>93.8</v>
      </c>
      <c r="AI167" s="978">
        <f t="shared" ref="AI167" si="602">AD167</f>
        <v>4</v>
      </c>
      <c r="AJ167" s="982">
        <f t="shared" ref="AJ167" si="603">T167</f>
        <v>48</v>
      </c>
      <c r="AK167" s="989"/>
      <c r="AL167" s="985"/>
      <c r="AM167" s="991"/>
    </row>
    <row r="168" spans="1:39">
      <c r="A168" s="999">
        <v>45728</v>
      </c>
      <c r="B168" s="164" t="s">
        <v>590</v>
      </c>
      <c r="C168" s="164" t="s">
        <v>625</v>
      </c>
      <c r="D168" s="162" t="s">
        <v>627</v>
      </c>
      <c r="E168" s="969" t="s">
        <v>282</v>
      </c>
      <c r="F168" s="1000">
        <v>15793</v>
      </c>
      <c r="G168" s="1000"/>
      <c r="H168" s="1000">
        <v>15804</v>
      </c>
      <c r="I168" s="1000"/>
      <c r="J168" s="971">
        <f t="shared" ref="J168" si="604">H168-F168</f>
        <v>11</v>
      </c>
      <c r="K168" s="1000">
        <v>15804</v>
      </c>
      <c r="L168" s="541">
        <f t="shared" si="326"/>
        <v>0</v>
      </c>
      <c r="M168" s="1000">
        <v>15820</v>
      </c>
      <c r="N168" s="1000"/>
      <c r="O168" s="541">
        <f t="shared" si="327"/>
        <v>16</v>
      </c>
      <c r="P168" s="541">
        <f t="shared" si="328"/>
        <v>16</v>
      </c>
      <c r="Q168" s="1000">
        <v>15842</v>
      </c>
      <c r="R168" s="1000"/>
      <c r="S168" s="971">
        <f t="shared" ref="S168" si="605">Q168-M168</f>
        <v>22</v>
      </c>
      <c r="T168" s="542">
        <f t="shared" si="330"/>
        <v>49</v>
      </c>
      <c r="U168" s="542"/>
      <c r="V168" s="541">
        <f t="shared" ref="V168" si="606">P168</f>
        <v>16</v>
      </c>
      <c r="W168" s="543">
        <f t="shared" ref="W168" si="607">T168-V168</f>
        <v>33</v>
      </c>
      <c r="X168" s="972" t="s">
        <v>562</v>
      </c>
      <c r="Y168" s="972" t="s">
        <v>554</v>
      </c>
      <c r="Z168" s="972" t="s">
        <v>29</v>
      </c>
      <c r="AA168" s="972">
        <v>2023</v>
      </c>
      <c r="AB168" s="162" t="s">
        <v>30</v>
      </c>
      <c r="AC168" s="973">
        <v>12</v>
      </c>
      <c r="AD168" s="974">
        <f t="shared" ref="AD168" si="608">T168/AC168</f>
        <v>4.083333333333333</v>
      </c>
      <c r="AE168" s="975">
        <v>23.45</v>
      </c>
      <c r="AF168" s="976">
        <f t="shared" ref="AF168" si="609">AD168*AE168</f>
        <v>95.754166666666663</v>
      </c>
      <c r="AG168" s="1030" t="s">
        <v>128</v>
      </c>
      <c r="AH168" s="1007">
        <f t="shared" ref="AH168" si="610">AF168</f>
        <v>95.754166666666663</v>
      </c>
      <c r="AI168" s="978">
        <f t="shared" ref="AI168" si="611">AD168</f>
        <v>4.083333333333333</v>
      </c>
      <c r="AJ168" s="982">
        <f t="shared" ref="AJ168" si="612">T168</f>
        <v>49</v>
      </c>
      <c r="AK168" s="989"/>
      <c r="AL168" s="985"/>
      <c r="AM168" s="986"/>
    </row>
    <row r="169" spans="1:39">
      <c r="A169" s="999">
        <v>45728</v>
      </c>
      <c r="B169" s="164" t="s">
        <v>590</v>
      </c>
      <c r="C169" s="164" t="s">
        <v>625</v>
      </c>
      <c r="D169" s="162" t="s">
        <v>626</v>
      </c>
      <c r="E169" s="969" t="s">
        <v>283</v>
      </c>
      <c r="F169" s="1000">
        <v>15842</v>
      </c>
      <c r="G169" s="1000"/>
      <c r="H169" s="1000">
        <v>15863</v>
      </c>
      <c r="I169" s="1000"/>
      <c r="J169" s="971">
        <f t="shared" ref="J169" si="613">H169-F169</f>
        <v>21</v>
      </c>
      <c r="K169" s="1000">
        <v>15863</v>
      </c>
      <c r="L169" s="541">
        <f t="shared" si="326"/>
        <v>0</v>
      </c>
      <c r="M169" s="1000">
        <v>15879</v>
      </c>
      <c r="N169" s="1000"/>
      <c r="O169" s="541">
        <f t="shared" si="327"/>
        <v>16</v>
      </c>
      <c r="P169" s="541">
        <f t="shared" si="328"/>
        <v>16</v>
      </c>
      <c r="Q169" s="1000">
        <v>15889</v>
      </c>
      <c r="R169" s="1000"/>
      <c r="S169" s="971">
        <f t="shared" ref="S169" si="614">Q169-M169</f>
        <v>10</v>
      </c>
      <c r="T169" s="542">
        <f t="shared" si="330"/>
        <v>47</v>
      </c>
      <c r="U169" s="542"/>
      <c r="V169" s="541">
        <f t="shared" ref="V169" si="615">P169</f>
        <v>16</v>
      </c>
      <c r="W169" s="543">
        <f t="shared" ref="W169" si="616">T169-V169</f>
        <v>31</v>
      </c>
      <c r="X169" s="972" t="s">
        <v>562</v>
      </c>
      <c r="Y169" s="972" t="s">
        <v>554</v>
      </c>
      <c r="Z169" s="972" t="s">
        <v>29</v>
      </c>
      <c r="AA169" s="972">
        <v>2023</v>
      </c>
      <c r="AB169" s="162" t="s">
        <v>30</v>
      </c>
      <c r="AC169" s="973">
        <v>12</v>
      </c>
      <c r="AD169" s="974">
        <f t="shared" ref="AD169" si="617">T169/AC169</f>
        <v>3.9166666666666665</v>
      </c>
      <c r="AE169" s="975">
        <v>23.45</v>
      </c>
      <c r="AF169" s="976">
        <f t="shared" ref="AF169" si="618">AD169*AE169</f>
        <v>91.845833333333331</v>
      </c>
      <c r="AG169" s="1030" t="s">
        <v>128</v>
      </c>
      <c r="AH169" s="1007">
        <f t="shared" ref="AH169" si="619">AF169</f>
        <v>91.845833333333331</v>
      </c>
      <c r="AI169" s="978">
        <f t="shared" ref="AI169" si="620">AD169</f>
        <v>3.9166666666666665</v>
      </c>
      <c r="AJ169" s="982">
        <f t="shared" ref="AJ169" si="621">T169</f>
        <v>47</v>
      </c>
      <c r="AK169" s="1132" t="s">
        <v>439</v>
      </c>
      <c r="AL169" s="1088" t="s">
        <v>440</v>
      </c>
      <c r="AM169" s="1086" t="s">
        <v>2</v>
      </c>
    </row>
    <row r="170" spans="1:39">
      <c r="A170" s="999">
        <v>45729</v>
      </c>
      <c r="B170" s="164" t="s">
        <v>590</v>
      </c>
      <c r="C170" s="164" t="s">
        <v>625</v>
      </c>
      <c r="D170" s="162" t="s">
        <v>627</v>
      </c>
      <c r="E170" s="969" t="s">
        <v>282</v>
      </c>
      <c r="F170" s="1000">
        <v>15889</v>
      </c>
      <c r="G170" s="1000"/>
      <c r="H170" s="1000">
        <v>15898</v>
      </c>
      <c r="I170" s="1000"/>
      <c r="J170" s="971">
        <f t="shared" ref="J170" si="622">H170-F170</f>
        <v>9</v>
      </c>
      <c r="K170" s="1000">
        <v>15898</v>
      </c>
      <c r="L170" s="541">
        <f t="shared" si="326"/>
        <v>0</v>
      </c>
      <c r="M170" s="1000">
        <v>15918</v>
      </c>
      <c r="N170" s="1000"/>
      <c r="O170" s="541">
        <f t="shared" si="327"/>
        <v>20</v>
      </c>
      <c r="P170" s="541">
        <f t="shared" si="328"/>
        <v>20</v>
      </c>
      <c r="Q170" s="1000">
        <v>15939</v>
      </c>
      <c r="R170" s="1000"/>
      <c r="S170" s="971">
        <f t="shared" ref="S170" si="623">Q170-M170</f>
        <v>21</v>
      </c>
      <c r="T170" s="542">
        <f t="shared" si="330"/>
        <v>50</v>
      </c>
      <c r="U170" s="542"/>
      <c r="V170" s="541">
        <f t="shared" ref="V170" si="624">P170</f>
        <v>20</v>
      </c>
      <c r="W170" s="543">
        <f t="shared" ref="W170" si="625">T170-V170</f>
        <v>30</v>
      </c>
      <c r="X170" s="972" t="s">
        <v>562</v>
      </c>
      <c r="Y170" s="972" t="s">
        <v>554</v>
      </c>
      <c r="Z170" s="972" t="s">
        <v>29</v>
      </c>
      <c r="AA170" s="972">
        <v>2023</v>
      </c>
      <c r="AB170" s="162" t="s">
        <v>30</v>
      </c>
      <c r="AC170" s="973">
        <v>12</v>
      </c>
      <c r="AD170" s="974">
        <f t="shared" ref="AD170" si="626">T170/AC170</f>
        <v>4.166666666666667</v>
      </c>
      <c r="AE170" s="975">
        <v>23.45</v>
      </c>
      <c r="AF170" s="976">
        <f t="shared" ref="AF170" si="627">AD170*AE170</f>
        <v>97.708333333333343</v>
      </c>
      <c r="AG170" s="1030" t="s">
        <v>128</v>
      </c>
      <c r="AH170" s="1007">
        <f t="shared" ref="AH170" si="628">AF170</f>
        <v>97.708333333333343</v>
      </c>
      <c r="AI170" s="978">
        <f t="shared" ref="AI170" si="629">AD170</f>
        <v>4.166666666666667</v>
      </c>
      <c r="AJ170" s="982">
        <f t="shared" ref="AJ170" si="630">T170</f>
        <v>50</v>
      </c>
      <c r="AK170" s="1107">
        <f>SUM(AH161:AH170)</f>
        <v>992.71666666666658</v>
      </c>
      <c r="AL170" s="1067">
        <v>900</v>
      </c>
      <c r="AM170" s="1073">
        <v>45729</v>
      </c>
    </row>
    <row r="171" spans="1:39">
      <c r="A171" s="999">
        <v>45729</v>
      </c>
      <c r="B171" s="164" t="s">
        <v>590</v>
      </c>
      <c r="C171" s="164" t="s">
        <v>625</v>
      </c>
      <c r="D171" s="162" t="s">
        <v>626</v>
      </c>
      <c r="E171" s="969" t="s">
        <v>283</v>
      </c>
      <c r="F171" s="1000">
        <v>15939</v>
      </c>
      <c r="G171" s="1000"/>
      <c r="H171" s="1000">
        <v>15960</v>
      </c>
      <c r="I171" s="1000"/>
      <c r="J171" s="971">
        <f t="shared" ref="J171" si="631">H171-F171</f>
        <v>21</v>
      </c>
      <c r="K171" s="1000">
        <v>15960</v>
      </c>
      <c r="L171" s="541">
        <f t="shared" si="326"/>
        <v>0</v>
      </c>
      <c r="M171" s="1000">
        <v>15980</v>
      </c>
      <c r="N171" s="1000"/>
      <c r="O171" s="541">
        <f t="shared" si="327"/>
        <v>20</v>
      </c>
      <c r="P171" s="541">
        <f t="shared" si="328"/>
        <v>20</v>
      </c>
      <c r="Q171" s="1000">
        <v>15990</v>
      </c>
      <c r="R171" s="1000"/>
      <c r="S171" s="971">
        <f t="shared" ref="S171" si="632">Q171-M171</f>
        <v>10</v>
      </c>
      <c r="T171" s="542">
        <f t="shared" si="330"/>
        <v>51</v>
      </c>
      <c r="U171" s="542"/>
      <c r="V171" s="541">
        <f t="shared" ref="V171" si="633">P171</f>
        <v>20</v>
      </c>
      <c r="W171" s="543">
        <f t="shared" ref="W171" si="634">T171-V171</f>
        <v>31</v>
      </c>
      <c r="X171" s="972" t="s">
        <v>562</v>
      </c>
      <c r="Y171" s="972" t="s">
        <v>554</v>
      </c>
      <c r="Z171" s="972" t="s">
        <v>29</v>
      </c>
      <c r="AA171" s="972">
        <v>2023</v>
      </c>
      <c r="AB171" s="162" t="s">
        <v>30</v>
      </c>
      <c r="AC171" s="973">
        <v>12</v>
      </c>
      <c r="AD171" s="974">
        <f t="shared" ref="AD171" si="635">T171/AC171</f>
        <v>4.25</v>
      </c>
      <c r="AE171" s="975">
        <v>23.45</v>
      </c>
      <c r="AF171" s="976">
        <f t="shared" ref="AF171" si="636">AD171*AE171</f>
        <v>99.662499999999994</v>
      </c>
      <c r="AG171" s="1030" t="s">
        <v>128</v>
      </c>
      <c r="AH171" s="1007">
        <f t="shared" ref="AH171" si="637">AF171</f>
        <v>99.662499999999994</v>
      </c>
      <c r="AI171" s="978">
        <f t="shared" ref="AI171" si="638">AD171</f>
        <v>4.25</v>
      </c>
      <c r="AJ171" s="982">
        <f t="shared" ref="AJ171" si="639">T171</f>
        <v>51</v>
      </c>
      <c r="AK171" s="987"/>
      <c r="AL171" s="988"/>
    </row>
    <row r="172" spans="1:39">
      <c r="A172" s="999">
        <v>45731</v>
      </c>
      <c r="B172" s="164" t="s">
        <v>590</v>
      </c>
      <c r="C172" s="164" t="s">
        <v>625</v>
      </c>
      <c r="D172" s="162" t="s">
        <v>627</v>
      </c>
      <c r="E172" s="969" t="s">
        <v>282</v>
      </c>
      <c r="F172" s="1000">
        <v>15990</v>
      </c>
      <c r="G172" s="1000"/>
      <c r="H172" s="1000">
        <v>16003</v>
      </c>
      <c r="I172" s="1000"/>
      <c r="J172" s="971">
        <f t="shared" ref="J172" si="640">H172-F172</f>
        <v>13</v>
      </c>
      <c r="K172" s="1000">
        <v>16003</v>
      </c>
      <c r="L172" s="541">
        <f t="shared" si="326"/>
        <v>0</v>
      </c>
      <c r="M172" s="1000">
        <v>16018</v>
      </c>
      <c r="N172" s="1000"/>
      <c r="O172" s="541">
        <f t="shared" si="327"/>
        <v>15</v>
      </c>
      <c r="P172" s="541">
        <f t="shared" si="328"/>
        <v>15</v>
      </c>
      <c r="Q172" s="1000">
        <v>16051</v>
      </c>
      <c r="R172" s="1000"/>
      <c r="S172" s="971">
        <f t="shared" ref="S172" si="641">Q172-M172</f>
        <v>33</v>
      </c>
      <c r="T172" s="542">
        <f t="shared" si="330"/>
        <v>61</v>
      </c>
      <c r="U172" s="542"/>
      <c r="V172" s="541">
        <f t="shared" ref="V172" si="642">P172</f>
        <v>15</v>
      </c>
      <c r="W172" s="543">
        <f t="shared" ref="W172" si="643">T172-V172</f>
        <v>46</v>
      </c>
      <c r="X172" s="972" t="s">
        <v>562</v>
      </c>
      <c r="Y172" s="972" t="s">
        <v>554</v>
      </c>
      <c r="Z172" s="972" t="s">
        <v>29</v>
      </c>
      <c r="AA172" s="972">
        <v>2023</v>
      </c>
      <c r="AB172" s="162" t="s">
        <v>30</v>
      </c>
      <c r="AC172" s="973">
        <v>12</v>
      </c>
      <c r="AD172" s="974">
        <f t="shared" ref="AD172" si="644">T172/AC172</f>
        <v>5.083333333333333</v>
      </c>
      <c r="AE172" s="975">
        <v>23.45</v>
      </c>
      <c r="AF172" s="976">
        <f t="shared" ref="AF172" si="645">AD172*AE172</f>
        <v>119.20416666666665</v>
      </c>
      <c r="AG172" s="1030" t="s">
        <v>128</v>
      </c>
      <c r="AH172" s="1007">
        <f t="shared" ref="AH172" si="646">AF172</f>
        <v>119.20416666666665</v>
      </c>
      <c r="AI172" s="978">
        <f t="shared" ref="AI172" si="647">AD172</f>
        <v>5.083333333333333</v>
      </c>
      <c r="AJ172" s="982">
        <f t="shared" ref="AJ172" si="648">T172</f>
        <v>61</v>
      </c>
      <c r="AK172" s="989"/>
      <c r="AL172" s="985"/>
      <c r="AM172" s="986"/>
    </row>
    <row r="173" spans="1:39">
      <c r="A173" s="999">
        <v>45731</v>
      </c>
      <c r="B173" s="164" t="s">
        <v>590</v>
      </c>
      <c r="C173" s="164" t="s">
        <v>625</v>
      </c>
      <c r="D173" s="162" t="s">
        <v>626</v>
      </c>
      <c r="E173" s="969" t="s">
        <v>283</v>
      </c>
      <c r="F173" s="1000">
        <v>16051</v>
      </c>
      <c r="G173" s="1000"/>
      <c r="H173" s="1000">
        <v>16071</v>
      </c>
      <c r="I173" s="1000"/>
      <c r="J173" s="971">
        <f t="shared" ref="J173" si="649">H173-F173</f>
        <v>20</v>
      </c>
      <c r="K173" s="1000">
        <v>16071</v>
      </c>
      <c r="L173" s="541">
        <f t="shared" si="326"/>
        <v>0</v>
      </c>
      <c r="M173" s="1000">
        <v>16088</v>
      </c>
      <c r="N173" s="1000"/>
      <c r="O173" s="541">
        <f t="shared" si="327"/>
        <v>17</v>
      </c>
      <c r="P173" s="541">
        <f t="shared" si="328"/>
        <v>17</v>
      </c>
      <c r="Q173" s="1000">
        <v>16098</v>
      </c>
      <c r="R173" s="1000"/>
      <c r="S173" s="971">
        <f t="shared" ref="S173" si="650">Q173-M173</f>
        <v>10</v>
      </c>
      <c r="T173" s="542">
        <f t="shared" si="330"/>
        <v>47</v>
      </c>
      <c r="U173" s="542"/>
      <c r="V173" s="541">
        <f t="shared" ref="V173" si="651">P173</f>
        <v>17</v>
      </c>
      <c r="W173" s="543">
        <f t="shared" ref="W173" si="652">T173-V173</f>
        <v>30</v>
      </c>
      <c r="X173" s="972" t="s">
        <v>562</v>
      </c>
      <c r="Y173" s="972" t="s">
        <v>554</v>
      </c>
      <c r="Z173" s="972" t="s">
        <v>29</v>
      </c>
      <c r="AA173" s="972">
        <v>2023</v>
      </c>
      <c r="AB173" s="162" t="s">
        <v>30</v>
      </c>
      <c r="AC173" s="973">
        <v>12</v>
      </c>
      <c r="AD173" s="974">
        <f t="shared" ref="AD173" si="653">T173/AC173</f>
        <v>3.9166666666666665</v>
      </c>
      <c r="AE173" s="975">
        <v>23.45</v>
      </c>
      <c r="AF173" s="976">
        <f t="shared" ref="AF173" si="654">AD173*AE173</f>
        <v>91.845833333333331</v>
      </c>
      <c r="AG173" s="1030" t="s">
        <v>128</v>
      </c>
      <c r="AH173" s="1007">
        <f t="shared" ref="AH173" si="655">AF173</f>
        <v>91.845833333333331</v>
      </c>
      <c r="AI173" s="978">
        <f t="shared" ref="AI173" si="656">AD173</f>
        <v>3.9166666666666665</v>
      </c>
      <c r="AJ173" s="982">
        <f t="shared" ref="AJ173" si="657">T173</f>
        <v>47</v>
      </c>
      <c r="AK173" s="989"/>
      <c r="AL173" s="985"/>
      <c r="AM173" s="991"/>
    </row>
    <row r="174" spans="1:39">
      <c r="A174" s="999">
        <v>45733</v>
      </c>
      <c r="B174" s="164" t="s">
        <v>590</v>
      </c>
      <c r="C174" s="164" t="s">
        <v>625</v>
      </c>
      <c r="D174" s="162" t="s">
        <v>627</v>
      </c>
      <c r="E174" s="969" t="s">
        <v>282</v>
      </c>
      <c r="F174" s="1000">
        <v>16098</v>
      </c>
      <c r="G174" s="1000"/>
      <c r="H174" s="1000">
        <v>16109</v>
      </c>
      <c r="I174" s="1000"/>
      <c r="J174" s="971">
        <f t="shared" ref="J174" si="658">H174-F174</f>
        <v>11</v>
      </c>
      <c r="K174" s="1000">
        <v>16109</v>
      </c>
      <c r="L174" s="541">
        <f t="shared" si="326"/>
        <v>0</v>
      </c>
      <c r="M174" s="1000">
        <v>16125</v>
      </c>
      <c r="N174" s="1000"/>
      <c r="O174" s="541">
        <f t="shared" si="327"/>
        <v>16</v>
      </c>
      <c r="P174" s="541">
        <f t="shared" si="328"/>
        <v>16</v>
      </c>
      <c r="Q174" s="1000">
        <v>16145</v>
      </c>
      <c r="R174" s="1000"/>
      <c r="S174" s="971">
        <f t="shared" ref="S174" si="659">Q174-M174</f>
        <v>20</v>
      </c>
      <c r="T174" s="542">
        <f t="shared" si="330"/>
        <v>47</v>
      </c>
      <c r="U174" s="542"/>
      <c r="V174" s="541">
        <f t="shared" ref="V174" si="660">P174</f>
        <v>16</v>
      </c>
      <c r="W174" s="543">
        <f t="shared" ref="W174" si="661">T174-V174</f>
        <v>31</v>
      </c>
      <c r="X174" s="972" t="s">
        <v>562</v>
      </c>
      <c r="Y174" s="972" t="s">
        <v>554</v>
      </c>
      <c r="Z174" s="972" t="s">
        <v>29</v>
      </c>
      <c r="AA174" s="972">
        <v>2023</v>
      </c>
      <c r="AB174" s="162" t="s">
        <v>30</v>
      </c>
      <c r="AC174" s="973">
        <v>12</v>
      </c>
      <c r="AD174" s="974">
        <f t="shared" ref="AD174" si="662">T174/AC174</f>
        <v>3.9166666666666665</v>
      </c>
      <c r="AE174" s="975">
        <v>23.45</v>
      </c>
      <c r="AF174" s="976">
        <f t="shared" ref="AF174" si="663">AD174*AE174</f>
        <v>91.845833333333331</v>
      </c>
      <c r="AG174" s="1030" t="s">
        <v>128</v>
      </c>
      <c r="AH174" s="1007">
        <f t="shared" ref="AH174" si="664">AF174</f>
        <v>91.845833333333331</v>
      </c>
      <c r="AI174" s="978">
        <f t="shared" ref="AI174" si="665">AD174</f>
        <v>3.9166666666666665</v>
      </c>
      <c r="AJ174" s="982">
        <f t="shared" ref="AJ174" si="666">T174</f>
        <v>47</v>
      </c>
      <c r="AK174" s="989"/>
      <c r="AL174" s="985"/>
      <c r="AM174" s="986"/>
    </row>
    <row r="175" spans="1:39">
      <c r="A175" s="999">
        <v>45733</v>
      </c>
      <c r="B175" s="164" t="s">
        <v>590</v>
      </c>
      <c r="C175" s="164" t="s">
        <v>625</v>
      </c>
      <c r="D175" s="162" t="s">
        <v>626</v>
      </c>
      <c r="E175" s="969" t="s">
        <v>283</v>
      </c>
      <c r="F175" s="1000">
        <v>16145</v>
      </c>
      <c r="G175" s="1000"/>
      <c r="H175" s="1000">
        <v>16166</v>
      </c>
      <c r="I175" s="1000"/>
      <c r="J175" s="971">
        <f t="shared" ref="J175" si="667">H175-F175</f>
        <v>21</v>
      </c>
      <c r="K175" s="1000">
        <v>16166</v>
      </c>
      <c r="L175" s="541">
        <f t="shared" si="326"/>
        <v>0</v>
      </c>
      <c r="M175" s="1000">
        <v>16183</v>
      </c>
      <c r="N175" s="1000"/>
      <c r="O175" s="541">
        <f t="shared" si="327"/>
        <v>17</v>
      </c>
      <c r="P175" s="541">
        <f t="shared" si="328"/>
        <v>17</v>
      </c>
      <c r="Q175" s="1000">
        <v>16190</v>
      </c>
      <c r="R175" s="1000"/>
      <c r="S175" s="971">
        <f t="shared" ref="S175" si="668">Q175-M175</f>
        <v>7</v>
      </c>
      <c r="T175" s="542">
        <f t="shared" si="330"/>
        <v>45</v>
      </c>
      <c r="U175" s="542"/>
      <c r="V175" s="541">
        <f t="shared" ref="V175" si="669">P175</f>
        <v>17</v>
      </c>
      <c r="W175" s="543">
        <f t="shared" ref="W175" si="670">T175-V175</f>
        <v>28</v>
      </c>
      <c r="X175" s="972" t="s">
        <v>562</v>
      </c>
      <c r="Y175" s="972" t="s">
        <v>554</v>
      </c>
      <c r="Z175" s="972" t="s">
        <v>29</v>
      </c>
      <c r="AA175" s="972">
        <v>2023</v>
      </c>
      <c r="AB175" s="162" t="s">
        <v>30</v>
      </c>
      <c r="AC175" s="973">
        <v>12</v>
      </c>
      <c r="AD175" s="974">
        <f t="shared" ref="AD175" si="671">T175/AC175</f>
        <v>3.75</v>
      </c>
      <c r="AE175" s="975">
        <v>23.45</v>
      </c>
      <c r="AF175" s="976">
        <f t="shared" ref="AF175" si="672">AD175*AE175</f>
        <v>87.9375</v>
      </c>
      <c r="AG175" s="1030" t="s">
        <v>128</v>
      </c>
      <c r="AH175" s="1007">
        <f t="shared" ref="AH175" si="673">AF175</f>
        <v>87.9375</v>
      </c>
      <c r="AI175" s="978">
        <f t="shared" ref="AI175" si="674">AD175</f>
        <v>3.75</v>
      </c>
      <c r="AJ175" s="982">
        <f t="shared" ref="AJ175" si="675">T175</f>
        <v>45</v>
      </c>
      <c r="AK175" s="989"/>
      <c r="AL175" s="985"/>
      <c r="AM175" s="991"/>
    </row>
    <row r="176" spans="1:39">
      <c r="A176" s="999">
        <v>45734</v>
      </c>
      <c r="B176" s="164" t="s">
        <v>590</v>
      </c>
      <c r="C176" s="164" t="s">
        <v>625</v>
      </c>
      <c r="D176" s="162" t="s">
        <v>627</v>
      </c>
      <c r="E176" s="969" t="s">
        <v>282</v>
      </c>
      <c r="F176" s="1000">
        <v>16190</v>
      </c>
      <c r="G176" s="1000"/>
      <c r="H176" s="1000">
        <v>16201</v>
      </c>
      <c r="I176" s="1000"/>
      <c r="J176" s="971">
        <f t="shared" ref="J176" si="676">H176-F176</f>
        <v>11</v>
      </c>
      <c r="K176" s="1000">
        <v>16201</v>
      </c>
      <c r="L176" s="541">
        <f t="shared" si="326"/>
        <v>0</v>
      </c>
      <c r="M176" s="1000">
        <v>16217</v>
      </c>
      <c r="N176" s="1000"/>
      <c r="O176" s="541">
        <f t="shared" si="327"/>
        <v>16</v>
      </c>
      <c r="P176" s="541">
        <f t="shared" si="328"/>
        <v>16</v>
      </c>
      <c r="Q176" s="1000">
        <v>16239</v>
      </c>
      <c r="R176" s="1000"/>
      <c r="S176" s="971">
        <f t="shared" ref="S176" si="677">Q176-M176</f>
        <v>22</v>
      </c>
      <c r="T176" s="542">
        <f t="shared" si="330"/>
        <v>49</v>
      </c>
      <c r="U176" s="542"/>
      <c r="V176" s="541">
        <f t="shared" ref="V176" si="678">P176</f>
        <v>16</v>
      </c>
      <c r="W176" s="543">
        <f t="shared" ref="W176" si="679">T176-V176</f>
        <v>33</v>
      </c>
      <c r="X176" s="972" t="s">
        <v>562</v>
      </c>
      <c r="Y176" s="972" t="s">
        <v>554</v>
      </c>
      <c r="Z176" s="972" t="s">
        <v>29</v>
      </c>
      <c r="AA176" s="972">
        <v>2023</v>
      </c>
      <c r="AB176" s="162" t="s">
        <v>30</v>
      </c>
      <c r="AC176" s="973">
        <v>12</v>
      </c>
      <c r="AD176" s="974">
        <f t="shared" ref="AD176" si="680">T176/AC176</f>
        <v>4.083333333333333</v>
      </c>
      <c r="AE176" s="975">
        <v>23.45</v>
      </c>
      <c r="AF176" s="976">
        <f t="shared" ref="AF176" si="681">AD176*AE176</f>
        <v>95.754166666666663</v>
      </c>
      <c r="AG176" s="1030" t="s">
        <v>128</v>
      </c>
      <c r="AH176" s="1007">
        <f t="shared" ref="AH176" si="682">AF176</f>
        <v>95.754166666666663</v>
      </c>
      <c r="AI176" s="978">
        <f t="shared" ref="AI176" si="683">AD176</f>
        <v>4.083333333333333</v>
      </c>
      <c r="AJ176" s="982">
        <f t="shared" ref="AJ176" si="684">T176</f>
        <v>49</v>
      </c>
      <c r="AK176" s="987"/>
      <c r="AL176" s="988"/>
    </row>
    <row r="177" spans="1:39">
      <c r="A177" s="999">
        <v>45734</v>
      </c>
      <c r="B177" s="164" t="s">
        <v>590</v>
      </c>
      <c r="C177" s="164" t="s">
        <v>625</v>
      </c>
      <c r="D177" s="162" t="s">
        <v>626</v>
      </c>
      <c r="E177" s="969" t="s">
        <v>283</v>
      </c>
      <c r="F177" s="1000">
        <v>16239</v>
      </c>
      <c r="G177" s="1000"/>
      <c r="H177" s="1000">
        <v>16268</v>
      </c>
      <c r="I177" s="1000"/>
      <c r="J177" s="971">
        <f t="shared" ref="J177" si="685">H177-F177</f>
        <v>29</v>
      </c>
      <c r="K177" s="1000">
        <v>16268</v>
      </c>
      <c r="L177" s="541">
        <f t="shared" si="326"/>
        <v>0</v>
      </c>
      <c r="M177" s="1000">
        <v>16285</v>
      </c>
      <c r="N177" s="1000"/>
      <c r="O177" s="541">
        <f t="shared" si="327"/>
        <v>17</v>
      </c>
      <c r="P177" s="541">
        <f t="shared" si="328"/>
        <v>17</v>
      </c>
      <c r="Q177" s="1000">
        <v>16293</v>
      </c>
      <c r="R177" s="1000"/>
      <c r="S177" s="971">
        <f t="shared" ref="S177" si="686">Q177-M177</f>
        <v>8</v>
      </c>
      <c r="T177" s="542">
        <f t="shared" si="330"/>
        <v>54</v>
      </c>
      <c r="U177" s="542"/>
      <c r="V177" s="541">
        <f t="shared" ref="V177" si="687">P177</f>
        <v>17</v>
      </c>
      <c r="W177" s="543">
        <f t="shared" ref="W177" si="688">T177-V177</f>
        <v>37</v>
      </c>
      <c r="X177" s="972" t="s">
        <v>562</v>
      </c>
      <c r="Y177" s="972" t="s">
        <v>554</v>
      </c>
      <c r="Z177" s="972" t="s">
        <v>29</v>
      </c>
      <c r="AA177" s="972">
        <v>2023</v>
      </c>
      <c r="AB177" s="162" t="s">
        <v>30</v>
      </c>
      <c r="AC177" s="973">
        <v>12</v>
      </c>
      <c r="AD177" s="974">
        <f t="shared" ref="AD177" si="689">T177/AC177</f>
        <v>4.5</v>
      </c>
      <c r="AE177" s="975">
        <v>23.45</v>
      </c>
      <c r="AF177" s="976">
        <f t="shared" ref="AF177" si="690">AD177*AE177</f>
        <v>105.52499999999999</v>
      </c>
      <c r="AG177" s="1030" t="s">
        <v>128</v>
      </c>
      <c r="AH177" s="1007">
        <f t="shared" ref="AH177" si="691">AF177</f>
        <v>105.52499999999999</v>
      </c>
      <c r="AI177" s="978">
        <f t="shared" ref="AI177" si="692">AD177</f>
        <v>4.5</v>
      </c>
      <c r="AJ177" s="982">
        <f t="shared" ref="AJ177" si="693">T177</f>
        <v>54</v>
      </c>
      <c r="AK177" s="1132" t="s">
        <v>439</v>
      </c>
      <c r="AL177" s="1088" t="s">
        <v>440</v>
      </c>
      <c r="AM177" s="1086" t="s">
        <v>2</v>
      </c>
    </row>
    <row r="178" spans="1:39">
      <c r="A178" s="999">
        <v>45735</v>
      </c>
      <c r="B178" s="164" t="s">
        <v>590</v>
      </c>
      <c r="C178" s="164" t="s">
        <v>625</v>
      </c>
      <c r="D178" s="162" t="s">
        <v>627</v>
      </c>
      <c r="E178" s="969" t="s">
        <v>282</v>
      </c>
      <c r="F178" s="1000">
        <v>16293</v>
      </c>
      <c r="G178" s="1000"/>
      <c r="H178" s="1000">
        <v>16304</v>
      </c>
      <c r="I178" s="1000"/>
      <c r="J178" s="971">
        <f t="shared" ref="J178" si="694">H178-F178</f>
        <v>11</v>
      </c>
      <c r="K178" s="1000">
        <v>16304</v>
      </c>
      <c r="L178" s="541">
        <f t="shared" si="326"/>
        <v>0</v>
      </c>
      <c r="M178" s="1000">
        <v>16319</v>
      </c>
      <c r="N178" s="1000"/>
      <c r="O178" s="541">
        <f t="shared" si="327"/>
        <v>15</v>
      </c>
      <c r="P178" s="541">
        <f t="shared" si="328"/>
        <v>15</v>
      </c>
      <c r="Q178" s="1000">
        <v>16341</v>
      </c>
      <c r="R178" s="1000"/>
      <c r="S178" s="971">
        <f t="shared" ref="S178" si="695">Q178-M178</f>
        <v>22</v>
      </c>
      <c r="T178" s="542">
        <f t="shared" si="330"/>
        <v>48</v>
      </c>
      <c r="U178" s="542"/>
      <c r="V178" s="541">
        <f t="shared" ref="V178" si="696">P178</f>
        <v>15</v>
      </c>
      <c r="W178" s="543">
        <f t="shared" ref="W178" si="697">T178-V178</f>
        <v>33</v>
      </c>
      <c r="X178" s="972" t="s">
        <v>562</v>
      </c>
      <c r="Y178" s="972" t="s">
        <v>554</v>
      </c>
      <c r="Z178" s="972" t="s">
        <v>29</v>
      </c>
      <c r="AA178" s="972">
        <v>2023</v>
      </c>
      <c r="AB178" s="162" t="s">
        <v>30</v>
      </c>
      <c r="AC178" s="973">
        <v>12</v>
      </c>
      <c r="AD178" s="974">
        <f t="shared" ref="AD178" si="698">T178/AC178</f>
        <v>4</v>
      </c>
      <c r="AE178" s="975">
        <v>23.45</v>
      </c>
      <c r="AF178" s="976">
        <f t="shared" ref="AF178" si="699">AD178*AE178</f>
        <v>93.8</v>
      </c>
      <c r="AG178" s="1030" t="s">
        <v>128</v>
      </c>
      <c r="AH178" s="1007">
        <f t="shared" ref="AH178" si="700">AF178</f>
        <v>93.8</v>
      </c>
      <c r="AI178" s="978">
        <f t="shared" ref="AI178" si="701">AD178</f>
        <v>4</v>
      </c>
      <c r="AJ178" s="982">
        <f t="shared" ref="AJ178" si="702">T178</f>
        <v>48</v>
      </c>
      <c r="AK178" s="1107">
        <f>SUM(AH171:AH178)</f>
        <v>785.57499999999993</v>
      </c>
      <c r="AL178" s="1067">
        <v>800</v>
      </c>
      <c r="AM178" s="1073">
        <v>45735</v>
      </c>
    </row>
    <row r="179" spans="1:39">
      <c r="A179" s="999">
        <v>45735</v>
      </c>
      <c r="B179" s="164" t="s">
        <v>590</v>
      </c>
      <c r="C179" s="164" t="s">
        <v>625</v>
      </c>
      <c r="D179" s="162" t="s">
        <v>626</v>
      </c>
      <c r="E179" s="969" t="s">
        <v>283</v>
      </c>
      <c r="F179" s="1000">
        <v>16341</v>
      </c>
      <c r="G179" s="1000"/>
      <c r="H179" s="1000">
        <v>16362</v>
      </c>
      <c r="I179" s="1000"/>
      <c r="J179" s="971">
        <f t="shared" ref="J179" si="703">H179-F179</f>
        <v>21</v>
      </c>
      <c r="K179" s="1000">
        <v>16362</v>
      </c>
      <c r="L179" s="541">
        <f t="shared" si="326"/>
        <v>0</v>
      </c>
      <c r="M179" s="1000">
        <v>16379</v>
      </c>
      <c r="N179" s="1000"/>
      <c r="O179" s="541">
        <f t="shared" si="327"/>
        <v>17</v>
      </c>
      <c r="P179" s="541">
        <f t="shared" si="328"/>
        <v>17</v>
      </c>
      <c r="Q179" s="1000">
        <v>16389</v>
      </c>
      <c r="R179" s="1000"/>
      <c r="S179" s="971">
        <f t="shared" ref="S179" si="704">Q179-M179</f>
        <v>10</v>
      </c>
      <c r="T179" s="542">
        <f t="shared" si="330"/>
        <v>48</v>
      </c>
      <c r="U179" s="542"/>
      <c r="V179" s="541">
        <f t="shared" ref="V179" si="705">P179</f>
        <v>17</v>
      </c>
      <c r="W179" s="543">
        <f t="shared" ref="W179" si="706">T179-V179</f>
        <v>31</v>
      </c>
      <c r="X179" s="972" t="s">
        <v>562</v>
      </c>
      <c r="Y179" s="972" t="s">
        <v>554</v>
      </c>
      <c r="Z179" s="972" t="s">
        <v>29</v>
      </c>
      <c r="AA179" s="972">
        <v>2023</v>
      </c>
      <c r="AB179" s="162" t="s">
        <v>30</v>
      </c>
      <c r="AC179" s="973">
        <v>12</v>
      </c>
      <c r="AD179" s="974">
        <f t="shared" ref="AD179" si="707">T179/AC179</f>
        <v>4</v>
      </c>
      <c r="AE179" s="975">
        <v>23.45</v>
      </c>
      <c r="AF179" s="976">
        <f t="shared" ref="AF179" si="708">AD179*AE179</f>
        <v>93.8</v>
      </c>
      <c r="AG179" s="1030" t="s">
        <v>128</v>
      </c>
      <c r="AH179" s="1007">
        <f t="shared" ref="AH179" si="709">AF179</f>
        <v>93.8</v>
      </c>
      <c r="AI179" s="978">
        <f t="shared" ref="AI179" si="710">AD179</f>
        <v>4</v>
      </c>
      <c r="AJ179" s="982">
        <f t="shared" ref="AJ179" si="711">T179</f>
        <v>48</v>
      </c>
      <c r="AK179" s="989"/>
      <c r="AL179" s="985"/>
      <c r="AM179" s="991"/>
    </row>
    <row r="180" spans="1:39">
      <c r="A180" s="999">
        <v>44275</v>
      </c>
      <c r="B180" s="164" t="s">
        <v>590</v>
      </c>
      <c r="C180" s="164" t="s">
        <v>625</v>
      </c>
      <c r="D180" s="162" t="s">
        <v>627</v>
      </c>
      <c r="E180" s="969" t="s">
        <v>282</v>
      </c>
      <c r="F180" s="1000">
        <v>16389</v>
      </c>
      <c r="G180" s="1000"/>
      <c r="H180" s="1000">
        <v>16400</v>
      </c>
      <c r="I180" s="1000"/>
      <c r="J180" s="971">
        <f t="shared" ref="J180" si="712">H180-F180</f>
        <v>11</v>
      </c>
      <c r="K180" s="1000">
        <v>16400</v>
      </c>
      <c r="L180" s="541">
        <f t="shared" si="326"/>
        <v>0</v>
      </c>
      <c r="M180" s="1000">
        <v>16416</v>
      </c>
      <c r="N180" s="1000"/>
      <c r="O180" s="541">
        <f t="shared" si="327"/>
        <v>16</v>
      </c>
      <c r="P180" s="541">
        <f t="shared" si="328"/>
        <v>16</v>
      </c>
      <c r="Q180" s="1000">
        <v>16438</v>
      </c>
      <c r="R180" s="1000"/>
      <c r="S180" s="971">
        <f t="shared" ref="S180" si="713">Q180-M180</f>
        <v>22</v>
      </c>
      <c r="T180" s="542">
        <f t="shared" si="330"/>
        <v>49</v>
      </c>
      <c r="U180" s="542"/>
      <c r="V180" s="541">
        <f t="shared" ref="V180" si="714">P180</f>
        <v>16</v>
      </c>
      <c r="W180" s="543">
        <f t="shared" ref="W180" si="715">T180-V180</f>
        <v>33</v>
      </c>
      <c r="X180" s="972" t="s">
        <v>562</v>
      </c>
      <c r="Y180" s="972" t="s">
        <v>554</v>
      </c>
      <c r="Z180" s="972" t="s">
        <v>29</v>
      </c>
      <c r="AA180" s="972">
        <v>2023</v>
      </c>
      <c r="AB180" s="162" t="s">
        <v>30</v>
      </c>
      <c r="AC180" s="973">
        <v>12</v>
      </c>
      <c r="AD180" s="974">
        <f t="shared" ref="AD180" si="716">T180/AC180</f>
        <v>4.083333333333333</v>
      </c>
      <c r="AE180" s="975">
        <v>23.45</v>
      </c>
      <c r="AF180" s="976">
        <f t="shared" ref="AF180" si="717">AD180*AE180</f>
        <v>95.754166666666663</v>
      </c>
      <c r="AG180" s="1030" t="s">
        <v>128</v>
      </c>
      <c r="AH180" s="1007">
        <f t="shared" ref="AH180" si="718">AF180</f>
        <v>95.754166666666663</v>
      </c>
      <c r="AI180" s="978">
        <f t="shared" ref="AI180" si="719">AD180</f>
        <v>4.083333333333333</v>
      </c>
      <c r="AJ180" s="982">
        <f t="shared" ref="AJ180" si="720">T180</f>
        <v>49</v>
      </c>
      <c r="AK180" s="987"/>
      <c r="AL180" s="988"/>
    </row>
    <row r="181" spans="1:39">
      <c r="A181" s="999">
        <v>44275</v>
      </c>
      <c r="B181" s="164" t="s">
        <v>630</v>
      </c>
      <c r="C181" s="164" t="s">
        <v>580</v>
      </c>
      <c r="D181" s="162" t="s">
        <v>639</v>
      </c>
      <c r="E181" s="969" t="s">
        <v>282</v>
      </c>
      <c r="F181" s="1000">
        <v>16438</v>
      </c>
      <c r="G181" s="1000"/>
      <c r="H181" s="1000">
        <v>16438</v>
      </c>
      <c r="I181" s="1000"/>
      <c r="J181" s="971">
        <f t="shared" ref="J181" si="721">H181-F181</f>
        <v>0</v>
      </c>
      <c r="K181" s="1000">
        <v>16438</v>
      </c>
      <c r="L181" s="541">
        <f t="shared" si="326"/>
        <v>0</v>
      </c>
      <c r="M181" s="1000">
        <v>16490</v>
      </c>
      <c r="N181" s="1000"/>
      <c r="O181" s="541">
        <f t="shared" si="327"/>
        <v>52</v>
      </c>
      <c r="P181" s="541">
        <f t="shared" si="328"/>
        <v>52</v>
      </c>
      <c r="Q181" s="1000">
        <v>16490</v>
      </c>
      <c r="R181" s="1000"/>
      <c r="S181" s="971">
        <f t="shared" ref="S181" si="722">Q181-M181</f>
        <v>0</v>
      </c>
      <c r="T181" s="542">
        <f t="shared" si="330"/>
        <v>52</v>
      </c>
      <c r="U181" s="542"/>
      <c r="V181" s="541">
        <f t="shared" ref="V181" si="723">P181</f>
        <v>52</v>
      </c>
      <c r="W181" s="543">
        <f t="shared" ref="W181" si="724">T181-V181</f>
        <v>0</v>
      </c>
      <c r="X181" s="972" t="s">
        <v>562</v>
      </c>
      <c r="Y181" s="972" t="s">
        <v>554</v>
      </c>
      <c r="Z181" s="972" t="s">
        <v>29</v>
      </c>
      <c r="AA181" s="972">
        <v>2023</v>
      </c>
      <c r="AB181" s="162" t="s">
        <v>640</v>
      </c>
      <c r="AC181" s="973">
        <v>12</v>
      </c>
      <c r="AD181" s="974">
        <f t="shared" ref="AD181" si="725">T181/AC181</f>
        <v>4.333333333333333</v>
      </c>
      <c r="AE181" s="975">
        <v>23.45</v>
      </c>
      <c r="AF181" s="976">
        <f t="shared" ref="AF181" si="726">AD181*AE181</f>
        <v>101.61666666666666</v>
      </c>
      <c r="AG181" s="1030" t="s">
        <v>128</v>
      </c>
      <c r="AH181" s="1007">
        <f t="shared" ref="AH181" si="727">AF181</f>
        <v>101.61666666666666</v>
      </c>
      <c r="AI181" s="978">
        <f t="shared" ref="AI181" si="728">AD181</f>
        <v>4.333333333333333</v>
      </c>
      <c r="AJ181" s="982">
        <f t="shared" ref="AJ181" si="729">T181</f>
        <v>52</v>
      </c>
      <c r="AK181" s="987"/>
      <c r="AL181" s="988"/>
    </row>
    <row r="182" spans="1:39">
      <c r="A182" s="999">
        <v>44275</v>
      </c>
      <c r="B182" s="164" t="s">
        <v>590</v>
      </c>
      <c r="C182" s="164" t="s">
        <v>625</v>
      </c>
      <c r="D182" s="162" t="s">
        <v>626</v>
      </c>
      <c r="E182" s="969" t="s">
        <v>283</v>
      </c>
      <c r="F182" s="1000">
        <v>16490</v>
      </c>
      <c r="G182" s="1000"/>
      <c r="H182" s="1000">
        <v>16510</v>
      </c>
      <c r="I182" s="1000"/>
      <c r="J182" s="971">
        <f t="shared" ref="J182" si="730">H182-F182</f>
        <v>20</v>
      </c>
      <c r="K182" s="1000">
        <v>16510</v>
      </c>
      <c r="L182" s="541">
        <f t="shared" si="326"/>
        <v>0</v>
      </c>
      <c r="M182" s="1000">
        <v>16528</v>
      </c>
      <c r="N182" s="1000"/>
      <c r="O182" s="541">
        <f t="shared" si="327"/>
        <v>18</v>
      </c>
      <c r="P182" s="541">
        <f t="shared" si="328"/>
        <v>18</v>
      </c>
      <c r="Q182" s="1000">
        <v>16538</v>
      </c>
      <c r="R182" s="1000"/>
      <c r="S182" s="971">
        <f t="shared" ref="S182" si="731">Q182-M182</f>
        <v>10</v>
      </c>
      <c r="T182" s="542">
        <f t="shared" si="330"/>
        <v>48</v>
      </c>
      <c r="U182" s="542"/>
      <c r="V182" s="541">
        <f t="shared" ref="V182" si="732">P182</f>
        <v>18</v>
      </c>
      <c r="W182" s="543">
        <f t="shared" ref="W182" si="733">T182-V182</f>
        <v>30</v>
      </c>
      <c r="X182" s="972" t="s">
        <v>562</v>
      </c>
      <c r="Y182" s="972" t="s">
        <v>554</v>
      </c>
      <c r="Z182" s="972" t="s">
        <v>29</v>
      </c>
      <c r="AA182" s="972">
        <v>2023</v>
      </c>
      <c r="AB182" s="162" t="s">
        <v>30</v>
      </c>
      <c r="AC182" s="973">
        <v>12</v>
      </c>
      <c r="AD182" s="974">
        <f t="shared" ref="AD182" si="734">T182/AC182</f>
        <v>4</v>
      </c>
      <c r="AE182" s="975">
        <v>23.45</v>
      </c>
      <c r="AF182" s="976">
        <f t="shared" ref="AF182" si="735">AD182*AE182</f>
        <v>93.8</v>
      </c>
      <c r="AG182" s="1030" t="s">
        <v>128</v>
      </c>
      <c r="AH182" s="1007">
        <f t="shared" ref="AH182" si="736">AF182</f>
        <v>93.8</v>
      </c>
      <c r="AI182" s="978">
        <f t="shared" ref="AI182" si="737">AD182</f>
        <v>4</v>
      </c>
      <c r="AJ182" s="982">
        <f t="shared" ref="AJ182" si="738">T182</f>
        <v>48</v>
      </c>
      <c r="AK182" s="989"/>
      <c r="AL182" s="985"/>
      <c r="AM182" s="986"/>
    </row>
    <row r="183" spans="1:39">
      <c r="A183" s="999">
        <v>45737</v>
      </c>
      <c r="B183" s="164" t="s">
        <v>590</v>
      </c>
      <c r="C183" s="164" t="s">
        <v>625</v>
      </c>
      <c r="D183" s="162" t="s">
        <v>627</v>
      </c>
      <c r="E183" s="969" t="s">
        <v>282</v>
      </c>
      <c r="F183" s="1000">
        <v>16538</v>
      </c>
      <c r="G183" s="1000"/>
      <c r="H183" s="1000">
        <v>16549</v>
      </c>
      <c r="I183" s="1000"/>
      <c r="J183" s="971">
        <f t="shared" ref="J183" si="739">H183-F183</f>
        <v>11</v>
      </c>
      <c r="K183" s="1000">
        <v>16549</v>
      </c>
      <c r="L183" s="541">
        <f t="shared" si="326"/>
        <v>0</v>
      </c>
      <c r="M183" s="1000">
        <v>16565</v>
      </c>
      <c r="N183" s="1000"/>
      <c r="O183" s="541">
        <f t="shared" si="327"/>
        <v>16</v>
      </c>
      <c r="P183" s="541">
        <f t="shared" si="328"/>
        <v>16</v>
      </c>
      <c r="Q183" s="1000">
        <v>16587</v>
      </c>
      <c r="R183" s="1000"/>
      <c r="S183" s="971">
        <f t="shared" ref="S183" si="740">Q183-M183</f>
        <v>22</v>
      </c>
      <c r="T183" s="542">
        <f t="shared" si="330"/>
        <v>49</v>
      </c>
      <c r="U183" s="542"/>
      <c r="V183" s="541">
        <f t="shared" ref="V183" si="741">P183</f>
        <v>16</v>
      </c>
      <c r="W183" s="543">
        <f t="shared" ref="W183" si="742">T183-V183</f>
        <v>33</v>
      </c>
      <c r="X183" s="972" t="s">
        <v>562</v>
      </c>
      <c r="Y183" s="972" t="s">
        <v>554</v>
      </c>
      <c r="Z183" s="972" t="s">
        <v>29</v>
      </c>
      <c r="AA183" s="972">
        <v>2023</v>
      </c>
      <c r="AB183" s="162" t="s">
        <v>30</v>
      </c>
      <c r="AC183" s="973">
        <v>12</v>
      </c>
      <c r="AD183" s="974">
        <f t="shared" ref="AD183" si="743">T183/AC183</f>
        <v>4.083333333333333</v>
      </c>
      <c r="AE183" s="975">
        <v>23.45</v>
      </c>
      <c r="AF183" s="976">
        <f t="shared" ref="AF183" si="744">AD183*AE183</f>
        <v>95.754166666666663</v>
      </c>
      <c r="AG183" s="1030" t="s">
        <v>128</v>
      </c>
      <c r="AH183" s="1007">
        <f t="shared" ref="AH183" si="745">AF183</f>
        <v>95.754166666666663</v>
      </c>
      <c r="AI183" s="978">
        <f t="shared" ref="AI183" si="746">AD183</f>
        <v>4.083333333333333</v>
      </c>
      <c r="AJ183" s="982">
        <f t="shared" ref="AJ183" si="747">T183</f>
        <v>49</v>
      </c>
      <c r="AK183" s="989"/>
      <c r="AL183" s="985"/>
      <c r="AM183" s="991"/>
    </row>
    <row r="184" spans="1:39">
      <c r="A184" s="999">
        <v>45737</v>
      </c>
      <c r="B184" s="164" t="s">
        <v>590</v>
      </c>
      <c r="C184" s="164" t="s">
        <v>625</v>
      </c>
      <c r="D184" s="162" t="s">
        <v>626</v>
      </c>
      <c r="E184" s="969" t="s">
        <v>283</v>
      </c>
      <c r="F184" s="1000">
        <v>16587</v>
      </c>
      <c r="G184" s="1000"/>
      <c r="H184" s="1000">
        <v>16607</v>
      </c>
      <c r="I184" s="1000"/>
      <c r="J184" s="971">
        <f t="shared" ref="J184" si="748">H184-F184</f>
        <v>20</v>
      </c>
      <c r="K184" s="1000">
        <v>16607</v>
      </c>
      <c r="L184" s="541">
        <f t="shared" si="326"/>
        <v>0</v>
      </c>
      <c r="M184" s="1000">
        <v>16615</v>
      </c>
      <c r="N184" s="1000"/>
      <c r="O184" s="541">
        <f t="shared" si="327"/>
        <v>8</v>
      </c>
      <c r="P184" s="541">
        <f t="shared" si="328"/>
        <v>8</v>
      </c>
      <c r="Q184" s="1000">
        <v>16627</v>
      </c>
      <c r="R184" s="1000"/>
      <c r="S184" s="971">
        <f t="shared" ref="S184" si="749">Q184-M184</f>
        <v>12</v>
      </c>
      <c r="T184" s="542">
        <f t="shared" si="330"/>
        <v>40</v>
      </c>
      <c r="U184" s="542"/>
      <c r="V184" s="541">
        <f t="shared" ref="V184" si="750">P184</f>
        <v>8</v>
      </c>
      <c r="W184" s="543">
        <f t="shared" ref="W184" si="751">T184-V184</f>
        <v>32</v>
      </c>
      <c r="X184" s="972" t="s">
        <v>562</v>
      </c>
      <c r="Y184" s="972" t="s">
        <v>554</v>
      </c>
      <c r="Z184" s="972" t="s">
        <v>29</v>
      </c>
      <c r="AA184" s="972">
        <v>2023</v>
      </c>
      <c r="AB184" s="162" t="s">
        <v>30</v>
      </c>
      <c r="AC184" s="973">
        <v>12</v>
      </c>
      <c r="AD184" s="974">
        <f t="shared" ref="AD184" si="752">T184/AC184</f>
        <v>3.3333333333333335</v>
      </c>
      <c r="AE184" s="975">
        <v>23.45</v>
      </c>
      <c r="AF184" s="976">
        <f t="shared" ref="AF184" si="753">AD184*AE184</f>
        <v>78.166666666666671</v>
      </c>
      <c r="AG184" s="1030" t="s">
        <v>128</v>
      </c>
      <c r="AH184" s="1007">
        <f t="shared" ref="AH184" si="754">AF184</f>
        <v>78.166666666666671</v>
      </c>
      <c r="AI184" s="978">
        <f t="shared" ref="AI184" si="755">AD184</f>
        <v>3.3333333333333335</v>
      </c>
      <c r="AJ184" s="982">
        <f t="shared" ref="AJ184" si="756">T184</f>
        <v>40</v>
      </c>
      <c r="AK184" s="987"/>
      <c r="AL184" s="988"/>
    </row>
    <row r="185" spans="1:39">
      <c r="A185" s="999">
        <v>45738</v>
      </c>
      <c r="B185" s="164" t="s">
        <v>590</v>
      </c>
      <c r="C185" s="164" t="s">
        <v>625</v>
      </c>
      <c r="D185" s="162" t="s">
        <v>627</v>
      </c>
      <c r="E185" s="969" t="s">
        <v>282</v>
      </c>
      <c r="F185" s="1000">
        <v>16627</v>
      </c>
      <c r="G185" s="1000"/>
      <c r="H185" s="1000">
        <v>16638</v>
      </c>
      <c r="I185" s="1000"/>
      <c r="J185" s="971">
        <f t="shared" ref="J185" si="757">H185-F185</f>
        <v>11</v>
      </c>
      <c r="K185" s="1000">
        <v>16638</v>
      </c>
      <c r="L185" s="541">
        <f t="shared" si="326"/>
        <v>0</v>
      </c>
      <c r="M185" s="1000">
        <v>16654</v>
      </c>
      <c r="N185" s="1000"/>
      <c r="O185" s="541">
        <f t="shared" si="327"/>
        <v>16</v>
      </c>
      <c r="P185" s="541">
        <f t="shared" si="328"/>
        <v>16</v>
      </c>
      <c r="Q185" s="1000">
        <v>16674</v>
      </c>
      <c r="R185" s="1000"/>
      <c r="S185" s="971">
        <f t="shared" ref="S185" si="758">Q185-M185</f>
        <v>20</v>
      </c>
      <c r="T185" s="542">
        <f t="shared" si="330"/>
        <v>47</v>
      </c>
      <c r="U185" s="542"/>
      <c r="V185" s="541">
        <f t="shared" ref="V185" si="759">P185</f>
        <v>16</v>
      </c>
      <c r="W185" s="543">
        <f t="shared" ref="W185" si="760">T185-V185</f>
        <v>31</v>
      </c>
      <c r="X185" s="972" t="s">
        <v>562</v>
      </c>
      <c r="Y185" s="972" t="s">
        <v>554</v>
      </c>
      <c r="Z185" s="972" t="s">
        <v>29</v>
      </c>
      <c r="AA185" s="972">
        <v>2023</v>
      </c>
      <c r="AB185" s="162" t="s">
        <v>30</v>
      </c>
      <c r="AC185" s="973">
        <v>12</v>
      </c>
      <c r="AD185" s="974">
        <f t="shared" ref="AD185" si="761">T185/AC185</f>
        <v>3.9166666666666665</v>
      </c>
      <c r="AE185" s="975">
        <v>23.45</v>
      </c>
      <c r="AF185" s="976">
        <f t="shared" ref="AF185" si="762">AD185*AE185</f>
        <v>91.845833333333331</v>
      </c>
      <c r="AG185" s="1030" t="s">
        <v>128</v>
      </c>
      <c r="AH185" s="1007">
        <f t="shared" ref="AH185" si="763">AF185</f>
        <v>91.845833333333331</v>
      </c>
      <c r="AI185" s="978">
        <f t="shared" ref="AI185" si="764">AD185</f>
        <v>3.9166666666666665</v>
      </c>
      <c r="AJ185" s="982">
        <f t="shared" ref="AJ185" si="765">T185</f>
        <v>47</v>
      </c>
      <c r="AK185" s="987"/>
      <c r="AL185" s="988"/>
    </row>
    <row r="186" spans="1:39">
      <c r="A186" s="999">
        <v>45738</v>
      </c>
      <c r="B186" s="164" t="s">
        <v>590</v>
      </c>
      <c r="C186" s="164" t="s">
        <v>625</v>
      </c>
      <c r="D186" s="162" t="s">
        <v>626</v>
      </c>
      <c r="E186" s="969" t="s">
        <v>283</v>
      </c>
      <c r="F186" s="1000">
        <v>16674</v>
      </c>
      <c r="G186" s="1000"/>
      <c r="H186" s="1000">
        <v>16696</v>
      </c>
      <c r="I186" s="1000"/>
      <c r="J186" s="971">
        <f t="shared" ref="J186" si="766">H186-F186</f>
        <v>22</v>
      </c>
      <c r="K186" s="1000">
        <v>16696</v>
      </c>
      <c r="L186" s="541">
        <f t="shared" si="326"/>
        <v>0</v>
      </c>
      <c r="M186" s="1000">
        <v>16713</v>
      </c>
      <c r="N186" s="1000"/>
      <c r="O186" s="541">
        <f t="shared" si="327"/>
        <v>17</v>
      </c>
      <c r="P186" s="541">
        <f t="shared" si="328"/>
        <v>17</v>
      </c>
      <c r="Q186" s="1000">
        <v>16721</v>
      </c>
      <c r="R186" s="1000"/>
      <c r="S186" s="971">
        <f t="shared" ref="S186" si="767">Q186-M186</f>
        <v>8</v>
      </c>
      <c r="T186" s="542">
        <f t="shared" si="330"/>
        <v>47</v>
      </c>
      <c r="U186" s="542"/>
      <c r="V186" s="541">
        <f t="shared" ref="V186" si="768">P186</f>
        <v>17</v>
      </c>
      <c r="W186" s="543">
        <f t="shared" ref="W186" si="769">T186-V186</f>
        <v>30</v>
      </c>
      <c r="X186" s="972" t="s">
        <v>562</v>
      </c>
      <c r="Y186" s="972" t="s">
        <v>554</v>
      </c>
      <c r="Z186" s="972" t="s">
        <v>29</v>
      </c>
      <c r="AA186" s="972">
        <v>2023</v>
      </c>
      <c r="AB186" s="162" t="s">
        <v>30</v>
      </c>
      <c r="AC186" s="973">
        <v>12</v>
      </c>
      <c r="AD186" s="974">
        <f t="shared" ref="AD186" si="770">T186/AC186</f>
        <v>3.9166666666666665</v>
      </c>
      <c r="AE186" s="975">
        <v>23.45</v>
      </c>
      <c r="AF186" s="976">
        <f t="shared" ref="AF186" si="771">AD186*AE186</f>
        <v>91.845833333333331</v>
      </c>
      <c r="AG186" s="1030" t="s">
        <v>128</v>
      </c>
      <c r="AH186" s="1007">
        <f t="shared" ref="AH186" si="772">AF186</f>
        <v>91.845833333333331</v>
      </c>
      <c r="AI186" s="978">
        <f t="shared" ref="AI186" si="773">AD186</f>
        <v>3.9166666666666665</v>
      </c>
      <c r="AJ186" s="982">
        <f t="shared" ref="AJ186" si="774">T186</f>
        <v>47</v>
      </c>
      <c r="AK186" s="989"/>
      <c r="AL186" s="985"/>
      <c r="AM186" s="986"/>
    </row>
    <row r="187" spans="1:39">
      <c r="A187" s="999">
        <v>45739</v>
      </c>
      <c r="B187" s="164" t="s">
        <v>590</v>
      </c>
      <c r="C187" s="164" t="s">
        <v>625</v>
      </c>
      <c r="D187" s="162" t="s">
        <v>627</v>
      </c>
      <c r="E187" s="969" t="s">
        <v>282</v>
      </c>
      <c r="F187" s="1000">
        <v>16721</v>
      </c>
      <c r="G187" s="1000"/>
      <c r="H187" s="1000">
        <v>16732</v>
      </c>
      <c r="I187" s="1000"/>
      <c r="J187" s="971">
        <f t="shared" ref="J187" si="775">H187-F187</f>
        <v>11</v>
      </c>
      <c r="K187" s="1000">
        <v>16748</v>
      </c>
      <c r="L187" s="541">
        <f t="shared" si="326"/>
        <v>16</v>
      </c>
      <c r="M187" s="1000">
        <v>16748</v>
      </c>
      <c r="N187" s="1000"/>
      <c r="O187" s="541">
        <f t="shared" si="327"/>
        <v>0</v>
      </c>
      <c r="P187" s="541">
        <f t="shared" si="328"/>
        <v>16</v>
      </c>
      <c r="Q187" s="1000">
        <v>16768</v>
      </c>
      <c r="R187" s="1000"/>
      <c r="S187" s="971">
        <f t="shared" ref="S187" si="776">Q187-M187</f>
        <v>20</v>
      </c>
      <c r="T187" s="542">
        <f t="shared" si="330"/>
        <v>47</v>
      </c>
      <c r="U187" s="542"/>
      <c r="V187" s="541">
        <f t="shared" ref="V187" si="777">P187</f>
        <v>16</v>
      </c>
      <c r="W187" s="543">
        <f t="shared" ref="W187" si="778">T187-V187</f>
        <v>31</v>
      </c>
      <c r="X187" s="972" t="s">
        <v>562</v>
      </c>
      <c r="Y187" s="972" t="s">
        <v>554</v>
      </c>
      <c r="Z187" s="972" t="s">
        <v>29</v>
      </c>
      <c r="AA187" s="972">
        <v>2023</v>
      </c>
      <c r="AB187" s="162" t="s">
        <v>30</v>
      </c>
      <c r="AC187" s="973">
        <v>12</v>
      </c>
      <c r="AD187" s="974">
        <f t="shared" ref="AD187" si="779">T187/AC187</f>
        <v>3.9166666666666665</v>
      </c>
      <c r="AE187" s="975">
        <v>23.45</v>
      </c>
      <c r="AF187" s="976">
        <f t="shared" ref="AF187" si="780">AD187*AE187</f>
        <v>91.845833333333331</v>
      </c>
      <c r="AG187" s="1030" t="s">
        <v>128</v>
      </c>
      <c r="AH187" s="1007">
        <f t="shared" ref="AH187" si="781">AF187</f>
        <v>91.845833333333331</v>
      </c>
      <c r="AI187" s="978">
        <f t="shared" ref="AI187" si="782">AD187</f>
        <v>3.9166666666666665</v>
      </c>
      <c r="AJ187" s="982">
        <f t="shared" ref="AJ187" si="783">T187</f>
        <v>47</v>
      </c>
      <c r="AK187" s="989"/>
      <c r="AL187" s="985"/>
      <c r="AM187" s="991"/>
    </row>
    <row r="188" spans="1:39">
      <c r="A188" s="999">
        <v>45739</v>
      </c>
      <c r="B188" s="164" t="s">
        <v>590</v>
      </c>
      <c r="C188" s="164" t="s">
        <v>625</v>
      </c>
      <c r="D188" s="162" t="s">
        <v>626</v>
      </c>
      <c r="E188" s="969" t="s">
        <v>283</v>
      </c>
      <c r="F188" s="1000">
        <v>16768</v>
      </c>
      <c r="G188" s="1000"/>
      <c r="H188" s="1000">
        <v>16790</v>
      </c>
      <c r="I188" s="1000"/>
      <c r="J188" s="971">
        <f t="shared" ref="J188" si="784">H188-F188</f>
        <v>22</v>
      </c>
      <c r="K188" s="1000">
        <v>16790</v>
      </c>
      <c r="L188" s="541">
        <f t="shared" si="326"/>
        <v>0</v>
      </c>
      <c r="M188" s="1000">
        <v>16807</v>
      </c>
      <c r="N188" s="1000"/>
      <c r="O188" s="541">
        <f t="shared" si="327"/>
        <v>17</v>
      </c>
      <c r="P188" s="541">
        <f t="shared" si="328"/>
        <v>17</v>
      </c>
      <c r="Q188" s="1000">
        <v>16815</v>
      </c>
      <c r="R188" s="1000"/>
      <c r="S188" s="971">
        <f t="shared" ref="S188" si="785">Q188-M188</f>
        <v>8</v>
      </c>
      <c r="T188" s="542">
        <f t="shared" si="330"/>
        <v>47</v>
      </c>
      <c r="U188" s="542"/>
      <c r="V188" s="541">
        <f t="shared" ref="V188" si="786">P188</f>
        <v>17</v>
      </c>
      <c r="W188" s="543">
        <f t="shared" ref="W188" si="787">T188-V188</f>
        <v>30</v>
      </c>
      <c r="X188" s="972" t="s">
        <v>562</v>
      </c>
      <c r="Y188" s="972" t="s">
        <v>554</v>
      </c>
      <c r="Z188" s="972" t="s">
        <v>29</v>
      </c>
      <c r="AA188" s="972">
        <v>2023</v>
      </c>
      <c r="AB188" s="162" t="s">
        <v>30</v>
      </c>
      <c r="AC188" s="973">
        <v>12</v>
      </c>
      <c r="AD188" s="974">
        <f t="shared" ref="AD188" si="788">T188/AC188</f>
        <v>3.9166666666666665</v>
      </c>
      <c r="AE188" s="975">
        <v>23.45</v>
      </c>
      <c r="AF188" s="976">
        <f t="shared" ref="AF188" si="789">AD188*AE188</f>
        <v>91.845833333333331</v>
      </c>
      <c r="AG188" s="1030" t="s">
        <v>128</v>
      </c>
      <c r="AH188" s="1007">
        <f t="shared" ref="AH188" si="790">AF188</f>
        <v>91.845833333333331</v>
      </c>
      <c r="AI188" s="978">
        <f t="shared" ref="AI188" si="791">AD188</f>
        <v>3.9166666666666665</v>
      </c>
      <c r="AJ188" s="982">
        <f t="shared" ref="AJ188" si="792">T188</f>
        <v>47</v>
      </c>
      <c r="AK188" s="1132" t="s">
        <v>439</v>
      </c>
      <c r="AL188" s="1088" t="s">
        <v>440</v>
      </c>
      <c r="AM188" s="1086" t="s">
        <v>2</v>
      </c>
    </row>
    <row r="189" spans="1:39">
      <c r="A189" s="999">
        <v>45740</v>
      </c>
      <c r="B189" s="164" t="s">
        <v>590</v>
      </c>
      <c r="C189" s="164" t="s">
        <v>625</v>
      </c>
      <c r="D189" s="162" t="s">
        <v>627</v>
      </c>
      <c r="E189" s="969" t="s">
        <v>282</v>
      </c>
      <c r="F189" s="1000">
        <v>16815</v>
      </c>
      <c r="G189" s="1000"/>
      <c r="H189" s="1000">
        <v>16826</v>
      </c>
      <c r="I189" s="1000"/>
      <c r="J189" s="971">
        <f t="shared" ref="J189" si="793">H189-F189</f>
        <v>11</v>
      </c>
      <c r="K189" s="1000">
        <v>16826</v>
      </c>
      <c r="L189" s="541">
        <f t="shared" si="326"/>
        <v>0</v>
      </c>
      <c r="M189" s="1000">
        <v>16841</v>
      </c>
      <c r="N189" s="1000"/>
      <c r="O189" s="541">
        <f t="shared" si="327"/>
        <v>15</v>
      </c>
      <c r="P189" s="541">
        <f t="shared" si="328"/>
        <v>15</v>
      </c>
      <c r="Q189" s="1000">
        <v>16863</v>
      </c>
      <c r="R189" s="1000"/>
      <c r="S189" s="971">
        <f t="shared" ref="S189" si="794">Q189-M189</f>
        <v>22</v>
      </c>
      <c r="T189" s="542">
        <f t="shared" si="330"/>
        <v>48</v>
      </c>
      <c r="U189" s="542"/>
      <c r="V189" s="541">
        <f t="shared" ref="V189" si="795">P189</f>
        <v>15</v>
      </c>
      <c r="W189" s="543">
        <f t="shared" ref="W189" si="796">T189-V189</f>
        <v>33</v>
      </c>
      <c r="X189" s="972" t="s">
        <v>562</v>
      </c>
      <c r="Y189" s="972" t="s">
        <v>554</v>
      </c>
      <c r="Z189" s="972" t="s">
        <v>29</v>
      </c>
      <c r="AA189" s="972">
        <v>2023</v>
      </c>
      <c r="AB189" s="162" t="s">
        <v>30</v>
      </c>
      <c r="AC189" s="973">
        <v>12</v>
      </c>
      <c r="AD189" s="974">
        <f t="shared" ref="AD189" si="797">T189/AC189</f>
        <v>4</v>
      </c>
      <c r="AE189" s="975">
        <v>23.45</v>
      </c>
      <c r="AF189" s="976">
        <f t="shared" ref="AF189" si="798">AD189*AE189</f>
        <v>93.8</v>
      </c>
      <c r="AG189" s="1030" t="s">
        <v>128</v>
      </c>
      <c r="AH189" s="1007">
        <f t="shared" ref="AH189" si="799">AF189</f>
        <v>93.8</v>
      </c>
      <c r="AI189" s="978">
        <f t="shared" ref="AI189" si="800">AD189</f>
        <v>4</v>
      </c>
      <c r="AJ189" s="982">
        <f t="shared" ref="AJ189" si="801">T189</f>
        <v>48</v>
      </c>
      <c r="AK189" s="1107">
        <f>SUM(AH179:AH189)</f>
        <v>1020.0749999999998</v>
      </c>
      <c r="AL189" s="1067">
        <v>1000</v>
      </c>
      <c r="AM189" s="1073">
        <v>45740</v>
      </c>
    </row>
    <row r="190" spans="1:39">
      <c r="A190" s="999">
        <v>45740</v>
      </c>
      <c r="B190" s="164" t="s">
        <v>641</v>
      </c>
      <c r="C190" s="164" t="s">
        <v>625</v>
      </c>
      <c r="D190" s="162" t="s">
        <v>626</v>
      </c>
      <c r="E190" s="969" t="s">
        <v>283</v>
      </c>
      <c r="F190" s="1000">
        <v>16863</v>
      </c>
      <c r="G190" s="1000"/>
      <c r="H190" s="1000">
        <v>16896</v>
      </c>
      <c r="I190" s="1000"/>
      <c r="J190" s="971">
        <f t="shared" ref="J190" si="802">H190-F190</f>
        <v>33</v>
      </c>
      <c r="K190" s="1000">
        <v>16896</v>
      </c>
      <c r="L190" s="541">
        <f t="shared" si="326"/>
        <v>0</v>
      </c>
      <c r="M190" s="1000">
        <v>16916</v>
      </c>
      <c r="N190" s="1000"/>
      <c r="O190" s="541">
        <f t="shared" si="327"/>
        <v>20</v>
      </c>
      <c r="P190" s="541">
        <f t="shared" si="328"/>
        <v>20</v>
      </c>
      <c r="Q190" s="1000">
        <v>16934</v>
      </c>
      <c r="R190" s="1000"/>
      <c r="S190" s="971">
        <f t="shared" ref="S190" si="803">Q190-M190</f>
        <v>18</v>
      </c>
      <c r="T190" s="542">
        <f t="shared" si="330"/>
        <v>71</v>
      </c>
      <c r="U190" s="542"/>
      <c r="V190" s="541">
        <f t="shared" ref="V190" si="804">P190</f>
        <v>20</v>
      </c>
      <c r="W190" s="543">
        <f t="shared" ref="W190" si="805">T190-V190</f>
        <v>51</v>
      </c>
      <c r="X190" s="972" t="s">
        <v>562</v>
      </c>
      <c r="Y190" s="972" t="s">
        <v>554</v>
      </c>
      <c r="Z190" s="972" t="s">
        <v>29</v>
      </c>
      <c r="AA190" s="972">
        <v>2023</v>
      </c>
      <c r="AB190" s="162" t="s">
        <v>30</v>
      </c>
      <c r="AC190" s="973">
        <v>12</v>
      </c>
      <c r="AD190" s="974">
        <f t="shared" ref="AD190" si="806">T190/AC190</f>
        <v>5.916666666666667</v>
      </c>
      <c r="AE190" s="975">
        <v>23.45</v>
      </c>
      <c r="AF190" s="976">
        <f t="shared" ref="AF190" si="807">AD190*AE190</f>
        <v>138.74583333333334</v>
      </c>
      <c r="AG190" s="1030" t="s">
        <v>128</v>
      </c>
      <c r="AH190" s="1007">
        <f t="shared" ref="AH190" si="808">AF190</f>
        <v>138.74583333333334</v>
      </c>
      <c r="AI190" s="978">
        <f t="shared" ref="AI190" si="809">AD190</f>
        <v>5.916666666666667</v>
      </c>
      <c r="AJ190" s="982">
        <f t="shared" ref="AJ190" si="810">T190</f>
        <v>71</v>
      </c>
      <c r="AK190" s="989"/>
      <c r="AL190" s="985"/>
      <c r="AM190" s="986"/>
    </row>
    <row r="191" spans="1:39">
      <c r="A191" s="999">
        <v>45741</v>
      </c>
      <c r="B191" s="164" t="s">
        <v>641</v>
      </c>
      <c r="C191" s="164" t="s">
        <v>625</v>
      </c>
      <c r="D191" s="162" t="s">
        <v>627</v>
      </c>
      <c r="E191" s="969" t="s">
        <v>282</v>
      </c>
      <c r="F191" s="1000">
        <v>16934</v>
      </c>
      <c r="G191" s="1000"/>
      <c r="H191" s="1000">
        <v>16955</v>
      </c>
      <c r="I191" s="1000"/>
      <c r="J191" s="971">
        <f t="shared" ref="J191" si="811">H191-F191</f>
        <v>21</v>
      </c>
      <c r="K191" s="1000">
        <v>16955</v>
      </c>
      <c r="L191" s="541">
        <f t="shared" si="326"/>
        <v>0</v>
      </c>
      <c r="M191" s="1000">
        <v>16973</v>
      </c>
      <c r="N191" s="1000"/>
      <c r="O191" s="541">
        <f t="shared" si="327"/>
        <v>18</v>
      </c>
      <c r="P191" s="541">
        <f t="shared" si="328"/>
        <v>18</v>
      </c>
      <c r="Q191" s="1000">
        <v>16973</v>
      </c>
      <c r="R191" s="1000"/>
      <c r="S191" s="971">
        <f t="shared" ref="S191" si="812">Q191-M191</f>
        <v>0</v>
      </c>
      <c r="T191" s="542">
        <f t="shared" si="330"/>
        <v>39</v>
      </c>
      <c r="U191" s="542"/>
      <c r="V191" s="541">
        <f t="shared" ref="V191" si="813">P191</f>
        <v>18</v>
      </c>
      <c r="W191" s="543">
        <f t="shared" ref="W191" si="814">T191-V191</f>
        <v>21</v>
      </c>
      <c r="X191" s="972" t="s">
        <v>562</v>
      </c>
      <c r="Y191" s="972" t="s">
        <v>554</v>
      </c>
      <c r="Z191" s="972" t="s">
        <v>29</v>
      </c>
      <c r="AA191" s="972">
        <v>2023</v>
      </c>
      <c r="AB191" s="162" t="s">
        <v>30</v>
      </c>
      <c r="AC191" s="973">
        <v>12</v>
      </c>
      <c r="AD191" s="974">
        <f t="shared" ref="AD191" si="815">T191/AC191</f>
        <v>3.25</v>
      </c>
      <c r="AE191" s="975">
        <v>23.45</v>
      </c>
      <c r="AF191" s="976">
        <f t="shared" ref="AF191" si="816">AD191*AE191</f>
        <v>76.212499999999991</v>
      </c>
      <c r="AG191" s="1030" t="s">
        <v>128</v>
      </c>
      <c r="AH191" s="1007">
        <f t="shared" ref="AH191" si="817">AF191</f>
        <v>76.212499999999991</v>
      </c>
      <c r="AI191" s="978">
        <f t="shared" ref="AI191" si="818">AD191</f>
        <v>3.25</v>
      </c>
      <c r="AJ191" s="982">
        <f t="shared" ref="AJ191" si="819">T191</f>
        <v>39</v>
      </c>
      <c r="AK191" s="989"/>
      <c r="AL191" s="985"/>
      <c r="AM191" s="991"/>
    </row>
    <row r="192" spans="1:39">
      <c r="A192" s="999">
        <v>45741</v>
      </c>
      <c r="B192" s="164" t="s">
        <v>641</v>
      </c>
      <c r="C192" s="164" t="s">
        <v>208</v>
      </c>
      <c r="D192" s="162" t="s">
        <v>434</v>
      </c>
      <c r="E192" s="969" t="s">
        <v>282</v>
      </c>
      <c r="F192" s="1000">
        <v>16973</v>
      </c>
      <c r="G192" s="1000"/>
      <c r="H192" s="1000">
        <v>16973</v>
      </c>
      <c r="I192" s="1000"/>
      <c r="J192" s="971">
        <f t="shared" ref="J192" si="820">H192-F192</f>
        <v>0</v>
      </c>
      <c r="K192" s="1000">
        <v>16973</v>
      </c>
      <c r="L192" s="541">
        <f t="shared" si="326"/>
        <v>0</v>
      </c>
      <c r="M192" s="1000">
        <v>17004</v>
      </c>
      <c r="N192" s="1000"/>
      <c r="O192" s="541">
        <f t="shared" si="327"/>
        <v>31</v>
      </c>
      <c r="P192" s="541">
        <f t="shared" si="328"/>
        <v>31</v>
      </c>
      <c r="Q192" s="1000">
        <v>17042</v>
      </c>
      <c r="R192" s="1000"/>
      <c r="S192" s="971">
        <f t="shared" ref="S192" si="821">Q192-M192</f>
        <v>38</v>
      </c>
      <c r="T192" s="542">
        <f t="shared" si="330"/>
        <v>69</v>
      </c>
      <c r="U192" s="542"/>
      <c r="V192" s="541">
        <f t="shared" ref="V192" si="822">P192</f>
        <v>31</v>
      </c>
      <c r="W192" s="543">
        <f t="shared" ref="W192" si="823">T192-V192</f>
        <v>38</v>
      </c>
      <c r="X192" s="972" t="s">
        <v>562</v>
      </c>
      <c r="Y192" s="972" t="s">
        <v>554</v>
      </c>
      <c r="Z192" s="972" t="s">
        <v>29</v>
      </c>
      <c r="AA192" s="972">
        <v>2023</v>
      </c>
      <c r="AB192" s="162" t="s">
        <v>30</v>
      </c>
      <c r="AC192" s="973">
        <v>12</v>
      </c>
      <c r="AD192" s="974">
        <f t="shared" ref="AD192" si="824">T192/AC192</f>
        <v>5.75</v>
      </c>
      <c r="AE192" s="975">
        <v>23.45</v>
      </c>
      <c r="AF192" s="976">
        <f t="shared" ref="AF192" si="825">AD192*AE192</f>
        <v>134.83750000000001</v>
      </c>
      <c r="AG192" s="1030" t="s">
        <v>128</v>
      </c>
      <c r="AH192" s="1007">
        <f t="shared" ref="AH192" si="826">AF192</f>
        <v>134.83750000000001</v>
      </c>
      <c r="AI192" s="978">
        <f t="shared" ref="AI192" si="827">AD192</f>
        <v>5.75</v>
      </c>
      <c r="AJ192" s="982">
        <f t="shared" ref="AJ192" si="828">T192</f>
        <v>69</v>
      </c>
      <c r="AK192" s="987"/>
      <c r="AL192" s="988"/>
    </row>
    <row r="193" spans="1:39">
      <c r="A193" s="999">
        <v>45741</v>
      </c>
      <c r="B193" s="164" t="s">
        <v>641</v>
      </c>
      <c r="C193" s="164" t="s">
        <v>625</v>
      </c>
      <c r="D193" s="162" t="s">
        <v>626</v>
      </c>
      <c r="E193" s="969" t="s">
        <v>283</v>
      </c>
      <c r="F193" s="1000">
        <v>17042</v>
      </c>
      <c r="G193" s="1000"/>
      <c r="H193" s="1000">
        <v>17062</v>
      </c>
      <c r="I193" s="1000"/>
      <c r="J193" s="971">
        <f t="shared" ref="J193" si="829">H193-F193</f>
        <v>20</v>
      </c>
      <c r="K193" s="1000">
        <v>17062</v>
      </c>
      <c r="L193" s="541">
        <f t="shared" si="326"/>
        <v>0</v>
      </c>
      <c r="M193" s="1000">
        <v>17079</v>
      </c>
      <c r="N193" s="1000"/>
      <c r="O193" s="541">
        <f t="shared" si="327"/>
        <v>17</v>
      </c>
      <c r="P193" s="541">
        <f t="shared" si="328"/>
        <v>17</v>
      </c>
      <c r="Q193" s="1000">
        <v>17089</v>
      </c>
      <c r="R193" s="1000"/>
      <c r="S193" s="971">
        <f t="shared" ref="S193" si="830">Q193-M193</f>
        <v>10</v>
      </c>
      <c r="T193" s="542">
        <f t="shared" si="330"/>
        <v>47</v>
      </c>
      <c r="U193" s="542"/>
      <c r="V193" s="541">
        <f t="shared" ref="V193" si="831">P193</f>
        <v>17</v>
      </c>
      <c r="W193" s="543">
        <f t="shared" ref="W193" si="832">T193-V193</f>
        <v>30</v>
      </c>
      <c r="X193" s="972" t="s">
        <v>562</v>
      </c>
      <c r="Y193" s="972" t="s">
        <v>554</v>
      </c>
      <c r="Z193" s="972" t="s">
        <v>29</v>
      </c>
      <c r="AA193" s="972">
        <v>2023</v>
      </c>
      <c r="AB193" s="162" t="s">
        <v>30</v>
      </c>
      <c r="AC193" s="973">
        <v>12</v>
      </c>
      <c r="AD193" s="974">
        <f t="shared" ref="AD193" si="833">T193/AC193</f>
        <v>3.9166666666666665</v>
      </c>
      <c r="AE193" s="975">
        <v>23.45</v>
      </c>
      <c r="AF193" s="976">
        <f t="shared" ref="AF193" si="834">AD193*AE193</f>
        <v>91.845833333333331</v>
      </c>
      <c r="AG193" s="1030" t="s">
        <v>128</v>
      </c>
      <c r="AH193" s="1007">
        <f t="shared" ref="AH193" si="835">AF193</f>
        <v>91.845833333333331</v>
      </c>
      <c r="AI193" s="978">
        <f t="shared" ref="AI193" si="836">AD193</f>
        <v>3.9166666666666665</v>
      </c>
      <c r="AJ193" s="982">
        <f t="shared" ref="AJ193" si="837">T193</f>
        <v>47</v>
      </c>
      <c r="AK193" s="987"/>
      <c r="AL193" s="988"/>
    </row>
    <row r="194" spans="1:39">
      <c r="A194" s="999">
        <v>45742</v>
      </c>
      <c r="B194" s="164" t="s">
        <v>641</v>
      </c>
      <c r="C194" s="164" t="s">
        <v>625</v>
      </c>
      <c r="D194" s="162" t="s">
        <v>627</v>
      </c>
      <c r="E194" s="969" t="s">
        <v>282</v>
      </c>
      <c r="F194" s="1000">
        <v>17089</v>
      </c>
      <c r="G194" s="1000"/>
      <c r="H194" s="1000">
        <v>17096</v>
      </c>
      <c r="I194" s="1000"/>
      <c r="J194" s="971">
        <f t="shared" ref="J194" si="838">H194-F194</f>
        <v>7</v>
      </c>
      <c r="K194" s="1000">
        <v>17096</v>
      </c>
      <c r="L194" s="541">
        <f t="shared" si="326"/>
        <v>0</v>
      </c>
      <c r="M194" s="1000">
        <v>17115</v>
      </c>
      <c r="N194" s="1000"/>
      <c r="O194" s="541">
        <f t="shared" si="327"/>
        <v>19</v>
      </c>
      <c r="P194" s="541">
        <f t="shared" si="328"/>
        <v>19</v>
      </c>
      <c r="Q194" s="1000">
        <v>17117</v>
      </c>
      <c r="R194" s="1000"/>
      <c r="S194" s="971">
        <f t="shared" ref="S194" si="839">Q194-M194</f>
        <v>2</v>
      </c>
      <c r="T194" s="542">
        <f t="shared" si="330"/>
        <v>28</v>
      </c>
      <c r="U194" s="542"/>
      <c r="V194" s="541">
        <f t="shared" ref="V194" si="840">P194</f>
        <v>19</v>
      </c>
      <c r="W194" s="543">
        <f t="shared" ref="W194" si="841">T194-V194</f>
        <v>9</v>
      </c>
      <c r="X194" s="972" t="s">
        <v>562</v>
      </c>
      <c r="Y194" s="972" t="s">
        <v>554</v>
      </c>
      <c r="Z194" s="972" t="s">
        <v>29</v>
      </c>
      <c r="AA194" s="972">
        <v>2023</v>
      </c>
      <c r="AB194" s="162" t="s">
        <v>30</v>
      </c>
      <c r="AC194" s="973">
        <v>12</v>
      </c>
      <c r="AD194" s="974">
        <f t="shared" ref="AD194" si="842">T194/AC194</f>
        <v>2.3333333333333335</v>
      </c>
      <c r="AE194" s="975">
        <v>23.45</v>
      </c>
      <c r="AF194" s="976">
        <f t="shared" ref="AF194" si="843">AD194*AE194</f>
        <v>54.716666666666669</v>
      </c>
      <c r="AG194" s="1030" t="s">
        <v>128</v>
      </c>
      <c r="AH194" s="1007">
        <f t="shared" ref="AH194" si="844">AF194</f>
        <v>54.716666666666669</v>
      </c>
      <c r="AI194" s="978">
        <f t="shared" ref="AI194" si="845">AD194</f>
        <v>2.3333333333333335</v>
      </c>
      <c r="AJ194" s="982">
        <f t="shared" ref="AJ194" si="846">T194</f>
        <v>28</v>
      </c>
      <c r="AK194" s="987"/>
      <c r="AL194" s="988"/>
    </row>
    <row r="195" spans="1:39">
      <c r="A195" s="999">
        <v>45742</v>
      </c>
      <c r="B195" s="164" t="s">
        <v>641</v>
      </c>
      <c r="C195" s="164" t="s">
        <v>208</v>
      </c>
      <c r="D195" s="162" t="s">
        <v>434</v>
      </c>
      <c r="E195" s="969" t="s">
        <v>282</v>
      </c>
      <c r="F195" s="1000">
        <v>17117</v>
      </c>
      <c r="G195" s="1000"/>
      <c r="H195" s="1000">
        <v>17117</v>
      </c>
      <c r="I195" s="1000"/>
      <c r="J195" s="971">
        <f t="shared" ref="J195" si="847">H195-F195</f>
        <v>0</v>
      </c>
      <c r="K195" s="1000">
        <v>17131</v>
      </c>
      <c r="L195" s="541">
        <f t="shared" si="326"/>
        <v>14</v>
      </c>
      <c r="M195" s="1000">
        <v>17151</v>
      </c>
      <c r="N195" s="1000"/>
      <c r="O195" s="541">
        <f t="shared" si="327"/>
        <v>20</v>
      </c>
      <c r="P195" s="541">
        <f t="shared" si="328"/>
        <v>34</v>
      </c>
      <c r="Q195" s="1000">
        <v>17171</v>
      </c>
      <c r="R195" s="1000"/>
      <c r="S195" s="971">
        <f t="shared" ref="S195" si="848">Q195-M195</f>
        <v>20</v>
      </c>
      <c r="T195" s="542">
        <f t="shared" si="330"/>
        <v>54</v>
      </c>
      <c r="U195" s="542"/>
      <c r="V195" s="541">
        <f t="shared" ref="V195" si="849">P195</f>
        <v>34</v>
      </c>
      <c r="W195" s="543">
        <f t="shared" ref="W195" si="850">T195-V195</f>
        <v>20</v>
      </c>
      <c r="X195" s="972" t="s">
        <v>562</v>
      </c>
      <c r="Y195" s="972" t="s">
        <v>554</v>
      </c>
      <c r="Z195" s="972" t="s">
        <v>29</v>
      </c>
      <c r="AA195" s="972">
        <v>2023</v>
      </c>
      <c r="AB195" s="162" t="s">
        <v>30</v>
      </c>
      <c r="AC195" s="973">
        <v>12</v>
      </c>
      <c r="AD195" s="974">
        <f t="shared" ref="AD195" si="851">T195/AC195</f>
        <v>4.5</v>
      </c>
      <c r="AE195" s="975">
        <v>23.45</v>
      </c>
      <c r="AF195" s="976">
        <f t="shared" ref="AF195" si="852">AD195*AE195</f>
        <v>105.52499999999999</v>
      </c>
      <c r="AG195" s="1030" t="s">
        <v>128</v>
      </c>
      <c r="AH195" s="1007">
        <f t="shared" ref="AH195" si="853">AF195</f>
        <v>105.52499999999999</v>
      </c>
      <c r="AI195" s="978">
        <f t="shared" ref="AI195" si="854">AD195</f>
        <v>4.5</v>
      </c>
      <c r="AJ195" s="982">
        <f t="shared" ref="AJ195" si="855">T195</f>
        <v>54</v>
      </c>
      <c r="AK195" s="989"/>
      <c r="AL195" s="985"/>
      <c r="AM195" s="986"/>
    </row>
    <row r="196" spans="1:39">
      <c r="A196" s="999">
        <v>45742</v>
      </c>
      <c r="B196" s="164" t="s">
        <v>590</v>
      </c>
      <c r="C196" s="164" t="s">
        <v>625</v>
      </c>
      <c r="D196" s="162" t="s">
        <v>626</v>
      </c>
      <c r="E196" s="969" t="s">
        <v>283</v>
      </c>
      <c r="F196" s="1000">
        <v>17171</v>
      </c>
      <c r="G196" s="1000"/>
      <c r="H196" s="1000">
        <v>17191</v>
      </c>
      <c r="I196" s="1000"/>
      <c r="J196" s="971">
        <f t="shared" ref="J196" si="856">H196-F196</f>
        <v>20</v>
      </c>
      <c r="K196" s="1000">
        <v>17191</v>
      </c>
      <c r="L196" s="541">
        <f t="shared" si="326"/>
        <v>0</v>
      </c>
      <c r="M196" s="1000">
        <v>17209</v>
      </c>
      <c r="N196" s="1000"/>
      <c r="O196" s="541">
        <f t="shared" si="327"/>
        <v>18</v>
      </c>
      <c r="P196" s="541">
        <f t="shared" si="328"/>
        <v>18</v>
      </c>
      <c r="Q196" s="1000">
        <v>17216</v>
      </c>
      <c r="R196" s="1000"/>
      <c r="S196" s="971">
        <f t="shared" ref="S196" si="857">Q196-M196</f>
        <v>7</v>
      </c>
      <c r="T196" s="542">
        <f t="shared" si="330"/>
        <v>45</v>
      </c>
      <c r="U196" s="542"/>
      <c r="V196" s="541">
        <f t="shared" ref="V196" si="858">P196</f>
        <v>18</v>
      </c>
      <c r="W196" s="543">
        <f t="shared" ref="W196" si="859">T196-V196</f>
        <v>27</v>
      </c>
      <c r="X196" s="972" t="s">
        <v>562</v>
      </c>
      <c r="Y196" s="972" t="s">
        <v>554</v>
      </c>
      <c r="Z196" s="972" t="s">
        <v>29</v>
      </c>
      <c r="AA196" s="972">
        <v>2023</v>
      </c>
      <c r="AB196" s="162" t="s">
        <v>30</v>
      </c>
      <c r="AC196" s="973">
        <v>12</v>
      </c>
      <c r="AD196" s="974">
        <f t="shared" ref="AD196" si="860">T196/AC196</f>
        <v>3.75</v>
      </c>
      <c r="AE196" s="975">
        <v>23.45</v>
      </c>
      <c r="AF196" s="976">
        <f t="shared" ref="AF196" si="861">AD196*AE196</f>
        <v>87.9375</v>
      </c>
      <c r="AG196" s="1030" t="s">
        <v>128</v>
      </c>
      <c r="AH196" s="1007">
        <f t="shared" ref="AH196" si="862">AF196</f>
        <v>87.9375</v>
      </c>
      <c r="AI196" s="978">
        <f t="shared" ref="AI196" si="863">AD196</f>
        <v>3.75</v>
      </c>
      <c r="AJ196" s="982">
        <f t="shared" ref="AJ196" si="864">T196</f>
        <v>45</v>
      </c>
      <c r="AK196" s="1132" t="s">
        <v>439</v>
      </c>
      <c r="AL196" s="1088" t="s">
        <v>440</v>
      </c>
      <c r="AM196" s="1086" t="s">
        <v>2</v>
      </c>
    </row>
    <row r="197" spans="1:39">
      <c r="A197" s="999">
        <v>45743</v>
      </c>
      <c r="B197" s="164" t="s">
        <v>590</v>
      </c>
      <c r="C197" s="164" t="s">
        <v>625</v>
      </c>
      <c r="D197" s="162" t="s">
        <v>627</v>
      </c>
      <c r="E197" s="969" t="s">
        <v>282</v>
      </c>
      <c r="F197" s="1000">
        <v>17216</v>
      </c>
      <c r="G197" s="1000"/>
      <c r="H197" s="1000">
        <v>17227</v>
      </c>
      <c r="I197" s="1000"/>
      <c r="J197" s="971">
        <f t="shared" ref="J197" si="865">H197-F197</f>
        <v>11</v>
      </c>
      <c r="K197" s="1000">
        <v>17227</v>
      </c>
      <c r="L197" s="541">
        <f t="shared" si="326"/>
        <v>0</v>
      </c>
      <c r="M197" s="1000">
        <v>17243</v>
      </c>
      <c r="N197" s="1000"/>
      <c r="O197" s="541">
        <f t="shared" si="327"/>
        <v>16</v>
      </c>
      <c r="P197" s="541">
        <f t="shared" si="328"/>
        <v>16</v>
      </c>
      <c r="Q197" s="1000">
        <v>17265</v>
      </c>
      <c r="R197" s="1000"/>
      <c r="S197" s="971">
        <f t="shared" ref="S197" si="866">Q197-M197</f>
        <v>22</v>
      </c>
      <c r="T197" s="542">
        <f t="shared" si="330"/>
        <v>49</v>
      </c>
      <c r="U197" s="542"/>
      <c r="V197" s="541">
        <f t="shared" ref="V197" si="867">P197</f>
        <v>16</v>
      </c>
      <c r="W197" s="543">
        <f t="shared" ref="W197" si="868">T197-V197</f>
        <v>33</v>
      </c>
      <c r="X197" s="972" t="s">
        <v>562</v>
      </c>
      <c r="Y197" s="972" t="s">
        <v>554</v>
      </c>
      <c r="Z197" s="972" t="s">
        <v>29</v>
      </c>
      <c r="AA197" s="972">
        <v>2023</v>
      </c>
      <c r="AB197" s="162" t="s">
        <v>30</v>
      </c>
      <c r="AC197" s="973">
        <v>12</v>
      </c>
      <c r="AD197" s="974">
        <f t="shared" ref="AD197" si="869">T197/AC197</f>
        <v>4.083333333333333</v>
      </c>
      <c r="AE197" s="975">
        <v>23.45</v>
      </c>
      <c r="AF197" s="976">
        <f t="shared" ref="AF197" si="870">AD197*AE197</f>
        <v>95.754166666666663</v>
      </c>
      <c r="AG197" s="1030" t="s">
        <v>128</v>
      </c>
      <c r="AH197" s="1007">
        <f t="shared" ref="AH197" si="871">AF197</f>
        <v>95.754166666666663</v>
      </c>
      <c r="AI197" s="978">
        <f t="shared" ref="AI197" si="872">AD197</f>
        <v>4.083333333333333</v>
      </c>
      <c r="AJ197" s="982">
        <f t="shared" ref="AJ197" si="873">T197</f>
        <v>49</v>
      </c>
      <c r="AK197" s="1107">
        <f>SUM(AH190:AH197)</f>
        <v>785.57500000000005</v>
      </c>
      <c r="AL197" s="1067">
        <v>800</v>
      </c>
      <c r="AM197" s="1073">
        <v>45743</v>
      </c>
    </row>
    <row r="198" spans="1:39">
      <c r="A198" s="999">
        <v>45743</v>
      </c>
      <c r="B198" s="164" t="s">
        <v>590</v>
      </c>
      <c r="C198" s="164" t="s">
        <v>625</v>
      </c>
      <c r="D198" s="162" t="s">
        <v>626</v>
      </c>
      <c r="E198" s="969" t="s">
        <v>283</v>
      </c>
      <c r="F198" s="1000">
        <v>17265</v>
      </c>
      <c r="G198" s="1000"/>
      <c r="H198" s="1000">
        <v>17286</v>
      </c>
      <c r="I198" s="1000"/>
      <c r="J198" s="971">
        <f t="shared" ref="J198" si="874">H198-F198</f>
        <v>21</v>
      </c>
      <c r="K198" s="1000">
        <v>17286</v>
      </c>
      <c r="L198" s="541">
        <f t="shared" si="326"/>
        <v>0</v>
      </c>
      <c r="M198" s="1000">
        <v>17303</v>
      </c>
      <c r="N198" s="1000"/>
      <c r="O198" s="541">
        <f t="shared" si="327"/>
        <v>17</v>
      </c>
      <c r="P198" s="541">
        <f t="shared" si="328"/>
        <v>17</v>
      </c>
      <c r="Q198" s="1000">
        <v>17322</v>
      </c>
      <c r="R198" s="1000"/>
      <c r="S198" s="971">
        <f t="shared" ref="S198" si="875">Q198-M198</f>
        <v>19</v>
      </c>
      <c r="T198" s="542">
        <f t="shared" si="330"/>
        <v>57</v>
      </c>
      <c r="U198" s="542"/>
      <c r="V198" s="541">
        <f t="shared" ref="V198" si="876">P198</f>
        <v>17</v>
      </c>
      <c r="W198" s="543">
        <f t="shared" ref="W198" si="877">T198-V198</f>
        <v>40</v>
      </c>
      <c r="X198" s="972" t="s">
        <v>562</v>
      </c>
      <c r="Y198" s="972" t="s">
        <v>554</v>
      </c>
      <c r="Z198" s="972" t="s">
        <v>29</v>
      </c>
      <c r="AA198" s="972">
        <v>2023</v>
      </c>
      <c r="AB198" s="162" t="s">
        <v>30</v>
      </c>
      <c r="AC198" s="973">
        <v>12</v>
      </c>
      <c r="AD198" s="974">
        <f t="shared" ref="AD198" si="878">T198/AC198</f>
        <v>4.75</v>
      </c>
      <c r="AE198" s="975">
        <v>23.45</v>
      </c>
      <c r="AF198" s="976">
        <f t="shared" ref="AF198" si="879">AD198*AE198</f>
        <v>111.3875</v>
      </c>
      <c r="AG198" s="1030" t="s">
        <v>128</v>
      </c>
      <c r="AH198" s="1007">
        <f t="shared" ref="AH198" si="880">AF198</f>
        <v>111.3875</v>
      </c>
      <c r="AI198" s="978">
        <f t="shared" ref="AI198" si="881">AD198</f>
        <v>4.75</v>
      </c>
      <c r="AJ198" s="982">
        <f t="shared" ref="AJ198" si="882">T198</f>
        <v>57</v>
      </c>
      <c r="AK198" s="987"/>
      <c r="AL198" s="988"/>
    </row>
    <row r="199" spans="1:39">
      <c r="A199" s="999">
        <v>45744</v>
      </c>
      <c r="B199" s="164" t="s">
        <v>590</v>
      </c>
      <c r="C199" s="164" t="s">
        <v>625</v>
      </c>
      <c r="D199" s="162" t="s">
        <v>627</v>
      </c>
      <c r="E199" s="969" t="s">
        <v>282</v>
      </c>
      <c r="F199" s="1000">
        <v>17322</v>
      </c>
      <c r="G199" s="1000"/>
      <c r="H199" s="1000">
        <v>17333</v>
      </c>
      <c r="I199" s="1000"/>
      <c r="J199" s="971">
        <f t="shared" ref="J199" si="883">H199-F199</f>
        <v>11</v>
      </c>
      <c r="K199" s="1000">
        <v>17333</v>
      </c>
      <c r="L199" s="541">
        <f t="shared" si="326"/>
        <v>0</v>
      </c>
      <c r="M199" s="1000">
        <v>17349</v>
      </c>
      <c r="N199" s="1000"/>
      <c r="O199" s="541">
        <f t="shared" si="327"/>
        <v>16</v>
      </c>
      <c r="P199" s="541">
        <f t="shared" si="328"/>
        <v>16</v>
      </c>
      <c r="Q199" s="1000">
        <v>17371</v>
      </c>
      <c r="R199" s="1000"/>
      <c r="S199" s="971">
        <f t="shared" ref="S199" si="884">Q199-M199</f>
        <v>22</v>
      </c>
      <c r="T199" s="542">
        <f t="shared" si="330"/>
        <v>49</v>
      </c>
      <c r="U199" s="542"/>
      <c r="V199" s="541">
        <f t="shared" ref="V199" si="885">P199</f>
        <v>16</v>
      </c>
      <c r="W199" s="543">
        <f t="shared" ref="W199" si="886">T199-V199</f>
        <v>33</v>
      </c>
      <c r="X199" s="972" t="s">
        <v>562</v>
      </c>
      <c r="Y199" s="972" t="s">
        <v>554</v>
      </c>
      <c r="Z199" s="972" t="s">
        <v>29</v>
      </c>
      <c r="AA199" s="972">
        <v>2023</v>
      </c>
      <c r="AB199" s="162" t="s">
        <v>30</v>
      </c>
      <c r="AC199" s="973">
        <v>12</v>
      </c>
      <c r="AD199" s="974">
        <f t="shared" ref="AD199" si="887">T199/AC199</f>
        <v>4.083333333333333</v>
      </c>
      <c r="AE199" s="975">
        <v>23.45</v>
      </c>
      <c r="AF199" s="976">
        <f t="shared" ref="AF199" si="888">AD199*AE199</f>
        <v>95.754166666666663</v>
      </c>
      <c r="AG199" s="1030" t="s">
        <v>128</v>
      </c>
      <c r="AH199" s="1007">
        <f t="shared" ref="AH199" si="889">AF199</f>
        <v>95.754166666666663</v>
      </c>
      <c r="AI199" s="978">
        <f t="shared" ref="AI199" si="890">AD199</f>
        <v>4.083333333333333</v>
      </c>
      <c r="AJ199" s="982">
        <f t="shared" ref="AJ199" si="891">T199</f>
        <v>49</v>
      </c>
      <c r="AK199" s="987"/>
      <c r="AL199" s="988"/>
    </row>
    <row r="200" spans="1:39">
      <c r="A200" s="999">
        <v>45744</v>
      </c>
      <c r="B200" s="164" t="s">
        <v>590</v>
      </c>
      <c r="C200" s="164" t="s">
        <v>111</v>
      </c>
      <c r="D200" s="162" t="s">
        <v>455</v>
      </c>
      <c r="E200" s="969" t="s">
        <v>283</v>
      </c>
      <c r="F200" s="1000">
        <v>17371</v>
      </c>
      <c r="G200" s="1000"/>
      <c r="H200" s="1000">
        <v>17385</v>
      </c>
      <c r="I200" s="1000"/>
      <c r="J200" s="971">
        <f t="shared" ref="J200" si="892">H200-F200</f>
        <v>14</v>
      </c>
      <c r="K200" s="1000">
        <v>17385</v>
      </c>
      <c r="L200" s="541">
        <f t="shared" si="326"/>
        <v>0</v>
      </c>
      <c r="M200" s="1000">
        <v>17394</v>
      </c>
      <c r="N200" s="1000"/>
      <c r="O200" s="541">
        <f t="shared" si="327"/>
        <v>9</v>
      </c>
      <c r="P200" s="541">
        <f t="shared" si="328"/>
        <v>9</v>
      </c>
      <c r="Q200" s="1000">
        <v>17394</v>
      </c>
      <c r="R200" s="1000"/>
      <c r="S200" s="971">
        <f t="shared" ref="S200" si="893">Q200-M200</f>
        <v>0</v>
      </c>
      <c r="T200" s="542">
        <f t="shared" si="330"/>
        <v>23</v>
      </c>
      <c r="U200" s="542"/>
      <c r="V200" s="541">
        <f t="shared" ref="V200" si="894">P200</f>
        <v>9</v>
      </c>
      <c r="W200" s="543">
        <f t="shared" ref="W200" si="895">T200-V200</f>
        <v>14</v>
      </c>
      <c r="X200" s="972" t="s">
        <v>562</v>
      </c>
      <c r="Y200" s="972" t="s">
        <v>554</v>
      </c>
      <c r="Z200" s="972" t="s">
        <v>29</v>
      </c>
      <c r="AA200" s="972">
        <v>2023</v>
      </c>
      <c r="AB200" s="162" t="s">
        <v>30</v>
      </c>
      <c r="AC200" s="973">
        <v>12</v>
      </c>
      <c r="AD200" s="974">
        <f t="shared" ref="AD200" si="896">T200/AC200</f>
        <v>1.9166666666666667</v>
      </c>
      <c r="AE200" s="975">
        <v>23.45</v>
      </c>
      <c r="AF200" s="976">
        <f t="shared" ref="AF200" si="897">AD200*AE200</f>
        <v>44.945833333333333</v>
      </c>
      <c r="AG200" s="1030" t="s">
        <v>128</v>
      </c>
      <c r="AH200" s="1007">
        <f t="shared" ref="AH200" si="898">AF200</f>
        <v>44.945833333333333</v>
      </c>
      <c r="AI200" s="978">
        <f t="shared" ref="AI200" si="899">AD200</f>
        <v>1.9166666666666667</v>
      </c>
      <c r="AJ200" s="982">
        <f t="shared" ref="AJ200" si="900">T200</f>
        <v>23</v>
      </c>
      <c r="AK200" s="989"/>
      <c r="AL200" s="985"/>
      <c r="AM200" s="986"/>
    </row>
    <row r="201" spans="1:39">
      <c r="A201" s="999">
        <v>45744</v>
      </c>
      <c r="B201" s="164" t="s">
        <v>590</v>
      </c>
      <c r="C201" s="164" t="s">
        <v>625</v>
      </c>
      <c r="D201" s="162" t="s">
        <v>643</v>
      </c>
      <c r="E201" s="969" t="s">
        <v>283</v>
      </c>
      <c r="F201" s="1000">
        <v>17394</v>
      </c>
      <c r="G201" s="1000"/>
      <c r="H201" s="1000">
        <v>17399</v>
      </c>
      <c r="I201" s="1000"/>
      <c r="J201" s="971">
        <f t="shared" ref="J201" si="901">H201-F201</f>
        <v>5</v>
      </c>
      <c r="K201" s="1000">
        <v>17399</v>
      </c>
      <c r="L201" s="541">
        <f t="shared" ref="L201:L264" si="902">K201-H201</f>
        <v>0</v>
      </c>
      <c r="M201" s="1000">
        <v>17416</v>
      </c>
      <c r="N201" s="1000"/>
      <c r="O201" s="541">
        <f t="shared" ref="O201:O253" si="903">M201-K201</f>
        <v>17</v>
      </c>
      <c r="P201" s="541">
        <f t="shared" ref="P201:P253" si="904">M201-H201</f>
        <v>17</v>
      </c>
      <c r="Q201" s="1000">
        <v>17424</v>
      </c>
      <c r="R201" s="1000"/>
      <c r="S201" s="971">
        <f t="shared" ref="S201" si="905">Q201-M201</f>
        <v>8</v>
      </c>
      <c r="T201" s="542">
        <f t="shared" ref="T201:T253" si="906">Q201-F201</f>
        <v>30</v>
      </c>
      <c r="U201" s="542"/>
      <c r="V201" s="541">
        <f t="shared" ref="V201" si="907">P201</f>
        <v>17</v>
      </c>
      <c r="W201" s="543">
        <f t="shared" ref="W201" si="908">T201-V201</f>
        <v>13</v>
      </c>
      <c r="X201" s="972" t="s">
        <v>562</v>
      </c>
      <c r="Y201" s="972" t="s">
        <v>554</v>
      </c>
      <c r="Z201" s="972" t="s">
        <v>29</v>
      </c>
      <c r="AA201" s="972">
        <v>2023</v>
      </c>
      <c r="AB201" s="162" t="s">
        <v>30</v>
      </c>
      <c r="AC201" s="973">
        <v>12</v>
      </c>
      <c r="AD201" s="974">
        <f t="shared" ref="AD201" si="909">T201/AC201</f>
        <v>2.5</v>
      </c>
      <c r="AE201" s="975">
        <v>23.45</v>
      </c>
      <c r="AF201" s="976">
        <f t="shared" ref="AF201" si="910">AD201*AE201</f>
        <v>58.625</v>
      </c>
      <c r="AG201" s="1030" t="s">
        <v>128</v>
      </c>
      <c r="AH201" s="1007">
        <f t="shared" ref="AH201" si="911">AF201</f>
        <v>58.625</v>
      </c>
      <c r="AI201" s="978">
        <f t="shared" ref="AI201" si="912">AD201</f>
        <v>2.5</v>
      </c>
      <c r="AJ201" s="982">
        <f t="shared" ref="AJ201" si="913">T201</f>
        <v>30</v>
      </c>
      <c r="AK201" s="989"/>
      <c r="AL201" s="985"/>
      <c r="AM201" s="991"/>
    </row>
    <row r="202" spans="1:39">
      <c r="A202" s="999">
        <v>45745</v>
      </c>
      <c r="B202" s="164" t="s">
        <v>590</v>
      </c>
      <c r="C202" s="164" t="s">
        <v>625</v>
      </c>
      <c r="D202" s="162" t="s">
        <v>627</v>
      </c>
      <c r="E202" s="969" t="s">
        <v>282</v>
      </c>
      <c r="F202" s="1000">
        <v>17424</v>
      </c>
      <c r="G202" s="1000"/>
      <c r="H202" s="1000">
        <v>17435</v>
      </c>
      <c r="I202" s="1000"/>
      <c r="J202" s="971">
        <f t="shared" ref="J202" si="914">H202-F202</f>
        <v>11</v>
      </c>
      <c r="K202" s="1000">
        <v>17435</v>
      </c>
      <c r="L202" s="541">
        <f t="shared" si="902"/>
        <v>0</v>
      </c>
      <c r="M202" s="1000">
        <v>17451</v>
      </c>
      <c r="N202" s="1000"/>
      <c r="O202" s="541">
        <f t="shared" si="903"/>
        <v>16</v>
      </c>
      <c r="P202" s="541">
        <f t="shared" si="904"/>
        <v>16</v>
      </c>
      <c r="Q202" s="1000">
        <v>17484</v>
      </c>
      <c r="R202" s="1000"/>
      <c r="S202" s="971">
        <f t="shared" ref="S202" si="915">Q202-M202</f>
        <v>33</v>
      </c>
      <c r="T202" s="542">
        <f t="shared" si="906"/>
        <v>60</v>
      </c>
      <c r="U202" s="542"/>
      <c r="V202" s="541">
        <f t="shared" ref="V202" si="916">P202</f>
        <v>16</v>
      </c>
      <c r="W202" s="543">
        <f t="shared" ref="W202" si="917">T202-V202</f>
        <v>44</v>
      </c>
      <c r="X202" s="972" t="s">
        <v>562</v>
      </c>
      <c r="Y202" s="972" t="s">
        <v>554</v>
      </c>
      <c r="Z202" s="972" t="s">
        <v>29</v>
      </c>
      <c r="AA202" s="972">
        <v>2023</v>
      </c>
      <c r="AB202" s="162" t="s">
        <v>30</v>
      </c>
      <c r="AC202" s="973">
        <v>12</v>
      </c>
      <c r="AD202" s="974">
        <f t="shared" ref="AD202" si="918">T202/AC202</f>
        <v>5</v>
      </c>
      <c r="AE202" s="975">
        <v>23.45</v>
      </c>
      <c r="AF202" s="976">
        <f t="shared" ref="AF202" si="919">AD202*AE202</f>
        <v>117.25</v>
      </c>
      <c r="AG202" s="1030" t="s">
        <v>128</v>
      </c>
      <c r="AH202" s="1007">
        <f t="shared" ref="AH202" si="920">AF202</f>
        <v>117.25</v>
      </c>
      <c r="AI202" s="978">
        <f t="shared" ref="AI202" si="921">AD202</f>
        <v>5</v>
      </c>
      <c r="AJ202" s="982">
        <f t="shared" ref="AJ202" si="922">T202</f>
        <v>60</v>
      </c>
      <c r="AK202" s="987"/>
      <c r="AL202" s="988"/>
    </row>
    <row r="203" spans="1:39">
      <c r="A203" s="999">
        <v>45745</v>
      </c>
      <c r="B203" s="164" t="s">
        <v>590</v>
      </c>
      <c r="C203" s="164" t="s">
        <v>625</v>
      </c>
      <c r="D203" s="162" t="s">
        <v>626</v>
      </c>
      <c r="E203" s="969" t="s">
        <v>283</v>
      </c>
      <c r="F203" s="1000">
        <v>17484</v>
      </c>
      <c r="G203" s="1000"/>
      <c r="H203" s="1000">
        <v>17504</v>
      </c>
      <c r="I203" s="1000"/>
      <c r="J203" s="971">
        <f t="shared" ref="J203" si="923">H203-F203</f>
        <v>20</v>
      </c>
      <c r="K203" s="1000">
        <v>17504</v>
      </c>
      <c r="L203" s="541">
        <f t="shared" si="902"/>
        <v>0</v>
      </c>
      <c r="M203" s="1000">
        <v>17521</v>
      </c>
      <c r="N203" s="1000"/>
      <c r="O203" s="541">
        <f t="shared" si="903"/>
        <v>17</v>
      </c>
      <c r="P203" s="541">
        <f t="shared" si="904"/>
        <v>17</v>
      </c>
      <c r="Q203" s="1000">
        <v>17529</v>
      </c>
      <c r="R203" s="1000"/>
      <c r="S203" s="971">
        <f t="shared" ref="S203" si="924">Q203-M203</f>
        <v>8</v>
      </c>
      <c r="T203" s="542">
        <f t="shared" si="906"/>
        <v>45</v>
      </c>
      <c r="U203" s="542"/>
      <c r="V203" s="541">
        <f t="shared" ref="V203" si="925">P203</f>
        <v>17</v>
      </c>
      <c r="W203" s="543">
        <f t="shared" ref="W203" si="926">T203-V203</f>
        <v>28</v>
      </c>
      <c r="X203" s="972" t="s">
        <v>562</v>
      </c>
      <c r="Y203" s="972" t="s">
        <v>554</v>
      </c>
      <c r="Z203" s="972" t="s">
        <v>29</v>
      </c>
      <c r="AA203" s="972">
        <v>2023</v>
      </c>
      <c r="AB203" s="162" t="s">
        <v>30</v>
      </c>
      <c r="AC203" s="973">
        <v>12</v>
      </c>
      <c r="AD203" s="974">
        <f t="shared" ref="AD203" si="927">T203/AC203</f>
        <v>3.75</v>
      </c>
      <c r="AE203" s="975">
        <v>23.45</v>
      </c>
      <c r="AF203" s="976">
        <f t="shared" ref="AF203" si="928">AD203*AE203</f>
        <v>87.9375</v>
      </c>
      <c r="AG203" s="1030" t="s">
        <v>128</v>
      </c>
      <c r="AH203" s="1007">
        <f t="shared" ref="AH203" si="929">AF203</f>
        <v>87.9375</v>
      </c>
      <c r="AI203" s="978">
        <f t="shared" ref="AI203" si="930">AD203</f>
        <v>3.75</v>
      </c>
      <c r="AJ203" s="982">
        <f t="shared" ref="AJ203" si="931">T203</f>
        <v>45</v>
      </c>
      <c r="AK203" s="989"/>
      <c r="AL203" s="985"/>
      <c r="AM203" s="986"/>
    </row>
    <row r="204" spans="1:39">
      <c r="A204" s="999">
        <v>45747</v>
      </c>
      <c r="B204" s="164" t="s">
        <v>590</v>
      </c>
      <c r="C204" s="164" t="s">
        <v>625</v>
      </c>
      <c r="D204" s="162" t="s">
        <v>627</v>
      </c>
      <c r="E204" s="969" t="s">
        <v>282</v>
      </c>
      <c r="F204" s="1000">
        <v>17529</v>
      </c>
      <c r="G204" s="1000"/>
      <c r="H204" s="1000">
        <v>17540</v>
      </c>
      <c r="I204" s="1000"/>
      <c r="J204" s="971">
        <f t="shared" ref="J204" si="932">H204-F204</f>
        <v>11</v>
      </c>
      <c r="K204" s="1000">
        <v>17540</v>
      </c>
      <c r="L204" s="541">
        <f t="shared" si="902"/>
        <v>0</v>
      </c>
      <c r="M204" s="1000">
        <v>17556</v>
      </c>
      <c r="N204" s="1000"/>
      <c r="O204" s="541">
        <f t="shared" si="903"/>
        <v>16</v>
      </c>
      <c r="P204" s="541">
        <f t="shared" si="904"/>
        <v>16</v>
      </c>
      <c r="Q204" s="1000">
        <v>17577</v>
      </c>
      <c r="R204" s="1000"/>
      <c r="S204" s="971">
        <f t="shared" ref="S204" si="933">Q204-M204</f>
        <v>21</v>
      </c>
      <c r="T204" s="542">
        <f t="shared" si="906"/>
        <v>48</v>
      </c>
      <c r="U204" s="542"/>
      <c r="V204" s="541">
        <f t="shared" ref="V204" si="934">P204</f>
        <v>16</v>
      </c>
      <c r="W204" s="543">
        <f t="shared" ref="W204" si="935">T204-V204</f>
        <v>32</v>
      </c>
      <c r="X204" s="972" t="s">
        <v>562</v>
      </c>
      <c r="Y204" s="972" t="s">
        <v>554</v>
      </c>
      <c r="Z204" s="972" t="s">
        <v>29</v>
      </c>
      <c r="AA204" s="972">
        <v>2023</v>
      </c>
      <c r="AB204" s="162" t="s">
        <v>30</v>
      </c>
      <c r="AC204" s="973">
        <v>12</v>
      </c>
      <c r="AD204" s="974">
        <f t="shared" ref="AD204" si="936">T204/AC204</f>
        <v>4</v>
      </c>
      <c r="AE204" s="975">
        <v>23.45</v>
      </c>
      <c r="AF204" s="976">
        <f t="shared" ref="AF204" si="937">AD204*AE204</f>
        <v>93.8</v>
      </c>
      <c r="AG204" s="1030" t="s">
        <v>128</v>
      </c>
      <c r="AH204" s="1007">
        <f t="shared" ref="AH204" si="938">AF204</f>
        <v>93.8</v>
      </c>
      <c r="AI204" s="978">
        <f t="shared" ref="AI204" si="939">AD204</f>
        <v>4</v>
      </c>
      <c r="AJ204" s="982">
        <f t="shared" ref="AJ204" si="940">T204</f>
        <v>48</v>
      </c>
      <c r="AK204" s="989"/>
      <c r="AL204" s="985"/>
      <c r="AM204" s="991"/>
    </row>
    <row r="205" spans="1:39">
      <c r="A205" s="999">
        <v>45747</v>
      </c>
      <c r="B205" s="164" t="s">
        <v>590</v>
      </c>
      <c r="C205" s="164" t="s">
        <v>625</v>
      </c>
      <c r="D205" s="162" t="s">
        <v>626</v>
      </c>
      <c r="E205" s="969" t="s">
        <v>283</v>
      </c>
      <c r="F205" s="1000">
        <v>17577</v>
      </c>
      <c r="G205" s="1000"/>
      <c r="H205" s="1000">
        <v>17598</v>
      </c>
      <c r="I205" s="1000"/>
      <c r="J205" s="971">
        <f t="shared" ref="J205" si="941">H205-F205</f>
        <v>21</v>
      </c>
      <c r="K205" s="1000">
        <v>17598</v>
      </c>
      <c r="L205" s="541">
        <f t="shared" si="902"/>
        <v>0</v>
      </c>
      <c r="M205" s="1000">
        <v>17615</v>
      </c>
      <c r="N205" s="1000"/>
      <c r="O205" s="541">
        <f t="shared" si="903"/>
        <v>17</v>
      </c>
      <c r="P205" s="541">
        <f t="shared" si="904"/>
        <v>17</v>
      </c>
      <c r="Q205" s="1000">
        <v>17625</v>
      </c>
      <c r="R205" s="1000"/>
      <c r="S205" s="971">
        <f t="shared" ref="S205" si="942">Q205-M205</f>
        <v>10</v>
      </c>
      <c r="T205" s="542">
        <f t="shared" si="906"/>
        <v>48</v>
      </c>
      <c r="U205" s="542"/>
      <c r="V205" s="541">
        <f t="shared" ref="V205" si="943">P205</f>
        <v>17</v>
      </c>
      <c r="W205" s="543">
        <f t="shared" ref="W205" si="944">T205-V205</f>
        <v>31</v>
      </c>
      <c r="X205" s="972" t="s">
        <v>562</v>
      </c>
      <c r="Y205" s="972" t="s">
        <v>554</v>
      </c>
      <c r="Z205" s="972" t="s">
        <v>29</v>
      </c>
      <c r="AA205" s="972">
        <v>2023</v>
      </c>
      <c r="AB205" s="162" t="s">
        <v>30</v>
      </c>
      <c r="AC205" s="973">
        <v>12</v>
      </c>
      <c r="AD205" s="974">
        <f t="shared" ref="AD205" si="945">T205/AC205</f>
        <v>4</v>
      </c>
      <c r="AE205" s="975">
        <v>23.45</v>
      </c>
      <c r="AF205" s="976">
        <f t="shared" ref="AF205" si="946">AD205*AE205</f>
        <v>93.8</v>
      </c>
      <c r="AG205" s="1030" t="s">
        <v>128</v>
      </c>
      <c r="AH205" s="1007">
        <f t="shared" ref="AH205" si="947">AF205</f>
        <v>93.8</v>
      </c>
      <c r="AI205" s="978">
        <f t="shared" ref="AI205" si="948">AD205</f>
        <v>4</v>
      </c>
      <c r="AJ205" s="982">
        <f t="shared" ref="AJ205" si="949">T205</f>
        <v>48</v>
      </c>
      <c r="AK205" s="1132" t="s">
        <v>439</v>
      </c>
      <c r="AL205" s="1088" t="s">
        <v>440</v>
      </c>
      <c r="AM205" s="1086" t="s">
        <v>2</v>
      </c>
    </row>
    <row r="206" spans="1:39">
      <c r="A206" s="999">
        <v>45748</v>
      </c>
      <c r="B206" s="164" t="s">
        <v>590</v>
      </c>
      <c r="C206" s="164" t="s">
        <v>625</v>
      </c>
      <c r="D206" s="162" t="s">
        <v>627</v>
      </c>
      <c r="E206" s="969" t="s">
        <v>282</v>
      </c>
      <c r="F206" s="1000">
        <v>17625</v>
      </c>
      <c r="G206" s="1000"/>
      <c r="H206" s="1000">
        <v>17636</v>
      </c>
      <c r="I206" s="1000"/>
      <c r="J206" s="971">
        <f t="shared" ref="J206" si="950">H206-F206</f>
        <v>11</v>
      </c>
      <c r="K206" s="1000">
        <v>17636</v>
      </c>
      <c r="L206" s="541">
        <f t="shared" si="902"/>
        <v>0</v>
      </c>
      <c r="M206" s="1000">
        <v>17652</v>
      </c>
      <c r="N206" s="1000"/>
      <c r="O206" s="541">
        <f t="shared" si="903"/>
        <v>16</v>
      </c>
      <c r="P206" s="541">
        <f t="shared" si="904"/>
        <v>16</v>
      </c>
      <c r="Q206" s="1000">
        <v>17674</v>
      </c>
      <c r="R206" s="1000"/>
      <c r="S206" s="971">
        <f t="shared" ref="S206" si="951">Q206-M206</f>
        <v>22</v>
      </c>
      <c r="T206" s="542">
        <f t="shared" si="906"/>
        <v>49</v>
      </c>
      <c r="U206" s="542"/>
      <c r="V206" s="541">
        <f t="shared" ref="V206" si="952">P206</f>
        <v>16</v>
      </c>
      <c r="W206" s="543">
        <f t="shared" ref="W206" si="953">T206-V206</f>
        <v>33</v>
      </c>
      <c r="X206" s="972" t="s">
        <v>562</v>
      </c>
      <c r="Y206" s="972" t="s">
        <v>554</v>
      </c>
      <c r="Z206" s="972" t="s">
        <v>29</v>
      </c>
      <c r="AA206" s="972">
        <v>2023</v>
      </c>
      <c r="AB206" s="162" t="s">
        <v>30</v>
      </c>
      <c r="AC206" s="973">
        <v>12</v>
      </c>
      <c r="AD206" s="974">
        <f t="shared" ref="AD206" si="954">T206/AC206</f>
        <v>4.083333333333333</v>
      </c>
      <c r="AE206" s="975">
        <v>23.45</v>
      </c>
      <c r="AF206" s="976">
        <f t="shared" ref="AF206" si="955">AD206*AE206</f>
        <v>95.754166666666663</v>
      </c>
      <c r="AG206" s="1030" t="s">
        <v>128</v>
      </c>
      <c r="AH206" s="1007">
        <f t="shared" ref="AH206" si="956">AF206</f>
        <v>95.754166666666663</v>
      </c>
      <c r="AI206" s="978">
        <f t="shared" ref="AI206" si="957">AD206</f>
        <v>4.083333333333333</v>
      </c>
      <c r="AJ206" s="982">
        <f t="shared" ref="AJ206" si="958">T206</f>
        <v>49</v>
      </c>
      <c r="AK206" s="1107">
        <f>SUM(AH198:AH206)</f>
        <v>799.25416666666661</v>
      </c>
      <c r="AL206" s="1067">
        <v>800</v>
      </c>
      <c r="AM206" s="1073">
        <v>45748</v>
      </c>
    </row>
    <row r="207" spans="1:39">
      <c r="A207" s="999">
        <v>45748</v>
      </c>
      <c r="B207" s="164" t="s">
        <v>590</v>
      </c>
      <c r="C207" s="164" t="s">
        <v>625</v>
      </c>
      <c r="D207" s="162" t="s">
        <v>626</v>
      </c>
      <c r="E207" s="969" t="s">
        <v>283</v>
      </c>
      <c r="F207" s="1000">
        <v>17674</v>
      </c>
      <c r="G207" s="1000"/>
      <c r="H207" s="1000">
        <v>17695</v>
      </c>
      <c r="I207" s="1000"/>
      <c r="J207" s="971">
        <f t="shared" ref="J207" si="959">H207-F207</f>
        <v>21</v>
      </c>
      <c r="K207" s="1000">
        <v>17695</v>
      </c>
      <c r="L207" s="541">
        <f t="shared" si="902"/>
        <v>0</v>
      </c>
      <c r="M207" s="1000">
        <v>17712</v>
      </c>
      <c r="N207" s="1000"/>
      <c r="O207" s="541">
        <f t="shared" si="903"/>
        <v>17</v>
      </c>
      <c r="P207" s="541">
        <f t="shared" si="904"/>
        <v>17</v>
      </c>
      <c r="Q207" s="1000">
        <v>17719</v>
      </c>
      <c r="R207" s="1000"/>
      <c r="S207" s="971">
        <f t="shared" ref="S207" si="960">Q207-M207</f>
        <v>7</v>
      </c>
      <c r="T207" s="542">
        <f t="shared" si="906"/>
        <v>45</v>
      </c>
      <c r="U207" s="542"/>
      <c r="V207" s="541">
        <f t="shared" ref="V207" si="961">P207</f>
        <v>17</v>
      </c>
      <c r="W207" s="543">
        <f t="shared" ref="W207" si="962">T207-V207</f>
        <v>28</v>
      </c>
      <c r="X207" s="972" t="s">
        <v>562</v>
      </c>
      <c r="Y207" s="972" t="s">
        <v>554</v>
      </c>
      <c r="Z207" s="972" t="s">
        <v>29</v>
      </c>
      <c r="AA207" s="972">
        <v>2023</v>
      </c>
      <c r="AB207" s="162" t="s">
        <v>30</v>
      </c>
      <c r="AC207" s="973">
        <v>12</v>
      </c>
      <c r="AD207" s="974">
        <f t="shared" ref="AD207" si="963">T207/AC207</f>
        <v>3.75</v>
      </c>
      <c r="AE207" s="975">
        <v>23.45</v>
      </c>
      <c r="AF207" s="976">
        <f t="shared" ref="AF207" si="964">AD207*AE207</f>
        <v>87.9375</v>
      </c>
      <c r="AG207" s="1030" t="s">
        <v>128</v>
      </c>
      <c r="AH207" s="1007">
        <f t="shared" ref="AH207" si="965">AF207</f>
        <v>87.9375</v>
      </c>
      <c r="AI207" s="978">
        <f t="shared" ref="AI207" si="966">AD207</f>
        <v>3.75</v>
      </c>
      <c r="AJ207" s="982">
        <f t="shared" ref="AJ207" si="967">T207</f>
        <v>45</v>
      </c>
      <c r="AK207" s="989"/>
      <c r="AL207" s="985"/>
      <c r="AM207" s="991"/>
    </row>
    <row r="208" spans="1:39">
      <c r="A208" s="999">
        <v>45749</v>
      </c>
      <c r="B208" s="164" t="s">
        <v>590</v>
      </c>
      <c r="C208" s="164" t="s">
        <v>625</v>
      </c>
      <c r="D208" s="162" t="s">
        <v>627</v>
      </c>
      <c r="E208" s="969" t="s">
        <v>282</v>
      </c>
      <c r="F208" s="1000">
        <v>17719</v>
      </c>
      <c r="G208" s="1000"/>
      <c r="H208" s="1000">
        <v>17731</v>
      </c>
      <c r="I208" s="1000"/>
      <c r="J208" s="971">
        <f t="shared" ref="J208" si="968">H208-F208</f>
        <v>12</v>
      </c>
      <c r="K208" s="1000">
        <v>17731</v>
      </c>
      <c r="L208" s="541">
        <f t="shared" si="902"/>
        <v>0</v>
      </c>
      <c r="M208" s="1000">
        <v>17747</v>
      </c>
      <c r="N208" s="1000"/>
      <c r="O208" s="541">
        <f t="shared" si="903"/>
        <v>16</v>
      </c>
      <c r="P208" s="541">
        <f t="shared" si="904"/>
        <v>16</v>
      </c>
      <c r="Q208" s="1000">
        <v>17769</v>
      </c>
      <c r="R208" s="1000"/>
      <c r="S208" s="971">
        <f t="shared" ref="S208" si="969">Q208-M208</f>
        <v>22</v>
      </c>
      <c r="T208" s="542">
        <f t="shared" si="906"/>
        <v>50</v>
      </c>
      <c r="U208" s="542"/>
      <c r="V208" s="541">
        <f t="shared" ref="V208" si="970">P208</f>
        <v>16</v>
      </c>
      <c r="W208" s="543">
        <f t="shared" ref="W208" si="971">T208-V208</f>
        <v>34</v>
      </c>
      <c r="X208" s="972" t="s">
        <v>562</v>
      </c>
      <c r="Y208" s="972" t="s">
        <v>554</v>
      </c>
      <c r="Z208" s="972" t="s">
        <v>29</v>
      </c>
      <c r="AA208" s="972">
        <v>2023</v>
      </c>
      <c r="AB208" s="162" t="s">
        <v>30</v>
      </c>
      <c r="AC208" s="973">
        <v>12</v>
      </c>
      <c r="AD208" s="974">
        <f t="shared" ref="AD208" si="972">T208/AC208</f>
        <v>4.166666666666667</v>
      </c>
      <c r="AE208" s="975">
        <v>23.45</v>
      </c>
      <c r="AF208" s="976">
        <f t="shared" ref="AF208" si="973">AD208*AE208</f>
        <v>97.708333333333343</v>
      </c>
      <c r="AG208" s="1030" t="s">
        <v>128</v>
      </c>
      <c r="AH208" s="1007">
        <f t="shared" ref="AH208" si="974">AF208</f>
        <v>97.708333333333343</v>
      </c>
      <c r="AI208" s="978">
        <f t="shared" ref="AI208" si="975">AD208</f>
        <v>4.166666666666667</v>
      </c>
      <c r="AJ208" s="982">
        <f t="shared" ref="AJ208" si="976">T208</f>
        <v>50</v>
      </c>
      <c r="AK208" s="987"/>
      <c r="AL208" s="988"/>
    </row>
    <row r="209" spans="1:39">
      <c r="A209" s="999">
        <v>45749</v>
      </c>
      <c r="B209" s="164" t="s">
        <v>590</v>
      </c>
      <c r="C209" s="164" t="s">
        <v>625</v>
      </c>
      <c r="D209" s="162" t="s">
        <v>626</v>
      </c>
      <c r="E209" s="969" t="s">
        <v>283</v>
      </c>
      <c r="F209" s="1000">
        <v>17769</v>
      </c>
      <c r="G209" s="1000"/>
      <c r="H209" s="1000">
        <v>17791</v>
      </c>
      <c r="I209" s="1000"/>
      <c r="J209" s="971">
        <f t="shared" ref="J209" si="977">H209-F209</f>
        <v>22</v>
      </c>
      <c r="K209" s="1000">
        <v>17791</v>
      </c>
      <c r="L209" s="541">
        <f t="shared" si="902"/>
        <v>0</v>
      </c>
      <c r="M209" s="1000">
        <v>17808</v>
      </c>
      <c r="N209" s="1000"/>
      <c r="O209" s="541">
        <f t="shared" si="903"/>
        <v>17</v>
      </c>
      <c r="P209" s="541">
        <f t="shared" si="904"/>
        <v>17</v>
      </c>
      <c r="Q209" s="1000">
        <v>17818</v>
      </c>
      <c r="R209" s="1000"/>
      <c r="S209" s="971">
        <f t="shared" ref="S209" si="978">Q209-M209</f>
        <v>10</v>
      </c>
      <c r="T209" s="542">
        <f t="shared" si="906"/>
        <v>49</v>
      </c>
      <c r="U209" s="542"/>
      <c r="V209" s="541">
        <f t="shared" ref="V209" si="979">P209</f>
        <v>17</v>
      </c>
      <c r="W209" s="543">
        <f t="shared" ref="W209" si="980">T209-V209</f>
        <v>32</v>
      </c>
      <c r="X209" s="972" t="s">
        <v>562</v>
      </c>
      <c r="Y209" s="972" t="s">
        <v>554</v>
      </c>
      <c r="Z209" s="972" t="s">
        <v>29</v>
      </c>
      <c r="AA209" s="972">
        <v>2023</v>
      </c>
      <c r="AB209" s="162" t="s">
        <v>30</v>
      </c>
      <c r="AC209" s="973">
        <v>12</v>
      </c>
      <c r="AD209" s="974">
        <f t="shared" ref="AD209" si="981">T209/AC209</f>
        <v>4.083333333333333</v>
      </c>
      <c r="AE209" s="975">
        <v>23.45</v>
      </c>
      <c r="AF209" s="976">
        <f t="shared" ref="AF209" si="982">AD209*AE209</f>
        <v>95.754166666666663</v>
      </c>
      <c r="AG209" s="1030" t="s">
        <v>128</v>
      </c>
      <c r="AH209" s="1007">
        <f t="shared" ref="AH209" si="983">AF209</f>
        <v>95.754166666666663</v>
      </c>
      <c r="AI209" s="978">
        <f t="shared" ref="AI209" si="984">AD209</f>
        <v>4.083333333333333</v>
      </c>
      <c r="AJ209" s="982">
        <f t="shared" ref="AJ209" si="985">T209</f>
        <v>49</v>
      </c>
      <c r="AK209" s="987"/>
      <c r="AL209" s="988"/>
    </row>
    <row r="210" spans="1:39">
      <c r="A210" s="999">
        <v>45750</v>
      </c>
      <c r="B210" s="164" t="s">
        <v>590</v>
      </c>
      <c r="C210" s="164" t="s">
        <v>625</v>
      </c>
      <c r="D210" s="162" t="s">
        <v>627</v>
      </c>
      <c r="E210" s="969" t="s">
        <v>282</v>
      </c>
      <c r="F210" s="1000">
        <v>17818</v>
      </c>
      <c r="G210" s="1000"/>
      <c r="H210" s="1000">
        <v>17829</v>
      </c>
      <c r="I210" s="1000"/>
      <c r="J210" s="971">
        <f t="shared" ref="J210" si="986">H210-F210</f>
        <v>11</v>
      </c>
      <c r="K210" s="1000">
        <v>17829</v>
      </c>
      <c r="L210" s="541">
        <f t="shared" si="902"/>
        <v>0</v>
      </c>
      <c r="M210" s="1000">
        <v>17845</v>
      </c>
      <c r="N210" s="1000"/>
      <c r="O210" s="541">
        <f t="shared" si="903"/>
        <v>16</v>
      </c>
      <c r="P210" s="541">
        <f t="shared" si="904"/>
        <v>16</v>
      </c>
      <c r="Q210" s="1000">
        <v>17867</v>
      </c>
      <c r="R210" s="1000"/>
      <c r="S210" s="971">
        <f t="shared" ref="S210" si="987">Q210-M210</f>
        <v>22</v>
      </c>
      <c r="T210" s="542">
        <f t="shared" si="906"/>
        <v>49</v>
      </c>
      <c r="U210" s="542"/>
      <c r="V210" s="541">
        <f t="shared" ref="V210" si="988">P210</f>
        <v>16</v>
      </c>
      <c r="W210" s="543">
        <f t="shared" ref="W210" si="989">T210-V210</f>
        <v>33</v>
      </c>
      <c r="X210" s="972" t="s">
        <v>562</v>
      </c>
      <c r="Y210" s="972" t="s">
        <v>554</v>
      </c>
      <c r="Z210" s="972" t="s">
        <v>29</v>
      </c>
      <c r="AA210" s="972">
        <v>2023</v>
      </c>
      <c r="AB210" s="162" t="s">
        <v>30</v>
      </c>
      <c r="AC210" s="973">
        <v>12</v>
      </c>
      <c r="AD210" s="974">
        <f t="shared" ref="AD210" si="990">T210/AC210</f>
        <v>4.083333333333333</v>
      </c>
      <c r="AE210" s="975">
        <v>23.45</v>
      </c>
      <c r="AF210" s="976">
        <f t="shared" ref="AF210" si="991">AD210*AE210</f>
        <v>95.754166666666663</v>
      </c>
      <c r="AG210" s="1030" t="s">
        <v>128</v>
      </c>
      <c r="AH210" s="1007">
        <f t="shared" ref="AH210" si="992">AF210</f>
        <v>95.754166666666663</v>
      </c>
      <c r="AI210" s="978">
        <f t="shared" ref="AI210" si="993">AD210</f>
        <v>4.083333333333333</v>
      </c>
      <c r="AJ210" s="982">
        <f t="shared" ref="AJ210" si="994">T210</f>
        <v>49</v>
      </c>
      <c r="AK210" s="989"/>
      <c r="AL210" s="985"/>
      <c r="AM210" s="986"/>
    </row>
    <row r="211" spans="1:39">
      <c r="A211" s="999">
        <v>45750</v>
      </c>
      <c r="B211" s="164" t="s">
        <v>590</v>
      </c>
      <c r="C211" s="164" t="s">
        <v>625</v>
      </c>
      <c r="D211" s="162" t="s">
        <v>626</v>
      </c>
      <c r="E211" s="969" t="s">
        <v>283</v>
      </c>
      <c r="F211" s="1000">
        <v>17867</v>
      </c>
      <c r="G211" s="1000"/>
      <c r="H211" s="1000">
        <v>17887</v>
      </c>
      <c r="I211" s="1000"/>
      <c r="J211" s="971">
        <f t="shared" ref="J211" si="995">H211-F211</f>
        <v>20</v>
      </c>
      <c r="K211" s="1000">
        <v>17887</v>
      </c>
      <c r="L211" s="541">
        <f t="shared" si="902"/>
        <v>0</v>
      </c>
      <c r="M211" s="1000">
        <v>17904</v>
      </c>
      <c r="N211" s="1000"/>
      <c r="O211" s="541">
        <f t="shared" si="903"/>
        <v>17</v>
      </c>
      <c r="P211" s="541">
        <f t="shared" si="904"/>
        <v>17</v>
      </c>
      <c r="Q211" s="1000">
        <v>17914</v>
      </c>
      <c r="R211" s="1000"/>
      <c r="S211" s="971">
        <f t="shared" ref="S211" si="996">Q211-M211</f>
        <v>10</v>
      </c>
      <c r="T211" s="542">
        <f t="shared" si="906"/>
        <v>47</v>
      </c>
      <c r="U211" s="542"/>
      <c r="V211" s="541">
        <f t="shared" ref="V211" si="997">P211</f>
        <v>17</v>
      </c>
      <c r="W211" s="543">
        <f t="shared" ref="W211" si="998">T211-V211</f>
        <v>30</v>
      </c>
      <c r="X211" s="972" t="s">
        <v>562</v>
      </c>
      <c r="Y211" s="972" t="s">
        <v>554</v>
      </c>
      <c r="Z211" s="972" t="s">
        <v>29</v>
      </c>
      <c r="AA211" s="972">
        <v>2023</v>
      </c>
      <c r="AB211" s="162" t="s">
        <v>30</v>
      </c>
      <c r="AC211" s="973">
        <v>12</v>
      </c>
      <c r="AD211" s="974">
        <f t="shared" ref="AD211" si="999">T211/AC211</f>
        <v>3.9166666666666665</v>
      </c>
      <c r="AE211" s="975">
        <v>23.45</v>
      </c>
      <c r="AF211" s="976">
        <f t="shared" ref="AF211" si="1000">AD211*AE211</f>
        <v>91.845833333333331</v>
      </c>
      <c r="AG211" s="1030" t="s">
        <v>128</v>
      </c>
      <c r="AH211" s="1007">
        <f t="shared" ref="AH211" si="1001">AF211</f>
        <v>91.845833333333331</v>
      </c>
      <c r="AI211" s="978">
        <f t="shared" ref="AI211" si="1002">AD211</f>
        <v>3.9166666666666665</v>
      </c>
      <c r="AJ211" s="982">
        <f t="shared" ref="AJ211" si="1003">T211</f>
        <v>47</v>
      </c>
      <c r="AK211" s="989"/>
      <c r="AL211" s="985"/>
      <c r="AM211" s="991"/>
    </row>
    <row r="212" spans="1:39">
      <c r="A212" s="999">
        <v>45751</v>
      </c>
      <c r="B212" s="164" t="s">
        <v>590</v>
      </c>
      <c r="C212" s="164" t="s">
        <v>625</v>
      </c>
      <c r="D212" s="162" t="s">
        <v>627</v>
      </c>
      <c r="E212" s="969" t="s">
        <v>282</v>
      </c>
      <c r="F212" s="1000">
        <v>17914</v>
      </c>
      <c r="G212" s="1000"/>
      <c r="H212" s="1000">
        <v>17925</v>
      </c>
      <c r="I212" s="1000"/>
      <c r="J212" s="971">
        <f t="shared" ref="J212" si="1004">H212-F212</f>
        <v>11</v>
      </c>
      <c r="K212" s="1000">
        <v>17925</v>
      </c>
      <c r="L212" s="541">
        <f t="shared" si="902"/>
        <v>0</v>
      </c>
      <c r="M212" s="1000">
        <v>17942</v>
      </c>
      <c r="N212" s="1000"/>
      <c r="O212" s="541">
        <f t="shared" si="903"/>
        <v>17</v>
      </c>
      <c r="P212" s="541">
        <f t="shared" si="904"/>
        <v>17</v>
      </c>
      <c r="Q212" s="1000">
        <v>17963</v>
      </c>
      <c r="R212" s="1000"/>
      <c r="S212" s="971">
        <f t="shared" ref="S212" si="1005">Q212-M212</f>
        <v>21</v>
      </c>
      <c r="T212" s="542">
        <f t="shared" si="906"/>
        <v>49</v>
      </c>
      <c r="U212" s="542"/>
      <c r="V212" s="541">
        <f t="shared" ref="V212" si="1006">P212</f>
        <v>17</v>
      </c>
      <c r="W212" s="543">
        <f t="shared" ref="W212" si="1007">T212-V212</f>
        <v>32</v>
      </c>
      <c r="X212" s="972" t="s">
        <v>562</v>
      </c>
      <c r="Y212" s="972" t="s">
        <v>554</v>
      </c>
      <c r="Z212" s="972" t="s">
        <v>29</v>
      </c>
      <c r="AA212" s="972">
        <v>2023</v>
      </c>
      <c r="AB212" s="162" t="s">
        <v>30</v>
      </c>
      <c r="AC212" s="973">
        <v>12</v>
      </c>
      <c r="AD212" s="974">
        <f t="shared" ref="AD212" si="1008">T212/AC212</f>
        <v>4.083333333333333</v>
      </c>
      <c r="AE212" s="975">
        <v>23.45</v>
      </c>
      <c r="AF212" s="976">
        <f t="shared" ref="AF212" si="1009">AD212*AE212</f>
        <v>95.754166666666663</v>
      </c>
      <c r="AG212" s="1030" t="s">
        <v>128</v>
      </c>
      <c r="AH212" s="1007">
        <f t="shared" ref="AH212" si="1010">AF212</f>
        <v>95.754166666666663</v>
      </c>
      <c r="AI212" s="978">
        <f t="shared" ref="AI212" si="1011">AD212</f>
        <v>4.083333333333333</v>
      </c>
      <c r="AJ212" s="982">
        <f t="shared" ref="AJ212" si="1012">T212</f>
        <v>49</v>
      </c>
      <c r="AK212" s="1132" t="s">
        <v>439</v>
      </c>
      <c r="AL212" s="1088" t="s">
        <v>440</v>
      </c>
      <c r="AM212" s="1086" t="s">
        <v>2</v>
      </c>
    </row>
    <row r="213" spans="1:39">
      <c r="A213" s="999">
        <v>45751</v>
      </c>
      <c r="B213" s="164" t="s">
        <v>590</v>
      </c>
      <c r="C213" s="164" t="s">
        <v>625</v>
      </c>
      <c r="D213" s="162" t="s">
        <v>626</v>
      </c>
      <c r="E213" s="969" t="s">
        <v>283</v>
      </c>
      <c r="F213" s="1000">
        <v>17963</v>
      </c>
      <c r="G213" s="1000"/>
      <c r="H213" s="1000">
        <v>17984</v>
      </c>
      <c r="I213" s="1000"/>
      <c r="J213" s="971">
        <f t="shared" ref="J213" si="1013">H213-F213</f>
        <v>21</v>
      </c>
      <c r="K213" s="1000">
        <v>17984</v>
      </c>
      <c r="L213" s="541">
        <f t="shared" si="902"/>
        <v>0</v>
      </c>
      <c r="M213" s="1000">
        <v>18001</v>
      </c>
      <c r="N213" s="1000"/>
      <c r="O213" s="541">
        <f t="shared" si="903"/>
        <v>17</v>
      </c>
      <c r="P213" s="541">
        <f t="shared" si="904"/>
        <v>17</v>
      </c>
      <c r="Q213" s="1000">
        <v>18011</v>
      </c>
      <c r="R213" s="1000"/>
      <c r="S213" s="971">
        <f t="shared" ref="S213" si="1014">Q213-M213</f>
        <v>10</v>
      </c>
      <c r="T213" s="542">
        <f t="shared" si="906"/>
        <v>48</v>
      </c>
      <c r="U213" s="542"/>
      <c r="V213" s="541">
        <f t="shared" ref="V213" si="1015">P213</f>
        <v>17</v>
      </c>
      <c r="W213" s="543">
        <f t="shared" ref="W213" si="1016">T213-V213</f>
        <v>31</v>
      </c>
      <c r="X213" s="972" t="s">
        <v>562</v>
      </c>
      <c r="Y213" s="972" t="s">
        <v>554</v>
      </c>
      <c r="Z213" s="972" t="s">
        <v>29</v>
      </c>
      <c r="AA213" s="972">
        <v>2023</v>
      </c>
      <c r="AB213" s="162" t="s">
        <v>30</v>
      </c>
      <c r="AC213" s="973">
        <v>12</v>
      </c>
      <c r="AD213" s="974">
        <f t="shared" ref="AD213" si="1017">T213/AC213</f>
        <v>4</v>
      </c>
      <c r="AE213" s="975">
        <v>23.45</v>
      </c>
      <c r="AF213" s="976">
        <f t="shared" ref="AF213" si="1018">AD213*AE213</f>
        <v>93.8</v>
      </c>
      <c r="AG213" s="1030" t="s">
        <v>128</v>
      </c>
      <c r="AH213" s="1007">
        <f t="shared" ref="AH213" si="1019">AF213</f>
        <v>93.8</v>
      </c>
      <c r="AI213" s="978">
        <f t="shared" ref="AI213" si="1020">AD213</f>
        <v>4</v>
      </c>
      <c r="AJ213" s="978">
        <f t="shared" ref="AJ213" si="1021">T213</f>
        <v>48</v>
      </c>
      <c r="AK213" s="1107">
        <f>SUM(AH207:AH213)</f>
        <v>658.55416666666656</v>
      </c>
      <c r="AL213" s="1067">
        <v>800</v>
      </c>
      <c r="AM213" s="1073">
        <v>45751</v>
      </c>
    </row>
    <row r="214" spans="1:39">
      <c r="A214" s="999">
        <v>45752</v>
      </c>
      <c r="B214" s="164" t="s">
        <v>590</v>
      </c>
      <c r="C214" s="164" t="s">
        <v>625</v>
      </c>
      <c r="D214" s="162" t="s">
        <v>627</v>
      </c>
      <c r="E214" s="969" t="s">
        <v>282</v>
      </c>
      <c r="F214" s="1000">
        <v>18011</v>
      </c>
      <c r="G214" s="1000"/>
      <c r="H214" s="1000">
        <v>18022</v>
      </c>
      <c r="I214" s="1000"/>
      <c r="J214" s="971">
        <f t="shared" ref="J214" si="1022">H214-F214</f>
        <v>11</v>
      </c>
      <c r="K214" s="1000">
        <v>18022</v>
      </c>
      <c r="L214" s="541">
        <f t="shared" si="902"/>
        <v>0</v>
      </c>
      <c r="M214" s="1000">
        <v>18039</v>
      </c>
      <c r="N214" s="1000"/>
      <c r="O214" s="541">
        <f t="shared" si="903"/>
        <v>17</v>
      </c>
      <c r="P214" s="541">
        <f t="shared" si="904"/>
        <v>17</v>
      </c>
      <c r="Q214" s="1000">
        <v>18062</v>
      </c>
      <c r="R214" s="1000"/>
      <c r="S214" s="971">
        <f t="shared" ref="S214" si="1023">Q214-M214</f>
        <v>23</v>
      </c>
      <c r="T214" s="542">
        <f t="shared" si="906"/>
        <v>51</v>
      </c>
      <c r="U214" s="542"/>
      <c r="V214" s="541">
        <f t="shared" ref="V214" si="1024">P214</f>
        <v>17</v>
      </c>
      <c r="W214" s="543">
        <f t="shared" ref="W214" si="1025">T214-V214</f>
        <v>34</v>
      </c>
      <c r="X214" s="972" t="s">
        <v>562</v>
      </c>
      <c r="Y214" s="972" t="s">
        <v>554</v>
      </c>
      <c r="Z214" s="972" t="s">
        <v>29</v>
      </c>
      <c r="AA214" s="972">
        <v>2023</v>
      </c>
      <c r="AB214" s="162" t="s">
        <v>30</v>
      </c>
      <c r="AC214" s="973">
        <v>12</v>
      </c>
      <c r="AD214" s="974">
        <f t="shared" ref="AD214" si="1026">T214/AC214</f>
        <v>4.25</v>
      </c>
      <c r="AE214" s="975">
        <v>23.45</v>
      </c>
      <c r="AF214" s="976">
        <f t="shared" ref="AF214" si="1027">AD214*AE214</f>
        <v>99.662499999999994</v>
      </c>
      <c r="AG214" s="1030" t="s">
        <v>128</v>
      </c>
      <c r="AH214" s="1007">
        <f t="shared" ref="AH214" si="1028">AF214</f>
        <v>99.662499999999994</v>
      </c>
      <c r="AI214" s="978">
        <f t="shared" ref="AI214" si="1029">AD214</f>
        <v>4.25</v>
      </c>
      <c r="AJ214" s="978">
        <f t="shared" ref="AJ214" si="1030">T214</f>
        <v>51</v>
      </c>
      <c r="AK214" s="1002"/>
      <c r="AL214" s="1003"/>
    </row>
    <row r="215" spans="1:39">
      <c r="A215" s="999">
        <v>45752</v>
      </c>
      <c r="B215" s="164" t="s">
        <v>590</v>
      </c>
      <c r="C215" s="164" t="s">
        <v>625</v>
      </c>
      <c r="D215" s="162" t="s">
        <v>626</v>
      </c>
      <c r="E215" s="969" t="s">
        <v>283</v>
      </c>
      <c r="F215" s="1000">
        <v>18062</v>
      </c>
      <c r="G215" s="1000"/>
      <c r="H215" s="1000">
        <v>18082</v>
      </c>
      <c r="I215" s="1000"/>
      <c r="J215" s="971">
        <f t="shared" ref="J215" si="1031">H215-F215</f>
        <v>20</v>
      </c>
      <c r="K215" s="1000">
        <v>18082</v>
      </c>
      <c r="L215" s="541">
        <f t="shared" si="902"/>
        <v>0</v>
      </c>
      <c r="M215" s="1000">
        <v>18099</v>
      </c>
      <c r="N215" s="1000"/>
      <c r="O215" s="541">
        <f t="shared" si="903"/>
        <v>17</v>
      </c>
      <c r="P215" s="541">
        <f t="shared" si="904"/>
        <v>17</v>
      </c>
      <c r="Q215" s="1000">
        <v>18107</v>
      </c>
      <c r="R215" s="1000"/>
      <c r="S215" s="971">
        <f t="shared" ref="S215" si="1032">Q215-M215</f>
        <v>8</v>
      </c>
      <c r="T215" s="542">
        <f t="shared" si="906"/>
        <v>45</v>
      </c>
      <c r="U215" s="542"/>
      <c r="V215" s="541">
        <f t="shared" ref="V215" si="1033">P215</f>
        <v>17</v>
      </c>
      <c r="W215" s="543">
        <f t="shared" ref="W215" si="1034">T215-V215</f>
        <v>28</v>
      </c>
      <c r="X215" s="972" t="s">
        <v>562</v>
      </c>
      <c r="Y215" s="972" t="s">
        <v>554</v>
      </c>
      <c r="Z215" s="972" t="s">
        <v>29</v>
      </c>
      <c r="AA215" s="972">
        <v>2023</v>
      </c>
      <c r="AB215" s="162" t="s">
        <v>30</v>
      </c>
      <c r="AC215" s="973">
        <v>12</v>
      </c>
      <c r="AD215" s="974">
        <f t="shared" ref="AD215" si="1035">T215/AC215</f>
        <v>3.75</v>
      </c>
      <c r="AE215" s="975">
        <v>23.45</v>
      </c>
      <c r="AF215" s="976">
        <f t="shared" ref="AF215" si="1036">AD215*AE215</f>
        <v>87.9375</v>
      </c>
      <c r="AG215" s="1030" t="s">
        <v>128</v>
      </c>
      <c r="AH215" s="1007">
        <f t="shared" ref="AH215" si="1037">AF215</f>
        <v>87.9375</v>
      </c>
      <c r="AI215" s="978">
        <f t="shared" ref="AI215" si="1038">AD215</f>
        <v>3.75</v>
      </c>
      <c r="AJ215" s="978">
        <f t="shared" ref="AJ215" si="1039">T215</f>
        <v>45</v>
      </c>
      <c r="AK215" s="1002"/>
      <c r="AL215" s="1003"/>
    </row>
    <row r="216" spans="1:39">
      <c r="A216" s="999">
        <v>45753</v>
      </c>
      <c r="B216" s="164" t="s">
        <v>590</v>
      </c>
      <c r="C216" s="164" t="s">
        <v>625</v>
      </c>
      <c r="D216" s="162" t="s">
        <v>627</v>
      </c>
      <c r="E216" s="969" t="s">
        <v>282</v>
      </c>
      <c r="F216" s="1000">
        <v>18107</v>
      </c>
      <c r="G216" s="1000"/>
      <c r="H216" s="1000">
        <v>18118</v>
      </c>
      <c r="I216" s="1000"/>
      <c r="J216" s="971">
        <f t="shared" ref="J216" si="1040">H216-F216</f>
        <v>11</v>
      </c>
      <c r="K216" s="1000">
        <v>18118</v>
      </c>
      <c r="L216" s="541">
        <f t="shared" si="902"/>
        <v>0</v>
      </c>
      <c r="M216" s="1000">
        <v>18134</v>
      </c>
      <c r="N216" s="1000"/>
      <c r="O216" s="541">
        <f t="shared" si="903"/>
        <v>16</v>
      </c>
      <c r="P216" s="541">
        <f t="shared" si="904"/>
        <v>16</v>
      </c>
      <c r="Q216" s="1000">
        <v>18154</v>
      </c>
      <c r="R216" s="1000"/>
      <c r="S216" s="971">
        <f t="shared" ref="S216" si="1041">Q216-M216</f>
        <v>20</v>
      </c>
      <c r="T216" s="542">
        <f t="shared" si="906"/>
        <v>47</v>
      </c>
      <c r="U216" s="542"/>
      <c r="V216" s="541">
        <f t="shared" ref="V216" si="1042">P216</f>
        <v>16</v>
      </c>
      <c r="W216" s="543">
        <f t="shared" ref="W216" si="1043">T216-V216</f>
        <v>31</v>
      </c>
      <c r="X216" s="972" t="s">
        <v>562</v>
      </c>
      <c r="Y216" s="972" t="s">
        <v>554</v>
      </c>
      <c r="Z216" s="972" t="s">
        <v>29</v>
      </c>
      <c r="AA216" s="972">
        <v>2023</v>
      </c>
      <c r="AB216" s="162" t="s">
        <v>30</v>
      </c>
      <c r="AC216" s="973">
        <v>12</v>
      </c>
      <c r="AD216" s="974">
        <f t="shared" ref="AD216" si="1044">T216/AC216</f>
        <v>3.9166666666666665</v>
      </c>
      <c r="AE216" s="975">
        <v>23.45</v>
      </c>
      <c r="AF216" s="976">
        <f t="shared" ref="AF216" si="1045">AD216*AE216</f>
        <v>91.845833333333331</v>
      </c>
      <c r="AG216" s="1030" t="s">
        <v>128</v>
      </c>
      <c r="AH216" s="1007">
        <f t="shared" ref="AH216" si="1046">AF216</f>
        <v>91.845833333333331</v>
      </c>
      <c r="AI216" s="978">
        <f t="shared" ref="AI216" si="1047">AD216</f>
        <v>3.9166666666666665</v>
      </c>
      <c r="AJ216" s="978">
        <f t="shared" ref="AJ216" si="1048">T216</f>
        <v>47</v>
      </c>
      <c r="AK216" s="1002"/>
      <c r="AL216" s="1003"/>
    </row>
    <row r="217" spans="1:39">
      <c r="A217" s="999">
        <v>45753</v>
      </c>
      <c r="B217" s="164" t="s">
        <v>590</v>
      </c>
      <c r="C217" s="164" t="s">
        <v>625</v>
      </c>
      <c r="D217" s="162" t="s">
        <v>626</v>
      </c>
      <c r="E217" s="969" t="s">
        <v>283</v>
      </c>
      <c r="F217" s="1000">
        <v>18154</v>
      </c>
      <c r="G217" s="1000"/>
      <c r="H217" s="1000">
        <v>18175</v>
      </c>
      <c r="I217" s="1000"/>
      <c r="J217" s="971">
        <f t="shared" ref="J217" si="1049">H217-F217</f>
        <v>21</v>
      </c>
      <c r="K217" s="1000">
        <v>18175</v>
      </c>
      <c r="L217" s="541">
        <f t="shared" si="902"/>
        <v>0</v>
      </c>
      <c r="M217" s="1000">
        <v>18193</v>
      </c>
      <c r="N217" s="1000"/>
      <c r="O217" s="541">
        <f t="shared" si="903"/>
        <v>18</v>
      </c>
      <c r="P217" s="541">
        <f t="shared" si="904"/>
        <v>18</v>
      </c>
      <c r="Q217" s="1000">
        <v>18201</v>
      </c>
      <c r="R217" s="1000"/>
      <c r="S217" s="971">
        <f t="shared" ref="S217" si="1050">Q217-M217</f>
        <v>8</v>
      </c>
      <c r="T217" s="542">
        <f t="shared" si="906"/>
        <v>47</v>
      </c>
      <c r="U217" s="542"/>
      <c r="V217" s="541">
        <f t="shared" ref="V217" si="1051">P217</f>
        <v>18</v>
      </c>
      <c r="W217" s="543">
        <f t="shared" ref="W217" si="1052">T217-V217</f>
        <v>29</v>
      </c>
      <c r="X217" s="972" t="s">
        <v>562</v>
      </c>
      <c r="Y217" s="972" t="s">
        <v>554</v>
      </c>
      <c r="Z217" s="972" t="s">
        <v>29</v>
      </c>
      <c r="AA217" s="972">
        <v>2023</v>
      </c>
      <c r="AB217" s="162" t="s">
        <v>30</v>
      </c>
      <c r="AC217" s="973">
        <v>12</v>
      </c>
      <c r="AD217" s="974">
        <f t="shared" ref="AD217" si="1053">T217/AC217</f>
        <v>3.9166666666666665</v>
      </c>
      <c r="AE217" s="975">
        <v>23.45</v>
      </c>
      <c r="AF217" s="976">
        <f t="shared" ref="AF217" si="1054">AD217*AE217</f>
        <v>91.845833333333331</v>
      </c>
      <c r="AG217" s="1030" t="s">
        <v>128</v>
      </c>
      <c r="AH217" s="1007">
        <f t="shared" ref="AH217" si="1055">AF217</f>
        <v>91.845833333333331</v>
      </c>
      <c r="AI217" s="978">
        <f t="shared" ref="AI217" si="1056">AD217</f>
        <v>3.9166666666666665</v>
      </c>
      <c r="AJ217" s="978">
        <f t="shared" ref="AJ217" si="1057">T217</f>
        <v>47</v>
      </c>
      <c r="AK217" s="1002"/>
      <c r="AL217" s="1003"/>
    </row>
    <row r="218" spans="1:39">
      <c r="A218" s="999">
        <v>45754</v>
      </c>
      <c r="B218" s="164" t="s">
        <v>590</v>
      </c>
      <c r="C218" s="164" t="s">
        <v>625</v>
      </c>
      <c r="D218" s="162" t="s">
        <v>627</v>
      </c>
      <c r="E218" s="969" t="s">
        <v>282</v>
      </c>
      <c r="F218" s="1000">
        <v>18201</v>
      </c>
      <c r="G218" s="1000"/>
      <c r="H218" s="1000">
        <v>18211</v>
      </c>
      <c r="I218" s="1000"/>
      <c r="J218" s="971">
        <f t="shared" ref="J218" si="1058">H218-F218</f>
        <v>10</v>
      </c>
      <c r="K218" s="1000">
        <v>18211</v>
      </c>
      <c r="L218" s="541">
        <f t="shared" si="902"/>
        <v>0</v>
      </c>
      <c r="M218" s="1000">
        <v>18228</v>
      </c>
      <c r="N218" s="1000"/>
      <c r="O218" s="541">
        <f t="shared" si="903"/>
        <v>17</v>
      </c>
      <c r="P218" s="541">
        <f t="shared" si="904"/>
        <v>17</v>
      </c>
      <c r="Q218" s="1000">
        <v>18250</v>
      </c>
      <c r="R218" s="1000"/>
      <c r="S218" s="971">
        <f t="shared" ref="S218" si="1059">Q218-M218</f>
        <v>22</v>
      </c>
      <c r="T218" s="542">
        <f t="shared" si="906"/>
        <v>49</v>
      </c>
      <c r="U218" s="542"/>
      <c r="V218" s="541">
        <f t="shared" ref="V218" si="1060">P218</f>
        <v>17</v>
      </c>
      <c r="W218" s="543">
        <f t="shared" ref="W218" si="1061">T218-V218</f>
        <v>32</v>
      </c>
      <c r="X218" s="972" t="s">
        <v>562</v>
      </c>
      <c r="Y218" s="972" t="s">
        <v>554</v>
      </c>
      <c r="Z218" s="972" t="s">
        <v>29</v>
      </c>
      <c r="AA218" s="972">
        <v>2023</v>
      </c>
      <c r="AB218" s="162" t="s">
        <v>30</v>
      </c>
      <c r="AC218" s="973">
        <v>12</v>
      </c>
      <c r="AD218" s="974">
        <f t="shared" ref="AD218" si="1062">T218/AC218</f>
        <v>4.083333333333333</v>
      </c>
      <c r="AE218" s="975">
        <v>23.45</v>
      </c>
      <c r="AF218" s="976">
        <f t="shared" ref="AF218" si="1063">AD218*AE218</f>
        <v>95.754166666666663</v>
      </c>
      <c r="AG218" s="1030" t="s">
        <v>128</v>
      </c>
      <c r="AH218" s="1007">
        <f t="shared" ref="AH218" si="1064">AF218</f>
        <v>95.754166666666663</v>
      </c>
      <c r="AI218" s="978">
        <f t="shared" ref="AI218" si="1065">AD218</f>
        <v>4.083333333333333</v>
      </c>
      <c r="AJ218" s="978">
        <f t="shared" ref="AJ218" si="1066">T218</f>
        <v>49</v>
      </c>
      <c r="AK218" s="1002"/>
      <c r="AL218" s="1003"/>
    </row>
    <row r="219" spans="1:39">
      <c r="A219" s="999">
        <v>45754</v>
      </c>
      <c r="B219" s="164" t="s">
        <v>590</v>
      </c>
      <c r="C219" s="164" t="s">
        <v>625</v>
      </c>
      <c r="D219" s="162" t="s">
        <v>626</v>
      </c>
      <c r="E219" s="969" t="s">
        <v>283</v>
      </c>
      <c r="F219" s="1000">
        <v>18250</v>
      </c>
      <c r="G219" s="1000"/>
      <c r="H219" s="1000">
        <v>18279</v>
      </c>
      <c r="I219" s="1000"/>
      <c r="J219" s="971">
        <f t="shared" ref="J219" si="1067">H219-F219</f>
        <v>29</v>
      </c>
      <c r="K219" s="1000">
        <v>18279</v>
      </c>
      <c r="L219" s="541">
        <f t="shared" si="902"/>
        <v>0</v>
      </c>
      <c r="M219" s="1000">
        <v>18296</v>
      </c>
      <c r="N219" s="1000"/>
      <c r="O219" s="541">
        <f t="shared" si="903"/>
        <v>17</v>
      </c>
      <c r="P219" s="541">
        <f t="shared" si="904"/>
        <v>17</v>
      </c>
      <c r="Q219" s="1000">
        <v>18306</v>
      </c>
      <c r="R219" s="1000"/>
      <c r="S219" s="971">
        <f t="shared" ref="S219" si="1068">Q219-M219</f>
        <v>10</v>
      </c>
      <c r="T219" s="542">
        <f t="shared" si="906"/>
        <v>56</v>
      </c>
      <c r="U219" s="542"/>
      <c r="V219" s="541">
        <f t="shared" ref="V219" si="1069">P219</f>
        <v>17</v>
      </c>
      <c r="W219" s="543">
        <f t="shared" ref="W219" si="1070">T219-V219</f>
        <v>39</v>
      </c>
      <c r="X219" s="972" t="s">
        <v>562</v>
      </c>
      <c r="Y219" s="972" t="s">
        <v>554</v>
      </c>
      <c r="Z219" s="972" t="s">
        <v>29</v>
      </c>
      <c r="AA219" s="972">
        <v>2023</v>
      </c>
      <c r="AB219" s="162" t="s">
        <v>30</v>
      </c>
      <c r="AC219" s="973">
        <v>12</v>
      </c>
      <c r="AD219" s="974">
        <f t="shared" ref="AD219" si="1071">T219/AC219</f>
        <v>4.666666666666667</v>
      </c>
      <c r="AE219" s="975">
        <v>23.45</v>
      </c>
      <c r="AF219" s="976">
        <f t="shared" ref="AF219" si="1072">AD219*AE219</f>
        <v>109.43333333333334</v>
      </c>
      <c r="AG219" s="1030" t="s">
        <v>128</v>
      </c>
      <c r="AH219" s="1007">
        <f t="shared" ref="AH219" si="1073">AF219</f>
        <v>109.43333333333334</v>
      </c>
      <c r="AI219" s="978">
        <f t="shared" ref="AI219" si="1074">AD219</f>
        <v>4.666666666666667</v>
      </c>
      <c r="AJ219" s="978">
        <f t="shared" ref="AJ219" si="1075">T219</f>
        <v>56</v>
      </c>
      <c r="AK219" s="1002"/>
      <c r="AL219" s="1003"/>
    </row>
    <row r="220" spans="1:39">
      <c r="A220" s="999">
        <v>45755</v>
      </c>
      <c r="B220" s="164" t="s">
        <v>590</v>
      </c>
      <c r="C220" s="164" t="s">
        <v>625</v>
      </c>
      <c r="D220" s="162" t="s">
        <v>627</v>
      </c>
      <c r="E220" s="969" t="s">
        <v>282</v>
      </c>
      <c r="F220" s="1000">
        <v>18306</v>
      </c>
      <c r="G220" s="1000"/>
      <c r="H220" s="1000">
        <v>18317</v>
      </c>
      <c r="I220" s="1000"/>
      <c r="J220" s="971">
        <f t="shared" ref="J220" si="1076">H220-F220</f>
        <v>11</v>
      </c>
      <c r="K220" s="1000">
        <v>18317</v>
      </c>
      <c r="L220" s="541">
        <f t="shared" si="902"/>
        <v>0</v>
      </c>
      <c r="M220" s="1000">
        <v>18333</v>
      </c>
      <c r="N220" s="1000"/>
      <c r="O220" s="541">
        <f t="shared" si="903"/>
        <v>16</v>
      </c>
      <c r="P220" s="541">
        <f t="shared" si="904"/>
        <v>16</v>
      </c>
      <c r="Q220" s="1000">
        <v>18380</v>
      </c>
      <c r="R220" s="1000"/>
      <c r="S220" s="971">
        <f t="shared" ref="S220" si="1077">Q220-M220</f>
        <v>47</v>
      </c>
      <c r="T220" s="542">
        <f t="shared" si="906"/>
        <v>74</v>
      </c>
      <c r="U220" s="542"/>
      <c r="V220" s="541">
        <f t="shared" ref="V220" si="1078">P220</f>
        <v>16</v>
      </c>
      <c r="W220" s="543">
        <f t="shared" ref="W220" si="1079">T220-V220</f>
        <v>58</v>
      </c>
      <c r="X220" s="972" t="s">
        <v>562</v>
      </c>
      <c r="Y220" s="972" t="s">
        <v>554</v>
      </c>
      <c r="Z220" s="972" t="s">
        <v>29</v>
      </c>
      <c r="AA220" s="972">
        <v>2023</v>
      </c>
      <c r="AB220" s="162" t="s">
        <v>30</v>
      </c>
      <c r="AC220" s="973">
        <v>12</v>
      </c>
      <c r="AD220" s="974">
        <f t="shared" ref="AD220" si="1080">T220/AC220</f>
        <v>6.166666666666667</v>
      </c>
      <c r="AE220" s="975">
        <v>23.45</v>
      </c>
      <c r="AF220" s="976">
        <f t="shared" ref="AF220" si="1081">AD220*AE220</f>
        <v>144.60833333333335</v>
      </c>
      <c r="AG220" s="1030" t="s">
        <v>128</v>
      </c>
      <c r="AH220" s="1007">
        <f t="shared" ref="AH220" si="1082">AF220</f>
        <v>144.60833333333335</v>
      </c>
      <c r="AI220" s="978">
        <f t="shared" ref="AI220" si="1083">AD220</f>
        <v>6.166666666666667</v>
      </c>
      <c r="AJ220" s="978">
        <f t="shared" ref="AJ220" si="1084">T220</f>
        <v>74</v>
      </c>
    </row>
    <row r="221" spans="1:39">
      <c r="A221" s="999">
        <v>45755</v>
      </c>
      <c r="B221" s="164" t="s">
        <v>590</v>
      </c>
      <c r="C221" s="164" t="s">
        <v>625</v>
      </c>
      <c r="D221" s="162" t="s">
        <v>626</v>
      </c>
      <c r="E221" s="969" t="s">
        <v>283</v>
      </c>
      <c r="F221" s="1000">
        <v>18380</v>
      </c>
      <c r="G221" s="1000"/>
      <c r="H221" s="1000">
        <v>18401</v>
      </c>
      <c r="I221" s="1000"/>
      <c r="J221" s="971">
        <f t="shared" ref="J221" si="1085">H221-F221</f>
        <v>21</v>
      </c>
      <c r="K221" s="1000">
        <v>18401</v>
      </c>
      <c r="L221" s="541">
        <f t="shared" si="902"/>
        <v>0</v>
      </c>
      <c r="M221" s="1000">
        <v>18418</v>
      </c>
      <c r="N221" s="1000"/>
      <c r="O221" s="541">
        <f t="shared" si="903"/>
        <v>17</v>
      </c>
      <c r="P221" s="541">
        <f t="shared" si="904"/>
        <v>17</v>
      </c>
      <c r="Q221" s="1000">
        <v>18429</v>
      </c>
      <c r="R221" s="1000"/>
      <c r="S221" s="971">
        <f t="shared" ref="S221" si="1086">Q221-M221</f>
        <v>11</v>
      </c>
      <c r="T221" s="542">
        <f t="shared" si="906"/>
        <v>49</v>
      </c>
      <c r="U221" s="542"/>
      <c r="V221" s="541">
        <f t="shared" ref="V221" si="1087">P221</f>
        <v>17</v>
      </c>
      <c r="W221" s="543">
        <f t="shared" ref="W221" si="1088">T221-V221</f>
        <v>32</v>
      </c>
      <c r="X221" s="972" t="s">
        <v>562</v>
      </c>
      <c r="Y221" s="972" t="s">
        <v>554</v>
      </c>
      <c r="Z221" s="972" t="s">
        <v>29</v>
      </c>
      <c r="AA221" s="972">
        <v>2023</v>
      </c>
      <c r="AB221" s="162" t="s">
        <v>30</v>
      </c>
      <c r="AC221" s="973">
        <v>12</v>
      </c>
      <c r="AD221" s="974">
        <f t="shared" ref="AD221" si="1089">T221/AC221</f>
        <v>4.083333333333333</v>
      </c>
      <c r="AE221" s="975">
        <v>23.45</v>
      </c>
      <c r="AF221" s="976">
        <f t="shared" ref="AF221" si="1090">AD221*AE221</f>
        <v>95.754166666666663</v>
      </c>
      <c r="AG221" s="1030" t="s">
        <v>128</v>
      </c>
      <c r="AH221" s="1007">
        <f t="shared" ref="AH221" si="1091">AF221</f>
        <v>95.754166666666663</v>
      </c>
      <c r="AI221" s="978">
        <f t="shared" ref="AI221" si="1092">AD221</f>
        <v>4.083333333333333</v>
      </c>
      <c r="AJ221" s="978">
        <f t="shared" ref="AJ221" si="1093">T221</f>
        <v>49</v>
      </c>
    </row>
    <row r="222" spans="1:39">
      <c r="A222" s="999">
        <v>45756</v>
      </c>
      <c r="B222" s="164" t="s">
        <v>590</v>
      </c>
      <c r="C222" s="164" t="s">
        <v>625</v>
      </c>
      <c r="D222" s="162" t="s">
        <v>627</v>
      </c>
      <c r="E222" s="969" t="s">
        <v>282</v>
      </c>
      <c r="F222" s="1000">
        <v>18429</v>
      </c>
      <c r="G222" s="1000"/>
      <c r="H222" s="1000">
        <v>18439</v>
      </c>
      <c r="I222" s="1000"/>
      <c r="J222" s="971">
        <f t="shared" ref="J222" si="1094">H222-F222</f>
        <v>10</v>
      </c>
      <c r="K222" s="1000">
        <v>18439</v>
      </c>
      <c r="L222" s="541">
        <f t="shared" si="902"/>
        <v>0</v>
      </c>
      <c r="M222" s="1000">
        <v>18456</v>
      </c>
      <c r="N222" s="1000"/>
      <c r="O222" s="541">
        <f t="shared" si="903"/>
        <v>17</v>
      </c>
      <c r="P222" s="541">
        <f t="shared" si="904"/>
        <v>17</v>
      </c>
      <c r="Q222" s="1000">
        <v>18478</v>
      </c>
      <c r="R222" s="1000"/>
      <c r="S222" s="971">
        <f t="shared" ref="S222" si="1095">Q222-M222</f>
        <v>22</v>
      </c>
      <c r="T222" s="542">
        <f t="shared" si="906"/>
        <v>49</v>
      </c>
      <c r="U222" s="542"/>
      <c r="V222" s="541">
        <f t="shared" ref="V222" si="1096">P222</f>
        <v>17</v>
      </c>
      <c r="W222" s="543">
        <f t="shared" ref="W222" si="1097">T222-V222</f>
        <v>32</v>
      </c>
      <c r="X222" s="972" t="s">
        <v>562</v>
      </c>
      <c r="Y222" s="972" t="s">
        <v>554</v>
      </c>
      <c r="Z222" s="972" t="s">
        <v>29</v>
      </c>
      <c r="AA222" s="972">
        <v>2023</v>
      </c>
      <c r="AB222" s="162" t="s">
        <v>30</v>
      </c>
      <c r="AC222" s="973">
        <v>12</v>
      </c>
      <c r="AD222" s="974">
        <f t="shared" ref="AD222" si="1098">T222/AC222</f>
        <v>4.083333333333333</v>
      </c>
      <c r="AE222" s="975">
        <v>23.45</v>
      </c>
      <c r="AF222" s="976">
        <f t="shared" ref="AF222" si="1099">AD222*AE222</f>
        <v>95.754166666666663</v>
      </c>
      <c r="AG222" s="1030" t="s">
        <v>128</v>
      </c>
      <c r="AH222" s="1007">
        <f t="shared" ref="AH222" si="1100">AF222</f>
        <v>95.754166666666663</v>
      </c>
      <c r="AI222" s="978">
        <f t="shared" ref="AI222" si="1101">AD222</f>
        <v>4.083333333333333</v>
      </c>
      <c r="AJ222" s="978">
        <f t="shared" ref="AJ222" si="1102">T222</f>
        <v>49</v>
      </c>
    </row>
    <row r="223" spans="1:39">
      <c r="A223" s="999">
        <v>45756</v>
      </c>
      <c r="B223" s="164" t="s">
        <v>590</v>
      </c>
      <c r="C223" s="164" t="s">
        <v>625</v>
      </c>
      <c r="D223" s="162" t="s">
        <v>626</v>
      </c>
      <c r="E223" s="969" t="s">
        <v>283</v>
      </c>
      <c r="F223" s="1000">
        <v>18478</v>
      </c>
      <c r="G223" s="1000"/>
      <c r="H223" s="1000">
        <v>18498</v>
      </c>
      <c r="I223" s="1000"/>
      <c r="J223" s="971">
        <f t="shared" ref="J223" si="1103">H223-F223</f>
        <v>20</v>
      </c>
      <c r="K223" s="1000">
        <v>18498</v>
      </c>
      <c r="L223" s="541">
        <f t="shared" si="902"/>
        <v>0</v>
      </c>
      <c r="M223" s="1000">
        <v>18515</v>
      </c>
      <c r="N223" s="1000"/>
      <c r="O223" s="541">
        <f t="shared" si="903"/>
        <v>17</v>
      </c>
      <c r="P223" s="541">
        <f t="shared" si="904"/>
        <v>17</v>
      </c>
      <c r="Q223" s="1000">
        <v>18525</v>
      </c>
      <c r="R223" s="1000"/>
      <c r="S223" s="971">
        <f t="shared" ref="S223" si="1104">Q223-M223</f>
        <v>10</v>
      </c>
      <c r="T223" s="542">
        <f t="shared" si="906"/>
        <v>47</v>
      </c>
      <c r="U223" s="542"/>
      <c r="V223" s="541">
        <f t="shared" ref="V223" si="1105">P223</f>
        <v>17</v>
      </c>
      <c r="W223" s="543">
        <f t="shared" ref="W223" si="1106">T223-V223</f>
        <v>30</v>
      </c>
      <c r="X223" s="972" t="s">
        <v>562</v>
      </c>
      <c r="Y223" s="972" t="s">
        <v>554</v>
      </c>
      <c r="Z223" s="972" t="s">
        <v>29</v>
      </c>
      <c r="AA223" s="972">
        <v>2023</v>
      </c>
      <c r="AB223" s="162" t="s">
        <v>30</v>
      </c>
      <c r="AC223" s="973">
        <v>12</v>
      </c>
      <c r="AD223" s="974">
        <f t="shared" ref="AD223" si="1107">T223/AC223</f>
        <v>3.9166666666666665</v>
      </c>
      <c r="AE223" s="975">
        <v>23.45</v>
      </c>
      <c r="AF223" s="976">
        <f t="shared" ref="AF223" si="1108">AD223*AE223</f>
        <v>91.845833333333331</v>
      </c>
      <c r="AG223" s="1030" t="s">
        <v>128</v>
      </c>
      <c r="AH223" s="1007">
        <f t="shared" ref="AH223" si="1109">AF223</f>
        <v>91.845833333333331</v>
      </c>
      <c r="AI223" s="978">
        <f t="shared" ref="AI223" si="1110">AD223</f>
        <v>3.9166666666666665</v>
      </c>
      <c r="AJ223" s="978">
        <f t="shared" ref="AJ223" si="1111">T223</f>
        <v>47</v>
      </c>
      <c r="AK223" s="1132" t="s">
        <v>439</v>
      </c>
      <c r="AL223" s="1088" t="s">
        <v>440</v>
      </c>
      <c r="AM223" s="1086" t="s">
        <v>2</v>
      </c>
    </row>
    <row r="224" spans="1:39">
      <c r="A224" s="999">
        <v>45757</v>
      </c>
      <c r="B224" s="164" t="s">
        <v>590</v>
      </c>
      <c r="C224" s="164" t="s">
        <v>625</v>
      </c>
      <c r="D224" s="162" t="s">
        <v>627</v>
      </c>
      <c r="E224" s="969" t="s">
        <v>282</v>
      </c>
      <c r="F224" s="1000">
        <v>18525</v>
      </c>
      <c r="G224" s="1000"/>
      <c r="H224" s="1000">
        <v>18536</v>
      </c>
      <c r="I224" s="1000"/>
      <c r="J224" s="971">
        <f t="shared" ref="J224" si="1112">H224-F224</f>
        <v>11</v>
      </c>
      <c r="K224" s="1000">
        <v>18536</v>
      </c>
      <c r="L224" s="541">
        <f t="shared" si="902"/>
        <v>0</v>
      </c>
      <c r="M224" s="1000">
        <v>18552</v>
      </c>
      <c r="N224" s="1000"/>
      <c r="O224" s="541">
        <f t="shared" si="903"/>
        <v>16</v>
      </c>
      <c r="P224" s="541">
        <f t="shared" si="904"/>
        <v>16</v>
      </c>
      <c r="Q224" s="1000">
        <v>18574</v>
      </c>
      <c r="R224" s="1000"/>
      <c r="S224" s="971">
        <f t="shared" ref="S224" si="1113">Q224-M224</f>
        <v>22</v>
      </c>
      <c r="T224" s="542">
        <f t="shared" si="906"/>
        <v>49</v>
      </c>
      <c r="U224" s="542"/>
      <c r="V224" s="541">
        <f t="shared" ref="V224" si="1114">P224</f>
        <v>16</v>
      </c>
      <c r="W224" s="543">
        <f t="shared" ref="W224" si="1115">T224-V224</f>
        <v>33</v>
      </c>
      <c r="X224" s="972" t="s">
        <v>562</v>
      </c>
      <c r="Y224" s="972" t="s">
        <v>554</v>
      </c>
      <c r="Z224" s="972" t="s">
        <v>29</v>
      </c>
      <c r="AA224" s="972">
        <v>2023</v>
      </c>
      <c r="AB224" s="162" t="s">
        <v>30</v>
      </c>
      <c r="AC224" s="973">
        <v>12</v>
      </c>
      <c r="AD224" s="974">
        <f t="shared" ref="AD224" si="1116">T224/AC224</f>
        <v>4.083333333333333</v>
      </c>
      <c r="AE224" s="975">
        <v>23.45</v>
      </c>
      <c r="AF224" s="976">
        <f t="shared" ref="AF224" si="1117">AD224*AE224</f>
        <v>95.754166666666663</v>
      </c>
      <c r="AG224" s="1030" t="s">
        <v>128</v>
      </c>
      <c r="AH224" s="1007">
        <f t="shared" ref="AH224" si="1118">AF224</f>
        <v>95.754166666666663</v>
      </c>
      <c r="AI224" s="978">
        <f t="shared" ref="AI224" si="1119">AD224</f>
        <v>4.083333333333333</v>
      </c>
      <c r="AJ224" s="978">
        <f t="shared" ref="AJ224" si="1120">T224</f>
        <v>49</v>
      </c>
      <c r="AK224" s="1107">
        <f>SUM(AH214:AH224)</f>
        <v>1100.1958333333332</v>
      </c>
      <c r="AL224" s="1067">
        <v>1000</v>
      </c>
      <c r="AM224" s="1073">
        <v>45757</v>
      </c>
    </row>
    <row r="225" spans="1:39">
      <c r="A225" s="999">
        <v>45757</v>
      </c>
      <c r="B225" s="164" t="s">
        <v>590</v>
      </c>
      <c r="C225" s="164" t="s">
        <v>625</v>
      </c>
      <c r="D225" s="162" t="s">
        <v>626</v>
      </c>
      <c r="E225" s="969" t="s">
        <v>283</v>
      </c>
      <c r="F225" s="1000">
        <v>18574</v>
      </c>
      <c r="G225" s="1000"/>
      <c r="H225" s="1000">
        <v>18594</v>
      </c>
      <c r="I225" s="1000"/>
      <c r="J225" s="971">
        <f t="shared" ref="J225" si="1121">H225-F225</f>
        <v>20</v>
      </c>
      <c r="K225" s="1000">
        <v>18594</v>
      </c>
      <c r="L225" s="541">
        <f t="shared" si="902"/>
        <v>0</v>
      </c>
      <c r="M225" s="1000">
        <v>18612</v>
      </c>
      <c r="N225" s="1000"/>
      <c r="O225" s="541">
        <f t="shared" si="903"/>
        <v>18</v>
      </c>
      <c r="P225" s="541">
        <f t="shared" si="904"/>
        <v>18</v>
      </c>
      <c r="Q225" s="1000">
        <v>18619</v>
      </c>
      <c r="R225" s="1000"/>
      <c r="S225" s="971">
        <f t="shared" ref="S225" si="1122">Q225-M225</f>
        <v>7</v>
      </c>
      <c r="T225" s="542">
        <f t="shared" si="906"/>
        <v>45</v>
      </c>
      <c r="U225" s="542"/>
      <c r="V225" s="541">
        <f t="shared" ref="V225" si="1123">P225</f>
        <v>18</v>
      </c>
      <c r="W225" s="543">
        <f t="shared" ref="W225" si="1124">T225-V225</f>
        <v>27</v>
      </c>
      <c r="X225" s="972" t="s">
        <v>562</v>
      </c>
      <c r="Y225" s="972" t="s">
        <v>554</v>
      </c>
      <c r="Z225" s="972" t="s">
        <v>29</v>
      </c>
      <c r="AA225" s="972">
        <v>2023</v>
      </c>
      <c r="AB225" s="162" t="s">
        <v>30</v>
      </c>
      <c r="AC225" s="973">
        <v>12</v>
      </c>
      <c r="AD225" s="974">
        <f t="shared" ref="AD225" si="1125">T225/AC225</f>
        <v>3.75</v>
      </c>
      <c r="AE225" s="975">
        <v>23.45</v>
      </c>
      <c r="AF225" s="976">
        <f t="shared" ref="AF225" si="1126">AD225*AE225</f>
        <v>87.9375</v>
      </c>
      <c r="AG225" s="1030" t="s">
        <v>128</v>
      </c>
      <c r="AH225" s="1007">
        <f t="shared" ref="AH225" si="1127">AF225</f>
        <v>87.9375</v>
      </c>
      <c r="AI225" s="978">
        <f t="shared" ref="AI225" si="1128">AD225</f>
        <v>3.75</v>
      </c>
      <c r="AJ225" s="978">
        <f t="shared" ref="AJ225" si="1129">T225</f>
        <v>45</v>
      </c>
    </row>
    <row r="226" spans="1:39">
      <c r="A226" s="999">
        <v>45758</v>
      </c>
      <c r="B226" s="164" t="s">
        <v>590</v>
      </c>
      <c r="C226" s="164" t="s">
        <v>625</v>
      </c>
      <c r="D226" s="162" t="s">
        <v>627</v>
      </c>
      <c r="E226" s="969" t="s">
        <v>282</v>
      </c>
      <c r="F226" s="1000">
        <v>18619</v>
      </c>
      <c r="G226" s="1000"/>
      <c r="H226" s="1000">
        <v>18628</v>
      </c>
      <c r="I226" s="1000"/>
      <c r="J226" s="971">
        <f t="shared" ref="J226" si="1130">H226-F226</f>
        <v>9</v>
      </c>
      <c r="K226" s="1000">
        <v>18628</v>
      </c>
      <c r="L226" s="541">
        <f t="shared" si="902"/>
        <v>0</v>
      </c>
      <c r="M226" s="1000">
        <v>18645</v>
      </c>
      <c r="N226" s="1000"/>
      <c r="O226" s="541">
        <f t="shared" si="903"/>
        <v>17</v>
      </c>
      <c r="P226" s="541">
        <f t="shared" si="904"/>
        <v>17</v>
      </c>
      <c r="Q226" s="1000">
        <v>18666</v>
      </c>
      <c r="R226" s="1000"/>
      <c r="S226" s="971">
        <f t="shared" ref="S226" si="1131">Q226-M226</f>
        <v>21</v>
      </c>
      <c r="T226" s="542">
        <f t="shared" si="906"/>
        <v>47</v>
      </c>
      <c r="U226" s="542"/>
      <c r="V226" s="541">
        <f t="shared" ref="V226" si="1132">P226</f>
        <v>17</v>
      </c>
      <c r="W226" s="543">
        <f t="shared" ref="W226" si="1133">T226-V226</f>
        <v>30</v>
      </c>
      <c r="X226" s="972" t="s">
        <v>562</v>
      </c>
      <c r="Y226" s="972" t="s">
        <v>554</v>
      </c>
      <c r="Z226" s="972" t="s">
        <v>29</v>
      </c>
      <c r="AA226" s="972">
        <v>2023</v>
      </c>
      <c r="AB226" s="162" t="s">
        <v>30</v>
      </c>
      <c r="AC226" s="973">
        <v>12</v>
      </c>
      <c r="AD226" s="974">
        <f t="shared" ref="AD226" si="1134">T226/AC226</f>
        <v>3.9166666666666665</v>
      </c>
      <c r="AE226" s="975">
        <v>23.45</v>
      </c>
      <c r="AF226" s="976">
        <f t="shared" ref="AF226" si="1135">AD226*AE226</f>
        <v>91.845833333333331</v>
      </c>
      <c r="AG226" s="1030" t="s">
        <v>128</v>
      </c>
      <c r="AH226" s="1007">
        <f t="shared" ref="AH226" si="1136">AF226</f>
        <v>91.845833333333331</v>
      </c>
      <c r="AI226" s="978">
        <f t="shared" ref="AI226" si="1137">AD226</f>
        <v>3.9166666666666665</v>
      </c>
      <c r="AJ226" s="978">
        <f t="shared" ref="AJ226" si="1138">T226</f>
        <v>47</v>
      </c>
    </row>
    <row r="227" spans="1:39">
      <c r="A227" s="999">
        <v>45758</v>
      </c>
      <c r="B227" s="164" t="s">
        <v>590</v>
      </c>
      <c r="C227" s="164" t="s">
        <v>625</v>
      </c>
      <c r="D227" s="162" t="s">
        <v>626</v>
      </c>
      <c r="E227" s="969" t="s">
        <v>283</v>
      </c>
      <c r="F227" s="1000">
        <v>18666</v>
      </c>
      <c r="G227" s="1000"/>
      <c r="H227" s="1000">
        <v>18687</v>
      </c>
      <c r="I227" s="1000"/>
      <c r="J227" s="971">
        <f t="shared" ref="J227" si="1139">H227-F227</f>
        <v>21</v>
      </c>
      <c r="K227" s="1000">
        <v>18687</v>
      </c>
      <c r="L227" s="541">
        <f t="shared" si="902"/>
        <v>0</v>
      </c>
      <c r="M227" s="1000">
        <v>18704</v>
      </c>
      <c r="N227" s="1000"/>
      <c r="O227" s="541">
        <f t="shared" si="903"/>
        <v>17</v>
      </c>
      <c r="P227" s="541">
        <f t="shared" si="904"/>
        <v>17</v>
      </c>
      <c r="Q227" s="1000">
        <v>18716</v>
      </c>
      <c r="R227" s="1000"/>
      <c r="S227" s="971">
        <f t="shared" ref="S227" si="1140">Q227-M227</f>
        <v>12</v>
      </c>
      <c r="T227" s="542">
        <f t="shared" si="906"/>
        <v>50</v>
      </c>
      <c r="U227" s="542"/>
      <c r="V227" s="541">
        <f t="shared" ref="V227" si="1141">P227</f>
        <v>17</v>
      </c>
      <c r="W227" s="543">
        <f t="shared" ref="W227" si="1142">T227-V227</f>
        <v>33</v>
      </c>
      <c r="X227" s="972" t="s">
        <v>562</v>
      </c>
      <c r="Y227" s="972" t="s">
        <v>554</v>
      </c>
      <c r="Z227" s="972" t="s">
        <v>29</v>
      </c>
      <c r="AA227" s="972">
        <v>2023</v>
      </c>
      <c r="AB227" s="162" t="s">
        <v>30</v>
      </c>
      <c r="AC227" s="973">
        <v>12</v>
      </c>
      <c r="AD227" s="974">
        <f t="shared" ref="AD227" si="1143">T227/AC227</f>
        <v>4.166666666666667</v>
      </c>
      <c r="AE227" s="975">
        <v>23.45</v>
      </c>
      <c r="AF227" s="976">
        <f t="shared" ref="AF227" si="1144">AD227*AE227</f>
        <v>97.708333333333343</v>
      </c>
      <c r="AG227" s="1030" t="s">
        <v>128</v>
      </c>
      <c r="AH227" s="1007">
        <f t="shared" ref="AH227" si="1145">AF227</f>
        <v>97.708333333333343</v>
      </c>
      <c r="AI227" s="978">
        <f t="shared" ref="AI227" si="1146">AD227</f>
        <v>4.166666666666667</v>
      </c>
      <c r="AJ227" s="978">
        <f t="shared" ref="AJ227" si="1147">T227</f>
        <v>50</v>
      </c>
    </row>
    <row r="228" spans="1:39">
      <c r="A228" s="999">
        <v>45759</v>
      </c>
      <c r="B228" s="164" t="s">
        <v>590</v>
      </c>
      <c r="C228" s="164" t="s">
        <v>625</v>
      </c>
      <c r="D228" s="162" t="s">
        <v>627</v>
      </c>
      <c r="E228" s="969" t="s">
        <v>282</v>
      </c>
      <c r="F228" s="1000">
        <v>18716</v>
      </c>
      <c r="G228" s="1000"/>
      <c r="H228" s="1000">
        <v>18725</v>
      </c>
      <c r="I228" s="1000"/>
      <c r="J228" s="971">
        <f t="shared" ref="J228" si="1148">H228-F228</f>
        <v>9</v>
      </c>
      <c r="K228" s="1000">
        <v>18725</v>
      </c>
      <c r="L228" s="541">
        <f t="shared" si="902"/>
        <v>0</v>
      </c>
      <c r="M228" s="1000">
        <v>18742</v>
      </c>
      <c r="N228" s="1000"/>
      <c r="O228" s="541">
        <f t="shared" si="903"/>
        <v>17</v>
      </c>
      <c r="P228" s="541">
        <f t="shared" si="904"/>
        <v>17</v>
      </c>
      <c r="Q228" s="1000">
        <v>18766</v>
      </c>
      <c r="R228" s="1000"/>
      <c r="S228" s="971">
        <f t="shared" ref="S228" si="1149">Q228-M228</f>
        <v>24</v>
      </c>
      <c r="T228" s="542">
        <f t="shared" si="906"/>
        <v>50</v>
      </c>
      <c r="U228" s="542"/>
      <c r="V228" s="541">
        <f t="shared" ref="V228" si="1150">P228</f>
        <v>17</v>
      </c>
      <c r="W228" s="543">
        <f t="shared" ref="W228" si="1151">T228-V228</f>
        <v>33</v>
      </c>
      <c r="X228" s="972" t="s">
        <v>562</v>
      </c>
      <c r="Y228" s="972" t="s">
        <v>554</v>
      </c>
      <c r="Z228" s="972" t="s">
        <v>29</v>
      </c>
      <c r="AA228" s="972">
        <v>2023</v>
      </c>
      <c r="AB228" s="162" t="s">
        <v>30</v>
      </c>
      <c r="AC228" s="973">
        <v>12</v>
      </c>
      <c r="AD228" s="974">
        <f t="shared" ref="AD228" si="1152">T228/AC228</f>
        <v>4.166666666666667</v>
      </c>
      <c r="AE228" s="975">
        <v>23.45</v>
      </c>
      <c r="AF228" s="976">
        <f t="shared" ref="AF228" si="1153">AD228*AE228</f>
        <v>97.708333333333343</v>
      </c>
      <c r="AG228" s="1030" t="s">
        <v>128</v>
      </c>
      <c r="AH228" s="1007">
        <f t="shared" ref="AH228" si="1154">AF228</f>
        <v>97.708333333333343</v>
      </c>
      <c r="AI228" s="978">
        <f t="shared" ref="AI228" si="1155">AD228</f>
        <v>4.166666666666667</v>
      </c>
      <c r="AJ228" s="978">
        <f t="shared" ref="AJ228" si="1156">T228</f>
        <v>50</v>
      </c>
    </row>
    <row r="229" spans="1:39">
      <c r="A229" s="999">
        <v>45759</v>
      </c>
      <c r="B229" s="164" t="s">
        <v>590</v>
      </c>
      <c r="C229" s="164" t="s">
        <v>625</v>
      </c>
      <c r="D229" s="162" t="s">
        <v>626</v>
      </c>
      <c r="E229" s="969" t="s">
        <v>283</v>
      </c>
      <c r="F229" s="1000">
        <v>18766</v>
      </c>
      <c r="G229" s="1000"/>
      <c r="H229" s="1000">
        <v>18794</v>
      </c>
      <c r="I229" s="1000"/>
      <c r="J229" s="971">
        <f t="shared" ref="J229" si="1157">H229-F229</f>
        <v>28</v>
      </c>
      <c r="K229" s="1000">
        <v>18794</v>
      </c>
      <c r="L229" s="541">
        <f t="shared" si="902"/>
        <v>0</v>
      </c>
      <c r="M229" s="1000">
        <v>18812</v>
      </c>
      <c r="N229" s="1000"/>
      <c r="O229" s="541">
        <f t="shared" si="903"/>
        <v>18</v>
      </c>
      <c r="P229" s="541">
        <f t="shared" si="904"/>
        <v>18</v>
      </c>
      <c r="Q229" s="1000">
        <v>18817</v>
      </c>
      <c r="R229" s="1000"/>
      <c r="S229" s="971">
        <f t="shared" ref="S229" si="1158">Q229-M229</f>
        <v>5</v>
      </c>
      <c r="T229" s="542">
        <f t="shared" si="906"/>
        <v>51</v>
      </c>
      <c r="U229" s="542"/>
      <c r="V229" s="541">
        <f t="shared" ref="V229" si="1159">P229</f>
        <v>18</v>
      </c>
      <c r="W229" s="543">
        <f t="shared" ref="W229" si="1160">T229-V229</f>
        <v>33</v>
      </c>
      <c r="X229" s="972" t="s">
        <v>562</v>
      </c>
      <c r="Y229" s="972" t="s">
        <v>554</v>
      </c>
      <c r="Z229" s="972" t="s">
        <v>29</v>
      </c>
      <c r="AA229" s="972">
        <v>2023</v>
      </c>
      <c r="AB229" s="162" t="s">
        <v>30</v>
      </c>
      <c r="AC229" s="973">
        <v>12</v>
      </c>
      <c r="AD229" s="974">
        <f t="shared" ref="AD229" si="1161">T229/AC229</f>
        <v>4.25</v>
      </c>
      <c r="AE229" s="975">
        <v>23.45</v>
      </c>
      <c r="AF229" s="976">
        <f t="shared" ref="AF229" si="1162">AD229*AE229</f>
        <v>99.662499999999994</v>
      </c>
      <c r="AG229" s="1030" t="s">
        <v>128</v>
      </c>
      <c r="AH229" s="1007">
        <f t="shared" ref="AH229" si="1163">AF229</f>
        <v>99.662499999999994</v>
      </c>
      <c r="AI229" s="978">
        <f t="shared" ref="AI229" si="1164">AD229</f>
        <v>4.25</v>
      </c>
      <c r="AJ229" s="978">
        <f t="shared" ref="AJ229" si="1165">T229</f>
        <v>51</v>
      </c>
    </row>
    <row r="230" spans="1:39">
      <c r="A230" s="999">
        <v>45776</v>
      </c>
      <c r="B230" s="164" t="s">
        <v>608</v>
      </c>
      <c r="C230" s="164" t="s">
        <v>208</v>
      </c>
      <c r="D230" s="162" t="s">
        <v>485</v>
      </c>
      <c r="E230" s="969" t="s">
        <v>282</v>
      </c>
      <c r="F230" s="1000">
        <v>18812</v>
      </c>
      <c r="G230" s="1000"/>
      <c r="H230" s="1000">
        <v>18812</v>
      </c>
      <c r="I230" s="1000"/>
      <c r="J230" s="971">
        <f t="shared" ref="J230" si="1166">H230-F230</f>
        <v>0</v>
      </c>
      <c r="K230" s="1000">
        <v>18812</v>
      </c>
      <c r="L230" s="541">
        <f t="shared" si="902"/>
        <v>0</v>
      </c>
      <c r="M230" s="1000">
        <v>18888</v>
      </c>
      <c r="N230" s="1000"/>
      <c r="O230" s="541">
        <f t="shared" si="903"/>
        <v>76</v>
      </c>
      <c r="P230" s="541">
        <f t="shared" si="904"/>
        <v>76</v>
      </c>
      <c r="Q230" s="1000">
        <v>18888</v>
      </c>
      <c r="R230" s="1000"/>
      <c r="S230" s="971">
        <f t="shared" ref="S230" si="1167">Q230-M230</f>
        <v>0</v>
      </c>
      <c r="T230" s="542">
        <f t="shared" si="906"/>
        <v>76</v>
      </c>
      <c r="U230" s="542"/>
      <c r="V230" s="541">
        <f t="shared" ref="V230" si="1168">P230</f>
        <v>76</v>
      </c>
      <c r="W230" s="543">
        <f t="shared" ref="W230" si="1169">T230-V230</f>
        <v>0</v>
      </c>
      <c r="X230" s="972" t="s">
        <v>562</v>
      </c>
      <c r="Y230" s="972" t="s">
        <v>554</v>
      </c>
      <c r="Z230" s="972" t="s">
        <v>29</v>
      </c>
      <c r="AA230" s="972">
        <v>2023</v>
      </c>
      <c r="AB230" s="162" t="s">
        <v>30</v>
      </c>
      <c r="AC230" s="973">
        <v>12</v>
      </c>
      <c r="AD230" s="974">
        <f t="shared" ref="AD230" si="1170">T230/AC230</f>
        <v>6.333333333333333</v>
      </c>
      <c r="AE230" s="975">
        <v>23.45</v>
      </c>
      <c r="AF230" s="976">
        <f t="shared" ref="AF230" si="1171">AD230*AE230</f>
        <v>148.51666666666665</v>
      </c>
      <c r="AG230" s="1030" t="s">
        <v>128</v>
      </c>
      <c r="AH230" s="1007">
        <f t="shared" ref="AH230" si="1172">AF230</f>
        <v>148.51666666666665</v>
      </c>
      <c r="AI230" s="978">
        <f t="shared" ref="AI230" si="1173">AD230</f>
        <v>6.333333333333333</v>
      </c>
      <c r="AJ230" s="978">
        <f t="shared" ref="AJ230" si="1174">T230</f>
        <v>76</v>
      </c>
      <c r="AK230" s="1132" t="s">
        <v>439</v>
      </c>
      <c r="AL230" s="1088" t="s">
        <v>440</v>
      </c>
      <c r="AM230" s="1086" t="s">
        <v>2</v>
      </c>
    </row>
    <row r="231" spans="1:39">
      <c r="A231" s="999">
        <v>45776</v>
      </c>
      <c r="B231" s="164" t="s">
        <v>617</v>
      </c>
      <c r="C231" s="164" t="s">
        <v>618</v>
      </c>
      <c r="D231" s="162" t="s">
        <v>619</v>
      </c>
      <c r="E231" s="969" t="s">
        <v>282</v>
      </c>
      <c r="F231" s="1000">
        <v>18888</v>
      </c>
      <c r="G231" s="1000"/>
      <c r="H231" s="1000">
        <v>18888</v>
      </c>
      <c r="I231" s="1000"/>
      <c r="J231" s="971">
        <f t="shared" ref="J231" si="1175">H231-F231</f>
        <v>0</v>
      </c>
      <c r="K231" s="1000">
        <v>18888</v>
      </c>
      <c r="L231" s="541">
        <f t="shared" si="902"/>
        <v>0</v>
      </c>
      <c r="M231" s="1000">
        <v>18901</v>
      </c>
      <c r="N231" s="1000"/>
      <c r="O231" s="541">
        <f t="shared" si="903"/>
        <v>13</v>
      </c>
      <c r="P231" s="541">
        <f t="shared" si="904"/>
        <v>13</v>
      </c>
      <c r="Q231" s="1000">
        <v>18901</v>
      </c>
      <c r="R231" s="1000"/>
      <c r="S231" s="971">
        <f t="shared" ref="S231" si="1176">Q231-M231</f>
        <v>0</v>
      </c>
      <c r="T231" s="542">
        <f t="shared" si="906"/>
        <v>13</v>
      </c>
      <c r="U231" s="542"/>
      <c r="V231" s="541">
        <f t="shared" ref="V231" si="1177">P231</f>
        <v>13</v>
      </c>
      <c r="W231" s="543">
        <f t="shared" ref="W231" si="1178">T231-V231</f>
        <v>0</v>
      </c>
      <c r="X231" s="972" t="s">
        <v>562</v>
      </c>
      <c r="Y231" s="972" t="s">
        <v>554</v>
      </c>
      <c r="Z231" s="972" t="s">
        <v>29</v>
      </c>
      <c r="AA231" s="972">
        <v>2023</v>
      </c>
      <c r="AB231" s="162" t="s">
        <v>30</v>
      </c>
      <c r="AC231" s="973">
        <v>12</v>
      </c>
      <c r="AD231" s="974">
        <f t="shared" ref="AD231" si="1179">T231/AC231</f>
        <v>1.0833333333333333</v>
      </c>
      <c r="AE231" s="975">
        <v>23.45</v>
      </c>
      <c r="AF231" s="976">
        <f t="shared" ref="AF231" si="1180">AD231*AE231</f>
        <v>25.404166666666665</v>
      </c>
      <c r="AG231" s="1030" t="s">
        <v>128</v>
      </c>
      <c r="AH231" s="1007">
        <f t="shared" ref="AH231" si="1181">AF231</f>
        <v>25.404166666666665</v>
      </c>
      <c r="AI231" s="978">
        <f t="shared" ref="AI231" si="1182">AD231</f>
        <v>1.0833333333333333</v>
      </c>
      <c r="AJ231" s="978">
        <f t="shared" ref="AJ231" si="1183">T231</f>
        <v>13</v>
      </c>
      <c r="AK231" s="1107">
        <f>SUM(AH225:AH231)</f>
        <v>648.78333333333342</v>
      </c>
      <c r="AL231" s="1067">
        <v>700</v>
      </c>
      <c r="AM231" s="1073">
        <v>45785</v>
      </c>
    </row>
    <row r="232" spans="1:39">
      <c r="A232" s="999">
        <v>45786</v>
      </c>
      <c r="B232" s="164" t="s">
        <v>498</v>
      </c>
      <c r="C232" s="164" t="s">
        <v>580</v>
      </c>
      <c r="D232" s="162" t="s">
        <v>636</v>
      </c>
      <c r="E232" s="969" t="s">
        <v>282</v>
      </c>
      <c r="F232" s="1000">
        <v>18901</v>
      </c>
      <c r="G232" s="1000"/>
      <c r="H232" s="1000">
        <v>18901</v>
      </c>
      <c r="I232" s="1000"/>
      <c r="J232" s="971">
        <f t="shared" ref="J232" si="1184">H232-F232</f>
        <v>0</v>
      </c>
      <c r="K232" s="1000">
        <v>18901</v>
      </c>
      <c r="L232" s="541">
        <f t="shared" si="902"/>
        <v>0</v>
      </c>
      <c r="M232" s="1000">
        <v>18924</v>
      </c>
      <c r="N232" s="1000"/>
      <c r="O232" s="541">
        <f t="shared" si="903"/>
        <v>23</v>
      </c>
      <c r="P232" s="541">
        <f t="shared" si="904"/>
        <v>23</v>
      </c>
      <c r="Q232" s="1000">
        <v>18924</v>
      </c>
      <c r="R232" s="1000"/>
      <c r="S232" s="971">
        <f t="shared" ref="S232" si="1185">Q232-M232</f>
        <v>0</v>
      </c>
      <c r="T232" s="542">
        <f t="shared" si="906"/>
        <v>23</v>
      </c>
      <c r="U232" s="542"/>
      <c r="V232" s="541">
        <f t="shared" ref="V232" si="1186">P232</f>
        <v>23</v>
      </c>
      <c r="W232" s="543">
        <f t="shared" ref="W232" si="1187">T232-V232</f>
        <v>0</v>
      </c>
      <c r="X232" s="972" t="s">
        <v>562</v>
      </c>
      <c r="Y232" s="972" t="s">
        <v>554</v>
      </c>
      <c r="Z232" s="972" t="s">
        <v>29</v>
      </c>
      <c r="AA232" s="972">
        <v>2023</v>
      </c>
      <c r="AB232" s="162" t="s">
        <v>30</v>
      </c>
      <c r="AC232" s="973">
        <v>12</v>
      </c>
      <c r="AD232" s="974">
        <f t="shared" ref="AD232" si="1188">T232/AC232</f>
        <v>1.9166666666666667</v>
      </c>
      <c r="AE232" s="975">
        <v>23.45</v>
      </c>
      <c r="AF232" s="976">
        <f t="shared" ref="AF232" si="1189">AD232*AE232</f>
        <v>44.945833333333333</v>
      </c>
      <c r="AG232" s="1030" t="s">
        <v>128</v>
      </c>
      <c r="AH232" s="1007">
        <f t="shared" ref="AH232" si="1190">AF232</f>
        <v>44.945833333333333</v>
      </c>
      <c r="AI232" s="978">
        <f t="shared" ref="AI232" si="1191">AD232</f>
        <v>1.9166666666666667</v>
      </c>
      <c r="AJ232" s="978">
        <f t="shared" ref="AJ232" si="1192">T232</f>
        <v>23</v>
      </c>
    </row>
    <row r="233" spans="1:39">
      <c r="A233" s="999">
        <v>45786</v>
      </c>
      <c r="B233" s="164" t="s">
        <v>239</v>
      </c>
      <c r="C233" s="164" t="s">
        <v>208</v>
      </c>
      <c r="D233" s="162" t="s">
        <v>677</v>
      </c>
      <c r="E233" s="969" t="s">
        <v>282</v>
      </c>
      <c r="F233" s="1000">
        <v>18924</v>
      </c>
      <c r="G233" s="1000"/>
      <c r="H233" s="1000">
        <v>18924</v>
      </c>
      <c r="I233" s="1000"/>
      <c r="J233" s="971">
        <f t="shared" ref="J233" si="1193">H233-F233</f>
        <v>0</v>
      </c>
      <c r="K233" s="1000">
        <v>18924</v>
      </c>
      <c r="L233" s="541">
        <f t="shared" si="902"/>
        <v>0</v>
      </c>
      <c r="M233" s="1000">
        <v>18944</v>
      </c>
      <c r="N233" s="1000"/>
      <c r="O233" s="541">
        <f t="shared" si="903"/>
        <v>20</v>
      </c>
      <c r="P233" s="541">
        <f t="shared" si="904"/>
        <v>20</v>
      </c>
      <c r="Q233" s="1000">
        <v>18944</v>
      </c>
      <c r="R233" s="1000"/>
      <c r="S233" s="971">
        <f t="shared" ref="S233" si="1194">Q233-M233</f>
        <v>0</v>
      </c>
      <c r="T233" s="542">
        <f t="shared" si="906"/>
        <v>20</v>
      </c>
      <c r="U233" s="542"/>
      <c r="V233" s="541">
        <f t="shared" ref="V233" si="1195">P233</f>
        <v>20</v>
      </c>
      <c r="W233" s="543">
        <f t="shared" ref="W233" si="1196">T233-V233</f>
        <v>0</v>
      </c>
      <c r="X233" s="972" t="s">
        <v>562</v>
      </c>
      <c r="Y233" s="972" t="s">
        <v>554</v>
      </c>
      <c r="Z233" s="972" t="s">
        <v>29</v>
      </c>
      <c r="AA233" s="972">
        <v>2023</v>
      </c>
      <c r="AB233" s="162" t="s">
        <v>30</v>
      </c>
      <c r="AC233" s="973">
        <v>12</v>
      </c>
      <c r="AD233" s="974">
        <f t="shared" ref="AD233" si="1197">T233/AC233</f>
        <v>1.6666666666666667</v>
      </c>
      <c r="AE233" s="975">
        <v>23.45</v>
      </c>
      <c r="AF233" s="976">
        <f t="shared" ref="AF233" si="1198">AD233*AE233</f>
        <v>39.083333333333336</v>
      </c>
      <c r="AG233" s="1030" t="s">
        <v>128</v>
      </c>
      <c r="AH233" s="1007">
        <f t="shared" ref="AH233" si="1199">AF233</f>
        <v>39.083333333333336</v>
      </c>
      <c r="AI233" s="978">
        <f t="shared" ref="AI233" si="1200">AD233</f>
        <v>1.6666666666666667</v>
      </c>
      <c r="AJ233" s="978">
        <f t="shared" ref="AJ233" si="1201">T233</f>
        <v>20</v>
      </c>
    </row>
    <row r="234" spans="1:39">
      <c r="A234" s="999">
        <v>45789</v>
      </c>
      <c r="B234" s="164" t="s">
        <v>239</v>
      </c>
      <c r="C234" s="164" t="s">
        <v>208</v>
      </c>
      <c r="D234" s="162" t="s">
        <v>677</v>
      </c>
      <c r="E234" s="969" t="s">
        <v>282</v>
      </c>
      <c r="F234" s="1000">
        <v>18944</v>
      </c>
      <c r="G234" s="1000"/>
      <c r="H234" s="1000">
        <v>18944</v>
      </c>
      <c r="I234" s="1000"/>
      <c r="J234" s="971">
        <f t="shared" ref="J234" si="1202">H234-F234</f>
        <v>0</v>
      </c>
      <c r="K234" s="1000">
        <v>18944</v>
      </c>
      <c r="L234" s="541">
        <f t="shared" si="902"/>
        <v>0</v>
      </c>
      <c r="M234" s="1000">
        <v>19008</v>
      </c>
      <c r="N234" s="1000"/>
      <c r="O234" s="541">
        <f t="shared" si="903"/>
        <v>64</v>
      </c>
      <c r="P234" s="541">
        <f t="shared" si="904"/>
        <v>64</v>
      </c>
      <c r="Q234" s="1000">
        <v>19008</v>
      </c>
      <c r="R234" s="1000"/>
      <c r="S234" s="971">
        <f t="shared" ref="S234" si="1203">Q234-M234</f>
        <v>0</v>
      </c>
      <c r="T234" s="542">
        <f t="shared" si="906"/>
        <v>64</v>
      </c>
      <c r="U234" s="542"/>
      <c r="V234" s="541">
        <f t="shared" ref="V234" si="1204">P234</f>
        <v>64</v>
      </c>
      <c r="W234" s="543">
        <f t="shared" ref="W234" si="1205">T234-V234</f>
        <v>0</v>
      </c>
      <c r="X234" s="972" t="s">
        <v>562</v>
      </c>
      <c r="Y234" s="972" t="s">
        <v>554</v>
      </c>
      <c r="Z234" s="972" t="s">
        <v>29</v>
      </c>
      <c r="AA234" s="972">
        <v>2023</v>
      </c>
      <c r="AB234" s="162" t="s">
        <v>30</v>
      </c>
      <c r="AC234" s="973">
        <v>12</v>
      </c>
      <c r="AD234" s="974">
        <f t="shared" ref="AD234" si="1206">T234/AC234</f>
        <v>5.333333333333333</v>
      </c>
      <c r="AE234" s="975">
        <v>23.45</v>
      </c>
      <c r="AF234" s="976">
        <f t="shared" ref="AF234" si="1207">AD234*AE234</f>
        <v>125.06666666666666</v>
      </c>
      <c r="AG234" s="1030" t="s">
        <v>128</v>
      </c>
      <c r="AH234" s="1007">
        <f t="shared" ref="AH234" si="1208">AF234</f>
        <v>125.06666666666666</v>
      </c>
      <c r="AI234" s="978">
        <f t="shared" ref="AI234" si="1209">AD234</f>
        <v>5.333333333333333</v>
      </c>
      <c r="AJ234" s="978">
        <f t="shared" ref="AJ234" si="1210">T234</f>
        <v>64</v>
      </c>
    </row>
    <row r="235" spans="1:39">
      <c r="A235" s="999">
        <v>45790</v>
      </c>
      <c r="B235" s="164" t="s">
        <v>239</v>
      </c>
      <c r="C235" s="164" t="s">
        <v>208</v>
      </c>
      <c r="D235" s="162" t="s">
        <v>677</v>
      </c>
      <c r="E235" s="969" t="s">
        <v>282</v>
      </c>
      <c r="F235" s="1000">
        <v>19008</v>
      </c>
      <c r="G235" s="1000"/>
      <c r="H235" s="1000">
        <v>19008</v>
      </c>
      <c r="I235" s="1000"/>
      <c r="J235" s="971">
        <f t="shared" ref="J235" si="1211">H235-F235</f>
        <v>0</v>
      </c>
      <c r="K235" s="1000">
        <v>19008</v>
      </c>
      <c r="L235" s="541">
        <f t="shared" si="902"/>
        <v>0</v>
      </c>
      <c r="M235" s="1000">
        <v>19072</v>
      </c>
      <c r="N235" s="1000"/>
      <c r="O235" s="541">
        <f t="shared" si="903"/>
        <v>64</v>
      </c>
      <c r="P235" s="541">
        <f t="shared" si="904"/>
        <v>64</v>
      </c>
      <c r="Q235" s="1000">
        <v>19072</v>
      </c>
      <c r="R235" s="1000"/>
      <c r="S235" s="971">
        <f t="shared" ref="S235" si="1212">Q235-M235</f>
        <v>0</v>
      </c>
      <c r="T235" s="542">
        <f t="shared" si="906"/>
        <v>64</v>
      </c>
      <c r="U235" s="542"/>
      <c r="V235" s="541">
        <f t="shared" ref="V235" si="1213">P235</f>
        <v>64</v>
      </c>
      <c r="W235" s="543">
        <f t="shared" ref="W235" si="1214">T235-V235</f>
        <v>0</v>
      </c>
      <c r="X235" s="972" t="s">
        <v>562</v>
      </c>
      <c r="Y235" s="972" t="s">
        <v>554</v>
      </c>
      <c r="Z235" s="972" t="s">
        <v>29</v>
      </c>
      <c r="AA235" s="972">
        <v>2023</v>
      </c>
      <c r="AB235" s="162" t="s">
        <v>30</v>
      </c>
      <c r="AC235" s="973">
        <v>12</v>
      </c>
      <c r="AD235" s="974">
        <f t="shared" ref="AD235" si="1215">T235/AC235</f>
        <v>5.333333333333333</v>
      </c>
      <c r="AE235" s="975">
        <v>23.45</v>
      </c>
      <c r="AF235" s="976">
        <f t="shared" ref="AF235" si="1216">AD235*AE235</f>
        <v>125.06666666666666</v>
      </c>
      <c r="AG235" s="1030" t="s">
        <v>128</v>
      </c>
      <c r="AH235" s="1007">
        <f t="shared" ref="AH235" si="1217">AF235</f>
        <v>125.06666666666666</v>
      </c>
      <c r="AI235" s="978">
        <f t="shared" ref="AI235" si="1218">AD235</f>
        <v>5.333333333333333</v>
      </c>
      <c r="AJ235" s="978">
        <f t="shared" ref="AJ235" si="1219">T235</f>
        <v>64</v>
      </c>
      <c r="AK235" s="1132" t="s">
        <v>439</v>
      </c>
      <c r="AL235" s="1088" t="s">
        <v>440</v>
      </c>
      <c r="AM235" s="1086" t="s">
        <v>2</v>
      </c>
    </row>
    <row r="236" spans="1:39">
      <c r="A236" s="999">
        <v>45792</v>
      </c>
      <c r="B236" s="164" t="s">
        <v>239</v>
      </c>
      <c r="C236" s="164" t="s">
        <v>208</v>
      </c>
      <c r="D236" s="162" t="s">
        <v>677</v>
      </c>
      <c r="E236" s="969" t="s">
        <v>282</v>
      </c>
      <c r="F236" s="1000">
        <v>19072</v>
      </c>
      <c r="G236" s="1000"/>
      <c r="H236" s="1000">
        <v>19072</v>
      </c>
      <c r="I236" s="1000"/>
      <c r="J236" s="971">
        <f t="shared" ref="J236" si="1220">H236-F236</f>
        <v>0</v>
      </c>
      <c r="K236" s="1000">
        <v>19072</v>
      </c>
      <c r="L236" s="541">
        <f t="shared" si="902"/>
        <v>0</v>
      </c>
      <c r="M236" s="1000">
        <v>19173</v>
      </c>
      <c r="N236" s="1000"/>
      <c r="O236" s="541">
        <f t="shared" si="903"/>
        <v>101</v>
      </c>
      <c r="P236" s="541">
        <f t="shared" si="904"/>
        <v>101</v>
      </c>
      <c r="Q236" s="1000">
        <v>19173</v>
      </c>
      <c r="R236" s="1000"/>
      <c r="S236" s="971">
        <f t="shared" ref="S236" si="1221">Q236-M236</f>
        <v>0</v>
      </c>
      <c r="T236" s="542">
        <f t="shared" si="906"/>
        <v>101</v>
      </c>
      <c r="U236" s="542"/>
      <c r="V236" s="541">
        <f t="shared" ref="V236" si="1222">P236</f>
        <v>101</v>
      </c>
      <c r="W236" s="543">
        <f t="shared" ref="W236" si="1223">T236-V236</f>
        <v>0</v>
      </c>
      <c r="X236" s="972" t="s">
        <v>562</v>
      </c>
      <c r="Y236" s="972" t="s">
        <v>554</v>
      </c>
      <c r="Z236" s="972" t="s">
        <v>29</v>
      </c>
      <c r="AA236" s="972">
        <v>2023</v>
      </c>
      <c r="AB236" s="162" t="s">
        <v>30</v>
      </c>
      <c r="AC236" s="973">
        <v>12</v>
      </c>
      <c r="AD236" s="974">
        <f t="shared" ref="AD236" si="1224">T236/AC236</f>
        <v>8.4166666666666661</v>
      </c>
      <c r="AE236" s="975">
        <v>23.45</v>
      </c>
      <c r="AF236" s="976">
        <f t="shared" ref="AF236" si="1225">AD236*AE236</f>
        <v>197.37083333333331</v>
      </c>
      <c r="AG236" s="1030" t="s">
        <v>128</v>
      </c>
      <c r="AH236" s="1007">
        <f t="shared" ref="AH236" si="1226">AF236</f>
        <v>197.37083333333331</v>
      </c>
      <c r="AI236" s="978">
        <f t="shared" ref="AI236" si="1227">AD236</f>
        <v>8.4166666666666661</v>
      </c>
      <c r="AJ236" s="978">
        <f t="shared" ref="AJ236" si="1228">T236</f>
        <v>101</v>
      </c>
      <c r="AK236" s="1107">
        <f>SUM(AH232:AH236)</f>
        <v>531.5333333333333</v>
      </c>
      <c r="AL236" s="1067">
        <v>700</v>
      </c>
      <c r="AM236" s="1073">
        <v>45793</v>
      </c>
    </row>
    <row r="237" spans="1:39">
      <c r="A237" s="999">
        <v>45793</v>
      </c>
      <c r="B237" s="164" t="s">
        <v>239</v>
      </c>
      <c r="C237" s="164" t="s">
        <v>208</v>
      </c>
      <c r="D237" s="162" t="s">
        <v>677</v>
      </c>
      <c r="E237" s="969" t="s">
        <v>282</v>
      </c>
      <c r="F237" s="1000">
        <v>19173</v>
      </c>
      <c r="G237" s="1000"/>
      <c r="H237" s="1000">
        <v>19173</v>
      </c>
      <c r="I237" s="1000"/>
      <c r="J237" s="971">
        <f t="shared" ref="J237" si="1229">H237-F237</f>
        <v>0</v>
      </c>
      <c r="K237" s="1000">
        <v>19173</v>
      </c>
      <c r="L237" s="541">
        <f t="shared" si="902"/>
        <v>0</v>
      </c>
      <c r="M237" s="1000">
        <v>19273</v>
      </c>
      <c r="N237" s="1000"/>
      <c r="O237" s="541">
        <f t="shared" si="903"/>
        <v>100</v>
      </c>
      <c r="P237" s="541">
        <f t="shared" si="904"/>
        <v>100</v>
      </c>
      <c r="Q237" s="1000">
        <v>19273</v>
      </c>
      <c r="R237" s="1000"/>
      <c r="S237" s="971">
        <f t="shared" ref="S237" si="1230">Q237-M237</f>
        <v>0</v>
      </c>
      <c r="T237" s="542">
        <f t="shared" si="906"/>
        <v>100</v>
      </c>
      <c r="U237" s="542"/>
      <c r="V237" s="541">
        <f t="shared" ref="V237" si="1231">P237</f>
        <v>100</v>
      </c>
      <c r="W237" s="543">
        <f t="shared" ref="W237" si="1232">T237-V237</f>
        <v>0</v>
      </c>
      <c r="X237" s="972" t="s">
        <v>562</v>
      </c>
      <c r="Y237" s="972" t="s">
        <v>554</v>
      </c>
      <c r="Z237" s="972" t="s">
        <v>29</v>
      </c>
      <c r="AA237" s="972">
        <v>2023</v>
      </c>
      <c r="AB237" s="162" t="s">
        <v>30</v>
      </c>
      <c r="AC237" s="973">
        <v>12</v>
      </c>
      <c r="AD237" s="974">
        <f t="shared" ref="AD237" si="1233">T237/AC237</f>
        <v>8.3333333333333339</v>
      </c>
      <c r="AE237" s="975">
        <v>23.45</v>
      </c>
      <c r="AF237" s="976">
        <f t="shared" ref="AF237" si="1234">AD237*AE237</f>
        <v>195.41666666666669</v>
      </c>
      <c r="AG237" s="1030" t="s">
        <v>128</v>
      </c>
      <c r="AH237" s="1007">
        <f t="shared" ref="AH237" si="1235">AF237</f>
        <v>195.41666666666669</v>
      </c>
      <c r="AI237" s="978">
        <f t="shared" ref="AI237" si="1236">AD237</f>
        <v>8.3333333333333339</v>
      </c>
      <c r="AJ237" s="978">
        <f t="shared" ref="AJ237" si="1237">T237</f>
        <v>100</v>
      </c>
      <c r="AK237" s="1132" t="s">
        <v>439</v>
      </c>
      <c r="AL237" s="1088" t="s">
        <v>440</v>
      </c>
      <c r="AM237" s="1086" t="s">
        <v>2</v>
      </c>
    </row>
    <row r="238" spans="1:39">
      <c r="A238" s="999">
        <v>45796</v>
      </c>
      <c r="B238" s="164" t="s">
        <v>239</v>
      </c>
      <c r="C238" s="164" t="s">
        <v>208</v>
      </c>
      <c r="D238" s="162" t="s">
        <v>677</v>
      </c>
      <c r="E238" s="969" t="s">
        <v>282</v>
      </c>
      <c r="F238" s="1000">
        <v>19273</v>
      </c>
      <c r="G238" s="1000"/>
      <c r="H238" s="1000">
        <v>19273</v>
      </c>
      <c r="I238" s="1000"/>
      <c r="J238" s="971">
        <f t="shared" ref="J238" si="1238">H238-F238</f>
        <v>0</v>
      </c>
      <c r="K238" s="1000">
        <v>19273</v>
      </c>
      <c r="L238" s="541">
        <f t="shared" si="902"/>
        <v>0</v>
      </c>
      <c r="M238" s="1000">
        <v>19488</v>
      </c>
      <c r="N238" s="1000"/>
      <c r="O238" s="541">
        <f t="shared" si="903"/>
        <v>215</v>
      </c>
      <c r="P238" s="541">
        <f t="shared" si="904"/>
        <v>215</v>
      </c>
      <c r="Q238" s="1000">
        <v>19488</v>
      </c>
      <c r="R238" s="1000"/>
      <c r="S238" s="971">
        <f t="shared" ref="S238" si="1239">Q238-M238</f>
        <v>0</v>
      </c>
      <c r="T238" s="542">
        <f t="shared" si="906"/>
        <v>215</v>
      </c>
      <c r="U238" s="542"/>
      <c r="V238" s="541">
        <f t="shared" ref="V238" si="1240">P238</f>
        <v>215</v>
      </c>
      <c r="W238" s="543">
        <f t="shared" ref="W238" si="1241">T238-V238</f>
        <v>0</v>
      </c>
      <c r="X238" s="972" t="s">
        <v>562</v>
      </c>
      <c r="Y238" s="972" t="s">
        <v>554</v>
      </c>
      <c r="Z238" s="972" t="s">
        <v>29</v>
      </c>
      <c r="AA238" s="972">
        <v>2023</v>
      </c>
      <c r="AB238" s="162" t="s">
        <v>30</v>
      </c>
      <c r="AC238" s="973">
        <v>12</v>
      </c>
      <c r="AD238" s="974">
        <f t="shared" ref="AD238" si="1242">T238/AC238</f>
        <v>17.916666666666668</v>
      </c>
      <c r="AE238" s="975">
        <v>23.45</v>
      </c>
      <c r="AF238" s="976">
        <f t="shared" ref="AF238" si="1243">AD238*AE238</f>
        <v>420.14583333333337</v>
      </c>
      <c r="AG238" s="1030" t="s">
        <v>128</v>
      </c>
      <c r="AH238" s="1007">
        <f t="shared" ref="AH238" si="1244">AF238</f>
        <v>420.14583333333337</v>
      </c>
      <c r="AI238" s="978">
        <f t="shared" ref="AI238" si="1245">AD238</f>
        <v>17.916666666666668</v>
      </c>
      <c r="AJ238" s="978">
        <f t="shared" ref="AJ238" si="1246">T238</f>
        <v>215</v>
      </c>
      <c r="AK238" s="1107">
        <f>SUM(AH237:AH238)</f>
        <v>615.5625</v>
      </c>
      <c r="AL238" s="1067">
        <v>700</v>
      </c>
      <c r="AM238" s="1073">
        <v>45797</v>
      </c>
    </row>
    <row r="239" spans="1:39">
      <c r="A239" s="999">
        <v>45797</v>
      </c>
      <c r="B239" s="164" t="s">
        <v>239</v>
      </c>
      <c r="C239" s="164" t="s">
        <v>208</v>
      </c>
      <c r="D239" s="162" t="s">
        <v>677</v>
      </c>
      <c r="E239" s="969" t="s">
        <v>282</v>
      </c>
      <c r="F239" s="1000">
        <v>19488</v>
      </c>
      <c r="G239" s="1000"/>
      <c r="H239" s="1000">
        <v>19488</v>
      </c>
      <c r="I239" s="1000"/>
      <c r="J239" s="971">
        <f t="shared" ref="J239" si="1247">H239-F239</f>
        <v>0</v>
      </c>
      <c r="K239" s="1000">
        <v>19488</v>
      </c>
      <c r="L239" s="541">
        <f t="shared" si="902"/>
        <v>0</v>
      </c>
      <c r="M239" s="1000">
        <v>19625</v>
      </c>
      <c r="N239" s="1000"/>
      <c r="O239" s="541">
        <f t="shared" si="903"/>
        <v>137</v>
      </c>
      <c r="P239" s="541">
        <f t="shared" si="904"/>
        <v>137</v>
      </c>
      <c r="Q239" s="1000">
        <v>19625</v>
      </c>
      <c r="R239" s="1000"/>
      <c r="S239" s="971">
        <f t="shared" ref="S239" si="1248">Q239-M239</f>
        <v>0</v>
      </c>
      <c r="T239" s="542">
        <f t="shared" si="906"/>
        <v>137</v>
      </c>
      <c r="U239" s="542"/>
      <c r="V239" s="541">
        <f t="shared" ref="V239" si="1249">P239</f>
        <v>137</v>
      </c>
      <c r="W239" s="543">
        <f t="shared" ref="W239" si="1250">T239-V239</f>
        <v>0</v>
      </c>
      <c r="X239" s="972" t="s">
        <v>562</v>
      </c>
      <c r="Y239" s="972" t="s">
        <v>554</v>
      </c>
      <c r="Z239" s="972" t="s">
        <v>29</v>
      </c>
      <c r="AA239" s="972">
        <v>2023</v>
      </c>
      <c r="AB239" s="162" t="s">
        <v>30</v>
      </c>
      <c r="AC239" s="973">
        <v>12</v>
      </c>
      <c r="AD239" s="974">
        <f t="shared" ref="AD239" si="1251">T239/AC239</f>
        <v>11.416666666666666</v>
      </c>
      <c r="AE239" s="975">
        <v>23.45</v>
      </c>
      <c r="AF239" s="976">
        <f t="shared" ref="AF239" si="1252">AD239*AE239</f>
        <v>267.7208333333333</v>
      </c>
      <c r="AG239" s="1030" t="s">
        <v>128</v>
      </c>
      <c r="AH239" s="1007">
        <f t="shared" ref="AH239" si="1253">AF239</f>
        <v>267.7208333333333</v>
      </c>
      <c r="AI239" s="978">
        <f t="shared" ref="AI239" si="1254">AD239</f>
        <v>11.416666666666666</v>
      </c>
      <c r="AJ239" s="978">
        <f t="shared" ref="AJ239" si="1255">T239</f>
        <v>137</v>
      </c>
      <c r="AK239" s="1132" t="s">
        <v>439</v>
      </c>
      <c r="AL239" s="1088" t="s">
        <v>440</v>
      </c>
      <c r="AM239" s="1086" t="s">
        <v>2</v>
      </c>
    </row>
    <row r="240" spans="1:39">
      <c r="A240" s="999">
        <v>45798</v>
      </c>
      <c r="B240" s="164" t="s">
        <v>239</v>
      </c>
      <c r="C240" s="164" t="s">
        <v>208</v>
      </c>
      <c r="D240" s="162" t="s">
        <v>677</v>
      </c>
      <c r="E240" s="969" t="s">
        <v>282</v>
      </c>
      <c r="F240" s="1000">
        <v>19625</v>
      </c>
      <c r="G240" s="1000"/>
      <c r="H240" s="1000">
        <v>19625</v>
      </c>
      <c r="I240" s="1000"/>
      <c r="J240" s="971">
        <f t="shared" ref="J240" si="1256">H240-F240</f>
        <v>0</v>
      </c>
      <c r="K240" s="1000">
        <v>19625</v>
      </c>
      <c r="L240" s="541">
        <f t="shared" si="902"/>
        <v>0</v>
      </c>
      <c r="M240" s="1000">
        <v>19750</v>
      </c>
      <c r="N240" s="1000"/>
      <c r="O240" s="541">
        <f t="shared" si="903"/>
        <v>125</v>
      </c>
      <c r="P240" s="541">
        <f t="shared" si="904"/>
        <v>125</v>
      </c>
      <c r="Q240" s="1000">
        <v>19750</v>
      </c>
      <c r="R240" s="1000"/>
      <c r="S240" s="971">
        <f t="shared" ref="S240" si="1257">Q240-M240</f>
        <v>0</v>
      </c>
      <c r="T240" s="542">
        <f t="shared" si="906"/>
        <v>125</v>
      </c>
      <c r="U240" s="542"/>
      <c r="V240" s="541">
        <f t="shared" ref="V240" si="1258">P240</f>
        <v>125</v>
      </c>
      <c r="W240" s="543">
        <f t="shared" ref="W240" si="1259">T240-V240</f>
        <v>0</v>
      </c>
      <c r="X240" s="972" t="s">
        <v>562</v>
      </c>
      <c r="Y240" s="972" t="s">
        <v>554</v>
      </c>
      <c r="Z240" s="972" t="s">
        <v>29</v>
      </c>
      <c r="AA240" s="972">
        <v>2023</v>
      </c>
      <c r="AB240" s="162" t="s">
        <v>30</v>
      </c>
      <c r="AC240" s="973">
        <v>12</v>
      </c>
      <c r="AD240" s="974">
        <f t="shared" ref="AD240" si="1260">T240/AC240</f>
        <v>10.416666666666666</v>
      </c>
      <c r="AE240" s="975">
        <v>23.45</v>
      </c>
      <c r="AF240" s="976">
        <f t="shared" ref="AF240" si="1261">AD240*AE240</f>
        <v>244.27083333333331</v>
      </c>
      <c r="AG240" s="1030" t="s">
        <v>128</v>
      </c>
      <c r="AH240" s="1007">
        <f t="shared" ref="AH240" si="1262">AF240</f>
        <v>244.27083333333331</v>
      </c>
      <c r="AI240" s="978">
        <f t="shared" ref="AI240" si="1263">AD240</f>
        <v>10.416666666666666</v>
      </c>
      <c r="AJ240" s="978">
        <f t="shared" ref="AJ240" si="1264">T240</f>
        <v>125</v>
      </c>
      <c r="AK240" s="1107">
        <f>SUM(AH239:AH240)</f>
        <v>511.99166666666662</v>
      </c>
      <c r="AL240" s="1067">
        <v>600</v>
      </c>
      <c r="AM240" s="1073">
        <v>45799</v>
      </c>
    </row>
    <row r="241" spans="1:39">
      <c r="A241" s="999">
        <v>45799</v>
      </c>
      <c r="B241" s="164" t="s">
        <v>239</v>
      </c>
      <c r="C241" s="164" t="s">
        <v>208</v>
      </c>
      <c r="D241" s="162" t="s">
        <v>677</v>
      </c>
      <c r="E241" s="969" t="s">
        <v>282</v>
      </c>
      <c r="F241" s="1000">
        <v>19750</v>
      </c>
      <c r="G241" s="1000"/>
      <c r="H241" s="1000">
        <v>19750</v>
      </c>
      <c r="I241" s="1000"/>
      <c r="J241" s="971">
        <f t="shared" ref="J241" si="1265">H241-F241</f>
        <v>0</v>
      </c>
      <c r="K241" s="1000">
        <v>19750</v>
      </c>
      <c r="L241" s="541">
        <f t="shared" si="902"/>
        <v>0</v>
      </c>
      <c r="M241" s="1000">
        <v>19875</v>
      </c>
      <c r="N241" s="1000"/>
      <c r="O241" s="541">
        <f t="shared" si="903"/>
        <v>125</v>
      </c>
      <c r="P241" s="541">
        <f t="shared" si="904"/>
        <v>125</v>
      </c>
      <c r="Q241" s="1000">
        <v>19875</v>
      </c>
      <c r="R241" s="1000"/>
      <c r="S241" s="971">
        <f t="shared" ref="S241" si="1266">Q241-M241</f>
        <v>0</v>
      </c>
      <c r="T241" s="542">
        <f t="shared" si="906"/>
        <v>125</v>
      </c>
      <c r="U241" s="542"/>
      <c r="V241" s="541">
        <f t="shared" ref="V241" si="1267">P241</f>
        <v>125</v>
      </c>
      <c r="W241" s="543">
        <f t="shared" ref="W241" si="1268">T241-V241</f>
        <v>0</v>
      </c>
      <c r="X241" s="972" t="s">
        <v>562</v>
      </c>
      <c r="Y241" s="972" t="s">
        <v>554</v>
      </c>
      <c r="Z241" s="972" t="s">
        <v>29</v>
      </c>
      <c r="AA241" s="972">
        <v>2023</v>
      </c>
      <c r="AB241" s="162" t="s">
        <v>30</v>
      </c>
      <c r="AC241" s="973">
        <v>12</v>
      </c>
      <c r="AD241" s="974">
        <f t="shared" ref="AD241" si="1269">T241/AC241</f>
        <v>10.416666666666666</v>
      </c>
      <c r="AE241" s="975">
        <v>23.45</v>
      </c>
      <c r="AF241" s="976">
        <f t="shared" ref="AF241" si="1270">AD241*AE241</f>
        <v>244.27083333333331</v>
      </c>
      <c r="AG241" s="1030" t="s">
        <v>128</v>
      </c>
      <c r="AH241" s="1007">
        <f t="shared" ref="AH241" si="1271">AF241</f>
        <v>244.27083333333331</v>
      </c>
      <c r="AI241" s="978">
        <f t="shared" ref="AI241" si="1272">AD241</f>
        <v>10.416666666666666</v>
      </c>
      <c r="AJ241" s="978">
        <f t="shared" ref="AJ241" si="1273">T241</f>
        <v>125</v>
      </c>
    </row>
    <row r="242" spans="1:39">
      <c r="A242" s="999">
        <v>45800</v>
      </c>
      <c r="B242" s="164" t="s">
        <v>239</v>
      </c>
      <c r="C242" s="164" t="s">
        <v>208</v>
      </c>
      <c r="D242" s="162" t="s">
        <v>677</v>
      </c>
      <c r="E242" s="969" t="s">
        <v>282</v>
      </c>
      <c r="F242" s="1000">
        <v>19875</v>
      </c>
      <c r="G242" s="1000"/>
      <c r="H242" s="1000">
        <v>19875</v>
      </c>
      <c r="I242" s="1000"/>
      <c r="J242" s="971">
        <f t="shared" ref="J242" si="1274">H242-F242</f>
        <v>0</v>
      </c>
      <c r="K242" s="1000">
        <v>19875</v>
      </c>
      <c r="L242" s="541">
        <f t="shared" si="902"/>
        <v>0</v>
      </c>
      <c r="M242" s="1000">
        <v>20017</v>
      </c>
      <c r="N242" s="1000"/>
      <c r="O242" s="541">
        <f t="shared" si="903"/>
        <v>142</v>
      </c>
      <c r="P242" s="541">
        <f t="shared" si="904"/>
        <v>142</v>
      </c>
      <c r="Q242" s="1000">
        <v>20017</v>
      </c>
      <c r="R242" s="1000"/>
      <c r="S242" s="971">
        <f t="shared" ref="S242" si="1275">Q242-M242</f>
        <v>0</v>
      </c>
      <c r="T242" s="542">
        <f t="shared" si="906"/>
        <v>142</v>
      </c>
      <c r="U242" s="542"/>
      <c r="V242" s="541">
        <f t="shared" ref="V242" si="1276">P242</f>
        <v>142</v>
      </c>
      <c r="W242" s="543">
        <f t="shared" ref="W242" si="1277">T242-V242</f>
        <v>0</v>
      </c>
      <c r="X242" s="972" t="s">
        <v>562</v>
      </c>
      <c r="Y242" s="972" t="s">
        <v>554</v>
      </c>
      <c r="Z242" s="972" t="s">
        <v>29</v>
      </c>
      <c r="AA242" s="972">
        <v>2023</v>
      </c>
      <c r="AB242" s="162" t="s">
        <v>30</v>
      </c>
      <c r="AC242" s="973">
        <v>12</v>
      </c>
      <c r="AD242" s="974">
        <f t="shared" ref="AD242" si="1278">T242/AC242</f>
        <v>11.833333333333334</v>
      </c>
      <c r="AE242" s="975">
        <v>23.45</v>
      </c>
      <c r="AF242" s="976">
        <f t="shared" ref="AF242" si="1279">AD242*AE242</f>
        <v>277.49166666666667</v>
      </c>
      <c r="AG242" s="1030" t="s">
        <v>128</v>
      </c>
      <c r="AH242" s="1007">
        <f t="shared" ref="AH242" si="1280">AF242</f>
        <v>277.49166666666667</v>
      </c>
      <c r="AI242" s="978">
        <f t="shared" ref="AI242" si="1281">AD242</f>
        <v>11.833333333333334</v>
      </c>
      <c r="AJ242" s="978">
        <f t="shared" ref="AJ242" si="1282">T242</f>
        <v>142</v>
      </c>
      <c r="AK242" s="1132" t="s">
        <v>439</v>
      </c>
      <c r="AL242" s="1088" t="s">
        <v>440</v>
      </c>
      <c r="AM242" s="1086" t="s">
        <v>2</v>
      </c>
    </row>
    <row r="243" spans="1:39">
      <c r="A243" s="999">
        <v>45801</v>
      </c>
      <c r="B243" s="164" t="s">
        <v>239</v>
      </c>
      <c r="C243" s="164" t="s">
        <v>208</v>
      </c>
      <c r="D243" s="162" t="s">
        <v>677</v>
      </c>
      <c r="E243" s="969" t="s">
        <v>282</v>
      </c>
      <c r="F243" s="1000">
        <v>20017</v>
      </c>
      <c r="G243" s="1000"/>
      <c r="H243" s="1000">
        <v>20017</v>
      </c>
      <c r="I243" s="1000"/>
      <c r="J243" s="971">
        <f t="shared" ref="J243" si="1283">H243-F243</f>
        <v>0</v>
      </c>
      <c r="K243" s="1000">
        <v>20017</v>
      </c>
      <c r="L243" s="541">
        <f t="shared" si="902"/>
        <v>0</v>
      </c>
      <c r="M243" s="1000">
        <v>20083</v>
      </c>
      <c r="N243" s="1000"/>
      <c r="O243" s="541">
        <f t="shared" si="903"/>
        <v>66</v>
      </c>
      <c r="P243" s="541">
        <f t="shared" si="904"/>
        <v>66</v>
      </c>
      <c r="Q243" s="1000">
        <v>20083</v>
      </c>
      <c r="R243" s="1000"/>
      <c r="S243" s="971">
        <f t="shared" ref="S243" si="1284">Q243-M243</f>
        <v>0</v>
      </c>
      <c r="T243" s="542">
        <f t="shared" si="906"/>
        <v>66</v>
      </c>
      <c r="U243" s="542"/>
      <c r="V243" s="541">
        <f t="shared" ref="V243" si="1285">P243</f>
        <v>66</v>
      </c>
      <c r="W243" s="543">
        <f t="shared" ref="W243" si="1286">T243-V243</f>
        <v>0</v>
      </c>
      <c r="X243" s="972" t="s">
        <v>562</v>
      </c>
      <c r="Y243" s="972" t="s">
        <v>554</v>
      </c>
      <c r="Z243" s="972" t="s">
        <v>29</v>
      </c>
      <c r="AA243" s="972">
        <v>2023</v>
      </c>
      <c r="AB243" s="162" t="s">
        <v>30</v>
      </c>
      <c r="AC243" s="973">
        <v>12</v>
      </c>
      <c r="AD243" s="974">
        <f t="shared" ref="AD243" si="1287">T243/AC243</f>
        <v>5.5</v>
      </c>
      <c r="AE243" s="975">
        <v>23.45</v>
      </c>
      <c r="AF243" s="976">
        <f t="shared" ref="AF243" si="1288">AD243*AE243</f>
        <v>128.97499999999999</v>
      </c>
      <c r="AG243" s="1030" t="s">
        <v>128</v>
      </c>
      <c r="AH243" s="1007">
        <f t="shared" ref="AH243" si="1289">AF243</f>
        <v>128.97499999999999</v>
      </c>
      <c r="AI243" s="978">
        <f t="shared" ref="AI243" si="1290">AD243</f>
        <v>5.5</v>
      </c>
      <c r="AJ243" s="978">
        <f t="shared" ref="AJ243" si="1291">T243</f>
        <v>66</v>
      </c>
      <c r="AK243" s="1107">
        <f>SUM(AH241:AH243)</f>
        <v>650.73750000000007</v>
      </c>
      <c r="AL243" s="1067">
        <v>700</v>
      </c>
      <c r="AM243" s="1073">
        <v>45803</v>
      </c>
    </row>
    <row r="244" spans="1:39">
      <c r="A244" s="999">
        <v>45803</v>
      </c>
      <c r="B244" s="164" t="s">
        <v>239</v>
      </c>
      <c r="C244" s="164" t="s">
        <v>208</v>
      </c>
      <c r="D244" s="162" t="s">
        <v>677</v>
      </c>
      <c r="E244" s="969" t="s">
        <v>282</v>
      </c>
      <c r="F244" s="1000">
        <v>20083</v>
      </c>
      <c r="G244" s="1000"/>
      <c r="H244" s="1000">
        <v>20083</v>
      </c>
      <c r="I244" s="1000"/>
      <c r="J244" s="971">
        <f t="shared" ref="J244" si="1292">H244-F244</f>
        <v>0</v>
      </c>
      <c r="K244" s="1000">
        <v>20083</v>
      </c>
      <c r="L244" s="541">
        <f t="shared" si="902"/>
        <v>0</v>
      </c>
      <c r="M244" s="1000">
        <v>20245</v>
      </c>
      <c r="N244" s="1000"/>
      <c r="O244" s="541">
        <f t="shared" si="903"/>
        <v>162</v>
      </c>
      <c r="P244" s="541">
        <f t="shared" si="904"/>
        <v>162</v>
      </c>
      <c r="Q244" s="1000">
        <v>20245</v>
      </c>
      <c r="R244" s="1000"/>
      <c r="S244" s="971">
        <f t="shared" ref="S244" si="1293">Q244-M244</f>
        <v>0</v>
      </c>
      <c r="T244" s="542">
        <f t="shared" si="906"/>
        <v>162</v>
      </c>
      <c r="U244" s="542"/>
      <c r="V244" s="541">
        <f t="shared" ref="V244" si="1294">P244</f>
        <v>162</v>
      </c>
      <c r="W244" s="543">
        <f t="shared" ref="W244" si="1295">T244-V244</f>
        <v>0</v>
      </c>
      <c r="X244" s="972" t="s">
        <v>562</v>
      </c>
      <c r="Y244" s="972" t="s">
        <v>554</v>
      </c>
      <c r="Z244" s="972" t="s">
        <v>29</v>
      </c>
      <c r="AA244" s="972">
        <v>2023</v>
      </c>
      <c r="AB244" s="162" t="s">
        <v>30</v>
      </c>
      <c r="AC244" s="973">
        <v>12</v>
      </c>
      <c r="AD244" s="974">
        <f t="shared" ref="AD244" si="1296">T244/AC244</f>
        <v>13.5</v>
      </c>
      <c r="AE244" s="975">
        <v>23.45</v>
      </c>
      <c r="AF244" s="976">
        <f t="shared" ref="AF244" si="1297">AD244*AE244</f>
        <v>316.57499999999999</v>
      </c>
      <c r="AG244" s="1030" t="s">
        <v>128</v>
      </c>
      <c r="AH244" s="1007">
        <f t="shared" ref="AH244" si="1298">AF244</f>
        <v>316.57499999999999</v>
      </c>
      <c r="AI244" s="978">
        <f t="shared" ref="AI244" si="1299">AD244</f>
        <v>13.5</v>
      </c>
      <c r="AJ244" s="978">
        <f t="shared" ref="AJ244" si="1300">T244</f>
        <v>162</v>
      </c>
    </row>
    <row r="245" spans="1:39">
      <c r="A245" s="999">
        <v>45804</v>
      </c>
      <c r="B245" s="164" t="s">
        <v>239</v>
      </c>
      <c r="C245" s="164" t="s">
        <v>208</v>
      </c>
      <c r="D245" s="162" t="s">
        <v>677</v>
      </c>
      <c r="E245" s="969" t="s">
        <v>282</v>
      </c>
      <c r="F245" s="1000">
        <v>20245</v>
      </c>
      <c r="G245" s="1000"/>
      <c r="H245" s="1000">
        <v>20245</v>
      </c>
      <c r="I245" s="1000"/>
      <c r="J245" s="971">
        <f t="shared" ref="J245" si="1301">H245-F245</f>
        <v>0</v>
      </c>
      <c r="K245" s="1000">
        <v>20245</v>
      </c>
      <c r="L245" s="541">
        <f t="shared" si="902"/>
        <v>0</v>
      </c>
      <c r="M245" s="1000">
        <v>20378</v>
      </c>
      <c r="N245" s="1000"/>
      <c r="O245" s="541">
        <f t="shared" si="903"/>
        <v>133</v>
      </c>
      <c r="P245" s="541">
        <f t="shared" si="904"/>
        <v>133</v>
      </c>
      <c r="Q245" s="1000">
        <v>20378</v>
      </c>
      <c r="R245" s="1000"/>
      <c r="S245" s="971">
        <f t="shared" ref="S245" si="1302">Q245-M245</f>
        <v>0</v>
      </c>
      <c r="T245" s="542">
        <f t="shared" si="906"/>
        <v>133</v>
      </c>
      <c r="U245" s="542"/>
      <c r="V245" s="541">
        <f t="shared" ref="V245" si="1303">P245</f>
        <v>133</v>
      </c>
      <c r="W245" s="543">
        <f t="shared" ref="W245" si="1304">T245-V245</f>
        <v>0</v>
      </c>
      <c r="X245" s="972" t="s">
        <v>562</v>
      </c>
      <c r="Y245" s="972" t="s">
        <v>554</v>
      </c>
      <c r="Z245" s="972" t="s">
        <v>29</v>
      </c>
      <c r="AA245" s="972">
        <v>2023</v>
      </c>
      <c r="AB245" s="162" t="s">
        <v>30</v>
      </c>
      <c r="AC245" s="973">
        <v>12</v>
      </c>
      <c r="AD245" s="974">
        <f t="shared" ref="AD245" si="1305">T245/AC245</f>
        <v>11.083333333333334</v>
      </c>
      <c r="AE245" s="975">
        <v>23.45</v>
      </c>
      <c r="AF245" s="976">
        <f t="shared" ref="AF245" si="1306">AD245*AE245</f>
        <v>259.9041666666667</v>
      </c>
      <c r="AG245" s="1030" t="s">
        <v>128</v>
      </c>
      <c r="AH245" s="1007">
        <f t="shared" ref="AH245" si="1307">AF245</f>
        <v>259.9041666666667</v>
      </c>
      <c r="AI245" s="978">
        <f t="shared" ref="AI245" si="1308">AD245</f>
        <v>11.083333333333334</v>
      </c>
      <c r="AJ245" s="978">
        <f t="shared" ref="AJ245" si="1309">T245</f>
        <v>133</v>
      </c>
      <c r="AK245" s="1132" t="s">
        <v>439</v>
      </c>
      <c r="AL245" s="1088" t="s">
        <v>440</v>
      </c>
      <c r="AM245" s="1086" t="s">
        <v>2</v>
      </c>
    </row>
    <row r="246" spans="1:39">
      <c r="A246" s="999">
        <v>45805</v>
      </c>
      <c r="B246" s="164" t="s">
        <v>239</v>
      </c>
      <c r="C246" s="164" t="s">
        <v>208</v>
      </c>
      <c r="D246" s="162" t="s">
        <v>677</v>
      </c>
      <c r="E246" s="969" t="s">
        <v>282</v>
      </c>
      <c r="F246" s="1000">
        <v>20378</v>
      </c>
      <c r="G246" s="1000"/>
      <c r="H246" s="1000">
        <v>20378</v>
      </c>
      <c r="I246" s="1000"/>
      <c r="J246" s="971">
        <f t="shared" ref="J246" si="1310">H246-F246</f>
        <v>0</v>
      </c>
      <c r="K246" s="1000">
        <v>20378</v>
      </c>
      <c r="L246" s="541">
        <f t="shared" si="902"/>
        <v>0</v>
      </c>
      <c r="M246" s="1000">
        <v>20546</v>
      </c>
      <c r="N246" s="1000"/>
      <c r="O246" s="541">
        <f t="shared" si="903"/>
        <v>168</v>
      </c>
      <c r="P246" s="541">
        <f t="shared" si="904"/>
        <v>168</v>
      </c>
      <c r="Q246" s="1000">
        <v>20546</v>
      </c>
      <c r="R246" s="1000"/>
      <c r="S246" s="971">
        <f t="shared" ref="S246" si="1311">Q246-M246</f>
        <v>0</v>
      </c>
      <c r="T246" s="542">
        <f t="shared" si="906"/>
        <v>168</v>
      </c>
      <c r="U246" s="542"/>
      <c r="V246" s="541">
        <f t="shared" ref="V246" si="1312">P246</f>
        <v>168</v>
      </c>
      <c r="W246" s="543">
        <f t="shared" ref="W246" si="1313">T246-V246</f>
        <v>0</v>
      </c>
      <c r="X246" s="972" t="s">
        <v>562</v>
      </c>
      <c r="Y246" s="972" t="s">
        <v>554</v>
      </c>
      <c r="Z246" s="972" t="s">
        <v>29</v>
      </c>
      <c r="AA246" s="972">
        <v>2023</v>
      </c>
      <c r="AB246" s="162" t="s">
        <v>30</v>
      </c>
      <c r="AC246" s="973">
        <v>12</v>
      </c>
      <c r="AD246" s="974">
        <f t="shared" ref="AD246" si="1314">T246/AC246</f>
        <v>14</v>
      </c>
      <c r="AE246" s="975">
        <v>23.45</v>
      </c>
      <c r="AF246" s="976">
        <f t="shared" ref="AF246" si="1315">AD246*AE246</f>
        <v>328.3</v>
      </c>
      <c r="AG246" s="1030" t="s">
        <v>128</v>
      </c>
      <c r="AH246" s="1007">
        <f t="shared" ref="AH246" si="1316">AF246</f>
        <v>328.3</v>
      </c>
      <c r="AI246" s="978">
        <f t="shared" ref="AI246" si="1317">AD246</f>
        <v>14</v>
      </c>
      <c r="AJ246" s="978">
        <f t="shared" ref="AJ246" si="1318">T246</f>
        <v>168</v>
      </c>
      <c r="AK246" s="1107">
        <f>SUM(AH244:AH246)</f>
        <v>904.7791666666667</v>
      </c>
      <c r="AL246" s="1067">
        <v>900</v>
      </c>
      <c r="AM246" s="1073">
        <v>45806</v>
      </c>
    </row>
    <row r="247" spans="1:39">
      <c r="A247" s="999">
        <v>45806</v>
      </c>
      <c r="B247" s="164" t="s">
        <v>239</v>
      </c>
      <c r="C247" s="164" t="s">
        <v>208</v>
      </c>
      <c r="D247" s="162" t="s">
        <v>677</v>
      </c>
      <c r="E247" s="969" t="s">
        <v>282</v>
      </c>
      <c r="F247" s="1000">
        <v>20546</v>
      </c>
      <c r="G247" s="1000"/>
      <c r="H247" s="1000">
        <v>20546</v>
      </c>
      <c r="I247" s="1000"/>
      <c r="J247" s="971">
        <f t="shared" ref="J247" si="1319">H247-F247</f>
        <v>0</v>
      </c>
      <c r="K247" s="1000">
        <v>20546</v>
      </c>
      <c r="L247" s="541">
        <f t="shared" si="902"/>
        <v>0</v>
      </c>
      <c r="M247" s="1000">
        <v>20549</v>
      </c>
      <c r="N247" s="1000"/>
      <c r="O247" s="541">
        <f t="shared" si="903"/>
        <v>3</v>
      </c>
      <c r="P247" s="541">
        <f t="shared" si="904"/>
        <v>3</v>
      </c>
      <c r="Q247" s="1000">
        <v>20549</v>
      </c>
      <c r="R247" s="1000"/>
      <c r="S247" s="971">
        <f t="shared" ref="S247" si="1320">Q247-M247</f>
        <v>0</v>
      </c>
      <c r="T247" s="542">
        <f t="shared" si="906"/>
        <v>3</v>
      </c>
      <c r="U247" s="542"/>
      <c r="V247" s="541">
        <f t="shared" ref="V247" si="1321">P247</f>
        <v>3</v>
      </c>
      <c r="W247" s="543">
        <f t="shared" ref="W247" si="1322">T247-V247</f>
        <v>0</v>
      </c>
      <c r="X247" s="972" t="s">
        <v>562</v>
      </c>
      <c r="Y247" s="972" t="s">
        <v>554</v>
      </c>
      <c r="Z247" s="972" t="s">
        <v>29</v>
      </c>
      <c r="AA247" s="972">
        <v>2023</v>
      </c>
      <c r="AB247" s="162" t="s">
        <v>30</v>
      </c>
      <c r="AC247" s="973">
        <v>12</v>
      </c>
      <c r="AD247" s="974">
        <f t="shared" ref="AD247" si="1323">T247/AC247</f>
        <v>0.25</v>
      </c>
      <c r="AE247" s="975">
        <v>23.45</v>
      </c>
      <c r="AF247" s="976">
        <f t="shared" ref="AF247" si="1324">AD247*AE247</f>
        <v>5.8624999999999998</v>
      </c>
      <c r="AG247" s="1030" t="s">
        <v>128</v>
      </c>
      <c r="AH247" s="1007">
        <f t="shared" ref="AH247" si="1325">AF247</f>
        <v>5.8624999999999998</v>
      </c>
      <c r="AI247" s="978">
        <f t="shared" ref="AI247" si="1326">AD247</f>
        <v>0.25</v>
      </c>
      <c r="AJ247" s="978">
        <f t="shared" ref="AJ247" si="1327">T247</f>
        <v>3</v>
      </c>
    </row>
    <row r="248" spans="1:39">
      <c r="A248" s="999">
        <v>45808</v>
      </c>
      <c r="B248" s="164" t="s">
        <v>239</v>
      </c>
      <c r="C248" s="164" t="s">
        <v>208</v>
      </c>
      <c r="D248" s="162" t="s">
        <v>677</v>
      </c>
      <c r="E248" s="969" t="s">
        <v>282</v>
      </c>
      <c r="F248" s="1000">
        <v>20549</v>
      </c>
      <c r="G248" s="1000"/>
      <c r="H248" s="1000">
        <v>20549</v>
      </c>
      <c r="I248" s="1000"/>
      <c r="J248" s="971">
        <f t="shared" ref="J248" si="1328">H248-F248</f>
        <v>0</v>
      </c>
      <c r="K248" s="1000">
        <v>20549</v>
      </c>
      <c r="L248" s="541">
        <f t="shared" si="902"/>
        <v>0</v>
      </c>
      <c r="M248" s="1000">
        <v>20661</v>
      </c>
      <c r="N248" s="1000"/>
      <c r="O248" s="541">
        <f t="shared" si="903"/>
        <v>112</v>
      </c>
      <c r="P248" s="541">
        <f t="shared" si="904"/>
        <v>112</v>
      </c>
      <c r="Q248" s="1000">
        <v>20661</v>
      </c>
      <c r="R248" s="1000"/>
      <c r="S248" s="971">
        <f t="shared" ref="S248" si="1329">Q248-M248</f>
        <v>0</v>
      </c>
      <c r="T248" s="542">
        <f t="shared" si="906"/>
        <v>112</v>
      </c>
      <c r="U248" s="542"/>
      <c r="V248" s="541">
        <f t="shared" ref="V248" si="1330">P248</f>
        <v>112</v>
      </c>
      <c r="W248" s="543">
        <f t="shared" ref="W248" si="1331">T248-V248</f>
        <v>0</v>
      </c>
      <c r="X248" s="972" t="s">
        <v>562</v>
      </c>
      <c r="Y248" s="972" t="s">
        <v>554</v>
      </c>
      <c r="Z248" s="972" t="s">
        <v>29</v>
      </c>
      <c r="AA248" s="972">
        <v>2023</v>
      </c>
      <c r="AB248" s="162" t="s">
        <v>30</v>
      </c>
      <c r="AC248" s="973">
        <v>12</v>
      </c>
      <c r="AD248" s="974">
        <f t="shared" ref="AD248" si="1332">T248/AC248</f>
        <v>9.3333333333333339</v>
      </c>
      <c r="AE248" s="975">
        <v>23.45</v>
      </c>
      <c r="AF248" s="976">
        <f t="shared" ref="AF248" si="1333">AD248*AE248</f>
        <v>218.86666666666667</v>
      </c>
      <c r="AG248" s="1030" t="s">
        <v>128</v>
      </c>
      <c r="AH248" s="1007">
        <f t="shared" ref="AH248" si="1334">AF248</f>
        <v>218.86666666666667</v>
      </c>
      <c r="AI248" s="978">
        <f t="shared" ref="AI248" si="1335">AD248</f>
        <v>9.3333333333333339</v>
      </c>
      <c r="AJ248" s="978">
        <f t="shared" ref="AJ248" si="1336">T248</f>
        <v>112</v>
      </c>
    </row>
    <row r="249" spans="1:39">
      <c r="A249" s="999">
        <v>45815</v>
      </c>
      <c r="B249" s="164" t="s">
        <v>239</v>
      </c>
      <c r="C249" s="164" t="s">
        <v>208</v>
      </c>
      <c r="D249" s="162" t="s">
        <v>677</v>
      </c>
      <c r="E249" s="969" t="s">
        <v>282</v>
      </c>
      <c r="F249" s="1000">
        <v>20661</v>
      </c>
      <c r="G249" s="1000"/>
      <c r="H249" s="1000">
        <v>20661</v>
      </c>
      <c r="I249" s="1000"/>
      <c r="J249" s="971">
        <f t="shared" ref="J249" si="1337">H249-F249</f>
        <v>0</v>
      </c>
      <c r="K249" s="1000">
        <v>20661</v>
      </c>
      <c r="L249" s="541">
        <f t="shared" si="902"/>
        <v>0</v>
      </c>
      <c r="M249" s="1000">
        <v>20752</v>
      </c>
      <c r="N249" s="1000"/>
      <c r="O249" s="541">
        <f t="shared" si="903"/>
        <v>91</v>
      </c>
      <c r="P249" s="541">
        <f t="shared" si="904"/>
        <v>91</v>
      </c>
      <c r="Q249" s="1000">
        <v>20752</v>
      </c>
      <c r="R249" s="1000"/>
      <c r="S249" s="971">
        <f t="shared" ref="S249" si="1338">Q249-M249</f>
        <v>0</v>
      </c>
      <c r="T249" s="542">
        <f t="shared" si="906"/>
        <v>91</v>
      </c>
      <c r="U249" s="542"/>
      <c r="V249" s="541">
        <f t="shared" ref="V249" si="1339">P249</f>
        <v>91</v>
      </c>
      <c r="W249" s="543">
        <f t="shared" ref="W249" si="1340">T249-V249</f>
        <v>0</v>
      </c>
      <c r="X249" s="972" t="s">
        <v>562</v>
      </c>
      <c r="Y249" s="972" t="s">
        <v>554</v>
      </c>
      <c r="Z249" s="972" t="s">
        <v>29</v>
      </c>
      <c r="AA249" s="972">
        <v>2023</v>
      </c>
      <c r="AB249" s="162" t="s">
        <v>30</v>
      </c>
      <c r="AC249" s="973">
        <v>12</v>
      </c>
      <c r="AD249" s="974">
        <f t="shared" ref="AD249" si="1341">T249/AC249</f>
        <v>7.583333333333333</v>
      </c>
      <c r="AE249" s="975">
        <v>23.45</v>
      </c>
      <c r="AF249" s="976">
        <f t="shared" ref="AF249" si="1342">AD249*AE249</f>
        <v>177.82916666666665</v>
      </c>
      <c r="AG249" s="1030" t="s">
        <v>128</v>
      </c>
      <c r="AH249" s="1007">
        <f t="shared" ref="AH249" si="1343">AF249</f>
        <v>177.82916666666665</v>
      </c>
      <c r="AI249" s="978">
        <f t="shared" ref="AI249" si="1344">AD249</f>
        <v>7.583333333333333</v>
      </c>
      <c r="AJ249" s="978">
        <f t="shared" ref="AJ249" si="1345">T249</f>
        <v>91</v>
      </c>
      <c r="AK249" s="1132" t="s">
        <v>439</v>
      </c>
      <c r="AL249" s="1088" t="s">
        <v>440</v>
      </c>
      <c r="AM249" s="1086" t="s">
        <v>2</v>
      </c>
    </row>
    <row r="250" spans="1:39">
      <c r="A250" s="999">
        <v>45818</v>
      </c>
      <c r="B250" s="164" t="s">
        <v>239</v>
      </c>
      <c r="C250" s="164" t="s">
        <v>208</v>
      </c>
      <c r="D250" s="162" t="s">
        <v>677</v>
      </c>
      <c r="E250" s="969" t="s">
        <v>282</v>
      </c>
      <c r="F250" s="1000">
        <v>20752</v>
      </c>
      <c r="G250" s="1000"/>
      <c r="H250" s="1000">
        <v>20752</v>
      </c>
      <c r="I250" s="1000"/>
      <c r="J250" s="971">
        <f t="shared" ref="J250" si="1346">H250-F250</f>
        <v>0</v>
      </c>
      <c r="K250" s="1000">
        <v>20752</v>
      </c>
      <c r="L250" s="541">
        <f t="shared" si="902"/>
        <v>0</v>
      </c>
      <c r="M250" s="1000">
        <v>20818</v>
      </c>
      <c r="N250" s="1000"/>
      <c r="O250" s="541">
        <f t="shared" si="903"/>
        <v>66</v>
      </c>
      <c r="P250" s="541">
        <f t="shared" si="904"/>
        <v>66</v>
      </c>
      <c r="Q250" s="1000">
        <v>20818</v>
      </c>
      <c r="R250" s="1000"/>
      <c r="S250" s="971">
        <f t="shared" ref="S250" si="1347">Q250-M250</f>
        <v>0</v>
      </c>
      <c r="T250" s="542">
        <f t="shared" si="906"/>
        <v>66</v>
      </c>
      <c r="U250" s="542"/>
      <c r="V250" s="541">
        <f t="shared" ref="V250" si="1348">P250</f>
        <v>66</v>
      </c>
      <c r="W250" s="543">
        <f t="shared" ref="W250" si="1349">T250-V250</f>
        <v>0</v>
      </c>
      <c r="X250" s="972" t="s">
        <v>562</v>
      </c>
      <c r="Y250" s="972" t="s">
        <v>554</v>
      </c>
      <c r="Z250" s="972" t="s">
        <v>29</v>
      </c>
      <c r="AA250" s="972">
        <v>2023</v>
      </c>
      <c r="AB250" s="162" t="s">
        <v>30</v>
      </c>
      <c r="AC250" s="973">
        <v>12</v>
      </c>
      <c r="AD250" s="974">
        <f t="shared" ref="AD250" si="1350">T250/AC250</f>
        <v>5.5</v>
      </c>
      <c r="AE250" s="975">
        <v>23.45</v>
      </c>
      <c r="AF250" s="976">
        <f t="shared" ref="AF250" si="1351">AD250*AE250</f>
        <v>128.97499999999999</v>
      </c>
      <c r="AG250" s="1030" t="s">
        <v>128</v>
      </c>
      <c r="AH250" s="1007">
        <f t="shared" ref="AH250" si="1352">AF250</f>
        <v>128.97499999999999</v>
      </c>
      <c r="AI250" s="978">
        <f t="shared" ref="AI250" si="1353">AD250</f>
        <v>5.5</v>
      </c>
      <c r="AJ250" s="978">
        <f t="shared" ref="AJ250" si="1354">T250</f>
        <v>66</v>
      </c>
      <c r="AK250" s="1107">
        <f>SUM(AH248:AH250)</f>
        <v>525.67083333333335</v>
      </c>
      <c r="AL250" s="1067">
        <v>600</v>
      </c>
      <c r="AM250" s="1073">
        <v>45819</v>
      </c>
    </row>
    <row r="251" spans="1:39">
      <c r="A251" s="999">
        <v>45818</v>
      </c>
      <c r="B251" s="164" t="s">
        <v>239</v>
      </c>
      <c r="C251" s="164" t="s">
        <v>208</v>
      </c>
      <c r="D251" s="162" t="s">
        <v>677</v>
      </c>
      <c r="E251" s="969" t="s">
        <v>282</v>
      </c>
      <c r="F251" s="1000">
        <v>20752</v>
      </c>
      <c r="G251" s="1000"/>
      <c r="H251" s="1000">
        <v>20752</v>
      </c>
      <c r="I251" s="1000"/>
      <c r="J251" s="971">
        <f t="shared" ref="J251" si="1355">H251-F251</f>
        <v>0</v>
      </c>
      <c r="K251" s="1000">
        <v>20752</v>
      </c>
      <c r="L251" s="541">
        <f t="shared" si="902"/>
        <v>0</v>
      </c>
      <c r="M251" s="1000">
        <v>20818</v>
      </c>
      <c r="N251" s="1000"/>
      <c r="O251" s="541">
        <f t="shared" si="903"/>
        <v>66</v>
      </c>
      <c r="P251" s="541">
        <f t="shared" si="904"/>
        <v>66</v>
      </c>
      <c r="Q251" s="1000">
        <v>20818</v>
      </c>
      <c r="R251" s="1000"/>
      <c r="S251" s="971">
        <f t="shared" ref="S251" si="1356">Q251-M251</f>
        <v>0</v>
      </c>
      <c r="T251" s="542">
        <f t="shared" si="906"/>
        <v>66</v>
      </c>
      <c r="U251" s="542"/>
      <c r="V251" s="541">
        <f t="shared" ref="V251" si="1357">P251</f>
        <v>66</v>
      </c>
      <c r="W251" s="543">
        <f t="shared" ref="W251" si="1358">T251-V251</f>
        <v>0</v>
      </c>
      <c r="X251" s="972" t="s">
        <v>562</v>
      </c>
      <c r="Y251" s="972" t="s">
        <v>554</v>
      </c>
      <c r="Z251" s="972" t="s">
        <v>29</v>
      </c>
      <c r="AA251" s="972">
        <v>2023</v>
      </c>
      <c r="AB251" s="162" t="s">
        <v>30</v>
      </c>
      <c r="AC251" s="973">
        <v>12</v>
      </c>
      <c r="AD251" s="974">
        <f t="shared" ref="AD251" si="1359">T251/AC251</f>
        <v>5.5</v>
      </c>
      <c r="AE251" s="975">
        <v>23.45</v>
      </c>
      <c r="AF251" s="976">
        <f t="shared" ref="AF251" si="1360">AD251*AE251</f>
        <v>128.97499999999999</v>
      </c>
      <c r="AG251" s="1030" t="s">
        <v>128</v>
      </c>
      <c r="AH251" s="1007">
        <f t="shared" ref="AH251" si="1361">AF251</f>
        <v>128.97499999999999</v>
      </c>
      <c r="AI251" s="978">
        <f t="shared" ref="AI251" si="1362">AD251</f>
        <v>5.5</v>
      </c>
      <c r="AJ251" s="978">
        <f t="shared" ref="AJ251" si="1363">T251</f>
        <v>66</v>
      </c>
    </row>
    <row r="252" spans="1:39">
      <c r="A252" s="999">
        <v>45822</v>
      </c>
      <c r="B252" s="164" t="s">
        <v>239</v>
      </c>
      <c r="C252" s="164" t="s">
        <v>208</v>
      </c>
      <c r="D252" s="162" t="s">
        <v>677</v>
      </c>
      <c r="E252" s="969" t="s">
        <v>282</v>
      </c>
      <c r="F252" s="1000">
        <v>20818</v>
      </c>
      <c r="G252" s="1000"/>
      <c r="H252" s="1000">
        <v>20818</v>
      </c>
      <c r="I252" s="1000"/>
      <c r="J252" s="971">
        <f t="shared" ref="J252" si="1364">H252-F252</f>
        <v>0</v>
      </c>
      <c r="K252" s="1000">
        <v>20818</v>
      </c>
      <c r="L252" s="541">
        <f t="shared" si="902"/>
        <v>0</v>
      </c>
      <c r="M252" s="1000">
        <v>20891</v>
      </c>
      <c r="N252" s="1000"/>
      <c r="O252" s="541">
        <f t="shared" si="903"/>
        <v>73</v>
      </c>
      <c r="P252" s="541">
        <f t="shared" si="904"/>
        <v>73</v>
      </c>
      <c r="Q252" s="1000">
        <v>20891</v>
      </c>
      <c r="R252" s="1000"/>
      <c r="S252" s="971">
        <f t="shared" ref="S252" si="1365">Q252-M252</f>
        <v>0</v>
      </c>
      <c r="T252" s="542">
        <f t="shared" si="906"/>
        <v>73</v>
      </c>
      <c r="U252" s="542"/>
      <c r="V252" s="541">
        <f t="shared" ref="V252" si="1366">P252</f>
        <v>73</v>
      </c>
      <c r="W252" s="543">
        <f t="shared" ref="W252" si="1367">T252-V252</f>
        <v>0</v>
      </c>
      <c r="X252" s="972" t="s">
        <v>562</v>
      </c>
      <c r="Y252" s="972" t="s">
        <v>554</v>
      </c>
      <c r="Z252" s="972" t="s">
        <v>29</v>
      </c>
      <c r="AA252" s="972">
        <v>2023</v>
      </c>
      <c r="AB252" s="162" t="s">
        <v>30</v>
      </c>
      <c r="AC252" s="973">
        <v>12</v>
      </c>
      <c r="AD252" s="974">
        <f t="shared" ref="AD252" si="1368">T252/AC252</f>
        <v>6.083333333333333</v>
      </c>
      <c r="AE252" s="975">
        <v>23.45</v>
      </c>
      <c r="AF252" s="976">
        <f t="shared" ref="AF252" si="1369">AD252*AE252</f>
        <v>142.65416666666667</v>
      </c>
      <c r="AG252" s="1030" t="s">
        <v>128</v>
      </c>
      <c r="AH252" s="1007">
        <f t="shared" ref="AH252" si="1370">AF252</f>
        <v>142.65416666666667</v>
      </c>
      <c r="AI252" s="978">
        <f t="shared" ref="AI252" si="1371">AD252</f>
        <v>6.083333333333333</v>
      </c>
      <c r="AJ252" s="978">
        <f t="shared" ref="AJ252" si="1372">T252</f>
        <v>73</v>
      </c>
      <c r="AK252" s="1132" t="s">
        <v>439</v>
      </c>
      <c r="AL252" s="1088" t="s">
        <v>440</v>
      </c>
      <c r="AM252" s="1086" t="s">
        <v>2</v>
      </c>
    </row>
    <row r="253" spans="1:39">
      <c r="A253" s="999">
        <v>45824</v>
      </c>
      <c r="B253" s="164" t="s">
        <v>239</v>
      </c>
      <c r="C253" s="164" t="s">
        <v>208</v>
      </c>
      <c r="D253" s="162" t="s">
        <v>637</v>
      </c>
      <c r="E253" s="969" t="s">
        <v>282</v>
      </c>
      <c r="F253" s="1000">
        <v>20891</v>
      </c>
      <c r="G253" s="1000"/>
      <c r="H253" s="1000">
        <v>20891</v>
      </c>
      <c r="I253" s="1000"/>
      <c r="J253" s="971">
        <f t="shared" ref="J253" si="1373">H253-F253</f>
        <v>0</v>
      </c>
      <c r="K253" s="1000">
        <v>20891</v>
      </c>
      <c r="L253" s="541">
        <f t="shared" si="902"/>
        <v>0</v>
      </c>
      <c r="M253" s="1000">
        <v>20921</v>
      </c>
      <c r="N253" s="1000"/>
      <c r="O253" s="541">
        <f t="shared" si="903"/>
        <v>30</v>
      </c>
      <c r="P253" s="541">
        <f t="shared" si="904"/>
        <v>30</v>
      </c>
      <c r="Q253" s="1000">
        <v>20921</v>
      </c>
      <c r="R253" s="1000"/>
      <c r="S253" s="971">
        <f t="shared" ref="S253" si="1374">Q253-M253</f>
        <v>0</v>
      </c>
      <c r="T253" s="542">
        <f t="shared" si="906"/>
        <v>30</v>
      </c>
      <c r="U253" s="542"/>
      <c r="V253" s="541">
        <f t="shared" ref="V253" si="1375">P253</f>
        <v>30</v>
      </c>
      <c r="W253" s="543">
        <f t="shared" ref="W253" si="1376">T253-V253</f>
        <v>0</v>
      </c>
      <c r="X253" s="972" t="s">
        <v>562</v>
      </c>
      <c r="Y253" s="972" t="s">
        <v>554</v>
      </c>
      <c r="Z253" s="972" t="s">
        <v>29</v>
      </c>
      <c r="AA253" s="972">
        <v>2023</v>
      </c>
      <c r="AB253" s="162" t="s">
        <v>30</v>
      </c>
      <c r="AC253" s="973">
        <v>12</v>
      </c>
      <c r="AD253" s="974">
        <f t="shared" ref="AD253" si="1377">T253/AC253</f>
        <v>2.5</v>
      </c>
      <c r="AE253" s="975">
        <v>23.45</v>
      </c>
      <c r="AF253" s="976">
        <f t="shared" ref="AF253" si="1378">AD253*AE253</f>
        <v>58.625</v>
      </c>
      <c r="AG253" s="1030" t="s">
        <v>128</v>
      </c>
      <c r="AH253" s="1007">
        <f t="shared" ref="AH253" si="1379">AF253</f>
        <v>58.625</v>
      </c>
      <c r="AI253" s="978">
        <f t="shared" ref="AI253" si="1380">AD253</f>
        <v>2.5</v>
      </c>
      <c r="AJ253" s="978">
        <f t="shared" ref="AJ253" si="1381">T253</f>
        <v>30</v>
      </c>
      <c r="AK253" s="1107">
        <f>SUM(AH251:AH253)</f>
        <v>330.25416666666666</v>
      </c>
      <c r="AL253" s="1067">
        <v>600</v>
      </c>
      <c r="AM253" s="1073">
        <v>45825</v>
      </c>
    </row>
  </sheetData>
  <mergeCells count="8">
    <mergeCell ref="AK9:AM9"/>
    <mergeCell ref="A1:B4"/>
    <mergeCell ref="B6:C6"/>
    <mergeCell ref="AL1:AM2"/>
    <mergeCell ref="AJ1:AK2"/>
    <mergeCell ref="AJ3:AM3"/>
    <mergeCell ref="AJ4:AM4"/>
    <mergeCell ref="C1:AI4"/>
  </mergeCells>
  <conditionalFormatting sqref="A6">
    <cfRule type="cellIs" dxfId="96" priority="89" operator="equal">
      <formula>"NCD-2001"</formula>
    </cfRule>
    <cfRule type="cellIs" dxfId="95" priority="90" operator="equal">
      <formula>"NBS-6259"</formula>
    </cfRule>
  </conditionalFormatting>
  <conditionalFormatting sqref="C1">
    <cfRule type="duplicateValues" dxfId="94" priority="91"/>
  </conditionalFormatting>
  <conditionalFormatting sqref="D6">
    <cfRule type="cellIs" dxfId="93" priority="94" operator="equal">
      <formula>"NCD-2001"</formula>
    </cfRule>
    <cfRule type="cellIs" dxfId="92" priority="95" operator="equal">
      <formula>"NBS-6259"</formula>
    </cfRule>
  </conditionalFormatting>
  <conditionalFormatting sqref="E5:E1048576">
    <cfRule type="cellIs" dxfId="91" priority="85" operator="equal">
      <formula>"ENTRADA"</formula>
    </cfRule>
    <cfRule type="cellIs" dxfId="90" priority="86" operator="equal">
      <formula>"SALIDA"</formula>
    </cfRule>
  </conditionalFormatting>
  <conditionalFormatting sqref="X9:AA253">
    <cfRule type="cellIs" dxfId="89" priority="1" operator="equal">
      <formula>"NCD-2001"</formula>
    </cfRule>
    <cfRule type="cellIs" dxfId="88" priority="2" operator="equal">
      <formula>"NBS-6259"</formula>
    </cfRule>
  </conditionalFormatting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5D11C-50E3-48E0-AE69-0EC0AA1A92BA}">
  <sheetPr>
    <tabColor rgb="FFFF3300"/>
  </sheetPr>
  <dimension ref="A1:AM221"/>
  <sheetViews>
    <sheetView showGridLines="0" topLeftCell="A3" zoomScale="90" zoomScaleNormal="90" workbookViewId="0">
      <pane ySplit="8" topLeftCell="A11" activePane="bottomLeft" state="frozen"/>
      <selection activeCell="A376" sqref="A376"/>
      <selection pane="bottomLeft" activeCell="AN3" sqref="A3:XFD6"/>
    </sheetView>
  </sheetViews>
  <sheetFormatPr baseColWidth="10" defaultColWidth="7.375" defaultRowHeight="10.9"/>
  <cols>
    <col min="1" max="1" width="11.25" style="957" bestFit="1" customWidth="1"/>
    <col min="2" max="2" width="19.875" style="957" customWidth="1"/>
    <col min="3" max="3" width="15.125" style="957" customWidth="1"/>
    <col min="4" max="4" width="46.875" style="158" customWidth="1"/>
    <col min="5" max="5" width="16.75" style="957" bestFit="1" customWidth="1"/>
    <col min="6" max="7" width="10.875" style="957" customWidth="1"/>
    <col min="8" max="9" width="12.25" style="957" customWidth="1"/>
    <col min="10" max="10" width="11.25" style="158" customWidth="1"/>
    <col min="11" max="11" width="10.25" style="957" customWidth="1"/>
    <col min="12" max="12" width="14.375" style="158" customWidth="1"/>
    <col min="13" max="14" width="12.625" style="957" customWidth="1"/>
    <col min="15" max="15" width="10" style="158" customWidth="1"/>
    <col min="16" max="16" width="11.25" style="158" customWidth="1"/>
    <col min="17" max="18" width="11.875" style="957" customWidth="1"/>
    <col min="19" max="19" width="13.375" style="158" bestFit="1" customWidth="1"/>
    <col min="20" max="21" width="10.125" style="158" customWidth="1"/>
    <col min="22" max="22" width="9.75" style="158" customWidth="1"/>
    <col min="23" max="23" width="11.25" style="158" customWidth="1"/>
    <col min="24" max="24" width="9.75" style="158" bestFit="1" customWidth="1"/>
    <col min="25" max="25" width="18.25" style="158" bestFit="1" customWidth="1"/>
    <col min="26" max="26" width="15.125" style="158" customWidth="1"/>
    <col min="27" max="27" width="8.625" style="158" customWidth="1"/>
    <col min="28" max="28" width="28" style="957" customWidth="1"/>
    <col min="29" max="29" width="13.125" style="958" bestFit="1" customWidth="1"/>
    <col min="30" max="30" width="9.875" style="957" bestFit="1" customWidth="1"/>
    <col min="31" max="31" width="8.25" style="959" bestFit="1" customWidth="1"/>
    <col min="32" max="32" width="9.125" style="959" bestFit="1" customWidth="1"/>
    <col min="33" max="33" width="48.125" style="960" customWidth="1"/>
    <col min="34" max="34" width="9" style="961" bestFit="1" customWidth="1"/>
    <col min="35" max="35" width="8.125" style="957" bestFit="1" customWidth="1"/>
    <col min="36" max="36" width="13.25" style="957" customWidth="1"/>
    <col min="37" max="37" width="16.25" style="961" bestFit="1" customWidth="1"/>
    <col min="38" max="38" width="12.625" style="959" bestFit="1" customWidth="1"/>
    <col min="39" max="39" width="11.625" style="957" bestFit="1" customWidth="1"/>
    <col min="40" max="40" width="9.375" style="158" customWidth="1"/>
    <col min="41" max="41" width="10.375" style="158" customWidth="1"/>
    <col min="42" max="42" width="9.75" style="158" customWidth="1"/>
    <col min="43" max="16384" width="7.375" style="158"/>
  </cols>
  <sheetData>
    <row r="1" spans="1:39" ht="25.5" customHeight="1">
      <c r="A1" s="1077"/>
      <c r="B1" s="1077"/>
      <c r="C1" s="1185"/>
      <c r="D1" s="1185"/>
      <c r="E1" s="1185"/>
      <c r="F1" s="1185"/>
      <c r="G1" s="1185"/>
      <c r="H1" s="1185"/>
      <c r="I1" s="1185"/>
      <c r="J1" s="1185"/>
      <c r="K1" s="1185"/>
      <c r="L1" s="1185"/>
      <c r="M1" s="1185"/>
      <c r="N1" s="1185"/>
      <c r="O1" s="1185"/>
      <c r="P1" s="1185"/>
      <c r="Q1" s="1185"/>
      <c r="R1" s="1185"/>
      <c r="S1" s="1185"/>
      <c r="T1" s="1185"/>
      <c r="U1" s="1185"/>
      <c r="V1" s="1185"/>
      <c r="W1" s="1185"/>
      <c r="X1" s="1185"/>
      <c r="Y1" s="1185"/>
      <c r="Z1" s="1185"/>
      <c r="AA1" s="1185"/>
      <c r="AB1" s="1185"/>
      <c r="AC1" s="1185"/>
      <c r="AD1" s="1185"/>
      <c r="AE1" s="1185"/>
      <c r="AF1" s="1185"/>
      <c r="AG1" s="1185"/>
      <c r="AH1" s="1172"/>
      <c r="AI1" s="1172"/>
      <c r="AJ1" s="1172"/>
      <c r="AK1" s="1172"/>
      <c r="AL1" s="1172"/>
      <c r="AM1" s="1172"/>
    </row>
    <row r="2" spans="1:39" ht="63.7" customHeight="1">
      <c r="A2" s="1077"/>
      <c r="B2" s="1077"/>
      <c r="C2" s="1185"/>
      <c r="D2" s="1185"/>
      <c r="E2" s="1185"/>
      <c r="F2" s="1185"/>
      <c r="G2" s="1185"/>
      <c r="H2" s="1185"/>
      <c r="I2" s="1185"/>
      <c r="J2" s="1185"/>
      <c r="K2" s="1185"/>
      <c r="L2" s="1185"/>
      <c r="M2" s="1185"/>
      <c r="N2" s="1185"/>
      <c r="O2" s="1185"/>
      <c r="P2" s="1185"/>
      <c r="Q2" s="1185"/>
      <c r="R2" s="1185"/>
      <c r="S2" s="1185"/>
      <c r="T2" s="1185"/>
      <c r="U2" s="1185"/>
      <c r="V2" s="1185"/>
      <c r="W2" s="1185"/>
      <c r="X2" s="1185"/>
      <c r="Y2" s="1185"/>
      <c r="Z2" s="1185"/>
      <c r="AA2" s="1185"/>
      <c r="AB2" s="1185"/>
      <c r="AC2" s="1185"/>
      <c r="AD2" s="1185"/>
      <c r="AE2" s="1185"/>
      <c r="AF2" s="1185"/>
      <c r="AG2" s="1185"/>
      <c r="AH2" s="1172"/>
      <c r="AI2" s="1172"/>
      <c r="AJ2" s="1172"/>
      <c r="AK2" s="1172"/>
      <c r="AL2" s="1172"/>
      <c r="AM2" s="1172"/>
    </row>
    <row r="3" spans="1:39" ht="25.5" customHeight="1">
      <c r="A3" s="1170" t="e" vm="1">
        <v>#VALUE!</v>
      </c>
      <c r="B3" s="1170"/>
      <c r="C3" s="1186" t="s">
        <v>425</v>
      </c>
      <c r="D3" s="1187"/>
      <c r="E3" s="1187"/>
      <c r="F3" s="1187"/>
      <c r="G3" s="1187"/>
      <c r="H3" s="1187"/>
      <c r="I3" s="1187"/>
      <c r="J3" s="1187"/>
      <c r="K3" s="1187"/>
      <c r="L3" s="1187"/>
      <c r="M3" s="1187"/>
      <c r="N3" s="1187"/>
      <c r="O3" s="1187"/>
      <c r="P3" s="1187"/>
      <c r="Q3" s="1187"/>
      <c r="R3" s="1187"/>
      <c r="S3" s="1187"/>
      <c r="T3" s="1187"/>
      <c r="U3" s="1187"/>
      <c r="V3" s="1187"/>
      <c r="W3" s="1187"/>
      <c r="X3" s="1187"/>
      <c r="Y3" s="1187"/>
      <c r="Z3" s="1187"/>
      <c r="AA3" s="1187"/>
      <c r="AB3" s="1187"/>
      <c r="AC3" s="1187"/>
      <c r="AD3" s="1187"/>
      <c r="AE3" s="1187"/>
      <c r="AF3" s="1187"/>
      <c r="AG3" s="1187"/>
      <c r="AH3" s="1187"/>
      <c r="AI3" s="1188"/>
      <c r="AJ3" s="1178" t="e" vm="2">
        <v>#VALUE!</v>
      </c>
      <c r="AK3" s="1179"/>
      <c r="AL3" s="1178" t="e" vm="3">
        <v>#VALUE!</v>
      </c>
      <c r="AM3" s="1179"/>
    </row>
    <row r="4" spans="1:39" ht="12.9" customHeight="1">
      <c r="A4" s="1170"/>
      <c r="B4" s="1170"/>
      <c r="C4" s="1189"/>
      <c r="D4" s="1190"/>
      <c r="E4" s="1190"/>
      <c r="F4" s="1190"/>
      <c r="G4" s="1190"/>
      <c r="H4" s="1190"/>
      <c r="I4" s="1190"/>
      <c r="J4" s="1190"/>
      <c r="K4" s="1190"/>
      <c r="L4" s="1190"/>
      <c r="M4" s="1190"/>
      <c r="N4" s="1190"/>
      <c r="O4" s="1190"/>
      <c r="P4" s="1190"/>
      <c r="Q4" s="1190"/>
      <c r="R4" s="1190"/>
      <c r="S4" s="1190"/>
      <c r="T4" s="1190"/>
      <c r="U4" s="1190"/>
      <c r="V4" s="1190"/>
      <c r="W4" s="1190"/>
      <c r="X4" s="1190"/>
      <c r="Y4" s="1190"/>
      <c r="Z4" s="1190"/>
      <c r="AA4" s="1190"/>
      <c r="AB4" s="1190"/>
      <c r="AC4" s="1190"/>
      <c r="AD4" s="1190"/>
      <c r="AE4" s="1190"/>
      <c r="AF4" s="1190"/>
      <c r="AG4" s="1190"/>
      <c r="AH4" s="1190"/>
      <c r="AI4" s="1191"/>
      <c r="AJ4" s="1180"/>
      <c r="AK4" s="1181"/>
      <c r="AL4" s="1180"/>
      <c r="AM4" s="1181"/>
    </row>
    <row r="5" spans="1:39">
      <c r="A5" s="1170"/>
      <c r="B5" s="1170"/>
      <c r="C5" s="1189"/>
      <c r="D5" s="1190"/>
      <c r="E5" s="1190"/>
      <c r="F5" s="1190"/>
      <c r="G5" s="1190"/>
      <c r="H5" s="1190"/>
      <c r="I5" s="1190"/>
      <c r="J5" s="1190"/>
      <c r="K5" s="1190"/>
      <c r="L5" s="1190"/>
      <c r="M5" s="1190"/>
      <c r="N5" s="1190"/>
      <c r="O5" s="1190"/>
      <c r="P5" s="1190"/>
      <c r="Q5" s="1190"/>
      <c r="R5" s="1190"/>
      <c r="S5" s="1190"/>
      <c r="T5" s="1190"/>
      <c r="U5" s="1190"/>
      <c r="V5" s="1190"/>
      <c r="W5" s="1190"/>
      <c r="X5" s="1190"/>
      <c r="Y5" s="1190"/>
      <c r="Z5" s="1190"/>
      <c r="AA5" s="1190"/>
      <c r="AB5" s="1190"/>
      <c r="AC5" s="1190"/>
      <c r="AD5" s="1190"/>
      <c r="AE5" s="1190"/>
      <c r="AF5" s="1190"/>
      <c r="AG5" s="1190"/>
      <c r="AH5" s="1190"/>
      <c r="AI5" s="1191"/>
      <c r="AJ5" s="1182" t="s">
        <v>696</v>
      </c>
      <c r="AK5" s="1183"/>
      <c r="AL5" s="1183"/>
      <c r="AM5" s="1184"/>
    </row>
    <row r="6" spans="1:39">
      <c r="A6" s="1170"/>
      <c r="B6" s="1170"/>
      <c r="C6" s="1192"/>
      <c r="D6" s="1193"/>
      <c r="E6" s="1193"/>
      <c r="F6" s="1193"/>
      <c r="G6" s="1193"/>
      <c r="H6" s="1193"/>
      <c r="I6" s="1193"/>
      <c r="J6" s="1193"/>
      <c r="K6" s="1193"/>
      <c r="L6" s="1193"/>
      <c r="M6" s="1193"/>
      <c r="N6" s="1193"/>
      <c r="O6" s="1193"/>
      <c r="P6" s="1193"/>
      <c r="Q6" s="1193"/>
      <c r="R6" s="1193"/>
      <c r="S6" s="1193"/>
      <c r="T6" s="1193"/>
      <c r="U6" s="1193"/>
      <c r="V6" s="1193"/>
      <c r="W6" s="1193"/>
      <c r="X6" s="1193"/>
      <c r="Y6" s="1193"/>
      <c r="Z6" s="1193"/>
      <c r="AA6" s="1193"/>
      <c r="AB6" s="1193"/>
      <c r="AC6" s="1193"/>
      <c r="AD6" s="1193"/>
      <c r="AE6" s="1193"/>
      <c r="AF6" s="1193"/>
      <c r="AG6" s="1193"/>
      <c r="AH6" s="1193"/>
      <c r="AI6" s="1194"/>
      <c r="AJ6" s="1182" t="s">
        <v>695</v>
      </c>
      <c r="AK6" s="1183"/>
      <c r="AL6" s="1183"/>
      <c r="AM6" s="1184"/>
    </row>
    <row r="8" spans="1:39">
      <c r="A8" s="1025" t="s">
        <v>426</v>
      </c>
      <c r="B8" s="1169"/>
      <c r="C8" s="1169"/>
      <c r="D8" s="1026"/>
    </row>
    <row r="10" spans="1:39" ht="41.95" customHeight="1">
      <c r="A10" s="159" t="s">
        <v>2</v>
      </c>
      <c r="B10" s="159" t="s">
        <v>3</v>
      </c>
      <c r="C10" s="160" t="s">
        <v>169</v>
      </c>
      <c r="D10" s="160" t="s">
        <v>171</v>
      </c>
      <c r="E10" s="160" t="s">
        <v>5</v>
      </c>
      <c r="F10" s="160" t="s">
        <v>6</v>
      </c>
      <c r="G10" s="1017" t="s">
        <v>690</v>
      </c>
      <c r="H10" s="160" t="s">
        <v>7</v>
      </c>
      <c r="I10" s="1017" t="s">
        <v>691</v>
      </c>
      <c r="J10" s="161" t="s">
        <v>160</v>
      </c>
      <c r="K10" s="160" t="s">
        <v>8</v>
      </c>
      <c r="L10" s="161" t="s">
        <v>161</v>
      </c>
      <c r="M10" s="160" t="s">
        <v>9</v>
      </c>
      <c r="N10" s="1017" t="s">
        <v>692</v>
      </c>
      <c r="O10" s="161" t="s">
        <v>162</v>
      </c>
      <c r="P10" s="161" t="s">
        <v>163</v>
      </c>
      <c r="Q10" s="159" t="s">
        <v>10</v>
      </c>
      <c r="R10" s="1020" t="s">
        <v>694</v>
      </c>
      <c r="S10" s="161" t="s">
        <v>164</v>
      </c>
      <c r="T10" s="159" t="s">
        <v>11</v>
      </c>
      <c r="U10" s="1022" t="s">
        <v>693</v>
      </c>
      <c r="V10" s="161" t="s">
        <v>12</v>
      </c>
      <c r="W10" s="161" t="s">
        <v>13</v>
      </c>
      <c r="X10" s="159" t="s">
        <v>165</v>
      </c>
      <c r="Y10" s="159" t="s">
        <v>166</v>
      </c>
      <c r="Z10" s="159" t="s">
        <v>15</v>
      </c>
      <c r="AA10" s="159" t="s">
        <v>16</v>
      </c>
      <c r="AB10" s="159" t="s">
        <v>17</v>
      </c>
      <c r="AC10" s="962" t="s">
        <v>289</v>
      </c>
      <c r="AD10" s="159" t="s">
        <v>290</v>
      </c>
      <c r="AE10" s="963" t="s">
        <v>295</v>
      </c>
      <c r="AF10" s="964" t="s">
        <v>83</v>
      </c>
      <c r="AG10" s="159" t="s">
        <v>167</v>
      </c>
      <c r="AH10" s="964" t="s">
        <v>291</v>
      </c>
      <c r="AI10" s="159" t="s">
        <v>292</v>
      </c>
      <c r="AJ10" s="159" t="s">
        <v>293</v>
      </c>
      <c r="AK10" s="965" t="s">
        <v>422</v>
      </c>
    </row>
    <row r="11" spans="1:39" ht="13.6" customHeight="1">
      <c r="A11" s="966">
        <v>45646</v>
      </c>
      <c r="B11" s="967" t="s">
        <v>590</v>
      </c>
      <c r="C11" s="967"/>
      <c r="D11" s="968" t="s">
        <v>611</v>
      </c>
      <c r="E11" s="1029"/>
      <c r="F11" s="970">
        <v>50</v>
      </c>
      <c r="G11" s="970"/>
      <c r="H11" s="970">
        <v>50</v>
      </c>
      <c r="I11" s="970"/>
      <c r="J11" s="971">
        <f t="shared" ref="J11:J74" si="0">H11-F11</f>
        <v>0</v>
      </c>
      <c r="K11" s="970">
        <v>50</v>
      </c>
      <c r="L11" s="541">
        <f t="shared" ref="L11:L74" si="1">K11-H11</f>
        <v>0</v>
      </c>
      <c r="M11" s="970">
        <v>77</v>
      </c>
      <c r="N11" s="970"/>
      <c r="O11" s="541">
        <f t="shared" ref="O11:O74" si="2">M11-K11</f>
        <v>27</v>
      </c>
      <c r="P11" s="541">
        <f t="shared" ref="P11:P74" si="3">M11-H11</f>
        <v>27</v>
      </c>
      <c r="Q11" s="970">
        <v>77</v>
      </c>
      <c r="R11" s="970"/>
      <c r="S11" s="971">
        <f t="shared" ref="S11:S74" si="4">Q11-M11</f>
        <v>0</v>
      </c>
      <c r="T11" s="542">
        <f>Q11-F11</f>
        <v>27</v>
      </c>
      <c r="U11" s="542"/>
      <c r="V11" s="541">
        <f t="shared" ref="V11:V74" si="5">P11</f>
        <v>27</v>
      </c>
      <c r="W11" s="543">
        <f t="shared" ref="W11:W74" si="6">T11-V11</f>
        <v>0</v>
      </c>
      <c r="X11" s="972" t="s">
        <v>612</v>
      </c>
      <c r="Y11" s="972" t="s">
        <v>554</v>
      </c>
      <c r="Z11" s="972" t="s">
        <v>29</v>
      </c>
      <c r="AA11" s="972">
        <v>2024</v>
      </c>
      <c r="AB11" s="968" t="s">
        <v>613</v>
      </c>
      <c r="AC11" s="973">
        <v>12</v>
      </c>
      <c r="AD11" s="974">
        <f t="shared" ref="AD11:AD74" si="7">T11/AC11</f>
        <v>2.25</v>
      </c>
      <c r="AE11" s="975">
        <v>23.45</v>
      </c>
      <c r="AF11" s="976">
        <f t="shared" ref="AF11:AF74" si="8">AD11*AE11</f>
        <v>52.762499999999996</v>
      </c>
      <c r="AG11" s="1030"/>
      <c r="AH11" s="1007">
        <f t="shared" ref="AH11:AH14" si="9">AF11</f>
        <v>52.762499999999996</v>
      </c>
      <c r="AI11" s="978">
        <f t="shared" ref="AI11:AI74" si="10">AD11</f>
        <v>2.25</v>
      </c>
      <c r="AJ11" s="978">
        <f t="shared" ref="AJ11:AJ74" si="11">T11</f>
        <v>27</v>
      </c>
      <c r="AK11" s="1067">
        <f>AH11</f>
        <v>52.762499999999996</v>
      </c>
      <c r="AL11" s="1067">
        <v>700</v>
      </c>
      <c r="AM11" s="1073">
        <v>45673</v>
      </c>
    </row>
    <row r="12" spans="1:39" ht="13.6" customHeight="1">
      <c r="A12" s="966">
        <v>45673</v>
      </c>
      <c r="B12" s="967" t="s">
        <v>239</v>
      </c>
      <c r="C12" s="967" t="s">
        <v>208</v>
      </c>
      <c r="D12" s="968" t="s">
        <v>578</v>
      </c>
      <c r="E12" s="1029" t="s">
        <v>614</v>
      </c>
      <c r="F12" s="970">
        <v>77</v>
      </c>
      <c r="G12" s="970"/>
      <c r="H12" s="970">
        <v>77</v>
      </c>
      <c r="I12" s="970"/>
      <c r="J12" s="971">
        <f t="shared" si="0"/>
        <v>0</v>
      </c>
      <c r="K12" s="970">
        <v>77</v>
      </c>
      <c r="L12" s="541">
        <f t="shared" si="1"/>
        <v>0</v>
      </c>
      <c r="M12" s="970">
        <v>202</v>
      </c>
      <c r="N12" s="970"/>
      <c r="O12" s="541">
        <f t="shared" si="2"/>
        <v>125</v>
      </c>
      <c r="P12" s="541">
        <f t="shared" si="3"/>
        <v>125</v>
      </c>
      <c r="Q12" s="970">
        <v>202</v>
      </c>
      <c r="R12" s="970"/>
      <c r="S12" s="971">
        <f t="shared" si="4"/>
        <v>0</v>
      </c>
      <c r="T12" s="542">
        <f t="shared" ref="T12:T16" si="12">Q12-F12</f>
        <v>125</v>
      </c>
      <c r="U12" s="542"/>
      <c r="V12" s="541">
        <f t="shared" si="5"/>
        <v>125</v>
      </c>
      <c r="W12" s="543">
        <f t="shared" si="6"/>
        <v>0</v>
      </c>
      <c r="X12" s="972" t="s">
        <v>612</v>
      </c>
      <c r="Y12" s="972" t="s">
        <v>554</v>
      </c>
      <c r="Z12" s="972" t="s">
        <v>29</v>
      </c>
      <c r="AA12" s="972">
        <v>2024</v>
      </c>
      <c r="AB12" s="968" t="s">
        <v>578</v>
      </c>
      <c r="AC12" s="973">
        <v>12</v>
      </c>
      <c r="AD12" s="974">
        <f t="shared" ref="AD12" si="13">T12/AC12</f>
        <v>10.416666666666666</v>
      </c>
      <c r="AE12" s="975">
        <v>23.45</v>
      </c>
      <c r="AF12" s="976">
        <f t="shared" ref="AF12" si="14">AD12*AE12</f>
        <v>244.27083333333331</v>
      </c>
      <c r="AG12" s="1030"/>
      <c r="AH12" s="1007">
        <f t="shared" ref="AH12" si="15">AF12</f>
        <v>244.27083333333331</v>
      </c>
      <c r="AI12" s="978">
        <f t="shared" ref="AI12" si="16">AD12</f>
        <v>10.416666666666666</v>
      </c>
      <c r="AJ12" s="978">
        <f t="shared" ref="AJ12" si="17">T12</f>
        <v>125</v>
      </c>
    </row>
    <row r="13" spans="1:39" ht="13.6" customHeight="1">
      <c r="A13" s="966">
        <v>45680</v>
      </c>
      <c r="B13" s="967" t="s">
        <v>239</v>
      </c>
      <c r="C13" s="967" t="s">
        <v>208</v>
      </c>
      <c r="D13" s="968" t="s">
        <v>616</v>
      </c>
      <c r="E13" s="1029"/>
      <c r="F13" s="970">
        <v>202</v>
      </c>
      <c r="G13" s="970"/>
      <c r="H13" s="970">
        <v>202</v>
      </c>
      <c r="I13" s="970"/>
      <c r="J13" s="971">
        <f t="shared" si="0"/>
        <v>0</v>
      </c>
      <c r="K13" s="970">
        <v>202</v>
      </c>
      <c r="L13" s="541">
        <f t="shared" si="1"/>
        <v>0</v>
      </c>
      <c r="M13" s="970">
        <v>278</v>
      </c>
      <c r="N13" s="970"/>
      <c r="O13" s="541">
        <f t="shared" si="2"/>
        <v>76</v>
      </c>
      <c r="P13" s="541">
        <f t="shared" si="3"/>
        <v>76</v>
      </c>
      <c r="Q13" s="970">
        <v>278</v>
      </c>
      <c r="R13" s="970"/>
      <c r="S13" s="971">
        <f t="shared" si="4"/>
        <v>0</v>
      </c>
      <c r="T13" s="542">
        <f t="shared" si="12"/>
        <v>76</v>
      </c>
      <c r="U13" s="542"/>
      <c r="V13" s="541">
        <f t="shared" si="5"/>
        <v>76</v>
      </c>
      <c r="W13" s="543">
        <f t="shared" si="6"/>
        <v>0</v>
      </c>
      <c r="X13" s="972" t="s">
        <v>612</v>
      </c>
      <c r="Y13" s="972" t="s">
        <v>554</v>
      </c>
      <c r="Z13" s="972" t="s">
        <v>29</v>
      </c>
      <c r="AA13" s="972">
        <v>2024</v>
      </c>
      <c r="AB13" s="968" t="s">
        <v>616</v>
      </c>
      <c r="AC13" s="973">
        <v>12</v>
      </c>
      <c r="AD13" s="974">
        <f t="shared" ref="AD13" si="18">T13/AC13</f>
        <v>6.333333333333333</v>
      </c>
      <c r="AE13" s="975">
        <v>23.45</v>
      </c>
      <c r="AF13" s="976">
        <f t="shared" ref="AF13" si="19">AD13*AE13</f>
        <v>148.51666666666665</v>
      </c>
      <c r="AG13" s="1030"/>
      <c r="AH13" s="1007">
        <f t="shared" ref="AH13" si="20">AF13</f>
        <v>148.51666666666665</v>
      </c>
      <c r="AI13" s="978">
        <f t="shared" ref="AI13" si="21">AD13</f>
        <v>6.333333333333333</v>
      </c>
      <c r="AJ13" s="978">
        <f t="shared" ref="AJ13" si="22">T13</f>
        <v>76</v>
      </c>
      <c r="AK13" s="1091" t="s">
        <v>439</v>
      </c>
      <c r="AL13" s="1091" t="s">
        <v>440</v>
      </c>
      <c r="AM13" s="1091" t="s">
        <v>2</v>
      </c>
    </row>
    <row r="14" spans="1:39" ht="13.6" customHeight="1">
      <c r="A14" s="966">
        <v>45685</v>
      </c>
      <c r="B14" s="967" t="s">
        <v>239</v>
      </c>
      <c r="C14" s="967" t="s">
        <v>208</v>
      </c>
      <c r="D14" s="968" t="s">
        <v>578</v>
      </c>
      <c r="E14" s="1029" t="s">
        <v>614</v>
      </c>
      <c r="F14" s="970">
        <v>278</v>
      </c>
      <c r="G14" s="970"/>
      <c r="H14" s="970">
        <v>278</v>
      </c>
      <c r="I14" s="970"/>
      <c r="J14" s="971">
        <f t="shared" si="0"/>
        <v>0</v>
      </c>
      <c r="K14" s="970">
        <v>278</v>
      </c>
      <c r="L14" s="541">
        <f t="shared" si="1"/>
        <v>0</v>
      </c>
      <c r="M14" s="970">
        <v>408</v>
      </c>
      <c r="N14" s="970"/>
      <c r="O14" s="541">
        <f t="shared" si="2"/>
        <v>130</v>
      </c>
      <c r="P14" s="541">
        <f t="shared" si="3"/>
        <v>130</v>
      </c>
      <c r="Q14" s="970">
        <v>408</v>
      </c>
      <c r="R14" s="970"/>
      <c r="S14" s="971">
        <f t="shared" si="4"/>
        <v>0</v>
      </c>
      <c r="T14" s="542">
        <f t="shared" si="12"/>
        <v>130</v>
      </c>
      <c r="U14" s="542"/>
      <c r="V14" s="541">
        <f t="shared" si="5"/>
        <v>130</v>
      </c>
      <c r="W14" s="543">
        <f t="shared" si="6"/>
        <v>0</v>
      </c>
      <c r="X14" s="972" t="s">
        <v>612</v>
      </c>
      <c r="Y14" s="972" t="s">
        <v>554</v>
      </c>
      <c r="Z14" s="972" t="s">
        <v>29</v>
      </c>
      <c r="AA14" s="972">
        <v>2024</v>
      </c>
      <c r="AB14" s="968" t="s">
        <v>578</v>
      </c>
      <c r="AC14" s="973">
        <v>12</v>
      </c>
      <c r="AD14" s="974">
        <f t="shared" si="7"/>
        <v>10.833333333333334</v>
      </c>
      <c r="AE14" s="975">
        <v>23.45</v>
      </c>
      <c r="AF14" s="976">
        <f t="shared" si="8"/>
        <v>254.04166666666669</v>
      </c>
      <c r="AG14" s="1030"/>
      <c r="AH14" s="1007">
        <f t="shared" si="9"/>
        <v>254.04166666666669</v>
      </c>
      <c r="AI14" s="978">
        <f t="shared" si="10"/>
        <v>10.833333333333334</v>
      </c>
      <c r="AJ14" s="978">
        <f t="shared" si="11"/>
        <v>130</v>
      </c>
      <c r="AK14" s="1067">
        <f>SUM(AH12:AH14)</f>
        <v>646.82916666666665</v>
      </c>
      <c r="AL14" s="1067">
        <v>700</v>
      </c>
      <c r="AM14" s="1073">
        <v>45692</v>
      </c>
    </row>
    <row r="15" spans="1:39" ht="13.6" customHeight="1">
      <c r="A15" s="966">
        <v>45694</v>
      </c>
      <c r="B15" s="967" t="s">
        <v>239</v>
      </c>
      <c r="C15" s="967" t="s">
        <v>208</v>
      </c>
      <c r="D15" s="968" t="s">
        <v>578</v>
      </c>
      <c r="E15" s="1029" t="s">
        <v>614</v>
      </c>
      <c r="F15" s="970">
        <v>408</v>
      </c>
      <c r="G15" s="970"/>
      <c r="H15" s="970">
        <v>408</v>
      </c>
      <c r="I15" s="970"/>
      <c r="J15" s="971">
        <f t="shared" ref="J15" si="23">H15-F15</f>
        <v>0</v>
      </c>
      <c r="K15" s="970">
        <v>408</v>
      </c>
      <c r="L15" s="541">
        <f t="shared" ref="L15" si="24">K15-H15</f>
        <v>0</v>
      </c>
      <c r="M15" s="970">
        <v>592</v>
      </c>
      <c r="N15" s="970"/>
      <c r="O15" s="541">
        <f t="shared" ref="O15" si="25">M15-K15</f>
        <v>184</v>
      </c>
      <c r="P15" s="541">
        <f t="shared" ref="P15" si="26">M15-H15</f>
        <v>184</v>
      </c>
      <c r="Q15" s="970">
        <v>592</v>
      </c>
      <c r="R15" s="970"/>
      <c r="S15" s="971">
        <f t="shared" ref="S15" si="27">Q15-M15</f>
        <v>0</v>
      </c>
      <c r="T15" s="542">
        <f t="shared" ref="T15" si="28">Q15-F15</f>
        <v>184</v>
      </c>
      <c r="U15" s="542"/>
      <c r="V15" s="541">
        <f t="shared" ref="V15" si="29">P15</f>
        <v>184</v>
      </c>
      <c r="W15" s="543">
        <f t="shared" ref="W15" si="30">T15-V15</f>
        <v>0</v>
      </c>
      <c r="X15" s="972" t="s">
        <v>612</v>
      </c>
      <c r="Y15" s="972" t="s">
        <v>554</v>
      </c>
      <c r="Z15" s="972" t="s">
        <v>29</v>
      </c>
      <c r="AA15" s="972">
        <v>2024</v>
      </c>
      <c r="AB15" s="968" t="s">
        <v>578</v>
      </c>
      <c r="AC15" s="973">
        <v>12</v>
      </c>
      <c r="AD15" s="974">
        <f t="shared" ref="AD15" si="31">T15/AC15</f>
        <v>15.333333333333334</v>
      </c>
      <c r="AE15" s="975">
        <v>23.45</v>
      </c>
      <c r="AF15" s="976">
        <f t="shared" ref="AF15" si="32">AD15*AE15</f>
        <v>359.56666666666666</v>
      </c>
      <c r="AG15" s="1030"/>
      <c r="AH15" s="1007">
        <f t="shared" ref="AH15" si="33">AF15</f>
        <v>359.56666666666666</v>
      </c>
      <c r="AI15" s="978">
        <f t="shared" ref="AI15" si="34">AD15</f>
        <v>15.333333333333334</v>
      </c>
      <c r="AJ15" s="978">
        <f t="shared" ref="AJ15" si="35">T15</f>
        <v>184</v>
      </c>
      <c r="AK15" s="1133"/>
      <c r="AL15" s="1087"/>
      <c r="AM15" s="960"/>
    </row>
    <row r="16" spans="1:39" ht="13.6" customHeight="1">
      <c r="A16" s="966">
        <v>45701</v>
      </c>
      <c r="B16" s="967" t="s">
        <v>617</v>
      </c>
      <c r="C16" s="967" t="s">
        <v>618</v>
      </c>
      <c r="D16" s="968" t="s">
        <v>619</v>
      </c>
      <c r="E16" s="1029" t="s">
        <v>619</v>
      </c>
      <c r="F16" s="970">
        <v>592</v>
      </c>
      <c r="G16" s="970"/>
      <c r="H16" s="970">
        <v>592</v>
      </c>
      <c r="I16" s="970"/>
      <c r="J16" s="971">
        <f t="shared" si="0"/>
        <v>0</v>
      </c>
      <c r="K16" s="970">
        <v>592</v>
      </c>
      <c r="L16" s="541">
        <f t="shared" si="1"/>
        <v>0</v>
      </c>
      <c r="M16" s="970">
        <v>606</v>
      </c>
      <c r="N16" s="970"/>
      <c r="O16" s="541">
        <f t="shared" si="2"/>
        <v>14</v>
      </c>
      <c r="P16" s="541">
        <f t="shared" si="3"/>
        <v>14</v>
      </c>
      <c r="Q16" s="970">
        <v>606</v>
      </c>
      <c r="R16" s="970"/>
      <c r="S16" s="971">
        <f t="shared" si="4"/>
        <v>0</v>
      </c>
      <c r="T16" s="542">
        <f t="shared" si="12"/>
        <v>14</v>
      </c>
      <c r="U16" s="542"/>
      <c r="V16" s="541">
        <f t="shared" si="5"/>
        <v>14</v>
      </c>
      <c r="W16" s="543">
        <f t="shared" si="6"/>
        <v>0</v>
      </c>
      <c r="X16" s="972" t="s">
        <v>612</v>
      </c>
      <c r="Y16" s="972" t="s">
        <v>554</v>
      </c>
      <c r="Z16" s="972" t="s">
        <v>29</v>
      </c>
      <c r="AA16" s="972">
        <v>2024</v>
      </c>
      <c r="AB16" s="968" t="s">
        <v>629</v>
      </c>
      <c r="AC16" s="973">
        <v>12</v>
      </c>
      <c r="AD16" s="974">
        <f t="shared" ref="AD16" si="36">T16/AC16</f>
        <v>1.1666666666666667</v>
      </c>
      <c r="AE16" s="975">
        <v>23.45</v>
      </c>
      <c r="AF16" s="976">
        <f t="shared" ref="AF16" si="37">AD16*AE16</f>
        <v>27.358333333333334</v>
      </c>
      <c r="AG16" s="1030"/>
      <c r="AH16" s="1007">
        <f t="shared" ref="AH16" si="38">AF16</f>
        <v>27.358333333333334</v>
      </c>
      <c r="AI16" s="978">
        <f t="shared" ref="AI16" si="39">AD16</f>
        <v>1.1666666666666667</v>
      </c>
      <c r="AJ16" s="978">
        <f t="shared" ref="AJ16" si="40">T16</f>
        <v>14</v>
      </c>
      <c r="AK16" s="1133"/>
      <c r="AL16" s="1087"/>
      <c r="AM16" s="960"/>
    </row>
    <row r="17" spans="1:39">
      <c r="A17" s="966">
        <v>45706</v>
      </c>
      <c r="B17" s="967" t="s">
        <v>617</v>
      </c>
      <c r="C17" s="967" t="s">
        <v>618</v>
      </c>
      <c r="D17" s="968" t="s">
        <v>619</v>
      </c>
      <c r="E17" s="1029" t="s">
        <v>619</v>
      </c>
      <c r="F17" s="970">
        <v>606</v>
      </c>
      <c r="G17" s="970"/>
      <c r="H17" s="970">
        <v>606</v>
      </c>
      <c r="I17" s="970"/>
      <c r="J17" s="971">
        <f t="shared" ref="J17" si="41">H17-F17</f>
        <v>0</v>
      </c>
      <c r="K17" s="970">
        <v>606</v>
      </c>
      <c r="L17" s="541">
        <f t="shared" ref="L17" si="42">K17-H17</f>
        <v>0</v>
      </c>
      <c r="M17" s="970">
        <v>619</v>
      </c>
      <c r="N17" s="970"/>
      <c r="O17" s="541">
        <f t="shared" ref="O17" si="43">M17-K17</f>
        <v>13</v>
      </c>
      <c r="P17" s="541">
        <f t="shared" ref="P17" si="44">M17-H17</f>
        <v>13</v>
      </c>
      <c r="Q17" s="970">
        <v>619</v>
      </c>
      <c r="R17" s="970"/>
      <c r="S17" s="971">
        <f t="shared" ref="S17" si="45">Q17-M17</f>
        <v>0</v>
      </c>
      <c r="T17" s="542">
        <f t="shared" ref="T17" si="46">Q17-F17</f>
        <v>13</v>
      </c>
      <c r="U17" s="542"/>
      <c r="V17" s="541">
        <f t="shared" ref="V17" si="47">P17</f>
        <v>13</v>
      </c>
      <c r="W17" s="543">
        <f t="shared" ref="W17" si="48">T17-V17</f>
        <v>0</v>
      </c>
      <c r="X17" s="972" t="s">
        <v>612</v>
      </c>
      <c r="Y17" s="972" t="s">
        <v>554</v>
      </c>
      <c r="Z17" s="972" t="s">
        <v>29</v>
      </c>
      <c r="AA17" s="972">
        <v>2024</v>
      </c>
      <c r="AB17" s="968" t="s">
        <v>629</v>
      </c>
      <c r="AC17" s="973">
        <v>12</v>
      </c>
      <c r="AD17" s="974">
        <f t="shared" ref="AD17" si="49">T17/AC17</f>
        <v>1.0833333333333333</v>
      </c>
      <c r="AE17" s="975">
        <v>23.45</v>
      </c>
      <c r="AF17" s="976">
        <f t="shared" ref="AF17" si="50">AD17*AE17</f>
        <v>25.404166666666665</v>
      </c>
      <c r="AG17" s="1030"/>
      <c r="AH17" s="1007">
        <f t="shared" ref="AH17" si="51">AF17</f>
        <v>25.404166666666665</v>
      </c>
      <c r="AI17" s="978">
        <f t="shared" ref="AI17" si="52">AD17</f>
        <v>1.0833333333333333</v>
      </c>
      <c r="AJ17" s="978">
        <f t="shared" ref="AJ17" si="53">T17</f>
        <v>13</v>
      </c>
      <c r="AK17" s="1091" t="s">
        <v>439</v>
      </c>
      <c r="AL17" s="1091" t="s">
        <v>440</v>
      </c>
      <c r="AM17" s="1091" t="s">
        <v>2</v>
      </c>
    </row>
    <row r="18" spans="1:39">
      <c r="A18" s="966">
        <v>45709</v>
      </c>
      <c r="B18" s="967" t="s">
        <v>633</v>
      </c>
      <c r="C18" s="967" t="s">
        <v>580</v>
      </c>
      <c r="D18" s="968" t="s">
        <v>517</v>
      </c>
      <c r="E18" s="1029" t="s">
        <v>517</v>
      </c>
      <c r="F18" s="970">
        <v>619</v>
      </c>
      <c r="G18" s="970"/>
      <c r="H18" s="970">
        <v>619</v>
      </c>
      <c r="I18" s="970"/>
      <c r="J18" s="971">
        <f t="shared" ref="J18" si="54">H18-F18</f>
        <v>0</v>
      </c>
      <c r="K18" s="970">
        <v>619</v>
      </c>
      <c r="L18" s="541">
        <f t="shared" ref="L18" si="55">K18-H18</f>
        <v>0</v>
      </c>
      <c r="M18" s="970">
        <v>836</v>
      </c>
      <c r="N18" s="970"/>
      <c r="O18" s="541">
        <f t="shared" ref="O18" si="56">M18-K18</f>
        <v>217</v>
      </c>
      <c r="P18" s="541">
        <f t="shared" ref="P18" si="57">M18-H18</f>
        <v>217</v>
      </c>
      <c r="Q18" s="970">
        <v>836</v>
      </c>
      <c r="R18" s="970"/>
      <c r="S18" s="971">
        <f t="shared" ref="S18" si="58">Q18-M18</f>
        <v>0</v>
      </c>
      <c r="T18" s="542">
        <f t="shared" ref="T18" si="59">Q18-F18</f>
        <v>217</v>
      </c>
      <c r="U18" s="542"/>
      <c r="V18" s="541">
        <f t="shared" ref="V18" si="60">P18</f>
        <v>217</v>
      </c>
      <c r="W18" s="543">
        <f t="shared" ref="W18" si="61">T18-V18</f>
        <v>0</v>
      </c>
      <c r="X18" s="972" t="s">
        <v>612</v>
      </c>
      <c r="Y18" s="972" t="s">
        <v>554</v>
      </c>
      <c r="Z18" s="972" t="s">
        <v>29</v>
      </c>
      <c r="AA18" s="972">
        <v>2024</v>
      </c>
      <c r="AB18" s="968" t="s">
        <v>580</v>
      </c>
      <c r="AC18" s="973">
        <v>12</v>
      </c>
      <c r="AD18" s="974">
        <f t="shared" ref="AD18" si="62">T18/AC18</f>
        <v>18.083333333333332</v>
      </c>
      <c r="AE18" s="975">
        <v>23.45</v>
      </c>
      <c r="AF18" s="976">
        <f t="shared" ref="AF18" si="63">AD18*AE18</f>
        <v>424.05416666666662</v>
      </c>
      <c r="AG18" s="1030"/>
      <c r="AH18" s="1007">
        <f t="shared" ref="AH18" si="64">AF18</f>
        <v>424.05416666666662</v>
      </c>
      <c r="AI18" s="978">
        <f t="shared" ref="AI18" si="65">AD18</f>
        <v>18.083333333333332</v>
      </c>
      <c r="AJ18" s="978">
        <f t="shared" ref="AJ18" si="66">T18</f>
        <v>217</v>
      </c>
      <c r="AK18" s="1067">
        <f>SUM(AH15:AH18)</f>
        <v>836.38333333333321</v>
      </c>
      <c r="AL18" s="1067">
        <v>900</v>
      </c>
      <c r="AM18" s="1073">
        <v>45714</v>
      </c>
    </row>
    <row r="19" spans="1:39">
      <c r="A19" s="966">
        <v>45714</v>
      </c>
      <c r="B19" s="967" t="s">
        <v>498</v>
      </c>
      <c r="C19" s="967" t="s">
        <v>580</v>
      </c>
      <c r="D19" s="968" t="s">
        <v>636</v>
      </c>
      <c r="E19" s="1029" t="s">
        <v>636</v>
      </c>
      <c r="F19" s="970">
        <v>836</v>
      </c>
      <c r="G19" s="970"/>
      <c r="H19" s="970">
        <v>836</v>
      </c>
      <c r="I19" s="970"/>
      <c r="J19" s="971">
        <f t="shared" ref="J19" si="67">H19-F19</f>
        <v>0</v>
      </c>
      <c r="K19" s="970">
        <v>836</v>
      </c>
      <c r="L19" s="541">
        <f t="shared" ref="L19" si="68">K19-H19</f>
        <v>0</v>
      </c>
      <c r="M19" s="970">
        <v>868</v>
      </c>
      <c r="N19" s="970"/>
      <c r="O19" s="541">
        <f t="shared" ref="O19" si="69">M19-K19</f>
        <v>32</v>
      </c>
      <c r="P19" s="541">
        <f t="shared" ref="P19" si="70">M19-H19</f>
        <v>32</v>
      </c>
      <c r="Q19" s="970">
        <v>868</v>
      </c>
      <c r="R19" s="970"/>
      <c r="S19" s="971">
        <f t="shared" ref="S19" si="71">Q19-M19</f>
        <v>0</v>
      </c>
      <c r="T19" s="542">
        <f t="shared" ref="T19" si="72">Q19-F19</f>
        <v>32</v>
      </c>
      <c r="U19" s="542"/>
      <c r="V19" s="541">
        <f t="shared" ref="V19" si="73">P19</f>
        <v>32</v>
      </c>
      <c r="W19" s="543">
        <f t="shared" ref="W19" si="74">T19-V19</f>
        <v>0</v>
      </c>
      <c r="X19" s="972" t="s">
        <v>612</v>
      </c>
      <c r="Y19" s="972" t="s">
        <v>554</v>
      </c>
      <c r="Z19" s="972" t="s">
        <v>29</v>
      </c>
      <c r="AA19" s="972">
        <v>2024</v>
      </c>
      <c r="AB19" s="968" t="s">
        <v>580</v>
      </c>
      <c r="AC19" s="973">
        <v>12</v>
      </c>
      <c r="AD19" s="974">
        <f t="shared" ref="AD19" si="75">T19/AC19</f>
        <v>2.6666666666666665</v>
      </c>
      <c r="AE19" s="975">
        <v>23.45</v>
      </c>
      <c r="AF19" s="976">
        <f t="shared" ref="AF19" si="76">AD19*AE19</f>
        <v>62.533333333333331</v>
      </c>
      <c r="AG19" s="1030"/>
      <c r="AH19" s="1007">
        <f t="shared" ref="AH19" si="77">AF19</f>
        <v>62.533333333333331</v>
      </c>
      <c r="AI19" s="978">
        <f t="shared" ref="AI19" si="78">AD19</f>
        <v>2.6666666666666665</v>
      </c>
      <c r="AJ19" s="978">
        <f t="shared" ref="AJ19" si="79">T19</f>
        <v>32</v>
      </c>
      <c r="AK19" s="1136"/>
      <c r="AL19" s="1084"/>
      <c r="AM19" s="960"/>
    </row>
    <row r="20" spans="1:39" ht="12.1" customHeight="1">
      <c r="A20" s="966">
        <v>45722</v>
      </c>
      <c r="B20" s="967" t="s">
        <v>498</v>
      </c>
      <c r="C20" s="967" t="s">
        <v>580</v>
      </c>
      <c r="D20" s="968" t="s">
        <v>636</v>
      </c>
      <c r="E20" s="1029" t="s">
        <v>636</v>
      </c>
      <c r="F20" s="970">
        <v>868</v>
      </c>
      <c r="G20" s="970"/>
      <c r="H20" s="970">
        <v>868</v>
      </c>
      <c r="I20" s="970"/>
      <c r="J20" s="971">
        <f t="shared" ref="J20" si="80">H20-F20</f>
        <v>0</v>
      </c>
      <c r="K20" s="970">
        <v>868</v>
      </c>
      <c r="L20" s="541">
        <f t="shared" ref="L20" si="81">K20-H20</f>
        <v>0</v>
      </c>
      <c r="M20" s="970">
        <v>956</v>
      </c>
      <c r="N20" s="970"/>
      <c r="O20" s="541">
        <f t="shared" ref="O20" si="82">M20-K20</f>
        <v>88</v>
      </c>
      <c r="P20" s="541">
        <f t="shared" ref="P20" si="83">M20-H20</f>
        <v>88</v>
      </c>
      <c r="Q20" s="970">
        <v>956</v>
      </c>
      <c r="R20" s="970"/>
      <c r="S20" s="971">
        <f t="shared" ref="S20" si="84">Q20-M20</f>
        <v>0</v>
      </c>
      <c r="T20" s="542">
        <f t="shared" ref="T20" si="85">Q20-F20</f>
        <v>88</v>
      </c>
      <c r="U20" s="542"/>
      <c r="V20" s="541">
        <f t="shared" ref="V20" si="86">P20</f>
        <v>88</v>
      </c>
      <c r="W20" s="543">
        <f t="shared" ref="W20" si="87">T20-V20</f>
        <v>0</v>
      </c>
      <c r="X20" s="972" t="s">
        <v>612</v>
      </c>
      <c r="Y20" s="972" t="s">
        <v>554</v>
      </c>
      <c r="Z20" s="972" t="s">
        <v>29</v>
      </c>
      <c r="AA20" s="972">
        <v>2024</v>
      </c>
      <c r="AB20" s="968" t="s">
        <v>580</v>
      </c>
      <c r="AC20" s="973">
        <v>12</v>
      </c>
      <c r="AD20" s="974">
        <f t="shared" ref="AD20" si="88">T20/AC20</f>
        <v>7.333333333333333</v>
      </c>
      <c r="AE20" s="975">
        <v>23.45</v>
      </c>
      <c r="AF20" s="976">
        <f t="shared" ref="AF20" si="89">AD20*AE20</f>
        <v>171.96666666666667</v>
      </c>
      <c r="AG20" s="1030"/>
      <c r="AH20" s="1007">
        <f t="shared" ref="AH20" si="90">AF20</f>
        <v>171.96666666666667</v>
      </c>
      <c r="AI20" s="978">
        <f t="shared" ref="AI20" si="91">AD20</f>
        <v>7.333333333333333</v>
      </c>
      <c r="AJ20" s="978">
        <f t="shared" ref="AJ20" si="92">T20</f>
        <v>88</v>
      </c>
      <c r="AK20" s="1135"/>
      <c r="AL20" s="1085"/>
      <c r="AM20" s="1086"/>
    </row>
    <row r="21" spans="1:39" ht="12.1" customHeight="1">
      <c r="A21" s="966">
        <v>45729</v>
      </c>
      <c r="B21" s="967" t="s">
        <v>590</v>
      </c>
      <c r="C21" s="967" t="s">
        <v>580</v>
      </c>
      <c r="D21" s="968" t="s">
        <v>517</v>
      </c>
      <c r="E21" s="1029" t="s">
        <v>517</v>
      </c>
      <c r="F21" s="970">
        <v>956</v>
      </c>
      <c r="G21" s="970"/>
      <c r="H21" s="970">
        <v>956</v>
      </c>
      <c r="I21" s="970"/>
      <c r="J21" s="971">
        <f t="shared" ref="J21" si="93">H21-F21</f>
        <v>0</v>
      </c>
      <c r="K21" s="970">
        <v>1015</v>
      </c>
      <c r="L21" s="541">
        <f t="shared" ref="L21" si="94">K21-H21</f>
        <v>59</v>
      </c>
      <c r="M21" s="970">
        <v>1188</v>
      </c>
      <c r="N21" s="970"/>
      <c r="O21" s="541">
        <f t="shared" ref="O21" si="95">M21-K21</f>
        <v>173</v>
      </c>
      <c r="P21" s="541">
        <f t="shared" ref="P21" si="96">M21-H21</f>
        <v>232</v>
      </c>
      <c r="Q21" s="970">
        <v>1188</v>
      </c>
      <c r="R21" s="970"/>
      <c r="S21" s="971">
        <f t="shared" ref="S21" si="97">Q21-M21</f>
        <v>0</v>
      </c>
      <c r="T21" s="542">
        <f t="shared" ref="T21" si="98">Q21-F21</f>
        <v>232</v>
      </c>
      <c r="U21" s="542"/>
      <c r="V21" s="541">
        <f t="shared" ref="V21" si="99">P21</f>
        <v>232</v>
      </c>
      <c r="W21" s="543">
        <f t="shared" ref="W21" si="100">T21-V21</f>
        <v>0</v>
      </c>
      <c r="X21" s="972" t="s">
        <v>612</v>
      </c>
      <c r="Y21" s="972" t="s">
        <v>554</v>
      </c>
      <c r="Z21" s="972" t="s">
        <v>29</v>
      </c>
      <c r="AA21" s="972">
        <v>2024</v>
      </c>
      <c r="AB21" s="968" t="s">
        <v>580</v>
      </c>
      <c r="AC21" s="973">
        <v>12</v>
      </c>
      <c r="AD21" s="974">
        <f t="shared" ref="AD21" si="101">T21/AC21</f>
        <v>19.333333333333332</v>
      </c>
      <c r="AE21" s="975">
        <v>23.45</v>
      </c>
      <c r="AF21" s="976">
        <f t="shared" ref="AF21" si="102">AD21*AE21</f>
        <v>453.36666666666662</v>
      </c>
      <c r="AG21" s="1030"/>
      <c r="AH21" s="1007">
        <f t="shared" ref="AH21" si="103">AF21</f>
        <v>453.36666666666662</v>
      </c>
      <c r="AI21" s="978">
        <f t="shared" ref="AI21" si="104">AD21</f>
        <v>19.333333333333332</v>
      </c>
      <c r="AJ21" s="978">
        <f t="shared" ref="AJ21" si="105">T21</f>
        <v>232</v>
      </c>
      <c r="AK21" s="1091" t="s">
        <v>439</v>
      </c>
      <c r="AL21" s="1091" t="s">
        <v>440</v>
      </c>
      <c r="AM21" s="1091" t="s">
        <v>2</v>
      </c>
    </row>
    <row r="22" spans="1:39">
      <c r="A22" s="966">
        <v>45730</v>
      </c>
      <c r="B22" s="967" t="s">
        <v>590</v>
      </c>
      <c r="C22" s="967" t="s">
        <v>637</v>
      </c>
      <c r="D22" s="968" t="s">
        <v>638</v>
      </c>
      <c r="E22" s="1029" t="s">
        <v>637</v>
      </c>
      <c r="F22" s="970">
        <v>1188</v>
      </c>
      <c r="G22" s="970"/>
      <c r="H22" s="970">
        <v>1198</v>
      </c>
      <c r="I22" s="970"/>
      <c r="J22" s="971">
        <f t="shared" ref="J22" si="106">H22-F22</f>
        <v>10</v>
      </c>
      <c r="K22" s="970">
        <v>1198</v>
      </c>
      <c r="L22" s="541">
        <f t="shared" ref="L22" si="107">K22-H22</f>
        <v>0</v>
      </c>
      <c r="M22" s="970">
        <v>1214</v>
      </c>
      <c r="N22" s="970"/>
      <c r="O22" s="541">
        <f t="shared" ref="O22" si="108">M22-K22</f>
        <v>16</v>
      </c>
      <c r="P22" s="541">
        <f t="shared" ref="P22" si="109">M22-H22</f>
        <v>16</v>
      </c>
      <c r="Q22" s="970">
        <v>1237</v>
      </c>
      <c r="R22" s="970"/>
      <c r="S22" s="971">
        <f t="shared" ref="S22" si="110">Q22-M22</f>
        <v>23</v>
      </c>
      <c r="T22" s="542">
        <f t="shared" ref="T22" si="111">Q22-F22</f>
        <v>49</v>
      </c>
      <c r="U22" s="542"/>
      <c r="V22" s="541">
        <f t="shared" ref="V22" si="112">P22</f>
        <v>16</v>
      </c>
      <c r="W22" s="543">
        <f t="shared" ref="W22" si="113">T22-V22</f>
        <v>33</v>
      </c>
      <c r="X22" s="972" t="s">
        <v>612</v>
      </c>
      <c r="Y22" s="972" t="s">
        <v>554</v>
      </c>
      <c r="Z22" s="972" t="s">
        <v>29</v>
      </c>
      <c r="AA22" s="972">
        <v>2024</v>
      </c>
      <c r="AB22" s="968" t="s">
        <v>580</v>
      </c>
      <c r="AC22" s="973">
        <v>12</v>
      </c>
      <c r="AD22" s="974">
        <f t="shared" ref="AD22" si="114">T22/AC22</f>
        <v>4.083333333333333</v>
      </c>
      <c r="AE22" s="975">
        <v>23.45</v>
      </c>
      <c r="AF22" s="976">
        <f t="shared" ref="AF22" si="115">AD22*AE22</f>
        <v>95.754166666666663</v>
      </c>
      <c r="AG22" s="1030"/>
      <c r="AH22" s="1007">
        <f t="shared" ref="AH22" si="116">AF22</f>
        <v>95.754166666666663</v>
      </c>
      <c r="AI22" s="978">
        <f t="shared" ref="AI22" si="117">AD22</f>
        <v>4.083333333333333</v>
      </c>
      <c r="AJ22" s="978">
        <f t="shared" ref="AJ22" si="118">T22</f>
        <v>49</v>
      </c>
      <c r="AK22" s="1067">
        <f>SUM(AH19:AH22)</f>
        <v>783.62083333333317</v>
      </c>
      <c r="AL22" s="1067">
        <v>800</v>
      </c>
      <c r="AM22" s="1073">
        <v>45714</v>
      </c>
    </row>
    <row r="23" spans="1:39" ht="12.1" customHeight="1">
      <c r="A23" s="966">
        <v>45734</v>
      </c>
      <c r="B23" s="967" t="s">
        <v>239</v>
      </c>
      <c r="C23" s="967" t="s">
        <v>208</v>
      </c>
      <c r="D23" s="968" t="s">
        <v>578</v>
      </c>
      <c r="E23" s="1029" t="s">
        <v>614</v>
      </c>
      <c r="F23" s="970">
        <v>1237</v>
      </c>
      <c r="G23" s="970"/>
      <c r="H23" s="970">
        <v>1237</v>
      </c>
      <c r="I23" s="970"/>
      <c r="J23" s="971">
        <f t="shared" ref="J23" si="119">H23-F23</f>
        <v>0</v>
      </c>
      <c r="K23" s="970">
        <v>1237</v>
      </c>
      <c r="L23" s="541">
        <f t="shared" ref="L23" si="120">K23-H23</f>
        <v>0</v>
      </c>
      <c r="M23" s="970">
        <v>1385</v>
      </c>
      <c r="N23" s="970"/>
      <c r="O23" s="541">
        <f t="shared" ref="O23" si="121">M23-K23</f>
        <v>148</v>
      </c>
      <c r="P23" s="541">
        <f t="shared" ref="P23" si="122">M23-H23</f>
        <v>148</v>
      </c>
      <c r="Q23" s="970">
        <v>1385</v>
      </c>
      <c r="R23" s="970"/>
      <c r="S23" s="971">
        <f t="shared" ref="S23" si="123">Q23-M23</f>
        <v>0</v>
      </c>
      <c r="T23" s="542">
        <f t="shared" ref="T23" si="124">Q23-F23</f>
        <v>148</v>
      </c>
      <c r="U23" s="542"/>
      <c r="V23" s="541">
        <f t="shared" ref="V23" si="125">P23</f>
        <v>148</v>
      </c>
      <c r="W23" s="543">
        <f t="shared" ref="W23" si="126">T23-V23</f>
        <v>0</v>
      </c>
      <c r="X23" s="972" t="s">
        <v>612</v>
      </c>
      <c r="Y23" s="972" t="s">
        <v>554</v>
      </c>
      <c r="Z23" s="972" t="s">
        <v>29</v>
      </c>
      <c r="AA23" s="972">
        <v>2024</v>
      </c>
      <c r="AB23" s="968" t="s">
        <v>580</v>
      </c>
      <c r="AC23" s="973">
        <v>12</v>
      </c>
      <c r="AD23" s="974">
        <f t="shared" ref="AD23" si="127">T23/AC23</f>
        <v>12.333333333333334</v>
      </c>
      <c r="AE23" s="975">
        <v>23.45</v>
      </c>
      <c r="AF23" s="976">
        <f t="shared" ref="AF23" si="128">AD23*AE23</f>
        <v>289.2166666666667</v>
      </c>
      <c r="AG23" s="1030"/>
      <c r="AH23" s="1007">
        <f t="shared" ref="AH23" si="129">AF23</f>
        <v>289.2166666666667</v>
      </c>
      <c r="AI23" s="978">
        <f t="shared" ref="AI23" si="130">AD23</f>
        <v>12.333333333333334</v>
      </c>
      <c r="AJ23" s="978">
        <f t="shared" ref="AJ23" si="131">T23</f>
        <v>148</v>
      </c>
      <c r="AK23" s="1136"/>
      <c r="AL23" s="1084"/>
      <c r="AM23" s="960"/>
    </row>
    <row r="24" spans="1:39">
      <c r="A24" s="966">
        <v>45740</v>
      </c>
      <c r="B24" s="967" t="s">
        <v>239</v>
      </c>
      <c r="C24" s="967" t="s">
        <v>208</v>
      </c>
      <c r="D24" s="968" t="s">
        <v>578</v>
      </c>
      <c r="E24" s="1029" t="s">
        <v>614</v>
      </c>
      <c r="F24" s="970">
        <v>1385</v>
      </c>
      <c r="G24" s="970"/>
      <c r="H24" s="970">
        <v>1385</v>
      </c>
      <c r="I24" s="970"/>
      <c r="J24" s="971">
        <f t="shared" ref="J24" si="132">H24-F24</f>
        <v>0</v>
      </c>
      <c r="K24" s="970">
        <v>1385</v>
      </c>
      <c r="L24" s="541">
        <f t="shared" ref="L24" si="133">K24-H24</f>
        <v>0</v>
      </c>
      <c r="M24" s="970">
        <v>1512</v>
      </c>
      <c r="N24" s="970"/>
      <c r="O24" s="541">
        <f t="shared" ref="O24" si="134">M24-K24</f>
        <v>127</v>
      </c>
      <c r="P24" s="541">
        <f t="shared" ref="P24" si="135">M24-H24</f>
        <v>127</v>
      </c>
      <c r="Q24" s="970">
        <v>1512</v>
      </c>
      <c r="R24" s="970"/>
      <c r="S24" s="971">
        <f t="shared" ref="S24" si="136">Q24-M24</f>
        <v>0</v>
      </c>
      <c r="T24" s="542">
        <f t="shared" ref="T24" si="137">Q24-F24</f>
        <v>127</v>
      </c>
      <c r="U24" s="542"/>
      <c r="V24" s="541">
        <f t="shared" ref="V24" si="138">P24</f>
        <v>127</v>
      </c>
      <c r="W24" s="543">
        <f t="shared" ref="W24" si="139">T24-V24</f>
        <v>0</v>
      </c>
      <c r="X24" s="972" t="s">
        <v>612</v>
      </c>
      <c r="Y24" s="972" t="s">
        <v>554</v>
      </c>
      <c r="Z24" s="972" t="s">
        <v>29</v>
      </c>
      <c r="AA24" s="972">
        <v>2024</v>
      </c>
      <c r="AB24" s="968" t="s">
        <v>580</v>
      </c>
      <c r="AC24" s="973">
        <v>12</v>
      </c>
      <c r="AD24" s="974">
        <f t="shared" ref="AD24" si="140">T24/AC24</f>
        <v>10.583333333333334</v>
      </c>
      <c r="AE24" s="975">
        <v>23.45</v>
      </c>
      <c r="AF24" s="976">
        <f t="shared" ref="AF24" si="141">AD24*AE24</f>
        <v>248.17916666666667</v>
      </c>
      <c r="AG24" s="1030"/>
      <c r="AH24" s="1007">
        <f t="shared" ref="AH24" si="142">AF24</f>
        <v>248.17916666666667</v>
      </c>
      <c r="AI24" s="978">
        <f t="shared" ref="AI24" si="143">AD24</f>
        <v>10.583333333333334</v>
      </c>
      <c r="AJ24" s="978">
        <f t="shared" ref="AJ24" si="144">T24</f>
        <v>127</v>
      </c>
      <c r="AK24" s="1136"/>
      <c r="AL24" s="1084"/>
      <c r="AM24" s="960"/>
    </row>
    <row r="25" spans="1:39" ht="12.75" customHeight="1">
      <c r="A25" s="966">
        <v>45715</v>
      </c>
      <c r="B25" s="967" t="s">
        <v>617</v>
      </c>
      <c r="C25" s="967" t="s">
        <v>618</v>
      </c>
      <c r="D25" s="968" t="s">
        <v>619</v>
      </c>
      <c r="E25" s="1029" t="s">
        <v>619</v>
      </c>
      <c r="F25" s="970">
        <v>1512</v>
      </c>
      <c r="G25" s="970"/>
      <c r="H25" s="970">
        <v>1512</v>
      </c>
      <c r="I25" s="970"/>
      <c r="J25" s="971">
        <f t="shared" ref="J25" si="145">H25-F25</f>
        <v>0</v>
      </c>
      <c r="K25" s="970">
        <v>1512</v>
      </c>
      <c r="L25" s="541">
        <f t="shared" ref="L25" si="146">K25-H25</f>
        <v>0</v>
      </c>
      <c r="M25" s="970">
        <v>1573</v>
      </c>
      <c r="N25" s="970"/>
      <c r="O25" s="541">
        <f t="shared" ref="O25" si="147">M25-K25</f>
        <v>61</v>
      </c>
      <c r="P25" s="541">
        <f t="shared" ref="P25" si="148">M25-H25</f>
        <v>61</v>
      </c>
      <c r="Q25" s="970">
        <v>1573</v>
      </c>
      <c r="R25" s="970"/>
      <c r="S25" s="971">
        <f t="shared" ref="S25" si="149">Q25-M25</f>
        <v>0</v>
      </c>
      <c r="T25" s="542">
        <f t="shared" ref="T25" si="150">Q25-F25</f>
        <v>61</v>
      </c>
      <c r="U25" s="542"/>
      <c r="V25" s="541">
        <f t="shared" ref="V25" si="151">P25</f>
        <v>61</v>
      </c>
      <c r="W25" s="543">
        <f t="shared" ref="W25" si="152">T25-V25</f>
        <v>0</v>
      </c>
      <c r="X25" s="972" t="s">
        <v>612</v>
      </c>
      <c r="Y25" s="972" t="s">
        <v>554</v>
      </c>
      <c r="Z25" s="972" t="s">
        <v>29</v>
      </c>
      <c r="AA25" s="972">
        <v>2024</v>
      </c>
      <c r="AB25" s="968" t="s">
        <v>580</v>
      </c>
      <c r="AC25" s="973">
        <v>12</v>
      </c>
      <c r="AD25" s="974">
        <f t="shared" ref="AD25" si="153">T25/AC25</f>
        <v>5.083333333333333</v>
      </c>
      <c r="AE25" s="975">
        <v>23.45</v>
      </c>
      <c r="AF25" s="976">
        <f t="shared" ref="AF25" si="154">AD25*AE25</f>
        <v>119.20416666666665</v>
      </c>
      <c r="AG25" s="1030"/>
      <c r="AH25" s="1007">
        <f t="shared" ref="AH25" si="155">AF25</f>
        <v>119.20416666666665</v>
      </c>
      <c r="AI25" s="978">
        <f t="shared" ref="AI25" si="156">AD25</f>
        <v>5.083333333333333</v>
      </c>
      <c r="AJ25" s="978">
        <f t="shared" ref="AJ25" si="157">T25</f>
        <v>61</v>
      </c>
      <c r="AK25" s="1135"/>
      <c r="AL25" s="1085"/>
      <c r="AM25" s="1086"/>
    </row>
    <row r="26" spans="1:39">
      <c r="A26" s="966">
        <v>45749</v>
      </c>
      <c r="B26" s="967" t="s">
        <v>498</v>
      </c>
      <c r="C26" s="967" t="s">
        <v>580</v>
      </c>
      <c r="D26" s="968" t="s">
        <v>644</v>
      </c>
      <c r="E26" s="1029" t="s">
        <v>645</v>
      </c>
      <c r="F26" s="970">
        <v>1573</v>
      </c>
      <c r="G26" s="970"/>
      <c r="H26" s="970">
        <v>1573</v>
      </c>
      <c r="I26" s="970"/>
      <c r="J26" s="971">
        <f t="shared" ref="J26" si="158">H26-F26</f>
        <v>0</v>
      </c>
      <c r="K26" s="970">
        <v>1573</v>
      </c>
      <c r="L26" s="541">
        <f t="shared" ref="L26" si="159">K26-H26</f>
        <v>0</v>
      </c>
      <c r="M26" s="970">
        <v>1582</v>
      </c>
      <c r="N26" s="970"/>
      <c r="O26" s="541">
        <f t="shared" ref="O26" si="160">M26-K26</f>
        <v>9</v>
      </c>
      <c r="P26" s="541">
        <f t="shared" ref="P26" si="161">M26-H26</f>
        <v>9</v>
      </c>
      <c r="Q26" s="970">
        <v>1582</v>
      </c>
      <c r="R26" s="970"/>
      <c r="S26" s="971">
        <f t="shared" ref="S26" si="162">Q26-M26</f>
        <v>0</v>
      </c>
      <c r="T26" s="542">
        <f t="shared" ref="T26" si="163">Q26-F26</f>
        <v>9</v>
      </c>
      <c r="U26" s="542"/>
      <c r="V26" s="541">
        <f t="shared" ref="V26" si="164">P26</f>
        <v>9</v>
      </c>
      <c r="W26" s="543">
        <f t="shared" ref="W26" si="165">T26-V26</f>
        <v>0</v>
      </c>
      <c r="X26" s="972" t="s">
        <v>612</v>
      </c>
      <c r="Y26" s="972" t="s">
        <v>554</v>
      </c>
      <c r="Z26" s="972" t="s">
        <v>29</v>
      </c>
      <c r="AA26" s="972">
        <v>2024</v>
      </c>
      <c r="AB26" s="968" t="s">
        <v>580</v>
      </c>
      <c r="AC26" s="973">
        <v>12</v>
      </c>
      <c r="AD26" s="974">
        <f t="shared" ref="AD26" si="166">T26/AC26</f>
        <v>0.75</v>
      </c>
      <c r="AE26" s="975">
        <v>23.45</v>
      </c>
      <c r="AF26" s="976">
        <f t="shared" ref="AF26" si="167">AD26*AE26</f>
        <v>17.587499999999999</v>
      </c>
      <c r="AG26" s="1030"/>
      <c r="AH26" s="1007">
        <f t="shared" ref="AH26" si="168">AF26</f>
        <v>17.587499999999999</v>
      </c>
      <c r="AI26" s="978">
        <f t="shared" ref="AI26" si="169">AD26</f>
        <v>0.75</v>
      </c>
      <c r="AJ26" s="978">
        <f t="shared" ref="AJ26" si="170">T26</f>
        <v>9</v>
      </c>
      <c r="AK26" s="1091" t="s">
        <v>439</v>
      </c>
      <c r="AL26" s="1091" t="s">
        <v>440</v>
      </c>
      <c r="AM26" s="1091" t="s">
        <v>2</v>
      </c>
    </row>
    <row r="27" spans="1:39">
      <c r="A27" s="966">
        <v>45750</v>
      </c>
      <c r="B27" s="967" t="s">
        <v>498</v>
      </c>
      <c r="C27" s="967" t="s">
        <v>580</v>
      </c>
      <c r="D27" s="968" t="s">
        <v>644</v>
      </c>
      <c r="E27" s="1029" t="s">
        <v>645</v>
      </c>
      <c r="F27" s="970">
        <v>1582</v>
      </c>
      <c r="G27" s="970"/>
      <c r="H27" s="970">
        <v>1582</v>
      </c>
      <c r="I27" s="970"/>
      <c r="J27" s="971">
        <f t="shared" ref="J27" si="171">H27-F27</f>
        <v>0</v>
      </c>
      <c r="K27" s="970">
        <v>1582</v>
      </c>
      <c r="L27" s="541">
        <f t="shared" ref="L27" si="172">K27-H27</f>
        <v>0</v>
      </c>
      <c r="M27" s="970">
        <v>1592</v>
      </c>
      <c r="N27" s="970"/>
      <c r="O27" s="541">
        <f t="shared" ref="O27" si="173">M27-K27</f>
        <v>10</v>
      </c>
      <c r="P27" s="541">
        <f t="shared" ref="P27" si="174">M27-H27</f>
        <v>10</v>
      </c>
      <c r="Q27" s="970">
        <v>1592</v>
      </c>
      <c r="R27" s="970"/>
      <c r="S27" s="971">
        <f t="shared" ref="S27" si="175">Q27-M27</f>
        <v>0</v>
      </c>
      <c r="T27" s="542">
        <f t="shared" ref="T27" si="176">Q27-F27</f>
        <v>10</v>
      </c>
      <c r="U27" s="542"/>
      <c r="V27" s="541">
        <f t="shared" ref="V27" si="177">P27</f>
        <v>10</v>
      </c>
      <c r="W27" s="543">
        <f t="shared" ref="W27" si="178">T27-V27</f>
        <v>0</v>
      </c>
      <c r="X27" s="972" t="s">
        <v>612</v>
      </c>
      <c r="Y27" s="972" t="s">
        <v>554</v>
      </c>
      <c r="Z27" s="972" t="s">
        <v>29</v>
      </c>
      <c r="AA27" s="972">
        <v>2024</v>
      </c>
      <c r="AB27" s="968" t="s">
        <v>580</v>
      </c>
      <c r="AC27" s="973">
        <v>12</v>
      </c>
      <c r="AD27" s="974">
        <f t="shared" ref="AD27" si="179">T27/AC27</f>
        <v>0.83333333333333337</v>
      </c>
      <c r="AE27" s="975">
        <v>23.45</v>
      </c>
      <c r="AF27" s="976">
        <f t="shared" ref="AF27" si="180">AD27*AE27</f>
        <v>19.541666666666668</v>
      </c>
      <c r="AG27" s="1030"/>
      <c r="AH27" s="1007">
        <f t="shared" ref="AH27" si="181">AF27</f>
        <v>19.541666666666668</v>
      </c>
      <c r="AI27" s="978">
        <f t="shared" ref="AI27" si="182">AD27</f>
        <v>0.83333333333333337</v>
      </c>
      <c r="AJ27" s="978">
        <f t="shared" ref="AJ27" si="183">T27</f>
        <v>10</v>
      </c>
      <c r="AK27" s="1067">
        <f>SUM(AH23:AH27)</f>
        <v>693.72916666666663</v>
      </c>
      <c r="AL27" s="1067">
        <v>700</v>
      </c>
      <c r="AM27" s="1073">
        <v>45751</v>
      </c>
    </row>
    <row r="28" spans="1:39">
      <c r="A28" s="966">
        <v>45751</v>
      </c>
      <c r="B28" s="967" t="s">
        <v>633</v>
      </c>
      <c r="C28" s="967" t="s">
        <v>580</v>
      </c>
      <c r="D28" s="968" t="s">
        <v>517</v>
      </c>
      <c r="E28" s="1029" t="s">
        <v>517</v>
      </c>
      <c r="F28" s="970">
        <v>1592</v>
      </c>
      <c r="G28" s="970"/>
      <c r="H28" s="970">
        <v>1592</v>
      </c>
      <c r="I28" s="970"/>
      <c r="J28" s="971">
        <f t="shared" ref="J28" si="184">H28-F28</f>
        <v>0</v>
      </c>
      <c r="K28" s="970">
        <v>1592</v>
      </c>
      <c r="L28" s="541">
        <f t="shared" ref="L28" si="185">K28-H28</f>
        <v>0</v>
      </c>
      <c r="M28" s="970">
        <v>1780</v>
      </c>
      <c r="N28" s="970"/>
      <c r="O28" s="541">
        <f t="shared" ref="O28" si="186">M28-K28</f>
        <v>188</v>
      </c>
      <c r="P28" s="541">
        <f t="shared" ref="P28" si="187">M28-H28</f>
        <v>188</v>
      </c>
      <c r="Q28" s="970">
        <v>1780</v>
      </c>
      <c r="R28" s="970"/>
      <c r="S28" s="971">
        <f t="shared" ref="S28" si="188">Q28-M28</f>
        <v>0</v>
      </c>
      <c r="T28" s="542">
        <f t="shared" ref="T28" si="189">Q28-F28</f>
        <v>188</v>
      </c>
      <c r="U28" s="542"/>
      <c r="V28" s="541">
        <f t="shared" ref="V28" si="190">P28</f>
        <v>188</v>
      </c>
      <c r="W28" s="543">
        <f t="shared" ref="W28" si="191">T28-V28</f>
        <v>0</v>
      </c>
      <c r="X28" s="972" t="s">
        <v>612</v>
      </c>
      <c r="Y28" s="972" t="s">
        <v>554</v>
      </c>
      <c r="Z28" s="972" t="s">
        <v>29</v>
      </c>
      <c r="AA28" s="972">
        <v>2024</v>
      </c>
      <c r="AB28" s="968" t="s">
        <v>580</v>
      </c>
      <c r="AC28" s="973">
        <v>12</v>
      </c>
      <c r="AD28" s="974">
        <f t="shared" ref="AD28" si="192">T28/AC28</f>
        <v>15.666666666666666</v>
      </c>
      <c r="AE28" s="975">
        <v>23.45</v>
      </c>
      <c r="AF28" s="976">
        <f t="shared" ref="AF28" si="193">AD28*AE28</f>
        <v>367.38333333333333</v>
      </c>
      <c r="AG28" s="1030"/>
      <c r="AH28" s="1007">
        <f t="shared" ref="AH28" si="194">AF28</f>
        <v>367.38333333333333</v>
      </c>
      <c r="AI28" s="978">
        <f t="shared" ref="AI28" si="195">AD28</f>
        <v>15.666666666666666</v>
      </c>
      <c r="AJ28" s="978">
        <f t="shared" ref="AJ28" si="196">T28</f>
        <v>188</v>
      </c>
      <c r="AK28" s="1091" t="s">
        <v>439</v>
      </c>
      <c r="AL28" s="1091" t="s">
        <v>440</v>
      </c>
      <c r="AM28" s="1091" t="s">
        <v>2</v>
      </c>
    </row>
    <row r="29" spans="1:39">
      <c r="A29" s="966">
        <v>45754</v>
      </c>
      <c r="B29" s="967" t="s">
        <v>239</v>
      </c>
      <c r="C29" s="967" t="s">
        <v>208</v>
      </c>
      <c r="D29" s="968" t="s">
        <v>517</v>
      </c>
      <c r="E29" s="1029" t="s">
        <v>517</v>
      </c>
      <c r="F29" s="970">
        <v>1780</v>
      </c>
      <c r="G29" s="970"/>
      <c r="H29" s="970">
        <v>1780</v>
      </c>
      <c r="I29" s="970"/>
      <c r="J29" s="971">
        <f t="shared" ref="J29" si="197">H29-F29</f>
        <v>0</v>
      </c>
      <c r="K29" s="970">
        <v>1780</v>
      </c>
      <c r="L29" s="541">
        <f t="shared" ref="L29" si="198">K29-H29</f>
        <v>0</v>
      </c>
      <c r="M29" s="970">
        <v>2008</v>
      </c>
      <c r="N29" s="970"/>
      <c r="O29" s="541">
        <f t="shared" ref="O29" si="199">M29-K29</f>
        <v>228</v>
      </c>
      <c r="P29" s="541">
        <f t="shared" ref="P29" si="200">M29-H29</f>
        <v>228</v>
      </c>
      <c r="Q29" s="970">
        <v>2008</v>
      </c>
      <c r="R29" s="970"/>
      <c r="S29" s="971">
        <f t="shared" ref="S29" si="201">Q29-M29</f>
        <v>0</v>
      </c>
      <c r="T29" s="542">
        <f t="shared" ref="T29" si="202">Q29-F29</f>
        <v>228</v>
      </c>
      <c r="U29" s="542"/>
      <c r="V29" s="541">
        <f t="shared" ref="V29" si="203">P29</f>
        <v>228</v>
      </c>
      <c r="W29" s="543">
        <f t="shared" ref="W29" si="204">T29-V29</f>
        <v>0</v>
      </c>
      <c r="X29" s="972" t="s">
        <v>612</v>
      </c>
      <c r="Y29" s="972" t="s">
        <v>554</v>
      </c>
      <c r="Z29" s="972" t="s">
        <v>29</v>
      </c>
      <c r="AA29" s="972">
        <v>2024</v>
      </c>
      <c r="AB29" s="968" t="s">
        <v>580</v>
      </c>
      <c r="AC29" s="973">
        <v>12</v>
      </c>
      <c r="AD29" s="974">
        <f t="shared" ref="AD29" si="205">T29/AC29</f>
        <v>19</v>
      </c>
      <c r="AE29" s="975">
        <v>23.45</v>
      </c>
      <c r="AF29" s="976">
        <f t="shared" ref="AF29" si="206">AD29*AE29</f>
        <v>445.55</v>
      </c>
      <c r="AG29" s="1030"/>
      <c r="AH29" s="1007">
        <f t="shared" ref="AH29" si="207">AF29</f>
        <v>445.55</v>
      </c>
      <c r="AI29" s="978">
        <f t="shared" ref="AI29" si="208">AD29</f>
        <v>19</v>
      </c>
      <c r="AJ29" s="978">
        <f t="shared" ref="AJ29" si="209">T29</f>
        <v>228</v>
      </c>
      <c r="AK29" s="1067">
        <f>SUM(AH28:AH29)</f>
        <v>812.93333333333339</v>
      </c>
      <c r="AL29" s="1067">
        <v>800</v>
      </c>
      <c r="AM29" s="1073">
        <v>45755</v>
      </c>
    </row>
    <row r="30" spans="1:39">
      <c r="A30" s="966">
        <v>45756</v>
      </c>
      <c r="B30" s="967" t="s">
        <v>239</v>
      </c>
      <c r="C30" s="967" t="s">
        <v>208</v>
      </c>
      <c r="D30" s="968" t="s">
        <v>517</v>
      </c>
      <c r="E30" s="1029" t="s">
        <v>517</v>
      </c>
      <c r="F30" s="970">
        <v>2008</v>
      </c>
      <c r="G30" s="970"/>
      <c r="H30" s="970">
        <v>2008</v>
      </c>
      <c r="I30" s="970"/>
      <c r="J30" s="971">
        <f t="shared" ref="J30" si="210">H30-F30</f>
        <v>0</v>
      </c>
      <c r="K30" s="970">
        <v>2008</v>
      </c>
      <c r="L30" s="541">
        <f t="shared" ref="L30" si="211">K30-H30</f>
        <v>0</v>
      </c>
      <c r="M30" s="970">
        <v>2180</v>
      </c>
      <c r="N30" s="970"/>
      <c r="O30" s="541">
        <f t="shared" ref="O30" si="212">M30-K30</f>
        <v>172</v>
      </c>
      <c r="P30" s="541">
        <f t="shared" ref="P30" si="213">M30-H30</f>
        <v>172</v>
      </c>
      <c r="Q30" s="970">
        <v>2180</v>
      </c>
      <c r="R30" s="970"/>
      <c r="S30" s="971">
        <f t="shared" ref="S30" si="214">Q30-M30</f>
        <v>0</v>
      </c>
      <c r="T30" s="542">
        <f t="shared" ref="T30" si="215">Q30-F30</f>
        <v>172</v>
      </c>
      <c r="U30" s="542"/>
      <c r="V30" s="541">
        <f t="shared" ref="V30" si="216">P30</f>
        <v>172</v>
      </c>
      <c r="W30" s="543">
        <f t="shared" ref="W30" si="217">T30-V30</f>
        <v>0</v>
      </c>
      <c r="X30" s="972" t="s">
        <v>612</v>
      </c>
      <c r="Y30" s="972" t="s">
        <v>554</v>
      </c>
      <c r="Z30" s="972" t="s">
        <v>29</v>
      </c>
      <c r="AA30" s="972">
        <v>2024</v>
      </c>
      <c r="AB30" s="968" t="s">
        <v>580</v>
      </c>
      <c r="AC30" s="973">
        <v>12</v>
      </c>
      <c r="AD30" s="974">
        <f t="shared" ref="AD30" si="218">T30/AC30</f>
        <v>14.333333333333334</v>
      </c>
      <c r="AE30" s="975">
        <v>23.45</v>
      </c>
      <c r="AF30" s="976">
        <f t="shared" ref="AF30" si="219">AD30*AE30</f>
        <v>336.11666666666667</v>
      </c>
      <c r="AG30" s="1030"/>
      <c r="AH30" s="1007">
        <f t="shared" ref="AH30" si="220">AF30</f>
        <v>336.11666666666667</v>
      </c>
      <c r="AI30" s="978">
        <f t="shared" ref="AI30" si="221">AD30</f>
        <v>14.333333333333334</v>
      </c>
      <c r="AJ30" s="978">
        <f t="shared" ref="AJ30" si="222">T30</f>
        <v>172</v>
      </c>
      <c r="AK30" s="1136"/>
      <c r="AL30" s="1084"/>
      <c r="AM30" s="960"/>
    </row>
    <row r="31" spans="1:39">
      <c r="A31" s="966">
        <v>45761</v>
      </c>
      <c r="B31" s="967" t="s">
        <v>498</v>
      </c>
      <c r="C31" s="967" t="s">
        <v>580</v>
      </c>
      <c r="D31" s="968" t="s">
        <v>636</v>
      </c>
      <c r="E31" s="1029" t="s">
        <v>636</v>
      </c>
      <c r="F31" s="970">
        <v>2180</v>
      </c>
      <c r="G31" s="970"/>
      <c r="H31" s="970">
        <v>2180</v>
      </c>
      <c r="I31" s="970"/>
      <c r="J31" s="971">
        <f t="shared" ref="J31" si="223">H31-F31</f>
        <v>0</v>
      </c>
      <c r="K31" s="970">
        <v>2180</v>
      </c>
      <c r="L31" s="541">
        <f t="shared" ref="L31" si="224">K31-H31</f>
        <v>0</v>
      </c>
      <c r="M31" s="970">
        <v>2213</v>
      </c>
      <c r="N31" s="970"/>
      <c r="O31" s="541">
        <f t="shared" ref="O31" si="225">M31-K31</f>
        <v>33</v>
      </c>
      <c r="P31" s="541">
        <f t="shared" ref="P31" si="226">M31-H31</f>
        <v>33</v>
      </c>
      <c r="Q31" s="970">
        <v>2213</v>
      </c>
      <c r="R31" s="970"/>
      <c r="S31" s="971">
        <f t="shared" ref="S31" si="227">Q31-M31</f>
        <v>0</v>
      </c>
      <c r="T31" s="542">
        <f t="shared" ref="T31" si="228">Q31-F31</f>
        <v>33</v>
      </c>
      <c r="U31" s="542"/>
      <c r="V31" s="541">
        <f t="shared" ref="V31" si="229">P31</f>
        <v>33</v>
      </c>
      <c r="W31" s="543">
        <f t="shared" ref="W31" si="230">T31-V31</f>
        <v>0</v>
      </c>
      <c r="X31" s="972" t="s">
        <v>612</v>
      </c>
      <c r="Y31" s="972" t="s">
        <v>554</v>
      </c>
      <c r="Z31" s="972" t="s">
        <v>29</v>
      </c>
      <c r="AA31" s="972">
        <v>2024</v>
      </c>
      <c r="AB31" s="968" t="s">
        <v>580</v>
      </c>
      <c r="AC31" s="973">
        <v>12</v>
      </c>
      <c r="AD31" s="974">
        <f t="shared" ref="AD31" si="231">T31/AC31</f>
        <v>2.75</v>
      </c>
      <c r="AE31" s="975">
        <v>23.45</v>
      </c>
      <c r="AF31" s="976">
        <f t="shared" ref="AF31" si="232">AD31*AE31</f>
        <v>64.487499999999997</v>
      </c>
      <c r="AG31" s="1030"/>
      <c r="AH31" s="1007">
        <f t="shared" ref="AH31" si="233">AF31</f>
        <v>64.487499999999997</v>
      </c>
      <c r="AI31" s="978">
        <f t="shared" ref="AI31" si="234">AD31</f>
        <v>2.75</v>
      </c>
      <c r="AJ31" s="978">
        <f t="shared" ref="AJ31" si="235">T31</f>
        <v>33</v>
      </c>
      <c r="AK31" s="1136"/>
      <c r="AL31" s="1084"/>
      <c r="AM31" s="960"/>
    </row>
    <row r="32" spans="1:39">
      <c r="A32" s="966">
        <v>45769</v>
      </c>
      <c r="B32" s="967" t="s">
        <v>617</v>
      </c>
      <c r="C32" s="967" t="s">
        <v>618</v>
      </c>
      <c r="D32" s="968" t="s">
        <v>619</v>
      </c>
      <c r="E32" s="1029" t="s">
        <v>619</v>
      </c>
      <c r="F32" s="970">
        <v>2213</v>
      </c>
      <c r="G32" s="970"/>
      <c r="H32" s="970">
        <v>2213</v>
      </c>
      <c r="I32" s="970"/>
      <c r="J32" s="971">
        <f t="shared" ref="J32" si="236">H32-F32</f>
        <v>0</v>
      </c>
      <c r="K32" s="970">
        <v>2213</v>
      </c>
      <c r="L32" s="541">
        <f t="shared" ref="L32" si="237">K32-H32</f>
        <v>0</v>
      </c>
      <c r="M32" s="970">
        <v>2238</v>
      </c>
      <c r="N32" s="970"/>
      <c r="O32" s="541">
        <f t="shared" ref="O32" si="238">M32-K32</f>
        <v>25</v>
      </c>
      <c r="P32" s="541">
        <f t="shared" ref="P32" si="239">M32-H32</f>
        <v>25</v>
      </c>
      <c r="Q32" s="970">
        <v>2238</v>
      </c>
      <c r="R32" s="970"/>
      <c r="S32" s="971">
        <f t="shared" ref="S32" si="240">Q32-M32</f>
        <v>0</v>
      </c>
      <c r="T32" s="542">
        <f t="shared" ref="T32" si="241">Q32-F32</f>
        <v>25</v>
      </c>
      <c r="U32" s="542"/>
      <c r="V32" s="541">
        <f t="shared" ref="V32" si="242">P32</f>
        <v>25</v>
      </c>
      <c r="W32" s="543">
        <f t="shared" ref="W32" si="243">T32-V32</f>
        <v>0</v>
      </c>
      <c r="X32" s="972" t="s">
        <v>612</v>
      </c>
      <c r="Y32" s="972" t="s">
        <v>554</v>
      </c>
      <c r="Z32" s="972" t="s">
        <v>29</v>
      </c>
      <c r="AA32" s="972">
        <v>2024</v>
      </c>
      <c r="AB32" s="968" t="s">
        <v>580</v>
      </c>
      <c r="AC32" s="973">
        <v>12</v>
      </c>
      <c r="AD32" s="974">
        <f t="shared" ref="AD32" si="244">T32/AC32</f>
        <v>2.0833333333333335</v>
      </c>
      <c r="AE32" s="975">
        <v>23.45</v>
      </c>
      <c r="AF32" s="976">
        <f t="shared" ref="AF32" si="245">AD32*AE32</f>
        <v>48.854166666666671</v>
      </c>
      <c r="AG32" s="1030"/>
      <c r="AH32" s="1007">
        <f t="shared" ref="AH32" si="246">AF32</f>
        <v>48.854166666666671</v>
      </c>
      <c r="AI32" s="978">
        <f t="shared" ref="AI32" si="247">AD32</f>
        <v>2.0833333333333335</v>
      </c>
      <c r="AJ32" s="978">
        <f t="shared" ref="AJ32" si="248">T32</f>
        <v>25</v>
      </c>
      <c r="AK32" s="1135"/>
      <c r="AL32" s="1085"/>
      <c r="AM32" s="1086"/>
    </row>
    <row r="33" spans="1:39">
      <c r="A33" s="966">
        <v>45771</v>
      </c>
      <c r="B33" s="967" t="s">
        <v>665</v>
      </c>
      <c r="C33" s="967" t="s">
        <v>208</v>
      </c>
      <c r="D33" s="968" t="s">
        <v>666</v>
      </c>
      <c r="E33" s="1029" t="s">
        <v>666</v>
      </c>
      <c r="F33" s="970">
        <v>2238</v>
      </c>
      <c r="G33" s="970"/>
      <c r="H33" s="970">
        <v>2238</v>
      </c>
      <c r="I33" s="970"/>
      <c r="J33" s="971">
        <f t="shared" ref="J33" si="249">H33-F33</f>
        <v>0</v>
      </c>
      <c r="K33" s="970">
        <v>2238</v>
      </c>
      <c r="L33" s="541">
        <f t="shared" ref="L33" si="250">K33-H33</f>
        <v>0</v>
      </c>
      <c r="M33" s="970">
        <v>2357</v>
      </c>
      <c r="N33" s="970"/>
      <c r="O33" s="541">
        <f t="shared" ref="O33" si="251">M33-K33</f>
        <v>119</v>
      </c>
      <c r="P33" s="541">
        <f t="shared" ref="P33" si="252">M33-H33</f>
        <v>119</v>
      </c>
      <c r="Q33" s="970">
        <v>2357</v>
      </c>
      <c r="R33" s="970"/>
      <c r="S33" s="971">
        <f t="shared" ref="S33" si="253">Q33-M33</f>
        <v>0</v>
      </c>
      <c r="T33" s="542">
        <f t="shared" ref="T33" si="254">Q33-F33</f>
        <v>119</v>
      </c>
      <c r="U33" s="542"/>
      <c r="V33" s="541">
        <f t="shared" ref="V33" si="255">P33</f>
        <v>119</v>
      </c>
      <c r="W33" s="543">
        <f t="shared" ref="W33" si="256">T33-V33</f>
        <v>0</v>
      </c>
      <c r="X33" s="972" t="s">
        <v>612</v>
      </c>
      <c r="Y33" s="972" t="s">
        <v>554</v>
      </c>
      <c r="Z33" s="972" t="s">
        <v>29</v>
      </c>
      <c r="AA33" s="972">
        <v>2024</v>
      </c>
      <c r="AB33" s="968" t="s">
        <v>580</v>
      </c>
      <c r="AC33" s="973">
        <v>12</v>
      </c>
      <c r="AD33" s="974">
        <f t="shared" ref="AD33" si="257">T33/AC33</f>
        <v>9.9166666666666661</v>
      </c>
      <c r="AE33" s="975">
        <v>23.45</v>
      </c>
      <c r="AF33" s="976">
        <f t="shared" ref="AF33" si="258">AD33*AE33</f>
        <v>232.54583333333332</v>
      </c>
      <c r="AG33" s="1030"/>
      <c r="AH33" s="1007">
        <f t="shared" ref="AH33" si="259">AF33</f>
        <v>232.54583333333332</v>
      </c>
      <c r="AI33" s="978">
        <f t="shared" ref="AI33" si="260">AD33</f>
        <v>9.9166666666666661</v>
      </c>
      <c r="AJ33" s="978">
        <f t="shared" ref="AJ33" si="261">T33</f>
        <v>119</v>
      </c>
      <c r="AK33" s="1091" t="s">
        <v>439</v>
      </c>
      <c r="AL33" s="1091" t="s">
        <v>440</v>
      </c>
      <c r="AM33" s="1091" t="s">
        <v>2</v>
      </c>
    </row>
    <row r="34" spans="1:39">
      <c r="A34" s="966">
        <v>45777</v>
      </c>
      <c r="B34" s="967" t="s">
        <v>498</v>
      </c>
      <c r="C34" s="967" t="s">
        <v>580</v>
      </c>
      <c r="D34" s="968" t="s">
        <v>636</v>
      </c>
      <c r="E34" s="1029" t="s">
        <v>636</v>
      </c>
      <c r="F34" s="970">
        <v>2357</v>
      </c>
      <c r="G34" s="970"/>
      <c r="H34" s="970">
        <v>2357</v>
      </c>
      <c r="I34" s="970"/>
      <c r="J34" s="971">
        <f t="shared" ref="J34" si="262">H34-F34</f>
        <v>0</v>
      </c>
      <c r="K34" s="970">
        <v>2357</v>
      </c>
      <c r="L34" s="541">
        <f t="shared" ref="L34" si="263">K34-H34</f>
        <v>0</v>
      </c>
      <c r="M34" s="970">
        <v>2385</v>
      </c>
      <c r="N34" s="970"/>
      <c r="O34" s="541">
        <f t="shared" ref="O34" si="264">M34-K34</f>
        <v>28</v>
      </c>
      <c r="P34" s="541">
        <f t="shared" ref="P34" si="265">M34-H34</f>
        <v>28</v>
      </c>
      <c r="Q34" s="970">
        <v>2385</v>
      </c>
      <c r="R34" s="970"/>
      <c r="S34" s="971">
        <f t="shared" ref="S34" si="266">Q34-M34</f>
        <v>0</v>
      </c>
      <c r="T34" s="542">
        <f t="shared" ref="T34:T35" si="267">Q34-F34</f>
        <v>28</v>
      </c>
      <c r="U34" s="542"/>
      <c r="V34" s="541">
        <f t="shared" ref="V34" si="268">P34</f>
        <v>28</v>
      </c>
      <c r="W34" s="543">
        <f t="shared" ref="W34" si="269">T34-V34</f>
        <v>0</v>
      </c>
      <c r="X34" s="972" t="s">
        <v>612</v>
      </c>
      <c r="Y34" s="972" t="s">
        <v>554</v>
      </c>
      <c r="Z34" s="972" t="s">
        <v>29</v>
      </c>
      <c r="AA34" s="972">
        <v>2024</v>
      </c>
      <c r="AB34" s="968" t="s">
        <v>580</v>
      </c>
      <c r="AC34" s="973">
        <v>12</v>
      </c>
      <c r="AD34" s="974">
        <f t="shared" ref="AD34" si="270">T34/AC34</f>
        <v>2.3333333333333335</v>
      </c>
      <c r="AE34" s="975">
        <v>23.45</v>
      </c>
      <c r="AF34" s="976">
        <f t="shared" ref="AF34" si="271">AD34*AE34</f>
        <v>54.716666666666669</v>
      </c>
      <c r="AG34" s="1030"/>
      <c r="AH34" s="1007">
        <f t="shared" ref="AH34" si="272">AF34</f>
        <v>54.716666666666669</v>
      </c>
      <c r="AI34" s="978">
        <f t="shared" ref="AI34" si="273">AD34</f>
        <v>2.3333333333333335</v>
      </c>
      <c r="AJ34" s="978">
        <f t="shared" ref="AJ34" si="274">T34</f>
        <v>28</v>
      </c>
      <c r="AK34" s="1067">
        <f>SUM(AH30:AH34)</f>
        <v>736.72083333333342</v>
      </c>
      <c r="AL34" s="1067">
        <v>800</v>
      </c>
      <c r="AM34" s="1073">
        <v>45779</v>
      </c>
    </row>
    <row r="35" spans="1:39">
      <c r="A35" s="966">
        <v>45782</v>
      </c>
      <c r="B35" s="992" t="s">
        <v>239</v>
      </c>
      <c r="C35" s="992" t="s">
        <v>208</v>
      </c>
      <c r="D35" s="993" t="s">
        <v>578</v>
      </c>
      <c r="E35" s="1029" t="s">
        <v>614</v>
      </c>
      <c r="F35" s="970">
        <v>2385</v>
      </c>
      <c r="G35" s="970"/>
      <c r="H35" s="970">
        <v>2385</v>
      </c>
      <c r="I35" s="970"/>
      <c r="J35" s="971">
        <f t="shared" si="0"/>
        <v>0</v>
      </c>
      <c r="K35" s="970">
        <v>2385</v>
      </c>
      <c r="L35" s="541">
        <f t="shared" si="1"/>
        <v>0</v>
      </c>
      <c r="M35" s="970">
        <v>2694</v>
      </c>
      <c r="N35" s="970"/>
      <c r="O35" s="541">
        <f t="shared" si="2"/>
        <v>309</v>
      </c>
      <c r="P35" s="541">
        <f t="shared" si="3"/>
        <v>309</v>
      </c>
      <c r="Q35" s="970">
        <v>2694</v>
      </c>
      <c r="R35" s="970"/>
      <c r="S35" s="971">
        <f t="shared" si="4"/>
        <v>0</v>
      </c>
      <c r="T35" s="542">
        <f t="shared" si="267"/>
        <v>309</v>
      </c>
      <c r="U35" s="542"/>
      <c r="V35" s="541">
        <f t="shared" si="5"/>
        <v>309</v>
      </c>
      <c r="W35" s="543">
        <f t="shared" si="6"/>
        <v>0</v>
      </c>
      <c r="X35" s="972" t="s">
        <v>612</v>
      </c>
      <c r="Y35" s="972" t="s">
        <v>554</v>
      </c>
      <c r="Z35" s="972" t="s">
        <v>29</v>
      </c>
      <c r="AA35" s="972">
        <v>2024</v>
      </c>
      <c r="AB35" s="968" t="s">
        <v>580</v>
      </c>
      <c r="AC35" s="973">
        <v>12</v>
      </c>
      <c r="AD35" s="974">
        <f t="shared" ref="AD35" si="275">T35/AC35</f>
        <v>25.75</v>
      </c>
      <c r="AE35" s="975">
        <v>23.45</v>
      </c>
      <c r="AF35" s="976">
        <f t="shared" ref="AF35" si="276">AD35*AE35</f>
        <v>603.83749999999998</v>
      </c>
      <c r="AG35" s="1030"/>
      <c r="AH35" s="1007">
        <f t="shared" ref="AH35" si="277">AF35</f>
        <v>603.83749999999998</v>
      </c>
      <c r="AI35" s="978">
        <f t="shared" ref="AI35" si="278">AD35</f>
        <v>25.75</v>
      </c>
      <c r="AJ35" s="978">
        <f t="shared" ref="AJ35" si="279">T35</f>
        <v>309</v>
      </c>
      <c r="AK35" s="1067">
        <v>603.84</v>
      </c>
      <c r="AL35" s="1067">
        <v>700</v>
      </c>
      <c r="AM35" s="1073">
        <v>45783</v>
      </c>
    </row>
    <row r="36" spans="1:39">
      <c r="A36" s="966">
        <v>45784</v>
      </c>
      <c r="B36" s="992" t="s">
        <v>239</v>
      </c>
      <c r="C36" s="992" t="s">
        <v>208</v>
      </c>
      <c r="D36" s="993" t="s">
        <v>578</v>
      </c>
      <c r="E36" s="1029" t="s">
        <v>614</v>
      </c>
      <c r="F36" s="970">
        <v>2694</v>
      </c>
      <c r="G36" s="970"/>
      <c r="H36" s="970">
        <v>2694</v>
      </c>
      <c r="I36" s="970"/>
      <c r="J36" s="971">
        <f t="shared" ref="J36" si="280">H36-F36</f>
        <v>0</v>
      </c>
      <c r="K36" s="970">
        <v>2694</v>
      </c>
      <c r="L36" s="541">
        <f t="shared" ref="L36" si="281">K36-H36</f>
        <v>0</v>
      </c>
      <c r="M36" s="970">
        <v>2803</v>
      </c>
      <c r="N36" s="970"/>
      <c r="O36" s="541">
        <f t="shared" ref="O36" si="282">M36-K36</f>
        <v>109</v>
      </c>
      <c r="P36" s="541">
        <f t="shared" ref="P36" si="283">M36-H36</f>
        <v>109</v>
      </c>
      <c r="Q36" s="970">
        <v>2803</v>
      </c>
      <c r="R36" s="970"/>
      <c r="S36" s="971">
        <f t="shared" ref="S36" si="284">Q36-M36</f>
        <v>0</v>
      </c>
      <c r="T36" s="542">
        <f t="shared" ref="T36" si="285">Q36-F36</f>
        <v>109</v>
      </c>
      <c r="U36" s="542"/>
      <c r="V36" s="541">
        <f t="shared" ref="V36" si="286">P36</f>
        <v>109</v>
      </c>
      <c r="W36" s="543">
        <f t="shared" ref="W36" si="287">T36-V36</f>
        <v>0</v>
      </c>
      <c r="X36" s="972" t="s">
        <v>612</v>
      </c>
      <c r="Y36" s="972" t="s">
        <v>554</v>
      </c>
      <c r="Z36" s="972" t="s">
        <v>29</v>
      </c>
      <c r="AA36" s="972">
        <v>2024</v>
      </c>
      <c r="AB36" s="968" t="s">
        <v>580</v>
      </c>
      <c r="AC36" s="973">
        <v>12</v>
      </c>
      <c r="AD36" s="974">
        <f t="shared" ref="AD36" si="288">T36/AC36</f>
        <v>9.0833333333333339</v>
      </c>
      <c r="AE36" s="975">
        <v>23.45</v>
      </c>
      <c r="AF36" s="976">
        <f t="shared" ref="AF36" si="289">AD36*AE36</f>
        <v>213.00416666666666</v>
      </c>
      <c r="AG36" s="1030"/>
      <c r="AH36" s="1007">
        <f t="shared" ref="AH36" si="290">AF36</f>
        <v>213.00416666666666</v>
      </c>
      <c r="AI36" s="978">
        <f t="shared" ref="AI36" si="291">AD36</f>
        <v>9.0833333333333339</v>
      </c>
      <c r="AJ36" s="978">
        <f t="shared" ref="AJ36" si="292">T36</f>
        <v>109</v>
      </c>
      <c r="AK36" s="1136"/>
      <c r="AL36" s="1084"/>
      <c r="AM36" s="960"/>
    </row>
    <row r="37" spans="1:39">
      <c r="A37" s="966">
        <v>45785</v>
      </c>
      <c r="B37" s="992" t="s">
        <v>239</v>
      </c>
      <c r="C37" s="992" t="s">
        <v>208</v>
      </c>
      <c r="D37" s="993" t="s">
        <v>578</v>
      </c>
      <c r="E37" s="1029" t="s">
        <v>614</v>
      </c>
      <c r="F37" s="970">
        <v>2803</v>
      </c>
      <c r="G37" s="970"/>
      <c r="H37" s="970">
        <v>2803</v>
      </c>
      <c r="I37" s="970"/>
      <c r="J37" s="971">
        <f t="shared" ref="J37" si="293">H37-F37</f>
        <v>0</v>
      </c>
      <c r="K37" s="970">
        <v>2803</v>
      </c>
      <c r="L37" s="541">
        <f t="shared" ref="L37" si="294">K37-H37</f>
        <v>0</v>
      </c>
      <c r="M37" s="970">
        <v>2918</v>
      </c>
      <c r="N37" s="970"/>
      <c r="O37" s="541">
        <f t="shared" ref="O37" si="295">M37-K37</f>
        <v>115</v>
      </c>
      <c r="P37" s="541">
        <f t="shared" ref="P37" si="296">M37-H37</f>
        <v>115</v>
      </c>
      <c r="Q37" s="970">
        <v>2918</v>
      </c>
      <c r="R37" s="970"/>
      <c r="S37" s="971">
        <f t="shared" ref="S37" si="297">Q37-M37</f>
        <v>0</v>
      </c>
      <c r="T37" s="542">
        <f t="shared" ref="T37" si="298">Q37-F37</f>
        <v>115</v>
      </c>
      <c r="U37" s="542"/>
      <c r="V37" s="541">
        <f t="shared" ref="V37" si="299">P37</f>
        <v>115</v>
      </c>
      <c r="W37" s="543">
        <f t="shared" ref="W37" si="300">T37-V37</f>
        <v>0</v>
      </c>
      <c r="X37" s="972" t="s">
        <v>612</v>
      </c>
      <c r="Y37" s="972" t="s">
        <v>554</v>
      </c>
      <c r="Z37" s="972" t="s">
        <v>29</v>
      </c>
      <c r="AA37" s="972">
        <v>2024</v>
      </c>
      <c r="AB37" s="968" t="s">
        <v>580</v>
      </c>
      <c r="AC37" s="973">
        <v>12</v>
      </c>
      <c r="AD37" s="974">
        <f t="shared" ref="AD37" si="301">T37/AC37</f>
        <v>9.5833333333333339</v>
      </c>
      <c r="AE37" s="975">
        <v>23.45</v>
      </c>
      <c r="AF37" s="976">
        <f t="shared" ref="AF37" si="302">AD37*AE37</f>
        <v>224.72916666666669</v>
      </c>
      <c r="AG37" s="1030"/>
      <c r="AH37" s="1007">
        <f t="shared" ref="AH37" si="303">AF37</f>
        <v>224.72916666666669</v>
      </c>
      <c r="AI37" s="978">
        <f t="shared" ref="AI37" si="304">AD37</f>
        <v>9.5833333333333339</v>
      </c>
      <c r="AJ37" s="978">
        <f t="shared" ref="AJ37" si="305">T37</f>
        <v>115</v>
      </c>
      <c r="AK37" s="1136"/>
      <c r="AL37" s="1084"/>
      <c r="AM37" s="960"/>
    </row>
    <row r="38" spans="1:39" ht="12.75" customHeight="1">
      <c r="A38" s="966">
        <v>45786</v>
      </c>
      <c r="B38" s="992" t="s">
        <v>479</v>
      </c>
      <c r="C38" s="992" t="s">
        <v>484</v>
      </c>
      <c r="D38" s="993" t="s">
        <v>583</v>
      </c>
      <c r="E38" s="1029" t="s">
        <v>484</v>
      </c>
      <c r="F38" s="970">
        <v>2918</v>
      </c>
      <c r="G38" s="970"/>
      <c r="H38" s="970">
        <v>2918</v>
      </c>
      <c r="I38" s="970"/>
      <c r="J38" s="971">
        <f t="shared" ref="J38" si="306">H38-F38</f>
        <v>0</v>
      </c>
      <c r="K38" s="970">
        <v>2918</v>
      </c>
      <c r="L38" s="541">
        <f t="shared" ref="L38" si="307">K38-H38</f>
        <v>0</v>
      </c>
      <c r="M38" s="970">
        <v>2949</v>
      </c>
      <c r="N38" s="970"/>
      <c r="O38" s="541">
        <f t="shared" ref="O38" si="308">M38-K38</f>
        <v>31</v>
      </c>
      <c r="P38" s="541">
        <f t="shared" ref="P38" si="309">M38-H38</f>
        <v>31</v>
      </c>
      <c r="Q38" s="970">
        <v>2949</v>
      </c>
      <c r="R38" s="970"/>
      <c r="S38" s="971">
        <f t="shared" ref="S38" si="310">Q38-M38</f>
        <v>0</v>
      </c>
      <c r="T38" s="542">
        <f t="shared" ref="T38" si="311">Q38-F38</f>
        <v>31</v>
      </c>
      <c r="U38" s="542"/>
      <c r="V38" s="541">
        <f t="shared" ref="V38" si="312">P38</f>
        <v>31</v>
      </c>
      <c r="W38" s="543">
        <f t="shared" ref="W38" si="313">T38-V38</f>
        <v>0</v>
      </c>
      <c r="X38" s="972" t="s">
        <v>612</v>
      </c>
      <c r="Y38" s="972" t="s">
        <v>554</v>
      </c>
      <c r="Z38" s="972" t="s">
        <v>29</v>
      </c>
      <c r="AA38" s="972">
        <v>2024</v>
      </c>
      <c r="AB38" s="968" t="s">
        <v>580</v>
      </c>
      <c r="AC38" s="973">
        <v>12</v>
      </c>
      <c r="AD38" s="974">
        <f t="shared" ref="AD38" si="314">T38/AC38</f>
        <v>2.5833333333333335</v>
      </c>
      <c r="AE38" s="975">
        <v>23.45</v>
      </c>
      <c r="AF38" s="976">
        <f t="shared" ref="AF38" si="315">AD38*AE38</f>
        <v>60.579166666666666</v>
      </c>
      <c r="AG38" s="1030"/>
      <c r="AH38" s="1007">
        <f t="shared" ref="AH38" si="316">AF38</f>
        <v>60.579166666666666</v>
      </c>
      <c r="AI38" s="978">
        <f t="shared" ref="AI38" si="317">AD38</f>
        <v>2.5833333333333335</v>
      </c>
      <c r="AJ38" s="978">
        <f t="shared" ref="AJ38" si="318">T38</f>
        <v>31</v>
      </c>
      <c r="AK38" s="1091" t="s">
        <v>439</v>
      </c>
      <c r="AL38" s="1091" t="s">
        <v>440</v>
      </c>
      <c r="AM38" s="1091" t="s">
        <v>2</v>
      </c>
    </row>
    <row r="39" spans="1:39" ht="12.75" customHeight="1">
      <c r="A39" s="966">
        <v>45789</v>
      </c>
      <c r="B39" s="992" t="s">
        <v>239</v>
      </c>
      <c r="C39" s="992" t="s">
        <v>208</v>
      </c>
      <c r="D39" s="993" t="s">
        <v>578</v>
      </c>
      <c r="E39" s="1029" t="s">
        <v>614</v>
      </c>
      <c r="F39" s="970">
        <v>2949</v>
      </c>
      <c r="G39" s="970"/>
      <c r="H39" s="970">
        <v>2949</v>
      </c>
      <c r="I39" s="970"/>
      <c r="J39" s="971">
        <f t="shared" ref="J39" si="319">H39-F39</f>
        <v>0</v>
      </c>
      <c r="K39" s="970">
        <v>2949</v>
      </c>
      <c r="L39" s="541">
        <f t="shared" ref="L39" si="320">K39-H39</f>
        <v>0</v>
      </c>
      <c r="M39" s="970">
        <v>3070</v>
      </c>
      <c r="N39" s="970"/>
      <c r="O39" s="541">
        <f t="shared" ref="O39" si="321">M39-K39</f>
        <v>121</v>
      </c>
      <c r="P39" s="541">
        <f t="shared" ref="P39" si="322">M39-H39</f>
        <v>121</v>
      </c>
      <c r="Q39" s="970">
        <v>3070</v>
      </c>
      <c r="R39" s="970"/>
      <c r="S39" s="971">
        <f t="shared" ref="S39" si="323">Q39-M39</f>
        <v>0</v>
      </c>
      <c r="T39" s="542">
        <f t="shared" ref="T39" si="324">Q39-F39</f>
        <v>121</v>
      </c>
      <c r="U39" s="542"/>
      <c r="V39" s="541">
        <f t="shared" ref="V39" si="325">P39</f>
        <v>121</v>
      </c>
      <c r="W39" s="543">
        <f t="shared" ref="W39" si="326">T39-V39</f>
        <v>0</v>
      </c>
      <c r="X39" s="972" t="s">
        <v>612</v>
      </c>
      <c r="Y39" s="972" t="s">
        <v>554</v>
      </c>
      <c r="Z39" s="972" t="s">
        <v>29</v>
      </c>
      <c r="AA39" s="972">
        <v>2024</v>
      </c>
      <c r="AB39" s="968" t="s">
        <v>580</v>
      </c>
      <c r="AC39" s="973">
        <v>12</v>
      </c>
      <c r="AD39" s="974">
        <f t="shared" ref="AD39" si="327">T39/AC39</f>
        <v>10.083333333333334</v>
      </c>
      <c r="AE39" s="975">
        <v>23.45</v>
      </c>
      <c r="AF39" s="976">
        <f t="shared" ref="AF39" si="328">AD39*AE39</f>
        <v>236.45416666666668</v>
      </c>
      <c r="AG39" s="1030"/>
      <c r="AH39" s="1007">
        <f t="shared" ref="AH39" si="329">AF39</f>
        <v>236.45416666666668</v>
      </c>
      <c r="AI39" s="978">
        <f t="shared" ref="AI39" si="330">AD39</f>
        <v>10.083333333333334</v>
      </c>
      <c r="AJ39" s="978">
        <f t="shared" ref="AJ39" si="331">T39</f>
        <v>121</v>
      </c>
      <c r="AK39" s="1067">
        <f>SUM(AH36:AH39)</f>
        <v>734.76666666666665</v>
      </c>
      <c r="AL39" s="1067">
        <v>800</v>
      </c>
      <c r="AM39" s="1073">
        <v>45790</v>
      </c>
    </row>
    <row r="40" spans="1:39">
      <c r="A40" s="966">
        <v>45790</v>
      </c>
      <c r="B40" s="992" t="s">
        <v>239</v>
      </c>
      <c r="C40" s="992" t="s">
        <v>208</v>
      </c>
      <c r="D40" s="993" t="s">
        <v>578</v>
      </c>
      <c r="E40" s="1029" t="s">
        <v>614</v>
      </c>
      <c r="F40" s="970">
        <v>3070</v>
      </c>
      <c r="G40" s="970"/>
      <c r="H40" s="970">
        <v>3070</v>
      </c>
      <c r="I40" s="970"/>
      <c r="J40" s="971">
        <f t="shared" ref="J40" si="332">H40-F40</f>
        <v>0</v>
      </c>
      <c r="K40" s="970">
        <v>3070</v>
      </c>
      <c r="L40" s="541">
        <f t="shared" ref="L40" si="333">K40-H40</f>
        <v>0</v>
      </c>
      <c r="M40" s="970">
        <v>3193</v>
      </c>
      <c r="N40" s="970"/>
      <c r="O40" s="541">
        <f t="shared" ref="O40" si="334">M40-K40</f>
        <v>123</v>
      </c>
      <c r="P40" s="541">
        <f t="shared" ref="P40" si="335">M40-H40</f>
        <v>123</v>
      </c>
      <c r="Q40" s="970">
        <v>3193</v>
      </c>
      <c r="R40" s="970"/>
      <c r="S40" s="971">
        <f t="shared" ref="S40" si="336">Q40-M40</f>
        <v>0</v>
      </c>
      <c r="T40" s="542">
        <f t="shared" ref="T40" si="337">Q40-F40</f>
        <v>123</v>
      </c>
      <c r="U40" s="542"/>
      <c r="V40" s="541">
        <f t="shared" ref="V40" si="338">P40</f>
        <v>123</v>
      </c>
      <c r="W40" s="543">
        <f t="shared" ref="W40" si="339">T40-V40</f>
        <v>0</v>
      </c>
      <c r="X40" s="972" t="s">
        <v>612</v>
      </c>
      <c r="Y40" s="972" t="s">
        <v>554</v>
      </c>
      <c r="Z40" s="972" t="s">
        <v>29</v>
      </c>
      <c r="AA40" s="972">
        <v>2024</v>
      </c>
      <c r="AB40" s="968" t="s">
        <v>580</v>
      </c>
      <c r="AC40" s="973">
        <v>12</v>
      </c>
      <c r="AD40" s="974">
        <f t="shared" ref="AD40" si="340">T40/AC40</f>
        <v>10.25</v>
      </c>
      <c r="AE40" s="975">
        <v>23.45</v>
      </c>
      <c r="AF40" s="976">
        <f t="shared" ref="AF40" si="341">AD40*AE40</f>
        <v>240.36249999999998</v>
      </c>
      <c r="AG40" s="1030"/>
      <c r="AH40" s="1007">
        <f t="shared" ref="AH40" si="342">AF40</f>
        <v>240.36249999999998</v>
      </c>
      <c r="AI40" s="978">
        <f t="shared" ref="AI40" si="343">AD40</f>
        <v>10.25</v>
      </c>
      <c r="AJ40" s="978">
        <f t="shared" ref="AJ40" si="344">T40</f>
        <v>123</v>
      </c>
      <c r="AK40" s="1136"/>
      <c r="AL40" s="1084"/>
      <c r="AM40" s="960"/>
    </row>
    <row r="41" spans="1:39">
      <c r="A41" s="966">
        <v>45791</v>
      </c>
      <c r="B41" s="992" t="s">
        <v>239</v>
      </c>
      <c r="C41" s="992" t="s">
        <v>208</v>
      </c>
      <c r="D41" s="993" t="s">
        <v>578</v>
      </c>
      <c r="E41" s="1029" t="s">
        <v>614</v>
      </c>
      <c r="F41" s="970">
        <v>3193</v>
      </c>
      <c r="G41" s="970"/>
      <c r="H41" s="970">
        <v>3193</v>
      </c>
      <c r="I41" s="970"/>
      <c r="J41" s="971">
        <f t="shared" ref="J41" si="345">H41-F41</f>
        <v>0</v>
      </c>
      <c r="K41" s="970">
        <v>3193</v>
      </c>
      <c r="L41" s="541">
        <f t="shared" ref="L41" si="346">K41-H41</f>
        <v>0</v>
      </c>
      <c r="M41" s="970">
        <v>3348</v>
      </c>
      <c r="N41" s="970"/>
      <c r="O41" s="541">
        <f t="shared" ref="O41" si="347">M41-K41</f>
        <v>155</v>
      </c>
      <c r="P41" s="541">
        <f t="shared" ref="P41" si="348">M41-H41</f>
        <v>155</v>
      </c>
      <c r="Q41" s="970">
        <v>3348</v>
      </c>
      <c r="R41" s="970"/>
      <c r="S41" s="971">
        <f t="shared" ref="S41" si="349">Q41-M41</f>
        <v>0</v>
      </c>
      <c r="T41" s="542">
        <f t="shared" ref="T41" si="350">Q41-F41</f>
        <v>155</v>
      </c>
      <c r="U41" s="542"/>
      <c r="V41" s="541">
        <f t="shared" ref="V41" si="351">P41</f>
        <v>155</v>
      </c>
      <c r="W41" s="543">
        <f t="shared" ref="W41" si="352">T41-V41</f>
        <v>0</v>
      </c>
      <c r="X41" s="972" t="s">
        <v>612</v>
      </c>
      <c r="Y41" s="972" t="s">
        <v>554</v>
      </c>
      <c r="Z41" s="972" t="s">
        <v>29</v>
      </c>
      <c r="AA41" s="972">
        <v>2024</v>
      </c>
      <c r="AB41" s="968" t="s">
        <v>580</v>
      </c>
      <c r="AC41" s="973">
        <v>12</v>
      </c>
      <c r="AD41" s="974">
        <f t="shared" ref="AD41" si="353">T41/AC41</f>
        <v>12.916666666666666</v>
      </c>
      <c r="AE41" s="975">
        <v>23.45</v>
      </c>
      <c r="AF41" s="976">
        <f t="shared" ref="AF41" si="354">AD41*AE41</f>
        <v>302.89583333333331</v>
      </c>
      <c r="AG41" s="1030"/>
      <c r="AH41" s="1007">
        <f t="shared" ref="AH41" si="355">AF41</f>
        <v>302.89583333333331</v>
      </c>
      <c r="AI41" s="978">
        <f t="shared" ref="AI41" si="356">AD41</f>
        <v>12.916666666666666</v>
      </c>
      <c r="AJ41" s="978">
        <f t="shared" ref="AJ41" si="357">T41</f>
        <v>155</v>
      </c>
      <c r="AK41" s="1136"/>
      <c r="AL41" s="1084"/>
      <c r="AM41" s="960"/>
    </row>
    <row r="42" spans="1:39">
      <c r="A42" s="966">
        <v>45811</v>
      </c>
      <c r="B42" s="992" t="s">
        <v>498</v>
      </c>
      <c r="C42" s="992" t="s">
        <v>580</v>
      </c>
      <c r="D42" s="993" t="s">
        <v>688</v>
      </c>
      <c r="E42" s="1029" t="s">
        <v>614</v>
      </c>
      <c r="F42" s="970">
        <v>3348</v>
      </c>
      <c r="G42" s="970"/>
      <c r="H42" s="970">
        <v>3348</v>
      </c>
      <c r="I42" s="970"/>
      <c r="J42" s="971">
        <f t="shared" ref="J42" si="358">H42-F42</f>
        <v>0</v>
      </c>
      <c r="K42" s="970">
        <v>3348</v>
      </c>
      <c r="L42" s="541">
        <f t="shared" ref="L42" si="359">K42-H42</f>
        <v>0</v>
      </c>
      <c r="M42" s="970">
        <v>3364</v>
      </c>
      <c r="N42" s="970"/>
      <c r="O42" s="541">
        <f t="shared" ref="O42" si="360">M42-K42</f>
        <v>16</v>
      </c>
      <c r="P42" s="541">
        <f t="shared" ref="P42" si="361">M42-H42</f>
        <v>16</v>
      </c>
      <c r="Q42" s="970">
        <v>3364</v>
      </c>
      <c r="R42" s="970"/>
      <c r="S42" s="971">
        <f t="shared" ref="S42" si="362">Q42-M42</f>
        <v>0</v>
      </c>
      <c r="T42" s="542">
        <f t="shared" ref="T42" si="363">Q42-F42</f>
        <v>16</v>
      </c>
      <c r="U42" s="542"/>
      <c r="V42" s="541">
        <f t="shared" ref="V42" si="364">P42</f>
        <v>16</v>
      </c>
      <c r="W42" s="543">
        <f t="shared" ref="W42" si="365">T42-V42</f>
        <v>0</v>
      </c>
      <c r="X42" s="972" t="s">
        <v>612</v>
      </c>
      <c r="Y42" s="972" t="s">
        <v>554</v>
      </c>
      <c r="Z42" s="972" t="s">
        <v>29</v>
      </c>
      <c r="AA42" s="972">
        <v>2024</v>
      </c>
      <c r="AB42" s="968" t="s">
        <v>580</v>
      </c>
      <c r="AC42" s="973">
        <v>12</v>
      </c>
      <c r="AD42" s="974">
        <f t="shared" ref="AD42" si="366">T42/AC42</f>
        <v>1.3333333333333333</v>
      </c>
      <c r="AE42" s="975">
        <v>23.45</v>
      </c>
      <c r="AF42" s="976">
        <f t="shared" ref="AF42" si="367">AD42*AE42</f>
        <v>31.266666666666666</v>
      </c>
      <c r="AG42" s="1030"/>
      <c r="AH42" s="1007">
        <f t="shared" ref="AH42" si="368">AF42</f>
        <v>31.266666666666666</v>
      </c>
      <c r="AI42" s="978">
        <f t="shared" ref="AI42" si="369">AD42</f>
        <v>1.3333333333333333</v>
      </c>
      <c r="AJ42" s="978">
        <f t="shared" ref="AJ42" si="370">T42</f>
        <v>16</v>
      </c>
      <c r="AK42" s="1091" t="s">
        <v>439</v>
      </c>
      <c r="AL42" s="1091" t="s">
        <v>440</v>
      </c>
      <c r="AM42" s="1091" t="s">
        <v>2</v>
      </c>
    </row>
    <row r="43" spans="1:39">
      <c r="A43" s="966">
        <v>45813</v>
      </c>
      <c r="B43" s="992" t="s">
        <v>498</v>
      </c>
      <c r="C43" s="992" t="s">
        <v>580</v>
      </c>
      <c r="D43" s="993" t="s">
        <v>688</v>
      </c>
      <c r="E43" s="1029" t="s">
        <v>614</v>
      </c>
      <c r="F43" s="970">
        <v>3364</v>
      </c>
      <c r="G43" s="970"/>
      <c r="H43" s="970">
        <v>3364</v>
      </c>
      <c r="I43" s="970"/>
      <c r="J43" s="971">
        <f t="shared" ref="J43" si="371">H43-F43</f>
        <v>0</v>
      </c>
      <c r="K43" s="970">
        <v>3364</v>
      </c>
      <c r="L43" s="541">
        <f t="shared" ref="L43" si="372">K43-H43</f>
        <v>0</v>
      </c>
      <c r="M43" s="970">
        <v>3383</v>
      </c>
      <c r="N43" s="970"/>
      <c r="O43" s="541">
        <f t="shared" ref="O43" si="373">M43-K43</f>
        <v>19</v>
      </c>
      <c r="P43" s="541">
        <f t="shared" ref="P43" si="374">M43-H43</f>
        <v>19</v>
      </c>
      <c r="Q43" s="970">
        <v>3383</v>
      </c>
      <c r="R43" s="970"/>
      <c r="S43" s="971">
        <f t="shared" ref="S43" si="375">Q43-M43</f>
        <v>0</v>
      </c>
      <c r="T43" s="542">
        <f t="shared" ref="T43" si="376">Q43-F43</f>
        <v>19</v>
      </c>
      <c r="U43" s="542"/>
      <c r="V43" s="541">
        <f t="shared" ref="V43" si="377">P43</f>
        <v>19</v>
      </c>
      <c r="W43" s="543">
        <f t="shared" ref="W43" si="378">T43-V43</f>
        <v>0</v>
      </c>
      <c r="X43" s="972" t="s">
        <v>612</v>
      </c>
      <c r="Y43" s="972" t="s">
        <v>554</v>
      </c>
      <c r="Z43" s="972" t="s">
        <v>29</v>
      </c>
      <c r="AA43" s="972">
        <v>2024</v>
      </c>
      <c r="AB43" s="968" t="s">
        <v>580</v>
      </c>
      <c r="AC43" s="973">
        <v>12</v>
      </c>
      <c r="AD43" s="974">
        <f t="shared" ref="AD43" si="379">T43/AC43</f>
        <v>1.5833333333333333</v>
      </c>
      <c r="AE43" s="975">
        <v>23.45</v>
      </c>
      <c r="AF43" s="976">
        <f t="shared" ref="AF43" si="380">AD43*AE43</f>
        <v>37.129166666666663</v>
      </c>
      <c r="AG43" s="1030"/>
      <c r="AH43" s="1007">
        <f t="shared" ref="AH43" si="381">AF43</f>
        <v>37.129166666666663</v>
      </c>
      <c r="AI43" s="978">
        <f t="shared" ref="AI43" si="382">AD43</f>
        <v>1.5833333333333333</v>
      </c>
      <c r="AJ43" s="978">
        <f t="shared" ref="AJ43" si="383">T43</f>
        <v>19</v>
      </c>
      <c r="AK43" s="1067">
        <f>SUM(AH40:AH43)</f>
        <v>611.6541666666667</v>
      </c>
      <c r="AL43" s="1067">
        <v>700</v>
      </c>
      <c r="AM43" s="1073">
        <v>45814</v>
      </c>
    </row>
    <row r="44" spans="1:39">
      <c r="A44" s="966">
        <v>45817</v>
      </c>
      <c r="B44" s="992" t="s">
        <v>483</v>
      </c>
      <c r="C44" s="992" t="s">
        <v>208</v>
      </c>
      <c r="D44" s="993" t="s">
        <v>517</v>
      </c>
      <c r="E44" s="1029" t="s">
        <v>517</v>
      </c>
      <c r="F44" s="970">
        <v>3383</v>
      </c>
      <c r="G44" s="970"/>
      <c r="H44" s="970">
        <v>3383</v>
      </c>
      <c r="I44" s="970"/>
      <c r="J44" s="971">
        <f t="shared" ref="J44" si="384">H44-F44</f>
        <v>0</v>
      </c>
      <c r="K44" s="970">
        <v>3383</v>
      </c>
      <c r="L44" s="541">
        <f t="shared" ref="L44" si="385">K44-H44</f>
        <v>0</v>
      </c>
      <c r="M44" s="970">
        <v>3536</v>
      </c>
      <c r="N44" s="970"/>
      <c r="O44" s="541">
        <f t="shared" ref="O44" si="386">M44-K44</f>
        <v>153</v>
      </c>
      <c r="P44" s="541">
        <f t="shared" ref="P44" si="387">M44-H44</f>
        <v>153</v>
      </c>
      <c r="Q44" s="970">
        <v>3536</v>
      </c>
      <c r="R44" s="970"/>
      <c r="S44" s="971">
        <f t="shared" ref="S44" si="388">Q44-M44</f>
        <v>0</v>
      </c>
      <c r="T44" s="542">
        <f t="shared" ref="T44" si="389">Q44-F44</f>
        <v>153</v>
      </c>
      <c r="U44" s="542"/>
      <c r="V44" s="541">
        <f t="shared" ref="V44" si="390">P44</f>
        <v>153</v>
      </c>
      <c r="W44" s="543">
        <f t="shared" ref="W44" si="391">T44-V44</f>
        <v>0</v>
      </c>
      <c r="X44" s="972" t="s">
        <v>612</v>
      </c>
      <c r="Y44" s="972" t="s">
        <v>554</v>
      </c>
      <c r="Z44" s="972" t="s">
        <v>29</v>
      </c>
      <c r="AA44" s="972">
        <v>2024</v>
      </c>
      <c r="AB44" s="968" t="s">
        <v>580</v>
      </c>
      <c r="AC44" s="973">
        <v>12</v>
      </c>
      <c r="AD44" s="974">
        <f t="shared" ref="AD44" si="392">T44/AC44</f>
        <v>12.75</v>
      </c>
      <c r="AE44" s="975">
        <v>23.45</v>
      </c>
      <c r="AF44" s="976">
        <f t="shared" ref="AF44" si="393">AD44*AE44</f>
        <v>298.98750000000001</v>
      </c>
      <c r="AG44" s="1030"/>
      <c r="AH44" s="1007">
        <f t="shared" ref="AH44" si="394">AF44</f>
        <v>298.98750000000001</v>
      </c>
      <c r="AI44" s="978">
        <f t="shared" ref="AI44" si="395">AD44</f>
        <v>12.75</v>
      </c>
      <c r="AJ44" s="978">
        <f t="shared" ref="AJ44" si="396">T44</f>
        <v>153</v>
      </c>
      <c r="AK44" s="1138"/>
      <c r="AL44" s="1089"/>
      <c r="AM44" s="1093"/>
    </row>
    <row r="45" spans="1:39">
      <c r="A45" s="966">
        <v>45817</v>
      </c>
      <c r="B45" s="992" t="s">
        <v>483</v>
      </c>
      <c r="C45" s="992" t="s">
        <v>208</v>
      </c>
      <c r="D45" s="993" t="s">
        <v>517</v>
      </c>
      <c r="E45" s="1029" t="s">
        <v>517</v>
      </c>
      <c r="F45" s="970">
        <v>3383</v>
      </c>
      <c r="G45" s="970"/>
      <c r="H45" s="970">
        <v>3383</v>
      </c>
      <c r="I45" s="970"/>
      <c r="J45" s="971">
        <f t="shared" ref="J45" si="397">H45-F45</f>
        <v>0</v>
      </c>
      <c r="K45" s="970">
        <v>3383</v>
      </c>
      <c r="L45" s="541">
        <f t="shared" ref="L45" si="398">K45-H45</f>
        <v>0</v>
      </c>
      <c r="M45" s="970">
        <v>3536</v>
      </c>
      <c r="N45" s="970"/>
      <c r="O45" s="541">
        <f t="shared" ref="O45" si="399">M45-K45</f>
        <v>153</v>
      </c>
      <c r="P45" s="541">
        <f t="shared" ref="P45" si="400">M45-H45</f>
        <v>153</v>
      </c>
      <c r="Q45" s="970">
        <v>3536</v>
      </c>
      <c r="R45" s="970"/>
      <c r="S45" s="971">
        <f t="shared" ref="S45" si="401">Q45-M45</f>
        <v>0</v>
      </c>
      <c r="T45" s="542">
        <f t="shared" ref="T45" si="402">Q45-F45</f>
        <v>153</v>
      </c>
      <c r="U45" s="542"/>
      <c r="V45" s="541">
        <f t="shared" ref="V45" si="403">P45</f>
        <v>153</v>
      </c>
      <c r="W45" s="543">
        <f t="shared" ref="W45" si="404">T45-V45</f>
        <v>0</v>
      </c>
      <c r="X45" s="972" t="s">
        <v>612</v>
      </c>
      <c r="Y45" s="972" t="s">
        <v>554</v>
      </c>
      <c r="Z45" s="972" t="s">
        <v>29</v>
      </c>
      <c r="AA45" s="972">
        <v>2024</v>
      </c>
      <c r="AB45" s="968" t="s">
        <v>580</v>
      </c>
      <c r="AC45" s="973">
        <v>12</v>
      </c>
      <c r="AD45" s="974">
        <f t="shared" ref="AD45" si="405">T45/AC45</f>
        <v>12.75</v>
      </c>
      <c r="AE45" s="975">
        <v>23.45</v>
      </c>
      <c r="AF45" s="976">
        <f t="shared" ref="AF45" si="406">AD45*AE45</f>
        <v>298.98750000000001</v>
      </c>
      <c r="AG45" s="1030"/>
      <c r="AH45" s="1007">
        <f t="shared" ref="AH45" si="407">AF45</f>
        <v>298.98750000000001</v>
      </c>
      <c r="AI45" s="978">
        <f t="shared" ref="AI45" si="408">AD45</f>
        <v>12.75</v>
      </c>
      <c r="AJ45" s="978">
        <f t="shared" ref="AJ45" si="409">T45</f>
        <v>153</v>
      </c>
      <c r="AK45" s="1091" t="s">
        <v>439</v>
      </c>
      <c r="AL45" s="1091" t="s">
        <v>440</v>
      </c>
      <c r="AM45" s="1091" t="s">
        <v>2</v>
      </c>
    </row>
    <row r="46" spans="1:39">
      <c r="A46" s="966">
        <v>45818</v>
      </c>
      <c r="B46" s="992" t="s">
        <v>498</v>
      </c>
      <c r="C46" s="992" t="s">
        <v>580</v>
      </c>
      <c r="D46" s="993" t="s">
        <v>517</v>
      </c>
      <c r="E46" s="1029" t="s">
        <v>517</v>
      </c>
      <c r="F46" s="970">
        <v>3536</v>
      </c>
      <c r="G46" s="970"/>
      <c r="H46" s="970">
        <v>3536</v>
      </c>
      <c r="I46" s="970"/>
      <c r="J46" s="971">
        <f t="shared" ref="J46" si="410">H46-F46</f>
        <v>0</v>
      </c>
      <c r="K46" s="970">
        <v>3536</v>
      </c>
      <c r="L46" s="541">
        <f t="shared" ref="L46" si="411">K46-H46</f>
        <v>0</v>
      </c>
      <c r="M46" s="970">
        <v>3564</v>
      </c>
      <c r="N46" s="970"/>
      <c r="O46" s="541">
        <f t="shared" ref="O46" si="412">M46-K46</f>
        <v>28</v>
      </c>
      <c r="P46" s="541">
        <f t="shared" ref="P46" si="413">M46-H46</f>
        <v>28</v>
      </c>
      <c r="Q46" s="970">
        <v>3564</v>
      </c>
      <c r="R46" s="970"/>
      <c r="S46" s="971">
        <f t="shared" ref="S46" si="414">Q46-M46</f>
        <v>0</v>
      </c>
      <c r="T46" s="542">
        <f t="shared" ref="T46" si="415">Q46-F46</f>
        <v>28</v>
      </c>
      <c r="U46" s="542"/>
      <c r="V46" s="541">
        <f t="shared" ref="V46" si="416">P46</f>
        <v>28</v>
      </c>
      <c r="W46" s="543">
        <f t="shared" ref="W46" si="417">T46-V46</f>
        <v>0</v>
      </c>
      <c r="X46" s="972" t="s">
        <v>612</v>
      </c>
      <c r="Y46" s="972" t="s">
        <v>554</v>
      </c>
      <c r="Z46" s="972" t="s">
        <v>29</v>
      </c>
      <c r="AA46" s="972">
        <v>2024</v>
      </c>
      <c r="AB46" s="968" t="s">
        <v>580</v>
      </c>
      <c r="AC46" s="973">
        <v>12</v>
      </c>
      <c r="AD46" s="974">
        <f t="shared" ref="AD46" si="418">T46/AC46</f>
        <v>2.3333333333333335</v>
      </c>
      <c r="AE46" s="975">
        <v>23.45</v>
      </c>
      <c r="AF46" s="976">
        <f t="shared" ref="AF46" si="419">AD46*AE46</f>
        <v>54.716666666666669</v>
      </c>
      <c r="AG46" s="1030"/>
      <c r="AH46" s="1007">
        <f t="shared" ref="AH46" si="420">AF46</f>
        <v>54.716666666666669</v>
      </c>
      <c r="AI46" s="978">
        <f t="shared" ref="AI46" si="421">AD46</f>
        <v>2.3333333333333335</v>
      </c>
      <c r="AJ46" s="978">
        <f t="shared" ref="AJ46" si="422">T46</f>
        <v>28</v>
      </c>
      <c r="AK46" s="1067">
        <f>SUM(AH43:AH46)</f>
        <v>689.82083333333344</v>
      </c>
      <c r="AL46" s="1067">
        <v>500</v>
      </c>
      <c r="AM46" s="1073">
        <v>45819</v>
      </c>
    </row>
    <row r="47" spans="1:39">
      <c r="A47" s="966"/>
      <c r="B47" s="992"/>
      <c r="C47" s="992"/>
      <c r="D47" s="993"/>
      <c r="E47" s="1029"/>
      <c r="F47" s="970"/>
      <c r="G47" s="970"/>
      <c r="H47" s="970"/>
      <c r="I47" s="970"/>
      <c r="J47" s="971">
        <f t="shared" si="0"/>
        <v>0</v>
      </c>
      <c r="K47" s="970"/>
      <c r="L47" s="541">
        <f t="shared" si="1"/>
        <v>0</v>
      </c>
      <c r="M47" s="970"/>
      <c r="N47" s="970"/>
      <c r="O47" s="541">
        <f t="shared" si="2"/>
        <v>0</v>
      </c>
      <c r="P47" s="541">
        <f t="shared" si="3"/>
        <v>0</v>
      </c>
      <c r="Q47" s="970"/>
      <c r="R47" s="970"/>
      <c r="S47" s="971">
        <f t="shared" si="4"/>
        <v>0</v>
      </c>
      <c r="T47" s="542"/>
      <c r="U47" s="542"/>
      <c r="V47" s="541">
        <f t="shared" si="5"/>
        <v>0</v>
      </c>
      <c r="W47" s="543">
        <f t="shared" si="6"/>
        <v>0</v>
      </c>
      <c r="X47" s="972"/>
      <c r="Y47" s="972"/>
      <c r="Z47" s="972"/>
      <c r="AA47" s="972"/>
      <c r="AB47" s="968"/>
      <c r="AC47" s="973"/>
      <c r="AD47" s="974" t="e">
        <f t="shared" si="7"/>
        <v>#DIV/0!</v>
      </c>
      <c r="AE47" s="975">
        <v>23.45</v>
      </c>
      <c r="AF47" s="976" t="e">
        <f t="shared" si="8"/>
        <v>#DIV/0!</v>
      </c>
      <c r="AG47" s="1030"/>
      <c r="AH47" s="1007" t="e">
        <f t="shared" ref="AH47:AH93" si="423">AF47</f>
        <v>#DIV/0!</v>
      </c>
      <c r="AI47" s="978" t="e">
        <f t="shared" si="10"/>
        <v>#DIV/0!</v>
      </c>
      <c r="AJ47" s="982">
        <f t="shared" si="11"/>
        <v>0</v>
      </c>
      <c r="AK47" s="1135"/>
      <c r="AL47" s="1085"/>
      <c r="AM47" s="1086"/>
    </row>
    <row r="48" spans="1:39">
      <c r="A48" s="966"/>
      <c r="B48" s="992"/>
      <c r="C48" s="992"/>
      <c r="D48" s="993"/>
      <c r="E48" s="1029"/>
      <c r="F48" s="970"/>
      <c r="G48" s="970"/>
      <c r="H48" s="970"/>
      <c r="I48" s="970"/>
      <c r="J48" s="971">
        <f t="shared" si="0"/>
        <v>0</v>
      </c>
      <c r="K48" s="970"/>
      <c r="L48" s="541">
        <f t="shared" si="1"/>
        <v>0</v>
      </c>
      <c r="M48" s="970"/>
      <c r="N48" s="970"/>
      <c r="O48" s="541">
        <f t="shared" si="2"/>
        <v>0</v>
      </c>
      <c r="P48" s="541">
        <f t="shared" si="3"/>
        <v>0</v>
      </c>
      <c r="Q48" s="970"/>
      <c r="R48" s="970"/>
      <c r="S48" s="971">
        <f t="shared" si="4"/>
        <v>0</v>
      </c>
      <c r="T48" s="542"/>
      <c r="U48" s="542"/>
      <c r="V48" s="541">
        <f t="shared" si="5"/>
        <v>0</v>
      </c>
      <c r="W48" s="543">
        <f t="shared" si="6"/>
        <v>0</v>
      </c>
      <c r="X48" s="972"/>
      <c r="Y48" s="972"/>
      <c r="Z48" s="972"/>
      <c r="AA48" s="972"/>
      <c r="AB48" s="968"/>
      <c r="AC48" s="973"/>
      <c r="AD48" s="974" t="e">
        <f t="shared" si="7"/>
        <v>#DIV/0!</v>
      </c>
      <c r="AE48" s="975">
        <v>23.45</v>
      </c>
      <c r="AF48" s="976" t="e">
        <f t="shared" si="8"/>
        <v>#DIV/0!</v>
      </c>
      <c r="AG48" s="1030"/>
      <c r="AH48" s="1007" t="e">
        <f t="shared" si="423"/>
        <v>#DIV/0!</v>
      </c>
      <c r="AI48" s="978" t="e">
        <f t="shared" si="10"/>
        <v>#DIV/0!</v>
      </c>
      <c r="AJ48" s="982">
        <f t="shared" si="11"/>
        <v>0</v>
      </c>
      <c r="AK48" s="1138"/>
      <c r="AL48" s="1089"/>
      <c r="AM48" s="1093"/>
    </row>
    <row r="49" spans="1:39">
      <c r="A49" s="966"/>
      <c r="B49" s="992"/>
      <c r="C49" s="992"/>
      <c r="D49" s="993"/>
      <c r="E49" s="1029"/>
      <c r="F49" s="970"/>
      <c r="G49" s="970"/>
      <c r="H49" s="970"/>
      <c r="I49" s="970"/>
      <c r="J49" s="971">
        <f t="shared" si="0"/>
        <v>0</v>
      </c>
      <c r="K49" s="970"/>
      <c r="L49" s="541">
        <f t="shared" si="1"/>
        <v>0</v>
      </c>
      <c r="M49" s="970"/>
      <c r="N49" s="970"/>
      <c r="O49" s="541">
        <f t="shared" si="2"/>
        <v>0</v>
      </c>
      <c r="P49" s="541">
        <f t="shared" si="3"/>
        <v>0</v>
      </c>
      <c r="Q49" s="970"/>
      <c r="R49" s="970"/>
      <c r="S49" s="971">
        <f t="shared" si="4"/>
        <v>0</v>
      </c>
      <c r="T49" s="542"/>
      <c r="U49" s="542"/>
      <c r="V49" s="541">
        <f t="shared" si="5"/>
        <v>0</v>
      </c>
      <c r="W49" s="543">
        <f t="shared" si="6"/>
        <v>0</v>
      </c>
      <c r="X49" s="972"/>
      <c r="Y49" s="972"/>
      <c r="Z49" s="972"/>
      <c r="AA49" s="972"/>
      <c r="AB49" s="968"/>
      <c r="AC49" s="973"/>
      <c r="AD49" s="974" t="e">
        <f t="shared" si="7"/>
        <v>#DIV/0!</v>
      </c>
      <c r="AE49" s="975">
        <v>23.45</v>
      </c>
      <c r="AF49" s="976" t="e">
        <f t="shared" si="8"/>
        <v>#DIV/0!</v>
      </c>
      <c r="AG49" s="1030"/>
      <c r="AH49" s="1007" t="e">
        <f t="shared" si="423"/>
        <v>#DIV/0!</v>
      </c>
      <c r="AI49" s="978" t="e">
        <f t="shared" si="10"/>
        <v>#DIV/0!</v>
      </c>
      <c r="AJ49" s="982">
        <f t="shared" si="11"/>
        <v>0</v>
      </c>
      <c r="AK49" s="1136"/>
      <c r="AL49" s="1084"/>
      <c r="AM49" s="960"/>
    </row>
    <row r="50" spans="1:39">
      <c r="A50" s="966"/>
      <c r="B50" s="992"/>
      <c r="C50" s="992"/>
      <c r="D50" s="993"/>
      <c r="E50" s="1029"/>
      <c r="F50" s="970"/>
      <c r="G50" s="970"/>
      <c r="H50" s="970"/>
      <c r="I50" s="970"/>
      <c r="J50" s="971">
        <f t="shared" si="0"/>
        <v>0</v>
      </c>
      <c r="K50" s="970"/>
      <c r="L50" s="541">
        <f t="shared" si="1"/>
        <v>0</v>
      </c>
      <c r="M50" s="970"/>
      <c r="N50" s="970"/>
      <c r="O50" s="541">
        <f t="shared" si="2"/>
        <v>0</v>
      </c>
      <c r="P50" s="541">
        <f t="shared" si="3"/>
        <v>0</v>
      </c>
      <c r="Q50" s="970"/>
      <c r="R50" s="970"/>
      <c r="S50" s="971">
        <f t="shared" si="4"/>
        <v>0</v>
      </c>
      <c r="T50" s="542"/>
      <c r="U50" s="542"/>
      <c r="V50" s="541">
        <f t="shared" si="5"/>
        <v>0</v>
      </c>
      <c r="W50" s="543">
        <f t="shared" si="6"/>
        <v>0</v>
      </c>
      <c r="X50" s="972"/>
      <c r="Y50" s="972"/>
      <c r="Z50" s="972"/>
      <c r="AA50" s="972"/>
      <c r="AB50" s="968"/>
      <c r="AC50" s="973"/>
      <c r="AD50" s="974" t="e">
        <f t="shared" si="7"/>
        <v>#DIV/0!</v>
      </c>
      <c r="AE50" s="975">
        <v>23.45</v>
      </c>
      <c r="AF50" s="976" t="e">
        <f t="shared" si="8"/>
        <v>#DIV/0!</v>
      </c>
      <c r="AG50" s="1030"/>
      <c r="AH50" s="1007" t="e">
        <f t="shared" si="423"/>
        <v>#DIV/0!</v>
      </c>
      <c r="AI50" s="978" t="e">
        <f t="shared" si="10"/>
        <v>#DIV/0!</v>
      </c>
      <c r="AJ50" s="982">
        <f t="shared" si="11"/>
        <v>0</v>
      </c>
      <c r="AK50" s="1136"/>
      <c r="AL50" s="1084"/>
      <c r="AM50" s="960"/>
    </row>
    <row r="51" spans="1:39">
      <c r="A51" s="966"/>
      <c r="B51" s="992"/>
      <c r="C51" s="992"/>
      <c r="D51" s="993"/>
      <c r="E51" s="1029"/>
      <c r="F51" s="970"/>
      <c r="G51" s="970"/>
      <c r="H51" s="970"/>
      <c r="I51" s="970"/>
      <c r="J51" s="971">
        <f t="shared" si="0"/>
        <v>0</v>
      </c>
      <c r="K51" s="970"/>
      <c r="L51" s="541">
        <f t="shared" si="1"/>
        <v>0</v>
      </c>
      <c r="M51" s="970"/>
      <c r="N51" s="970"/>
      <c r="O51" s="541">
        <f t="shared" si="2"/>
        <v>0</v>
      </c>
      <c r="P51" s="541">
        <f t="shared" si="3"/>
        <v>0</v>
      </c>
      <c r="Q51" s="970"/>
      <c r="R51" s="970"/>
      <c r="S51" s="971">
        <f t="shared" si="4"/>
        <v>0</v>
      </c>
      <c r="T51" s="542"/>
      <c r="U51" s="542"/>
      <c r="V51" s="541">
        <f t="shared" si="5"/>
        <v>0</v>
      </c>
      <c r="W51" s="543">
        <f t="shared" si="6"/>
        <v>0</v>
      </c>
      <c r="X51" s="972"/>
      <c r="Y51" s="972"/>
      <c r="Z51" s="972"/>
      <c r="AA51" s="972"/>
      <c r="AB51" s="968"/>
      <c r="AC51" s="973"/>
      <c r="AD51" s="974" t="e">
        <f t="shared" si="7"/>
        <v>#DIV/0!</v>
      </c>
      <c r="AE51" s="975">
        <v>23.45</v>
      </c>
      <c r="AF51" s="976" t="e">
        <f t="shared" si="8"/>
        <v>#DIV/0!</v>
      </c>
      <c r="AG51" s="1030"/>
      <c r="AH51" s="1007" t="e">
        <f t="shared" si="423"/>
        <v>#DIV/0!</v>
      </c>
      <c r="AI51" s="978" t="e">
        <f t="shared" si="10"/>
        <v>#DIV/0!</v>
      </c>
      <c r="AJ51" s="982">
        <f t="shared" si="11"/>
        <v>0</v>
      </c>
      <c r="AK51" s="1136"/>
      <c r="AL51" s="1084"/>
      <c r="AM51" s="960"/>
    </row>
    <row r="52" spans="1:39">
      <c r="A52" s="966"/>
      <c r="B52" s="992"/>
      <c r="C52" s="992"/>
      <c r="D52" s="993"/>
      <c r="E52" s="1029"/>
      <c r="F52" s="970"/>
      <c r="G52" s="970"/>
      <c r="H52" s="970"/>
      <c r="I52" s="970"/>
      <c r="J52" s="971">
        <f t="shared" si="0"/>
        <v>0</v>
      </c>
      <c r="K52" s="970"/>
      <c r="L52" s="541">
        <f t="shared" si="1"/>
        <v>0</v>
      </c>
      <c r="M52" s="970"/>
      <c r="N52" s="970"/>
      <c r="O52" s="541">
        <f t="shared" si="2"/>
        <v>0</v>
      </c>
      <c r="P52" s="541">
        <f t="shared" si="3"/>
        <v>0</v>
      </c>
      <c r="Q52" s="970"/>
      <c r="R52" s="970"/>
      <c r="S52" s="971">
        <f t="shared" si="4"/>
        <v>0</v>
      </c>
      <c r="T52" s="542"/>
      <c r="U52" s="542"/>
      <c r="V52" s="541">
        <f t="shared" si="5"/>
        <v>0</v>
      </c>
      <c r="W52" s="543">
        <f t="shared" si="6"/>
        <v>0</v>
      </c>
      <c r="X52" s="972"/>
      <c r="Y52" s="972"/>
      <c r="Z52" s="972"/>
      <c r="AA52" s="972"/>
      <c r="AB52" s="968"/>
      <c r="AC52" s="973"/>
      <c r="AD52" s="974" t="e">
        <f t="shared" si="7"/>
        <v>#DIV/0!</v>
      </c>
      <c r="AE52" s="975">
        <v>23.45</v>
      </c>
      <c r="AF52" s="976" t="e">
        <f t="shared" si="8"/>
        <v>#DIV/0!</v>
      </c>
      <c r="AG52" s="1030"/>
      <c r="AH52" s="1007" t="e">
        <f t="shared" si="423"/>
        <v>#DIV/0!</v>
      </c>
      <c r="AI52" s="978" t="e">
        <f t="shared" si="10"/>
        <v>#DIV/0!</v>
      </c>
      <c r="AJ52" s="982">
        <f t="shared" si="11"/>
        <v>0</v>
      </c>
      <c r="AK52" s="1136"/>
      <c r="AL52" s="1084"/>
      <c r="AM52" s="960"/>
    </row>
    <row r="53" spans="1:39">
      <c r="A53" s="966"/>
      <c r="B53" s="992"/>
      <c r="C53" s="992"/>
      <c r="D53" s="993"/>
      <c r="E53" s="1029"/>
      <c r="F53" s="970"/>
      <c r="G53" s="970"/>
      <c r="H53" s="970"/>
      <c r="I53" s="970"/>
      <c r="J53" s="971">
        <f t="shared" si="0"/>
        <v>0</v>
      </c>
      <c r="K53" s="970"/>
      <c r="L53" s="541">
        <f t="shared" si="1"/>
        <v>0</v>
      </c>
      <c r="M53" s="970"/>
      <c r="N53" s="970"/>
      <c r="O53" s="541">
        <f t="shared" si="2"/>
        <v>0</v>
      </c>
      <c r="P53" s="541">
        <f t="shared" si="3"/>
        <v>0</v>
      </c>
      <c r="Q53" s="970"/>
      <c r="R53" s="970"/>
      <c r="S53" s="971">
        <f t="shared" si="4"/>
        <v>0</v>
      </c>
      <c r="T53" s="542"/>
      <c r="U53" s="542"/>
      <c r="V53" s="541">
        <f t="shared" si="5"/>
        <v>0</v>
      </c>
      <c r="W53" s="543">
        <f t="shared" si="6"/>
        <v>0</v>
      </c>
      <c r="X53" s="972"/>
      <c r="Y53" s="972"/>
      <c r="Z53" s="972"/>
      <c r="AA53" s="972"/>
      <c r="AB53" s="968"/>
      <c r="AC53" s="973"/>
      <c r="AD53" s="974" t="e">
        <f t="shared" si="7"/>
        <v>#DIV/0!</v>
      </c>
      <c r="AE53" s="975">
        <v>23.45</v>
      </c>
      <c r="AF53" s="976" t="e">
        <f t="shared" si="8"/>
        <v>#DIV/0!</v>
      </c>
      <c r="AG53" s="1030"/>
      <c r="AH53" s="1007" t="e">
        <f t="shared" si="423"/>
        <v>#DIV/0!</v>
      </c>
      <c r="AI53" s="978" t="e">
        <f t="shared" si="10"/>
        <v>#DIV/0!</v>
      </c>
      <c r="AJ53" s="982">
        <f t="shared" si="11"/>
        <v>0</v>
      </c>
      <c r="AK53" s="1136"/>
      <c r="AL53" s="1084"/>
      <c r="AM53" s="960"/>
    </row>
    <row r="54" spans="1:39">
      <c r="A54" s="966"/>
      <c r="B54" s="992"/>
      <c r="C54" s="992"/>
      <c r="D54" s="993"/>
      <c r="E54" s="1029"/>
      <c r="F54" s="970"/>
      <c r="G54" s="970"/>
      <c r="H54" s="970"/>
      <c r="I54" s="970"/>
      <c r="J54" s="971">
        <f t="shared" si="0"/>
        <v>0</v>
      </c>
      <c r="K54" s="970"/>
      <c r="L54" s="541">
        <f t="shared" si="1"/>
        <v>0</v>
      </c>
      <c r="M54" s="970"/>
      <c r="N54" s="970"/>
      <c r="O54" s="541">
        <f t="shared" si="2"/>
        <v>0</v>
      </c>
      <c r="P54" s="541">
        <f t="shared" si="3"/>
        <v>0</v>
      </c>
      <c r="Q54" s="970"/>
      <c r="R54" s="970"/>
      <c r="S54" s="971">
        <f t="shared" si="4"/>
        <v>0</v>
      </c>
      <c r="T54" s="542"/>
      <c r="U54" s="542"/>
      <c r="V54" s="541">
        <f t="shared" si="5"/>
        <v>0</v>
      </c>
      <c r="W54" s="543">
        <f t="shared" si="6"/>
        <v>0</v>
      </c>
      <c r="X54" s="972"/>
      <c r="Y54" s="972"/>
      <c r="Z54" s="972"/>
      <c r="AA54" s="972"/>
      <c r="AB54" s="968"/>
      <c r="AC54" s="973"/>
      <c r="AD54" s="974" t="e">
        <f t="shared" si="7"/>
        <v>#DIV/0!</v>
      </c>
      <c r="AE54" s="975">
        <v>23.45</v>
      </c>
      <c r="AF54" s="976" t="e">
        <f t="shared" si="8"/>
        <v>#DIV/0!</v>
      </c>
      <c r="AG54" s="1030"/>
      <c r="AH54" s="1007" t="e">
        <f t="shared" si="423"/>
        <v>#DIV/0!</v>
      </c>
      <c r="AI54" s="978" t="e">
        <f t="shared" si="10"/>
        <v>#DIV/0!</v>
      </c>
      <c r="AJ54" s="982">
        <f t="shared" si="11"/>
        <v>0</v>
      </c>
      <c r="AK54" s="1136"/>
      <c r="AL54" s="1084"/>
      <c r="AM54" s="960"/>
    </row>
    <row r="55" spans="1:39">
      <c r="A55" s="966"/>
      <c r="B55" s="992"/>
      <c r="C55" s="992"/>
      <c r="D55" s="993"/>
      <c r="E55" s="1029"/>
      <c r="F55" s="970"/>
      <c r="G55" s="970"/>
      <c r="H55" s="970"/>
      <c r="I55" s="970"/>
      <c r="J55" s="971">
        <f t="shared" si="0"/>
        <v>0</v>
      </c>
      <c r="K55" s="970"/>
      <c r="L55" s="541">
        <f t="shared" si="1"/>
        <v>0</v>
      </c>
      <c r="M55" s="970"/>
      <c r="N55" s="970"/>
      <c r="O55" s="541">
        <f t="shared" si="2"/>
        <v>0</v>
      </c>
      <c r="P55" s="541">
        <f t="shared" si="3"/>
        <v>0</v>
      </c>
      <c r="Q55" s="970"/>
      <c r="R55" s="970"/>
      <c r="S55" s="971">
        <f t="shared" si="4"/>
        <v>0</v>
      </c>
      <c r="T55" s="542"/>
      <c r="U55" s="542"/>
      <c r="V55" s="541">
        <f t="shared" si="5"/>
        <v>0</v>
      </c>
      <c r="W55" s="543">
        <f t="shared" si="6"/>
        <v>0</v>
      </c>
      <c r="X55" s="972"/>
      <c r="Y55" s="972"/>
      <c r="Z55" s="972"/>
      <c r="AA55" s="972"/>
      <c r="AB55" s="968"/>
      <c r="AC55" s="973"/>
      <c r="AD55" s="974" t="e">
        <f t="shared" si="7"/>
        <v>#DIV/0!</v>
      </c>
      <c r="AE55" s="975">
        <v>23.45</v>
      </c>
      <c r="AF55" s="976" t="e">
        <f t="shared" si="8"/>
        <v>#DIV/0!</v>
      </c>
      <c r="AG55" s="1030"/>
      <c r="AH55" s="1007" t="e">
        <f t="shared" si="423"/>
        <v>#DIV/0!</v>
      </c>
      <c r="AI55" s="978" t="e">
        <f t="shared" si="10"/>
        <v>#DIV/0!</v>
      </c>
      <c r="AJ55" s="982">
        <f t="shared" si="11"/>
        <v>0</v>
      </c>
      <c r="AK55" s="1135"/>
      <c r="AL55" s="1085"/>
      <c r="AM55" s="1086"/>
    </row>
    <row r="56" spans="1:39">
      <c r="A56" s="966"/>
      <c r="B56" s="992"/>
      <c r="C56" s="992"/>
      <c r="D56" s="993"/>
      <c r="E56" s="1029"/>
      <c r="F56" s="970"/>
      <c r="G56" s="970"/>
      <c r="H56" s="970"/>
      <c r="I56" s="970"/>
      <c r="J56" s="971">
        <f t="shared" si="0"/>
        <v>0</v>
      </c>
      <c r="K56" s="970"/>
      <c r="L56" s="541">
        <f t="shared" si="1"/>
        <v>0</v>
      </c>
      <c r="M56" s="970"/>
      <c r="N56" s="970"/>
      <c r="O56" s="541">
        <f t="shared" si="2"/>
        <v>0</v>
      </c>
      <c r="P56" s="541">
        <f t="shared" si="3"/>
        <v>0</v>
      </c>
      <c r="Q56" s="970"/>
      <c r="R56" s="970"/>
      <c r="S56" s="971">
        <f t="shared" si="4"/>
        <v>0</v>
      </c>
      <c r="T56" s="542"/>
      <c r="U56" s="542"/>
      <c r="V56" s="541">
        <f t="shared" si="5"/>
        <v>0</v>
      </c>
      <c r="W56" s="543">
        <f t="shared" si="6"/>
        <v>0</v>
      </c>
      <c r="X56" s="972"/>
      <c r="Y56" s="972"/>
      <c r="Z56" s="972"/>
      <c r="AA56" s="972"/>
      <c r="AB56" s="968"/>
      <c r="AC56" s="973"/>
      <c r="AD56" s="974" t="e">
        <f t="shared" si="7"/>
        <v>#DIV/0!</v>
      </c>
      <c r="AE56" s="975">
        <v>23.45</v>
      </c>
      <c r="AF56" s="976" t="e">
        <f t="shared" si="8"/>
        <v>#DIV/0!</v>
      </c>
      <c r="AG56" s="1030"/>
      <c r="AH56" s="1007" t="e">
        <f t="shared" si="423"/>
        <v>#DIV/0!</v>
      </c>
      <c r="AI56" s="978" t="e">
        <f t="shared" si="10"/>
        <v>#DIV/0!</v>
      </c>
      <c r="AJ56" s="982">
        <f t="shared" si="11"/>
        <v>0</v>
      </c>
      <c r="AK56" s="1138"/>
      <c r="AL56" s="1089"/>
      <c r="AM56" s="1093"/>
    </row>
    <row r="57" spans="1:39">
      <c r="A57" s="966"/>
      <c r="B57" s="992"/>
      <c r="C57" s="992"/>
      <c r="D57" s="993"/>
      <c r="E57" s="1029"/>
      <c r="F57" s="970"/>
      <c r="G57" s="970"/>
      <c r="H57" s="970"/>
      <c r="I57" s="970"/>
      <c r="J57" s="971">
        <f t="shared" si="0"/>
        <v>0</v>
      </c>
      <c r="K57" s="970"/>
      <c r="L57" s="541">
        <f t="shared" si="1"/>
        <v>0</v>
      </c>
      <c r="M57" s="970"/>
      <c r="N57" s="970"/>
      <c r="O57" s="541">
        <f t="shared" si="2"/>
        <v>0</v>
      </c>
      <c r="P57" s="541">
        <f t="shared" si="3"/>
        <v>0</v>
      </c>
      <c r="Q57" s="970"/>
      <c r="R57" s="970"/>
      <c r="S57" s="971">
        <f t="shared" si="4"/>
        <v>0</v>
      </c>
      <c r="T57" s="542"/>
      <c r="U57" s="542"/>
      <c r="V57" s="541">
        <f t="shared" si="5"/>
        <v>0</v>
      </c>
      <c r="W57" s="543">
        <f t="shared" si="6"/>
        <v>0</v>
      </c>
      <c r="X57" s="972"/>
      <c r="Y57" s="972"/>
      <c r="Z57" s="972"/>
      <c r="AA57" s="972"/>
      <c r="AB57" s="968"/>
      <c r="AC57" s="973"/>
      <c r="AD57" s="974" t="e">
        <f t="shared" si="7"/>
        <v>#DIV/0!</v>
      </c>
      <c r="AE57" s="975">
        <v>23.45</v>
      </c>
      <c r="AF57" s="976" t="e">
        <f t="shared" si="8"/>
        <v>#DIV/0!</v>
      </c>
      <c r="AG57" s="1030"/>
      <c r="AH57" s="1007" t="e">
        <f t="shared" si="423"/>
        <v>#DIV/0!</v>
      </c>
      <c r="AI57" s="978" t="e">
        <f t="shared" si="10"/>
        <v>#DIV/0!</v>
      </c>
      <c r="AJ57" s="982">
        <f t="shared" si="11"/>
        <v>0</v>
      </c>
      <c r="AK57" s="1136"/>
      <c r="AL57" s="1084"/>
      <c r="AM57" s="960"/>
    </row>
    <row r="58" spans="1:39">
      <c r="A58" s="966"/>
      <c r="B58" s="992"/>
      <c r="C58" s="992"/>
      <c r="D58" s="993"/>
      <c r="E58" s="1029"/>
      <c r="F58" s="970"/>
      <c r="G58" s="970"/>
      <c r="H58" s="970"/>
      <c r="I58" s="970"/>
      <c r="J58" s="971">
        <f t="shared" si="0"/>
        <v>0</v>
      </c>
      <c r="K58" s="970"/>
      <c r="L58" s="541">
        <f t="shared" si="1"/>
        <v>0</v>
      </c>
      <c r="M58" s="970"/>
      <c r="N58" s="970"/>
      <c r="O58" s="541">
        <f t="shared" si="2"/>
        <v>0</v>
      </c>
      <c r="P58" s="541">
        <f t="shared" si="3"/>
        <v>0</v>
      </c>
      <c r="Q58" s="970"/>
      <c r="R58" s="970"/>
      <c r="S58" s="971">
        <f t="shared" si="4"/>
        <v>0</v>
      </c>
      <c r="T58" s="542"/>
      <c r="U58" s="542"/>
      <c r="V58" s="541">
        <f t="shared" si="5"/>
        <v>0</v>
      </c>
      <c r="W58" s="543">
        <f t="shared" si="6"/>
        <v>0</v>
      </c>
      <c r="X58" s="972"/>
      <c r="Y58" s="972"/>
      <c r="Z58" s="972"/>
      <c r="AA58" s="972"/>
      <c r="AB58" s="968"/>
      <c r="AC58" s="973"/>
      <c r="AD58" s="974" t="e">
        <f t="shared" si="7"/>
        <v>#DIV/0!</v>
      </c>
      <c r="AE58" s="975">
        <v>23.45</v>
      </c>
      <c r="AF58" s="976" t="e">
        <f t="shared" si="8"/>
        <v>#DIV/0!</v>
      </c>
      <c r="AG58" s="1030"/>
      <c r="AH58" s="1007" t="e">
        <f t="shared" si="423"/>
        <v>#DIV/0!</v>
      </c>
      <c r="AI58" s="978" t="e">
        <f t="shared" si="10"/>
        <v>#DIV/0!</v>
      </c>
      <c r="AJ58" s="982">
        <f t="shared" si="11"/>
        <v>0</v>
      </c>
      <c r="AK58" s="1136"/>
      <c r="AL58" s="1084"/>
      <c r="AM58" s="960"/>
    </row>
    <row r="59" spans="1:39">
      <c r="A59" s="966"/>
      <c r="B59" s="992"/>
      <c r="C59" s="992"/>
      <c r="D59" s="993"/>
      <c r="E59" s="1029"/>
      <c r="F59" s="970"/>
      <c r="G59" s="970"/>
      <c r="H59" s="970"/>
      <c r="I59" s="970"/>
      <c r="J59" s="971">
        <f t="shared" si="0"/>
        <v>0</v>
      </c>
      <c r="K59" s="970"/>
      <c r="L59" s="541">
        <f t="shared" si="1"/>
        <v>0</v>
      </c>
      <c r="M59" s="970"/>
      <c r="N59" s="970"/>
      <c r="O59" s="541">
        <f t="shared" si="2"/>
        <v>0</v>
      </c>
      <c r="P59" s="541">
        <f t="shared" si="3"/>
        <v>0</v>
      </c>
      <c r="Q59" s="970"/>
      <c r="R59" s="970"/>
      <c r="S59" s="971">
        <f t="shared" si="4"/>
        <v>0</v>
      </c>
      <c r="T59" s="542"/>
      <c r="U59" s="542"/>
      <c r="V59" s="541">
        <f t="shared" si="5"/>
        <v>0</v>
      </c>
      <c r="W59" s="543">
        <f t="shared" si="6"/>
        <v>0</v>
      </c>
      <c r="X59" s="972"/>
      <c r="Y59" s="972"/>
      <c r="Z59" s="972"/>
      <c r="AA59" s="972"/>
      <c r="AB59" s="968"/>
      <c r="AC59" s="973"/>
      <c r="AD59" s="974" t="e">
        <f t="shared" si="7"/>
        <v>#DIV/0!</v>
      </c>
      <c r="AE59" s="975">
        <v>23.45</v>
      </c>
      <c r="AF59" s="976" t="e">
        <f t="shared" si="8"/>
        <v>#DIV/0!</v>
      </c>
      <c r="AG59" s="1030"/>
      <c r="AH59" s="1007" t="e">
        <f t="shared" si="423"/>
        <v>#DIV/0!</v>
      </c>
      <c r="AI59" s="978" t="e">
        <f t="shared" si="10"/>
        <v>#DIV/0!</v>
      </c>
      <c r="AJ59" s="982">
        <f t="shared" si="11"/>
        <v>0</v>
      </c>
      <c r="AK59" s="1136"/>
      <c r="AL59" s="1084"/>
      <c r="AM59" s="960"/>
    </row>
    <row r="60" spans="1:39">
      <c r="A60" s="966"/>
      <c r="B60" s="992"/>
      <c r="C60" s="992"/>
      <c r="D60" s="993"/>
      <c r="E60" s="1029"/>
      <c r="F60" s="970"/>
      <c r="G60" s="970"/>
      <c r="H60" s="970"/>
      <c r="I60" s="970"/>
      <c r="J60" s="971">
        <f t="shared" si="0"/>
        <v>0</v>
      </c>
      <c r="K60" s="970"/>
      <c r="L60" s="541">
        <f t="shared" si="1"/>
        <v>0</v>
      </c>
      <c r="M60" s="970"/>
      <c r="N60" s="970"/>
      <c r="O60" s="541">
        <f t="shared" si="2"/>
        <v>0</v>
      </c>
      <c r="P60" s="541">
        <f t="shared" si="3"/>
        <v>0</v>
      </c>
      <c r="Q60" s="970"/>
      <c r="R60" s="970"/>
      <c r="S60" s="971">
        <f t="shared" si="4"/>
        <v>0</v>
      </c>
      <c r="T60" s="542"/>
      <c r="U60" s="542"/>
      <c r="V60" s="541">
        <f t="shared" si="5"/>
        <v>0</v>
      </c>
      <c r="W60" s="543">
        <f t="shared" si="6"/>
        <v>0</v>
      </c>
      <c r="X60" s="972"/>
      <c r="Y60" s="972"/>
      <c r="Z60" s="972"/>
      <c r="AA60" s="972"/>
      <c r="AB60" s="968"/>
      <c r="AC60" s="973"/>
      <c r="AD60" s="974" t="e">
        <f t="shared" si="7"/>
        <v>#DIV/0!</v>
      </c>
      <c r="AE60" s="975">
        <v>23.45</v>
      </c>
      <c r="AF60" s="976" t="e">
        <f t="shared" si="8"/>
        <v>#DIV/0!</v>
      </c>
      <c r="AG60" s="1030"/>
      <c r="AH60" s="1007" t="e">
        <f t="shared" si="423"/>
        <v>#DIV/0!</v>
      </c>
      <c r="AI60" s="978" t="e">
        <f t="shared" si="10"/>
        <v>#DIV/0!</v>
      </c>
      <c r="AJ60" s="982">
        <f t="shared" si="11"/>
        <v>0</v>
      </c>
      <c r="AK60" s="1136"/>
      <c r="AL60" s="1084"/>
      <c r="AM60" s="960"/>
    </row>
    <row r="61" spans="1:39">
      <c r="A61" s="966"/>
      <c r="B61" s="992"/>
      <c r="C61" s="992"/>
      <c r="D61" s="993"/>
      <c r="E61" s="1029"/>
      <c r="F61" s="970"/>
      <c r="G61" s="970"/>
      <c r="H61" s="970"/>
      <c r="I61" s="970"/>
      <c r="J61" s="971">
        <f t="shared" si="0"/>
        <v>0</v>
      </c>
      <c r="K61" s="970"/>
      <c r="L61" s="541">
        <f t="shared" si="1"/>
        <v>0</v>
      </c>
      <c r="M61" s="970"/>
      <c r="N61" s="970"/>
      <c r="O61" s="541">
        <f t="shared" si="2"/>
        <v>0</v>
      </c>
      <c r="P61" s="541">
        <f t="shared" si="3"/>
        <v>0</v>
      </c>
      <c r="Q61" s="970"/>
      <c r="R61" s="970"/>
      <c r="S61" s="971">
        <f t="shared" si="4"/>
        <v>0</v>
      </c>
      <c r="T61" s="542"/>
      <c r="U61" s="542"/>
      <c r="V61" s="541">
        <f t="shared" si="5"/>
        <v>0</v>
      </c>
      <c r="W61" s="543">
        <f t="shared" si="6"/>
        <v>0</v>
      </c>
      <c r="X61" s="972"/>
      <c r="Y61" s="972"/>
      <c r="Z61" s="972"/>
      <c r="AA61" s="972"/>
      <c r="AB61" s="968"/>
      <c r="AC61" s="973"/>
      <c r="AD61" s="974" t="e">
        <f t="shared" si="7"/>
        <v>#DIV/0!</v>
      </c>
      <c r="AE61" s="975">
        <v>23.45</v>
      </c>
      <c r="AF61" s="976" t="e">
        <f t="shared" si="8"/>
        <v>#DIV/0!</v>
      </c>
      <c r="AG61" s="1030"/>
      <c r="AH61" s="1007" t="e">
        <f t="shared" si="423"/>
        <v>#DIV/0!</v>
      </c>
      <c r="AI61" s="978" t="e">
        <f t="shared" si="10"/>
        <v>#DIV/0!</v>
      </c>
      <c r="AJ61" s="982">
        <f t="shared" si="11"/>
        <v>0</v>
      </c>
      <c r="AK61" s="1135"/>
      <c r="AL61" s="1085"/>
      <c r="AM61" s="1086"/>
    </row>
    <row r="62" spans="1:39">
      <c r="A62" s="966"/>
      <c r="B62" s="992"/>
      <c r="C62" s="992"/>
      <c r="D62" s="993"/>
      <c r="E62" s="1029"/>
      <c r="F62" s="970"/>
      <c r="G62" s="970"/>
      <c r="H62" s="970"/>
      <c r="I62" s="970"/>
      <c r="J62" s="971">
        <f t="shared" si="0"/>
        <v>0</v>
      </c>
      <c r="K62" s="970"/>
      <c r="L62" s="541">
        <f t="shared" si="1"/>
        <v>0</v>
      </c>
      <c r="M62" s="970"/>
      <c r="N62" s="970"/>
      <c r="O62" s="541">
        <f t="shared" si="2"/>
        <v>0</v>
      </c>
      <c r="P62" s="541">
        <f t="shared" si="3"/>
        <v>0</v>
      </c>
      <c r="Q62" s="970"/>
      <c r="R62" s="970"/>
      <c r="S62" s="971">
        <f t="shared" si="4"/>
        <v>0</v>
      </c>
      <c r="T62" s="542"/>
      <c r="U62" s="542"/>
      <c r="V62" s="541">
        <f t="shared" si="5"/>
        <v>0</v>
      </c>
      <c r="W62" s="543">
        <f t="shared" si="6"/>
        <v>0</v>
      </c>
      <c r="X62" s="972"/>
      <c r="Y62" s="972"/>
      <c r="Z62" s="972"/>
      <c r="AA62" s="972"/>
      <c r="AB62" s="968"/>
      <c r="AC62" s="973"/>
      <c r="AD62" s="974" t="e">
        <f t="shared" si="7"/>
        <v>#DIV/0!</v>
      </c>
      <c r="AE62" s="975">
        <v>23.45</v>
      </c>
      <c r="AF62" s="976" t="e">
        <f t="shared" si="8"/>
        <v>#DIV/0!</v>
      </c>
      <c r="AG62" s="1030"/>
      <c r="AH62" s="1007" t="e">
        <f t="shared" si="423"/>
        <v>#DIV/0!</v>
      </c>
      <c r="AI62" s="978" t="e">
        <f t="shared" si="10"/>
        <v>#DIV/0!</v>
      </c>
      <c r="AJ62" s="982">
        <f t="shared" si="11"/>
        <v>0</v>
      </c>
      <c r="AK62" s="1138"/>
      <c r="AL62" s="1089"/>
      <c r="AM62" s="1093"/>
    </row>
    <row r="63" spans="1:39">
      <c r="A63" s="966"/>
      <c r="B63" s="992"/>
      <c r="C63" s="992"/>
      <c r="D63" s="993"/>
      <c r="E63" s="1029"/>
      <c r="F63" s="970"/>
      <c r="G63" s="970"/>
      <c r="H63" s="970"/>
      <c r="I63" s="970"/>
      <c r="J63" s="971">
        <f t="shared" si="0"/>
        <v>0</v>
      </c>
      <c r="K63" s="970"/>
      <c r="L63" s="541">
        <f t="shared" si="1"/>
        <v>0</v>
      </c>
      <c r="M63" s="970"/>
      <c r="N63" s="970"/>
      <c r="O63" s="541">
        <f t="shared" si="2"/>
        <v>0</v>
      </c>
      <c r="P63" s="541">
        <f t="shared" si="3"/>
        <v>0</v>
      </c>
      <c r="Q63" s="970"/>
      <c r="R63" s="970"/>
      <c r="S63" s="971">
        <f t="shared" si="4"/>
        <v>0</v>
      </c>
      <c r="T63" s="542"/>
      <c r="U63" s="542"/>
      <c r="V63" s="541">
        <f t="shared" si="5"/>
        <v>0</v>
      </c>
      <c r="W63" s="543">
        <f t="shared" si="6"/>
        <v>0</v>
      </c>
      <c r="X63" s="972"/>
      <c r="Y63" s="972"/>
      <c r="Z63" s="972"/>
      <c r="AA63" s="972"/>
      <c r="AB63" s="993"/>
      <c r="AC63" s="973"/>
      <c r="AD63" s="974" t="e">
        <f t="shared" si="7"/>
        <v>#DIV/0!</v>
      </c>
      <c r="AE63" s="975">
        <v>23.45</v>
      </c>
      <c r="AF63" s="976" t="e">
        <f t="shared" si="8"/>
        <v>#DIV/0!</v>
      </c>
      <c r="AG63" s="1030"/>
      <c r="AH63" s="1007" t="e">
        <f t="shared" si="423"/>
        <v>#DIV/0!</v>
      </c>
      <c r="AI63" s="978" t="e">
        <f t="shared" si="10"/>
        <v>#DIV/0!</v>
      </c>
      <c r="AJ63" s="982">
        <f t="shared" si="11"/>
        <v>0</v>
      </c>
      <c r="AK63" s="1135"/>
      <c r="AL63" s="1085"/>
      <c r="AM63" s="1086"/>
    </row>
    <row r="64" spans="1:39">
      <c r="A64" s="966"/>
      <c r="B64" s="992"/>
      <c r="C64" s="992"/>
      <c r="D64" s="993"/>
      <c r="E64" s="1029"/>
      <c r="F64" s="970"/>
      <c r="G64" s="970"/>
      <c r="H64" s="970"/>
      <c r="I64" s="970"/>
      <c r="J64" s="971">
        <f t="shared" si="0"/>
        <v>0</v>
      </c>
      <c r="K64" s="970"/>
      <c r="L64" s="541">
        <f t="shared" si="1"/>
        <v>0</v>
      </c>
      <c r="M64" s="970"/>
      <c r="N64" s="970"/>
      <c r="O64" s="541">
        <f t="shared" si="2"/>
        <v>0</v>
      </c>
      <c r="P64" s="541">
        <f t="shared" si="3"/>
        <v>0</v>
      </c>
      <c r="Q64" s="970"/>
      <c r="R64" s="970"/>
      <c r="S64" s="971">
        <f t="shared" si="4"/>
        <v>0</v>
      </c>
      <c r="T64" s="542"/>
      <c r="U64" s="542"/>
      <c r="V64" s="541">
        <f t="shared" si="5"/>
        <v>0</v>
      </c>
      <c r="W64" s="543">
        <f t="shared" si="6"/>
        <v>0</v>
      </c>
      <c r="X64" s="972"/>
      <c r="Y64" s="972"/>
      <c r="Z64" s="972"/>
      <c r="AA64" s="972"/>
      <c r="AB64" s="993"/>
      <c r="AC64" s="973"/>
      <c r="AD64" s="974" t="e">
        <f t="shared" si="7"/>
        <v>#DIV/0!</v>
      </c>
      <c r="AE64" s="975">
        <v>23.45</v>
      </c>
      <c r="AF64" s="976" t="e">
        <f t="shared" si="8"/>
        <v>#DIV/0!</v>
      </c>
      <c r="AG64" s="1030"/>
      <c r="AH64" s="1007" t="e">
        <f t="shared" si="423"/>
        <v>#DIV/0!</v>
      </c>
      <c r="AI64" s="978" t="e">
        <f t="shared" si="10"/>
        <v>#DIV/0!</v>
      </c>
      <c r="AJ64" s="982">
        <f t="shared" si="11"/>
        <v>0</v>
      </c>
      <c r="AK64" s="1137"/>
      <c r="AL64" s="1089"/>
      <c r="AM64" s="1037"/>
    </row>
    <row r="65" spans="1:39">
      <c r="A65" s="966"/>
      <c r="B65" s="992"/>
      <c r="C65" s="992"/>
      <c r="D65" s="993"/>
      <c r="E65" s="1029"/>
      <c r="F65" s="970"/>
      <c r="G65" s="970"/>
      <c r="H65" s="970"/>
      <c r="I65" s="970"/>
      <c r="J65" s="971">
        <f t="shared" si="0"/>
        <v>0</v>
      </c>
      <c r="K65" s="970"/>
      <c r="L65" s="541">
        <f t="shared" si="1"/>
        <v>0</v>
      </c>
      <c r="M65" s="970"/>
      <c r="N65" s="970"/>
      <c r="O65" s="541">
        <f t="shared" si="2"/>
        <v>0</v>
      </c>
      <c r="P65" s="541">
        <f t="shared" si="3"/>
        <v>0</v>
      </c>
      <c r="Q65" s="970"/>
      <c r="R65" s="970"/>
      <c r="S65" s="971">
        <f t="shared" si="4"/>
        <v>0</v>
      </c>
      <c r="T65" s="542"/>
      <c r="U65" s="542"/>
      <c r="V65" s="541">
        <f t="shared" si="5"/>
        <v>0</v>
      </c>
      <c r="W65" s="543">
        <f t="shared" si="6"/>
        <v>0</v>
      </c>
      <c r="X65" s="972"/>
      <c r="Y65" s="972"/>
      <c r="Z65" s="972"/>
      <c r="AA65" s="972"/>
      <c r="AB65" s="993"/>
      <c r="AC65" s="973"/>
      <c r="AD65" s="974" t="e">
        <f t="shared" si="7"/>
        <v>#DIV/0!</v>
      </c>
      <c r="AE65" s="975">
        <v>23.45</v>
      </c>
      <c r="AF65" s="976" t="e">
        <f t="shared" si="8"/>
        <v>#DIV/0!</v>
      </c>
      <c r="AG65" s="1030"/>
      <c r="AH65" s="1007" t="e">
        <f t="shared" si="423"/>
        <v>#DIV/0!</v>
      </c>
      <c r="AI65" s="978" t="e">
        <f t="shared" si="10"/>
        <v>#DIV/0!</v>
      </c>
      <c r="AJ65" s="982">
        <f t="shared" si="11"/>
        <v>0</v>
      </c>
      <c r="AK65" s="1135"/>
      <c r="AL65" s="1085"/>
      <c r="AM65" s="1086"/>
    </row>
    <row r="66" spans="1:39">
      <c r="A66" s="966"/>
      <c r="B66" s="992"/>
      <c r="C66" s="992"/>
      <c r="D66" s="993"/>
      <c r="E66" s="1029"/>
      <c r="F66" s="970"/>
      <c r="G66" s="970"/>
      <c r="H66" s="970"/>
      <c r="I66" s="970"/>
      <c r="J66" s="971">
        <f t="shared" si="0"/>
        <v>0</v>
      </c>
      <c r="K66" s="970"/>
      <c r="L66" s="541">
        <f t="shared" si="1"/>
        <v>0</v>
      </c>
      <c r="M66" s="970"/>
      <c r="N66" s="970"/>
      <c r="O66" s="541">
        <f t="shared" si="2"/>
        <v>0</v>
      </c>
      <c r="P66" s="541">
        <f t="shared" si="3"/>
        <v>0</v>
      </c>
      <c r="Q66" s="970"/>
      <c r="R66" s="970"/>
      <c r="S66" s="971">
        <f t="shared" si="4"/>
        <v>0</v>
      </c>
      <c r="T66" s="542"/>
      <c r="U66" s="542"/>
      <c r="V66" s="541">
        <f t="shared" si="5"/>
        <v>0</v>
      </c>
      <c r="W66" s="543">
        <f t="shared" si="6"/>
        <v>0</v>
      </c>
      <c r="X66" s="972"/>
      <c r="Y66" s="972"/>
      <c r="Z66" s="972"/>
      <c r="AA66" s="972"/>
      <c r="AB66" s="993"/>
      <c r="AC66" s="973"/>
      <c r="AD66" s="974" t="e">
        <f t="shared" si="7"/>
        <v>#DIV/0!</v>
      </c>
      <c r="AE66" s="975">
        <v>23.45</v>
      </c>
      <c r="AF66" s="976" t="e">
        <f t="shared" si="8"/>
        <v>#DIV/0!</v>
      </c>
      <c r="AG66" s="1030"/>
      <c r="AH66" s="1007" t="e">
        <f t="shared" si="423"/>
        <v>#DIV/0!</v>
      </c>
      <c r="AI66" s="978" t="e">
        <f t="shared" si="10"/>
        <v>#DIV/0!</v>
      </c>
      <c r="AJ66" s="982">
        <f t="shared" si="11"/>
        <v>0</v>
      </c>
      <c r="AK66" s="1137"/>
      <c r="AL66" s="1089"/>
      <c r="AM66" s="1037"/>
    </row>
    <row r="67" spans="1:39">
      <c r="A67" s="966"/>
      <c r="B67" s="992"/>
      <c r="C67" s="992"/>
      <c r="D67" s="993"/>
      <c r="E67" s="1029"/>
      <c r="F67" s="970"/>
      <c r="G67" s="970"/>
      <c r="H67" s="970"/>
      <c r="I67" s="970"/>
      <c r="J67" s="971">
        <f t="shared" si="0"/>
        <v>0</v>
      </c>
      <c r="K67" s="970"/>
      <c r="L67" s="541">
        <f t="shared" si="1"/>
        <v>0</v>
      </c>
      <c r="M67" s="970"/>
      <c r="N67" s="970"/>
      <c r="O67" s="541">
        <f t="shared" si="2"/>
        <v>0</v>
      </c>
      <c r="P67" s="541">
        <f t="shared" si="3"/>
        <v>0</v>
      </c>
      <c r="Q67" s="970"/>
      <c r="R67" s="970"/>
      <c r="S67" s="971">
        <f t="shared" si="4"/>
        <v>0</v>
      </c>
      <c r="T67" s="542"/>
      <c r="U67" s="542"/>
      <c r="V67" s="541">
        <f t="shared" si="5"/>
        <v>0</v>
      </c>
      <c r="W67" s="543">
        <f t="shared" si="6"/>
        <v>0</v>
      </c>
      <c r="X67" s="972"/>
      <c r="Y67" s="972"/>
      <c r="Z67" s="972"/>
      <c r="AA67" s="972"/>
      <c r="AB67" s="993"/>
      <c r="AC67" s="973"/>
      <c r="AD67" s="974" t="e">
        <f t="shared" si="7"/>
        <v>#DIV/0!</v>
      </c>
      <c r="AE67" s="975">
        <v>23.45</v>
      </c>
      <c r="AF67" s="976" t="e">
        <f t="shared" si="8"/>
        <v>#DIV/0!</v>
      </c>
      <c r="AG67" s="1030"/>
      <c r="AH67" s="1007" t="e">
        <f t="shared" si="423"/>
        <v>#DIV/0!</v>
      </c>
      <c r="AI67" s="978" t="e">
        <f t="shared" si="10"/>
        <v>#DIV/0!</v>
      </c>
      <c r="AJ67" s="982">
        <f t="shared" si="11"/>
        <v>0</v>
      </c>
      <c r="AK67" s="1136"/>
      <c r="AL67" s="1084"/>
      <c r="AM67" s="960"/>
    </row>
    <row r="68" spans="1:39">
      <c r="A68" s="966"/>
      <c r="B68" s="992"/>
      <c r="C68" s="992"/>
      <c r="D68" s="993"/>
      <c r="E68" s="1029"/>
      <c r="F68" s="970"/>
      <c r="G68" s="970"/>
      <c r="H68" s="970"/>
      <c r="I68" s="970"/>
      <c r="J68" s="971">
        <f t="shared" si="0"/>
        <v>0</v>
      </c>
      <c r="K68" s="970"/>
      <c r="L68" s="541">
        <f t="shared" si="1"/>
        <v>0</v>
      </c>
      <c r="M68" s="970"/>
      <c r="N68" s="970"/>
      <c r="O68" s="541">
        <f t="shared" si="2"/>
        <v>0</v>
      </c>
      <c r="P68" s="541">
        <f t="shared" si="3"/>
        <v>0</v>
      </c>
      <c r="Q68" s="970"/>
      <c r="R68" s="970"/>
      <c r="S68" s="971">
        <f t="shared" si="4"/>
        <v>0</v>
      </c>
      <c r="T68" s="542"/>
      <c r="U68" s="542"/>
      <c r="V68" s="541">
        <f t="shared" si="5"/>
        <v>0</v>
      </c>
      <c r="W68" s="543">
        <f t="shared" si="6"/>
        <v>0</v>
      </c>
      <c r="X68" s="972"/>
      <c r="Y68" s="972"/>
      <c r="Z68" s="972"/>
      <c r="AA68" s="972"/>
      <c r="AB68" s="993"/>
      <c r="AC68" s="973"/>
      <c r="AD68" s="974" t="e">
        <f t="shared" si="7"/>
        <v>#DIV/0!</v>
      </c>
      <c r="AE68" s="975">
        <v>23.45</v>
      </c>
      <c r="AF68" s="976" t="e">
        <f t="shared" si="8"/>
        <v>#DIV/0!</v>
      </c>
      <c r="AG68" s="1030"/>
      <c r="AH68" s="1007" t="e">
        <f t="shared" si="423"/>
        <v>#DIV/0!</v>
      </c>
      <c r="AI68" s="978" t="e">
        <f t="shared" si="10"/>
        <v>#DIV/0!</v>
      </c>
      <c r="AJ68" s="982">
        <f t="shared" si="11"/>
        <v>0</v>
      </c>
      <c r="AK68" s="1135"/>
      <c r="AL68" s="1085"/>
      <c r="AM68" s="1086"/>
    </row>
    <row r="69" spans="1:39">
      <c r="A69" s="966"/>
      <c r="B69" s="992"/>
      <c r="C69" s="992"/>
      <c r="D69" s="993"/>
      <c r="E69" s="1029"/>
      <c r="F69" s="970"/>
      <c r="G69" s="970"/>
      <c r="H69" s="970"/>
      <c r="I69" s="970"/>
      <c r="J69" s="971">
        <f t="shared" si="0"/>
        <v>0</v>
      </c>
      <c r="K69" s="970"/>
      <c r="L69" s="541">
        <f t="shared" si="1"/>
        <v>0</v>
      </c>
      <c r="M69" s="970"/>
      <c r="N69" s="970"/>
      <c r="O69" s="541">
        <f t="shared" si="2"/>
        <v>0</v>
      </c>
      <c r="P69" s="541">
        <f t="shared" si="3"/>
        <v>0</v>
      </c>
      <c r="Q69" s="970"/>
      <c r="R69" s="970"/>
      <c r="S69" s="971">
        <f t="shared" si="4"/>
        <v>0</v>
      </c>
      <c r="T69" s="542"/>
      <c r="U69" s="542"/>
      <c r="V69" s="541">
        <f t="shared" si="5"/>
        <v>0</v>
      </c>
      <c r="W69" s="543">
        <f t="shared" si="6"/>
        <v>0</v>
      </c>
      <c r="X69" s="972"/>
      <c r="Y69" s="972"/>
      <c r="Z69" s="972"/>
      <c r="AA69" s="972"/>
      <c r="AB69" s="993"/>
      <c r="AC69" s="973"/>
      <c r="AD69" s="974" t="e">
        <f t="shared" si="7"/>
        <v>#DIV/0!</v>
      </c>
      <c r="AE69" s="975">
        <v>23.45</v>
      </c>
      <c r="AF69" s="976" t="e">
        <f t="shared" si="8"/>
        <v>#DIV/0!</v>
      </c>
      <c r="AG69" s="1030"/>
      <c r="AH69" s="1007" t="e">
        <f t="shared" si="423"/>
        <v>#DIV/0!</v>
      </c>
      <c r="AI69" s="978" t="e">
        <f t="shared" si="10"/>
        <v>#DIV/0!</v>
      </c>
      <c r="AJ69" s="982">
        <f t="shared" si="11"/>
        <v>0</v>
      </c>
      <c r="AK69" s="1137"/>
      <c r="AL69" s="1089"/>
      <c r="AM69" s="1037"/>
    </row>
    <row r="70" spans="1:39">
      <c r="A70" s="966"/>
      <c r="B70" s="992"/>
      <c r="C70" s="992"/>
      <c r="D70" s="993"/>
      <c r="E70" s="1029"/>
      <c r="F70" s="970"/>
      <c r="G70" s="970"/>
      <c r="H70" s="970"/>
      <c r="I70" s="970"/>
      <c r="J70" s="971">
        <f t="shared" si="0"/>
        <v>0</v>
      </c>
      <c r="K70" s="970"/>
      <c r="L70" s="541">
        <f t="shared" si="1"/>
        <v>0</v>
      </c>
      <c r="M70" s="970"/>
      <c r="N70" s="970"/>
      <c r="O70" s="541">
        <f t="shared" si="2"/>
        <v>0</v>
      </c>
      <c r="P70" s="541">
        <f t="shared" si="3"/>
        <v>0</v>
      </c>
      <c r="Q70" s="970"/>
      <c r="R70" s="970"/>
      <c r="S70" s="971">
        <f t="shared" si="4"/>
        <v>0</v>
      </c>
      <c r="T70" s="542"/>
      <c r="U70" s="542"/>
      <c r="V70" s="541">
        <f t="shared" si="5"/>
        <v>0</v>
      </c>
      <c r="W70" s="543">
        <f t="shared" si="6"/>
        <v>0</v>
      </c>
      <c r="X70" s="972"/>
      <c r="Y70" s="972"/>
      <c r="Z70" s="972"/>
      <c r="AA70" s="972"/>
      <c r="AB70" s="993"/>
      <c r="AC70" s="973"/>
      <c r="AD70" s="974" t="e">
        <f t="shared" si="7"/>
        <v>#DIV/0!</v>
      </c>
      <c r="AE70" s="975">
        <v>23.45</v>
      </c>
      <c r="AF70" s="976" t="e">
        <f t="shared" si="8"/>
        <v>#DIV/0!</v>
      </c>
      <c r="AG70" s="1030"/>
      <c r="AH70" s="1007" t="e">
        <f t="shared" si="423"/>
        <v>#DIV/0!</v>
      </c>
      <c r="AI70" s="978" t="e">
        <f t="shared" si="10"/>
        <v>#DIV/0!</v>
      </c>
      <c r="AJ70" s="982">
        <f t="shared" si="11"/>
        <v>0</v>
      </c>
      <c r="AK70" s="1135"/>
      <c r="AL70" s="1085"/>
      <c r="AM70" s="1086"/>
    </row>
    <row r="71" spans="1:39">
      <c r="A71" s="966"/>
      <c r="B71" s="992"/>
      <c r="C71" s="992"/>
      <c r="D71" s="993"/>
      <c r="E71" s="1029"/>
      <c r="F71" s="970"/>
      <c r="G71" s="970"/>
      <c r="H71" s="970"/>
      <c r="I71" s="970"/>
      <c r="J71" s="971">
        <f t="shared" si="0"/>
        <v>0</v>
      </c>
      <c r="K71" s="970"/>
      <c r="L71" s="541">
        <f t="shared" si="1"/>
        <v>0</v>
      </c>
      <c r="M71" s="970"/>
      <c r="N71" s="970"/>
      <c r="O71" s="541">
        <f t="shared" si="2"/>
        <v>0</v>
      </c>
      <c r="P71" s="541">
        <f t="shared" si="3"/>
        <v>0</v>
      </c>
      <c r="Q71" s="970"/>
      <c r="R71" s="970"/>
      <c r="S71" s="971">
        <f t="shared" si="4"/>
        <v>0</v>
      </c>
      <c r="T71" s="542"/>
      <c r="U71" s="542"/>
      <c r="V71" s="541">
        <f t="shared" si="5"/>
        <v>0</v>
      </c>
      <c r="W71" s="543">
        <f t="shared" si="6"/>
        <v>0</v>
      </c>
      <c r="X71" s="972"/>
      <c r="Y71" s="972"/>
      <c r="Z71" s="972"/>
      <c r="AA71" s="972"/>
      <c r="AB71" s="993"/>
      <c r="AC71" s="973"/>
      <c r="AD71" s="974" t="e">
        <f t="shared" si="7"/>
        <v>#DIV/0!</v>
      </c>
      <c r="AE71" s="975">
        <v>23.45</v>
      </c>
      <c r="AF71" s="976" t="e">
        <f t="shared" si="8"/>
        <v>#DIV/0!</v>
      </c>
      <c r="AG71" s="1030"/>
      <c r="AH71" s="1007" t="e">
        <f t="shared" si="423"/>
        <v>#DIV/0!</v>
      </c>
      <c r="AI71" s="978" t="e">
        <f t="shared" si="10"/>
        <v>#DIV/0!</v>
      </c>
      <c r="AJ71" s="982">
        <f t="shared" si="11"/>
        <v>0</v>
      </c>
      <c r="AK71" s="1137"/>
      <c r="AL71" s="1089"/>
      <c r="AM71" s="1037"/>
    </row>
    <row r="72" spans="1:39">
      <c r="A72" s="966"/>
      <c r="B72" s="992"/>
      <c r="C72" s="992"/>
      <c r="D72" s="993"/>
      <c r="E72" s="1029"/>
      <c r="F72" s="970"/>
      <c r="G72" s="970"/>
      <c r="H72" s="970"/>
      <c r="I72" s="970"/>
      <c r="J72" s="971">
        <f t="shared" si="0"/>
        <v>0</v>
      </c>
      <c r="K72" s="970"/>
      <c r="L72" s="541">
        <f t="shared" si="1"/>
        <v>0</v>
      </c>
      <c r="M72" s="970"/>
      <c r="N72" s="970"/>
      <c r="O72" s="541">
        <f t="shared" si="2"/>
        <v>0</v>
      </c>
      <c r="P72" s="541">
        <f t="shared" si="3"/>
        <v>0</v>
      </c>
      <c r="Q72" s="970"/>
      <c r="R72" s="970"/>
      <c r="S72" s="971">
        <f t="shared" si="4"/>
        <v>0</v>
      </c>
      <c r="T72" s="542"/>
      <c r="U72" s="542"/>
      <c r="V72" s="541">
        <f t="shared" si="5"/>
        <v>0</v>
      </c>
      <c r="W72" s="543">
        <f t="shared" si="6"/>
        <v>0</v>
      </c>
      <c r="X72" s="972"/>
      <c r="Y72" s="972"/>
      <c r="Z72" s="972"/>
      <c r="AA72" s="972"/>
      <c r="AB72" s="993"/>
      <c r="AC72" s="973"/>
      <c r="AD72" s="974" t="e">
        <f t="shared" si="7"/>
        <v>#DIV/0!</v>
      </c>
      <c r="AE72" s="975">
        <v>23.45</v>
      </c>
      <c r="AF72" s="976" t="e">
        <f t="shared" si="8"/>
        <v>#DIV/0!</v>
      </c>
      <c r="AG72" s="1030"/>
      <c r="AH72" s="1007" t="e">
        <f t="shared" si="423"/>
        <v>#DIV/0!</v>
      </c>
      <c r="AI72" s="978" t="e">
        <f t="shared" si="10"/>
        <v>#DIV/0!</v>
      </c>
      <c r="AJ72" s="982">
        <f t="shared" si="11"/>
        <v>0</v>
      </c>
      <c r="AK72" s="1136"/>
      <c r="AL72" s="1084"/>
      <c r="AM72" s="960"/>
    </row>
    <row r="73" spans="1:39">
      <c r="A73" s="966"/>
      <c r="B73" s="992"/>
      <c r="C73" s="992"/>
      <c r="D73" s="993"/>
      <c r="E73" s="1029"/>
      <c r="F73" s="970"/>
      <c r="G73" s="970"/>
      <c r="H73" s="970"/>
      <c r="I73" s="970"/>
      <c r="J73" s="971">
        <f t="shared" si="0"/>
        <v>0</v>
      </c>
      <c r="K73" s="970"/>
      <c r="L73" s="541">
        <f t="shared" si="1"/>
        <v>0</v>
      </c>
      <c r="M73" s="970"/>
      <c r="N73" s="970"/>
      <c r="O73" s="541">
        <f t="shared" si="2"/>
        <v>0</v>
      </c>
      <c r="P73" s="541">
        <f t="shared" si="3"/>
        <v>0</v>
      </c>
      <c r="Q73" s="970"/>
      <c r="R73" s="970"/>
      <c r="S73" s="971">
        <f t="shared" si="4"/>
        <v>0</v>
      </c>
      <c r="T73" s="542"/>
      <c r="U73" s="542"/>
      <c r="V73" s="541">
        <f t="shared" si="5"/>
        <v>0</v>
      </c>
      <c r="W73" s="543">
        <f t="shared" si="6"/>
        <v>0</v>
      </c>
      <c r="X73" s="972"/>
      <c r="Y73" s="972"/>
      <c r="Z73" s="972"/>
      <c r="AA73" s="972"/>
      <c r="AB73" s="993"/>
      <c r="AC73" s="973"/>
      <c r="AD73" s="974" t="e">
        <f t="shared" si="7"/>
        <v>#DIV/0!</v>
      </c>
      <c r="AE73" s="975">
        <v>23.45</v>
      </c>
      <c r="AF73" s="976" t="e">
        <f t="shared" si="8"/>
        <v>#DIV/0!</v>
      </c>
      <c r="AG73" s="1030"/>
      <c r="AH73" s="1007" t="e">
        <f t="shared" si="423"/>
        <v>#DIV/0!</v>
      </c>
      <c r="AI73" s="978" t="e">
        <f t="shared" si="10"/>
        <v>#DIV/0!</v>
      </c>
      <c r="AJ73" s="982">
        <f t="shared" si="11"/>
        <v>0</v>
      </c>
      <c r="AK73" s="1135"/>
      <c r="AL73" s="1085"/>
      <c r="AM73" s="1086"/>
    </row>
    <row r="74" spans="1:39">
      <c r="A74" s="966"/>
      <c r="B74" s="992"/>
      <c r="C74" s="992"/>
      <c r="D74" s="993"/>
      <c r="E74" s="1029"/>
      <c r="F74" s="970"/>
      <c r="G74" s="970"/>
      <c r="H74" s="970"/>
      <c r="I74" s="970"/>
      <c r="J74" s="971">
        <f t="shared" si="0"/>
        <v>0</v>
      </c>
      <c r="K74" s="970"/>
      <c r="L74" s="541">
        <f t="shared" si="1"/>
        <v>0</v>
      </c>
      <c r="M74" s="970"/>
      <c r="N74" s="970"/>
      <c r="O74" s="541">
        <f t="shared" si="2"/>
        <v>0</v>
      </c>
      <c r="P74" s="541">
        <f t="shared" si="3"/>
        <v>0</v>
      </c>
      <c r="Q74" s="970"/>
      <c r="R74" s="970"/>
      <c r="S74" s="971">
        <f t="shared" si="4"/>
        <v>0</v>
      </c>
      <c r="T74" s="542"/>
      <c r="U74" s="542"/>
      <c r="V74" s="541">
        <f t="shared" si="5"/>
        <v>0</v>
      </c>
      <c r="W74" s="543">
        <f t="shared" si="6"/>
        <v>0</v>
      </c>
      <c r="X74" s="972"/>
      <c r="Y74" s="972"/>
      <c r="Z74" s="972"/>
      <c r="AA74" s="972"/>
      <c r="AB74" s="993"/>
      <c r="AC74" s="973"/>
      <c r="AD74" s="974" t="e">
        <f t="shared" si="7"/>
        <v>#DIV/0!</v>
      </c>
      <c r="AE74" s="975">
        <v>23.45</v>
      </c>
      <c r="AF74" s="976" t="e">
        <f t="shared" si="8"/>
        <v>#DIV/0!</v>
      </c>
      <c r="AG74" s="1030"/>
      <c r="AH74" s="1007" t="e">
        <f t="shared" si="423"/>
        <v>#DIV/0!</v>
      </c>
      <c r="AI74" s="978" t="e">
        <f t="shared" si="10"/>
        <v>#DIV/0!</v>
      </c>
      <c r="AJ74" s="982">
        <f t="shared" si="11"/>
        <v>0</v>
      </c>
      <c r="AK74" s="1137"/>
      <c r="AL74" s="1089"/>
      <c r="AM74" s="1037"/>
    </row>
    <row r="75" spans="1:39">
      <c r="A75" s="966"/>
      <c r="B75" s="992"/>
      <c r="C75" s="992"/>
      <c r="D75" s="993"/>
      <c r="E75" s="1029"/>
      <c r="F75" s="970"/>
      <c r="G75" s="970"/>
      <c r="H75" s="970"/>
      <c r="I75" s="970"/>
      <c r="J75" s="971">
        <f t="shared" ref="J75:J119" si="424">H75-F75</f>
        <v>0</v>
      </c>
      <c r="K75" s="970"/>
      <c r="L75" s="541">
        <f t="shared" ref="L75:L119" si="425">K75-H75</f>
        <v>0</v>
      </c>
      <c r="M75" s="970"/>
      <c r="N75" s="970"/>
      <c r="O75" s="541">
        <f t="shared" ref="O75:O119" si="426">M75-K75</f>
        <v>0</v>
      </c>
      <c r="P75" s="541">
        <f t="shared" ref="P75:P119" si="427">M75-H75</f>
        <v>0</v>
      </c>
      <c r="Q75" s="970"/>
      <c r="R75" s="970"/>
      <c r="S75" s="971">
        <f t="shared" ref="S75:S119" si="428">Q75-M75</f>
        <v>0</v>
      </c>
      <c r="T75" s="542"/>
      <c r="U75" s="542"/>
      <c r="V75" s="541">
        <f t="shared" ref="V75:V119" si="429">P75</f>
        <v>0</v>
      </c>
      <c r="W75" s="543">
        <f t="shared" ref="W75:W119" si="430">T75-V75</f>
        <v>0</v>
      </c>
      <c r="X75" s="972"/>
      <c r="Y75" s="972"/>
      <c r="Z75" s="972"/>
      <c r="AA75" s="972"/>
      <c r="AB75" s="993"/>
      <c r="AC75" s="973"/>
      <c r="AD75" s="974" t="e">
        <f t="shared" ref="AD75:AD119" si="431">T75/AC75</f>
        <v>#DIV/0!</v>
      </c>
      <c r="AE75" s="975">
        <v>23.45</v>
      </c>
      <c r="AF75" s="976" t="e">
        <f t="shared" ref="AF75:AF119" si="432">AD75*AE75</f>
        <v>#DIV/0!</v>
      </c>
      <c r="AG75" s="1030"/>
      <c r="AH75" s="1007" t="e">
        <f t="shared" si="423"/>
        <v>#DIV/0!</v>
      </c>
      <c r="AI75" s="978" t="e">
        <f t="shared" ref="AI75:AI119" si="433">AD75</f>
        <v>#DIV/0!</v>
      </c>
      <c r="AJ75" s="982">
        <f t="shared" ref="AJ75:AJ119" si="434">T75</f>
        <v>0</v>
      </c>
      <c r="AK75" s="1136"/>
      <c r="AL75" s="1084"/>
      <c r="AM75" s="960"/>
    </row>
    <row r="76" spans="1:39">
      <c r="A76" s="966"/>
      <c r="B76" s="992"/>
      <c r="C76" s="992"/>
      <c r="D76" s="993"/>
      <c r="E76" s="1029"/>
      <c r="F76" s="970"/>
      <c r="G76" s="970"/>
      <c r="H76" s="970"/>
      <c r="I76" s="970"/>
      <c r="J76" s="971">
        <f t="shared" si="424"/>
        <v>0</v>
      </c>
      <c r="K76" s="970"/>
      <c r="L76" s="541">
        <f t="shared" si="425"/>
        <v>0</v>
      </c>
      <c r="M76" s="970"/>
      <c r="N76" s="970"/>
      <c r="O76" s="541">
        <f t="shared" si="426"/>
        <v>0</v>
      </c>
      <c r="P76" s="541">
        <f t="shared" si="427"/>
        <v>0</v>
      </c>
      <c r="Q76" s="970"/>
      <c r="R76" s="970"/>
      <c r="S76" s="971">
        <f t="shared" si="428"/>
        <v>0</v>
      </c>
      <c r="T76" s="542"/>
      <c r="U76" s="542"/>
      <c r="V76" s="541">
        <f t="shared" si="429"/>
        <v>0</v>
      </c>
      <c r="W76" s="543">
        <f t="shared" si="430"/>
        <v>0</v>
      </c>
      <c r="X76" s="972"/>
      <c r="Y76" s="972"/>
      <c r="Z76" s="972"/>
      <c r="AA76" s="972"/>
      <c r="AB76" s="993"/>
      <c r="AC76" s="973"/>
      <c r="AD76" s="974" t="e">
        <f t="shared" si="431"/>
        <v>#DIV/0!</v>
      </c>
      <c r="AE76" s="975">
        <v>23.45</v>
      </c>
      <c r="AF76" s="976" t="e">
        <f t="shared" si="432"/>
        <v>#DIV/0!</v>
      </c>
      <c r="AG76" s="1030"/>
      <c r="AH76" s="1007" t="e">
        <f t="shared" si="423"/>
        <v>#DIV/0!</v>
      </c>
      <c r="AI76" s="978" t="e">
        <f t="shared" si="433"/>
        <v>#DIV/0!</v>
      </c>
      <c r="AJ76" s="982">
        <f t="shared" si="434"/>
        <v>0</v>
      </c>
      <c r="AK76" s="1135"/>
      <c r="AL76" s="1085"/>
      <c r="AM76" s="1086"/>
    </row>
    <row r="77" spans="1:39">
      <c r="A77" s="966"/>
      <c r="B77" s="992"/>
      <c r="C77" s="992"/>
      <c r="D77" s="993"/>
      <c r="E77" s="1029"/>
      <c r="F77" s="970"/>
      <c r="G77" s="970"/>
      <c r="H77" s="970"/>
      <c r="I77" s="970"/>
      <c r="J77" s="971">
        <f t="shared" si="424"/>
        <v>0</v>
      </c>
      <c r="K77" s="970"/>
      <c r="L77" s="541">
        <f t="shared" si="425"/>
        <v>0</v>
      </c>
      <c r="M77" s="970"/>
      <c r="N77" s="970"/>
      <c r="O77" s="541">
        <f t="shared" si="426"/>
        <v>0</v>
      </c>
      <c r="P77" s="541">
        <f t="shared" si="427"/>
        <v>0</v>
      </c>
      <c r="Q77" s="970"/>
      <c r="R77" s="970"/>
      <c r="S77" s="971">
        <f t="shared" si="428"/>
        <v>0</v>
      </c>
      <c r="T77" s="542"/>
      <c r="U77" s="542"/>
      <c r="V77" s="541">
        <f t="shared" si="429"/>
        <v>0</v>
      </c>
      <c r="W77" s="543">
        <f t="shared" si="430"/>
        <v>0</v>
      </c>
      <c r="X77" s="972"/>
      <c r="Y77" s="972"/>
      <c r="Z77" s="972"/>
      <c r="AA77" s="972"/>
      <c r="AB77" s="993"/>
      <c r="AC77" s="973"/>
      <c r="AD77" s="974" t="e">
        <f t="shared" si="431"/>
        <v>#DIV/0!</v>
      </c>
      <c r="AE77" s="975">
        <v>23.45</v>
      </c>
      <c r="AF77" s="976" t="e">
        <f t="shared" si="432"/>
        <v>#DIV/0!</v>
      </c>
      <c r="AG77" s="1030"/>
      <c r="AH77" s="1007" t="e">
        <f t="shared" si="423"/>
        <v>#DIV/0!</v>
      </c>
      <c r="AI77" s="978" t="e">
        <f t="shared" si="433"/>
        <v>#DIV/0!</v>
      </c>
      <c r="AJ77" s="982">
        <f t="shared" si="434"/>
        <v>0</v>
      </c>
      <c r="AK77" s="1137"/>
      <c r="AL77" s="1089"/>
      <c r="AM77" s="1037"/>
    </row>
    <row r="78" spans="1:39">
      <c r="A78" s="966"/>
      <c r="B78" s="992"/>
      <c r="C78" s="992"/>
      <c r="D78" s="993"/>
      <c r="E78" s="1029"/>
      <c r="F78" s="970"/>
      <c r="G78" s="970"/>
      <c r="H78" s="970"/>
      <c r="I78" s="970"/>
      <c r="J78" s="971">
        <f t="shared" si="424"/>
        <v>0</v>
      </c>
      <c r="K78" s="970"/>
      <c r="L78" s="541">
        <f t="shared" si="425"/>
        <v>0</v>
      </c>
      <c r="M78" s="970"/>
      <c r="N78" s="970"/>
      <c r="O78" s="541">
        <f t="shared" si="426"/>
        <v>0</v>
      </c>
      <c r="P78" s="541">
        <f t="shared" si="427"/>
        <v>0</v>
      </c>
      <c r="Q78" s="970"/>
      <c r="R78" s="970"/>
      <c r="S78" s="971">
        <f t="shared" si="428"/>
        <v>0</v>
      </c>
      <c r="T78" s="542"/>
      <c r="U78" s="542"/>
      <c r="V78" s="541">
        <f t="shared" si="429"/>
        <v>0</v>
      </c>
      <c r="W78" s="543">
        <f t="shared" si="430"/>
        <v>0</v>
      </c>
      <c r="X78" s="972"/>
      <c r="Y78" s="972"/>
      <c r="Z78" s="972"/>
      <c r="AA78" s="972"/>
      <c r="AB78" s="993"/>
      <c r="AC78" s="973"/>
      <c r="AD78" s="974" t="e">
        <f t="shared" si="431"/>
        <v>#DIV/0!</v>
      </c>
      <c r="AE78" s="975">
        <v>23.45</v>
      </c>
      <c r="AF78" s="976" t="e">
        <f t="shared" si="432"/>
        <v>#DIV/0!</v>
      </c>
      <c r="AG78" s="1030"/>
      <c r="AH78" s="1007" t="e">
        <f t="shared" si="423"/>
        <v>#DIV/0!</v>
      </c>
      <c r="AI78" s="978" t="e">
        <f t="shared" si="433"/>
        <v>#DIV/0!</v>
      </c>
      <c r="AJ78" s="982">
        <f t="shared" si="434"/>
        <v>0</v>
      </c>
      <c r="AK78" s="1136"/>
      <c r="AL78" s="1084"/>
      <c r="AM78" s="960"/>
    </row>
    <row r="79" spans="1:39">
      <c r="A79" s="966"/>
      <c r="B79" s="992"/>
      <c r="C79" s="992"/>
      <c r="D79" s="993"/>
      <c r="E79" s="1029"/>
      <c r="F79" s="970"/>
      <c r="G79" s="970"/>
      <c r="H79" s="970"/>
      <c r="I79" s="970"/>
      <c r="J79" s="971">
        <f t="shared" si="424"/>
        <v>0</v>
      </c>
      <c r="K79" s="970"/>
      <c r="L79" s="541">
        <f t="shared" si="425"/>
        <v>0</v>
      </c>
      <c r="M79" s="970"/>
      <c r="N79" s="970"/>
      <c r="O79" s="541">
        <f t="shared" si="426"/>
        <v>0</v>
      </c>
      <c r="P79" s="541">
        <f t="shared" si="427"/>
        <v>0</v>
      </c>
      <c r="Q79" s="970"/>
      <c r="R79" s="970"/>
      <c r="S79" s="971">
        <f t="shared" si="428"/>
        <v>0</v>
      </c>
      <c r="T79" s="542"/>
      <c r="U79" s="542"/>
      <c r="V79" s="541">
        <f t="shared" si="429"/>
        <v>0</v>
      </c>
      <c r="W79" s="543">
        <f t="shared" si="430"/>
        <v>0</v>
      </c>
      <c r="X79" s="972"/>
      <c r="Y79" s="972"/>
      <c r="Z79" s="972"/>
      <c r="AA79" s="972"/>
      <c r="AB79" s="993"/>
      <c r="AC79" s="973"/>
      <c r="AD79" s="974" t="e">
        <f t="shared" si="431"/>
        <v>#DIV/0!</v>
      </c>
      <c r="AE79" s="975">
        <v>23.45</v>
      </c>
      <c r="AF79" s="976" t="e">
        <f t="shared" si="432"/>
        <v>#DIV/0!</v>
      </c>
      <c r="AG79" s="1030"/>
      <c r="AH79" s="1007" t="e">
        <f t="shared" si="423"/>
        <v>#DIV/0!</v>
      </c>
      <c r="AI79" s="978" t="e">
        <f t="shared" si="433"/>
        <v>#DIV/0!</v>
      </c>
      <c r="AJ79" s="982">
        <f t="shared" si="434"/>
        <v>0</v>
      </c>
      <c r="AK79" s="1136"/>
      <c r="AL79" s="1084"/>
      <c r="AM79" s="960"/>
    </row>
    <row r="80" spans="1:39">
      <c r="A80" s="966"/>
      <c r="B80" s="992"/>
      <c r="C80" s="992"/>
      <c r="D80" s="993"/>
      <c r="E80" s="1029"/>
      <c r="F80" s="970"/>
      <c r="G80" s="970"/>
      <c r="H80" s="970"/>
      <c r="I80" s="970"/>
      <c r="J80" s="971">
        <f t="shared" si="424"/>
        <v>0</v>
      </c>
      <c r="K80" s="970"/>
      <c r="L80" s="541">
        <f t="shared" si="425"/>
        <v>0</v>
      </c>
      <c r="M80" s="970"/>
      <c r="N80" s="970"/>
      <c r="O80" s="541">
        <f t="shared" si="426"/>
        <v>0</v>
      </c>
      <c r="P80" s="541">
        <f t="shared" si="427"/>
        <v>0</v>
      </c>
      <c r="Q80" s="970"/>
      <c r="R80" s="970"/>
      <c r="S80" s="971">
        <f t="shared" si="428"/>
        <v>0</v>
      </c>
      <c r="T80" s="542"/>
      <c r="U80" s="542"/>
      <c r="V80" s="541">
        <f t="shared" si="429"/>
        <v>0</v>
      </c>
      <c r="W80" s="543">
        <f t="shared" si="430"/>
        <v>0</v>
      </c>
      <c r="X80" s="972"/>
      <c r="Y80" s="972"/>
      <c r="Z80" s="972"/>
      <c r="AA80" s="972"/>
      <c r="AB80" s="993"/>
      <c r="AC80" s="973"/>
      <c r="AD80" s="974" t="e">
        <f t="shared" si="431"/>
        <v>#DIV/0!</v>
      </c>
      <c r="AE80" s="975">
        <v>23.45</v>
      </c>
      <c r="AF80" s="976" t="e">
        <f t="shared" si="432"/>
        <v>#DIV/0!</v>
      </c>
      <c r="AG80" s="1030"/>
      <c r="AH80" s="1007" t="e">
        <f t="shared" si="423"/>
        <v>#DIV/0!</v>
      </c>
      <c r="AI80" s="978" t="e">
        <f t="shared" si="433"/>
        <v>#DIV/0!</v>
      </c>
      <c r="AJ80" s="982">
        <f t="shared" si="434"/>
        <v>0</v>
      </c>
      <c r="AK80" s="1135"/>
      <c r="AL80" s="1085"/>
      <c r="AM80" s="1086"/>
    </row>
    <row r="81" spans="1:39">
      <c r="A81" s="966"/>
      <c r="B81" s="992"/>
      <c r="C81" s="992"/>
      <c r="D81" s="993"/>
      <c r="E81" s="1029"/>
      <c r="F81" s="970"/>
      <c r="G81" s="970"/>
      <c r="H81" s="970"/>
      <c r="I81" s="970"/>
      <c r="J81" s="971">
        <f t="shared" si="424"/>
        <v>0</v>
      </c>
      <c r="K81" s="970"/>
      <c r="L81" s="541">
        <f t="shared" si="425"/>
        <v>0</v>
      </c>
      <c r="M81" s="970"/>
      <c r="N81" s="970"/>
      <c r="O81" s="541">
        <f t="shared" si="426"/>
        <v>0</v>
      </c>
      <c r="P81" s="541">
        <f t="shared" si="427"/>
        <v>0</v>
      </c>
      <c r="Q81" s="970"/>
      <c r="R81" s="970"/>
      <c r="S81" s="971">
        <f t="shared" si="428"/>
        <v>0</v>
      </c>
      <c r="T81" s="542"/>
      <c r="U81" s="542"/>
      <c r="V81" s="541">
        <f t="shared" si="429"/>
        <v>0</v>
      </c>
      <c r="W81" s="543">
        <f t="shared" si="430"/>
        <v>0</v>
      </c>
      <c r="X81" s="972"/>
      <c r="Y81" s="972"/>
      <c r="Z81" s="972"/>
      <c r="AA81" s="972"/>
      <c r="AB81" s="993"/>
      <c r="AC81" s="973"/>
      <c r="AD81" s="974" t="e">
        <f t="shared" si="431"/>
        <v>#DIV/0!</v>
      </c>
      <c r="AE81" s="975">
        <v>23.45</v>
      </c>
      <c r="AF81" s="976" t="e">
        <f t="shared" si="432"/>
        <v>#DIV/0!</v>
      </c>
      <c r="AG81" s="1030"/>
      <c r="AH81" s="1007" t="e">
        <f t="shared" si="423"/>
        <v>#DIV/0!</v>
      </c>
      <c r="AI81" s="978" t="e">
        <f t="shared" si="433"/>
        <v>#DIV/0!</v>
      </c>
      <c r="AJ81" s="982">
        <f t="shared" si="434"/>
        <v>0</v>
      </c>
      <c r="AK81" s="1137"/>
      <c r="AL81" s="1089"/>
      <c r="AM81" s="1037"/>
    </row>
    <row r="82" spans="1:39">
      <c r="A82" s="966"/>
      <c r="B82" s="992"/>
      <c r="C82" s="992"/>
      <c r="D82" s="993"/>
      <c r="E82" s="1029"/>
      <c r="F82" s="970"/>
      <c r="G82" s="970"/>
      <c r="H82" s="970"/>
      <c r="I82" s="970"/>
      <c r="J82" s="971">
        <f t="shared" si="424"/>
        <v>0</v>
      </c>
      <c r="K82" s="970"/>
      <c r="L82" s="541">
        <f t="shared" si="425"/>
        <v>0</v>
      </c>
      <c r="M82" s="970"/>
      <c r="N82" s="970"/>
      <c r="O82" s="541">
        <f t="shared" si="426"/>
        <v>0</v>
      </c>
      <c r="P82" s="541">
        <f t="shared" si="427"/>
        <v>0</v>
      </c>
      <c r="Q82" s="970"/>
      <c r="R82" s="970"/>
      <c r="S82" s="971">
        <f t="shared" si="428"/>
        <v>0</v>
      </c>
      <c r="T82" s="542"/>
      <c r="U82" s="542"/>
      <c r="V82" s="541">
        <f t="shared" si="429"/>
        <v>0</v>
      </c>
      <c r="W82" s="543">
        <f t="shared" si="430"/>
        <v>0</v>
      </c>
      <c r="X82" s="972"/>
      <c r="Y82" s="972"/>
      <c r="Z82" s="972"/>
      <c r="AA82" s="972"/>
      <c r="AB82" s="993"/>
      <c r="AC82" s="973"/>
      <c r="AD82" s="974" t="e">
        <f t="shared" si="431"/>
        <v>#DIV/0!</v>
      </c>
      <c r="AE82" s="975">
        <v>23.45</v>
      </c>
      <c r="AF82" s="976" t="e">
        <f t="shared" si="432"/>
        <v>#DIV/0!</v>
      </c>
      <c r="AG82" s="1030"/>
      <c r="AH82" s="1007" t="e">
        <f t="shared" si="423"/>
        <v>#DIV/0!</v>
      </c>
      <c r="AI82" s="978" t="e">
        <f t="shared" si="433"/>
        <v>#DIV/0!</v>
      </c>
      <c r="AJ82" s="982">
        <f t="shared" si="434"/>
        <v>0</v>
      </c>
      <c r="AK82" s="1136"/>
      <c r="AL82" s="1084"/>
      <c r="AM82" s="960"/>
    </row>
    <row r="83" spans="1:39">
      <c r="A83" s="966"/>
      <c r="B83" s="992"/>
      <c r="C83" s="992"/>
      <c r="D83" s="993"/>
      <c r="E83" s="1029"/>
      <c r="F83" s="970"/>
      <c r="G83" s="970"/>
      <c r="H83" s="970"/>
      <c r="I83" s="970"/>
      <c r="J83" s="971">
        <f t="shared" si="424"/>
        <v>0</v>
      </c>
      <c r="K83" s="970"/>
      <c r="L83" s="541">
        <f t="shared" si="425"/>
        <v>0</v>
      </c>
      <c r="M83" s="970"/>
      <c r="N83" s="970"/>
      <c r="O83" s="541">
        <f t="shared" si="426"/>
        <v>0</v>
      </c>
      <c r="P83" s="541">
        <f t="shared" si="427"/>
        <v>0</v>
      </c>
      <c r="Q83" s="970"/>
      <c r="R83" s="970"/>
      <c r="S83" s="971">
        <f t="shared" si="428"/>
        <v>0</v>
      </c>
      <c r="T83" s="542"/>
      <c r="U83" s="542"/>
      <c r="V83" s="541">
        <f t="shared" si="429"/>
        <v>0</v>
      </c>
      <c r="W83" s="543">
        <f t="shared" si="430"/>
        <v>0</v>
      </c>
      <c r="X83" s="972"/>
      <c r="Y83" s="972"/>
      <c r="Z83" s="972"/>
      <c r="AA83" s="972"/>
      <c r="AB83" s="993"/>
      <c r="AC83" s="973"/>
      <c r="AD83" s="974" t="e">
        <f t="shared" si="431"/>
        <v>#DIV/0!</v>
      </c>
      <c r="AE83" s="975">
        <v>23.45</v>
      </c>
      <c r="AF83" s="976" t="e">
        <f t="shared" si="432"/>
        <v>#DIV/0!</v>
      </c>
      <c r="AG83" s="1030"/>
      <c r="AH83" s="1007" t="e">
        <f t="shared" si="423"/>
        <v>#DIV/0!</v>
      </c>
      <c r="AI83" s="978" t="e">
        <f t="shared" si="433"/>
        <v>#DIV/0!</v>
      </c>
      <c r="AJ83" s="982">
        <f t="shared" si="434"/>
        <v>0</v>
      </c>
      <c r="AK83" s="1135"/>
      <c r="AL83" s="1085"/>
      <c r="AM83" s="1086"/>
    </row>
    <row r="84" spans="1:39">
      <c r="A84" s="966"/>
      <c r="B84" s="992"/>
      <c r="C84" s="992"/>
      <c r="D84" s="993"/>
      <c r="E84" s="1029"/>
      <c r="F84" s="970"/>
      <c r="G84" s="970"/>
      <c r="H84" s="970"/>
      <c r="I84" s="970"/>
      <c r="J84" s="971">
        <f t="shared" si="424"/>
        <v>0</v>
      </c>
      <c r="K84" s="970"/>
      <c r="L84" s="541">
        <f t="shared" si="425"/>
        <v>0</v>
      </c>
      <c r="M84" s="970"/>
      <c r="N84" s="970"/>
      <c r="O84" s="541">
        <f t="shared" si="426"/>
        <v>0</v>
      </c>
      <c r="P84" s="541">
        <f t="shared" si="427"/>
        <v>0</v>
      </c>
      <c r="Q84" s="970"/>
      <c r="R84" s="970"/>
      <c r="S84" s="971">
        <f t="shared" si="428"/>
        <v>0</v>
      </c>
      <c r="T84" s="542"/>
      <c r="U84" s="542"/>
      <c r="V84" s="541">
        <f t="shared" si="429"/>
        <v>0</v>
      </c>
      <c r="W84" s="543">
        <f t="shared" si="430"/>
        <v>0</v>
      </c>
      <c r="X84" s="972"/>
      <c r="Y84" s="972"/>
      <c r="Z84" s="972"/>
      <c r="AA84" s="972"/>
      <c r="AB84" s="993"/>
      <c r="AC84" s="973"/>
      <c r="AD84" s="974" t="e">
        <f t="shared" si="431"/>
        <v>#DIV/0!</v>
      </c>
      <c r="AE84" s="975">
        <v>23.45</v>
      </c>
      <c r="AF84" s="976" t="e">
        <f t="shared" si="432"/>
        <v>#DIV/0!</v>
      </c>
      <c r="AG84" s="1030"/>
      <c r="AH84" s="1007" t="e">
        <f t="shared" si="423"/>
        <v>#DIV/0!</v>
      </c>
      <c r="AI84" s="978" t="e">
        <f t="shared" si="433"/>
        <v>#DIV/0!</v>
      </c>
      <c r="AJ84" s="982">
        <f t="shared" si="434"/>
        <v>0</v>
      </c>
      <c r="AK84" s="1137"/>
      <c r="AL84" s="1089"/>
      <c r="AM84" s="1037"/>
    </row>
    <row r="85" spans="1:39">
      <c r="A85" s="966"/>
      <c r="B85" s="992"/>
      <c r="C85" s="992"/>
      <c r="D85" s="993"/>
      <c r="E85" s="1029"/>
      <c r="F85" s="970"/>
      <c r="G85" s="970"/>
      <c r="H85" s="970"/>
      <c r="I85" s="970"/>
      <c r="J85" s="971">
        <f t="shared" si="424"/>
        <v>0</v>
      </c>
      <c r="K85" s="970"/>
      <c r="L85" s="541">
        <f t="shared" si="425"/>
        <v>0</v>
      </c>
      <c r="M85" s="970"/>
      <c r="N85" s="970"/>
      <c r="O85" s="541">
        <f t="shared" si="426"/>
        <v>0</v>
      </c>
      <c r="P85" s="541">
        <f t="shared" si="427"/>
        <v>0</v>
      </c>
      <c r="Q85" s="970"/>
      <c r="R85" s="970"/>
      <c r="S85" s="971">
        <f t="shared" si="428"/>
        <v>0</v>
      </c>
      <c r="T85" s="542"/>
      <c r="U85" s="542"/>
      <c r="V85" s="541">
        <f t="shared" si="429"/>
        <v>0</v>
      </c>
      <c r="W85" s="543">
        <f t="shared" si="430"/>
        <v>0</v>
      </c>
      <c r="X85" s="972"/>
      <c r="Y85" s="972"/>
      <c r="Z85" s="972"/>
      <c r="AA85" s="972"/>
      <c r="AB85" s="993"/>
      <c r="AC85" s="973"/>
      <c r="AD85" s="974" t="e">
        <f t="shared" si="431"/>
        <v>#DIV/0!</v>
      </c>
      <c r="AE85" s="975">
        <v>23.45</v>
      </c>
      <c r="AF85" s="976" t="e">
        <f t="shared" si="432"/>
        <v>#DIV/0!</v>
      </c>
      <c r="AG85" s="1030"/>
      <c r="AH85" s="1007" t="e">
        <f t="shared" si="423"/>
        <v>#DIV/0!</v>
      </c>
      <c r="AI85" s="978" t="e">
        <f t="shared" si="433"/>
        <v>#DIV/0!</v>
      </c>
      <c r="AJ85" s="982">
        <f t="shared" si="434"/>
        <v>0</v>
      </c>
      <c r="AK85" s="1136"/>
      <c r="AL85" s="1084"/>
      <c r="AM85" s="960"/>
    </row>
    <row r="86" spans="1:39">
      <c r="A86" s="966"/>
      <c r="B86" s="992"/>
      <c r="C86" s="992"/>
      <c r="D86" s="993"/>
      <c r="E86" s="1029"/>
      <c r="F86" s="970"/>
      <c r="G86" s="970"/>
      <c r="H86" s="970"/>
      <c r="I86" s="970"/>
      <c r="J86" s="971">
        <f t="shared" si="424"/>
        <v>0</v>
      </c>
      <c r="K86" s="970"/>
      <c r="L86" s="541">
        <f t="shared" si="425"/>
        <v>0</v>
      </c>
      <c r="M86" s="970"/>
      <c r="N86" s="970"/>
      <c r="O86" s="541">
        <f t="shared" si="426"/>
        <v>0</v>
      </c>
      <c r="P86" s="541">
        <f t="shared" si="427"/>
        <v>0</v>
      </c>
      <c r="Q86" s="970"/>
      <c r="R86" s="970"/>
      <c r="S86" s="971">
        <f t="shared" si="428"/>
        <v>0</v>
      </c>
      <c r="T86" s="542"/>
      <c r="U86" s="542"/>
      <c r="V86" s="541">
        <f t="shared" si="429"/>
        <v>0</v>
      </c>
      <c r="W86" s="543">
        <f t="shared" si="430"/>
        <v>0</v>
      </c>
      <c r="X86" s="972"/>
      <c r="Y86" s="972"/>
      <c r="Z86" s="972"/>
      <c r="AA86" s="972"/>
      <c r="AB86" s="993"/>
      <c r="AC86" s="973"/>
      <c r="AD86" s="974" t="e">
        <f t="shared" si="431"/>
        <v>#DIV/0!</v>
      </c>
      <c r="AE86" s="975">
        <v>23.45</v>
      </c>
      <c r="AF86" s="976" t="e">
        <f t="shared" si="432"/>
        <v>#DIV/0!</v>
      </c>
      <c r="AG86" s="1030"/>
      <c r="AH86" s="1007" t="e">
        <f t="shared" si="423"/>
        <v>#DIV/0!</v>
      </c>
      <c r="AI86" s="978" t="e">
        <f t="shared" si="433"/>
        <v>#DIV/0!</v>
      </c>
      <c r="AJ86" s="982">
        <f t="shared" si="434"/>
        <v>0</v>
      </c>
      <c r="AK86" s="1135"/>
      <c r="AL86" s="1085"/>
      <c r="AM86" s="1086"/>
    </row>
    <row r="87" spans="1:39">
      <c r="A87" s="966"/>
      <c r="B87" s="992"/>
      <c r="C87" s="992"/>
      <c r="D87" s="993"/>
      <c r="E87" s="1029"/>
      <c r="F87" s="970"/>
      <c r="G87" s="970"/>
      <c r="H87" s="970"/>
      <c r="I87" s="970"/>
      <c r="J87" s="971">
        <f t="shared" si="424"/>
        <v>0</v>
      </c>
      <c r="K87" s="970"/>
      <c r="L87" s="541">
        <f t="shared" si="425"/>
        <v>0</v>
      </c>
      <c r="M87" s="970"/>
      <c r="N87" s="970"/>
      <c r="O87" s="541">
        <f t="shared" si="426"/>
        <v>0</v>
      </c>
      <c r="P87" s="541">
        <f t="shared" si="427"/>
        <v>0</v>
      </c>
      <c r="Q87" s="970"/>
      <c r="R87" s="970"/>
      <c r="S87" s="971">
        <f t="shared" si="428"/>
        <v>0</v>
      </c>
      <c r="T87" s="542"/>
      <c r="U87" s="542"/>
      <c r="V87" s="541">
        <f t="shared" si="429"/>
        <v>0</v>
      </c>
      <c r="W87" s="543">
        <f t="shared" si="430"/>
        <v>0</v>
      </c>
      <c r="X87" s="972"/>
      <c r="Y87" s="972"/>
      <c r="Z87" s="972"/>
      <c r="AA87" s="972"/>
      <c r="AB87" s="993"/>
      <c r="AC87" s="973"/>
      <c r="AD87" s="974" t="e">
        <f t="shared" si="431"/>
        <v>#DIV/0!</v>
      </c>
      <c r="AE87" s="975">
        <v>23.45</v>
      </c>
      <c r="AF87" s="976" t="e">
        <f t="shared" si="432"/>
        <v>#DIV/0!</v>
      </c>
      <c r="AG87" s="1030"/>
      <c r="AH87" s="1007" t="e">
        <f t="shared" si="423"/>
        <v>#DIV/0!</v>
      </c>
      <c r="AI87" s="978" t="e">
        <f t="shared" si="433"/>
        <v>#DIV/0!</v>
      </c>
      <c r="AJ87" s="982">
        <f t="shared" si="434"/>
        <v>0</v>
      </c>
      <c r="AK87" s="1137"/>
      <c r="AL87" s="1089"/>
      <c r="AM87" s="1037"/>
    </row>
    <row r="88" spans="1:39">
      <c r="A88" s="966"/>
      <c r="B88" s="992"/>
      <c r="C88" s="992"/>
      <c r="D88" s="993"/>
      <c r="E88" s="1029"/>
      <c r="F88" s="970"/>
      <c r="G88" s="970"/>
      <c r="H88" s="970"/>
      <c r="I88" s="970"/>
      <c r="J88" s="971">
        <f t="shared" si="424"/>
        <v>0</v>
      </c>
      <c r="K88" s="970"/>
      <c r="L88" s="541">
        <f t="shared" si="425"/>
        <v>0</v>
      </c>
      <c r="M88" s="970"/>
      <c r="N88" s="970"/>
      <c r="O88" s="541">
        <f t="shared" si="426"/>
        <v>0</v>
      </c>
      <c r="P88" s="541">
        <f t="shared" si="427"/>
        <v>0</v>
      </c>
      <c r="Q88" s="970"/>
      <c r="R88" s="970"/>
      <c r="S88" s="971">
        <f t="shared" si="428"/>
        <v>0</v>
      </c>
      <c r="T88" s="542"/>
      <c r="U88" s="542"/>
      <c r="V88" s="541">
        <f t="shared" si="429"/>
        <v>0</v>
      </c>
      <c r="W88" s="543">
        <f t="shared" si="430"/>
        <v>0</v>
      </c>
      <c r="X88" s="972"/>
      <c r="Y88" s="972"/>
      <c r="Z88" s="972"/>
      <c r="AA88" s="972"/>
      <c r="AB88" s="993"/>
      <c r="AC88" s="973"/>
      <c r="AD88" s="974" t="e">
        <f t="shared" si="431"/>
        <v>#DIV/0!</v>
      </c>
      <c r="AE88" s="975">
        <v>23.45</v>
      </c>
      <c r="AF88" s="976" t="e">
        <f t="shared" si="432"/>
        <v>#DIV/0!</v>
      </c>
      <c r="AG88" s="1030"/>
      <c r="AH88" s="1007" t="e">
        <f t="shared" si="423"/>
        <v>#DIV/0!</v>
      </c>
      <c r="AI88" s="978" t="e">
        <f t="shared" si="433"/>
        <v>#DIV/0!</v>
      </c>
      <c r="AJ88" s="982">
        <f t="shared" si="434"/>
        <v>0</v>
      </c>
      <c r="AK88" s="1135"/>
      <c r="AL88" s="1085"/>
      <c r="AM88" s="1086"/>
    </row>
    <row r="89" spans="1:39">
      <c r="A89" s="966"/>
      <c r="B89" s="992"/>
      <c r="C89" s="992"/>
      <c r="D89" s="993"/>
      <c r="E89" s="1029"/>
      <c r="F89" s="970"/>
      <c r="G89" s="970"/>
      <c r="H89" s="970"/>
      <c r="I89" s="970"/>
      <c r="J89" s="971">
        <f t="shared" si="424"/>
        <v>0</v>
      </c>
      <c r="K89" s="970"/>
      <c r="L89" s="541">
        <f t="shared" si="425"/>
        <v>0</v>
      </c>
      <c r="M89" s="970"/>
      <c r="N89" s="970"/>
      <c r="O89" s="541">
        <f t="shared" si="426"/>
        <v>0</v>
      </c>
      <c r="P89" s="541">
        <f t="shared" si="427"/>
        <v>0</v>
      </c>
      <c r="Q89" s="970"/>
      <c r="R89" s="970"/>
      <c r="S89" s="971">
        <f t="shared" si="428"/>
        <v>0</v>
      </c>
      <c r="T89" s="542"/>
      <c r="U89" s="542"/>
      <c r="V89" s="541">
        <f t="shared" si="429"/>
        <v>0</v>
      </c>
      <c r="W89" s="543">
        <f t="shared" si="430"/>
        <v>0</v>
      </c>
      <c r="X89" s="972"/>
      <c r="Y89" s="972"/>
      <c r="Z89" s="972"/>
      <c r="AA89" s="972"/>
      <c r="AB89" s="993"/>
      <c r="AC89" s="973"/>
      <c r="AD89" s="974" t="e">
        <f t="shared" si="431"/>
        <v>#DIV/0!</v>
      </c>
      <c r="AE89" s="975">
        <v>23.45</v>
      </c>
      <c r="AF89" s="976" t="e">
        <f t="shared" si="432"/>
        <v>#DIV/0!</v>
      </c>
      <c r="AG89" s="1030"/>
      <c r="AH89" s="1007" t="e">
        <f t="shared" si="423"/>
        <v>#DIV/0!</v>
      </c>
      <c r="AI89" s="978" t="e">
        <f t="shared" si="433"/>
        <v>#DIV/0!</v>
      </c>
      <c r="AJ89" s="982">
        <f t="shared" si="434"/>
        <v>0</v>
      </c>
      <c r="AK89" s="1137"/>
      <c r="AL89" s="1089"/>
      <c r="AM89" s="1037"/>
    </row>
    <row r="90" spans="1:39">
      <c r="A90" s="966"/>
      <c r="B90" s="992"/>
      <c r="C90" s="992"/>
      <c r="D90" s="993"/>
      <c r="E90" s="1029"/>
      <c r="F90" s="970"/>
      <c r="G90" s="970"/>
      <c r="H90" s="970"/>
      <c r="I90" s="970"/>
      <c r="J90" s="971">
        <f t="shared" si="424"/>
        <v>0</v>
      </c>
      <c r="K90" s="970"/>
      <c r="L90" s="541">
        <f t="shared" si="425"/>
        <v>0</v>
      </c>
      <c r="M90" s="970"/>
      <c r="N90" s="970"/>
      <c r="O90" s="541">
        <f t="shared" si="426"/>
        <v>0</v>
      </c>
      <c r="P90" s="541">
        <f t="shared" si="427"/>
        <v>0</v>
      </c>
      <c r="Q90" s="970"/>
      <c r="R90" s="970"/>
      <c r="S90" s="971">
        <f t="shared" si="428"/>
        <v>0</v>
      </c>
      <c r="T90" s="542"/>
      <c r="U90" s="542"/>
      <c r="V90" s="541">
        <f t="shared" si="429"/>
        <v>0</v>
      </c>
      <c r="W90" s="543">
        <f t="shared" si="430"/>
        <v>0</v>
      </c>
      <c r="X90" s="972"/>
      <c r="Y90" s="972"/>
      <c r="Z90" s="972"/>
      <c r="AA90" s="972"/>
      <c r="AB90" s="993"/>
      <c r="AC90" s="973"/>
      <c r="AD90" s="974" t="e">
        <f t="shared" si="431"/>
        <v>#DIV/0!</v>
      </c>
      <c r="AE90" s="975">
        <v>23.45</v>
      </c>
      <c r="AF90" s="976" t="e">
        <f t="shared" si="432"/>
        <v>#DIV/0!</v>
      </c>
      <c r="AG90" s="1030"/>
      <c r="AH90" s="1007" t="e">
        <f t="shared" si="423"/>
        <v>#DIV/0!</v>
      </c>
      <c r="AI90" s="978" t="e">
        <f t="shared" si="433"/>
        <v>#DIV/0!</v>
      </c>
      <c r="AJ90" s="982">
        <f t="shared" si="434"/>
        <v>0</v>
      </c>
      <c r="AK90" s="1136"/>
      <c r="AL90" s="1084"/>
      <c r="AM90" s="960"/>
    </row>
    <row r="91" spans="1:39">
      <c r="A91" s="966"/>
      <c r="B91" s="992"/>
      <c r="C91" s="992"/>
      <c r="D91" s="993"/>
      <c r="E91" s="1029"/>
      <c r="F91" s="970"/>
      <c r="G91" s="970"/>
      <c r="H91" s="970"/>
      <c r="I91" s="970"/>
      <c r="J91" s="971">
        <f t="shared" si="424"/>
        <v>0</v>
      </c>
      <c r="K91" s="970"/>
      <c r="L91" s="541">
        <f t="shared" si="425"/>
        <v>0</v>
      </c>
      <c r="M91" s="970"/>
      <c r="N91" s="970"/>
      <c r="O91" s="541">
        <f t="shared" si="426"/>
        <v>0</v>
      </c>
      <c r="P91" s="541">
        <f t="shared" si="427"/>
        <v>0</v>
      </c>
      <c r="Q91" s="970"/>
      <c r="R91" s="970"/>
      <c r="S91" s="971">
        <f t="shared" si="428"/>
        <v>0</v>
      </c>
      <c r="T91" s="542"/>
      <c r="U91" s="542"/>
      <c r="V91" s="541">
        <f t="shared" si="429"/>
        <v>0</v>
      </c>
      <c r="W91" s="543">
        <f t="shared" si="430"/>
        <v>0</v>
      </c>
      <c r="X91" s="972"/>
      <c r="Y91" s="972"/>
      <c r="Z91" s="972"/>
      <c r="AA91" s="972"/>
      <c r="AB91" s="993"/>
      <c r="AC91" s="973"/>
      <c r="AD91" s="974" t="e">
        <f t="shared" si="431"/>
        <v>#DIV/0!</v>
      </c>
      <c r="AE91" s="975">
        <v>23.45</v>
      </c>
      <c r="AF91" s="976" t="e">
        <f t="shared" si="432"/>
        <v>#DIV/0!</v>
      </c>
      <c r="AG91" s="1030"/>
      <c r="AH91" s="1007" t="e">
        <f t="shared" si="423"/>
        <v>#DIV/0!</v>
      </c>
      <c r="AI91" s="978" t="e">
        <f t="shared" si="433"/>
        <v>#DIV/0!</v>
      </c>
      <c r="AJ91" s="982">
        <f t="shared" si="434"/>
        <v>0</v>
      </c>
      <c r="AK91" s="1135"/>
      <c r="AL91" s="1085"/>
      <c r="AM91" s="1086"/>
    </row>
    <row r="92" spans="1:39">
      <c r="A92" s="966"/>
      <c r="B92" s="992"/>
      <c r="C92" s="992"/>
      <c r="D92" s="993"/>
      <c r="E92" s="1029"/>
      <c r="F92" s="970"/>
      <c r="G92" s="970"/>
      <c r="H92" s="970"/>
      <c r="I92" s="970"/>
      <c r="J92" s="971">
        <f t="shared" si="424"/>
        <v>0</v>
      </c>
      <c r="K92" s="970"/>
      <c r="L92" s="541">
        <f t="shared" si="425"/>
        <v>0</v>
      </c>
      <c r="M92" s="970"/>
      <c r="N92" s="970"/>
      <c r="O92" s="541">
        <f t="shared" si="426"/>
        <v>0</v>
      </c>
      <c r="P92" s="541">
        <f t="shared" si="427"/>
        <v>0</v>
      </c>
      <c r="Q92" s="970"/>
      <c r="R92" s="970"/>
      <c r="S92" s="971">
        <f t="shared" si="428"/>
        <v>0</v>
      </c>
      <c r="T92" s="542"/>
      <c r="U92" s="542"/>
      <c r="V92" s="541">
        <f t="shared" si="429"/>
        <v>0</v>
      </c>
      <c r="W92" s="543">
        <f t="shared" si="430"/>
        <v>0</v>
      </c>
      <c r="X92" s="972"/>
      <c r="Y92" s="972"/>
      <c r="Z92" s="972"/>
      <c r="AA92" s="972"/>
      <c r="AB92" s="993"/>
      <c r="AC92" s="973"/>
      <c r="AD92" s="974" t="e">
        <f t="shared" si="431"/>
        <v>#DIV/0!</v>
      </c>
      <c r="AE92" s="975">
        <v>23.45</v>
      </c>
      <c r="AF92" s="976" t="e">
        <f t="shared" si="432"/>
        <v>#DIV/0!</v>
      </c>
      <c r="AG92" s="1030"/>
      <c r="AH92" s="1007" t="e">
        <f t="shared" si="423"/>
        <v>#DIV/0!</v>
      </c>
      <c r="AI92" s="978" t="e">
        <f t="shared" si="433"/>
        <v>#DIV/0!</v>
      </c>
      <c r="AJ92" s="982">
        <f t="shared" si="434"/>
        <v>0</v>
      </c>
      <c r="AK92" s="1137"/>
      <c r="AL92" s="1089"/>
      <c r="AM92" s="1037"/>
    </row>
    <row r="93" spans="1:39">
      <c r="A93" s="966"/>
      <c r="B93" s="992"/>
      <c r="C93" s="992"/>
      <c r="D93" s="993"/>
      <c r="E93" s="1029"/>
      <c r="F93" s="970"/>
      <c r="G93" s="970"/>
      <c r="H93" s="970"/>
      <c r="I93" s="970"/>
      <c r="J93" s="971">
        <f t="shared" si="424"/>
        <v>0</v>
      </c>
      <c r="K93" s="970"/>
      <c r="L93" s="541">
        <f t="shared" si="425"/>
        <v>0</v>
      </c>
      <c r="M93" s="970"/>
      <c r="N93" s="970"/>
      <c r="O93" s="541">
        <f t="shared" si="426"/>
        <v>0</v>
      </c>
      <c r="P93" s="541">
        <f t="shared" si="427"/>
        <v>0</v>
      </c>
      <c r="Q93" s="970"/>
      <c r="R93" s="970"/>
      <c r="S93" s="971">
        <f t="shared" si="428"/>
        <v>0</v>
      </c>
      <c r="T93" s="542"/>
      <c r="U93" s="542"/>
      <c r="V93" s="541">
        <f t="shared" si="429"/>
        <v>0</v>
      </c>
      <c r="W93" s="543">
        <f t="shared" si="430"/>
        <v>0</v>
      </c>
      <c r="X93" s="972"/>
      <c r="Y93" s="972"/>
      <c r="Z93" s="972"/>
      <c r="AA93" s="972"/>
      <c r="AB93" s="993"/>
      <c r="AC93" s="973"/>
      <c r="AD93" s="974" t="e">
        <f t="shared" si="431"/>
        <v>#DIV/0!</v>
      </c>
      <c r="AE93" s="975">
        <v>23.45</v>
      </c>
      <c r="AF93" s="976" t="e">
        <f t="shared" si="432"/>
        <v>#DIV/0!</v>
      </c>
      <c r="AG93" s="1030"/>
      <c r="AH93" s="1007" t="e">
        <f t="shared" si="423"/>
        <v>#DIV/0!</v>
      </c>
      <c r="AI93" s="978" t="e">
        <f t="shared" si="433"/>
        <v>#DIV/0!</v>
      </c>
      <c r="AJ93" s="982">
        <f t="shared" si="434"/>
        <v>0</v>
      </c>
      <c r="AK93" s="1136"/>
      <c r="AL93" s="1084"/>
      <c r="AM93" s="960"/>
    </row>
    <row r="94" spans="1:39">
      <c r="A94" s="966"/>
      <c r="B94" s="992"/>
      <c r="C94" s="992"/>
      <c r="D94" s="993"/>
      <c r="E94" s="1029"/>
      <c r="F94" s="970"/>
      <c r="G94" s="970"/>
      <c r="H94" s="970"/>
      <c r="I94" s="970"/>
      <c r="J94" s="971">
        <f t="shared" si="424"/>
        <v>0</v>
      </c>
      <c r="K94" s="970"/>
      <c r="L94" s="541">
        <f t="shared" si="425"/>
        <v>0</v>
      </c>
      <c r="M94" s="970"/>
      <c r="N94" s="970"/>
      <c r="O94" s="541">
        <f t="shared" si="426"/>
        <v>0</v>
      </c>
      <c r="P94" s="541">
        <f t="shared" si="427"/>
        <v>0</v>
      </c>
      <c r="Q94" s="970"/>
      <c r="R94" s="970"/>
      <c r="S94" s="971">
        <f t="shared" si="428"/>
        <v>0</v>
      </c>
      <c r="T94" s="542"/>
      <c r="U94" s="542"/>
      <c r="V94" s="541">
        <f t="shared" si="429"/>
        <v>0</v>
      </c>
      <c r="W94" s="543">
        <f t="shared" si="430"/>
        <v>0</v>
      </c>
      <c r="X94" s="972"/>
      <c r="Y94" s="972"/>
      <c r="Z94" s="972"/>
      <c r="AA94" s="972"/>
      <c r="AB94" s="993"/>
      <c r="AC94" s="973"/>
      <c r="AD94" s="974" t="e">
        <f t="shared" si="431"/>
        <v>#DIV/0!</v>
      </c>
      <c r="AE94" s="975">
        <v>23.45</v>
      </c>
      <c r="AF94" s="976" t="e">
        <f t="shared" si="432"/>
        <v>#DIV/0!</v>
      </c>
      <c r="AG94" s="1030"/>
      <c r="AH94" s="1007" t="e">
        <f t="shared" ref="AH94:AH119" si="435">AF94</f>
        <v>#DIV/0!</v>
      </c>
      <c r="AI94" s="978" t="e">
        <f t="shared" si="433"/>
        <v>#DIV/0!</v>
      </c>
      <c r="AJ94" s="982">
        <f t="shared" si="434"/>
        <v>0</v>
      </c>
      <c r="AK94" s="1136"/>
      <c r="AL94" s="1084"/>
      <c r="AM94" s="960"/>
    </row>
    <row r="95" spans="1:39">
      <c r="A95" s="966"/>
      <c r="B95" s="992"/>
      <c r="C95" s="992"/>
      <c r="D95" s="993"/>
      <c r="E95" s="1029"/>
      <c r="F95" s="970"/>
      <c r="G95" s="970"/>
      <c r="H95" s="970"/>
      <c r="I95" s="970"/>
      <c r="J95" s="971">
        <f t="shared" si="424"/>
        <v>0</v>
      </c>
      <c r="K95" s="970"/>
      <c r="L95" s="541">
        <f t="shared" si="425"/>
        <v>0</v>
      </c>
      <c r="M95" s="970"/>
      <c r="N95" s="970"/>
      <c r="O95" s="541">
        <f t="shared" si="426"/>
        <v>0</v>
      </c>
      <c r="P95" s="541">
        <f t="shared" si="427"/>
        <v>0</v>
      </c>
      <c r="Q95" s="970"/>
      <c r="R95" s="970"/>
      <c r="S95" s="971">
        <f t="shared" si="428"/>
        <v>0</v>
      </c>
      <c r="T95" s="542"/>
      <c r="U95" s="542"/>
      <c r="V95" s="541">
        <f t="shared" si="429"/>
        <v>0</v>
      </c>
      <c r="W95" s="543">
        <f t="shared" si="430"/>
        <v>0</v>
      </c>
      <c r="X95" s="972"/>
      <c r="Y95" s="972"/>
      <c r="Z95" s="972"/>
      <c r="AA95" s="972"/>
      <c r="AB95" s="993"/>
      <c r="AC95" s="973"/>
      <c r="AD95" s="974" t="e">
        <f t="shared" si="431"/>
        <v>#DIV/0!</v>
      </c>
      <c r="AE95" s="975">
        <v>23.45</v>
      </c>
      <c r="AF95" s="976" t="e">
        <f t="shared" si="432"/>
        <v>#DIV/0!</v>
      </c>
      <c r="AG95" s="1030"/>
      <c r="AH95" s="1007" t="e">
        <f t="shared" si="435"/>
        <v>#DIV/0!</v>
      </c>
      <c r="AI95" s="978" t="e">
        <f t="shared" si="433"/>
        <v>#DIV/0!</v>
      </c>
      <c r="AJ95" s="982">
        <f t="shared" si="434"/>
        <v>0</v>
      </c>
      <c r="AK95" s="1135"/>
      <c r="AL95" s="1085"/>
      <c r="AM95" s="1086"/>
    </row>
    <row r="96" spans="1:39">
      <c r="A96" s="966"/>
      <c r="B96" s="992"/>
      <c r="C96" s="992"/>
      <c r="D96" s="993"/>
      <c r="E96" s="1029"/>
      <c r="F96" s="970"/>
      <c r="G96" s="970"/>
      <c r="H96" s="970"/>
      <c r="I96" s="970"/>
      <c r="J96" s="971">
        <f t="shared" si="424"/>
        <v>0</v>
      </c>
      <c r="K96" s="970"/>
      <c r="L96" s="541">
        <f t="shared" si="425"/>
        <v>0</v>
      </c>
      <c r="M96" s="970"/>
      <c r="N96" s="970"/>
      <c r="O96" s="541">
        <f t="shared" si="426"/>
        <v>0</v>
      </c>
      <c r="P96" s="541">
        <f t="shared" si="427"/>
        <v>0</v>
      </c>
      <c r="Q96" s="970"/>
      <c r="R96" s="970"/>
      <c r="S96" s="971">
        <f t="shared" si="428"/>
        <v>0</v>
      </c>
      <c r="T96" s="542"/>
      <c r="U96" s="542"/>
      <c r="V96" s="541">
        <f t="shared" si="429"/>
        <v>0</v>
      </c>
      <c r="W96" s="543">
        <f t="shared" si="430"/>
        <v>0</v>
      </c>
      <c r="X96" s="972"/>
      <c r="Y96" s="972"/>
      <c r="Z96" s="972"/>
      <c r="AA96" s="972"/>
      <c r="AB96" s="993"/>
      <c r="AC96" s="973"/>
      <c r="AD96" s="974" t="e">
        <f t="shared" si="431"/>
        <v>#DIV/0!</v>
      </c>
      <c r="AE96" s="975">
        <v>23.45</v>
      </c>
      <c r="AF96" s="976" t="e">
        <f t="shared" si="432"/>
        <v>#DIV/0!</v>
      </c>
      <c r="AG96" s="1030"/>
      <c r="AH96" s="1007" t="e">
        <f t="shared" si="435"/>
        <v>#DIV/0!</v>
      </c>
      <c r="AI96" s="978" t="e">
        <f t="shared" si="433"/>
        <v>#DIV/0!</v>
      </c>
      <c r="AJ96" s="982">
        <f t="shared" si="434"/>
        <v>0</v>
      </c>
      <c r="AK96" s="1137"/>
      <c r="AL96" s="1089"/>
      <c r="AM96" s="1037"/>
    </row>
    <row r="97" spans="1:39">
      <c r="A97" s="966"/>
      <c r="B97" s="992"/>
      <c r="C97" s="992"/>
      <c r="D97" s="993"/>
      <c r="E97" s="1029"/>
      <c r="F97" s="970"/>
      <c r="G97" s="970"/>
      <c r="H97" s="970"/>
      <c r="I97" s="970"/>
      <c r="J97" s="971">
        <f t="shared" si="424"/>
        <v>0</v>
      </c>
      <c r="K97" s="970"/>
      <c r="L97" s="541">
        <f t="shared" si="425"/>
        <v>0</v>
      </c>
      <c r="M97" s="970"/>
      <c r="N97" s="970"/>
      <c r="O97" s="541">
        <f t="shared" si="426"/>
        <v>0</v>
      </c>
      <c r="P97" s="541">
        <f t="shared" si="427"/>
        <v>0</v>
      </c>
      <c r="Q97" s="970"/>
      <c r="R97" s="970"/>
      <c r="S97" s="971">
        <f t="shared" si="428"/>
        <v>0</v>
      </c>
      <c r="T97" s="542"/>
      <c r="U97" s="542"/>
      <c r="V97" s="541">
        <f t="shared" si="429"/>
        <v>0</v>
      </c>
      <c r="W97" s="543">
        <f t="shared" si="430"/>
        <v>0</v>
      </c>
      <c r="X97" s="972"/>
      <c r="Y97" s="972"/>
      <c r="Z97" s="972"/>
      <c r="AA97" s="972"/>
      <c r="AB97" s="993"/>
      <c r="AC97" s="973"/>
      <c r="AD97" s="974" t="e">
        <f t="shared" si="431"/>
        <v>#DIV/0!</v>
      </c>
      <c r="AE97" s="975">
        <v>23.45</v>
      </c>
      <c r="AF97" s="976" t="e">
        <f t="shared" si="432"/>
        <v>#DIV/0!</v>
      </c>
      <c r="AG97" s="1030"/>
      <c r="AH97" s="1007" t="e">
        <f t="shared" si="435"/>
        <v>#DIV/0!</v>
      </c>
      <c r="AI97" s="978" t="e">
        <f t="shared" si="433"/>
        <v>#DIV/0!</v>
      </c>
      <c r="AJ97" s="982">
        <f t="shared" si="434"/>
        <v>0</v>
      </c>
      <c r="AK97" s="1136"/>
      <c r="AL97" s="1084"/>
      <c r="AM97" s="960"/>
    </row>
    <row r="98" spans="1:39">
      <c r="A98" s="966"/>
      <c r="B98" s="992"/>
      <c r="C98" s="992"/>
      <c r="D98" s="993"/>
      <c r="E98" s="1029"/>
      <c r="F98" s="970"/>
      <c r="G98" s="970"/>
      <c r="H98" s="970"/>
      <c r="I98" s="970"/>
      <c r="J98" s="971">
        <f t="shared" si="424"/>
        <v>0</v>
      </c>
      <c r="K98" s="970"/>
      <c r="L98" s="541">
        <f t="shared" si="425"/>
        <v>0</v>
      </c>
      <c r="M98" s="970"/>
      <c r="N98" s="970"/>
      <c r="O98" s="541">
        <f t="shared" si="426"/>
        <v>0</v>
      </c>
      <c r="P98" s="541">
        <f t="shared" si="427"/>
        <v>0</v>
      </c>
      <c r="Q98" s="970"/>
      <c r="R98" s="970"/>
      <c r="S98" s="971">
        <f t="shared" si="428"/>
        <v>0</v>
      </c>
      <c r="T98" s="542"/>
      <c r="U98" s="542"/>
      <c r="V98" s="541">
        <f t="shared" si="429"/>
        <v>0</v>
      </c>
      <c r="W98" s="543">
        <f t="shared" si="430"/>
        <v>0</v>
      </c>
      <c r="X98" s="972"/>
      <c r="Y98" s="972"/>
      <c r="Z98" s="972"/>
      <c r="AA98" s="972"/>
      <c r="AB98" s="993"/>
      <c r="AC98" s="973"/>
      <c r="AD98" s="974" t="e">
        <f t="shared" si="431"/>
        <v>#DIV/0!</v>
      </c>
      <c r="AE98" s="975">
        <v>23.45</v>
      </c>
      <c r="AF98" s="976" t="e">
        <f t="shared" si="432"/>
        <v>#DIV/0!</v>
      </c>
      <c r="AG98" s="1030"/>
      <c r="AH98" s="1007" t="e">
        <f t="shared" si="435"/>
        <v>#DIV/0!</v>
      </c>
      <c r="AI98" s="978" t="e">
        <f t="shared" si="433"/>
        <v>#DIV/0!</v>
      </c>
      <c r="AJ98" s="982">
        <f t="shared" si="434"/>
        <v>0</v>
      </c>
      <c r="AK98" s="1136"/>
      <c r="AL98" s="1084"/>
      <c r="AM98" s="960"/>
    </row>
    <row r="99" spans="1:39">
      <c r="A99" s="966"/>
      <c r="B99" s="992"/>
      <c r="C99" s="992"/>
      <c r="D99" s="993"/>
      <c r="E99" s="1029"/>
      <c r="F99" s="970"/>
      <c r="G99" s="970"/>
      <c r="H99" s="970"/>
      <c r="I99" s="970"/>
      <c r="J99" s="971">
        <f t="shared" si="424"/>
        <v>0</v>
      </c>
      <c r="K99" s="970"/>
      <c r="L99" s="541">
        <f t="shared" si="425"/>
        <v>0</v>
      </c>
      <c r="M99" s="970"/>
      <c r="N99" s="970"/>
      <c r="O99" s="541">
        <f t="shared" si="426"/>
        <v>0</v>
      </c>
      <c r="P99" s="541">
        <f t="shared" si="427"/>
        <v>0</v>
      </c>
      <c r="Q99" s="970"/>
      <c r="R99" s="970"/>
      <c r="S99" s="971">
        <f t="shared" si="428"/>
        <v>0</v>
      </c>
      <c r="T99" s="542"/>
      <c r="U99" s="542"/>
      <c r="V99" s="541">
        <f t="shared" si="429"/>
        <v>0</v>
      </c>
      <c r="W99" s="543">
        <f t="shared" si="430"/>
        <v>0</v>
      </c>
      <c r="X99" s="972"/>
      <c r="Y99" s="972"/>
      <c r="Z99" s="972"/>
      <c r="AA99" s="972"/>
      <c r="AB99" s="993"/>
      <c r="AC99" s="973"/>
      <c r="AD99" s="974" t="e">
        <f t="shared" si="431"/>
        <v>#DIV/0!</v>
      </c>
      <c r="AE99" s="975">
        <v>23.45</v>
      </c>
      <c r="AF99" s="976" t="e">
        <f t="shared" si="432"/>
        <v>#DIV/0!</v>
      </c>
      <c r="AG99" s="1030"/>
      <c r="AH99" s="1007" t="e">
        <f t="shared" si="435"/>
        <v>#DIV/0!</v>
      </c>
      <c r="AI99" s="978" t="e">
        <f t="shared" si="433"/>
        <v>#DIV/0!</v>
      </c>
      <c r="AJ99" s="982">
        <f t="shared" si="434"/>
        <v>0</v>
      </c>
      <c r="AK99" s="1135"/>
      <c r="AL99" s="1085"/>
      <c r="AM99" s="1086"/>
    </row>
    <row r="100" spans="1:39">
      <c r="A100" s="966"/>
      <c r="B100" s="992"/>
      <c r="C100" s="992"/>
      <c r="D100" s="993"/>
      <c r="E100" s="1029"/>
      <c r="F100" s="970"/>
      <c r="G100" s="970"/>
      <c r="H100" s="970"/>
      <c r="I100" s="970"/>
      <c r="J100" s="971">
        <f t="shared" si="424"/>
        <v>0</v>
      </c>
      <c r="K100" s="970"/>
      <c r="L100" s="541">
        <f t="shared" si="425"/>
        <v>0</v>
      </c>
      <c r="M100" s="970"/>
      <c r="N100" s="970"/>
      <c r="O100" s="541">
        <f t="shared" si="426"/>
        <v>0</v>
      </c>
      <c r="P100" s="541">
        <f t="shared" si="427"/>
        <v>0</v>
      </c>
      <c r="Q100" s="970"/>
      <c r="R100" s="970"/>
      <c r="S100" s="971">
        <f t="shared" si="428"/>
        <v>0</v>
      </c>
      <c r="T100" s="542"/>
      <c r="U100" s="542"/>
      <c r="V100" s="541">
        <f t="shared" si="429"/>
        <v>0</v>
      </c>
      <c r="W100" s="543">
        <f t="shared" si="430"/>
        <v>0</v>
      </c>
      <c r="X100" s="972"/>
      <c r="Y100" s="972"/>
      <c r="Z100" s="972"/>
      <c r="AA100" s="972"/>
      <c r="AB100" s="993"/>
      <c r="AC100" s="973"/>
      <c r="AD100" s="974" t="e">
        <f t="shared" si="431"/>
        <v>#DIV/0!</v>
      </c>
      <c r="AE100" s="975">
        <v>23.45</v>
      </c>
      <c r="AF100" s="976" t="e">
        <f t="shared" si="432"/>
        <v>#DIV/0!</v>
      </c>
      <c r="AG100" s="1030"/>
      <c r="AH100" s="1007" t="e">
        <f t="shared" si="435"/>
        <v>#DIV/0!</v>
      </c>
      <c r="AI100" s="978" t="e">
        <f t="shared" si="433"/>
        <v>#DIV/0!</v>
      </c>
      <c r="AJ100" s="982">
        <f t="shared" si="434"/>
        <v>0</v>
      </c>
      <c r="AK100" s="1137"/>
      <c r="AL100" s="1089"/>
      <c r="AM100" s="1037"/>
    </row>
    <row r="101" spans="1:39">
      <c r="A101" s="966"/>
      <c r="B101" s="992"/>
      <c r="C101" s="992"/>
      <c r="D101" s="993"/>
      <c r="E101" s="1029"/>
      <c r="F101" s="970"/>
      <c r="G101" s="970"/>
      <c r="H101" s="970"/>
      <c r="I101" s="970"/>
      <c r="J101" s="971">
        <f t="shared" si="424"/>
        <v>0</v>
      </c>
      <c r="K101" s="970"/>
      <c r="L101" s="541">
        <f t="shared" si="425"/>
        <v>0</v>
      </c>
      <c r="M101" s="970"/>
      <c r="N101" s="970"/>
      <c r="O101" s="541">
        <f t="shared" si="426"/>
        <v>0</v>
      </c>
      <c r="P101" s="541">
        <f t="shared" si="427"/>
        <v>0</v>
      </c>
      <c r="Q101" s="970"/>
      <c r="R101" s="970"/>
      <c r="S101" s="971">
        <f t="shared" si="428"/>
        <v>0</v>
      </c>
      <c r="T101" s="542"/>
      <c r="U101" s="542"/>
      <c r="V101" s="541">
        <f t="shared" si="429"/>
        <v>0</v>
      </c>
      <c r="W101" s="543">
        <f t="shared" si="430"/>
        <v>0</v>
      </c>
      <c r="X101" s="972"/>
      <c r="Y101" s="972"/>
      <c r="Z101" s="972"/>
      <c r="AA101" s="972"/>
      <c r="AB101" s="993"/>
      <c r="AC101" s="973"/>
      <c r="AD101" s="974" t="e">
        <f t="shared" si="431"/>
        <v>#DIV/0!</v>
      </c>
      <c r="AE101" s="975">
        <v>23.45</v>
      </c>
      <c r="AF101" s="976" t="e">
        <f t="shared" si="432"/>
        <v>#DIV/0!</v>
      </c>
      <c r="AG101" s="1030"/>
      <c r="AH101" s="1007" t="e">
        <f t="shared" si="435"/>
        <v>#DIV/0!</v>
      </c>
      <c r="AI101" s="978" t="e">
        <f t="shared" si="433"/>
        <v>#DIV/0!</v>
      </c>
      <c r="AJ101" s="982">
        <f t="shared" si="434"/>
        <v>0</v>
      </c>
      <c r="AK101" s="1136"/>
      <c r="AL101" s="1084"/>
      <c r="AM101" s="960"/>
    </row>
    <row r="102" spans="1:39">
      <c r="A102" s="966"/>
      <c r="B102" s="992"/>
      <c r="C102" s="992"/>
      <c r="D102" s="993"/>
      <c r="E102" s="1029"/>
      <c r="F102" s="970"/>
      <c r="G102" s="970"/>
      <c r="H102" s="970"/>
      <c r="I102" s="970"/>
      <c r="J102" s="971">
        <f t="shared" si="424"/>
        <v>0</v>
      </c>
      <c r="K102" s="970"/>
      <c r="L102" s="541">
        <f t="shared" si="425"/>
        <v>0</v>
      </c>
      <c r="M102" s="970"/>
      <c r="N102" s="970"/>
      <c r="O102" s="541">
        <f t="shared" si="426"/>
        <v>0</v>
      </c>
      <c r="P102" s="541">
        <f t="shared" si="427"/>
        <v>0</v>
      </c>
      <c r="Q102" s="970"/>
      <c r="R102" s="970"/>
      <c r="S102" s="971">
        <f t="shared" si="428"/>
        <v>0</v>
      </c>
      <c r="T102" s="542"/>
      <c r="U102" s="542"/>
      <c r="V102" s="541">
        <f t="shared" si="429"/>
        <v>0</v>
      </c>
      <c r="W102" s="543">
        <f t="shared" si="430"/>
        <v>0</v>
      </c>
      <c r="X102" s="972"/>
      <c r="Y102" s="972"/>
      <c r="Z102" s="972"/>
      <c r="AA102" s="972"/>
      <c r="AB102" s="993"/>
      <c r="AC102" s="973"/>
      <c r="AD102" s="974" t="e">
        <f t="shared" si="431"/>
        <v>#DIV/0!</v>
      </c>
      <c r="AE102" s="975">
        <v>23.45</v>
      </c>
      <c r="AF102" s="976" t="e">
        <f t="shared" si="432"/>
        <v>#DIV/0!</v>
      </c>
      <c r="AG102" s="1030"/>
      <c r="AH102" s="1007" t="e">
        <f t="shared" si="435"/>
        <v>#DIV/0!</v>
      </c>
      <c r="AI102" s="978" t="e">
        <f t="shared" si="433"/>
        <v>#DIV/0!</v>
      </c>
      <c r="AJ102" s="982">
        <f t="shared" si="434"/>
        <v>0</v>
      </c>
      <c r="AK102" s="1136"/>
      <c r="AL102" s="1084"/>
      <c r="AM102" s="960"/>
    </row>
    <row r="103" spans="1:39">
      <c r="A103" s="999"/>
      <c r="B103" s="164"/>
      <c r="C103" s="164"/>
      <c r="D103" s="162"/>
      <c r="E103" s="1029"/>
      <c r="F103" s="1000"/>
      <c r="G103" s="1000"/>
      <c r="H103" s="1000"/>
      <c r="I103" s="1000"/>
      <c r="J103" s="971">
        <f t="shared" si="424"/>
        <v>0</v>
      </c>
      <c r="K103" s="1000"/>
      <c r="L103" s="541">
        <f t="shared" si="425"/>
        <v>0</v>
      </c>
      <c r="M103" s="1000"/>
      <c r="N103" s="1000"/>
      <c r="O103" s="541">
        <f t="shared" si="426"/>
        <v>0</v>
      </c>
      <c r="P103" s="541">
        <f t="shared" si="427"/>
        <v>0</v>
      </c>
      <c r="Q103" s="1000"/>
      <c r="R103" s="1000"/>
      <c r="S103" s="971">
        <f t="shared" si="428"/>
        <v>0</v>
      </c>
      <c r="T103" s="542"/>
      <c r="U103" s="542"/>
      <c r="V103" s="541">
        <f t="shared" si="429"/>
        <v>0</v>
      </c>
      <c r="W103" s="543">
        <f t="shared" si="430"/>
        <v>0</v>
      </c>
      <c r="X103" s="972"/>
      <c r="Y103" s="972"/>
      <c r="Z103" s="972"/>
      <c r="AA103" s="972"/>
      <c r="AB103" s="162"/>
      <c r="AC103" s="973"/>
      <c r="AD103" s="974" t="e">
        <f t="shared" si="431"/>
        <v>#DIV/0!</v>
      </c>
      <c r="AE103" s="975">
        <v>23.45</v>
      </c>
      <c r="AF103" s="976" t="e">
        <f t="shared" si="432"/>
        <v>#DIV/0!</v>
      </c>
      <c r="AG103" s="1030"/>
      <c r="AH103" s="1007" t="e">
        <f t="shared" si="435"/>
        <v>#DIV/0!</v>
      </c>
      <c r="AI103" s="978" t="e">
        <f t="shared" si="433"/>
        <v>#DIV/0!</v>
      </c>
      <c r="AJ103" s="982">
        <f t="shared" si="434"/>
        <v>0</v>
      </c>
      <c r="AK103" s="1135"/>
      <c r="AL103" s="1085"/>
      <c r="AM103" s="1086"/>
    </row>
    <row r="104" spans="1:39">
      <c r="A104" s="999"/>
      <c r="B104" s="164"/>
      <c r="C104" s="164"/>
      <c r="D104" s="162"/>
      <c r="E104" s="1029"/>
      <c r="F104" s="1000"/>
      <c r="G104" s="1000"/>
      <c r="H104" s="1000"/>
      <c r="I104" s="1000"/>
      <c r="J104" s="971">
        <f t="shared" si="424"/>
        <v>0</v>
      </c>
      <c r="K104" s="1000"/>
      <c r="L104" s="541">
        <f t="shared" si="425"/>
        <v>0</v>
      </c>
      <c r="M104" s="1000"/>
      <c r="N104" s="1000"/>
      <c r="O104" s="541">
        <f t="shared" si="426"/>
        <v>0</v>
      </c>
      <c r="P104" s="541">
        <f t="shared" si="427"/>
        <v>0</v>
      </c>
      <c r="Q104" s="1000"/>
      <c r="R104" s="1000"/>
      <c r="S104" s="971">
        <f t="shared" si="428"/>
        <v>0</v>
      </c>
      <c r="T104" s="542"/>
      <c r="U104" s="542"/>
      <c r="V104" s="541">
        <f t="shared" si="429"/>
        <v>0</v>
      </c>
      <c r="W104" s="543">
        <f t="shared" si="430"/>
        <v>0</v>
      </c>
      <c r="X104" s="972"/>
      <c r="Y104" s="972"/>
      <c r="Z104" s="972"/>
      <c r="AA104" s="972"/>
      <c r="AB104" s="162"/>
      <c r="AC104" s="973"/>
      <c r="AD104" s="974" t="e">
        <f t="shared" si="431"/>
        <v>#DIV/0!</v>
      </c>
      <c r="AE104" s="975">
        <v>23.45</v>
      </c>
      <c r="AF104" s="976" t="e">
        <f t="shared" si="432"/>
        <v>#DIV/0!</v>
      </c>
      <c r="AG104" s="1030"/>
      <c r="AH104" s="1007" t="e">
        <f t="shared" si="435"/>
        <v>#DIV/0!</v>
      </c>
      <c r="AI104" s="978" t="e">
        <f t="shared" si="433"/>
        <v>#DIV/0!</v>
      </c>
      <c r="AJ104" s="982">
        <f t="shared" si="434"/>
        <v>0</v>
      </c>
      <c r="AK104" s="1137"/>
      <c r="AL104" s="1091"/>
      <c r="AM104" s="1037"/>
    </row>
    <row r="105" spans="1:39">
      <c r="A105" s="999"/>
      <c r="B105" s="164"/>
      <c r="C105" s="164"/>
      <c r="D105" s="162"/>
      <c r="E105" s="1029"/>
      <c r="F105" s="1000"/>
      <c r="G105" s="1000"/>
      <c r="H105" s="1000"/>
      <c r="I105" s="1000"/>
      <c r="J105" s="971">
        <f t="shared" si="424"/>
        <v>0</v>
      </c>
      <c r="K105" s="1000"/>
      <c r="L105" s="541">
        <f t="shared" si="425"/>
        <v>0</v>
      </c>
      <c r="M105" s="1000"/>
      <c r="N105" s="1000"/>
      <c r="O105" s="541">
        <f t="shared" si="426"/>
        <v>0</v>
      </c>
      <c r="P105" s="541">
        <f t="shared" si="427"/>
        <v>0</v>
      </c>
      <c r="Q105" s="1000"/>
      <c r="R105" s="1000"/>
      <c r="S105" s="971">
        <f t="shared" si="428"/>
        <v>0</v>
      </c>
      <c r="T105" s="542"/>
      <c r="U105" s="542"/>
      <c r="V105" s="541">
        <f t="shared" si="429"/>
        <v>0</v>
      </c>
      <c r="W105" s="543">
        <f t="shared" si="430"/>
        <v>0</v>
      </c>
      <c r="X105" s="972"/>
      <c r="Y105" s="972"/>
      <c r="Z105" s="972"/>
      <c r="AA105" s="972"/>
      <c r="AB105" s="162"/>
      <c r="AC105" s="973"/>
      <c r="AD105" s="974" t="e">
        <f t="shared" si="431"/>
        <v>#DIV/0!</v>
      </c>
      <c r="AE105" s="975">
        <v>23.45</v>
      </c>
      <c r="AF105" s="976" t="e">
        <f t="shared" si="432"/>
        <v>#DIV/0!</v>
      </c>
      <c r="AG105" s="1030"/>
      <c r="AH105" s="1007" t="e">
        <f t="shared" si="435"/>
        <v>#DIV/0!</v>
      </c>
      <c r="AI105" s="978" t="e">
        <f t="shared" si="433"/>
        <v>#DIV/0!</v>
      </c>
      <c r="AJ105" s="982">
        <f t="shared" si="434"/>
        <v>0</v>
      </c>
      <c r="AK105" s="1136"/>
      <c r="AL105" s="1084"/>
      <c r="AM105" s="960"/>
    </row>
    <row r="106" spans="1:39">
      <c r="A106" s="999"/>
      <c r="B106" s="164"/>
      <c r="C106" s="164"/>
      <c r="D106" s="162"/>
      <c r="E106" s="1029"/>
      <c r="F106" s="1000"/>
      <c r="G106" s="1000"/>
      <c r="H106" s="1000"/>
      <c r="I106" s="1000"/>
      <c r="J106" s="971">
        <f t="shared" si="424"/>
        <v>0</v>
      </c>
      <c r="K106" s="1000"/>
      <c r="L106" s="541">
        <f t="shared" si="425"/>
        <v>0</v>
      </c>
      <c r="M106" s="1000"/>
      <c r="N106" s="1000"/>
      <c r="O106" s="541">
        <f t="shared" si="426"/>
        <v>0</v>
      </c>
      <c r="P106" s="541">
        <f t="shared" si="427"/>
        <v>0</v>
      </c>
      <c r="Q106" s="1000"/>
      <c r="R106" s="1000"/>
      <c r="S106" s="971">
        <f t="shared" si="428"/>
        <v>0</v>
      </c>
      <c r="T106" s="542"/>
      <c r="U106" s="542"/>
      <c r="V106" s="541">
        <f t="shared" si="429"/>
        <v>0</v>
      </c>
      <c r="W106" s="543">
        <f t="shared" si="430"/>
        <v>0</v>
      </c>
      <c r="X106" s="972"/>
      <c r="Y106" s="972"/>
      <c r="Z106" s="972"/>
      <c r="AA106" s="972"/>
      <c r="AB106" s="162"/>
      <c r="AC106" s="973"/>
      <c r="AD106" s="974" t="e">
        <f t="shared" si="431"/>
        <v>#DIV/0!</v>
      </c>
      <c r="AE106" s="975">
        <v>24.45</v>
      </c>
      <c r="AF106" s="976" t="e">
        <f t="shared" si="432"/>
        <v>#DIV/0!</v>
      </c>
      <c r="AG106" s="1030"/>
      <c r="AH106" s="1007" t="e">
        <f t="shared" si="435"/>
        <v>#DIV/0!</v>
      </c>
      <c r="AI106" s="978" t="e">
        <f t="shared" si="433"/>
        <v>#DIV/0!</v>
      </c>
      <c r="AJ106" s="982">
        <f t="shared" si="434"/>
        <v>0</v>
      </c>
      <c r="AK106" s="1139"/>
      <c r="AL106" s="1140"/>
    </row>
    <row r="107" spans="1:39">
      <c r="A107" s="999"/>
      <c r="B107" s="164"/>
      <c r="C107" s="164"/>
      <c r="D107" s="162"/>
      <c r="E107" s="1029"/>
      <c r="F107" s="1000"/>
      <c r="G107" s="1000"/>
      <c r="H107" s="1000"/>
      <c r="I107" s="1000"/>
      <c r="J107" s="971">
        <f t="shared" si="424"/>
        <v>0</v>
      </c>
      <c r="K107" s="1000"/>
      <c r="L107" s="541">
        <f t="shared" si="425"/>
        <v>0</v>
      </c>
      <c r="M107" s="1000"/>
      <c r="N107" s="1000"/>
      <c r="O107" s="541">
        <f t="shared" si="426"/>
        <v>0</v>
      </c>
      <c r="P107" s="541">
        <f t="shared" si="427"/>
        <v>0</v>
      </c>
      <c r="Q107" s="1000"/>
      <c r="R107" s="1000"/>
      <c r="S107" s="971">
        <f t="shared" si="428"/>
        <v>0</v>
      </c>
      <c r="T107" s="542"/>
      <c r="U107" s="542"/>
      <c r="V107" s="541">
        <f t="shared" si="429"/>
        <v>0</v>
      </c>
      <c r="W107" s="543">
        <f t="shared" si="430"/>
        <v>0</v>
      </c>
      <c r="X107" s="972"/>
      <c r="Y107" s="972"/>
      <c r="Z107" s="972"/>
      <c r="AA107" s="972"/>
      <c r="AB107" s="162"/>
      <c r="AC107" s="973"/>
      <c r="AD107" s="974" t="e">
        <f t="shared" si="431"/>
        <v>#DIV/0!</v>
      </c>
      <c r="AE107" s="975">
        <v>24.45</v>
      </c>
      <c r="AF107" s="976" t="e">
        <f t="shared" si="432"/>
        <v>#DIV/0!</v>
      </c>
      <c r="AG107" s="1030"/>
      <c r="AH107" s="1007" t="e">
        <f t="shared" si="435"/>
        <v>#DIV/0!</v>
      </c>
      <c r="AI107" s="978" t="e">
        <f t="shared" si="433"/>
        <v>#DIV/0!</v>
      </c>
      <c r="AJ107" s="982">
        <f t="shared" si="434"/>
        <v>0</v>
      </c>
      <c r="AK107" s="1135"/>
      <c r="AL107" s="1085"/>
      <c r="AM107" s="1086"/>
    </row>
    <row r="108" spans="1:39">
      <c r="A108" s="999"/>
      <c r="B108" s="164"/>
      <c r="C108" s="164"/>
      <c r="D108" s="162"/>
      <c r="E108" s="1029"/>
      <c r="F108" s="1000"/>
      <c r="G108" s="1000"/>
      <c r="H108" s="1000"/>
      <c r="I108" s="1000"/>
      <c r="J108" s="971">
        <f t="shared" si="424"/>
        <v>0</v>
      </c>
      <c r="K108" s="1000"/>
      <c r="L108" s="541">
        <f t="shared" si="425"/>
        <v>0</v>
      </c>
      <c r="M108" s="1000"/>
      <c r="N108" s="1000"/>
      <c r="O108" s="541">
        <f t="shared" si="426"/>
        <v>0</v>
      </c>
      <c r="P108" s="541">
        <f t="shared" si="427"/>
        <v>0</v>
      </c>
      <c r="Q108" s="1000"/>
      <c r="R108" s="1000"/>
      <c r="S108" s="971">
        <f t="shared" si="428"/>
        <v>0</v>
      </c>
      <c r="T108" s="542"/>
      <c r="U108" s="542"/>
      <c r="V108" s="541">
        <f t="shared" si="429"/>
        <v>0</v>
      </c>
      <c r="W108" s="543">
        <f t="shared" si="430"/>
        <v>0</v>
      </c>
      <c r="X108" s="972"/>
      <c r="Y108" s="972"/>
      <c r="Z108" s="972"/>
      <c r="AA108" s="972"/>
      <c r="AB108" s="162"/>
      <c r="AC108" s="973"/>
      <c r="AD108" s="974" t="e">
        <f t="shared" si="431"/>
        <v>#DIV/0!</v>
      </c>
      <c r="AE108" s="975">
        <v>24.45</v>
      </c>
      <c r="AF108" s="976" t="e">
        <f t="shared" si="432"/>
        <v>#DIV/0!</v>
      </c>
      <c r="AG108" s="1030"/>
      <c r="AH108" s="1007" t="e">
        <f t="shared" si="435"/>
        <v>#DIV/0!</v>
      </c>
      <c r="AI108" s="978" t="e">
        <f t="shared" si="433"/>
        <v>#DIV/0!</v>
      </c>
      <c r="AJ108" s="982">
        <f t="shared" si="434"/>
        <v>0</v>
      </c>
      <c r="AK108" s="1137"/>
      <c r="AL108" s="1091"/>
      <c r="AM108" s="1037"/>
    </row>
    <row r="109" spans="1:39">
      <c r="A109" s="999"/>
      <c r="B109" s="164"/>
      <c r="C109" s="164"/>
      <c r="D109" s="162"/>
      <c r="E109" s="1029"/>
      <c r="F109" s="1000"/>
      <c r="G109" s="1000"/>
      <c r="H109" s="1000"/>
      <c r="I109" s="1000"/>
      <c r="J109" s="971">
        <f t="shared" si="424"/>
        <v>0</v>
      </c>
      <c r="K109" s="1000"/>
      <c r="L109" s="541">
        <f t="shared" si="425"/>
        <v>0</v>
      </c>
      <c r="M109" s="1000"/>
      <c r="N109" s="1000"/>
      <c r="O109" s="541">
        <f t="shared" si="426"/>
        <v>0</v>
      </c>
      <c r="P109" s="541">
        <f t="shared" si="427"/>
        <v>0</v>
      </c>
      <c r="Q109" s="1000"/>
      <c r="R109" s="1000"/>
      <c r="S109" s="971">
        <f t="shared" si="428"/>
        <v>0</v>
      </c>
      <c r="T109" s="542"/>
      <c r="U109" s="542"/>
      <c r="V109" s="541">
        <f t="shared" si="429"/>
        <v>0</v>
      </c>
      <c r="W109" s="543">
        <f t="shared" si="430"/>
        <v>0</v>
      </c>
      <c r="X109" s="972"/>
      <c r="Y109" s="972"/>
      <c r="Z109" s="972"/>
      <c r="AA109" s="972"/>
      <c r="AB109" s="162"/>
      <c r="AC109" s="973"/>
      <c r="AD109" s="974" t="e">
        <f t="shared" si="431"/>
        <v>#DIV/0!</v>
      </c>
      <c r="AE109" s="975">
        <v>24.45</v>
      </c>
      <c r="AF109" s="976" t="e">
        <f t="shared" si="432"/>
        <v>#DIV/0!</v>
      </c>
      <c r="AG109" s="1030"/>
      <c r="AH109" s="1007" t="e">
        <f t="shared" si="435"/>
        <v>#DIV/0!</v>
      </c>
      <c r="AI109" s="978" t="e">
        <f t="shared" si="433"/>
        <v>#DIV/0!</v>
      </c>
      <c r="AJ109" s="982">
        <f t="shared" si="434"/>
        <v>0</v>
      </c>
      <c r="AK109" s="1136"/>
      <c r="AL109" s="1084"/>
      <c r="AM109" s="1090"/>
    </row>
    <row r="110" spans="1:39">
      <c r="A110" s="999"/>
      <c r="B110" s="164"/>
      <c r="C110" s="164"/>
      <c r="D110" s="162"/>
      <c r="E110" s="1029"/>
      <c r="F110" s="1000"/>
      <c r="G110" s="1000"/>
      <c r="H110" s="1000"/>
      <c r="I110" s="1000"/>
      <c r="J110" s="971">
        <f t="shared" si="424"/>
        <v>0</v>
      </c>
      <c r="K110" s="1000"/>
      <c r="L110" s="541">
        <f t="shared" si="425"/>
        <v>0</v>
      </c>
      <c r="M110" s="1000"/>
      <c r="N110" s="1000"/>
      <c r="O110" s="541">
        <f t="shared" si="426"/>
        <v>0</v>
      </c>
      <c r="P110" s="541">
        <f t="shared" si="427"/>
        <v>0</v>
      </c>
      <c r="Q110" s="1000"/>
      <c r="R110" s="1000"/>
      <c r="S110" s="971">
        <f t="shared" si="428"/>
        <v>0</v>
      </c>
      <c r="T110" s="542"/>
      <c r="U110" s="542"/>
      <c r="V110" s="541">
        <f t="shared" si="429"/>
        <v>0</v>
      </c>
      <c r="W110" s="543">
        <f t="shared" si="430"/>
        <v>0</v>
      </c>
      <c r="X110" s="972"/>
      <c r="Y110" s="972"/>
      <c r="Z110" s="972"/>
      <c r="AA110" s="972"/>
      <c r="AB110" s="162"/>
      <c r="AC110" s="973"/>
      <c r="AD110" s="974" t="e">
        <f t="shared" si="431"/>
        <v>#DIV/0!</v>
      </c>
      <c r="AE110" s="975">
        <v>24.45</v>
      </c>
      <c r="AF110" s="976" t="e">
        <f t="shared" si="432"/>
        <v>#DIV/0!</v>
      </c>
      <c r="AG110" s="1030"/>
      <c r="AH110" s="1007" t="e">
        <f t="shared" si="435"/>
        <v>#DIV/0!</v>
      </c>
      <c r="AI110" s="978" t="e">
        <f t="shared" si="433"/>
        <v>#DIV/0!</v>
      </c>
      <c r="AJ110" s="982">
        <f t="shared" si="434"/>
        <v>0</v>
      </c>
      <c r="AK110" s="1135"/>
      <c r="AL110" s="1085"/>
      <c r="AM110" s="1086"/>
    </row>
    <row r="111" spans="1:39">
      <c r="A111" s="999"/>
      <c r="B111" s="164"/>
      <c r="C111" s="164"/>
      <c r="D111" s="162"/>
      <c r="E111" s="1029"/>
      <c r="F111" s="1000"/>
      <c r="G111" s="1000"/>
      <c r="H111" s="1000"/>
      <c r="I111" s="1000"/>
      <c r="J111" s="971">
        <f t="shared" si="424"/>
        <v>0</v>
      </c>
      <c r="K111" s="1000"/>
      <c r="L111" s="541">
        <f t="shared" si="425"/>
        <v>0</v>
      </c>
      <c r="M111" s="1000"/>
      <c r="N111" s="1000"/>
      <c r="O111" s="541">
        <f t="shared" si="426"/>
        <v>0</v>
      </c>
      <c r="P111" s="541">
        <f t="shared" si="427"/>
        <v>0</v>
      </c>
      <c r="Q111" s="1000"/>
      <c r="R111" s="1000"/>
      <c r="S111" s="971">
        <f t="shared" si="428"/>
        <v>0</v>
      </c>
      <c r="T111" s="542"/>
      <c r="U111" s="542"/>
      <c r="V111" s="541">
        <f t="shared" si="429"/>
        <v>0</v>
      </c>
      <c r="W111" s="543">
        <f t="shared" si="430"/>
        <v>0</v>
      </c>
      <c r="X111" s="972"/>
      <c r="Y111" s="972"/>
      <c r="Z111" s="972"/>
      <c r="AA111" s="972"/>
      <c r="AB111" s="162"/>
      <c r="AC111" s="973"/>
      <c r="AD111" s="974" t="e">
        <f t="shared" si="431"/>
        <v>#DIV/0!</v>
      </c>
      <c r="AE111" s="975">
        <v>24.45</v>
      </c>
      <c r="AF111" s="976" t="e">
        <f t="shared" si="432"/>
        <v>#DIV/0!</v>
      </c>
      <c r="AG111" s="1030"/>
      <c r="AH111" s="1007" t="e">
        <f t="shared" si="435"/>
        <v>#DIV/0!</v>
      </c>
      <c r="AI111" s="978" t="e">
        <f t="shared" si="433"/>
        <v>#DIV/0!</v>
      </c>
      <c r="AJ111" s="982">
        <f t="shared" si="434"/>
        <v>0</v>
      </c>
      <c r="AK111" s="1137"/>
      <c r="AL111" s="1091"/>
      <c r="AM111" s="1037"/>
    </row>
    <row r="112" spans="1:39">
      <c r="A112" s="999"/>
      <c r="B112" s="164"/>
      <c r="C112" s="164"/>
      <c r="D112" s="162"/>
      <c r="E112" s="1029"/>
      <c r="F112" s="1000"/>
      <c r="G112" s="1000"/>
      <c r="H112" s="1000"/>
      <c r="I112" s="1000"/>
      <c r="J112" s="971">
        <f t="shared" si="424"/>
        <v>0</v>
      </c>
      <c r="K112" s="1000"/>
      <c r="L112" s="541">
        <f t="shared" si="425"/>
        <v>0</v>
      </c>
      <c r="M112" s="1000"/>
      <c r="N112" s="1000"/>
      <c r="O112" s="541">
        <f t="shared" si="426"/>
        <v>0</v>
      </c>
      <c r="P112" s="541">
        <f t="shared" si="427"/>
        <v>0</v>
      </c>
      <c r="Q112" s="1000"/>
      <c r="R112" s="1000"/>
      <c r="S112" s="971">
        <f t="shared" si="428"/>
        <v>0</v>
      </c>
      <c r="T112" s="542"/>
      <c r="U112" s="542"/>
      <c r="V112" s="541">
        <f t="shared" si="429"/>
        <v>0</v>
      </c>
      <c r="W112" s="543">
        <f t="shared" si="430"/>
        <v>0</v>
      </c>
      <c r="X112" s="972"/>
      <c r="Y112" s="972"/>
      <c r="Z112" s="972"/>
      <c r="AA112" s="972"/>
      <c r="AB112" s="162"/>
      <c r="AC112" s="973"/>
      <c r="AD112" s="974" t="e">
        <f t="shared" si="431"/>
        <v>#DIV/0!</v>
      </c>
      <c r="AE112" s="975">
        <v>24.45</v>
      </c>
      <c r="AF112" s="976" t="e">
        <f t="shared" si="432"/>
        <v>#DIV/0!</v>
      </c>
      <c r="AG112" s="1030"/>
      <c r="AH112" s="1007" t="e">
        <f t="shared" si="435"/>
        <v>#DIV/0!</v>
      </c>
      <c r="AI112" s="978" t="e">
        <f t="shared" si="433"/>
        <v>#DIV/0!</v>
      </c>
      <c r="AJ112" s="982">
        <f t="shared" si="434"/>
        <v>0</v>
      </c>
      <c r="AK112" s="1135"/>
      <c r="AL112" s="1085"/>
      <c r="AM112" s="1092"/>
    </row>
    <row r="113" spans="1:39">
      <c r="A113" s="999"/>
      <c r="B113" s="164"/>
      <c r="C113" s="164"/>
      <c r="D113" s="162"/>
      <c r="E113" s="1029"/>
      <c r="F113" s="1000"/>
      <c r="G113" s="1000"/>
      <c r="H113" s="1000"/>
      <c r="I113" s="1000"/>
      <c r="J113" s="971">
        <f t="shared" si="424"/>
        <v>0</v>
      </c>
      <c r="K113" s="1000"/>
      <c r="L113" s="541">
        <f t="shared" si="425"/>
        <v>0</v>
      </c>
      <c r="M113" s="1000"/>
      <c r="N113" s="1000"/>
      <c r="O113" s="541">
        <f t="shared" si="426"/>
        <v>0</v>
      </c>
      <c r="P113" s="541">
        <f t="shared" si="427"/>
        <v>0</v>
      </c>
      <c r="Q113" s="1000"/>
      <c r="R113" s="1000"/>
      <c r="S113" s="971">
        <f t="shared" si="428"/>
        <v>0</v>
      </c>
      <c r="T113" s="542"/>
      <c r="U113" s="542"/>
      <c r="V113" s="541">
        <f t="shared" si="429"/>
        <v>0</v>
      </c>
      <c r="W113" s="543">
        <f t="shared" si="430"/>
        <v>0</v>
      </c>
      <c r="X113" s="972"/>
      <c r="Y113" s="972"/>
      <c r="Z113" s="972"/>
      <c r="AA113" s="972"/>
      <c r="AB113" s="162"/>
      <c r="AC113" s="973"/>
      <c r="AD113" s="974" t="e">
        <f t="shared" si="431"/>
        <v>#DIV/0!</v>
      </c>
      <c r="AE113" s="975">
        <v>24.45</v>
      </c>
      <c r="AF113" s="976" t="e">
        <f t="shared" si="432"/>
        <v>#DIV/0!</v>
      </c>
      <c r="AG113" s="1030"/>
      <c r="AH113" s="1007" t="e">
        <f t="shared" si="435"/>
        <v>#DIV/0!</v>
      </c>
      <c r="AI113" s="978" t="e">
        <f t="shared" si="433"/>
        <v>#DIV/0!</v>
      </c>
      <c r="AJ113" s="982">
        <f t="shared" si="434"/>
        <v>0</v>
      </c>
      <c r="AK113" s="1137"/>
      <c r="AL113" s="1091"/>
      <c r="AM113" s="1093"/>
    </row>
    <row r="114" spans="1:39">
      <c r="A114" s="999"/>
      <c r="B114" s="164"/>
      <c r="C114" s="164"/>
      <c r="D114" s="162"/>
      <c r="E114" s="1029"/>
      <c r="F114" s="1000"/>
      <c r="G114" s="1000"/>
      <c r="H114" s="1000"/>
      <c r="I114" s="1000"/>
      <c r="J114" s="971">
        <f t="shared" si="424"/>
        <v>0</v>
      </c>
      <c r="K114" s="1000"/>
      <c r="L114" s="541">
        <f t="shared" si="425"/>
        <v>0</v>
      </c>
      <c r="M114" s="1000"/>
      <c r="N114" s="1000"/>
      <c r="O114" s="541">
        <f t="shared" si="426"/>
        <v>0</v>
      </c>
      <c r="P114" s="541">
        <f t="shared" si="427"/>
        <v>0</v>
      </c>
      <c r="Q114" s="1000"/>
      <c r="R114" s="1000"/>
      <c r="S114" s="971">
        <f t="shared" si="428"/>
        <v>0</v>
      </c>
      <c r="T114" s="542"/>
      <c r="U114" s="542"/>
      <c r="V114" s="541">
        <f t="shared" si="429"/>
        <v>0</v>
      </c>
      <c r="W114" s="543">
        <f t="shared" si="430"/>
        <v>0</v>
      </c>
      <c r="X114" s="972"/>
      <c r="Y114" s="972"/>
      <c r="Z114" s="972"/>
      <c r="AA114" s="972"/>
      <c r="AB114" s="162"/>
      <c r="AC114" s="973"/>
      <c r="AD114" s="974" t="e">
        <f t="shared" si="431"/>
        <v>#DIV/0!</v>
      </c>
      <c r="AE114" s="975">
        <v>24.45</v>
      </c>
      <c r="AF114" s="976" t="e">
        <f t="shared" si="432"/>
        <v>#DIV/0!</v>
      </c>
      <c r="AG114" s="1030"/>
      <c r="AH114" s="1007" t="e">
        <f t="shared" si="435"/>
        <v>#DIV/0!</v>
      </c>
      <c r="AI114" s="978" t="e">
        <f t="shared" si="433"/>
        <v>#DIV/0!</v>
      </c>
      <c r="AJ114" s="982">
        <f t="shared" si="434"/>
        <v>0</v>
      </c>
      <c r="AK114" s="1135"/>
      <c r="AL114" s="1085"/>
      <c r="AM114" s="1086"/>
    </row>
    <row r="115" spans="1:39">
      <c r="A115" s="999"/>
      <c r="B115" s="164"/>
      <c r="C115" s="164"/>
      <c r="D115" s="162"/>
      <c r="E115" s="1029"/>
      <c r="F115" s="1000"/>
      <c r="G115" s="1000"/>
      <c r="H115" s="1000"/>
      <c r="I115" s="1000"/>
      <c r="J115" s="971">
        <f t="shared" si="424"/>
        <v>0</v>
      </c>
      <c r="K115" s="1000"/>
      <c r="L115" s="541">
        <f t="shared" si="425"/>
        <v>0</v>
      </c>
      <c r="M115" s="1000"/>
      <c r="N115" s="1000"/>
      <c r="O115" s="541">
        <f t="shared" si="426"/>
        <v>0</v>
      </c>
      <c r="P115" s="541">
        <f t="shared" si="427"/>
        <v>0</v>
      </c>
      <c r="Q115" s="1000"/>
      <c r="R115" s="1000"/>
      <c r="S115" s="971">
        <f t="shared" si="428"/>
        <v>0</v>
      </c>
      <c r="T115" s="542"/>
      <c r="U115" s="542"/>
      <c r="V115" s="541">
        <f t="shared" si="429"/>
        <v>0</v>
      </c>
      <c r="W115" s="543">
        <f t="shared" si="430"/>
        <v>0</v>
      </c>
      <c r="X115" s="972"/>
      <c r="Y115" s="972"/>
      <c r="Z115" s="972"/>
      <c r="AA115" s="972"/>
      <c r="AB115" s="162"/>
      <c r="AC115" s="973"/>
      <c r="AD115" s="974" t="e">
        <f t="shared" si="431"/>
        <v>#DIV/0!</v>
      </c>
      <c r="AE115" s="975">
        <v>24.45</v>
      </c>
      <c r="AF115" s="976" t="e">
        <f t="shared" si="432"/>
        <v>#DIV/0!</v>
      </c>
      <c r="AG115" s="1030"/>
      <c r="AH115" s="1007" t="e">
        <f t="shared" si="435"/>
        <v>#DIV/0!</v>
      </c>
      <c r="AI115" s="978" t="e">
        <f t="shared" si="433"/>
        <v>#DIV/0!</v>
      </c>
      <c r="AJ115" s="982">
        <f t="shared" si="434"/>
        <v>0</v>
      </c>
      <c r="AK115" s="1137"/>
      <c r="AL115" s="1091"/>
      <c r="AM115" s="1037"/>
    </row>
    <row r="116" spans="1:39">
      <c r="A116" s="999"/>
      <c r="B116" s="164"/>
      <c r="C116" s="164" t="s">
        <v>647</v>
      </c>
      <c r="D116" s="162"/>
      <c r="E116" s="1029"/>
      <c r="F116" s="1000"/>
      <c r="G116" s="1000"/>
      <c r="H116" s="1000"/>
      <c r="I116" s="1000"/>
      <c r="J116" s="971">
        <f t="shared" si="424"/>
        <v>0</v>
      </c>
      <c r="K116" s="1000"/>
      <c r="L116" s="541">
        <f t="shared" si="425"/>
        <v>0</v>
      </c>
      <c r="M116" s="1000"/>
      <c r="N116" s="1000"/>
      <c r="O116" s="541">
        <f t="shared" si="426"/>
        <v>0</v>
      </c>
      <c r="P116" s="541">
        <f t="shared" si="427"/>
        <v>0</v>
      </c>
      <c r="Q116" s="1000"/>
      <c r="R116" s="1000"/>
      <c r="S116" s="971">
        <f t="shared" si="428"/>
        <v>0</v>
      </c>
      <c r="T116" s="542"/>
      <c r="U116" s="542"/>
      <c r="V116" s="541">
        <f t="shared" si="429"/>
        <v>0</v>
      </c>
      <c r="W116" s="543">
        <f t="shared" si="430"/>
        <v>0</v>
      </c>
      <c r="X116" s="972"/>
      <c r="Y116" s="972"/>
      <c r="Z116" s="972"/>
      <c r="AA116" s="972"/>
      <c r="AB116" s="162"/>
      <c r="AC116" s="973"/>
      <c r="AD116" s="974" t="e">
        <f t="shared" si="431"/>
        <v>#DIV/0!</v>
      </c>
      <c r="AE116" s="975">
        <v>24.45</v>
      </c>
      <c r="AF116" s="976" t="e">
        <f t="shared" si="432"/>
        <v>#DIV/0!</v>
      </c>
      <c r="AG116" s="1030"/>
      <c r="AH116" s="1007" t="e">
        <f t="shared" si="435"/>
        <v>#DIV/0!</v>
      </c>
      <c r="AI116" s="978" t="e">
        <f t="shared" si="433"/>
        <v>#DIV/0!</v>
      </c>
      <c r="AJ116" s="982">
        <f t="shared" si="434"/>
        <v>0</v>
      </c>
      <c r="AK116" s="1136"/>
      <c r="AL116" s="1084"/>
      <c r="AM116" s="1090"/>
    </row>
    <row r="117" spans="1:39">
      <c r="A117" s="999"/>
      <c r="B117" s="164"/>
      <c r="C117" s="164"/>
      <c r="D117" s="162"/>
      <c r="E117" s="1029"/>
      <c r="F117" s="1000"/>
      <c r="G117" s="1000"/>
      <c r="H117" s="1000"/>
      <c r="I117" s="1000"/>
      <c r="J117" s="971">
        <f t="shared" si="424"/>
        <v>0</v>
      </c>
      <c r="K117" s="1000"/>
      <c r="L117" s="541">
        <f t="shared" si="425"/>
        <v>0</v>
      </c>
      <c r="M117" s="1000"/>
      <c r="N117" s="1000"/>
      <c r="O117" s="541">
        <f t="shared" si="426"/>
        <v>0</v>
      </c>
      <c r="P117" s="541">
        <f t="shared" si="427"/>
        <v>0</v>
      </c>
      <c r="Q117" s="1000"/>
      <c r="R117" s="1000"/>
      <c r="S117" s="971">
        <f t="shared" si="428"/>
        <v>0</v>
      </c>
      <c r="T117" s="542"/>
      <c r="U117" s="542"/>
      <c r="V117" s="541">
        <f t="shared" si="429"/>
        <v>0</v>
      </c>
      <c r="W117" s="543">
        <f t="shared" si="430"/>
        <v>0</v>
      </c>
      <c r="X117" s="972"/>
      <c r="Y117" s="972"/>
      <c r="Z117" s="972"/>
      <c r="AA117" s="972"/>
      <c r="AB117" s="162"/>
      <c r="AC117" s="973"/>
      <c r="AD117" s="974" t="e">
        <f t="shared" si="431"/>
        <v>#DIV/0!</v>
      </c>
      <c r="AE117" s="975">
        <v>24.45</v>
      </c>
      <c r="AF117" s="976" t="e">
        <f t="shared" si="432"/>
        <v>#DIV/0!</v>
      </c>
      <c r="AG117" s="1030"/>
      <c r="AH117" s="1007" t="e">
        <f t="shared" si="435"/>
        <v>#DIV/0!</v>
      </c>
      <c r="AI117" s="978" t="e">
        <f t="shared" si="433"/>
        <v>#DIV/0!</v>
      </c>
      <c r="AJ117" s="982">
        <f t="shared" si="434"/>
        <v>0</v>
      </c>
      <c r="AK117" s="1136"/>
      <c r="AL117" s="1084"/>
      <c r="AM117" s="1090"/>
    </row>
    <row r="118" spans="1:39">
      <c r="A118" s="999"/>
      <c r="B118" s="164"/>
      <c r="C118" s="164"/>
      <c r="D118" s="162"/>
      <c r="E118" s="1029"/>
      <c r="F118" s="1000"/>
      <c r="G118" s="1000"/>
      <c r="H118" s="1000"/>
      <c r="I118" s="1000"/>
      <c r="J118" s="971">
        <f t="shared" si="424"/>
        <v>0</v>
      </c>
      <c r="K118" s="1000"/>
      <c r="L118" s="541">
        <f t="shared" si="425"/>
        <v>0</v>
      </c>
      <c r="M118" s="1000"/>
      <c r="N118" s="1000"/>
      <c r="O118" s="541">
        <f t="shared" si="426"/>
        <v>0</v>
      </c>
      <c r="P118" s="541">
        <f t="shared" si="427"/>
        <v>0</v>
      </c>
      <c r="Q118" s="1000"/>
      <c r="R118" s="1000"/>
      <c r="S118" s="971">
        <f t="shared" si="428"/>
        <v>0</v>
      </c>
      <c r="T118" s="542"/>
      <c r="U118" s="542"/>
      <c r="V118" s="541">
        <f t="shared" si="429"/>
        <v>0</v>
      </c>
      <c r="W118" s="543">
        <f t="shared" si="430"/>
        <v>0</v>
      </c>
      <c r="X118" s="972"/>
      <c r="Y118" s="972"/>
      <c r="Z118" s="972"/>
      <c r="AA118" s="972"/>
      <c r="AB118" s="162"/>
      <c r="AC118" s="973"/>
      <c r="AD118" s="974" t="e">
        <f t="shared" si="431"/>
        <v>#DIV/0!</v>
      </c>
      <c r="AE118" s="975">
        <v>24.45</v>
      </c>
      <c r="AF118" s="976" t="e">
        <f t="shared" si="432"/>
        <v>#DIV/0!</v>
      </c>
      <c r="AG118" s="1030"/>
      <c r="AH118" s="1007" t="e">
        <f t="shared" si="435"/>
        <v>#DIV/0!</v>
      </c>
      <c r="AI118" s="978" t="e">
        <f t="shared" si="433"/>
        <v>#DIV/0!</v>
      </c>
      <c r="AJ118" s="982">
        <f t="shared" si="434"/>
        <v>0</v>
      </c>
      <c r="AK118" s="1136"/>
      <c r="AL118" s="1084"/>
      <c r="AM118" s="1090"/>
    </row>
    <row r="119" spans="1:39">
      <c r="A119" s="999"/>
      <c r="B119" s="164"/>
      <c r="C119" s="164"/>
      <c r="D119" s="162"/>
      <c r="E119" s="1029"/>
      <c r="F119" s="1000"/>
      <c r="G119" s="1000"/>
      <c r="H119" s="1000"/>
      <c r="I119" s="1000"/>
      <c r="J119" s="971">
        <f t="shared" si="424"/>
        <v>0</v>
      </c>
      <c r="K119" s="1000"/>
      <c r="L119" s="541">
        <f t="shared" si="425"/>
        <v>0</v>
      </c>
      <c r="M119" s="1000"/>
      <c r="N119" s="1000"/>
      <c r="O119" s="541">
        <f t="shared" si="426"/>
        <v>0</v>
      </c>
      <c r="P119" s="541">
        <f t="shared" si="427"/>
        <v>0</v>
      </c>
      <c r="Q119" s="1000"/>
      <c r="R119" s="1000"/>
      <c r="S119" s="971">
        <f t="shared" si="428"/>
        <v>0</v>
      </c>
      <c r="T119" s="542"/>
      <c r="U119" s="542"/>
      <c r="V119" s="541">
        <f t="shared" si="429"/>
        <v>0</v>
      </c>
      <c r="W119" s="543">
        <f t="shared" si="430"/>
        <v>0</v>
      </c>
      <c r="X119" s="972"/>
      <c r="Y119" s="972"/>
      <c r="Z119" s="972"/>
      <c r="AA119" s="972"/>
      <c r="AB119" s="162"/>
      <c r="AC119" s="973"/>
      <c r="AD119" s="974" t="e">
        <f t="shared" si="431"/>
        <v>#DIV/0!</v>
      </c>
      <c r="AE119" s="975">
        <v>24.45</v>
      </c>
      <c r="AF119" s="976" t="e">
        <f t="shared" si="432"/>
        <v>#DIV/0!</v>
      </c>
      <c r="AG119" s="1030"/>
      <c r="AH119" s="1007" t="e">
        <f t="shared" si="435"/>
        <v>#DIV/0!</v>
      </c>
      <c r="AI119" s="978" t="e">
        <f t="shared" si="433"/>
        <v>#DIV/0!</v>
      </c>
      <c r="AJ119" s="982">
        <f t="shared" si="434"/>
        <v>0</v>
      </c>
      <c r="AK119" s="1136"/>
      <c r="AL119" s="1084"/>
      <c r="AM119" s="1090"/>
    </row>
    <row r="120" spans="1:39">
      <c r="A120" s="999"/>
      <c r="B120" s="164"/>
      <c r="C120" s="164"/>
      <c r="D120" s="162"/>
      <c r="E120" s="969"/>
      <c r="F120" s="1000"/>
      <c r="G120" s="1000"/>
      <c r="H120" s="1000"/>
      <c r="I120" s="1000"/>
      <c r="J120" s="971"/>
      <c r="K120" s="1000"/>
      <c r="L120" s="541"/>
      <c r="M120" s="1000"/>
      <c r="N120" s="1000"/>
      <c r="O120" s="541"/>
      <c r="P120" s="541"/>
      <c r="Q120" s="1000"/>
      <c r="R120" s="1000"/>
      <c r="S120" s="971"/>
      <c r="T120" s="542"/>
      <c r="U120" s="542"/>
      <c r="V120" s="541"/>
      <c r="W120" s="543"/>
      <c r="X120" s="972"/>
      <c r="Y120" s="972"/>
      <c r="Z120" s="972"/>
      <c r="AA120" s="972"/>
      <c r="AB120" s="968"/>
      <c r="AC120" s="1001"/>
      <c r="AD120" s="974"/>
      <c r="AE120" s="975"/>
      <c r="AF120" s="976"/>
      <c r="AG120" s="1030"/>
      <c r="AH120" s="1007"/>
      <c r="AI120" s="978"/>
      <c r="AJ120" s="982"/>
      <c r="AK120" s="1136"/>
      <c r="AL120" s="1084"/>
      <c r="AM120" s="1090"/>
    </row>
    <row r="121" spans="1:39">
      <c r="A121" s="999"/>
      <c r="B121" s="164"/>
      <c r="C121" s="164"/>
      <c r="D121" s="162"/>
      <c r="E121" s="969"/>
      <c r="F121" s="1000"/>
      <c r="G121" s="1000"/>
      <c r="H121" s="1000"/>
      <c r="I121" s="1000"/>
      <c r="J121" s="971"/>
      <c r="K121" s="1000"/>
      <c r="L121" s="541"/>
      <c r="M121" s="1000"/>
      <c r="N121" s="1000"/>
      <c r="O121" s="541"/>
      <c r="P121" s="541"/>
      <c r="Q121" s="1000"/>
      <c r="R121" s="1000"/>
      <c r="S121" s="971"/>
      <c r="T121" s="542"/>
      <c r="U121" s="542"/>
      <c r="V121" s="541"/>
      <c r="W121" s="543"/>
      <c r="X121" s="972"/>
      <c r="Y121" s="972"/>
      <c r="Z121" s="972"/>
      <c r="AA121" s="972"/>
      <c r="AB121" s="968"/>
      <c r="AC121" s="1001"/>
      <c r="AD121" s="974"/>
      <c r="AE121" s="975"/>
      <c r="AF121" s="976"/>
      <c r="AG121" s="1030"/>
      <c r="AH121" s="1007"/>
      <c r="AI121" s="978"/>
      <c r="AJ121" s="982"/>
      <c r="AK121" s="1136"/>
      <c r="AL121" s="1084"/>
      <c r="AM121" s="1090"/>
    </row>
    <row r="122" spans="1:39">
      <c r="A122" s="999"/>
      <c r="B122" s="164"/>
      <c r="C122" s="164"/>
      <c r="D122" s="162"/>
      <c r="E122" s="969"/>
      <c r="F122" s="1000"/>
      <c r="G122" s="1000"/>
      <c r="H122" s="1000"/>
      <c r="I122" s="1000"/>
      <c r="J122" s="971"/>
      <c r="K122" s="1000"/>
      <c r="L122" s="541"/>
      <c r="M122" s="1000"/>
      <c r="N122" s="1000"/>
      <c r="O122" s="541"/>
      <c r="P122" s="541"/>
      <c r="Q122" s="1000"/>
      <c r="R122" s="1000"/>
      <c r="S122" s="971"/>
      <c r="T122" s="542"/>
      <c r="U122" s="542"/>
      <c r="V122" s="541"/>
      <c r="W122" s="543"/>
      <c r="X122" s="972"/>
      <c r="Y122" s="972"/>
      <c r="Z122" s="972"/>
      <c r="AA122" s="972"/>
      <c r="AB122" s="968"/>
      <c r="AC122" s="1001"/>
      <c r="AD122" s="974"/>
      <c r="AE122" s="975"/>
      <c r="AF122" s="976"/>
      <c r="AG122" s="1030"/>
      <c r="AH122" s="1007"/>
      <c r="AI122" s="978"/>
      <c r="AJ122" s="982"/>
      <c r="AK122" s="1135"/>
      <c r="AL122" s="1085"/>
      <c r="AM122" s="1092"/>
    </row>
    <row r="123" spans="1:39">
      <c r="A123" s="999"/>
      <c r="B123" s="164"/>
      <c r="C123" s="164"/>
      <c r="D123" s="162"/>
      <c r="E123" s="969"/>
      <c r="F123" s="1000"/>
      <c r="G123" s="1000"/>
      <c r="H123" s="1000"/>
      <c r="I123" s="1000"/>
      <c r="J123" s="971"/>
      <c r="K123" s="1000"/>
      <c r="L123" s="541"/>
      <c r="M123" s="1000"/>
      <c r="N123" s="1000"/>
      <c r="O123" s="541"/>
      <c r="P123" s="541"/>
      <c r="Q123" s="1000"/>
      <c r="R123" s="1000"/>
      <c r="S123" s="971"/>
      <c r="T123" s="542"/>
      <c r="U123" s="542"/>
      <c r="V123" s="541"/>
      <c r="W123" s="543"/>
      <c r="X123" s="972"/>
      <c r="Y123" s="972"/>
      <c r="Z123" s="972"/>
      <c r="AA123" s="972"/>
      <c r="AB123" s="968"/>
      <c r="AC123" s="1001"/>
      <c r="AD123" s="974"/>
      <c r="AE123" s="975"/>
      <c r="AF123" s="976"/>
      <c r="AG123" s="1030"/>
      <c r="AH123" s="1007"/>
      <c r="AI123" s="978"/>
      <c r="AJ123" s="982"/>
      <c r="AK123" s="1137"/>
      <c r="AL123" s="1091"/>
      <c r="AM123" s="1093"/>
    </row>
    <row r="124" spans="1:39">
      <c r="A124" s="999"/>
      <c r="B124" s="164"/>
      <c r="C124" s="164"/>
      <c r="D124" s="162"/>
      <c r="E124" s="969"/>
      <c r="F124" s="1000"/>
      <c r="G124" s="1000"/>
      <c r="H124" s="1000"/>
      <c r="I124" s="1000"/>
      <c r="J124" s="971"/>
      <c r="K124" s="1000"/>
      <c r="L124" s="541"/>
      <c r="M124" s="1000"/>
      <c r="N124" s="1000"/>
      <c r="O124" s="541"/>
      <c r="P124" s="541"/>
      <c r="Q124" s="1000"/>
      <c r="R124" s="1000"/>
      <c r="S124" s="971"/>
      <c r="T124" s="542"/>
      <c r="U124" s="542"/>
      <c r="V124" s="541"/>
      <c r="W124" s="543"/>
      <c r="X124" s="972"/>
      <c r="Y124" s="972"/>
      <c r="Z124" s="972"/>
      <c r="AA124" s="972"/>
      <c r="AB124" s="968"/>
      <c r="AC124" s="1001"/>
      <c r="AD124" s="974"/>
      <c r="AE124" s="975"/>
      <c r="AF124" s="976"/>
      <c r="AG124" s="1030"/>
      <c r="AH124" s="1007"/>
      <c r="AI124" s="978"/>
      <c r="AJ124" s="982"/>
      <c r="AK124" s="1136"/>
      <c r="AL124" s="1084"/>
      <c r="AM124" s="1090"/>
    </row>
    <row r="125" spans="1:39">
      <c r="A125" s="999"/>
      <c r="B125" s="164"/>
      <c r="C125" s="164"/>
      <c r="D125" s="162"/>
      <c r="E125" s="969"/>
      <c r="F125" s="1000"/>
      <c r="G125" s="1000"/>
      <c r="H125" s="1000"/>
      <c r="I125" s="1000"/>
      <c r="J125" s="971"/>
      <c r="K125" s="1000"/>
      <c r="L125" s="541"/>
      <c r="M125" s="1000"/>
      <c r="N125" s="1000"/>
      <c r="O125" s="541"/>
      <c r="P125" s="541"/>
      <c r="Q125" s="1000"/>
      <c r="R125" s="1000"/>
      <c r="S125" s="971"/>
      <c r="T125" s="542"/>
      <c r="U125" s="542"/>
      <c r="V125" s="541"/>
      <c r="W125" s="543"/>
      <c r="X125" s="972"/>
      <c r="Y125" s="972"/>
      <c r="Z125" s="972"/>
      <c r="AA125" s="972"/>
      <c r="AB125" s="968"/>
      <c r="AC125" s="1001"/>
      <c r="AD125" s="974"/>
      <c r="AE125" s="975"/>
      <c r="AF125" s="976"/>
      <c r="AG125" s="1030"/>
      <c r="AH125" s="1007"/>
      <c r="AI125" s="978"/>
      <c r="AJ125" s="982"/>
      <c r="AK125" s="1136"/>
      <c r="AL125" s="1084"/>
      <c r="AM125" s="1090"/>
    </row>
    <row r="126" spans="1:39">
      <c r="A126" s="999"/>
      <c r="B126" s="164"/>
      <c r="C126" s="164"/>
      <c r="D126" s="162"/>
      <c r="E126" s="969"/>
      <c r="F126" s="1000"/>
      <c r="G126" s="1000"/>
      <c r="H126" s="1000"/>
      <c r="I126" s="1000"/>
      <c r="J126" s="971"/>
      <c r="K126" s="1000"/>
      <c r="L126" s="541"/>
      <c r="M126" s="1000"/>
      <c r="N126" s="1000"/>
      <c r="O126" s="541"/>
      <c r="P126" s="541"/>
      <c r="Q126" s="1000"/>
      <c r="R126" s="1000"/>
      <c r="S126" s="971"/>
      <c r="T126" s="542"/>
      <c r="U126" s="542"/>
      <c r="V126" s="541"/>
      <c r="W126" s="543"/>
      <c r="X126" s="972"/>
      <c r="Y126" s="972"/>
      <c r="Z126" s="972"/>
      <c r="AA126" s="972"/>
      <c r="AB126" s="968"/>
      <c r="AC126" s="1001"/>
      <c r="AD126" s="974"/>
      <c r="AE126" s="975"/>
      <c r="AF126" s="976"/>
      <c r="AG126" s="1030"/>
      <c r="AH126" s="1007"/>
      <c r="AI126" s="978"/>
      <c r="AJ126" s="982"/>
      <c r="AK126" s="1136"/>
      <c r="AL126" s="1084"/>
      <c r="AM126" s="1090"/>
    </row>
    <row r="127" spans="1:39">
      <c r="A127" s="999"/>
      <c r="B127" s="164"/>
      <c r="C127" s="164"/>
      <c r="D127" s="162"/>
      <c r="E127" s="969"/>
      <c r="F127" s="1000"/>
      <c r="G127" s="1000"/>
      <c r="H127" s="1000"/>
      <c r="I127" s="1000"/>
      <c r="J127" s="971"/>
      <c r="K127" s="1000"/>
      <c r="L127" s="541"/>
      <c r="M127" s="1000"/>
      <c r="N127" s="1000"/>
      <c r="O127" s="541"/>
      <c r="P127" s="541"/>
      <c r="Q127" s="1000"/>
      <c r="R127" s="1000"/>
      <c r="S127" s="971"/>
      <c r="T127" s="542"/>
      <c r="U127" s="542"/>
      <c r="V127" s="541"/>
      <c r="W127" s="543"/>
      <c r="X127" s="972"/>
      <c r="Y127" s="972"/>
      <c r="Z127" s="972"/>
      <c r="AA127" s="972"/>
      <c r="AB127" s="968"/>
      <c r="AC127" s="1001"/>
      <c r="AD127" s="974"/>
      <c r="AE127" s="975"/>
      <c r="AF127" s="976"/>
      <c r="AG127" s="1030"/>
      <c r="AH127" s="1007"/>
      <c r="AI127" s="978"/>
      <c r="AJ127" s="982"/>
      <c r="AK127" s="1136"/>
      <c r="AL127" s="1084"/>
      <c r="AM127" s="1090"/>
    </row>
    <row r="128" spans="1:39">
      <c r="A128" s="999"/>
      <c r="B128" s="164"/>
      <c r="C128" s="164"/>
      <c r="D128" s="162"/>
      <c r="E128" s="969"/>
      <c r="F128" s="1000"/>
      <c r="G128" s="1000"/>
      <c r="H128" s="1000"/>
      <c r="I128" s="1000"/>
      <c r="J128" s="971"/>
      <c r="K128" s="1000"/>
      <c r="L128" s="541"/>
      <c r="M128" s="1000"/>
      <c r="N128" s="1000"/>
      <c r="O128" s="541"/>
      <c r="P128" s="541"/>
      <c r="Q128" s="1000"/>
      <c r="R128" s="1000"/>
      <c r="S128" s="971"/>
      <c r="T128" s="542"/>
      <c r="U128" s="542"/>
      <c r="V128" s="541"/>
      <c r="W128" s="543"/>
      <c r="X128" s="972"/>
      <c r="Y128" s="972"/>
      <c r="Z128" s="972"/>
      <c r="AA128" s="972"/>
      <c r="AB128" s="968"/>
      <c r="AC128" s="1001"/>
      <c r="AD128" s="974"/>
      <c r="AE128" s="975"/>
      <c r="AF128" s="976"/>
      <c r="AG128" s="1030"/>
      <c r="AH128" s="1007"/>
      <c r="AI128" s="978"/>
      <c r="AJ128" s="982"/>
      <c r="AK128" s="1136"/>
      <c r="AL128" s="1084"/>
      <c r="AM128" s="1090"/>
    </row>
    <row r="129" spans="1:39">
      <c r="A129" s="999"/>
      <c r="B129" s="164"/>
      <c r="C129" s="164"/>
      <c r="D129" s="162"/>
      <c r="E129" s="969"/>
      <c r="F129" s="1000"/>
      <c r="G129" s="1000"/>
      <c r="H129" s="1000"/>
      <c r="I129" s="1000"/>
      <c r="J129" s="971"/>
      <c r="K129" s="1000"/>
      <c r="L129" s="541"/>
      <c r="M129" s="1000"/>
      <c r="N129" s="1000"/>
      <c r="O129" s="541"/>
      <c r="P129" s="541"/>
      <c r="Q129" s="1000"/>
      <c r="R129" s="1000"/>
      <c r="S129" s="971"/>
      <c r="T129" s="542"/>
      <c r="U129" s="542"/>
      <c r="V129" s="541"/>
      <c r="W129" s="543"/>
      <c r="X129" s="972"/>
      <c r="Y129" s="972"/>
      <c r="Z129" s="972"/>
      <c r="AA129" s="972"/>
      <c r="AB129" s="968"/>
      <c r="AC129" s="1001"/>
      <c r="AD129" s="974"/>
      <c r="AE129" s="975"/>
      <c r="AF129" s="976"/>
      <c r="AG129" s="1030"/>
      <c r="AH129" s="1007"/>
      <c r="AI129" s="978"/>
      <c r="AJ129" s="982"/>
      <c r="AK129" s="1136"/>
      <c r="AL129" s="1084"/>
      <c r="AM129" s="1090"/>
    </row>
    <row r="130" spans="1:39">
      <c r="A130" s="999"/>
      <c r="B130" s="164"/>
      <c r="C130" s="164"/>
      <c r="D130" s="162"/>
      <c r="E130" s="969"/>
      <c r="F130" s="1000"/>
      <c r="G130" s="1000"/>
      <c r="H130" s="1000"/>
      <c r="I130" s="1000"/>
      <c r="J130" s="971"/>
      <c r="K130" s="1000"/>
      <c r="L130" s="541"/>
      <c r="M130" s="1000"/>
      <c r="N130" s="1000"/>
      <c r="O130" s="541"/>
      <c r="P130" s="541"/>
      <c r="Q130" s="1000"/>
      <c r="R130" s="1000"/>
      <c r="S130" s="971"/>
      <c r="T130" s="542"/>
      <c r="U130" s="542"/>
      <c r="V130" s="541"/>
      <c r="W130" s="543"/>
      <c r="X130" s="972"/>
      <c r="Y130" s="972"/>
      <c r="Z130" s="972"/>
      <c r="AA130" s="972"/>
      <c r="AB130" s="968"/>
      <c r="AC130" s="1001"/>
      <c r="AD130" s="974"/>
      <c r="AE130" s="975"/>
      <c r="AF130" s="976"/>
      <c r="AG130" s="1030"/>
      <c r="AH130" s="1007"/>
      <c r="AI130" s="978"/>
      <c r="AJ130" s="982"/>
      <c r="AK130" s="1135"/>
      <c r="AL130" s="1085"/>
      <c r="AM130" s="1092"/>
    </row>
    <row r="131" spans="1:39">
      <c r="A131" s="999"/>
      <c r="B131" s="164"/>
      <c r="C131" s="164"/>
      <c r="D131" s="162"/>
      <c r="E131" s="969"/>
      <c r="F131" s="1000"/>
      <c r="G131" s="1000"/>
      <c r="H131" s="1000"/>
      <c r="I131" s="1000"/>
      <c r="J131" s="971"/>
      <c r="K131" s="1000"/>
      <c r="L131" s="541"/>
      <c r="M131" s="1000"/>
      <c r="N131" s="1000"/>
      <c r="O131" s="541"/>
      <c r="P131" s="541"/>
      <c r="Q131" s="1000"/>
      <c r="R131" s="1000"/>
      <c r="S131" s="971"/>
      <c r="T131" s="542"/>
      <c r="U131" s="542"/>
      <c r="V131" s="541"/>
      <c r="W131" s="543"/>
      <c r="X131" s="972"/>
      <c r="Y131" s="972"/>
      <c r="Z131" s="972"/>
      <c r="AA131" s="972"/>
      <c r="AB131" s="968"/>
      <c r="AC131" s="1001"/>
      <c r="AD131" s="974"/>
      <c r="AE131" s="975"/>
      <c r="AF131" s="976"/>
      <c r="AG131" s="1030"/>
      <c r="AH131" s="1007"/>
      <c r="AI131" s="978"/>
      <c r="AJ131" s="982"/>
      <c r="AK131" s="1137"/>
      <c r="AL131" s="1091"/>
      <c r="AM131" s="1093"/>
    </row>
    <row r="132" spans="1:39">
      <c r="A132" s="999"/>
      <c r="B132" s="164"/>
      <c r="C132" s="164"/>
      <c r="D132" s="162"/>
      <c r="E132" s="969"/>
      <c r="F132" s="1000"/>
      <c r="G132" s="1000"/>
      <c r="H132" s="1000"/>
      <c r="I132" s="1000"/>
      <c r="J132" s="971"/>
      <c r="K132" s="1000"/>
      <c r="L132" s="541"/>
      <c r="M132" s="1000"/>
      <c r="N132" s="1000"/>
      <c r="O132" s="541"/>
      <c r="P132" s="541"/>
      <c r="Q132" s="1000"/>
      <c r="R132" s="1000"/>
      <c r="S132" s="971"/>
      <c r="T132" s="542"/>
      <c r="U132" s="542"/>
      <c r="V132" s="541"/>
      <c r="W132" s="543"/>
      <c r="X132" s="972"/>
      <c r="Y132" s="972"/>
      <c r="Z132" s="972"/>
      <c r="AA132" s="972"/>
      <c r="AB132" s="968"/>
      <c r="AC132" s="1001"/>
      <c r="AD132" s="974"/>
      <c r="AE132" s="975"/>
      <c r="AF132" s="976"/>
      <c r="AG132" s="1030"/>
      <c r="AH132" s="1007"/>
      <c r="AI132" s="978"/>
      <c r="AJ132" s="982"/>
      <c r="AK132" s="1136"/>
      <c r="AL132" s="1084"/>
      <c r="AM132" s="1090"/>
    </row>
    <row r="133" spans="1:39">
      <c r="A133" s="999"/>
      <c r="B133" s="164"/>
      <c r="C133" s="164"/>
      <c r="D133" s="162"/>
      <c r="E133" s="969"/>
      <c r="F133" s="1000"/>
      <c r="G133" s="1000"/>
      <c r="H133" s="1000"/>
      <c r="I133" s="1000"/>
      <c r="J133" s="971"/>
      <c r="K133" s="1000"/>
      <c r="L133" s="541"/>
      <c r="M133" s="1000"/>
      <c r="N133" s="1000"/>
      <c r="O133" s="541"/>
      <c r="P133" s="541"/>
      <c r="Q133" s="1000"/>
      <c r="R133" s="1000"/>
      <c r="S133" s="971"/>
      <c r="T133" s="542"/>
      <c r="U133" s="542"/>
      <c r="V133" s="541"/>
      <c r="W133" s="543"/>
      <c r="X133" s="972"/>
      <c r="Y133" s="972"/>
      <c r="Z133" s="972"/>
      <c r="AA133" s="972"/>
      <c r="AB133" s="968"/>
      <c r="AC133" s="1001"/>
      <c r="AD133" s="974"/>
      <c r="AE133" s="975"/>
      <c r="AF133" s="976"/>
      <c r="AG133" s="1030"/>
      <c r="AH133" s="1007"/>
      <c r="AI133" s="978"/>
      <c r="AJ133" s="982"/>
      <c r="AK133" s="1136"/>
      <c r="AL133" s="1084"/>
      <c r="AM133" s="1090"/>
    </row>
    <row r="134" spans="1:39">
      <c r="A134" s="999"/>
      <c r="B134" s="164"/>
      <c r="C134" s="164"/>
      <c r="D134" s="162"/>
      <c r="E134" s="969"/>
      <c r="F134" s="1000"/>
      <c r="G134" s="1000"/>
      <c r="H134" s="1000"/>
      <c r="I134" s="1000"/>
      <c r="J134" s="971"/>
      <c r="K134" s="1000"/>
      <c r="L134" s="541"/>
      <c r="M134" s="1000"/>
      <c r="N134" s="1000"/>
      <c r="O134" s="541"/>
      <c r="P134" s="541"/>
      <c r="Q134" s="1000"/>
      <c r="R134" s="1000"/>
      <c r="S134" s="971"/>
      <c r="T134" s="542"/>
      <c r="U134" s="542"/>
      <c r="V134" s="541"/>
      <c r="W134" s="543"/>
      <c r="X134" s="972"/>
      <c r="Y134" s="972"/>
      <c r="Z134" s="972"/>
      <c r="AA134" s="972"/>
      <c r="AB134" s="968"/>
      <c r="AC134" s="1001"/>
      <c r="AD134" s="974"/>
      <c r="AE134" s="975"/>
      <c r="AF134" s="976"/>
      <c r="AG134" s="1030"/>
      <c r="AH134" s="1007"/>
      <c r="AI134" s="978"/>
      <c r="AJ134" s="982"/>
      <c r="AK134" s="1136"/>
      <c r="AL134" s="1084"/>
      <c r="AM134" s="1090"/>
    </row>
    <row r="135" spans="1:39">
      <c r="A135" s="999"/>
      <c r="B135" s="164"/>
      <c r="C135" s="164"/>
      <c r="D135" s="162"/>
      <c r="E135" s="969"/>
      <c r="F135" s="1000"/>
      <c r="G135" s="1000"/>
      <c r="H135" s="1000"/>
      <c r="I135" s="1000"/>
      <c r="J135" s="971"/>
      <c r="K135" s="1000"/>
      <c r="L135" s="541"/>
      <c r="M135" s="1000"/>
      <c r="N135" s="1000"/>
      <c r="O135" s="541"/>
      <c r="P135" s="541"/>
      <c r="Q135" s="1000"/>
      <c r="R135" s="1000"/>
      <c r="S135" s="971"/>
      <c r="T135" s="542"/>
      <c r="U135" s="542"/>
      <c r="V135" s="541"/>
      <c r="W135" s="543"/>
      <c r="X135" s="972"/>
      <c r="Y135" s="972"/>
      <c r="Z135" s="972"/>
      <c r="AA135" s="972"/>
      <c r="AB135" s="968"/>
      <c r="AC135" s="1001"/>
      <c r="AD135" s="974"/>
      <c r="AE135" s="975"/>
      <c r="AF135" s="976"/>
      <c r="AG135" s="1030"/>
      <c r="AH135" s="1007"/>
      <c r="AI135" s="978"/>
      <c r="AJ135" s="982"/>
      <c r="AK135" s="1136"/>
      <c r="AL135" s="1084"/>
      <c r="AM135" s="1090"/>
    </row>
    <row r="136" spans="1:39">
      <c r="A136" s="999"/>
      <c r="B136" s="164"/>
      <c r="C136" s="164"/>
      <c r="D136" s="162"/>
      <c r="E136" s="969"/>
      <c r="F136" s="1000"/>
      <c r="G136" s="1000"/>
      <c r="H136" s="1000"/>
      <c r="I136" s="1000"/>
      <c r="J136" s="971"/>
      <c r="K136" s="1000"/>
      <c r="L136" s="541"/>
      <c r="M136" s="1000"/>
      <c r="N136" s="1000"/>
      <c r="O136" s="541"/>
      <c r="P136" s="541"/>
      <c r="Q136" s="1000"/>
      <c r="R136" s="1000"/>
      <c r="S136" s="971"/>
      <c r="T136" s="542"/>
      <c r="U136" s="542"/>
      <c r="V136" s="541"/>
      <c r="W136" s="543"/>
      <c r="X136" s="972"/>
      <c r="Y136" s="972"/>
      <c r="Z136" s="972"/>
      <c r="AA136" s="972"/>
      <c r="AB136" s="968"/>
      <c r="AC136" s="1001"/>
      <c r="AD136" s="974"/>
      <c r="AE136" s="975"/>
      <c r="AF136" s="976"/>
      <c r="AG136" s="1030"/>
      <c r="AH136" s="1007"/>
      <c r="AI136" s="978"/>
      <c r="AJ136" s="982"/>
      <c r="AK136" s="1136"/>
      <c r="AL136" s="1084"/>
      <c r="AM136" s="1090"/>
    </row>
    <row r="137" spans="1:39">
      <c r="A137" s="999"/>
      <c r="B137" s="164"/>
      <c r="C137" s="164"/>
      <c r="D137" s="162"/>
      <c r="E137" s="969"/>
      <c r="F137" s="1000"/>
      <c r="G137" s="1000"/>
      <c r="H137" s="1000"/>
      <c r="I137" s="1000"/>
      <c r="J137" s="971"/>
      <c r="K137" s="1000"/>
      <c r="L137" s="541"/>
      <c r="M137" s="1000"/>
      <c r="N137" s="1000"/>
      <c r="O137" s="541"/>
      <c r="P137" s="541"/>
      <c r="Q137" s="1000"/>
      <c r="R137" s="1000"/>
      <c r="S137" s="971"/>
      <c r="T137" s="542"/>
      <c r="U137" s="542"/>
      <c r="V137" s="541"/>
      <c r="W137" s="543"/>
      <c r="X137" s="972"/>
      <c r="Y137" s="972"/>
      <c r="Z137" s="972"/>
      <c r="AA137" s="972"/>
      <c r="AB137" s="968"/>
      <c r="AC137" s="1001"/>
      <c r="AD137" s="974"/>
      <c r="AE137" s="975"/>
      <c r="AF137" s="976"/>
      <c r="AG137" s="1030"/>
      <c r="AH137" s="1007"/>
      <c r="AI137" s="978"/>
      <c r="AJ137" s="982"/>
      <c r="AK137" s="1136"/>
      <c r="AL137" s="1084"/>
      <c r="AM137" s="1090"/>
    </row>
    <row r="138" spans="1:39">
      <c r="A138" s="999"/>
      <c r="B138" s="164"/>
      <c r="C138" s="164"/>
      <c r="D138" s="162"/>
      <c r="E138" s="969"/>
      <c r="F138" s="1000"/>
      <c r="G138" s="1000"/>
      <c r="H138" s="1000"/>
      <c r="I138" s="1000"/>
      <c r="J138" s="971"/>
      <c r="K138" s="1000"/>
      <c r="L138" s="541"/>
      <c r="M138" s="1000"/>
      <c r="N138" s="1000"/>
      <c r="O138" s="541"/>
      <c r="P138" s="541"/>
      <c r="Q138" s="1000"/>
      <c r="R138" s="1000"/>
      <c r="S138" s="971"/>
      <c r="T138" s="542"/>
      <c r="U138" s="542"/>
      <c r="V138" s="541"/>
      <c r="W138" s="543"/>
      <c r="X138" s="972"/>
      <c r="Y138" s="972"/>
      <c r="Z138" s="972"/>
      <c r="AA138" s="972"/>
      <c r="AB138" s="968"/>
      <c r="AC138" s="1001"/>
      <c r="AD138" s="974"/>
      <c r="AE138" s="975"/>
      <c r="AF138" s="976"/>
      <c r="AG138" s="1030"/>
      <c r="AH138" s="1007"/>
      <c r="AI138" s="978"/>
      <c r="AJ138" s="982"/>
      <c r="AK138" s="1135"/>
      <c r="AL138" s="1085"/>
      <c r="AM138" s="1092"/>
    </row>
    <row r="139" spans="1:39">
      <c r="A139" s="999"/>
      <c r="B139" s="164"/>
      <c r="C139" s="164"/>
      <c r="D139" s="162"/>
      <c r="E139" s="969"/>
      <c r="F139" s="1000"/>
      <c r="G139" s="1000"/>
      <c r="H139" s="1000"/>
      <c r="I139" s="1000"/>
      <c r="J139" s="971"/>
      <c r="K139" s="1000"/>
      <c r="L139" s="541"/>
      <c r="M139" s="1000"/>
      <c r="N139" s="1000"/>
      <c r="O139" s="541"/>
      <c r="P139" s="541"/>
      <c r="Q139" s="1000"/>
      <c r="R139" s="1000"/>
      <c r="S139" s="971"/>
      <c r="T139" s="542"/>
      <c r="U139" s="542"/>
      <c r="V139" s="541"/>
      <c r="W139" s="543"/>
      <c r="X139" s="972"/>
      <c r="Y139" s="972"/>
      <c r="Z139" s="972"/>
      <c r="AA139" s="972"/>
      <c r="AB139" s="968"/>
      <c r="AC139" s="1001"/>
      <c r="AD139" s="974"/>
      <c r="AE139" s="975"/>
      <c r="AF139" s="976"/>
      <c r="AG139" s="1030"/>
      <c r="AH139" s="1007"/>
      <c r="AI139" s="978"/>
      <c r="AJ139" s="982"/>
      <c r="AK139" s="1137"/>
      <c r="AL139" s="1091"/>
      <c r="AM139" s="1093"/>
    </row>
    <row r="140" spans="1:39">
      <c r="A140" s="999"/>
      <c r="B140" s="164"/>
      <c r="C140" s="164"/>
      <c r="D140" s="162"/>
      <c r="E140" s="969"/>
      <c r="F140" s="1000"/>
      <c r="G140" s="1000"/>
      <c r="H140" s="1000"/>
      <c r="I140" s="1000"/>
      <c r="J140" s="971"/>
      <c r="K140" s="1000"/>
      <c r="L140" s="541"/>
      <c r="M140" s="1000"/>
      <c r="N140" s="1000"/>
      <c r="O140" s="541"/>
      <c r="P140" s="541"/>
      <c r="Q140" s="1000"/>
      <c r="R140" s="1000"/>
      <c r="S140" s="971"/>
      <c r="T140" s="542"/>
      <c r="U140" s="542"/>
      <c r="V140" s="541"/>
      <c r="W140" s="543"/>
      <c r="X140" s="972"/>
      <c r="Y140" s="972"/>
      <c r="Z140" s="972"/>
      <c r="AA140" s="972"/>
      <c r="AB140" s="968"/>
      <c r="AC140" s="1001"/>
      <c r="AD140" s="974"/>
      <c r="AE140" s="975"/>
      <c r="AF140" s="976"/>
      <c r="AG140" s="1030"/>
      <c r="AH140" s="1007"/>
      <c r="AI140" s="978"/>
      <c r="AJ140" s="982"/>
      <c r="AK140" s="1136"/>
      <c r="AL140" s="1084"/>
      <c r="AM140" s="1090"/>
    </row>
    <row r="141" spans="1:39">
      <c r="A141" s="999"/>
      <c r="B141" s="164"/>
      <c r="C141" s="164"/>
      <c r="D141" s="162"/>
      <c r="E141" s="969"/>
      <c r="F141" s="1000"/>
      <c r="G141" s="1000"/>
      <c r="H141" s="1000"/>
      <c r="I141" s="1000"/>
      <c r="J141" s="971"/>
      <c r="K141" s="1000"/>
      <c r="L141" s="541"/>
      <c r="M141" s="1000"/>
      <c r="N141" s="1000"/>
      <c r="O141" s="541"/>
      <c r="P141" s="541"/>
      <c r="Q141" s="1000"/>
      <c r="R141" s="1000"/>
      <c r="S141" s="971"/>
      <c r="T141" s="542"/>
      <c r="U141" s="542"/>
      <c r="V141" s="541"/>
      <c r="W141" s="543"/>
      <c r="X141" s="972"/>
      <c r="Y141" s="972"/>
      <c r="Z141" s="972"/>
      <c r="AA141" s="972"/>
      <c r="AB141" s="968"/>
      <c r="AC141" s="1001"/>
      <c r="AD141" s="974"/>
      <c r="AE141" s="975"/>
      <c r="AF141" s="976"/>
      <c r="AG141" s="1030"/>
      <c r="AH141" s="1007"/>
      <c r="AI141" s="978"/>
      <c r="AJ141" s="982"/>
      <c r="AK141" s="1136"/>
      <c r="AL141" s="1084"/>
      <c r="AM141" s="1090"/>
    </row>
    <row r="142" spans="1:39">
      <c r="A142" s="999"/>
      <c r="B142" s="164"/>
      <c r="C142" s="164"/>
      <c r="D142" s="162"/>
      <c r="E142" s="969"/>
      <c r="F142" s="1000"/>
      <c r="G142" s="1000"/>
      <c r="H142" s="1000"/>
      <c r="I142" s="1000"/>
      <c r="J142" s="971"/>
      <c r="K142" s="1000"/>
      <c r="L142" s="541"/>
      <c r="M142" s="1000"/>
      <c r="N142" s="1000"/>
      <c r="O142" s="541"/>
      <c r="P142" s="541"/>
      <c r="Q142" s="1000"/>
      <c r="R142" s="1000"/>
      <c r="S142" s="971"/>
      <c r="T142" s="542"/>
      <c r="U142" s="542"/>
      <c r="V142" s="541"/>
      <c r="W142" s="543"/>
      <c r="X142" s="972"/>
      <c r="Y142" s="972"/>
      <c r="Z142" s="972"/>
      <c r="AA142" s="972"/>
      <c r="AB142" s="968"/>
      <c r="AC142" s="1001"/>
      <c r="AD142" s="974"/>
      <c r="AE142" s="975"/>
      <c r="AF142" s="976"/>
      <c r="AG142" s="1030"/>
      <c r="AH142" s="1007"/>
      <c r="AI142" s="978"/>
      <c r="AJ142" s="982"/>
      <c r="AK142" s="1136"/>
      <c r="AL142" s="1084"/>
      <c r="AM142" s="1090"/>
    </row>
    <row r="143" spans="1:39">
      <c r="A143" s="999"/>
      <c r="B143" s="164"/>
      <c r="C143" s="164"/>
      <c r="D143" s="162"/>
      <c r="E143" s="969"/>
      <c r="F143" s="1000"/>
      <c r="G143" s="1000"/>
      <c r="H143" s="1000"/>
      <c r="I143" s="1000"/>
      <c r="J143" s="971"/>
      <c r="K143" s="1000"/>
      <c r="L143" s="541"/>
      <c r="M143" s="1000"/>
      <c r="N143" s="1000"/>
      <c r="O143" s="541"/>
      <c r="P143" s="541"/>
      <c r="Q143" s="1000"/>
      <c r="R143" s="1000"/>
      <c r="S143" s="971"/>
      <c r="T143" s="542"/>
      <c r="U143" s="542"/>
      <c r="V143" s="541"/>
      <c r="W143" s="543"/>
      <c r="X143" s="972"/>
      <c r="Y143" s="972"/>
      <c r="Z143" s="972"/>
      <c r="AA143" s="972"/>
      <c r="AB143" s="968"/>
      <c r="AC143" s="1001"/>
      <c r="AD143" s="974"/>
      <c r="AE143" s="975"/>
      <c r="AF143" s="976"/>
      <c r="AG143" s="1030"/>
      <c r="AH143" s="1007"/>
      <c r="AI143" s="978"/>
      <c r="AJ143" s="982"/>
      <c r="AK143" s="1136"/>
      <c r="AL143" s="1084"/>
      <c r="AM143" s="1090"/>
    </row>
    <row r="144" spans="1:39">
      <c r="A144" s="999"/>
      <c r="B144" s="164"/>
      <c r="C144" s="164"/>
      <c r="D144" s="162"/>
      <c r="E144" s="969"/>
      <c r="F144" s="1000"/>
      <c r="G144" s="1000"/>
      <c r="H144" s="1000"/>
      <c r="I144" s="1000"/>
      <c r="J144" s="971"/>
      <c r="K144" s="1000"/>
      <c r="L144" s="541"/>
      <c r="M144" s="1000"/>
      <c r="N144" s="1000"/>
      <c r="O144" s="541"/>
      <c r="P144" s="541"/>
      <c r="Q144" s="1000"/>
      <c r="R144" s="1000"/>
      <c r="S144" s="971"/>
      <c r="T144" s="542"/>
      <c r="U144" s="542"/>
      <c r="V144" s="541"/>
      <c r="W144" s="543"/>
      <c r="X144" s="972"/>
      <c r="Y144" s="972"/>
      <c r="Z144" s="972"/>
      <c r="AA144" s="972"/>
      <c r="AB144" s="968"/>
      <c r="AC144" s="1001"/>
      <c r="AD144" s="974"/>
      <c r="AE144" s="975"/>
      <c r="AF144" s="976"/>
      <c r="AG144" s="1030"/>
      <c r="AH144" s="1007"/>
      <c r="AI144" s="978"/>
      <c r="AJ144" s="982"/>
      <c r="AK144" s="1136"/>
      <c r="AL144" s="1084"/>
      <c r="AM144" s="1090"/>
    </row>
    <row r="145" spans="1:39">
      <c r="A145" s="999"/>
      <c r="B145" s="164"/>
      <c r="C145" s="164"/>
      <c r="D145" s="162"/>
      <c r="E145" s="969"/>
      <c r="F145" s="1000"/>
      <c r="G145" s="1000"/>
      <c r="H145" s="1000"/>
      <c r="I145" s="1000"/>
      <c r="J145" s="971"/>
      <c r="K145" s="1000"/>
      <c r="L145" s="541"/>
      <c r="M145" s="1000"/>
      <c r="N145" s="1000"/>
      <c r="O145" s="541"/>
      <c r="P145" s="541"/>
      <c r="Q145" s="1000"/>
      <c r="R145" s="1000"/>
      <c r="S145" s="971"/>
      <c r="T145" s="542"/>
      <c r="U145" s="542"/>
      <c r="V145" s="541"/>
      <c r="W145" s="543"/>
      <c r="X145" s="972"/>
      <c r="Y145" s="972"/>
      <c r="Z145" s="972"/>
      <c r="AA145" s="972"/>
      <c r="AB145" s="968"/>
      <c r="AC145" s="1001"/>
      <c r="AD145" s="974"/>
      <c r="AE145" s="975"/>
      <c r="AF145" s="976"/>
      <c r="AG145" s="1030"/>
      <c r="AH145" s="1007"/>
      <c r="AI145" s="978"/>
      <c r="AJ145" s="982"/>
      <c r="AK145" s="1136"/>
      <c r="AL145" s="1084"/>
      <c r="AM145" s="1090"/>
    </row>
    <row r="146" spans="1:39">
      <c r="A146" s="999"/>
      <c r="B146" s="164"/>
      <c r="C146" s="164"/>
      <c r="D146" s="162"/>
      <c r="E146" s="969"/>
      <c r="F146" s="1000"/>
      <c r="G146" s="1000"/>
      <c r="H146" s="1000"/>
      <c r="I146" s="1000"/>
      <c r="J146" s="971"/>
      <c r="K146" s="1000"/>
      <c r="L146" s="541"/>
      <c r="M146" s="1000"/>
      <c r="N146" s="1000"/>
      <c r="O146" s="541"/>
      <c r="P146" s="541"/>
      <c r="Q146" s="1000"/>
      <c r="R146" s="1000"/>
      <c r="S146" s="971"/>
      <c r="T146" s="542"/>
      <c r="U146" s="542"/>
      <c r="V146" s="541"/>
      <c r="W146" s="543"/>
      <c r="X146" s="972"/>
      <c r="Y146" s="972"/>
      <c r="Z146" s="972"/>
      <c r="AA146" s="972"/>
      <c r="AB146" s="968"/>
      <c r="AC146" s="1001"/>
      <c r="AD146" s="974"/>
      <c r="AE146" s="975"/>
      <c r="AF146" s="976"/>
      <c r="AG146" s="1030"/>
      <c r="AH146" s="1007"/>
      <c r="AI146" s="978"/>
      <c r="AJ146" s="982"/>
      <c r="AK146" s="1136"/>
      <c r="AL146" s="1084"/>
      <c r="AM146" s="1090"/>
    </row>
    <row r="147" spans="1:39">
      <c r="A147" s="999"/>
      <c r="B147" s="164"/>
      <c r="C147" s="164"/>
      <c r="D147" s="162"/>
      <c r="E147" s="969"/>
      <c r="F147" s="1000"/>
      <c r="G147" s="1000"/>
      <c r="H147" s="1000"/>
      <c r="I147" s="1000"/>
      <c r="J147" s="971"/>
      <c r="K147" s="1000"/>
      <c r="L147" s="541"/>
      <c r="M147" s="1000"/>
      <c r="N147" s="1000"/>
      <c r="O147" s="541"/>
      <c r="P147" s="541"/>
      <c r="Q147" s="1000"/>
      <c r="R147" s="1000"/>
      <c r="S147" s="971"/>
      <c r="T147" s="542"/>
      <c r="U147" s="542"/>
      <c r="V147" s="541"/>
      <c r="W147" s="543"/>
      <c r="X147" s="972"/>
      <c r="Y147" s="972"/>
      <c r="Z147" s="972"/>
      <c r="AA147" s="972"/>
      <c r="AB147" s="968"/>
      <c r="AC147" s="1001"/>
      <c r="AD147" s="974"/>
      <c r="AE147" s="975"/>
      <c r="AF147" s="976"/>
      <c r="AG147" s="1030"/>
      <c r="AH147" s="1007"/>
      <c r="AI147" s="978"/>
      <c r="AJ147" s="982"/>
      <c r="AK147" s="1136"/>
      <c r="AL147" s="1084"/>
      <c r="AM147" s="1090"/>
    </row>
    <row r="148" spans="1:39">
      <c r="A148" s="999"/>
      <c r="B148" s="164"/>
      <c r="C148" s="164"/>
      <c r="D148" s="162"/>
      <c r="E148" s="969"/>
      <c r="F148" s="1000"/>
      <c r="G148" s="1000"/>
      <c r="H148" s="1000"/>
      <c r="I148" s="1000"/>
      <c r="J148" s="971"/>
      <c r="K148" s="1000"/>
      <c r="L148" s="541"/>
      <c r="M148" s="1000"/>
      <c r="N148" s="1000"/>
      <c r="O148" s="541"/>
      <c r="P148" s="541"/>
      <c r="Q148" s="1000"/>
      <c r="R148" s="1000"/>
      <c r="S148" s="971"/>
      <c r="T148" s="542"/>
      <c r="U148" s="542"/>
      <c r="V148" s="541"/>
      <c r="W148" s="543"/>
      <c r="X148" s="972"/>
      <c r="Y148" s="972"/>
      <c r="Z148" s="972"/>
      <c r="AA148" s="972"/>
      <c r="AB148" s="968"/>
      <c r="AC148" s="1001"/>
      <c r="AD148" s="974"/>
      <c r="AE148" s="975"/>
      <c r="AF148" s="976"/>
      <c r="AG148" s="1030"/>
      <c r="AH148" s="1007"/>
      <c r="AI148" s="978"/>
      <c r="AJ148" s="982"/>
      <c r="AK148" s="1136"/>
      <c r="AL148" s="1084"/>
      <c r="AM148" s="1090"/>
    </row>
    <row r="149" spans="1:39">
      <c r="A149" s="999"/>
      <c r="B149" s="164"/>
      <c r="C149" s="164"/>
      <c r="D149" s="162"/>
      <c r="E149" s="969"/>
      <c r="F149" s="1000"/>
      <c r="G149" s="1000"/>
      <c r="H149" s="1000"/>
      <c r="I149" s="1000"/>
      <c r="J149" s="971"/>
      <c r="K149" s="1000"/>
      <c r="L149" s="541"/>
      <c r="M149" s="1000"/>
      <c r="N149" s="1000"/>
      <c r="O149" s="541"/>
      <c r="P149" s="541"/>
      <c r="Q149" s="1000"/>
      <c r="R149" s="1000"/>
      <c r="S149" s="971"/>
      <c r="T149" s="542"/>
      <c r="U149" s="542"/>
      <c r="V149" s="541"/>
      <c r="W149" s="543"/>
      <c r="X149" s="972"/>
      <c r="Y149" s="972"/>
      <c r="Z149" s="972"/>
      <c r="AA149" s="972"/>
      <c r="AB149" s="968"/>
      <c r="AC149" s="1001"/>
      <c r="AD149" s="974"/>
      <c r="AE149" s="975"/>
      <c r="AF149" s="976"/>
      <c r="AG149" s="1030"/>
      <c r="AH149" s="1007"/>
      <c r="AI149" s="978"/>
      <c r="AJ149" s="982"/>
      <c r="AK149" s="1135"/>
      <c r="AL149" s="1085"/>
      <c r="AM149" s="1092"/>
    </row>
    <row r="150" spans="1:39">
      <c r="A150" s="999"/>
      <c r="B150" s="164"/>
      <c r="C150" s="164"/>
      <c r="D150" s="162"/>
      <c r="E150" s="969"/>
      <c r="F150" s="1000"/>
      <c r="G150" s="1000"/>
      <c r="H150" s="1000"/>
      <c r="I150" s="1000"/>
      <c r="J150" s="971"/>
      <c r="K150" s="1000"/>
      <c r="L150" s="541"/>
      <c r="M150" s="1000"/>
      <c r="N150" s="1000"/>
      <c r="O150" s="541"/>
      <c r="P150" s="541"/>
      <c r="Q150" s="1000"/>
      <c r="R150" s="1000"/>
      <c r="S150" s="971"/>
      <c r="T150" s="542"/>
      <c r="U150" s="542"/>
      <c r="V150" s="541"/>
      <c r="W150" s="543"/>
      <c r="X150" s="972"/>
      <c r="Y150" s="972"/>
      <c r="Z150" s="972"/>
      <c r="AA150" s="972"/>
      <c r="AB150" s="968"/>
      <c r="AC150" s="1001"/>
      <c r="AD150" s="974"/>
      <c r="AE150" s="975"/>
      <c r="AF150" s="976"/>
      <c r="AG150" s="1030"/>
      <c r="AH150" s="1007"/>
      <c r="AI150" s="978"/>
      <c r="AJ150" s="982"/>
      <c r="AK150" s="1137"/>
      <c r="AL150" s="1091"/>
      <c r="AM150" s="1093"/>
    </row>
    <row r="151" spans="1:39">
      <c r="A151" s="999"/>
      <c r="B151" s="164"/>
      <c r="C151" s="164"/>
      <c r="D151" s="162"/>
      <c r="E151" s="969"/>
      <c r="F151" s="1000"/>
      <c r="G151" s="1000"/>
      <c r="H151" s="1000"/>
      <c r="I151" s="1000"/>
      <c r="J151" s="971"/>
      <c r="K151" s="1000"/>
      <c r="L151" s="541"/>
      <c r="M151" s="1000"/>
      <c r="N151" s="1000"/>
      <c r="O151" s="541"/>
      <c r="P151" s="541"/>
      <c r="Q151" s="1000"/>
      <c r="R151" s="1000"/>
      <c r="S151" s="971"/>
      <c r="T151" s="542"/>
      <c r="U151" s="542"/>
      <c r="V151" s="541"/>
      <c r="W151" s="543"/>
      <c r="X151" s="972"/>
      <c r="Y151" s="162"/>
      <c r="Z151" s="162"/>
      <c r="AA151" s="162"/>
      <c r="AB151" s="164"/>
      <c r="AC151" s="1001"/>
      <c r="AD151" s="974"/>
      <c r="AE151" s="975"/>
      <c r="AF151" s="976"/>
      <c r="AG151" s="1030"/>
      <c r="AH151" s="1007"/>
      <c r="AI151" s="978"/>
      <c r="AJ151" s="982"/>
      <c r="AK151" s="989"/>
      <c r="AL151" s="985"/>
      <c r="AM151" s="991"/>
    </row>
    <row r="152" spans="1:39">
      <c r="A152" s="999"/>
      <c r="B152" s="164"/>
      <c r="C152" s="164"/>
      <c r="D152" s="162"/>
      <c r="E152" s="969"/>
      <c r="F152" s="1000"/>
      <c r="G152" s="1000"/>
      <c r="H152" s="1000"/>
      <c r="I152" s="1000"/>
      <c r="J152" s="971"/>
      <c r="K152" s="1000"/>
      <c r="L152" s="541"/>
      <c r="M152" s="1000"/>
      <c r="N152" s="1000"/>
      <c r="O152" s="541"/>
      <c r="P152" s="541"/>
      <c r="Q152" s="1000"/>
      <c r="R152" s="1000"/>
      <c r="S152" s="971"/>
      <c r="T152" s="542"/>
      <c r="U152" s="542"/>
      <c r="V152" s="541"/>
      <c r="W152" s="543"/>
      <c r="X152" s="972"/>
      <c r="Y152" s="162"/>
      <c r="Z152" s="162"/>
      <c r="AA152" s="162"/>
      <c r="AB152" s="164"/>
      <c r="AC152" s="1001"/>
      <c r="AD152" s="974"/>
      <c r="AE152" s="975"/>
      <c r="AF152" s="976"/>
      <c r="AG152" s="1030"/>
      <c r="AH152" s="1007"/>
      <c r="AI152" s="978"/>
      <c r="AJ152" s="982"/>
      <c r="AK152" s="987"/>
      <c r="AL152" s="988"/>
    </row>
    <row r="153" spans="1:39">
      <c r="A153" s="999"/>
      <c r="B153" s="164"/>
      <c r="C153" s="164"/>
      <c r="D153" s="162"/>
      <c r="E153" s="969"/>
      <c r="F153" s="1000"/>
      <c r="G153" s="1000"/>
      <c r="H153" s="1000"/>
      <c r="I153" s="1000"/>
      <c r="J153" s="971"/>
      <c r="K153" s="1000"/>
      <c r="L153" s="541"/>
      <c r="M153" s="1000"/>
      <c r="N153" s="1000"/>
      <c r="O153" s="541"/>
      <c r="P153" s="541"/>
      <c r="Q153" s="1000"/>
      <c r="R153" s="1000"/>
      <c r="S153" s="971"/>
      <c r="T153" s="542"/>
      <c r="U153" s="542"/>
      <c r="V153" s="541"/>
      <c r="W153" s="543"/>
      <c r="X153" s="972"/>
      <c r="Y153" s="162"/>
      <c r="Z153" s="162"/>
      <c r="AA153" s="162"/>
      <c r="AB153" s="164"/>
      <c r="AC153" s="1001"/>
      <c r="AD153" s="974"/>
      <c r="AE153" s="975"/>
      <c r="AF153" s="976"/>
      <c r="AG153" s="1030"/>
      <c r="AH153" s="1007"/>
      <c r="AI153" s="978"/>
      <c r="AJ153" s="982"/>
      <c r="AK153" s="987"/>
      <c r="AL153" s="988"/>
    </row>
    <row r="154" spans="1:39">
      <c r="A154" s="999"/>
      <c r="B154" s="164"/>
      <c r="C154" s="164"/>
      <c r="D154" s="162"/>
      <c r="E154" s="969"/>
      <c r="F154" s="1000"/>
      <c r="G154" s="1000"/>
      <c r="H154" s="1000"/>
      <c r="I154" s="1000"/>
      <c r="J154" s="971"/>
      <c r="K154" s="1000"/>
      <c r="L154" s="541"/>
      <c r="M154" s="1000"/>
      <c r="N154" s="1000"/>
      <c r="O154" s="541"/>
      <c r="P154" s="541"/>
      <c r="Q154" s="1000"/>
      <c r="R154" s="1000"/>
      <c r="S154" s="971"/>
      <c r="T154" s="542"/>
      <c r="U154" s="542"/>
      <c r="V154" s="541"/>
      <c r="W154" s="543"/>
      <c r="X154" s="972"/>
      <c r="Y154" s="162"/>
      <c r="Z154" s="162"/>
      <c r="AA154" s="162"/>
      <c r="AB154" s="164"/>
      <c r="AC154" s="1001"/>
      <c r="AD154" s="974"/>
      <c r="AE154" s="975"/>
      <c r="AF154" s="976"/>
      <c r="AG154" s="1030"/>
      <c r="AH154" s="1007"/>
      <c r="AI154" s="978"/>
      <c r="AJ154" s="982"/>
      <c r="AK154" s="989"/>
      <c r="AL154" s="985"/>
      <c r="AM154" s="986"/>
    </row>
    <row r="155" spans="1:39">
      <c r="A155" s="999"/>
      <c r="B155" s="164"/>
      <c r="C155" s="164"/>
      <c r="D155" s="162"/>
      <c r="E155" s="969"/>
      <c r="F155" s="1000"/>
      <c r="G155" s="1000"/>
      <c r="H155" s="1000"/>
      <c r="I155" s="1000"/>
      <c r="J155" s="971"/>
      <c r="K155" s="1000"/>
      <c r="L155" s="541"/>
      <c r="M155" s="1000"/>
      <c r="N155" s="1000"/>
      <c r="O155" s="541"/>
      <c r="P155" s="541"/>
      <c r="Q155" s="1000"/>
      <c r="R155" s="1000"/>
      <c r="S155" s="971"/>
      <c r="T155" s="542"/>
      <c r="U155" s="542"/>
      <c r="V155" s="541"/>
      <c r="W155" s="543"/>
      <c r="X155" s="972"/>
      <c r="Y155" s="162"/>
      <c r="Z155" s="162"/>
      <c r="AA155" s="162"/>
      <c r="AB155" s="164"/>
      <c r="AC155" s="1001"/>
      <c r="AD155" s="974"/>
      <c r="AE155" s="975"/>
      <c r="AF155" s="976"/>
      <c r="AG155" s="1030"/>
      <c r="AH155" s="1007"/>
      <c r="AI155" s="978"/>
      <c r="AJ155" s="982"/>
      <c r="AK155" s="989"/>
      <c r="AL155" s="985"/>
      <c r="AM155" s="991"/>
    </row>
    <row r="156" spans="1:39">
      <c r="A156" s="999"/>
      <c r="B156" s="164"/>
      <c r="C156" s="164"/>
      <c r="D156" s="162"/>
      <c r="E156" s="969"/>
      <c r="F156" s="1000"/>
      <c r="G156" s="1000"/>
      <c r="H156" s="1000"/>
      <c r="I156" s="1000"/>
      <c r="J156" s="971"/>
      <c r="K156" s="1000"/>
      <c r="L156" s="541"/>
      <c r="M156" s="1000"/>
      <c r="N156" s="1000"/>
      <c r="O156" s="541"/>
      <c r="P156" s="541"/>
      <c r="Q156" s="1000"/>
      <c r="R156" s="1000"/>
      <c r="S156" s="971"/>
      <c r="T156" s="542"/>
      <c r="U156" s="542"/>
      <c r="V156" s="541"/>
      <c r="W156" s="543"/>
      <c r="X156" s="972"/>
      <c r="Y156" s="162"/>
      <c r="Z156" s="162"/>
      <c r="AA156" s="162"/>
      <c r="AB156" s="164"/>
      <c r="AC156" s="1001"/>
      <c r="AD156" s="974"/>
      <c r="AE156" s="975"/>
      <c r="AF156" s="976"/>
      <c r="AG156" s="1030"/>
      <c r="AH156" s="1007"/>
      <c r="AI156" s="978"/>
      <c r="AJ156" s="982"/>
      <c r="AK156" s="987"/>
      <c r="AL156" s="988"/>
    </row>
    <row r="157" spans="1:39">
      <c r="A157" s="999"/>
      <c r="B157" s="164"/>
      <c r="C157" s="164"/>
      <c r="D157" s="162"/>
      <c r="E157" s="969"/>
      <c r="F157" s="1000"/>
      <c r="G157" s="1000"/>
      <c r="H157" s="1000"/>
      <c r="I157" s="1000"/>
      <c r="J157" s="971"/>
      <c r="K157" s="1000"/>
      <c r="L157" s="541"/>
      <c r="M157" s="1000"/>
      <c r="N157" s="1000"/>
      <c r="O157" s="541"/>
      <c r="P157" s="541"/>
      <c r="Q157" s="1000"/>
      <c r="R157" s="1000"/>
      <c r="S157" s="971"/>
      <c r="T157" s="542"/>
      <c r="U157" s="542"/>
      <c r="V157" s="541"/>
      <c r="W157" s="543"/>
      <c r="X157" s="972"/>
      <c r="Y157" s="162"/>
      <c r="Z157" s="162"/>
      <c r="AA157" s="162"/>
      <c r="AB157" s="164"/>
      <c r="AC157" s="1001"/>
      <c r="AD157" s="974"/>
      <c r="AE157" s="975"/>
      <c r="AF157" s="976"/>
      <c r="AG157" s="1030"/>
      <c r="AH157" s="1007"/>
      <c r="AI157" s="978"/>
      <c r="AJ157" s="982"/>
      <c r="AK157" s="987"/>
      <c r="AL157" s="988"/>
    </row>
    <row r="158" spans="1:39">
      <c r="A158" s="999"/>
      <c r="B158" s="164"/>
      <c r="C158" s="164"/>
      <c r="D158" s="162"/>
      <c r="E158" s="969"/>
      <c r="F158" s="1000"/>
      <c r="G158" s="1000"/>
      <c r="H158" s="1000"/>
      <c r="I158" s="1000"/>
      <c r="J158" s="971"/>
      <c r="K158" s="1000"/>
      <c r="L158" s="541"/>
      <c r="M158" s="1000"/>
      <c r="N158" s="1000"/>
      <c r="O158" s="541"/>
      <c r="P158" s="541"/>
      <c r="Q158" s="1000"/>
      <c r="R158" s="1000"/>
      <c r="S158" s="971"/>
      <c r="T158" s="542"/>
      <c r="U158" s="542"/>
      <c r="V158" s="541"/>
      <c r="W158" s="543"/>
      <c r="X158" s="972"/>
      <c r="Y158" s="162"/>
      <c r="Z158" s="162"/>
      <c r="AA158" s="162"/>
      <c r="AB158" s="164"/>
      <c r="AC158" s="1001"/>
      <c r="AD158" s="974"/>
      <c r="AE158" s="975"/>
      <c r="AF158" s="976"/>
      <c r="AG158" s="1030"/>
      <c r="AH158" s="1007"/>
      <c r="AI158" s="978"/>
      <c r="AJ158" s="982"/>
      <c r="AK158" s="989"/>
      <c r="AL158" s="985"/>
      <c r="AM158" s="986"/>
    </row>
    <row r="159" spans="1:39">
      <c r="A159" s="999"/>
      <c r="B159" s="164"/>
      <c r="C159" s="164"/>
      <c r="D159" s="162"/>
      <c r="E159" s="969"/>
      <c r="F159" s="1000"/>
      <c r="G159" s="1000"/>
      <c r="H159" s="1000"/>
      <c r="I159" s="1000"/>
      <c r="J159" s="971"/>
      <c r="K159" s="1000"/>
      <c r="L159" s="541"/>
      <c r="M159" s="1000"/>
      <c r="N159" s="1000"/>
      <c r="O159" s="541"/>
      <c r="P159" s="541"/>
      <c r="Q159" s="1000"/>
      <c r="R159" s="1000"/>
      <c r="S159" s="971"/>
      <c r="T159" s="542"/>
      <c r="U159" s="542"/>
      <c r="V159" s="541"/>
      <c r="W159" s="543"/>
      <c r="X159" s="972"/>
      <c r="Y159" s="162"/>
      <c r="Z159" s="162"/>
      <c r="AA159" s="162"/>
      <c r="AB159" s="164"/>
      <c r="AC159" s="1001"/>
      <c r="AD159" s="974"/>
      <c r="AE159" s="975"/>
      <c r="AF159" s="976"/>
      <c r="AG159" s="1030"/>
      <c r="AH159" s="1007"/>
      <c r="AI159" s="978"/>
      <c r="AJ159" s="982"/>
      <c r="AK159" s="989"/>
      <c r="AL159" s="985"/>
      <c r="AM159" s="991"/>
    </row>
    <row r="160" spans="1:39">
      <c r="A160" s="999"/>
      <c r="B160" s="164"/>
      <c r="C160" s="164"/>
      <c r="D160" s="162"/>
      <c r="E160" s="969"/>
      <c r="F160" s="1000"/>
      <c r="G160" s="1000"/>
      <c r="H160" s="1000"/>
      <c r="I160" s="1000"/>
      <c r="J160" s="971"/>
      <c r="K160" s="1000"/>
      <c r="L160" s="541"/>
      <c r="M160" s="1000"/>
      <c r="N160" s="1000"/>
      <c r="O160" s="541"/>
      <c r="P160" s="541"/>
      <c r="Q160" s="1000"/>
      <c r="R160" s="1000"/>
      <c r="S160" s="971"/>
      <c r="T160" s="542"/>
      <c r="U160" s="542"/>
      <c r="V160" s="541"/>
      <c r="W160" s="543"/>
      <c r="X160" s="972"/>
      <c r="Y160" s="162"/>
      <c r="Z160" s="162"/>
      <c r="AA160" s="162"/>
      <c r="AB160" s="164"/>
      <c r="AC160" s="1001"/>
      <c r="AD160" s="974"/>
      <c r="AE160" s="975"/>
      <c r="AF160" s="976"/>
      <c r="AG160" s="1030"/>
      <c r="AH160" s="1007"/>
      <c r="AI160" s="978"/>
      <c r="AJ160" s="982"/>
      <c r="AK160" s="987"/>
      <c r="AL160" s="988"/>
    </row>
    <row r="161" spans="1:39">
      <c r="A161" s="999"/>
      <c r="B161" s="164"/>
      <c r="C161" s="164"/>
      <c r="D161" s="162"/>
      <c r="E161" s="969"/>
      <c r="F161" s="1000"/>
      <c r="G161" s="1000"/>
      <c r="H161" s="1000"/>
      <c r="I161" s="1000"/>
      <c r="J161" s="971"/>
      <c r="K161" s="1000"/>
      <c r="L161" s="541"/>
      <c r="M161" s="1000"/>
      <c r="N161" s="1000"/>
      <c r="O161" s="541"/>
      <c r="P161" s="541"/>
      <c r="Q161" s="1000"/>
      <c r="R161" s="1000"/>
      <c r="S161" s="971"/>
      <c r="T161" s="542"/>
      <c r="U161" s="542"/>
      <c r="V161" s="541"/>
      <c r="W161" s="543"/>
      <c r="X161" s="972"/>
      <c r="Y161" s="162"/>
      <c r="Z161" s="162"/>
      <c r="AA161" s="162"/>
      <c r="AB161" s="164"/>
      <c r="AC161" s="1001"/>
      <c r="AD161" s="974"/>
      <c r="AE161" s="975"/>
      <c r="AF161" s="976"/>
      <c r="AG161" s="1030"/>
      <c r="AH161" s="1007"/>
      <c r="AI161" s="978"/>
      <c r="AJ161" s="982"/>
      <c r="AK161" s="987"/>
      <c r="AL161" s="988"/>
    </row>
    <row r="162" spans="1:39">
      <c r="A162" s="999"/>
      <c r="B162" s="164"/>
      <c r="C162" s="164"/>
      <c r="D162" s="162"/>
      <c r="E162" s="969"/>
      <c r="F162" s="1000"/>
      <c r="G162" s="1000"/>
      <c r="H162" s="1000"/>
      <c r="I162" s="1000"/>
      <c r="J162" s="971"/>
      <c r="K162" s="1000"/>
      <c r="L162" s="541"/>
      <c r="M162" s="1000"/>
      <c r="N162" s="1000"/>
      <c r="O162" s="541"/>
      <c r="P162" s="541"/>
      <c r="Q162" s="1000"/>
      <c r="R162" s="1000"/>
      <c r="S162" s="971"/>
      <c r="T162" s="542"/>
      <c r="U162" s="542"/>
      <c r="V162" s="541"/>
      <c r="W162" s="543"/>
      <c r="X162" s="972"/>
      <c r="Y162" s="162"/>
      <c r="Z162" s="162"/>
      <c r="AA162" s="162"/>
      <c r="AB162" s="164"/>
      <c r="AC162" s="1001"/>
      <c r="AD162" s="974"/>
      <c r="AE162" s="975"/>
      <c r="AF162" s="976"/>
      <c r="AG162" s="1030"/>
      <c r="AH162" s="1007"/>
      <c r="AI162" s="978"/>
      <c r="AJ162" s="982"/>
      <c r="AK162" s="989"/>
      <c r="AL162" s="985"/>
      <c r="AM162" s="986"/>
    </row>
    <row r="163" spans="1:39">
      <c r="A163" s="999"/>
      <c r="B163" s="164"/>
      <c r="C163" s="164"/>
      <c r="D163" s="162"/>
      <c r="E163" s="969"/>
      <c r="F163" s="1000"/>
      <c r="G163" s="1000"/>
      <c r="H163" s="1000"/>
      <c r="I163" s="1000"/>
      <c r="J163" s="971"/>
      <c r="K163" s="1000"/>
      <c r="L163" s="541"/>
      <c r="M163" s="1000"/>
      <c r="N163" s="1000"/>
      <c r="O163" s="541"/>
      <c r="P163" s="541"/>
      <c r="Q163" s="1000"/>
      <c r="R163" s="1000"/>
      <c r="S163" s="971"/>
      <c r="T163" s="542"/>
      <c r="U163" s="542"/>
      <c r="V163" s="541"/>
      <c r="W163" s="543"/>
      <c r="X163" s="972"/>
      <c r="Y163" s="162"/>
      <c r="Z163" s="162"/>
      <c r="AA163" s="162"/>
      <c r="AB163" s="164"/>
      <c r="AC163" s="1001"/>
      <c r="AD163" s="974"/>
      <c r="AE163" s="975"/>
      <c r="AF163" s="976"/>
      <c r="AG163" s="1030"/>
      <c r="AH163" s="1007"/>
      <c r="AI163" s="978"/>
      <c r="AJ163" s="982"/>
      <c r="AK163" s="989"/>
      <c r="AL163" s="985"/>
      <c r="AM163" s="991"/>
    </row>
    <row r="164" spans="1:39">
      <c r="A164" s="999"/>
      <c r="B164" s="164"/>
      <c r="C164" s="164"/>
      <c r="D164" s="162"/>
      <c r="E164" s="969"/>
      <c r="F164" s="1000"/>
      <c r="G164" s="1000"/>
      <c r="H164" s="1000"/>
      <c r="I164" s="1000"/>
      <c r="J164" s="971"/>
      <c r="K164" s="1000"/>
      <c r="L164" s="541"/>
      <c r="M164" s="1000"/>
      <c r="N164" s="1000"/>
      <c r="O164" s="541"/>
      <c r="P164" s="541"/>
      <c r="Q164" s="1000"/>
      <c r="R164" s="1000"/>
      <c r="S164" s="971"/>
      <c r="T164" s="542"/>
      <c r="U164" s="542"/>
      <c r="V164" s="541"/>
      <c r="W164" s="543"/>
      <c r="X164" s="972"/>
      <c r="Y164" s="162"/>
      <c r="Z164" s="162"/>
      <c r="AA164" s="162"/>
      <c r="AB164" s="164"/>
      <c r="AC164" s="1001"/>
      <c r="AD164" s="974"/>
      <c r="AE164" s="975"/>
      <c r="AF164" s="976"/>
      <c r="AG164" s="1030"/>
      <c r="AH164" s="1007"/>
      <c r="AI164" s="978"/>
      <c r="AJ164" s="982"/>
      <c r="AK164" s="987"/>
      <c r="AL164" s="988"/>
    </row>
    <row r="165" spans="1:39">
      <c r="A165" s="999"/>
      <c r="B165" s="164"/>
      <c r="C165" s="164"/>
      <c r="D165" s="162"/>
      <c r="E165" s="969"/>
      <c r="F165" s="1000"/>
      <c r="G165" s="1000"/>
      <c r="H165" s="1000"/>
      <c r="I165" s="1000"/>
      <c r="J165" s="971"/>
      <c r="K165" s="1000"/>
      <c r="L165" s="541"/>
      <c r="M165" s="1000"/>
      <c r="N165" s="1000"/>
      <c r="O165" s="541"/>
      <c r="P165" s="541"/>
      <c r="Q165" s="1000"/>
      <c r="R165" s="1000"/>
      <c r="S165" s="971"/>
      <c r="T165" s="542"/>
      <c r="U165" s="542"/>
      <c r="V165" s="541"/>
      <c r="W165" s="543"/>
      <c r="X165" s="972"/>
      <c r="Y165" s="162"/>
      <c r="Z165" s="162"/>
      <c r="AA165" s="162"/>
      <c r="AB165" s="164"/>
      <c r="AC165" s="1001"/>
      <c r="AD165" s="974"/>
      <c r="AE165" s="975"/>
      <c r="AF165" s="976"/>
      <c r="AG165" s="1030"/>
      <c r="AH165" s="1007"/>
      <c r="AI165" s="978"/>
      <c r="AJ165" s="982"/>
      <c r="AK165" s="987"/>
      <c r="AL165" s="988"/>
    </row>
    <row r="166" spans="1:39">
      <c r="A166" s="999"/>
      <c r="B166" s="164"/>
      <c r="C166" s="164"/>
      <c r="D166" s="162"/>
      <c r="E166" s="969"/>
      <c r="F166" s="1000"/>
      <c r="G166" s="1000"/>
      <c r="H166" s="1000"/>
      <c r="I166" s="1000"/>
      <c r="J166" s="971"/>
      <c r="K166" s="1000"/>
      <c r="L166" s="541"/>
      <c r="M166" s="1000"/>
      <c r="N166" s="1000"/>
      <c r="O166" s="541"/>
      <c r="P166" s="541"/>
      <c r="Q166" s="1000"/>
      <c r="R166" s="1000"/>
      <c r="S166" s="971"/>
      <c r="T166" s="542"/>
      <c r="U166" s="542"/>
      <c r="V166" s="541"/>
      <c r="W166" s="543"/>
      <c r="X166" s="972"/>
      <c r="Y166" s="162"/>
      <c r="Z166" s="162"/>
      <c r="AA166" s="162"/>
      <c r="AB166" s="164"/>
      <c r="AC166" s="1001"/>
      <c r="AD166" s="974"/>
      <c r="AE166" s="975"/>
      <c r="AF166" s="976"/>
      <c r="AG166" s="1030"/>
      <c r="AH166" s="1007"/>
      <c r="AI166" s="978"/>
      <c r="AJ166" s="982"/>
      <c r="AK166" s="989"/>
      <c r="AL166" s="985"/>
      <c r="AM166" s="986"/>
    </row>
    <row r="167" spans="1:39">
      <c r="A167" s="999"/>
      <c r="B167" s="164"/>
      <c r="C167" s="164"/>
      <c r="D167" s="162"/>
      <c r="E167" s="969"/>
      <c r="F167" s="1000"/>
      <c r="G167" s="1000"/>
      <c r="H167" s="1000"/>
      <c r="I167" s="1000"/>
      <c r="J167" s="971"/>
      <c r="K167" s="1000"/>
      <c r="L167" s="541"/>
      <c r="M167" s="1000"/>
      <c r="N167" s="1000"/>
      <c r="O167" s="541"/>
      <c r="P167" s="541"/>
      <c r="Q167" s="1000"/>
      <c r="R167" s="1000"/>
      <c r="S167" s="971"/>
      <c r="T167" s="542"/>
      <c r="U167" s="542"/>
      <c r="V167" s="541"/>
      <c r="W167" s="543"/>
      <c r="X167" s="972"/>
      <c r="Y167" s="162"/>
      <c r="Z167" s="162"/>
      <c r="AA167" s="162"/>
      <c r="AB167" s="164"/>
      <c r="AC167" s="1001"/>
      <c r="AD167" s="974"/>
      <c r="AE167" s="975"/>
      <c r="AF167" s="976"/>
      <c r="AG167" s="1030"/>
      <c r="AH167" s="1007"/>
      <c r="AI167" s="978"/>
      <c r="AJ167" s="982"/>
      <c r="AK167" s="989"/>
      <c r="AL167" s="985"/>
      <c r="AM167" s="991"/>
    </row>
    <row r="168" spans="1:39">
      <c r="A168" s="999"/>
      <c r="B168" s="164"/>
      <c r="C168" s="164"/>
      <c r="D168" s="162"/>
      <c r="E168" s="969"/>
      <c r="F168" s="1000"/>
      <c r="G168" s="1000"/>
      <c r="H168" s="1000"/>
      <c r="I168" s="1000"/>
      <c r="J168" s="971"/>
      <c r="K168" s="1000"/>
      <c r="L168" s="541"/>
      <c r="M168" s="1000"/>
      <c r="N168" s="1000"/>
      <c r="O168" s="541"/>
      <c r="P168" s="541"/>
      <c r="Q168" s="1000"/>
      <c r="R168" s="1000"/>
      <c r="S168" s="971"/>
      <c r="T168" s="542"/>
      <c r="U168" s="542"/>
      <c r="V168" s="541"/>
      <c r="W168" s="543"/>
      <c r="X168" s="972"/>
      <c r="Y168" s="162"/>
      <c r="Z168" s="162"/>
      <c r="AA168" s="162"/>
      <c r="AB168" s="164"/>
      <c r="AC168" s="1001"/>
      <c r="AD168" s="974"/>
      <c r="AE168" s="975"/>
      <c r="AF168" s="976"/>
      <c r="AG168" s="1030"/>
      <c r="AH168" s="1007"/>
      <c r="AI168" s="978"/>
      <c r="AJ168" s="982"/>
      <c r="AK168" s="989"/>
      <c r="AL168" s="985"/>
      <c r="AM168" s="986"/>
    </row>
    <row r="169" spans="1:39">
      <c r="A169" s="999"/>
      <c r="B169" s="164"/>
      <c r="C169" s="164"/>
      <c r="D169" s="162"/>
      <c r="E169" s="969"/>
      <c r="F169" s="1000"/>
      <c r="G169" s="1000"/>
      <c r="H169" s="1000"/>
      <c r="I169" s="1000"/>
      <c r="J169" s="971"/>
      <c r="K169" s="1000"/>
      <c r="L169" s="541"/>
      <c r="M169" s="1000"/>
      <c r="N169" s="1000"/>
      <c r="O169" s="541"/>
      <c r="P169" s="541"/>
      <c r="Q169" s="1000"/>
      <c r="R169" s="1000"/>
      <c r="S169" s="971"/>
      <c r="T169" s="542"/>
      <c r="U169" s="542"/>
      <c r="V169" s="541"/>
      <c r="W169" s="543"/>
      <c r="X169" s="972"/>
      <c r="Y169" s="162"/>
      <c r="Z169" s="162"/>
      <c r="AA169" s="162"/>
      <c r="AB169" s="164"/>
      <c r="AC169" s="1001"/>
      <c r="AD169" s="974"/>
      <c r="AE169" s="975"/>
      <c r="AF169" s="976"/>
      <c r="AG169" s="1030"/>
      <c r="AH169" s="1007"/>
      <c r="AI169" s="978"/>
      <c r="AJ169" s="982"/>
      <c r="AK169" s="989"/>
      <c r="AL169" s="985"/>
      <c r="AM169" s="991"/>
    </row>
    <row r="170" spans="1:39">
      <c r="A170" s="999"/>
      <c r="B170" s="164"/>
      <c r="C170" s="164"/>
      <c r="D170" s="162"/>
      <c r="E170" s="969"/>
      <c r="F170" s="1000"/>
      <c r="G170" s="1000"/>
      <c r="H170" s="1000"/>
      <c r="I170" s="1000"/>
      <c r="J170" s="971"/>
      <c r="K170" s="1000"/>
      <c r="L170" s="541"/>
      <c r="M170" s="1000"/>
      <c r="N170" s="1000"/>
      <c r="O170" s="541"/>
      <c r="P170" s="541"/>
      <c r="Q170" s="1000"/>
      <c r="R170" s="1000"/>
      <c r="S170" s="971"/>
      <c r="T170" s="542"/>
      <c r="U170" s="542"/>
      <c r="V170" s="541"/>
      <c r="W170" s="543"/>
      <c r="X170" s="972"/>
      <c r="Y170" s="162"/>
      <c r="Z170" s="162"/>
      <c r="AA170" s="162"/>
      <c r="AB170" s="164"/>
      <c r="AC170" s="1001"/>
      <c r="AD170" s="974"/>
      <c r="AE170" s="975"/>
      <c r="AF170" s="976"/>
      <c r="AG170" s="1030"/>
      <c r="AH170" s="1007"/>
      <c r="AI170" s="978"/>
      <c r="AJ170" s="982"/>
      <c r="AK170" s="989"/>
      <c r="AL170" s="985"/>
      <c r="AM170" s="986"/>
    </row>
    <row r="171" spans="1:39">
      <c r="A171" s="999"/>
      <c r="B171" s="164"/>
      <c r="C171" s="164"/>
      <c r="D171" s="162"/>
      <c r="E171" s="969"/>
      <c r="F171" s="1000"/>
      <c r="G171" s="1000"/>
      <c r="H171" s="1000"/>
      <c r="I171" s="1000"/>
      <c r="J171" s="971"/>
      <c r="K171" s="1000"/>
      <c r="L171" s="541"/>
      <c r="M171" s="1000"/>
      <c r="N171" s="1000"/>
      <c r="O171" s="541"/>
      <c r="P171" s="541"/>
      <c r="Q171" s="1000"/>
      <c r="R171" s="1000"/>
      <c r="S171" s="971"/>
      <c r="T171" s="542"/>
      <c r="U171" s="542"/>
      <c r="V171" s="541"/>
      <c r="W171" s="543"/>
      <c r="X171" s="972"/>
      <c r="Y171" s="162"/>
      <c r="Z171" s="162"/>
      <c r="AA171" s="162"/>
      <c r="AB171" s="164"/>
      <c r="AC171" s="1001"/>
      <c r="AD171" s="974"/>
      <c r="AE171" s="975"/>
      <c r="AF171" s="976"/>
      <c r="AG171" s="1030"/>
      <c r="AH171" s="1007"/>
      <c r="AI171" s="978"/>
      <c r="AJ171" s="982"/>
      <c r="AK171" s="989"/>
      <c r="AL171" s="985"/>
      <c r="AM171" s="991"/>
    </row>
    <row r="172" spans="1:39">
      <c r="A172" s="999"/>
      <c r="B172" s="164"/>
      <c r="C172" s="164"/>
      <c r="D172" s="162"/>
      <c r="E172" s="969"/>
      <c r="F172" s="1000"/>
      <c r="G172" s="1000"/>
      <c r="H172" s="1000"/>
      <c r="I172" s="1000"/>
      <c r="J172" s="971"/>
      <c r="K172" s="1000"/>
      <c r="L172" s="541"/>
      <c r="M172" s="1000"/>
      <c r="N172" s="1000"/>
      <c r="O172" s="541"/>
      <c r="P172" s="541"/>
      <c r="Q172" s="1000"/>
      <c r="R172" s="1000"/>
      <c r="S172" s="971"/>
      <c r="T172" s="542"/>
      <c r="U172" s="542"/>
      <c r="V172" s="541"/>
      <c r="W172" s="543"/>
      <c r="X172" s="972"/>
      <c r="Y172" s="162"/>
      <c r="Z172" s="162"/>
      <c r="AA172" s="162"/>
      <c r="AB172" s="164"/>
      <c r="AC172" s="1001"/>
      <c r="AD172" s="974"/>
      <c r="AE172" s="975"/>
      <c r="AF172" s="976"/>
      <c r="AG172" s="1030"/>
      <c r="AH172" s="1007"/>
      <c r="AI172" s="978"/>
      <c r="AJ172" s="982"/>
      <c r="AK172" s="987"/>
      <c r="AL172" s="988"/>
    </row>
    <row r="173" spans="1:39">
      <c r="A173" s="999"/>
      <c r="B173" s="164"/>
      <c r="C173" s="164"/>
      <c r="D173" s="162"/>
      <c r="E173" s="969"/>
      <c r="F173" s="1000"/>
      <c r="G173" s="1000"/>
      <c r="H173" s="1000"/>
      <c r="I173" s="1000"/>
      <c r="J173" s="971"/>
      <c r="K173" s="1000"/>
      <c r="L173" s="541"/>
      <c r="M173" s="1000"/>
      <c r="N173" s="1000"/>
      <c r="O173" s="541"/>
      <c r="P173" s="541"/>
      <c r="Q173" s="1000"/>
      <c r="R173" s="1000"/>
      <c r="S173" s="971"/>
      <c r="T173" s="542"/>
      <c r="U173" s="542"/>
      <c r="V173" s="541"/>
      <c r="W173" s="543"/>
      <c r="X173" s="972"/>
      <c r="Y173" s="162"/>
      <c r="Z173" s="162"/>
      <c r="AA173" s="162"/>
      <c r="AB173" s="164"/>
      <c r="AC173" s="1001"/>
      <c r="AD173" s="974"/>
      <c r="AE173" s="975"/>
      <c r="AF173" s="976"/>
      <c r="AG173" s="1030"/>
      <c r="AH173" s="1007"/>
      <c r="AI173" s="978"/>
      <c r="AJ173" s="982"/>
      <c r="AK173" s="987"/>
      <c r="AL173" s="988"/>
    </row>
    <row r="174" spans="1:39">
      <c r="A174" s="999"/>
      <c r="B174" s="164"/>
      <c r="C174" s="164"/>
      <c r="D174" s="162"/>
      <c r="E174" s="969"/>
      <c r="F174" s="1000"/>
      <c r="G174" s="1000"/>
      <c r="H174" s="1000"/>
      <c r="I174" s="1000"/>
      <c r="J174" s="971"/>
      <c r="K174" s="1000"/>
      <c r="L174" s="541"/>
      <c r="M174" s="1000"/>
      <c r="N174" s="1000"/>
      <c r="O174" s="541"/>
      <c r="P174" s="541"/>
      <c r="Q174" s="1000"/>
      <c r="R174" s="1000"/>
      <c r="S174" s="971"/>
      <c r="T174" s="542"/>
      <c r="U174" s="542"/>
      <c r="V174" s="541"/>
      <c r="W174" s="543"/>
      <c r="X174" s="972"/>
      <c r="Y174" s="162"/>
      <c r="Z174" s="162"/>
      <c r="AA174" s="162"/>
      <c r="AB174" s="164"/>
      <c r="AC174" s="1001"/>
      <c r="AD174" s="974"/>
      <c r="AE174" s="975"/>
      <c r="AF174" s="976"/>
      <c r="AG174" s="1030"/>
      <c r="AH174" s="1007"/>
      <c r="AI174" s="978"/>
      <c r="AJ174" s="982"/>
      <c r="AK174" s="989"/>
      <c r="AL174" s="985"/>
      <c r="AM174" s="986"/>
    </row>
    <row r="175" spans="1:39">
      <c r="A175" s="999"/>
      <c r="B175" s="164"/>
      <c r="C175" s="164"/>
      <c r="D175" s="162"/>
      <c r="E175" s="969"/>
      <c r="F175" s="1000"/>
      <c r="G175" s="1000"/>
      <c r="H175" s="1000"/>
      <c r="I175" s="1000"/>
      <c r="J175" s="971"/>
      <c r="K175" s="1000"/>
      <c r="L175" s="541"/>
      <c r="M175" s="1000"/>
      <c r="N175" s="1000"/>
      <c r="O175" s="541"/>
      <c r="P175" s="541"/>
      <c r="Q175" s="1000"/>
      <c r="R175" s="1000"/>
      <c r="S175" s="971"/>
      <c r="T175" s="542"/>
      <c r="U175" s="542"/>
      <c r="V175" s="541"/>
      <c r="W175" s="543"/>
      <c r="X175" s="972"/>
      <c r="Y175" s="162"/>
      <c r="Z175" s="162"/>
      <c r="AA175" s="162"/>
      <c r="AB175" s="164"/>
      <c r="AC175" s="1001"/>
      <c r="AD175" s="974"/>
      <c r="AE175" s="975"/>
      <c r="AF175" s="976"/>
      <c r="AG175" s="1030"/>
      <c r="AH175" s="1007"/>
      <c r="AI175" s="978"/>
      <c r="AJ175" s="982"/>
      <c r="AK175" s="989"/>
      <c r="AL175" s="985"/>
      <c r="AM175" s="991"/>
    </row>
    <row r="176" spans="1:39">
      <c r="A176" s="999"/>
      <c r="B176" s="164"/>
      <c r="C176" s="164"/>
      <c r="D176" s="162"/>
      <c r="E176" s="969"/>
      <c r="F176" s="1000"/>
      <c r="G176" s="1000"/>
      <c r="H176" s="1000"/>
      <c r="I176" s="1000"/>
      <c r="J176" s="971"/>
      <c r="K176" s="1000"/>
      <c r="L176" s="541"/>
      <c r="M176" s="1000"/>
      <c r="N176" s="1000"/>
      <c r="O176" s="541"/>
      <c r="P176" s="541"/>
      <c r="Q176" s="1000"/>
      <c r="R176" s="1000"/>
      <c r="S176" s="971"/>
      <c r="T176" s="542"/>
      <c r="U176" s="542"/>
      <c r="V176" s="541"/>
      <c r="W176" s="543"/>
      <c r="X176" s="972"/>
      <c r="Y176" s="162"/>
      <c r="Z176" s="162"/>
      <c r="AA176" s="162"/>
      <c r="AB176" s="164"/>
      <c r="AC176" s="1001"/>
      <c r="AD176" s="974"/>
      <c r="AE176" s="975"/>
      <c r="AF176" s="976"/>
      <c r="AG176" s="1030"/>
      <c r="AH176" s="1007"/>
      <c r="AI176" s="978"/>
      <c r="AJ176" s="982"/>
      <c r="AK176" s="989"/>
      <c r="AL176" s="985"/>
      <c r="AM176" s="986"/>
    </row>
    <row r="177" spans="1:39">
      <c r="A177" s="999"/>
      <c r="B177" s="164"/>
      <c r="C177" s="164"/>
      <c r="D177" s="162"/>
      <c r="E177" s="969"/>
      <c r="F177" s="1000"/>
      <c r="G177" s="1000"/>
      <c r="H177" s="1000"/>
      <c r="I177" s="1000"/>
      <c r="J177" s="971"/>
      <c r="K177" s="1000"/>
      <c r="L177" s="541"/>
      <c r="M177" s="1000"/>
      <c r="N177" s="1000"/>
      <c r="O177" s="541"/>
      <c r="P177" s="541"/>
      <c r="Q177" s="1000"/>
      <c r="R177" s="1000"/>
      <c r="S177" s="971"/>
      <c r="T177" s="542"/>
      <c r="U177" s="542"/>
      <c r="V177" s="541"/>
      <c r="W177" s="543"/>
      <c r="X177" s="972"/>
      <c r="Y177" s="162"/>
      <c r="Z177" s="162"/>
      <c r="AA177" s="162"/>
      <c r="AB177" s="164"/>
      <c r="AC177" s="1001"/>
      <c r="AD177" s="974"/>
      <c r="AE177" s="975"/>
      <c r="AF177" s="976"/>
      <c r="AG177" s="1030"/>
      <c r="AH177" s="1007"/>
      <c r="AI177" s="978"/>
      <c r="AJ177" s="982"/>
      <c r="AK177" s="989"/>
      <c r="AL177" s="985"/>
      <c r="AM177" s="991"/>
    </row>
    <row r="178" spans="1:39">
      <c r="A178" s="999"/>
      <c r="B178" s="164"/>
      <c r="C178" s="164"/>
      <c r="D178" s="162"/>
      <c r="E178" s="969"/>
      <c r="F178" s="1000"/>
      <c r="G178" s="1000"/>
      <c r="H178" s="1000"/>
      <c r="I178" s="1000"/>
      <c r="J178" s="971"/>
      <c r="K178" s="1000"/>
      <c r="L178" s="541"/>
      <c r="M178" s="1000"/>
      <c r="N178" s="1000"/>
      <c r="O178" s="541"/>
      <c r="P178" s="541"/>
      <c r="Q178" s="1000"/>
      <c r="R178" s="1000"/>
      <c r="S178" s="971"/>
      <c r="T178" s="542"/>
      <c r="U178" s="542"/>
      <c r="V178" s="541"/>
      <c r="W178" s="543"/>
      <c r="X178" s="972"/>
      <c r="Y178" s="162"/>
      <c r="Z178" s="162"/>
      <c r="AA178" s="162"/>
      <c r="AB178" s="164"/>
      <c r="AC178" s="1001"/>
      <c r="AD178" s="974"/>
      <c r="AE178" s="975"/>
      <c r="AF178" s="976"/>
      <c r="AG178" s="1030"/>
      <c r="AH178" s="1007"/>
      <c r="AI178" s="978"/>
      <c r="AJ178" s="982"/>
      <c r="AK178" s="987"/>
      <c r="AL178" s="988"/>
    </row>
    <row r="179" spans="1:39">
      <c r="A179" s="999"/>
      <c r="B179" s="164"/>
      <c r="C179" s="164"/>
      <c r="D179" s="162"/>
      <c r="E179" s="969"/>
      <c r="F179" s="1000"/>
      <c r="G179" s="1000"/>
      <c r="H179" s="1000"/>
      <c r="I179" s="1000"/>
      <c r="J179" s="971"/>
      <c r="K179" s="1000"/>
      <c r="L179" s="541"/>
      <c r="M179" s="1000"/>
      <c r="N179" s="1000"/>
      <c r="O179" s="541"/>
      <c r="P179" s="541"/>
      <c r="Q179" s="1000"/>
      <c r="R179" s="1000"/>
      <c r="S179" s="971"/>
      <c r="T179" s="542"/>
      <c r="U179" s="542"/>
      <c r="V179" s="541"/>
      <c r="W179" s="543"/>
      <c r="X179" s="972"/>
      <c r="Y179" s="162"/>
      <c r="Z179" s="162"/>
      <c r="AA179" s="162"/>
      <c r="AB179" s="164"/>
      <c r="AC179" s="1001"/>
      <c r="AD179" s="974"/>
      <c r="AE179" s="975"/>
      <c r="AF179" s="976"/>
      <c r="AG179" s="1030"/>
      <c r="AH179" s="1007"/>
      <c r="AI179" s="978"/>
      <c r="AJ179" s="982"/>
      <c r="AK179" s="987"/>
      <c r="AL179" s="988"/>
    </row>
    <row r="180" spans="1:39">
      <c r="A180" s="999"/>
      <c r="B180" s="164"/>
      <c r="C180" s="164"/>
      <c r="D180" s="162"/>
      <c r="E180" s="969"/>
      <c r="F180" s="1000"/>
      <c r="G180" s="1000"/>
      <c r="H180" s="1000"/>
      <c r="I180" s="1000"/>
      <c r="J180" s="971"/>
      <c r="K180" s="1000"/>
      <c r="L180" s="541"/>
      <c r="M180" s="1000"/>
      <c r="N180" s="1000"/>
      <c r="O180" s="541"/>
      <c r="P180" s="541"/>
      <c r="Q180" s="1000"/>
      <c r="R180" s="1000"/>
      <c r="S180" s="971"/>
      <c r="T180" s="542"/>
      <c r="U180" s="542"/>
      <c r="V180" s="541"/>
      <c r="W180" s="543"/>
      <c r="X180" s="972"/>
      <c r="Y180" s="162"/>
      <c r="Z180" s="162"/>
      <c r="AA180" s="162"/>
      <c r="AB180" s="164"/>
      <c r="AC180" s="1001"/>
      <c r="AD180" s="974"/>
      <c r="AE180" s="975"/>
      <c r="AF180" s="976"/>
      <c r="AG180" s="1030"/>
      <c r="AH180" s="1007"/>
      <c r="AI180" s="978"/>
      <c r="AJ180" s="982"/>
      <c r="AK180" s="989"/>
      <c r="AL180" s="985"/>
      <c r="AM180" s="986"/>
    </row>
    <row r="181" spans="1:39">
      <c r="A181" s="999"/>
      <c r="B181" s="164"/>
      <c r="C181" s="164"/>
      <c r="D181" s="162"/>
      <c r="E181" s="969"/>
      <c r="F181" s="1000"/>
      <c r="G181" s="1000"/>
      <c r="H181" s="1000"/>
      <c r="I181" s="1000"/>
      <c r="J181" s="971"/>
      <c r="K181" s="1000"/>
      <c r="L181" s="541"/>
      <c r="M181" s="1000"/>
      <c r="N181" s="1000"/>
      <c r="O181" s="541"/>
      <c r="P181" s="541"/>
      <c r="Q181" s="1000"/>
      <c r="R181" s="1000"/>
      <c r="S181" s="971"/>
      <c r="T181" s="542"/>
      <c r="U181" s="542"/>
      <c r="V181" s="541"/>
      <c r="W181" s="543"/>
      <c r="X181" s="972"/>
      <c r="Y181" s="162"/>
      <c r="Z181" s="162"/>
      <c r="AA181" s="162"/>
      <c r="AB181" s="164"/>
      <c r="AC181" s="1001"/>
      <c r="AD181" s="974"/>
      <c r="AE181" s="975"/>
      <c r="AF181" s="976"/>
      <c r="AG181" s="1030"/>
      <c r="AH181" s="1007"/>
      <c r="AI181" s="978"/>
      <c r="AJ181" s="982"/>
      <c r="AK181" s="989"/>
      <c r="AL181" s="985"/>
      <c r="AM181" s="991"/>
    </row>
    <row r="182" spans="1:39">
      <c r="A182" s="999"/>
      <c r="B182" s="164"/>
      <c r="C182" s="164"/>
      <c r="D182" s="162"/>
      <c r="E182" s="969"/>
      <c r="F182" s="1000"/>
      <c r="G182" s="1000"/>
      <c r="H182" s="1000"/>
      <c r="I182" s="1000"/>
      <c r="J182" s="971"/>
      <c r="K182" s="1000"/>
      <c r="L182" s="541"/>
      <c r="M182" s="1000"/>
      <c r="N182" s="1000"/>
      <c r="O182" s="541"/>
      <c r="P182" s="541"/>
      <c r="Q182" s="1000"/>
      <c r="R182" s="1000"/>
      <c r="S182" s="971"/>
      <c r="T182" s="542"/>
      <c r="U182" s="542"/>
      <c r="V182" s="541"/>
      <c r="W182" s="543"/>
      <c r="X182" s="972"/>
      <c r="Y182" s="162"/>
      <c r="Z182" s="162"/>
      <c r="AA182" s="162"/>
      <c r="AB182" s="164"/>
      <c r="AC182" s="1001"/>
      <c r="AD182" s="974"/>
      <c r="AE182" s="975"/>
      <c r="AF182" s="976"/>
      <c r="AG182" s="1030"/>
      <c r="AH182" s="1007"/>
      <c r="AI182" s="978"/>
      <c r="AJ182" s="982"/>
      <c r="AK182" s="987"/>
      <c r="AL182" s="988"/>
    </row>
    <row r="183" spans="1:39">
      <c r="A183" s="999"/>
      <c r="B183" s="164"/>
      <c r="C183" s="164"/>
      <c r="D183" s="162"/>
      <c r="E183" s="969"/>
      <c r="F183" s="1000"/>
      <c r="G183" s="1000"/>
      <c r="H183" s="1000"/>
      <c r="I183" s="1000"/>
      <c r="J183" s="971"/>
      <c r="K183" s="1000"/>
      <c r="L183" s="541"/>
      <c r="M183" s="1000"/>
      <c r="N183" s="1000"/>
      <c r="O183" s="541"/>
      <c r="P183" s="541"/>
      <c r="Q183" s="1000"/>
      <c r="R183" s="1000"/>
      <c r="S183" s="971"/>
      <c r="T183" s="542"/>
      <c r="U183" s="542"/>
      <c r="V183" s="541"/>
      <c r="W183" s="543"/>
      <c r="X183" s="972"/>
      <c r="Y183" s="162"/>
      <c r="Z183" s="162"/>
      <c r="AA183" s="162"/>
      <c r="AB183" s="164"/>
      <c r="AC183" s="1001"/>
      <c r="AD183" s="974"/>
      <c r="AE183" s="975"/>
      <c r="AF183" s="976"/>
      <c r="AG183" s="1030"/>
      <c r="AH183" s="1007"/>
      <c r="AI183" s="978"/>
      <c r="AJ183" s="982"/>
      <c r="AK183" s="987"/>
      <c r="AL183" s="988"/>
    </row>
    <row r="184" spans="1:39">
      <c r="A184" s="999"/>
      <c r="B184" s="164"/>
      <c r="C184" s="164"/>
      <c r="D184" s="162"/>
      <c r="E184" s="969"/>
      <c r="F184" s="1000"/>
      <c r="G184" s="1000"/>
      <c r="H184" s="1000"/>
      <c r="I184" s="1000"/>
      <c r="J184" s="971"/>
      <c r="K184" s="1000"/>
      <c r="L184" s="541"/>
      <c r="M184" s="1000"/>
      <c r="N184" s="1000"/>
      <c r="O184" s="541"/>
      <c r="P184" s="541"/>
      <c r="Q184" s="1000"/>
      <c r="R184" s="1000"/>
      <c r="S184" s="971"/>
      <c r="T184" s="542"/>
      <c r="U184" s="542"/>
      <c r="V184" s="541"/>
      <c r="W184" s="543"/>
      <c r="X184" s="972"/>
      <c r="Y184" s="162"/>
      <c r="Z184" s="162"/>
      <c r="AA184" s="162"/>
      <c r="AB184" s="164"/>
      <c r="AC184" s="1001"/>
      <c r="AD184" s="974"/>
      <c r="AE184" s="975"/>
      <c r="AF184" s="976"/>
      <c r="AG184" s="1030"/>
      <c r="AH184" s="1007"/>
      <c r="AI184" s="978"/>
      <c r="AJ184" s="982"/>
      <c r="AK184" s="989"/>
      <c r="AL184" s="985"/>
      <c r="AM184" s="986"/>
    </row>
    <row r="185" spans="1:39">
      <c r="A185" s="999"/>
      <c r="B185" s="164"/>
      <c r="C185" s="164"/>
      <c r="D185" s="162"/>
      <c r="E185" s="969"/>
      <c r="F185" s="1000"/>
      <c r="G185" s="1000"/>
      <c r="H185" s="1000"/>
      <c r="I185" s="1000"/>
      <c r="J185" s="971"/>
      <c r="K185" s="1000"/>
      <c r="L185" s="541"/>
      <c r="M185" s="1000"/>
      <c r="N185" s="1000"/>
      <c r="O185" s="541"/>
      <c r="P185" s="541"/>
      <c r="Q185" s="1000"/>
      <c r="R185" s="1000"/>
      <c r="S185" s="971"/>
      <c r="T185" s="542"/>
      <c r="U185" s="542"/>
      <c r="V185" s="541"/>
      <c r="W185" s="543"/>
      <c r="X185" s="972"/>
      <c r="Y185" s="162"/>
      <c r="Z185" s="162"/>
      <c r="AA185" s="162"/>
      <c r="AB185" s="164"/>
      <c r="AC185" s="1001"/>
      <c r="AD185" s="974"/>
      <c r="AE185" s="975"/>
      <c r="AF185" s="976"/>
      <c r="AG185" s="1030"/>
      <c r="AH185" s="1007"/>
      <c r="AI185" s="978"/>
      <c r="AJ185" s="982"/>
      <c r="AK185" s="989"/>
      <c r="AL185" s="985"/>
      <c r="AM185" s="991"/>
    </row>
    <row r="186" spans="1:39">
      <c r="A186" s="999"/>
      <c r="B186" s="164"/>
      <c r="C186" s="164"/>
      <c r="D186" s="162"/>
      <c r="E186" s="969"/>
      <c r="F186" s="1000"/>
      <c r="G186" s="1000"/>
      <c r="H186" s="1000"/>
      <c r="I186" s="1000"/>
      <c r="J186" s="971"/>
      <c r="K186" s="1000"/>
      <c r="L186" s="541"/>
      <c r="M186" s="1000"/>
      <c r="N186" s="1000"/>
      <c r="O186" s="541"/>
      <c r="P186" s="541"/>
      <c r="Q186" s="1000"/>
      <c r="R186" s="1000"/>
      <c r="S186" s="971"/>
      <c r="T186" s="542"/>
      <c r="U186" s="542"/>
      <c r="V186" s="541"/>
      <c r="W186" s="543"/>
      <c r="X186" s="972"/>
      <c r="Y186" s="162"/>
      <c r="Z186" s="162"/>
      <c r="AA186" s="162"/>
      <c r="AB186" s="164"/>
      <c r="AC186" s="1001"/>
      <c r="AD186" s="974"/>
      <c r="AE186" s="975"/>
      <c r="AF186" s="976"/>
      <c r="AG186" s="1030"/>
      <c r="AH186" s="1007"/>
      <c r="AI186" s="978"/>
      <c r="AJ186" s="982"/>
      <c r="AK186" s="987"/>
      <c r="AL186" s="988"/>
    </row>
    <row r="187" spans="1:39">
      <c r="A187" s="999"/>
      <c r="B187" s="164"/>
      <c r="C187" s="164"/>
      <c r="D187" s="162"/>
      <c r="E187" s="164"/>
      <c r="F187" s="1000"/>
      <c r="G187" s="1000"/>
      <c r="H187" s="1000"/>
      <c r="I187" s="1000"/>
      <c r="J187" s="971"/>
      <c r="K187" s="1000"/>
      <c r="L187" s="541"/>
      <c r="M187" s="1000"/>
      <c r="N187" s="1000"/>
      <c r="O187" s="541"/>
      <c r="P187" s="541"/>
      <c r="Q187" s="1000"/>
      <c r="R187" s="1000"/>
      <c r="S187" s="971"/>
      <c r="T187" s="542"/>
      <c r="U187" s="542"/>
      <c r="V187" s="541"/>
      <c r="W187" s="543"/>
      <c r="X187" s="972"/>
      <c r="Y187" s="162"/>
      <c r="Z187" s="162"/>
      <c r="AA187" s="162"/>
      <c r="AB187" s="164"/>
      <c r="AC187" s="1001"/>
      <c r="AD187" s="974"/>
      <c r="AE187" s="975"/>
      <c r="AF187" s="976"/>
      <c r="AG187" s="1030"/>
      <c r="AH187" s="1007"/>
      <c r="AI187" s="978"/>
      <c r="AJ187" s="982"/>
      <c r="AK187" s="987"/>
      <c r="AL187" s="988"/>
    </row>
    <row r="188" spans="1:39">
      <c r="A188" s="999"/>
      <c r="B188" s="164"/>
      <c r="C188" s="164"/>
      <c r="D188" s="162"/>
      <c r="E188" s="164"/>
      <c r="F188" s="1000"/>
      <c r="G188" s="1000"/>
      <c r="H188" s="1000"/>
      <c r="I188" s="1000"/>
      <c r="J188" s="971"/>
      <c r="K188" s="1000"/>
      <c r="L188" s="541"/>
      <c r="M188" s="1000"/>
      <c r="N188" s="1000"/>
      <c r="O188" s="541"/>
      <c r="P188" s="541"/>
      <c r="Q188" s="1000"/>
      <c r="R188" s="1000"/>
      <c r="S188" s="971"/>
      <c r="T188" s="542"/>
      <c r="U188" s="542"/>
      <c r="V188" s="541"/>
      <c r="W188" s="543"/>
      <c r="X188" s="972"/>
      <c r="Y188" s="162"/>
      <c r="Z188" s="162"/>
      <c r="AA188" s="162"/>
      <c r="AB188" s="164"/>
      <c r="AC188" s="1001"/>
      <c r="AD188" s="974"/>
      <c r="AE188" s="975"/>
      <c r="AF188" s="976"/>
      <c r="AG188" s="1030"/>
      <c r="AH188" s="1007"/>
      <c r="AI188" s="978"/>
      <c r="AJ188" s="982"/>
      <c r="AK188" s="989"/>
      <c r="AL188" s="985"/>
      <c r="AM188" s="986"/>
    </row>
    <row r="189" spans="1:39">
      <c r="A189" s="999"/>
      <c r="B189" s="164"/>
      <c r="C189" s="164"/>
      <c r="D189" s="162"/>
      <c r="E189" s="164"/>
      <c r="F189" s="1000"/>
      <c r="G189" s="1000"/>
      <c r="H189" s="1000"/>
      <c r="I189" s="1000"/>
      <c r="J189" s="971"/>
      <c r="K189" s="1000"/>
      <c r="L189" s="541"/>
      <c r="M189" s="1000"/>
      <c r="N189" s="1000"/>
      <c r="O189" s="541"/>
      <c r="P189" s="541"/>
      <c r="Q189" s="1000"/>
      <c r="R189" s="1000"/>
      <c r="S189" s="971"/>
      <c r="T189" s="542"/>
      <c r="U189" s="542"/>
      <c r="V189" s="541"/>
      <c r="W189" s="543"/>
      <c r="X189" s="972"/>
      <c r="Y189" s="162"/>
      <c r="Z189" s="162"/>
      <c r="AA189" s="162"/>
      <c r="AB189" s="164"/>
      <c r="AC189" s="1001"/>
      <c r="AD189" s="974"/>
      <c r="AE189" s="975"/>
      <c r="AF189" s="976"/>
      <c r="AG189" s="1030"/>
      <c r="AH189" s="1007"/>
      <c r="AI189" s="978"/>
      <c r="AJ189" s="982"/>
      <c r="AK189" s="989"/>
      <c r="AL189" s="985"/>
      <c r="AM189" s="991"/>
    </row>
    <row r="190" spans="1:39">
      <c r="A190" s="999"/>
      <c r="B190" s="164"/>
      <c r="C190" s="164"/>
      <c r="D190" s="162"/>
      <c r="E190" s="164"/>
      <c r="F190" s="1000"/>
      <c r="G190" s="1000"/>
      <c r="H190" s="1000"/>
      <c r="I190" s="1000"/>
      <c r="J190" s="971"/>
      <c r="K190" s="1000"/>
      <c r="L190" s="541"/>
      <c r="M190" s="1000"/>
      <c r="N190" s="1000"/>
      <c r="O190" s="541"/>
      <c r="P190" s="541"/>
      <c r="Q190" s="1000"/>
      <c r="R190" s="1000"/>
      <c r="S190" s="971"/>
      <c r="T190" s="542"/>
      <c r="U190" s="542"/>
      <c r="V190" s="541"/>
      <c r="W190" s="543"/>
      <c r="X190" s="972"/>
      <c r="Y190" s="162"/>
      <c r="Z190" s="162"/>
      <c r="AA190" s="162"/>
      <c r="AB190" s="164"/>
      <c r="AC190" s="1001"/>
      <c r="AD190" s="974"/>
      <c r="AE190" s="975"/>
      <c r="AF190" s="976"/>
      <c r="AG190" s="1030"/>
      <c r="AH190" s="1007"/>
      <c r="AI190" s="978"/>
      <c r="AJ190" s="982"/>
      <c r="AK190" s="987"/>
      <c r="AL190" s="988"/>
    </row>
    <row r="191" spans="1:39">
      <c r="A191" s="999"/>
      <c r="B191" s="164"/>
      <c r="C191" s="164"/>
      <c r="D191" s="162"/>
      <c r="E191" s="164"/>
      <c r="F191" s="1000"/>
      <c r="G191" s="1000"/>
      <c r="H191" s="1000"/>
      <c r="I191" s="1000"/>
      <c r="J191" s="971"/>
      <c r="K191" s="1000"/>
      <c r="L191" s="541"/>
      <c r="M191" s="1000"/>
      <c r="N191" s="1000"/>
      <c r="O191" s="541"/>
      <c r="P191" s="541"/>
      <c r="Q191" s="1000"/>
      <c r="R191" s="1000"/>
      <c r="S191" s="971"/>
      <c r="T191" s="542"/>
      <c r="U191" s="542"/>
      <c r="V191" s="541"/>
      <c r="W191" s="543"/>
      <c r="X191" s="972"/>
      <c r="Y191" s="162"/>
      <c r="Z191" s="162"/>
      <c r="AA191" s="162"/>
      <c r="AB191" s="164"/>
      <c r="AC191" s="1001"/>
      <c r="AD191" s="974"/>
      <c r="AE191" s="975"/>
      <c r="AF191" s="976"/>
      <c r="AG191" s="1030"/>
      <c r="AH191" s="1007"/>
      <c r="AI191" s="978"/>
      <c r="AJ191" s="982"/>
      <c r="AK191" s="987"/>
      <c r="AL191" s="988"/>
    </row>
    <row r="192" spans="1:39">
      <c r="A192" s="999"/>
      <c r="B192" s="164"/>
      <c r="C192" s="164"/>
      <c r="D192" s="162"/>
      <c r="E192" s="164"/>
      <c r="F192" s="1000"/>
      <c r="G192" s="1000"/>
      <c r="H192" s="1000"/>
      <c r="I192" s="1000"/>
      <c r="J192" s="971"/>
      <c r="K192" s="1000"/>
      <c r="L192" s="541"/>
      <c r="M192" s="1000"/>
      <c r="N192" s="1000"/>
      <c r="O192" s="541"/>
      <c r="P192" s="541"/>
      <c r="Q192" s="1000"/>
      <c r="R192" s="1000"/>
      <c r="S192" s="971"/>
      <c r="T192" s="542"/>
      <c r="U192" s="542"/>
      <c r="V192" s="541"/>
      <c r="W192" s="543"/>
      <c r="X192" s="972"/>
      <c r="Y192" s="162"/>
      <c r="Z192" s="162"/>
      <c r="AA192" s="162"/>
      <c r="AB192" s="164"/>
      <c r="AC192" s="1001"/>
      <c r="AD192" s="974"/>
      <c r="AE192" s="975"/>
      <c r="AF192" s="976"/>
      <c r="AG192" s="1030"/>
      <c r="AH192" s="1007"/>
      <c r="AI192" s="978"/>
      <c r="AJ192" s="982"/>
      <c r="AK192" s="989"/>
      <c r="AL192" s="985"/>
      <c r="AM192" s="986"/>
    </row>
    <row r="193" spans="1:39">
      <c r="A193" s="999"/>
      <c r="B193" s="164"/>
      <c r="C193" s="164"/>
      <c r="D193" s="162"/>
      <c r="E193" s="164"/>
      <c r="F193" s="1000"/>
      <c r="G193" s="1000"/>
      <c r="H193" s="1000"/>
      <c r="I193" s="1000"/>
      <c r="J193" s="971"/>
      <c r="K193" s="1000"/>
      <c r="L193" s="541"/>
      <c r="M193" s="1000"/>
      <c r="N193" s="1000"/>
      <c r="O193" s="541"/>
      <c r="P193" s="541"/>
      <c r="Q193" s="1000"/>
      <c r="R193" s="1000"/>
      <c r="S193" s="971"/>
      <c r="T193" s="542"/>
      <c r="U193" s="542"/>
      <c r="V193" s="541"/>
      <c r="W193" s="543"/>
      <c r="X193" s="972"/>
      <c r="Y193" s="162"/>
      <c r="Z193" s="162"/>
      <c r="AA193" s="162"/>
      <c r="AB193" s="164"/>
      <c r="AC193" s="1001"/>
      <c r="AD193" s="974"/>
      <c r="AE193" s="975"/>
      <c r="AF193" s="976"/>
      <c r="AG193" s="1030"/>
      <c r="AH193" s="1007"/>
      <c r="AI193" s="978"/>
      <c r="AJ193" s="982"/>
      <c r="AK193" s="989"/>
      <c r="AL193" s="985"/>
      <c r="AM193" s="991"/>
    </row>
    <row r="194" spans="1:39">
      <c r="A194" s="999"/>
      <c r="B194" s="164"/>
      <c r="C194" s="164"/>
      <c r="D194" s="162"/>
      <c r="E194" s="164"/>
      <c r="F194" s="1000"/>
      <c r="G194" s="1000"/>
      <c r="H194" s="1000"/>
      <c r="I194" s="1000"/>
      <c r="J194" s="971"/>
      <c r="K194" s="1000"/>
      <c r="L194" s="541"/>
      <c r="M194" s="1000"/>
      <c r="N194" s="1000"/>
      <c r="O194" s="541"/>
      <c r="P194" s="541"/>
      <c r="Q194" s="1000"/>
      <c r="R194" s="1000"/>
      <c r="S194" s="971"/>
      <c r="T194" s="542"/>
      <c r="U194" s="542"/>
      <c r="V194" s="541"/>
      <c r="W194" s="543"/>
      <c r="X194" s="972"/>
      <c r="Y194" s="162"/>
      <c r="Z194" s="162"/>
      <c r="AA194" s="162"/>
      <c r="AB194" s="164"/>
      <c r="AC194" s="1001"/>
      <c r="AD194" s="974"/>
      <c r="AE194" s="975"/>
      <c r="AF194" s="976"/>
      <c r="AG194" s="1030"/>
      <c r="AH194" s="1007"/>
      <c r="AI194" s="978"/>
      <c r="AJ194" s="982"/>
      <c r="AK194" s="987"/>
      <c r="AL194" s="988"/>
    </row>
    <row r="195" spans="1:39">
      <c r="A195" s="999"/>
      <c r="B195" s="164"/>
      <c r="C195" s="164"/>
      <c r="D195" s="162"/>
      <c r="E195" s="164"/>
      <c r="F195" s="1000"/>
      <c r="G195" s="1000"/>
      <c r="H195" s="1000"/>
      <c r="I195" s="1000"/>
      <c r="J195" s="971"/>
      <c r="K195" s="1000"/>
      <c r="L195" s="541"/>
      <c r="M195" s="1000"/>
      <c r="N195" s="1000"/>
      <c r="O195" s="541"/>
      <c r="P195" s="541"/>
      <c r="Q195" s="1000"/>
      <c r="R195" s="1000"/>
      <c r="S195" s="971"/>
      <c r="T195" s="542"/>
      <c r="U195" s="542"/>
      <c r="V195" s="541"/>
      <c r="W195" s="543"/>
      <c r="X195" s="972"/>
      <c r="Y195" s="162"/>
      <c r="Z195" s="162"/>
      <c r="AA195" s="162"/>
      <c r="AB195" s="164"/>
      <c r="AC195" s="1001"/>
      <c r="AD195" s="974"/>
      <c r="AE195" s="975"/>
      <c r="AF195" s="976"/>
      <c r="AG195" s="1030"/>
      <c r="AH195" s="1007"/>
      <c r="AI195" s="978"/>
      <c r="AJ195" s="982"/>
      <c r="AK195" s="987"/>
      <c r="AL195" s="988"/>
    </row>
    <row r="196" spans="1:39">
      <c r="A196" s="999"/>
      <c r="B196" s="164"/>
      <c r="C196" s="164"/>
      <c r="D196" s="162"/>
      <c r="E196" s="164"/>
      <c r="F196" s="1000"/>
      <c r="G196" s="1000"/>
      <c r="H196" s="1000"/>
      <c r="I196" s="1000"/>
      <c r="J196" s="971"/>
      <c r="K196" s="1000"/>
      <c r="L196" s="541"/>
      <c r="M196" s="1000"/>
      <c r="N196" s="1000"/>
      <c r="O196" s="541"/>
      <c r="P196" s="541"/>
      <c r="Q196" s="1000"/>
      <c r="R196" s="1000"/>
      <c r="S196" s="971"/>
      <c r="T196" s="542"/>
      <c r="U196" s="542"/>
      <c r="V196" s="541"/>
      <c r="W196" s="543"/>
      <c r="X196" s="972"/>
      <c r="Y196" s="162"/>
      <c r="Z196" s="162"/>
      <c r="AA196" s="162"/>
      <c r="AB196" s="164"/>
      <c r="AC196" s="1001"/>
      <c r="AD196" s="974"/>
      <c r="AE196" s="975"/>
      <c r="AF196" s="976"/>
      <c r="AG196" s="1030"/>
      <c r="AH196" s="1007"/>
      <c r="AI196" s="978"/>
      <c r="AJ196" s="982"/>
      <c r="AK196" s="987"/>
      <c r="AL196" s="988"/>
    </row>
    <row r="197" spans="1:39">
      <c r="A197" s="999"/>
      <c r="B197" s="164"/>
      <c r="C197" s="164"/>
      <c r="D197" s="162"/>
      <c r="E197" s="164"/>
      <c r="F197" s="1000"/>
      <c r="G197" s="1000"/>
      <c r="H197" s="1000"/>
      <c r="I197" s="1000"/>
      <c r="J197" s="971"/>
      <c r="K197" s="1000"/>
      <c r="L197" s="541"/>
      <c r="M197" s="1000"/>
      <c r="N197" s="1000"/>
      <c r="O197" s="541"/>
      <c r="P197" s="541"/>
      <c r="Q197" s="1000"/>
      <c r="R197" s="1000"/>
      <c r="S197" s="971"/>
      <c r="T197" s="542"/>
      <c r="U197" s="542"/>
      <c r="V197" s="541"/>
      <c r="W197" s="543"/>
      <c r="X197" s="972"/>
      <c r="Y197" s="162"/>
      <c r="Z197" s="162"/>
      <c r="AA197" s="162"/>
      <c r="AB197" s="164"/>
      <c r="AC197" s="1001"/>
      <c r="AD197" s="974"/>
      <c r="AE197" s="975"/>
      <c r="AF197" s="976"/>
      <c r="AG197" s="1030"/>
      <c r="AH197" s="1007"/>
      <c r="AI197" s="978"/>
      <c r="AJ197" s="982"/>
      <c r="AK197" s="989"/>
      <c r="AL197" s="985"/>
      <c r="AM197" s="986"/>
    </row>
    <row r="198" spans="1:39">
      <c r="A198" s="999"/>
      <c r="B198" s="164"/>
      <c r="C198" s="164"/>
      <c r="D198" s="162"/>
      <c r="E198" s="164"/>
      <c r="F198" s="1000"/>
      <c r="G198" s="1000"/>
      <c r="H198" s="1000"/>
      <c r="I198" s="1000"/>
      <c r="J198" s="971"/>
      <c r="K198" s="1000"/>
      <c r="L198" s="541"/>
      <c r="M198" s="1000"/>
      <c r="N198" s="1000"/>
      <c r="O198" s="541"/>
      <c r="P198" s="541"/>
      <c r="Q198" s="1000"/>
      <c r="R198" s="1000"/>
      <c r="S198" s="971"/>
      <c r="T198" s="542"/>
      <c r="U198" s="542"/>
      <c r="V198" s="541"/>
      <c r="W198" s="543"/>
      <c r="X198" s="972"/>
      <c r="Y198" s="162"/>
      <c r="Z198" s="162"/>
      <c r="AA198" s="162"/>
      <c r="AB198" s="164"/>
      <c r="AC198" s="1001"/>
      <c r="AD198" s="974"/>
      <c r="AE198" s="975"/>
      <c r="AF198" s="976"/>
      <c r="AG198" s="1030"/>
      <c r="AH198" s="1007"/>
      <c r="AI198" s="978"/>
      <c r="AJ198" s="982"/>
      <c r="AK198" s="989"/>
      <c r="AL198" s="985"/>
      <c r="AM198" s="991"/>
    </row>
    <row r="199" spans="1:39">
      <c r="A199" s="999"/>
      <c r="B199" s="164"/>
      <c r="C199" s="164"/>
      <c r="D199" s="162"/>
      <c r="E199" s="164"/>
      <c r="F199" s="1000"/>
      <c r="G199" s="1000"/>
      <c r="H199" s="1000"/>
      <c r="I199" s="1000"/>
      <c r="J199" s="971"/>
      <c r="K199" s="1000"/>
      <c r="L199" s="541"/>
      <c r="M199" s="1000"/>
      <c r="N199" s="1000"/>
      <c r="O199" s="541"/>
      <c r="P199" s="541"/>
      <c r="Q199" s="1000"/>
      <c r="R199" s="1000"/>
      <c r="S199" s="971"/>
      <c r="T199" s="542"/>
      <c r="U199" s="542"/>
      <c r="V199" s="541"/>
      <c r="W199" s="543"/>
      <c r="X199" s="972"/>
      <c r="Y199" s="162"/>
      <c r="Z199" s="162"/>
      <c r="AA199" s="162"/>
      <c r="AB199" s="164"/>
      <c r="AC199" s="1001"/>
      <c r="AD199" s="974"/>
      <c r="AE199" s="975"/>
      <c r="AF199" s="976"/>
      <c r="AG199" s="1030"/>
      <c r="AH199" s="1007"/>
      <c r="AI199" s="978"/>
      <c r="AJ199" s="982"/>
      <c r="AK199" s="987"/>
      <c r="AL199" s="988"/>
    </row>
    <row r="200" spans="1:39">
      <c r="A200" s="999"/>
      <c r="B200" s="164"/>
      <c r="C200" s="164"/>
      <c r="D200" s="162"/>
      <c r="E200" s="164"/>
      <c r="F200" s="1000"/>
      <c r="G200" s="1000"/>
      <c r="H200" s="1000"/>
      <c r="I200" s="1000"/>
      <c r="J200" s="971"/>
      <c r="K200" s="1000"/>
      <c r="L200" s="541"/>
      <c r="M200" s="1000"/>
      <c r="N200" s="1000"/>
      <c r="O200" s="541"/>
      <c r="P200" s="541"/>
      <c r="Q200" s="1000"/>
      <c r="R200" s="1000"/>
      <c r="S200" s="971"/>
      <c r="T200" s="542"/>
      <c r="U200" s="542"/>
      <c r="V200" s="541"/>
      <c r="W200" s="543"/>
      <c r="X200" s="972"/>
      <c r="Y200" s="162"/>
      <c r="Z200" s="162"/>
      <c r="AA200" s="162"/>
      <c r="AB200" s="164"/>
      <c r="AC200" s="1001"/>
      <c r="AD200" s="974"/>
      <c r="AE200" s="975"/>
      <c r="AF200" s="976"/>
      <c r="AG200" s="1030"/>
      <c r="AH200" s="1007"/>
      <c r="AI200" s="978"/>
      <c r="AJ200" s="982"/>
      <c r="AK200" s="987"/>
      <c r="AL200" s="988"/>
    </row>
    <row r="201" spans="1:39">
      <c r="A201" s="999"/>
      <c r="B201" s="164"/>
      <c r="C201" s="164"/>
      <c r="D201" s="162"/>
      <c r="E201" s="164"/>
      <c r="F201" s="1000"/>
      <c r="G201" s="1000"/>
      <c r="H201" s="164"/>
      <c r="I201" s="164"/>
      <c r="J201" s="971"/>
      <c r="K201" s="164"/>
      <c r="L201" s="541"/>
      <c r="M201" s="164"/>
      <c r="N201" s="164"/>
      <c r="O201" s="541"/>
      <c r="P201" s="541"/>
      <c r="Q201" s="1000"/>
      <c r="R201" s="1000"/>
      <c r="S201" s="971"/>
      <c r="T201" s="542"/>
      <c r="U201" s="542"/>
      <c r="V201" s="541"/>
      <c r="W201" s="543"/>
      <c r="X201" s="972"/>
      <c r="Y201" s="162"/>
      <c r="Z201" s="162"/>
      <c r="AA201" s="162"/>
      <c r="AB201" s="164"/>
      <c r="AC201" s="1001"/>
      <c r="AD201" s="974"/>
      <c r="AE201" s="975"/>
      <c r="AF201" s="976"/>
      <c r="AG201" s="1030"/>
      <c r="AH201" s="1007"/>
      <c r="AI201" s="978"/>
      <c r="AJ201" s="982"/>
      <c r="AK201" s="987"/>
      <c r="AL201" s="988"/>
    </row>
    <row r="202" spans="1:39">
      <c r="A202" s="999"/>
      <c r="B202" s="164"/>
      <c r="C202" s="164"/>
      <c r="D202" s="162"/>
      <c r="E202" s="164"/>
      <c r="F202" s="1000"/>
      <c r="G202" s="1000"/>
      <c r="H202" s="1000"/>
      <c r="I202" s="1000"/>
      <c r="J202" s="971"/>
      <c r="K202" s="1000"/>
      <c r="L202" s="541"/>
      <c r="M202" s="1000"/>
      <c r="N202" s="1000"/>
      <c r="O202" s="541"/>
      <c r="P202" s="541"/>
      <c r="Q202" s="1000"/>
      <c r="R202" s="1000"/>
      <c r="S202" s="971"/>
      <c r="T202" s="542"/>
      <c r="U202" s="542"/>
      <c r="V202" s="541"/>
      <c r="W202" s="543"/>
      <c r="X202" s="972"/>
      <c r="Y202" s="162"/>
      <c r="Z202" s="162"/>
      <c r="AA202" s="162"/>
      <c r="AB202" s="164"/>
      <c r="AC202" s="1001"/>
      <c r="AD202" s="974"/>
      <c r="AE202" s="975"/>
      <c r="AF202" s="976"/>
      <c r="AG202" s="1030"/>
      <c r="AH202" s="1007"/>
      <c r="AI202" s="978"/>
      <c r="AJ202" s="982"/>
      <c r="AK202" s="989"/>
      <c r="AL202" s="985"/>
      <c r="AM202" s="986"/>
    </row>
    <row r="203" spans="1:39">
      <c r="A203" s="999"/>
      <c r="B203" s="164"/>
      <c r="C203" s="164"/>
      <c r="D203" s="162"/>
      <c r="E203" s="164"/>
      <c r="F203" s="1000"/>
      <c r="G203" s="1000"/>
      <c r="H203" s="1000"/>
      <c r="I203" s="1000"/>
      <c r="J203" s="971"/>
      <c r="K203" s="1000"/>
      <c r="L203" s="541"/>
      <c r="M203" s="1000"/>
      <c r="N203" s="1000"/>
      <c r="O203" s="541"/>
      <c r="P203" s="541"/>
      <c r="Q203" s="1000"/>
      <c r="R203" s="1000"/>
      <c r="S203" s="971"/>
      <c r="T203" s="542"/>
      <c r="U203" s="542"/>
      <c r="V203" s="541"/>
      <c r="W203" s="543"/>
      <c r="X203" s="972"/>
      <c r="Y203" s="162"/>
      <c r="Z203" s="162"/>
      <c r="AA203" s="162"/>
      <c r="AB203" s="164"/>
      <c r="AC203" s="1001"/>
      <c r="AD203" s="974"/>
      <c r="AE203" s="975"/>
      <c r="AF203" s="976"/>
      <c r="AG203" s="1030"/>
      <c r="AH203" s="1007"/>
      <c r="AI203" s="978"/>
      <c r="AJ203" s="982"/>
      <c r="AK203" s="989"/>
      <c r="AL203" s="985"/>
      <c r="AM203" s="991"/>
    </row>
    <row r="204" spans="1:39">
      <c r="A204" s="999"/>
      <c r="B204" s="164"/>
      <c r="C204" s="164"/>
      <c r="D204" s="162"/>
      <c r="E204" s="164"/>
      <c r="F204" s="1000"/>
      <c r="G204" s="1000"/>
      <c r="H204" s="1000"/>
      <c r="I204" s="1000"/>
      <c r="J204" s="971"/>
      <c r="K204" s="1000"/>
      <c r="L204" s="541"/>
      <c r="M204" s="1000"/>
      <c r="N204" s="1000"/>
      <c r="O204" s="541"/>
      <c r="P204" s="541"/>
      <c r="Q204" s="1000"/>
      <c r="R204" s="1000"/>
      <c r="S204" s="971"/>
      <c r="T204" s="542"/>
      <c r="U204" s="542"/>
      <c r="V204" s="541"/>
      <c r="W204" s="543"/>
      <c r="X204" s="972"/>
      <c r="Y204" s="162"/>
      <c r="Z204" s="162"/>
      <c r="AA204" s="162"/>
      <c r="AB204" s="164"/>
      <c r="AC204" s="1001"/>
      <c r="AD204" s="974"/>
      <c r="AE204" s="975"/>
      <c r="AF204" s="976"/>
      <c r="AG204" s="1030"/>
      <c r="AH204" s="1007"/>
      <c r="AI204" s="978"/>
      <c r="AJ204" s="982"/>
      <c r="AK204" s="987"/>
      <c r="AL204" s="988"/>
    </row>
    <row r="205" spans="1:39">
      <c r="A205" s="999"/>
      <c r="B205" s="164"/>
      <c r="C205" s="164"/>
      <c r="D205" s="162"/>
      <c r="E205" s="164"/>
      <c r="F205" s="1000"/>
      <c r="G205" s="1000"/>
      <c r="H205" s="1000"/>
      <c r="I205" s="1000"/>
      <c r="J205" s="971"/>
      <c r="K205" s="1000"/>
      <c r="L205" s="541"/>
      <c r="M205" s="1000"/>
      <c r="N205" s="1000"/>
      <c r="O205" s="541"/>
      <c r="P205" s="541"/>
      <c r="Q205" s="1000"/>
      <c r="R205" s="1000"/>
      <c r="S205" s="971"/>
      <c r="T205" s="542"/>
      <c r="U205" s="542"/>
      <c r="V205" s="541"/>
      <c r="W205" s="543"/>
      <c r="X205" s="972"/>
      <c r="Y205" s="162"/>
      <c r="Z205" s="162"/>
      <c r="AA205" s="162"/>
      <c r="AB205" s="164"/>
      <c r="AC205" s="1001"/>
      <c r="AD205" s="974"/>
      <c r="AE205" s="975"/>
      <c r="AF205" s="976"/>
      <c r="AG205" s="1030"/>
      <c r="AH205" s="1007"/>
      <c r="AI205" s="978"/>
      <c r="AJ205" s="982"/>
      <c r="AK205" s="989"/>
      <c r="AL205" s="985"/>
      <c r="AM205" s="986"/>
    </row>
    <row r="206" spans="1:39">
      <c r="A206" s="999"/>
      <c r="B206" s="164"/>
      <c r="C206" s="164"/>
      <c r="D206" s="162"/>
      <c r="E206" s="164"/>
      <c r="F206" s="1000"/>
      <c r="G206" s="1000"/>
      <c r="H206" s="1000"/>
      <c r="I206" s="1000"/>
      <c r="J206" s="971"/>
      <c r="K206" s="1000"/>
      <c r="L206" s="541"/>
      <c r="M206" s="1000"/>
      <c r="N206" s="1000"/>
      <c r="O206" s="541"/>
      <c r="P206" s="541"/>
      <c r="Q206" s="1000"/>
      <c r="R206" s="1000"/>
      <c r="S206" s="971"/>
      <c r="T206" s="542"/>
      <c r="U206" s="542"/>
      <c r="V206" s="541"/>
      <c r="W206" s="543"/>
      <c r="X206" s="972"/>
      <c r="Y206" s="162"/>
      <c r="Z206" s="162"/>
      <c r="AA206" s="162"/>
      <c r="AB206" s="164"/>
      <c r="AC206" s="1001"/>
      <c r="AD206" s="974"/>
      <c r="AE206" s="975"/>
      <c r="AF206" s="976"/>
      <c r="AG206" s="1030"/>
      <c r="AH206" s="1007"/>
      <c r="AI206" s="978"/>
      <c r="AJ206" s="982"/>
      <c r="AK206" s="989"/>
      <c r="AL206" s="985"/>
      <c r="AM206" s="991"/>
    </row>
    <row r="207" spans="1:39">
      <c r="A207" s="999"/>
      <c r="B207" s="164"/>
      <c r="C207" s="164"/>
      <c r="D207" s="162"/>
      <c r="E207" s="164"/>
      <c r="F207" s="1000"/>
      <c r="G207" s="1000"/>
      <c r="H207" s="1000"/>
      <c r="I207" s="1000"/>
      <c r="J207" s="971"/>
      <c r="K207" s="1000"/>
      <c r="L207" s="541"/>
      <c r="M207" s="1000"/>
      <c r="N207" s="1000"/>
      <c r="O207" s="541"/>
      <c r="P207" s="541"/>
      <c r="Q207" s="1000"/>
      <c r="R207" s="1000"/>
      <c r="S207" s="971"/>
      <c r="T207" s="542"/>
      <c r="U207" s="542"/>
      <c r="V207" s="541"/>
      <c r="W207" s="543"/>
      <c r="X207" s="972"/>
      <c r="Y207" s="162"/>
      <c r="Z207" s="162"/>
      <c r="AA207" s="162"/>
      <c r="AB207" s="164"/>
      <c r="AC207" s="1001"/>
      <c r="AD207" s="974"/>
      <c r="AE207" s="975"/>
      <c r="AF207" s="976"/>
      <c r="AG207" s="1030"/>
      <c r="AH207" s="1007"/>
      <c r="AI207" s="978"/>
      <c r="AJ207" s="982"/>
      <c r="AK207" s="987"/>
      <c r="AL207" s="988"/>
    </row>
    <row r="208" spans="1:39">
      <c r="A208" s="999"/>
      <c r="B208" s="164"/>
      <c r="C208" s="164"/>
      <c r="D208" s="162"/>
      <c r="E208" s="164"/>
      <c r="F208" s="1000"/>
      <c r="G208" s="1000"/>
      <c r="H208" s="1000"/>
      <c r="I208" s="1000"/>
      <c r="J208" s="971"/>
      <c r="K208" s="1000"/>
      <c r="L208" s="541"/>
      <c r="M208" s="1000"/>
      <c r="N208" s="1000"/>
      <c r="O208" s="541"/>
      <c r="P208" s="541"/>
      <c r="Q208" s="1000"/>
      <c r="R208" s="1000"/>
      <c r="S208" s="971"/>
      <c r="T208" s="542"/>
      <c r="U208" s="542"/>
      <c r="V208" s="541"/>
      <c r="W208" s="543"/>
      <c r="X208" s="972"/>
      <c r="Y208" s="162"/>
      <c r="Z208" s="162"/>
      <c r="AA208" s="162"/>
      <c r="AB208" s="164"/>
      <c r="AC208" s="1001"/>
      <c r="AD208" s="974"/>
      <c r="AE208" s="975"/>
      <c r="AF208" s="976"/>
      <c r="AG208" s="1030"/>
      <c r="AH208" s="1007"/>
      <c r="AI208" s="978"/>
      <c r="AJ208" s="982"/>
      <c r="AK208" s="989"/>
      <c r="AL208" s="985"/>
      <c r="AM208" s="986"/>
    </row>
    <row r="209" spans="1:39">
      <c r="A209" s="999"/>
      <c r="B209" s="164"/>
      <c r="C209" s="164"/>
      <c r="D209" s="162"/>
      <c r="E209" s="164"/>
      <c r="F209" s="1000"/>
      <c r="G209" s="1000"/>
      <c r="H209" s="1000"/>
      <c r="I209" s="1000"/>
      <c r="J209" s="971"/>
      <c r="K209" s="1000"/>
      <c r="L209" s="541"/>
      <c r="M209" s="1000"/>
      <c r="N209" s="1000"/>
      <c r="O209" s="541"/>
      <c r="P209" s="541"/>
      <c r="Q209" s="1000"/>
      <c r="R209" s="1000"/>
      <c r="S209" s="971"/>
      <c r="T209" s="542"/>
      <c r="U209" s="542"/>
      <c r="V209" s="541"/>
      <c r="W209" s="543"/>
      <c r="X209" s="972"/>
      <c r="Y209" s="162"/>
      <c r="Z209" s="162"/>
      <c r="AA209" s="162"/>
      <c r="AB209" s="164"/>
      <c r="AC209" s="1001"/>
      <c r="AD209" s="974"/>
      <c r="AE209" s="975"/>
      <c r="AF209" s="976"/>
      <c r="AG209" s="1030"/>
      <c r="AH209" s="1007"/>
      <c r="AI209" s="978"/>
      <c r="AJ209" s="982"/>
      <c r="AK209" s="989"/>
      <c r="AL209" s="985"/>
      <c r="AM209" s="991"/>
    </row>
    <row r="210" spans="1:39">
      <c r="A210" s="999"/>
      <c r="B210" s="164"/>
      <c r="C210" s="164"/>
      <c r="D210" s="162"/>
      <c r="E210" s="164"/>
      <c r="F210" s="1000"/>
      <c r="G210" s="1000"/>
      <c r="H210" s="1000"/>
      <c r="I210" s="1000"/>
      <c r="J210" s="971"/>
      <c r="K210" s="1000"/>
      <c r="L210" s="541"/>
      <c r="M210" s="1000"/>
      <c r="N210" s="1000"/>
      <c r="O210" s="541"/>
      <c r="P210" s="541"/>
      <c r="Q210" s="1000"/>
      <c r="R210" s="1000"/>
      <c r="S210" s="971"/>
      <c r="T210" s="542"/>
      <c r="U210" s="542"/>
      <c r="V210" s="541"/>
      <c r="W210" s="543"/>
      <c r="X210" s="972"/>
      <c r="Y210" s="162"/>
      <c r="Z210" s="162"/>
      <c r="AA210" s="162"/>
      <c r="AB210" s="164"/>
      <c r="AC210" s="1001"/>
      <c r="AD210" s="974"/>
      <c r="AE210" s="975"/>
      <c r="AF210" s="976"/>
      <c r="AG210" s="1030"/>
      <c r="AH210" s="1007"/>
      <c r="AI210" s="978"/>
      <c r="AJ210" s="982"/>
      <c r="AK210" s="987"/>
      <c r="AL210" s="988"/>
    </row>
    <row r="211" spans="1:39">
      <c r="A211" s="999"/>
      <c r="B211" s="164"/>
      <c r="C211" s="164"/>
      <c r="D211" s="162"/>
      <c r="E211" s="164"/>
      <c r="F211" s="1000"/>
      <c r="G211" s="1000"/>
      <c r="H211" s="1000"/>
      <c r="I211" s="1000"/>
      <c r="J211" s="971"/>
      <c r="K211" s="1000"/>
      <c r="L211" s="541"/>
      <c r="M211" s="1000"/>
      <c r="N211" s="1000"/>
      <c r="O211" s="541"/>
      <c r="P211" s="541"/>
      <c r="Q211" s="1000"/>
      <c r="R211" s="1000"/>
      <c r="S211" s="971"/>
      <c r="T211" s="542"/>
      <c r="U211" s="542"/>
      <c r="V211" s="541"/>
      <c r="W211" s="543"/>
      <c r="X211" s="972"/>
      <c r="Y211" s="162"/>
      <c r="Z211" s="162"/>
      <c r="AA211" s="162"/>
      <c r="AB211" s="164"/>
      <c r="AC211" s="1001"/>
      <c r="AD211" s="974"/>
      <c r="AE211" s="975"/>
      <c r="AF211" s="976"/>
      <c r="AG211" s="1030"/>
      <c r="AH211" s="1007"/>
      <c r="AI211" s="978"/>
      <c r="AJ211" s="982"/>
      <c r="AK211" s="987"/>
      <c r="AL211" s="988"/>
    </row>
    <row r="212" spans="1:39">
      <c r="A212" s="999"/>
      <c r="B212" s="164"/>
      <c r="C212" s="164"/>
      <c r="D212" s="162"/>
      <c r="E212" s="164"/>
      <c r="F212" s="1000"/>
      <c r="G212" s="1000"/>
      <c r="H212" s="1000"/>
      <c r="I212" s="1000"/>
      <c r="J212" s="971"/>
      <c r="K212" s="1000"/>
      <c r="L212" s="541"/>
      <c r="M212" s="1000"/>
      <c r="N212" s="1000"/>
      <c r="O212" s="541"/>
      <c r="P212" s="541"/>
      <c r="Q212" s="1000"/>
      <c r="R212" s="1000"/>
      <c r="S212" s="971"/>
      <c r="T212" s="542"/>
      <c r="U212" s="542"/>
      <c r="V212" s="541"/>
      <c r="W212" s="543"/>
      <c r="X212" s="972"/>
      <c r="Y212" s="162"/>
      <c r="Z212" s="162"/>
      <c r="AA212" s="162"/>
      <c r="AB212" s="164"/>
      <c r="AC212" s="1001"/>
      <c r="AD212" s="974"/>
      <c r="AE212" s="975"/>
      <c r="AF212" s="976"/>
      <c r="AG212" s="1030"/>
      <c r="AH212" s="1007"/>
      <c r="AI212" s="978"/>
      <c r="AJ212" s="982"/>
      <c r="AK212" s="989"/>
      <c r="AL212" s="985"/>
      <c r="AM212" s="986"/>
    </row>
    <row r="213" spans="1:39">
      <c r="A213" s="999"/>
      <c r="B213" s="164"/>
      <c r="C213" s="164"/>
      <c r="D213" s="162"/>
      <c r="E213" s="164"/>
      <c r="F213" s="1000"/>
      <c r="G213" s="1000"/>
      <c r="H213" s="1000"/>
      <c r="I213" s="1000"/>
      <c r="J213" s="971"/>
      <c r="K213" s="1000"/>
      <c r="L213" s="541"/>
      <c r="M213" s="1000"/>
      <c r="N213" s="1000"/>
      <c r="O213" s="541"/>
      <c r="P213" s="541"/>
      <c r="Q213" s="1000"/>
      <c r="R213" s="1000"/>
      <c r="S213" s="971"/>
      <c r="T213" s="542"/>
      <c r="U213" s="542"/>
      <c r="V213" s="541"/>
      <c r="W213" s="543"/>
      <c r="X213" s="972"/>
      <c r="Y213" s="162"/>
      <c r="Z213" s="162"/>
      <c r="AA213" s="162"/>
      <c r="AB213" s="164"/>
      <c r="AC213" s="1001"/>
      <c r="AD213" s="974"/>
      <c r="AE213" s="975"/>
      <c r="AF213" s="976"/>
      <c r="AG213" s="1030"/>
      <c r="AH213" s="1007"/>
      <c r="AI213" s="978"/>
      <c r="AJ213" s="978"/>
      <c r="AK213" s="989"/>
      <c r="AL213" s="985"/>
      <c r="AM213" s="991"/>
    </row>
    <row r="214" spans="1:39">
      <c r="AK214" s="1002"/>
      <c r="AL214" s="1003"/>
    </row>
    <row r="215" spans="1:39">
      <c r="AK215" s="1002"/>
      <c r="AL215" s="1003"/>
    </row>
    <row r="216" spans="1:39">
      <c r="AK216" s="1002"/>
      <c r="AL216" s="1003"/>
    </row>
    <row r="217" spans="1:39">
      <c r="AK217" s="1002"/>
      <c r="AL217" s="1003"/>
    </row>
    <row r="218" spans="1:39">
      <c r="AK218" s="1002"/>
      <c r="AL218" s="1003"/>
    </row>
    <row r="219" spans="1:39">
      <c r="AK219" s="1002"/>
      <c r="AL219" s="1003"/>
    </row>
    <row r="220" spans="1:39">
      <c r="AK220" s="1002"/>
      <c r="AL220" s="1003"/>
    </row>
    <row r="221" spans="1:39">
      <c r="AK221" s="1002"/>
      <c r="AL221" s="1003"/>
    </row>
  </sheetData>
  <mergeCells count="8">
    <mergeCell ref="AH1:AM2"/>
    <mergeCell ref="B8:C8"/>
    <mergeCell ref="AJ3:AK4"/>
    <mergeCell ref="AL3:AM4"/>
    <mergeCell ref="AJ5:AM5"/>
    <mergeCell ref="AJ6:AM6"/>
    <mergeCell ref="A3:B6"/>
    <mergeCell ref="C3:AI6"/>
  </mergeCells>
  <conditionalFormatting sqref="A8 X11:AA119 Y120:AA150 X120:X213">
    <cfRule type="cellIs" dxfId="87" priority="10" operator="equal">
      <formula>"NCD-2001"</formula>
    </cfRule>
    <cfRule type="cellIs" dxfId="86" priority="11" operator="equal">
      <formula>"NBS-6259"</formula>
    </cfRule>
  </conditionalFormatting>
  <conditionalFormatting sqref="C1">
    <cfRule type="duplicateValues" dxfId="85" priority="12"/>
  </conditionalFormatting>
  <conditionalFormatting sqref="D8">
    <cfRule type="cellIs" dxfId="84" priority="13" operator="equal">
      <formula>"NCD-2001"</formula>
    </cfRule>
    <cfRule type="cellIs" dxfId="83" priority="14" operator="equal">
      <formula>"NBS-6259"</formula>
    </cfRule>
  </conditionalFormatting>
  <conditionalFormatting sqref="E1:E2 E7:E1048576">
    <cfRule type="cellIs" dxfId="82" priority="8" operator="equal">
      <formula>"ENTRADA"</formula>
    </cfRule>
    <cfRule type="cellIs" dxfId="81" priority="9" operator="equal">
      <formula>"SALIDA"</formula>
    </cfRule>
  </conditionalFormatting>
  <conditionalFormatting sqref="C3">
    <cfRule type="duplicateValues" dxfId="80" priority="1"/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B30"/>
  <sheetViews>
    <sheetView workbookViewId="0">
      <selection activeCell="B17" sqref="B17"/>
    </sheetView>
  </sheetViews>
  <sheetFormatPr baseColWidth="10" defaultRowHeight="14.3"/>
  <cols>
    <col min="1" max="1" width="9" style="158" bestFit="1" customWidth="1"/>
    <col min="2" max="2" width="44.125" style="158" bestFit="1" customWidth="1"/>
  </cols>
  <sheetData>
    <row r="2" spans="1:2">
      <c r="A2" s="160" t="s">
        <v>169</v>
      </c>
      <c r="B2" s="160" t="s">
        <v>171</v>
      </c>
    </row>
    <row r="3" spans="1:2">
      <c r="A3" s="174" t="s">
        <v>109</v>
      </c>
      <c r="B3" s="174" t="s">
        <v>146</v>
      </c>
    </row>
    <row r="4" spans="1:2">
      <c r="A4" s="174" t="s">
        <v>109</v>
      </c>
      <c r="B4" s="174" t="s">
        <v>147</v>
      </c>
    </row>
    <row r="5" spans="1:2">
      <c r="A5" s="174" t="s">
        <v>109</v>
      </c>
      <c r="B5" s="174" t="s">
        <v>148</v>
      </c>
    </row>
    <row r="6" spans="1:2">
      <c r="A6" s="174" t="s">
        <v>109</v>
      </c>
      <c r="B6" s="174" t="s">
        <v>149</v>
      </c>
    </row>
    <row r="7" spans="1:2">
      <c r="A7" s="174" t="s">
        <v>109</v>
      </c>
      <c r="B7" s="174" t="s">
        <v>150</v>
      </c>
    </row>
    <row r="8" spans="1:2">
      <c r="A8" s="174" t="s">
        <v>109</v>
      </c>
      <c r="B8" s="174" t="s">
        <v>271</v>
      </c>
    </row>
    <row r="9" spans="1:2">
      <c r="A9" s="174" t="s">
        <v>109</v>
      </c>
      <c r="B9" s="174" t="s">
        <v>151</v>
      </c>
    </row>
    <row r="10" spans="1:2">
      <c r="A10" s="174" t="s">
        <v>109</v>
      </c>
      <c r="B10" s="680" t="s">
        <v>152</v>
      </c>
    </row>
    <row r="11" spans="1:2">
      <c r="A11" s="174" t="s">
        <v>109</v>
      </c>
      <c r="B11" s="680" t="s">
        <v>153</v>
      </c>
    </row>
    <row r="12" spans="1:2">
      <c r="A12" s="174" t="s">
        <v>109</v>
      </c>
      <c r="B12" s="174" t="s">
        <v>154</v>
      </c>
    </row>
    <row r="13" spans="1:2">
      <c r="A13" s="174" t="s">
        <v>109</v>
      </c>
      <c r="B13" s="174" t="s">
        <v>155</v>
      </c>
    </row>
    <row r="14" spans="1:2">
      <c r="A14" s="174" t="s">
        <v>109</v>
      </c>
      <c r="B14" s="680" t="s">
        <v>156</v>
      </c>
    </row>
    <row r="15" spans="1:2">
      <c r="A15" s="174" t="s">
        <v>109</v>
      </c>
      <c r="B15" s="174" t="s">
        <v>318</v>
      </c>
    </row>
    <row r="16" spans="1:2">
      <c r="A16" s="174" t="s">
        <v>109</v>
      </c>
      <c r="B16" s="174" t="s">
        <v>174</v>
      </c>
    </row>
    <row r="17" spans="1:2">
      <c r="A17" s="174" t="s">
        <v>109</v>
      </c>
      <c r="B17" s="174" t="s">
        <v>175</v>
      </c>
    </row>
    <row r="18" spans="1:2">
      <c r="A18" s="174" t="s">
        <v>109</v>
      </c>
      <c r="B18" s="174" t="s">
        <v>244</v>
      </c>
    </row>
    <row r="19" spans="1:2">
      <c r="A19" s="174" t="s">
        <v>109</v>
      </c>
      <c r="B19" s="174" t="s">
        <v>259</v>
      </c>
    </row>
    <row r="20" spans="1:2">
      <c r="A20" s="174" t="s">
        <v>111</v>
      </c>
      <c r="B20" s="681" t="s">
        <v>240</v>
      </c>
    </row>
    <row r="21" spans="1:2">
      <c r="A21" s="174" t="s">
        <v>111</v>
      </c>
      <c r="B21" s="681" t="s">
        <v>176</v>
      </c>
    </row>
    <row r="22" spans="1:2">
      <c r="A22" s="174" t="s">
        <v>111</v>
      </c>
      <c r="B22" s="174" t="s">
        <v>241</v>
      </c>
    </row>
    <row r="23" spans="1:2">
      <c r="A23" s="174" t="s">
        <v>111</v>
      </c>
      <c r="B23" s="174" t="s">
        <v>242</v>
      </c>
    </row>
    <row r="24" spans="1:2">
      <c r="A24" s="174" t="s">
        <v>111</v>
      </c>
      <c r="B24" s="174" t="s">
        <v>243</v>
      </c>
    </row>
    <row r="27" spans="1:2">
      <c r="B27" s="160" t="s">
        <v>179</v>
      </c>
    </row>
    <row r="28" spans="1:2">
      <c r="A28" s="160" t="s">
        <v>169</v>
      </c>
      <c r="B28" s="160" t="s">
        <v>171</v>
      </c>
    </row>
    <row r="29" spans="1:2">
      <c r="A29" s="174"/>
      <c r="B29" s="174"/>
    </row>
    <row r="30" spans="1:2">
      <c r="B30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L97"/>
  <sheetViews>
    <sheetView zoomScale="70" zoomScaleNormal="70" workbookViewId="0">
      <selection activeCell="E10" sqref="E10"/>
    </sheetView>
  </sheetViews>
  <sheetFormatPr baseColWidth="10" defaultRowHeight="14.3"/>
  <cols>
    <col min="1" max="1" width="16" bestFit="1" customWidth="1"/>
    <col min="2" max="2" width="29.625" customWidth="1"/>
    <col min="3" max="3" width="12.625" customWidth="1"/>
    <col min="4" max="4" width="53.25" bestFit="1" customWidth="1"/>
    <col min="5" max="5" width="14.625" bestFit="1" customWidth="1"/>
    <col min="6" max="6" width="22.375" hidden="1" customWidth="1"/>
    <col min="7" max="7" width="27" hidden="1" customWidth="1"/>
    <col min="8" max="8" width="16.25" hidden="1" customWidth="1"/>
    <col min="9" max="9" width="30.125" hidden="1" customWidth="1"/>
    <col min="10" max="10" width="19" hidden="1" customWidth="1"/>
    <col min="11" max="11" width="30.125" hidden="1" customWidth="1"/>
    <col min="12" max="12" width="14.375" hidden="1" customWidth="1"/>
    <col min="13" max="13" width="13.375" hidden="1" customWidth="1"/>
    <col min="14" max="14" width="27.625" hidden="1" customWidth="1"/>
    <col min="15" max="15" width="18.875" hidden="1" customWidth="1"/>
    <col min="16" max="16" width="11.375" customWidth="1"/>
    <col min="17" max="17" width="13.625" customWidth="1"/>
    <col min="18" max="18" width="14.375" customWidth="1"/>
    <col min="19" max="19" width="17.125" bestFit="1" customWidth="1"/>
    <col min="20" max="20" width="26.875" hidden="1" customWidth="1"/>
    <col min="21" max="21" width="24.125" hidden="1" customWidth="1"/>
    <col min="22" max="22" width="17.375" hidden="1" customWidth="1"/>
    <col min="23" max="23" width="30.625" hidden="1" customWidth="1"/>
    <col min="24" max="24" width="17.375" customWidth="1"/>
    <col min="25" max="25" width="11.125" customWidth="1"/>
    <col min="26" max="26" width="10.625" customWidth="1"/>
    <col min="27" max="27" width="11.875" customWidth="1"/>
    <col min="28" max="28" width="26.375" hidden="1" customWidth="1"/>
    <col min="29" max="29" width="24.75" hidden="1" customWidth="1"/>
    <col min="30" max="30" width="24.625" hidden="1" customWidth="1"/>
    <col min="31" max="31" width="18.625" hidden="1" customWidth="1"/>
    <col min="32" max="32" width="26.375" hidden="1" customWidth="1"/>
    <col min="33" max="33" width="31.625" hidden="1" customWidth="1"/>
    <col min="34" max="34" width="14.125" customWidth="1"/>
    <col min="35" max="35" width="8.375" customWidth="1"/>
    <col min="36" max="36" width="12.625" customWidth="1"/>
    <col min="37" max="37" width="6.875" style="606" bestFit="1" customWidth="1"/>
    <col min="38" max="38" width="14.25" style="606" customWidth="1"/>
    <col min="39" max="39" width="6.875" bestFit="1" customWidth="1"/>
    <col min="40" max="40" width="5.625" bestFit="1" customWidth="1"/>
    <col min="41" max="41" width="6.625" bestFit="1" customWidth="1"/>
  </cols>
  <sheetData>
    <row r="1" spans="1:38">
      <c r="AK1"/>
      <c r="AL1"/>
    </row>
    <row r="2" spans="1:38" ht="22.45" thickBot="1">
      <c r="A2" s="159" t="s">
        <v>2</v>
      </c>
      <c r="B2" s="159" t="s">
        <v>3</v>
      </c>
      <c r="C2" s="160" t="s">
        <v>169</v>
      </c>
      <c r="D2" s="160" t="s">
        <v>171</v>
      </c>
      <c r="E2" s="160" t="s">
        <v>5</v>
      </c>
      <c r="F2" s="160" t="s">
        <v>6</v>
      </c>
      <c r="G2" s="160" t="s">
        <v>7</v>
      </c>
      <c r="H2" s="161" t="s">
        <v>160</v>
      </c>
      <c r="I2" s="160" t="s">
        <v>8</v>
      </c>
      <c r="J2" s="161" t="s">
        <v>161</v>
      </c>
      <c r="K2" s="160" t="s">
        <v>9</v>
      </c>
      <c r="L2" s="161" t="s">
        <v>162</v>
      </c>
      <c r="M2" s="161" t="s">
        <v>163</v>
      </c>
      <c r="N2" s="159" t="s">
        <v>10</v>
      </c>
      <c r="O2" s="161" t="s">
        <v>164</v>
      </c>
      <c r="P2" s="159" t="s">
        <v>11</v>
      </c>
      <c r="Q2" s="161" t="s">
        <v>12</v>
      </c>
      <c r="R2" s="161" t="s">
        <v>13</v>
      </c>
      <c r="S2" s="168" t="s">
        <v>165</v>
      </c>
      <c r="T2" s="168" t="s">
        <v>166</v>
      </c>
      <c r="U2" s="168" t="s">
        <v>15</v>
      </c>
      <c r="V2" s="168" t="s">
        <v>16</v>
      </c>
      <c r="W2" s="168" t="s">
        <v>17</v>
      </c>
      <c r="X2" s="159" t="s">
        <v>289</v>
      </c>
      <c r="Y2" s="159" t="s">
        <v>290</v>
      </c>
      <c r="Z2" s="161" t="s">
        <v>295</v>
      </c>
      <c r="AA2" s="159" t="s">
        <v>83</v>
      </c>
      <c r="AB2" s="159" t="s">
        <v>167</v>
      </c>
      <c r="AC2" s="175" t="s">
        <v>177</v>
      </c>
      <c r="AD2" s="175" t="s">
        <v>178</v>
      </c>
      <c r="AE2" s="175" t="s">
        <v>172</v>
      </c>
      <c r="AF2" s="175" t="s">
        <v>173</v>
      </c>
      <c r="AG2" s="175" t="s">
        <v>294</v>
      </c>
      <c r="AH2" s="159" t="s">
        <v>291</v>
      </c>
      <c r="AI2" s="159" t="s">
        <v>292</v>
      </c>
      <c r="AJ2" s="159" t="s">
        <v>293</v>
      </c>
      <c r="AK2" s="159" t="s">
        <v>322</v>
      </c>
      <c r="AL2" s="159" t="s">
        <v>323</v>
      </c>
    </row>
    <row r="3" spans="1:38" ht="14.95" thickBot="1">
      <c r="A3" s="562">
        <v>44347</v>
      </c>
      <c r="B3" s="170" t="s">
        <v>35</v>
      </c>
      <c r="C3" s="170" t="s">
        <v>109</v>
      </c>
      <c r="D3" s="614" t="s">
        <v>149</v>
      </c>
      <c r="E3" s="660" t="s">
        <v>283</v>
      </c>
      <c r="F3" s="617">
        <v>58021</v>
      </c>
      <c r="G3" s="539">
        <v>58038</v>
      </c>
      <c r="H3" s="541">
        <f t="shared" ref="H3:H28" si="0">G3-F3</f>
        <v>17</v>
      </c>
      <c r="I3" s="539">
        <v>58038</v>
      </c>
      <c r="J3" s="541">
        <f t="shared" ref="J3:J28" si="1">I3-G3</f>
        <v>0</v>
      </c>
      <c r="K3" s="539">
        <v>58064</v>
      </c>
      <c r="L3" s="541">
        <f t="shared" ref="L3:L28" si="2">K3-I3</f>
        <v>26</v>
      </c>
      <c r="M3" s="541">
        <f t="shared" ref="M3:M28" si="3">K3-G3</f>
        <v>26</v>
      </c>
      <c r="N3" s="539">
        <v>58070</v>
      </c>
      <c r="O3" s="541">
        <f t="shared" ref="O3:O28" si="4">N3-K3</f>
        <v>6</v>
      </c>
      <c r="P3" s="542">
        <f t="shared" ref="P3:P28" si="5">N3-F3</f>
        <v>49</v>
      </c>
      <c r="Q3" s="541">
        <f t="shared" ref="Q3:Q28" si="6">M3</f>
        <v>26</v>
      </c>
      <c r="R3" s="543">
        <f t="shared" ref="R3:R28" si="7">P3-Q3</f>
        <v>23</v>
      </c>
      <c r="S3" s="476" t="s">
        <v>37</v>
      </c>
      <c r="T3" s="172" t="s">
        <v>38</v>
      </c>
      <c r="U3" s="172" t="s">
        <v>29</v>
      </c>
      <c r="V3" s="172">
        <v>2017</v>
      </c>
      <c r="W3" s="173" t="s">
        <v>30</v>
      </c>
      <c r="X3" s="539">
        <v>12</v>
      </c>
      <c r="Y3" s="544">
        <f t="shared" ref="Y3:Y28" si="8">P3/X3</f>
        <v>4.083333333333333</v>
      </c>
      <c r="Z3" s="166">
        <v>19.489999999999998</v>
      </c>
      <c r="AA3" s="544">
        <f t="shared" ref="AA3:AA28" si="9">Y3*Z3</f>
        <v>79.584166666666661</v>
      </c>
      <c r="AB3" s="602" t="s">
        <v>39</v>
      </c>
      <c r="AC3" s="608">
        <v>2.5</v>
      </c>
      <c r="AD3" s="600"/>
      <c r="AE3" s="501">
        <f t="shared" ref="AE3:AE28" si="10">AC3-Q3</f>
        <v>-23.5</v>
      </c>
      <c r="AF3" s="501">
        <f t="shared" ref="AF3:AF28" si="11">R3-AE3</f>
        <v>46.5</v>
      </c>
      <c r="AG3" s="176"/>
      <c r="AH3" s="544">
        <f t="shared" ref="AH3:AH27" si="12">AA3</f>
        <v>79.584166666666661</v>
      </c>
      <c r="AI3" s="544">
        <f t="shared" ref="AI3:AI27" si="13">Y3</f>
        <v>4.083333333333333</v>
      </c>
      <c r="AJ3" s="563">
        <f t="shared" ref="AJ3:AJ27" si="14">P3</f>
        <v>49</v>
      </c>
      <c r="AK3" s="563">
        <f>(Q3/X3)*Z3</f>
        <v>42.228333333333325</v>
      </c>
      <c r="AL3" s="563">
        <f>(R3/X3)*Z3</f>
        <v>37.355833333333329</v>
      </c>
    </row>
    <row r="4" spans="1:38" ht="14.95" thickBot="1">
      <c r="A4" s="562">
        <v>44347</v>
      </c>
      <c r="B4" s="170" t="s">
        <v>35</v>
      </c>
      <c r="C4" s="170" t="s">
        <v>109</v>
      </c>
      <c r="D4" s="614" t="s">
        <v>318</v>
      </c>
      <c r="E4" s="660" t="s">
        <v>283</v>
      </c>
      <c r="F4" s="617">
        <v>58070</v>
      </c>
      <c r="G4" s="539">
        <v>58088</v>
      </c>
      <c r="H4" s="541">
        <f t="shared" si="0"/>
        <v>18</v>
      </c>
      <c r="I4" s="539">
        <v>58088</v>
      </c>
      <c r="J4" s="541">
        <f t="shared" si="1"/>
        <v>0</v>
      </c>
      <c r="K4" s="539">
        <v>58091</v>
      </c>
      <c r="L4" s="541">
        <f t="shared" si="2"/>
        <v>3</v>
      </c>
      <c r="M4" s="541">
        <f t="shared" si="3"/>
        <v>3</v>
      </c>
      <c r="N4" s="539">
        <v>58091</v>
      </c>
      <c r="O4" s="541">
        <f t="shared" si="4"/>
        <v>0</v>
      </c>
      <c r="P4" s="542">
        <f t="shared" si="5"/>
        <v>21</v>
      </c>
      <c r="Q4" s="541">
        <f t="shared" si="6"/>
        <v>3</v>
      </c>
      <c r="R4" s="543">
        <f t="shared" si="7"/>
        <v>18</v>
      </c>
      <c r="S4" s="476" t="s">
        <v>37</v>
      </c>
      <c r="T4" s="172" t="s">
        <v>38</v>
      </c>
      <c r="U4" s="172" t="s">
        <v>29</v>
      </c>
      <c r="V4" s="172">
        <v>2017</v>
      </c>
      <c r="W4" s="173" t="s">
        <v>30</v>
      </c>
      <c r="X4" s="539">
        <v>12</v>
      </c>
      <c r="Y4" s="544">
        <f t="shared" si="8"/>
        <v>1.75</v>
      </c>
      <c r="Z4" s="166">
        <v>19.489999999999998</v>
      </c>
      <c r="AA4" s="544">
        <f t="shared" si="9"/>
        <v>34.107499999999995</v>
      </c>
      <c r="AB4" s="602" t="s">
        <v>39</v>
      </c>
      <c r="AC4" s="608">
        <v>25.8</v>
      </c>
      <c r="AD4" s="600"/>
      <c r="AE4" s="501">
        <f t="shared" si="10"/>
        <v>22.8</v>
      </c>
      <c r="AF4" s="501">
        <f t="shared" si="11"/>
        <v>-4.8000000000000007</v>
      </c>
      <c r="AG4" s="176"/>
      <c r="AH4" s="544">
        <f t="shared" si="12"/>
        <v>34.107499999999995</v>
      </c>
      <c r="AI4" s="544">
        <f t="shared" si="13"/>
        <v>1.75</v>
      </c>
      <c r="AJ4" s="563">
        <f t="shared" si="14"/>
        <v>21</v>
      </c>
      <c r="AK4" s="563">
        <f t="shared" ref="AK4:AK67" si="15">(Q4/X4)*Z4</f>
        <v>4.8724999999999996</v>
      </c>
      <c r="AL4" s="563">
        <f t="shared" ref="AL4:AL67" si="16">(R4/X4)*Z4</f>
        <v>29.234999999999999</v>
      </c>
    </row>
    <row r="5" spans="1:38" ht="14.95" thickBot="1">
      <c r="A5" s="562">
        <v>44348</v>
      </c>
      <c r="B5" s="170" t="s">
        <v>35</v>
      </c>
      <c r="C5" s="170" t="s">
        <v>109</v>
      </c>
      <c r="D5" s="614" t="s">
        <v>318</v>
      </c>
      <c r="E5" s="622" t="s">
        <v>282</v>
      </c>
      <c r="F5" s="617">
        <v>58091</v>
      </c>
      <c r="G5" s="539">
        <v>58095</v>
      </c>
      <c r="H5" s="541">
        <f t="shared" si="0"/>
        <v>4</v>
      </c>
      <c r="I5" s="539">
        <v>58095</v>
      </c>
      <c r="J5" s="541">
        <f t="shared" si="1"/>
        <v>0</v>
      </c>
      <c r="K5" s="539">
        <v>58113</v>
      </c>
      <c r="L5" s="541">
        <f t="shared" si="2"/>
        <v>18</v>
      </c>
      <c r="M5" s="541">
        <f t="shared" si="3"/>
        <v>18</v>
      </c>
      <c r="N5" s="539">
        <v>58113</v>
      </c>
      <c r="O5" s="541">
        <f t="shared" si="4"/>
        <v>0</v>
      </c>
      <c r="P5" s="542">
        <f t="shared" si="5"/>
        <v>22</v>
      </c>
      <c r="Q5" s="541">
        <f t="shared" si="6"/>
        <v>18</v>
      </c>
      <c r="R5" s="543">
        <f t="shared" si="7"/>
        <v>4</v>
      </c>
      <c r="S5" s="476" t="s">
        <v>37</v>
      </c>
      <c r="T5" s="172" t="s">
        <v>38</v>
      </c>
      <c r="U5" s="172" t="s">
        <v>29</v>
      </c>
      <c r="V5" s="172">
        <v>2017</v>
      </c>
      <c r="W5" s="173" t="s">
        <v>30</v>
      </c>
      <c r="X5" s="539">
        <v>12</v>
      </c>
      <c r="Y5" s="544">
        <f t="shared" si="8"/>
        <v>1.8333333333333333</v>
      </c>
      <c r="Z5" s="166">
        <v>19.489999999999998</v>
      </c>
      <c r="AA5" s="544">
        <f t="shared" si="9"/>
        <v>35.731666666666662</v>
      </c>
      <c r="AB5" s="602" t="s">
        <v>39</v>
      </c>
      <c r="AC5" s="608">
        <v>12.7</v>
      </c>
      <c r="AD5" s="600"/>
      <c r="AE5" s="501">
        <f t="shared" si="10"/>
        <v>-5.3000000000000007</v>
      </c>
      <c r="AF5" s="501">
        <f t="shared" si="11"/>
        <v>9.3000000000000007</v>
      </c>
      <c r="AG5" s="176"/>
      <c r="AH5" s="544">
        <f t="shared" si="12"/>
        <v>35.731666666666662</v>
      </c>
      <c r="AI5" s="544">
        <f t="shared" si="13"/>
        <v>1.8333333333333333</v>
      </c>
      <c r="AJ5" s="563">
        <f t="shared" si="14"/>
        <v>22</v>
      </c>
      <c r="AK5" s="563">
        <f t="shared" si="15"/>
        <v>29.234999999999999</v>
      </c>
      <c r="AL5" s="563">
        <f t="shared" si="16"/>
        <v>6.4966666666666661</v>
      </c>
    </row>
    <row r="6" spans="1:38" ht="14.95" thickBot="1">
      <c r="A6" s="564">
        <v>44348</v>
      </c>
      <c r="B6" s="565" t="s">
        <v>35</v>
      </c>
      <c r="C6" s="565" t="s">
        <v>109</v>
      </c>
      <c r="D6" s="615" t="s">
        <v>151</v>
      </c>
      <c r="E6" s="622" t="s">
        <v>282</v>
      </c>
      <c r="F6" s="618">
        <v>58113</v>
      </c>
      <c r="G6" s="566">
        <v>58117</v>
      </c>
      <c r="H6" s="567">
        <f t="shared" si="0"/>
        <v>4</v>
      </c>
      <c r="I6" s="566">
        <v>58117</v>
      </c>
      <c r="J6" s="567">
        <f t="shared" si="1"/>
        <v>0</v>
      </c>
      <c r="K6" s="566">
        <v>58138</v>
      </c>
      <c r="L6" s="567">
        <f t="shared" si="2"/>
        <v>21</v>
      </c>
      <c r="M6" s="567">
        <f t="shared" si="3"/>
        <v>21</v>
      </c>
      <c r="N6" s="624">
        <v>58154</v>
      </c>
      <c r="O6" s="567">
        <f t="shared" si="4"/>
        <v>16</v>
      </c>
      <c r="P6" s="568">
        <f t="shared" si="5"/>
        <v>41</v>
      </c>
      <c r="Q6" s="567">
        <f t="shared" si="6"/>
        <v>21</v>
      </c>
      <c r="R6" s="569">
        <f t="shared" si="7"/>
        <v>20</v>
      </c>
      <c r="S6" s="570" t="s">
        <v>37</v>
      </c>
      <c r="T6" s="571" t="s">
        <v>38</v>
      </c>
      <c r="U6" s="571" t="s">
        <v>29</v>
      </c>
      <c r="V6" s="571">
        <v>2017</v>
      </c>
      <c r="W6" s="572" t="s">
        <v>30</v>
      </c>
      <c r="X6" s="566">
        <v>12</v>
      </c>
      <c r="Y6" s="573">
        <f t="shared" si="8"/>
        <v>3.4166666666666665</v>
      </c>
      <c r="Z6" s="574">
        <v>19.489999999999998</v>
      </c>
      <c r="AA6" s="573">
        <f t="shared" si="9"/>
        <v>66.590833333333322</v>
      </c>
      <c r="AB6" s="603" t="s">
        <v>39</v>
      </c>
      <c r="AC6" s="609">
        <v>25.8</v>
      </c>
      <c r="AD6" s="610"/>
      <c r="AE6" s="583">
        <f t="shared" si="10"/>
        <v>4.8000000000000007</v>
      </c>
      <c r="AF6" s="583">
        <f t="shared" si="11"/>
        <v>15.2</v>
      </c>
      <c r="AG6" s="575"/>
      <c r="AH6" s="573">
        <f t="shared" si="12"/>
        <v>66.590833333333322</v>
      </c>
      <c r="AI6" s="573">
        <f t="shared" si="13"/>
        <v>3.4166666666666665</v>
      </c>
      <c r="AJ6" s="576">
        <f t="shared" si="14"/>
        <v>41</v>
      </c>
      <c r="AK6" s="576">
        <f t="shared" si="15"/>
        <v>34.107499999999995</v>
      </c>
      <c r="AL6" s="576">
        <f t="shared" si="16"/>
        <v>32.483333333333334</v>
      </c>
    </row>
    <row r="7" spans="1:38" ht="14.95" thickBot="1">
      <c r="A7" s="562">
        <v>44347</v>
      </c>
      <c r="B7" s="549" t="s">
        <v>42</v>
      </c>
      <c r="C7" s="549" t="s">
        <v>109</v>
      </c>
      <c r="D7" s="616" t="s">
        <v>150</v>
      </c>
      <c r="E7" s="660" t="s">
        <v>283</v>
      </c>
      <c r="F7" s="619">
        <v>43774</v>
      </c>
      <c r="G7" s="550">
        <v>43776</v>
      </c>
      <c r="H7" s="551">
        <f t="shared" si="0"/>
        <v>2</v>
      </c>
      <c r="I7" s="550">
        <v>43776</v>
      </c>
      <c r="J7" s="551">
        <f t="shared" si="1"/>
        <v>0</v>
      </c>
      <c r="K7" s="550">
        <v>43796</v>
      </c>
      <c r="L7" s="551">
        <f t="shared" si="2"/>
        <v>20</v>
      </c>
      <c r="M7" s="551">
        <f t="shared" si="3"/>
        <v>20</v>
      </c>
      <c r="N7" s="550">
        <v>43810</v>
      </c>
      <c r="O7" s="551">
        <f t="shared" si="4"/>
        <v>14</v>
      </c>
      <c r="P7" s="552">
        <f t="shared" si="5"/>
        <v>36</v>
      </c>
      <c r="Q7" s="551">
        <f t="shared" si="6"/>
        <v>20</v>
      </c>
      <c r="R7" s="553">
        <f t="shared" si="7"/>
        <v>16</v>
      </c>
      <c r="S7" s="577" t="s">
        <v>44</v>
      </c>
      <c r="T7" s="555" t="s">
        <v>45</v>
      </c>
      <c r="U7" s="555" t="s">
        <v>29</v>
      </c>
      <c r="V7" s="555">
        <v>2018</v>
      </c>
      <c r="W7" s="556" t="s">
        <v>30</v>
      </c>
      <c r="X7" s="550">
        <v>15</v>
      </c>
      <c r="Y7" s="557">
        <f t="shared" si="8"/>
        <v>2.4</v>
      </c>
      <c r="Z7" s="558">
        <v>19.45</v>
      </c>
      <c r="AA7" s="557">
        <f t="shared" si="9"/>
        <v>46.68</v>
      </c>
      <c r="AB7" s="604" t="s">
        <v>46</v>
      </c>
      <c r="AC7" s="611">
        <v>12.1</v>
      </c>
      <c r="AD7" s="601"/>
      <c r="AE7" s="560">
        <f t="shared" si="10"/>
        <v>-7.9</v>
      </c>
      <c r="AF7" s="560">
        <f t="shared" si="11"/>
        <v>23.9</v>
      </c>
      <c r="AG7" s="559"/>
      <c r="AH7" s="557">
        <f t="shared" si="12"/>
        <v>46.68</v>
      </c>
      <c r="AI7" s="557">
        <f t="shared" si="13"/>
        <v>2.4</v>
      </c>
      <c r="AJ7" s="561">
        <f t="shared" si="14"/>
        <v>36</v>
      </c>
      <c r="AK7" s="561">
        <f t="shared" si="15"/>
        <v>25.93333333333333</v>
      </c>
      <c r="AL7" s="561">
        <f t="shared" si="16"/>
        <v>20.746666666666666</v>
      </c>
    </row>
    <row r="8" spans="1:38" ht="14.95" thickBot="1">
      <c r="A8" s="562">
        <v>44347</v>
      </c>
      <c r="B8" s="635" t="s">
        <v>42</v>
      </c>
      <c r="C8" s="635" t="s">
        <v>109</v>
      </c>
      <c r="D8" s="636" t="s">
        <v>243</v>
      </c>
      <c r="E8" s="660" t="s">
        <v>283</v>
      </c>
      <c r="F8" s="617">
        <v>43810</v>
      </c>
      <c r="G8" s="539">
        <v>43821</v>
      </c>
      <c r="H8" s="541">
        <f t="shared" si="0"/>
        <v>11</v>
      </c>
      <c r="I8" s="539">
        <v>43821</v>
      </c>
      <c r="J8" s="541">
        <f t="shared" si="1"/>
        <v>0</v>
      </c>
      <c r="K8" s="539">
        <v>43825</v>
      </c>
      <c r="L8" s="541">
        <f t="shared" si="2"/>
        <v>4</v>
      </c>
      <c r="M8" s="541">
        <f t="shared" si="3"/>
        <v>4</v>
      </c>
      <c r="N8" s="539">
        <v>43829</v>
      </c>
      <c r="O8" s="541">
        <f t="shared" si="4"/>
        <v>4</v>
      </c>
      <c r="P8" s="542">
        <f t="shared" si="5"/>
        <v>19</v>
      </c>
      <c r="Q8" s="541">
        <f t="shared" si="6"/>
        <v>4</v>
      </c>
      <c r="R8" s="543">
        <f t="shared" si="7"/>
        <v>15</v>
      </c>
      <c r="S8" s="478" t="s">
        <v>44</v>
      </c>
      <c r="T8" s="172" t="s">
        <v>45</v>
      </c>
      <c r="U8" s="172" t="s">
        <v>29</v>
      </c>
      <c r="V8" s="172">
        <v>2018</v>
      </c>
      <c r="W8" s="173" t="s">
        <v>30</v>
      </c>
      <c r="X8" s="539">
        <v>15</v>
      </c>
      <c r="Y8" s="544">
        <f t="shared" si="8"/>
        <v>1.2666666666666666</v>
      </c>
      <c r="Z8" s="166">
        <v>19.45</v>
      </c>
      <c r="AA8" s="544">
        <f t="shared" si="9"/>
        <v>24.636666666666663</v>
      </c>
      <c r="AB8" s="602" t="s">
        <v>46</v>
      </c>
      <c r="AC8" s="608">
        <v>16.3</v>
      </c>
      <c r="AD8" s="600"/>
      <c r="AE8" s="501">
        <f t="shared" si="10"/>
        <v>12.3</v>
      </c>
      <c r="AF8" s="501">
        <f t="shared" si="11"/>
        <v>2.6999999999999993</v>
      </c>
      <c r="AG8" s="176"/>
      <c r="AH8" s="544">
        <f t="shared" si="12"/>
        <v>24.636666666666663</v>
      </c>
      <c r="AI8" s="544">
        <f t="shared" si="13"/>
        <v>1.2666666666666666</v>
      </c>
      <c r="AJ8" s="563">
        <f t="shared" si="14"/>
        <v>19</v>
      </c>
      <c r="AK8" s="563">
        <f t="shared" si="15"/>
        <v>5.1866666666666665</v>
      </c>
      <c r="AL8" s="563">
        <f t="shared" si="16"/>
        <v>19.45</v>
      </c>
    </row>
    <row r="9" spans="1:38" ht="14.95" thickBot="1">
      <c r="A9" s="562">
        <v>44348</v>
      </c>
      <c r="B9" s="170" t="s">
        <v>42</v>
      </c>
      <c r="C9" s="170" t="s">
        <v>109</v>
      </c>
      <c r="D9" s="614" t="s">
        <v>150</v>
      </c>
      <c r="E9" s="654" t="s">
        <v>282</v>
      </c>
      <c r="F9" s="617">
        <v>43829</v>
      </c>
      <c r="G9" s="539">
        <v>43842</v>
      </c>
      <c r="H9" s="541">
        <f t="shared" si="0"/>
        <v>13</v>
      </c>
      <c r="I9" s="539">
        <v>43842</v>
      </c>
      <c r="J9" s="541">
        <f t="shared" si="1"/>
        <v>0</v>
      </c>
      <c r="K9" s="539">
        <v>43856</v>
      </c>
      <c r="L9" s="541">
        <f t="shared" si="2"/>
        <v>14</v>
      </c>
      <c r="M9" s="541">
        <f t="shared" si="3"/>
        <v>14</v>
      </c>
      <c r="N9" s="539">
        <v>43856</v>
      </c>
      <c r="O9" s="541">
        <f t="shared" si="4"/>
        <v>0</v>
      </c>
      <c r="P9" s="542">
        <f t="shared" si="5"/>
        <v>27</v>
      </c>
      <c r="Q9" s="541">
        <f t="shared" si="6"/>
        <v>14</v>
      </c>
      <c r="R9" s="543">
        <f t="shared" si="7"/>
        <v>13</v>
      </c>
      <c r="S9" s="478" t="s">
        <v>44</v>
      </c>
      <c r="T9" s="172" t="s">
        <v>45</v>
      </c>
      <c r="U9" s="172" t="s">
        <v>29</v>
      </c>
      <c r="V9" s="172">
        <v>2018</v>
      </c>
      <c r="W9" s="173" t="s">
        <v>30</v>
      </c>
      <c r="X9" s="539">
        <v>15</v>
      </c>
      <c r="Y9" s="544">
        <f t="shared" si="8"/>
        <v>1.8</v>
      </c>
      <c r="Z9" s="166">
        <v>19.45</v>
      </c>
      <c r="AA9" s="544">
        <f t="shared" si="9"/>
        <v>35.01</v>
      </c>
      <c r="AB9" s="602" t="s">
        <v>46</v>
      </c>
      <c r="AC9" s="608">
        <v>16.3</v>
      </c>
      <c r="AD9" s="600"/>
      <c r="AE9" s="501">
        <f t="shared" si="10"/>
        <v>2.3000000000000007</v>
      </c>
      <c r="AF9" s="501">
        <f t="shared" si="11"/>
        <v>10.7</v>
      </c>
      <c r="AG9" s="176"/>
      <c r="AH9" s="544">
        <f t="shared" si="12"/>
        <v>35.01</v>
      </c>
      <c r="AI9" s="544">
        <f t="shared" si="13"/>
        <v>1.8</v>
      </c>
      <c r="AJ9" s="563">
        <f t="shared" si="14"/>
        <v>27</v>
      </c>
      <c r="AK9" s="563">
        <f t="shared" si="15"/>
        <v>18.153333333333332</v>
      </c>
      <c r="AL9" s="563">
        <f t="shared" si="16"/>
        <v>16.856666666666666</v>
      </c>
    </row>
    <row r="10" spans="1:38" ht="14.95" thickBot="1">
      <c r="A10" s="564">
        <v>44348</v>
      </c>
      <c r="B10" s="565" t="s">
        <v>42</v>
      </c>
      <c r="C10" s="565" t="s">
        <v>109</v>
      </c>
      <c r="D10" s="615" t="s">
        <v>155</v>
      </c>
      <c r="E10" s="654" t="s">
        <v>282</v>
      </c>
      <c r="F10" s="618">
        <v>43856</v>
      </c>
      <c r="G10" s="566">
        <v>43877</v>
      </c>
      <c r="H10" s="567">
        <f t="shared" si="0"/>
        <v>21</v>
      </c>
      <c r="I10" s="566">
        <v>43877</v>
      </c>
      <c r="J10" s="567">
        <f t="shared" si="1"/>
        <v>0</v>
      </c>
      <c r="K10" s="566">
        <v>43897</v>
      </c>
      <c r="L10" s="567">
        <f t="shared" si="2"/>
        <v>20</v>
      </c>
      <c r="M10" s="567">
        <f t="shared" si="3"/>
        <v>20</v>
      </c>
      <c r="N10" s="566">
        <v>43917</v>
      </c>
      <c r="O10" s="567">
        <f t="shared" si="4"/>
        <v>20</v>
      </c>
      <c r="P10" s="568">
        <f t="shared" si="5"/>
        <v>61</v>
      </c>
      <c r="Q10" s="567">
        <f t="shared" si="6"/>
        <v>20</v>
      </c>
      <c r="R10" s="569">
        <f t="shared" si="7"/>
        <v>41</v>
      </c>
      <c r="S10" s="578" t="s">
        <v>44</v>
      </c>
      <c r="T10" s="571" t="s">
        <v>45</v>
      </c>
      <c r="U10" s="571" t="s">
        <v>29</v>
      </c>
      <c r="V10" s="571">
        <v>2018</v>
      </c>
      <c r="W10" s="572" t="s">
        <v>30</v>
      </c>
      <c r="X10" s="566">
        <v>15</v>
      </c>
      <c r="Y10" s="573">
        <f t="shared" si="8"/>
        <v>4.0666666666666664</v>
      </c>
      <c r="Z10" s="574">
        <v>19.45</v>
      </c>
      <c r="AA10" s="573">
        <f t="shared" si="9"/>
        <v>79.096666666666664</v>
      </c>
      <c r="AB10" s="603" t="s">
        <v>46</v>
      </c>
      <c r="AC10" s="609">
        <v>12.1</v>
      </c>
      <c r="AD10" s="610"/>
      <c r="AE10" s="583">
        <f t="shared" si="10"/>
        <v>-7.9</v>
      </c>
      <c r="AF10" s="583">
        <f t="shared" si="11"/>
        <v>48.9</v>
      </c>
      <c r="AG10" s="575"/>
      <c r="AH10" s="573">
        <f t="shared" si="12"/>
        <v>79.096666666666664</v>
      </c>
      <c r="AI10" s="573">
        <f t="shared" si="13"/>
        <v>4.0666666666666664</v>
      </c>
      <c r="AJ10" s="576">
        <f t="shared" si="14"/>
        <v>61</v>
      </c>
      <c r="AK10" s="576">
        <f t="shared" si="15"/>
        <v>25.93333333333333</v>
      </c>
      <c r="AL10" s="576">
        <f t="shared" si="16"/>
        <v>53.163333333333334</v>
      </c>
    </row>
    <row r="11" spans="1:38">
      <c r="A11" s="548">
        <v>44347</v>
      </c>
      <c r="B11" s="549" t="s">
        <v>48</v>
      </c>
      <c r="C11" s="549" t="s">
        <v>111</v>
      </c>
      <c r="D11" s="755" t="s">
        <v>240</v>
      </c>
      <c r="E11" s="620" t="s">
        <v>283</v>
      </c>
      <c r="F11" s="619">
        <v>60990</v>
      </c>
      <c r="G11" s="550">
        <v>60996</v>
      </c>
      <c r="H11" s="551">
        <f t="shared" si="0"/>
        <v>6</v>
      </c>
      <c r="I11" s="550">
        <v>60996</v>
      </c>
      <c r="J11" s="551">
        <f t="shared" si="1"/>
        <v>0</v>
      </c>
      <c r="K11" s="550">
        <v>61021</v>
      </c>
      <c r="L11" s="551">
        <f t="shared" si="2"/>
        <v>25</v>
      </c>
      <c r="M11" s="551">
        <f t="shared" si="3"/>
        <v>25</v>
      </c>
      <c r="N11" s="550">
        <v>61024</v>
      </c>
      <c r="O11" s="551">
        <f t="shared" si="4"/>
        <v>3</v>
      </c>
      <c r="P11" s="552">
        <f t="shared" si="5"/>
        <v>34</v>
      </c>
      <c r="Q11" s="551">
        <f t="shared" si="6"/>
        <v>25</v>
      </c>
      <c r="R11" s="553">
        <f t="shared" si="7"/>
        <v>9</v>
      </c>
      <c r="S11" s="579" t="s">
        <v>50</v>
      </c>
      <c r="T11" s="555" t="s">
        <v>51</v>
      </c>
      <c r="U11" s="555" t="s">
        <v>29</v>
      </c>
      <c r="V11" s="555">
        <v>2018</v>
      </c>
      <c r="W11" s="556" t="s">
        <v>30</v>
      </c>
      <c r="X11" s="550">
        <v>8</v>
      </c>
      <c r="Y11" s="557">
        <f t="shared" si="8"/>
        <v>4.25</v>
      </c>
      <c r="Z11" s="558">
        <v>21.89</v>
      </c>
      <c r="AA11" s="557">
        <f t="shared" si="9"/>
        <v>93.032499999999999</v>
      </c>
      <c r="AB11" s="604" t="s">
        <v>52</v>
      </c>
      <c r="AC11" s="611">
        <v>24.7</v>
      </c>
      <c r="AD11" s="601">
        <v>15.8</v>
      </c>
      <c r="AE11" s="560">
        <f t="shared" si="10"/>
        <v>-0.30000000000000071</v>
      </c>
      <c r="AF11" s="560">
        <f t="shared" si="11"/>
        <v>9.3000000000000007</v>
      </c>
      <c r="AG11" s="559"/>
      <c r="AH11" s="557">
        <f t="shared" si="12"/>
        <v>93.032499999999999</v>
      </c>
      <c r="AI11" s="557">
        <f t="shared" si="13"/>
        <v>4.25</v>
      </c>
      <c r="AJ11" s="561">
        <f t="shared" si="14"/>
        <v>34</v>
      </c>
      <c r="AK11" s="561">
        <f t="shared" si="15"/>
        <v>68.40625</v>
      </c>
      <c r="AL11" s="561">
        <f t="shared" si="16"/>
        <v>24.626249999999999</v>
      </c>
    </row>
    <row r="12" spans="1:38" ht="14.95" thickBot="1">
      <c r="A12" s="564">
        <v>44348</v>
      </c>
      <c r="B12" s="565" t="s">
        <v>48</v>
      </c>
      <c r="C12" s="565" t="s">
        <v>111</v>
      </c>
      <c r="D12" s="615" t="s">
        <v>240</v>
      </c>
      <c r="E12" s="622" t="s">
        <v>282</v>
      </c>
      <c r="F12" s="618">
        <v>61024</v>
      </c>
      <c r="G12" s="566">
        <v>61026</v>
      </c>
      <c r="H12" s="567">
        <f t="shared" si="0"/>
        <v>2</v>
      </c>
      <c r="I12" s="566">
        <v>61048</v>
      </c>
      <c r="J12" s="567">
        <f t="shared" si="1"/>
        <v>22</v>
      </c>
      <c r="K12" s="566">
        <v>61048</v>
      </c>
      <c r="L12" s="567">
        <f t="shared" si="2"/>
        <v>0</v>
      </c>
      <c r="M12" s="567">
        <f t="shared" si="3"/>
        <v>22</v>
      </c>
      <c r="N12" s="566">
        <v>61080</v>
      </c>
      <c r="O12" s="567">
        <f t="shared" si="4"/>
        <v>32</v>
      </c>
      <c r="P12" s="568">
        <f t="shared" si="5"/>
        <v>56</v>
      </c>
      <c r="Q12" s="567">
        <f t="shared" si="6"/>
        <v>22</v>
      </c>
      <c r="R12" s="569">
        <f t="shared" si="7"/>
        <v>34</v>
      </c>
      <c r="S12" s="580" t="s">
        <v>50</v>
      </c>
      <c r="T12" s="571" t="s">
        <v>51</v>
      </c>
      <c r="U12" s="571" t="s">
        <v>29</v>
      </c>
      <c r="V12" s="571">
        <v>2018</v>
      </c>
      <c r="W12" s="572" t="s">
        <v>30</v>
      </c>
      <c r="X12" s="566">
        <v>8</v>
      </c>
      <c r="Y12" s="573">
        <f t="shared" si="8"/>
        <v>7</v>
      </c>
      <c r="Z12" s="574">
        <v>21.89</v>
      </c>
      <c r="AA12" s="573">
        <f t="shared" si="9"/>
        <v>153.23000000000002</v>
      </c>
      <c r="AB12" s="603" t="s">
        <v>52</v>
      </c>
      <c r="AC12" s="609">
        <v>24.7</v>
      </c>
      <c r="AD12" s="610"/>
      <c r="AE12" s="583">
        <f t="shared" si="10"/>
        <v>2.6999999999999993</v>
      </c>
      <c r="AF12" s="583">
        <f t="shared" si="11"/>
        <v>31.3</v>
      </c>
      <c r="AG12" s="575"/>
      <c r="AH12" s="573">
        <f t="shared" si="12"/>
        <v>153.23000000000002</v>
      </c>
      <c r="AI12" s="573">
        <f t="shared" si="13"/>
        <v>7</v>
      </c>
      <c r="AJ12" s="576">
        <f t="shared" si="14"/>
        <v>56</v>
      </c>
      <c r="AK12" s="576">
        <f t="shared" si="15"/>
        <v>60.197500000000005</v>
      </c>
      <c r="AL12" s="576">
        <f t="shared" si="16"/>
        <v>93.032499999999999</v>
      </c>
    </row>
    <row r="13" spans="1:38">
      <c r="A13" s="548">
        <v>44347</v>
      </c>
      <c r="B13" s="549" t="s">
        <v>55</v>
      </c>
      <c r="C13" s="549" t="s">
        <v>111</v>
      </c>
      <c r="D13" s="616" t="s">
        <v>176</v>
      </c>
      <c r="E13" s="620" t="s">
        <v>283</v>
      </c>
      <c r="F13" s="626">
        <v>112438</v>
      </c>
      <c r="G13" s="550">
        <v>112454</v>
      </c>
      <c r="H13" s="551">
        <f t="shared" si="0"/>
        <v>16</v>
      </c>
      <c r="I13" s="550">
        <v>112468</v>
      </c>
      <c r="J13" s="551">
        <f t="shared" si="1"/>
        <v>14</v>
      </c>
      <c r="K13" s="550">
        <v>112468</v>
      </c>
      <c r="L13" s="551">
        <f t="shared" si="2"/>
        <v>0</v>
      </c>
      <c r="M13" s="551">
        <f t="shared" si="3"/>
        <v>14</v>
      </c>
      <c r="N13" s="550">
        <v>112472</v>
      </c>
      <c r="O13" s="551">
        <f t="shared" si="4"/>
        <v>4</v>
      </c>
      <c r="P13" s="552">
        <f t="shared" si="5"/>
        <v>34</v>
      </c>
      <c r="Q13" s="551">
        <f t="shared" si="6"/>
        <v>14</v>
      </c>
      <c r="R13" s="553">
        <f t="shared" si="7"/>
        <v>20</v>
      </c>
      <c r="S13" s="581" t="s">
        <v>57</v>
      </c>
      <c r="T13" s="555" t="s">
        <v>51</v>
      </c>
      <c r="U13" s="555" t="s">
        <v>29</v>
      </c>
      <c r="V13" s="555">
        <v>2014</v>
      </c>
      <c r="W13" s="556" t="s">
        <v>30</v>
      </c>
      <c r="X13" s="550">
        <v>7</v>
      </c>
      <c r="Y13" s="557">
        <f t="shared" si="8"/>
        <v>4.8571428571428568</v>
      </c>
      <c r="Z13" s="558">
        <v>21.69</v>
      </c>
      <c r="AA13" s="557">
        <f t="shared" si="9"/>
        <v>105.35142857142857</v>
      </c>
      <c r="AB13" s="604" t="s">
        <v>58</v>
      </c>
      <c r="AC13" s="611">
        <v>18.399999999999999</v>
      </c>
      <c r="AD13" s="601"/>
      <c r="AE13" s="560">
        <f t="shared" si="10"/>
        <v>4.3999999999999986</v>
      </c>
      <c r="AF13" s="560">
        <f t="shared" si="11"/>
        <v>15.600000000000001</v>
      </c>
      <c r="AG13" s="559"/>
      <c r="AH13" s="557">
        <f t="shared" si="12"/>
        <v>105.35142857142857</v>
      </c>
      <c r="AI13" s="557">
        <f t="shared" si="13"/>
        <v>4.8571428571428568</v>
      </c>
      <c r="AJ13" s="561">
        <f t="shared" si="14"/>
        <v>34</v>
      </c>
      <c r="AK13" s="561">
        <f t="shared" si="15"/>
        <v>43.38</v>
      </c>
      <c r="AL13" s="561">
        <f t="shared" si="16"/>
        <v>61.971428571428575</v>
      </c>
    </row>
    <row r="14" spans="1:38" ht="14.95" thickBot="1">
      <c r="A14" s="564">
        <v>44348</v>
      </c>
      <c r="B14" s="565" t="s">
        <v>55</v>
      </c>
      <c r="C14" s="565" t="s">
        <v>111</v>
      </c>
      <c r="D14" s="615" t="s">
        <v>176</v>
      </c>
      <c r="E14" s="622" t="s">
        <v>282</v>
      </c>
      <c r="F14" s="618">
        <v>112472</v>
      </c>
      <c r="G14" s="566">
        <v>112476</v>
      </c>
      <c r="H14" s="567">
        <f t="shared" si="0"/>
        <v>4</v>
      </c>
      <c r="I14" s="566">
        <v>112488</v>
      </c>
      <c r="J14" s="567">
        <f t="shared" si="1"/>
        <v>12</v>
      </c>
      <c r="K14" s="566">
        <v>112488</v>
      </c>
      <c r="L14" s="567">
        <f t="shared" si="2"/>
        <v>0</v>
      </c>
      <c r="M14" s="567">
        <f t="shared" si="3"/>
        <v>12</v>
      </c>
      <c r="N14" s="624">
        <v>112506</v>
      </c>
      <c r="O14" s="567">
        <f t="shared" si="4"/>
        <v>18</v>
      </c>
      <c r="P14" s="568">
        <f t="shared" si="5"/>
        <v>34</v>
      </c>
      <c r="Q14" s="567">
        <f t="shared" si="6"/>
        <v>12</v>
      </c>
      <c r="R14" s="569">
        <f t="shared" si="7"/>
        <v>22</v>
      </c>
      <c r="S14" s="582" t="s">
        <v>57</v>
      </c>
      <c r="T14" s="571" t="s">
        <v>51</v>
      </c>
      <c r="U14" s="571" t="s">
        <v>29</v>
      </c>
      <c r="V14" s="571">
        <v>2014</v>
      </c>
      <c r="W14" s="572" t="s">
        <v>30</v>
      </c>
      <c r="X14" s="566">
        <v>7</v>
      </c>
      <c r="Y14" s="573">
        <f t="shared" si="8"/>
        <v>4.8571428571428568</v>
      </c>
      <c r="Z14" s="574">
        <v>21.69</v>
      </c>
      <c r="AA14" s="573">
        <f t="shared" si="9"/>
        <v>105.35142857142857</v>
      </c>
      <c r="AB14" s="603" t="s">
        <v>58</v>
      </c>
      <c r="AC14" s="609">
        <v>18.399999999999999</v>
      </c>
      <c r="AD14" s="610"/>
      <c r="AE14" s="583">
        <f t="shared" si="10"/>
        <v>6.3999999999999986</v>
      </c>
      <c r="AF14" s="583">
        <f t="shared" si="11"/>
        <v>15.600000000000001</v>
      </c>
      <c r="AG14" s="575"/>
      <c r="AH14" s="573">
        <f t="shared" si="12"/>
        <v>105.35142857142857</v>
      </c>
      <c r="AI14" s="573">
        <f t="shared" si="13"/>
        <v>4.8571428571428568</v>
      </c>
      <c r="AJ14" s="576">
        <f t="shared" si="14"/>
        <v>34</v>
      </c>
      <c r="AK14" s="576">
        <f t="shared" si="15"/>
        <v>37.182857142857145</v>
      </c>
      <c r="AL14" s="576">
        <f t="shared" si="16"/>
        <v>68.168571428571425</v>
      </c>
    </row>
    <row r="15" spans="1:38">
      <c r="A15" s="548">
        <v>44347</v>
      </c>
      <c r="B15" s="549" t="s">
        <v>60</v>
      </c>
      <c r="C15" s="549" t="s">
        <v>111</v>
      </c>
      <c r="D15" s="616" t="s">
        <v>242</v>
      </c>
      <c r="E15" s="620" t="s">
        <v>283</v>
      </c>
      <c r="F15" s="626">
        <v>176103</v>
      </c>
      <c r="G15" s="550">
        <v>176111</v>
      </c>
      <c r="H15" s="551">
        <f t="shared" si="0"/>
        <v>8</v>
      </c>
      <c r="I15" s="550">
        <v>176111</v>
      </c>
      <c r="J15" s="551">
        <f t="shared" si="1"/>
        <v>0</v>
      </c>
      <c r="K15" s="550">
        <v>176123</v>
      </c>
      <c r="L15" s="551">
        <f t="shared" si="2"/>
        <v>12</v>
      </c>
      <c r="M15" s="551">
        <f t="shared" si="3"/>
        <v>12</v>
      </c>
      <c r="N15" s="550">
        <v>176134</v>
      </c>
      <c r="O15" s="551">
        <f t="shared" si="4"/>
        <v>11</v>
      </c>
      <c r="P15" s="552">
        <f t="shared" si="5"/>
        <v>31</v>
      </c>
      <c r="Q15" s="551">
        <f t="shared" si="6"/>
        <v>12</v>
      </c>
      <c r="R15" s="553">
        <f t="shared" si="7"/>
        <v>19</v>
      </c>
      <c r="S15" s="584" t="s">
        <v>62</v>
      </c>
      <c r="T15" s="555" t="s">
        <v>51</v>
      </c>
      <c r="U15" s="555" t="s">
        <v>29</v>
      </c>
      <c r="V15" s="555">
        <v>2017</v>
      </c>
      <c r="W15" s="556" t="s">
        <v>30</v>
      </c>
      <c r="X15" s="550">
        <v>7</v>
      </c>
      <c r="Y15" s="557">
        <f t="shared" si="8"/>
        <v>4.4285714285714288</v>
      </c>
      <c r="Z15" s="558">
        <v>21.79</v>
      </c>
      <c r="AA15" s="557">
        <f t="shared" si="9"/>
        <v>96.498571428571424</v>
      </c>
      <c r="AB15" s="604" t="s">
        <v>63</v>
      </c>
      <c r="AC15" s="611">
        <v>14.8</v>
      </c>
      <c r="AD15" s="601"/>
      <c r="AE15" s="560">
        <f t="shared" si="10"/>
        <v>2.8000000000000007</v>
      </c>
      <c r="AF15" s="560">
        <f t="shared" si="11"/>
        <v>16.2</v>
      </c>
      <c r="AG15" s="559"/>
      <c r="AH15" s="557">
        <f t="shared" si="12"/>
        <v>96.498571428571424</v>
      </c>
      <c r="AI15" s="557">
        <f t="shared" si="13"/>
        <v>4.4285714285714288</v>
      </c>
      <c r="AJ15" s="561">
        <f t="shared" si="14"/>
        <v>31</v>
      </c>
      <c r="AK15" s="561">
        <f t="shared" si="15"/>
        <v>37.354285714285709</v>
      </c>
      <c r="AL15" s="561">
        <f t="shared" si="16"/>
        <v>59.144285714285715</v>
      </c>
    </row>
    <row r="16" spans="1:38" ht="14.95" thickBot="1">
      <c r="A16" s="564">
        <v>44348</v>
      </c>
      <c r="B16" s="565" t="s">
        <v>60</v>
      </c>
      <c r="C16" s="565" t="s">
        <v>111</v>
      </c>
      <c r="D16" s="615" t="s">
        <v>242</v>
      </c>
      <c r="E16" s="622" t="s">
        <v>282</v>
      </c>
      <c r="F16" s="618">
        <v>176134</v>
      </c>
      <c r="G16" s="566">
        <v>176146</v>
      </c>
      <c r="H16" s="567">
        <f t="shared" si="0"/>
        <v>12</v>
      </c>
      <c r="I16" s="566">
        <v>176146</v>
      </c>
      <c r="J16" s="567">
        <f t="shared" si="1"/>
        <v>0</v>
      </c>
      <c r="K16" s="566">
        <v>176158</v>
      </c>
      <c r="L16" s="567">
        <f t="shared" si="2"/>
        <v>12</v>
      </c>
      <c r="M16" s="567">
        <f t="shared" si="3"/>
        <v>12</v>
      </c>
      <c r="N16" s="624">
        <v>176166</v>
      </c>
      <c r="O16" s="567">
        <f t="shared" si="4"/>
        <v>8</v>
      </c>
      <c r="P16" s="568">
        <f t="shared" si="5"/>
        <v>32</v>
      </c>
      <c r="Q16" s="567">
        <f t="shared" si="6"/>
        <v>12</v>
      </c>
      <c r="R16" s="569">
        <f t="shared" si="7"/>
        <v>20</v>
      </c>
      <c r="S16" s="585" t="s">
        <v>62</v>
      </c>
      <c r="T16" s="571" t="s">
        <v>51</v>
      </c>
      <c r="U16" s="571" t="s">
        <v>29</v>
      </c>
      <c r="V16" s="571">
        <v>2017</v>
      </c>
      <c r="W16" s="572" t="s">
        <v>30</v>
      </c>
      <c r="X16" s="566">
        <v>7</v>
      </c>
      <c r="Y16" s="573">
        <f t="shared" si="8"/>
        <v>4.5714285714285712</v>
      </c>
      <c r="Z16" s="574">
        <v>21.79</v>
      </c>
      <c r="AA16" s="573">
        <f t="shared" si="9"/>
        <v>99.611428571428561</v>
      </c>
      <c r="AB16" s="603" t="s">
        <v>65</v>
      </c>
      <c r="AC16" s="609">
        <v>14.8</v>
      </c>
      <c r="AD16" s="610"/>
      <c r="AE16" s="583">
        <f t="shared" si="10"/>
        <v>2.8000000000000007</v>
      </c>
      <c r="AF16" s="583">
        <f t="shared" si="11"/>
        <v>17.2</v>
      </c>
      <c r="AG16" s="575"/>
      <c r="AH16" s="573">
        <f t="shared" si="12"/>
        <v>99.611428571428561</v>
      </c>
      <c r="AI16" s="573">
        <f t="shared" si="13"/>
        <v>4.5714285714285712</v>
      </c>
      <c r="AJ16" s="576">
        <f t="shared" si="14"/>
        <v>32</v>
      </c>
      <c r="AK16" s="576">
        <f t="shared" si="15"/>
        <v>37.354285714285709</v>
      </c>
      <c r="AL16" s="576">
        <f t="shared" si="16"/>
        <v>62.257142857142853</v>
      </c>
    </row>
    <row r="17" spans="1:38">
      <c r="A17" s="548">
        <v>44347</v>
      </c>
      <c r="B17" s="549" t="s">
        <v>126</v>
      </c>
      <c r="C17" s="549" t="s">
        <v>109</v>
      </c>
      <c r="D17" s="616" t="s">
        <v>174</v>
      </c>
      <c r="E17" s="620" t="s">
        <v>283</v>
      </c>
      <c r="F17" s="619">
        <v>184502</v>
      </c>
      <c r="G17" s="550">
        <v>184511</v>
      </c>
      <c r="H17" s="551">
        <f t="shared" si="0"/>
        <v>9</v>
      </c>
      <c r="I17" s="550">
        <v>184534</v>
      </c>
      <c r="J17" s="551">
        <f t="shared" si="1"/>
        <v>23</v>
      </c>
      <c r="K17" s="550">
        <v>184580</v>
      </c>
      <c r="L17" s="551">
        <f t="shared" si="2"/>
        <v>46</v>
      </c>
      <c r="M17" s="551">
        <f t="shared" si="3"/>
        <v>69</v>
      </c>
      <c r="N17" s="550">
        <v>184580</v>
      </c>
      <c r="O17" s="551">
        <f t="shared" si="4"/>
        <v>0</v>
      </c>
      <c r="P17" s="552">
        <f t="shared" si="5"/>
        <v>78</v>
      </c>
      <c r="Q17" s="551">
        <f t="shared" si="6"/>
        <v>69</v>
      </c>
      <c r="R17" s="553">
        <f t="shared" si="7"/>
        <v>9</v>
      </c>
      <c r="S17" s="586" t="s">
        <v>127</v>
      </c>
      <c r="T17" s="555" t="s">
        <v>28</v>
      </c>
      <c r="U17" s="555" t="s">
        <v>29</v>
      </c>
      <c r="V17" s="555">
        <v>2013</v>
      </c>
      <c r="W17" s="556" t="s">
        <v>30</v>
      </c>
      <c r="X17" s="550">
        <v>14</v>
      </c>
      <c r="Y17" s="557">
        <f t="shared" si="8"/>
        <v>5.5714285714285712</v>
      </c>
      <c r="Z17" s="558">
        <v>19.89</v>
      </c>
      <c r="AA17" s="557">
        <f t="shared" si="9"/>
        <v>110.81571428571428</v>
      </c>
      <c r="AB17" s="604" t="s">
        <v>128</v>
      </c>
      <c r="AC17" s="611">
        <v>24.3</v>
      </c>
      <c r="AD17" s="601"/>
      <c r="AE17" s="560">
        <f t="shared" si="10"/>
        <v>-44.7</v>
      </c>
      <c r="AF17" s="560">
        <f t="shared" si="11"/>
        <v>53.7</v>
      </c>
      <c r="AG17" s="559"/>
      <c r="AH17" s="557">
        <f t="shared" si="12"/>
        <v>110.81571428571428</v>
      </c>
      <c r="AI17" s="557">
        <f t="shared" si="13"/>
        <v>5.5714285714285712</v>
      </c>
      <c r="AJ17" s="561">
        <f t="shared" si="14"/>
        <v>78</v>
      </c>
      <c r="AK17" s="561">
        <f t="shared" si="15"/>
        <v>98.02928571428572</v>
      </c>
      <c r="AL17" s="561">
        <f t="shared" si="16"/>
        <v>12.786428571428573</v>
      </c>
    </row>
    <row r="18" spans="1:38" ht="14.95" thickBot="1">
      <c r="A18" s="564">
        <v>44348</v>
      </c>
      <c r="B18" s="565" t="s">
        <v>126</v>
      </c>
      <c r="C18" s="565" t="s">
        <v>109</v>
      </c>
      <c r="D18" s="615" t="s">
        <v>174</v>
      </c>
      <c r="E18" s="622" t="s">
        <v>282</v>
      </c>
      <c r="F18" s="618">
        <v>184580</v>
      </c>
      <c r="G18" s="566">
        <v>184606</v>
      </c>
      <c r="H18" s="567">
        <f t="shared" si="0"/>
        <v>26</v>
      </c>
      <c r="I18" s="566">
        <v>184606</v>
      </c>
      <c r="J18" s="567">
        <f t="shared" si="1"/>
        <v>0</v>
      </c>
      <c r="K18" s="566">
        <v>184646</v>
      </c>
      <c r="L18" s="567">
        <f t="shared" si="2"/>
        <v>40</v>
      </c>
      <c r="M18" s="567">
        <f t="shared" si="3"/>
        <v>40</v>
      </c>
      <c r="N18" s="624">
        <v>184646</v>
      </c>
      <c r="O18" s="567">
        <f t="shared" si="4"/>
        <v>0</v>
      </c>
      <c r="P18" s="568">
        <f t="shared" si="5"/>
        <v>66</v>
      </c>
      <c r="Q18" s="567">
        <f t="shared" si="6"/>
        <v>40</v>
      </c>
      <c r="R18" s="569">
        <f t="shared" si="7"/>
        <v>26</v>
      </c>
      <c r="S18" s="587" t="s">
        <v>127</v>
      </c>
      <c r="T18" s="571" t="s">
        <v>28</v>
      </c>
      <c r="U18" s="571" t="s">
        <v>29</v>
      </c>
      <c r="V18" s="571">
        <v>2013</v>
      </c>
      <c r="W18" s="572" t="s">
        <v>30</v>
      </c>
      <c r="X18" s="566">
        <v>14</v>
      </c>
      <c r="Y18" s="573">
        <f t="shared" si="8"/>
        <v>4.7142857142857144</v>
      </c>
      <c r="Z18" s="574">
        <v>19.89</v>
      </c>
      <c r="AA18" s="573">
        <f t="shared" si="9"/>
        <v>93.767142857142858</v>
      </c>
      <c r="AB18" s="603" t="s">
        <v>128</v>
      </c>
      <c r="AC18" s="609">
        <v>24.3</v>
      </c>
      <c r="AD18" s="610"/>
      <c r="AE18" s="583">
        <f t="shared" si="10"/>
        <v>-15.7</v>
      </c>
      <c r="AF18" s="583">
        <f t="shared" si="11"/>
        <v>41.7</v>
      </c>
      <c r="AG18" s="575"/>
      <c r="AH18" s="573">
        <f t="shared" si="12"/>
        <v>93.767142857142858</v>
      </c>
      <c r="AI18" s="573">
        <f t="shared" si="13"/>
        <v>4.7142857142857144</v>
      </c>
      <c r="AJ18" s="576">
        <f t="shared" si="14"/>
        <v>66</v>
      </c>
      <c r="AK18" s="576">
        <f t="shared" si="15"/>
        <v>56.828571428571429</v>
      </c>
      <c r="AL18" s="576">
        <f t="shared" si="16"/>
        <v>36.938571428571429</v>
      </c>
    </row>
    <row r="19" spans="1:38">
      <c r="A19" s="562">
        <v>44347</v>
      </c>
      <c r="B19" s="170" t="s">
        <v>25</v>
      </c>
      <c r="C19" s="170" t="s">
        <v>109</v>
      </c>
      <c r="D19" s="614" t="s">
        <v>147</v>
      </c>
      <c r="E19" s="621" t="s">
        <v>283</v>
      </c>
      <c r="F19" s="617">
        <v>181985</v>
      </c>
      <c r="G19" s="539">
        <v>182012</v>
      </c>
      <c r="H19" s="541">
        <f t="shared" si="0"/>
        <v>27</v>
      </c>
      <c r="I19" s="539">
        <v>182012</v>
      </c>
      <c r="J19" s="541">
        <f t="shared" si="1"/>
        <v>0</v>
      </c>
      <c r="K19" s="539">
        <v>182048</v>
      </c>
      <c r="L19" s="541">
        <f t="shared" si="2"/>
        <v>36</v>
      </c>
      <c r="M19" s="541">
        <f t="shared" si="3"/>
        <v>36</v>
      </c>
      <c r="N19" s="539">
        <v>182048</v>
      </c>
      <c r="O19" s="541">
        <f t="shared" si="4"/>
        <v>0</v>
      </c>
      <c r="P19" s="542">
        <f t="shared" si="5"/>
        <v>63</v>
      </c>
      <c r="Q19" s="541">
        <f t="shared" si="6"/>
        <v>36</v>
      </c>
      <c r="R19" s="543">
        <f t="shared" si="7"/>
        <v>27</v>
      </c>
      <c r="S19" s="493" t="s">
        <v>223</v>
      </c>
      <c r="T19" s="172" t="s">
        <v>224</v>
      </c>
      <c r="U19" s="172" t="s">
        <v>29</v>
      </c>
      <c r="V19" s="172">
        <v>2010</v>
      </c>
      <c r="W19" s="173" t="s">
        <v>30</v>
      </c>
      <c r="X19" s="539">
        <v>8.8000000000000007</v>
      </c>
      <c r="Y19" s="544">
        <f t="shared" si="8"/>
        <v>7.1590909090909083</v>
      </c>
      <c r="Z19" s="166">
        <v>21.19</v>
      </c>
      <c r="AA19" s="544">
        <f t="shared" si="9"/>
        <v>151.70113636363635</v>
      </c>
      <c r="AB19" s="602" t="s">
        <v>128</v>
      </c>
      <c r="AC19" s="608">
        <v>41.6</v>
      </c>
      <c r="AD19" s="600"/>
      <c r="AE19" s="501">
        <f t="shared" si="10"/>
        <v>5.6000000000000014</v>
      </c>
      <c r="AF19" s="501">
        <f t="shared" si="11"/>
        <v>21.4</v>
      </c>
      <c r="AG19" s="176"/>
      <c r="AH19" s="544">
        <f t="shared" si="12"/>
        <v>151.70113636363635</v>
      </c>
      <c r="AI19" s="544">
        <f t="shared" si="13"/>
        <v>7.1590909090909083</v>
      </c>
      <c r="AJ19" s="563">
        <f t="shared" si="14"/>
        <v>63</v>
      </c>
      <c r="AK19" s="563">
        <f t="shared" si="15"/>
        <v>86.686363636363637</v>
      </c>
      <c r="AL19" s="563">
        <f t="shared" si="16"/>
        <v>65.014772727272728</v>
      </c>
    </row>
    <row r="20" spans="1:38">
      <c r="A20" s="562">
        <v>44347</v>
      </c>
      <c r="B20" s="170" t="s">
        <v>25</v>
      </c>
      <c r="C20" s="170" t="s">
        <v>109</v>
      </c>
      <c r="D20" s="614" t="s">
        <v>271</v>
      </c>
      <c r="E20" s="621" t="s">
        <v>283</v>
      </c>
      <c r="F20" s="617">
        <v>182048</v>
      </c>
      <c r="G20" s="539">
        <v>182048</v>
      </c>
      <c r="H20" s="541">
        <f t="shared" si="0"/>
        <v>0</v>
      </c>
      <c r="I20" s="539">
        <v>182048</v>
      </c>
      <c r="J20" s="541">
        <f t="shared" si="1"/>
        <v>0</v>
      </c>
      <c r="K20" s="539">
        <v>182075</v>
      </c>
      <c r="L20" s="541">
        <f t="shared" si="2"/>
        <v>27</v>
      </c>
      <c r="M20" s="541">
        <f t="shared" si="3"/>
        <v>27</v>
      </c>
      <c r="N20" s="539">
        <v>182075</v>
      </c>
      <c r="O20" s="541">
        <f t="shared" si="4"/>
        <v>0</v>
      </c>
      <c r="P20" s="542">
        <f t="shared" si="5"/>
        <v>27</v>
      </c>
      <c r="Q20" s="541">
        <f t="shared" si="6"/>
        <v>27</v>
      </c>
      <c r="R20" s="543">
        <f t="shared" si="7"/>
        <v>0</v>
      </c>
      <c r="S20" s="493" t="s">
        <v>223</v>
      </c>
      <c r="T20" s="172" t="s">
        <v>224</v>
      </c>
      <c r="U20" s="172" t="s">
        <v>29</v>
      </c>
      <c r="V20" s="172">
        <v>2010</v>
      </c>
      <c r="W20" s="173" t="s">
        <v>30</v>
      </c>
      <c r="X20" s="539">
        <v>8.8000000000000007</v>
      </c>
      <c r="Y20" s="544">
        <f t="shared" si="8"/>
        <v>3.0681818181818179</v>
      </c>
      <c r="Z20" s="166">
        <v>21.19</v>
      </c>
      <c r="AA20" s="544">
        <f t="shared" si="9"/>
        <v>65.014772727272728</v>
      </c>
      <c r="AB20" s="602" t="s">
        <v>128</v>
      </c>
      <c r="AC20" s="608">
        <v>46.2</v>
      </c>
      <c r="AD20" s="600"/>
      <c r="AE20" s="501">
        <f t="shared" si="10"/>
        <v>19.200000000000003</v>
      </c>
      <c r="AF20" s="501">
        <f t="shared" si="11"/>
        <v>-19.200000000000003</v>
      </c>
      <c r="AG20" s="176"/>
      <c r="AH20" s="544">
        <f t="shared" si="12"/>
        <v>65.014772727272728</v>
      </c>
      <c r="AI20" s="544">
        <f t="shared" si="13"/>
        <v>3.0681818181818179</v>
      </c>
      <c r="AJ20" s="563">
        <f t="shared" si="14"/>
        <v>27</v>
      </c>
      <c r="AK20" s="563">
        <f t="shared" si="15"/>
        <v>65.014772727272728</v>
      </c>
      <c r="AL20" s="563">
        <f t="shared" si="16"/>
        <v>0</v>
      </c>
    </row>
    <row r="21" spans="1:38">
      <c r="A21" s="562">
        <v>44347</v>
      </c>
      <c r="B21" s="170" t="s">
        <v>25</v>
      </c>
      <c r="C21" s="170" t="s">
        <v>109</v>
      </c>
      <c r="D21" s="614" t="s">
        <v>244</v>
      </c>
      <c r="E21" s="621" t="s">
        <v>283</v>
      </c>
      <c r="F21" s="617">
        <v>182075</v>
      </c>
      <c r="G21" s="539">
        <v>182075</v>
      </c>
      <c r="H21" s="541">
        <f t="shared" si="0"/>
        <v>0</v>
      </c>
      <c r="I21" s="539">
        <v>182109</v>
      </c>
      <c r="J21" s="541">
        <f t="shared" si="1"/>
        <v>34</v>
      </c>
      <c r="K21" s="539">
        <v>182109</v>
      </c>
      <c r="L21" s="541">
        <f t="shared" si="2"/>
        <v>0</v>
      </c>
      <c r="M21" s="541">
        <f t="shared" si="3"/>
        <v>34</v>
      </c>
      <c r="N21" s="539">
        <v>182118</v>
      </c>
      <c r="O21" s="541">
        <f t="shared" si="4"/>
        <v>9</v>
      </c>
      <c r="P21" s="542">
        <f t="shared" si="5"/>
        <v>43</v>
      </c>
      <c r="Q21" s="541">
        <f t="shared" si="6"/>
        <v>34</v>
      </c>
      <c r="R21" s="543">
        <f t="shared" si="7"/>
        <v>9</v>
      </c>
      <c r="S21" s="493" t="s">
        <v>223</v>
      </c>
      <c r="T21" s="172" t="s">
        <v>224</v>
      </c>
      <c r="U21" s="172" t="s">
        <v>29</v>
      </c>
      <c r="V21" s="172">
        <v>2010</v>
      </c>
      <c r="W21" s="173" t="s">
        <v>30</v>
      </c>
      <c r="X21" s="539">
        <v>8.8000000000000007</v>
      </c>
      <c r="Y21" s="544">
        <f t="shared" si="8"/>
        <v>4.8863636363636358</v>
      </c>
      <c r="Z21" s="166">
        <v>21.19</v>
      </c>
      <c r="AA21" s="544">
        <f t="shared" si="9"/>
        <v>103.54204545454544</v>
      </c>
      <c r="AB21" s="602" t="s">
        <v>128</v>
      </c>
      <c r="AC21" s="608">
        <v>46.2</v>
      </c>
      <c r="AD21" s="600"/>
      <c r="AE21" s="501">
        <f t="shared" si="10"/>
        <v>12.200000000000003</v>
      </c>
      <c r="AF21" s="501">
        <f t="shared" si="11"/>
        <v>-3.2000000000000028</v>
      </c>
      <c r="AG21" s="176"/>
      <c r="AH21" s="544">
        <f t="shared" si="12"/>
        <v>103.54204545454544</v>
      </c>
      <c r="AI21" s="544">
        <f t="shared" si="13"/>
        <v>4.8863636363636358</v>
      </c>
      <c r="AJ21" s="563">
        <f t="shared" si="14"/>
        <v>43</v>
      </c>
      <c r="AK21" s="563">
        <f t="shared" si="15"/>
        <v>81.87045454545455</v>
      </c>
      <c r="AL21" s="563">
        <f t="shared" si="16"/>
        <v>21.671590909090909</v>
      </c>
    </row>
    <row r="22" spans="1:38" ht="14.95" thickBot="1">
      <c r="A22" s="661">
        <v>44348</v>
      </c>
      <c r="B22" s="170" t="s">
        <v>25</v>
      </c>
      <c r="C22" s="170" t="s">
        <v>109</v>
      </c>
      <c r="D22" s="662" t="s">
        <v>244</v>
      </c>
      <c r="E22" s="622" t="s">
        <v>282</v>
      </c>
      <c r="F22" s="663">
        <v>182118</v>
      </c>
      <c r="G22" s="664">
        <v>182132</v>
      </c>
      <c r="H22" s="541">
        <f t="shared" si="0"/>
        <v>14</v>
      </c>
      <c r="I22" s="539">
        <v>182164</v>
      </c>
      <c r="J22" s="541">
        <f t="shared" si="1"/>
        <v>32</v>
      </c>
      <c r="K22" s="539">
        <v>182164</v>
      </c>
      <c r="L22" s="541">
        <f t="shared" si="2"/>
        <v>0</v>
      </c>
      <c r="M22" s="541">
        <f t="shared" si="3"/>
        <v>32</v>
      </c>
      <c r="N22" s="539">
        <v>182164</v>
      </c>
      <c r="O22" s="541">
        <f t="shared" si="4"/>
        <v>0</v>
      </c>
      <c r="P22" s="542">
        <f t="shared" si="5"/>
        <v>46</v>
      </c>
      <c r="Q22" s="541">
        <f t="shared" si="6"/>
        <v>32</v>
      </c>
      <c r="R22" s="543">
        <f t="shared" si="7"/>
        <v>14</v>
      </c>
      <c r="S22" s="493" t="s">
        <v>223</v>
      </c>
      <c r="T22" s="172" t="s">
        <v>224</v>
      </c>
      <c r="U22" s="172" t="s">
        <v>29</v>
      </c>
      <c r="V22" s="172">
        <v>2010</v>
      </c>
      <c r="W22" s="173" t="s">
        <v>30</v>
      </c>
      <c r="X22" s="539">
        <v>8.8000000000000007</v>
      </c>
      <c r="Y22" s="544">
        <f t="shared" si="8"/>
        <v>5.2272727272727266</v>
      </c>
      <c r="Z22" s="166">
        <v>21.19</v>
      </c>
      <c r="AA22" s="544">
        <f t="shared" si="9"/>
        <v>110.76590909090909</v>
      </c>
      <c r="AB22" s="602" t="s">
        <v>128</v>
      </c>
      <c r="AC22" s="608">
        <v>46.2</v>
      </c>
      <c r="AD22" s="600"/>
      <c r="AE22" s="501">
        <f t="shared" si="10"/>
        <v>14.200000000000003</v>
      </c>
      <c r="AF22" s="501">
        <f t="shared" si="11"/>
        <v>-0.20000000000000284</v>
      </c>
      <c r="AG22" s="176"/>
      <c r="AH22" s="544">
        <f t="shared" si="12"/>
        <v>110.76590909090909</v>
      </c>
      <c r="AI22" s="544">
        <f t="shared" si="13"/>
        <v>5.2272727272727266</v>
      </c>
      <c r="AJ22" s="563">
        <f t="shared" si="14"/>
        <v>46</v>
      </c>
      <c r="AK22" s="563">
        <f t="shared" si="15"/>
        <v>77.054545454545462</v>
      </c>
      <c r="AL22" s="563">
        <f t="shared" si="16"/>
        <v>33.711363636363636</v>
      </c>
    </row>
    <row r="23" spans="1:38" ht="14.95" thickBot="1">
      <c r="A23" s="564">
        <v>44348</v>
      </c>
      <c r="B23" s="565" t="s">
        <v>25</v>
      </c>
      <c r="C23" s="565" t="s">
        <v>109</v>
      </c>
      <c r="D23" s="615" t="s">
        <v>271</v>
      </c>
      <c r="E23" s="622" t="s">
        <v>282</v>
      </c>
      <c r="F23" s="618">
        <v>182164</v>
      </c>
      <c r="G23" s="566">
        <v>182164</v>
      </c>
      <c r="H23" s="567">
        <f t="shared" si="0"/>
        <v>0</v>
      </c>
      <c r="I23" s="566">
        <v>182193</v>
      </c>
      <c r="J23" s="567">
        <f t="shared" si="1"/>
        <v>29</v>
      </c>
      <c r="K23" s="566">
        <v>182193</v>
      </c>
      <c r="L23" s="567">
        <f t="shared" si="2"/>
        <v>0</v>
      </c>
      <c r="M23" s="567">
        <f t="shared" si="3"/>
        <v>29</v>
      </c>
      <c r="N23" s="624">
        <v>182200</v>
      </c>
      <c r="O23" s="567">
        <f t="shared" si="4"/>
        <v>7</v>
      </c>
      <c r="P23" s="568">
        <f t="shared" si="5"/>
        <v>36</v>
      </c>
      <c r="Q23" s="567">
        <f t="shared" si="6"/>
        <v>29</v>
      </c>
      <c r="R23" s="569">
        <f t="shared" si="7"/>
        <v>7</v>
      </c>
      <c r="S23" s="589" t="s">
        <v>223</v>
      </c>
      <c r="T23" s="571" t="s">
        <v>224</v>
      </c>
      <c r="U23" s="571" t="s">
        <v>29</v>
      </c>
      <c r="V23" s="571">
        <v>2010</v>
      </c>
      <c r="W23" s="572" t="s">
        <v>30</v>
      </c>
      <c r="X23" s="566">
        <v>8.8000000000000007</v>
      </c>
      <c r="Y23" s="573">
        <f t="shared" si="8"/>
        <v>4.0909090909090908</v>
      </c>
      <c r="Z23" s="574">
        <v>21.19</v>
      </c>
      <c r="AA23" s="573">
        <f t="shared" si="9"/>
        <v>86.686363636363637</v>
      </c>
      <c r="AB23" s="603" t="s">
        <v>128</v>
      </c>
      <c r="AC23" s="609">
        <v>41.6</v>
      </c>
      <c r="AD23" s="610"/>
      <c r="AE23" s="583">
        <f t="shared" si="10"/>
        <v>12.600000000000001</v>
      </c>
      <c r="AF23" s="583">
        <f t="shared" si="11"/>
        <v>-5.6000000000000014</v>
      </c>
      <c r="AG23" s="575"/>
      <c r="AH23" s="573">
        <f t="shared" si="12"/>
        <v>86.686363636363637</v>
      </c>
      <c r="AI23" s="573">
        <f t="shared" si="13"/>
        <v>4.0909090909090908</v>
      </c>
      <c r="AJ23" s="576">
        <f t="shared" si="14"/>
        <v>36</v>
      </c>
      <c r="AK23" s="576">
        <f t="shared" si="15"/>
        <v>69.830681818181816</v>
      </c>
      <c r="AL23" s="576">
        <f t="shared" si="16"/>
        <v>16.855681818181818</v>
      </c>
    </row>
    <row r="24" spans="1:38">
      <c r="A24" s="548">
        <v>44347</v>
      </c>
      <c r="B24" s="549" t="s">
        <v>68</v>
      </c>
      <c r="C24" s="549" t="s">
        <v>111</v>
      </c>
      <c r="D24" s="616" t="s">
        <v>241</v>
      </c>
      <c r="E24" s="620" t="s">
        <v>283</v>
      </c>
      <c r="F24" s="626">
        <v>233284</v>
      </c>
      <c r="G24" s="550">
        <v>233298</v>
      </c>
      <c r="H24" s="551">
        <f t="shared" si="0"/>
        <v>14</v>
      </c>
      <c r="I24" s="550">
        <v>233298</v>
      </c>
      <c r="J24" s="551">
        <f t="shared" si="1"/>
        <v>0</v>
      </c>
      <c r="K24" s="550">
        <v>233310</v>
      </c>
      <c r="L24" s="551">
        <f t="shared" si="2"/>
        <v>12</v>
      </c>
      <c r="M24" s="551">
        <f t="shared" si="3"/>
        <v>12</v>
      </c>
      <c r="N24" s="550">
        <v>233319</v>
      </c>
      <c r="O24" s="551">
        <f t="shared" si="4"/>
        <v>9</v>
      </c>
      <c r="P24" s="552">
        <f t="shared" si="5"/>
        <v>35</v>
      </c>
      <c r="Q24" s="551">
        <f t="shared" si="6"/>
        <v>12</v>
      </c>
      <c r="R24" s="553">
        <f t="shared" si="7"/>
        <v>23</v>
      </c>
      <c r="S24" s="590" t="s">
        <v>70</v>
      </c>
      <c r="T24" s="555" t="s">
        <v>51</v>
      </c>
      <c r="U24" s="555" t="s">
        <v>29</v>
      </c>
      <c r="V24" s="555">
        <v>2016</v>
      </c>
      <c r="W24" s="556" t="s">
        <v>30</v>
      </c>
      <c r="X24" s="550">
        <v>7</v>
      </c>
      <c r="Y24" s="557">
        <f t="shared" si="8"/>
        <v>5</v>
      </c>
      <c r="Z24" s="558">
        <v>19.690000000000001</v>
      </c>
      <c r="AA24" s="557">
        <f t="shared" si="9"/>
        <v>98.45</v>
      </c>
      <c r="AB24" s="604" t="s">
        <v>67</v>
      </c>
      <c r="AC24" s="611">
        <v>9.5</v>
      </c>
      <c r="AD24" s="601"/>
      <c r="AE24" s="560">
        <f t="shared" si="10"/>
        <v>-2.5</v>
      </c>
      <c r="AF24" s="560">
        <f t="shared" si="11"/>
        <v>25.5</v>
      </c>
      <c r="AG24" s="559"/>
      <c r="AH24" s="557">
        <f t="shared" si="12"/>
        <v>98.45</v>
      </c>
      <c r="AI24" s="557">
        <f t="shared" si="13"/>
        <v>5</v>
      </c>
      <c r="AJ24" s="561">
        <f t="shared" si="14"/>
        <v>35</v>
      </c>
      <c r="AK24" s="561">
        <f t="shared" si="15"/>
        <v>33.754285714285714</v>
      </c>
      <c r="AL24" s="561">
        <f t="shared" si="16"/>
        <v>64.695714285714288</v>
      </c>
    </row>
    <row r="25" spans="1:38" ht="14.95" thickBot="1">
      <c r="A25" s="564">
        <v>44348</v>
      </c>
      <c r="B25" s="565" t="s">
        <v>68</v>
      </c>
      <c r="C25" s="565" t="s">
        <v>111</v>
      </c>
      <c r="D25" s="615" t="s">
        <v>241</v>
      </c>
      <c r="E25" s="622" t="s">
        <v>282</v>
      </c>
      <c r="F25" s="618">
        <v>233319</v>
      </c>
      <c r="G25" s="566">
        <v>233328</v>
      </c>
      <c r="H25" s="567">
        <f t="shared" si="0"/>
        <v>9</v>
      </c>
      <c r="I25" s="566">
        <v>233328</v>
      </c>
      <c r="J25" s="567">
        <f t="shared" si="1"/>
        <v>0</v>
      </c>
      <c r="K25" s="566">
        <v>233338</v>
      </c>
      <c r="L25" s="567">
        <f t="shared" si="2"/>
        <v>10</v>
      </c>
      <c r="M25" s="567">
        <f t="shared" si="3"/>
        <v>10</v>
      </c>
      <c r="N25" s="624">
        <v>233354</v>
      </c>
      <c r="O25" s="567">
        <f t="shared" si="4"/>
        <v>16</v>
      </c>
      <c r="P25" s="568">
        <f t="shared" si="5"/>
        <v>35</v>
      </c>
      <c r="Q25" s="567">
        <f t="shared" si="6"/>
        <v>10</v>
      </c>
      <c r="R25" s="569">
        <f t="shared" si="7"/>
        <v>25</v>
      </c>
      <c r="S25" s="591" t="s">
        <v>70</v>
      </c>
      <c r="T25" s="571" t="s">
        <v>51</v>
      </c>
      <c r="U25" s="571" t="s">
        <v>29</v>
      </c>
      <c r="V25" s="571">
        <v>2016</v>
      </c>
      <c r="W25" s="572" t="s">
        <v>30</v>
      </c>
      <c r="X25" s="566">
        <v>7</v>
      </c>
      <c r="Y25" s="573">
        <f t="shared" si="8"/>
        <v>5</v>
      </c>
      <c r="Z25" s="574">
        <v>19.690000000000001</v>
      </c>
      <c r="AA25" s="573">
        <f t="shared" si="9"/>
        <v>98.45</v>
      </c>
      <c r="AB25" s="603" t="s">
        <v>67</v>
      </c>
      <c r="AC25" s="609">
        <v>9.5</v>
      </c>
      <c r="AD25" s="610"/>
      <c r="AE25" s="583">
        <f t="shared" si="10"/>
        <v>-0.5</v>
      </c>
      <c r="AF25" s="583">
        <f t="shared" si="11"/>
        <v>25.5</v>
      </c>
      <c r="AG25" s="575"/>
      <c r="AH25" s="573">
        <f t="shared" si="12"/>
        <v>98.45</v>
      </c>
      <c r="AI25" s="573">
        <f t="shared" si="13"/>
        <v>5</v>
      </c>
      <c r="AJ25" s="576">
        <f t="shared" si="14"/>
        <v>35</v>
      </c>
      <c r="AK25" s="576">
        <f t="shared" si="15"/>
        <v>28.12857142857143</v>
      </c>
      <c r="AL25" s="576">
        <f t="shared" si="16"/>
        <v>70.321428571428584</v>
      </c>
    </row>
    <row r="26" spans="1:38">
      <c r="A26" s="562">
        <v>44347</v>
      </c>
      <c r="B26" s="170" t="s">
        <v>72</v>
      </c>
      <c r="C26" s="170" t="s">
        <v>109</v>
      </c>
      <c r="D26" s="614" t="s">
        <v>281</v>
      </c>
      <c r="E26" s="621" t="s">
        <v>283</v>
      </c>
      <c r="F26" s="617">
        <v>92049</v>
      </c>
      <c r="G26" s="539">
        <v>92064</v>
      </c>
      <c r="H26" s="541">
        <f t="shared" si="0"/>
        <v>15</v>
      </c>
      <c r="I26" s="539">
        <v>92093</v>
      </c>
      <c r="J26" s="541">
        <f t="shared" si="1"/>
        <v>29</v>
      </c>
      <c r="K26" s="539">
        <v>92110</v>
      </c>
      <c r="L26" s="541">
        <f t="shared" si="2"/>
        <v>17</v>
      </c>
      <c r="M26" s="541">
        <f t="shared" si="3"/>
        <v>46</v>
      </c>
      <c r="N26" s="539">
        <v>92144</v>
      </c>
      <c r="O26" s="541">
        <f t="shared" si="4"/>
        <v>34</v>
      </c>
      <c r="P26" s="542">
        <f t="shared" si="5"/>
        <v>95</v>
      </c>
      <c r="Q26" s="541">
        <f t="shared" si="6"/>
        <v>46</v>
      </c>
      <c r="R26" s="543">
        <f t="shared" si="7"/>
        <v>49</v>
      </c>
      <c r="S26" s="486" t="s">
        <v>75</v>
      </c>
      <c r="T26" s="172" t="s">
        <v>76</v>
      </c>
      <c r="U26" s="172" t="s">
        <v>29</v>
      </c>
      <c r="V26" s="172">
        <v>2009</v>
      </c>
      <c r="W26" s="173" t="s">
        <v>30</v>
      </c>
      <c r="X26" s="539">
        <v>10</v>
      </c>
      <c r="Y26" s="544">
        <f t="shared" si="8"/>
        <v>9.5</v>
      </c>
      <c r="Z26" s="166">
        <v>19.45</v>
      </c>
      <c r="AA26" s="544">
        <f t="shared" si="9"/>
        <v>184.77500000000001</v>
      </c>
      <c r="AB26" s="602" t="s">
        <v>77</v>
      </c>
      <c r="AC26" s="608">
        <v>6.6</v>
      </c>
      <c r="AD26" s="600"/>
      <c r="AE26" s="501">
        <f t="shared" si="10"/>
        <v>-39.4</v>
      </c>
      <c r="AF26" s="501">
        <f t="shared" si="11"/>
        <v>88.4</v>
      </c>
      <c r="AG26" s="176"/>
      <c r="AH26" s="544">
        <f t="shared" si="12"/>
        <v>184.77500000000001</v>
      </c>
      <c r="AI26" s="544">
        <f t="shared" si="13"/>
        <v>9.5</v>
      </c>
      <c r="AJ26" s="563">
        <f t="shared" si="14"/>
        <v>95</v>
      </c>
      <c r="AK26" s="563">
        <f t="shared" si="15"/>
        <v>89.469999999999985</v>
      </c>
      <c r="AL26" s="563">
        <f t="shared" si="16"/>
        <v>95.305000000000007</v>
      </c>
    </row>
    <row r="27" spans="1:38">
      <c r="A27" s="661">
        <v>44347</v>
      </c>
      <c r="B27" s="170" t="s">
        <v>72</v>
      </c>
      <c r="C27" s="170" t="s">
        <v>109</v>
      </c>
      <c r="D27" s="614" t="s">
        <v>281</v>
      </c>
      <c r="E27" s="621" t="s">
        <v>283</v>
      </c>
      <c r="F27" s="663">
        <v>92144</v>
      </c>
      <c r="G27" s="664">
        <v>92144</v>
      </c>
      <c r="H27" s="541">
        <f t="shared" si="0"/>
        <v>0</v>
      </c>
      <c r="I27" s="539">
        <v>92179</v>
      </c>
      <c r="J27" s="541">
        <f t="shared" si="1"/>
        <v>35</v>
      </c>
      <c r="K27" s="539">
        <v>92196</v>
      </c>
      <c r="L27" s="541">
        <f t="shared" si="2"/>
        <v>17</v>
      </c>
      <c r="M27" s="541">
        <f t="shared" si="3"/>
        <v>52</v>
      </c>
      <c r="N27" s="539">
        <v>92196</v>
      </c>
      <c r="O27" s="541">
        <f t="shared" si="4"/>
        <v>0</v>
      </c>
      <c r="P27" s="542">
        <f t="shared" si="5"/>
        <v>52</v>
      </c>
      <c r="Q27" s="541">
        <f t="shared" si="6"/>
        <v>52</v>
      </c>
      <c r="R27" s="543">
        <f t="shared" si="7"/>
        <v>0</v>
      </c>
      <c r="S27" s="486" t="s">
        <v>75</v>
      </c>
      <c r="T27" s="172" t="s">
        <v>76</v>
      </c>
      <c r="U27" s="172" t="s">
        <v>29</v>
      </c>
      <c r="V27" s="172">
        <v>2009</v>
      </c>
      <c r="W27" s="173" t="s">
        <v>30</v>
      </c>
      <c r="X27" s="539">
        <v>10</v>
      </c>
      <c r="Y27" s="544">
        <f t="shared" si="8"/>
        <v>5.2</v>
      </c>
      <c r="Z27" s="166">
        <v>19.45</v>
      </c>
      <c r="AA27" s="544">
        <f t="shared" si="9"/>
        <v>101.14</v>
      </c>
      <c r="AB27" s="602" t="s">
        <v>77</v>
      </c>
      <c r="AC27" s="608">
        <v>6.6</v>
      </c>
      <c r="AD27" s="600"/>
      <c r="AE27" s="501">
        <f t="shared" si="10"/>
        <v>-45.4</v>
      </c>
      <c r="AF27" s="501">
        <f t="shared" si="11"/>
        <v>45.4</v>
      </c>
      <c r="AG27" s="176"/>
      <c r="AH27" s="544">
        <f t="shared" si="12"/>
        <v>101.14</v>
      </c>
      <c r="AI27" s="544">
        <f t="shared" si="13"/>
        <v>5.2</v>
      </c>
      <c r="AJ27" s="563">
        <f t="shared" si="14"/>
        <v>52</v>
      </c>
      <c r="AK27" s="563">
        <f t="shared" si="15"/>
        <v>101.14</v>
      </c>
      <c r="AL27" s="563">
        <f t="shared" si="16"/>
        <v>0</v>
      </c>
    </row>
    <row r="28" spans="1:38" ht="14.95" thickBot="1">
      <c r="A28" s="564">
        <v>44348</v>
      </c>
      <c r="B28" s="565" t="s">
        <v>72</v>
      </c>
      <c r="C28" s="565" t="s">
        <v>109</v>
      </c>
      <c r="D28" s="615" t="s">
        <v>148</v>
      </c>
      <c r="E28" s="622" t="s">
        <v>282</v>
      </c>
      <c r="F28" s="618">
        <v>92196</v>
      </c>
      <c r="G28" s="566">
        <v>92196</v>
      </c>
      <c r="H28" s="567">
        <f t="shared" si="0"/>
        <v>0</v>
      </c>
      <c r="I28" s="566">
        <v>92214</v>
      </c>
      <c r="J28" s="567">
        <f t="shared" si="1"/>
        <v>18</v>
      </c>
      <c r="K28" s="566">
        <v>92220</v>
      </c>
      <c r="L28" s="567">
        <f t="shared" si="2"/>
        <v>6</v>
      </c>
      <c r="M28" s="567">
        <f t="shared" si="3"/>
        <v>24</v>
      </c>
      <c r="N28" s="624">
        <v>92241</v>
      </c>
      <c r="O28" s="567">
        <f t="shared" si="4"/>
        <v>21</v>
      </c>
      <c r="P28" s="568">
        <f t="shared" si="5"/>
        <v>45</v>
      </c>
      <c r="Q28" s="567">
        <f t="shared" si="6"/>
        <v>24</v>
      </c>
      <c r="R28" s="569">
        <f t="shared" si="7"/>
        <v>21</v>
      </c>
      <c r="S28" s="592" t="s">
        <v>75</v>
      </c>
      <c r="T28" s="571" t="s">
        <v>76</v>
      </c>
      <c r="U28" s="571" t="s">
        <v>29</v>
      </c>
      <c r="V28" s="571">
        <v>2009</v>
      </c>
      <c r="W28" s="572" t="s">
        <v>30</v>
      </c>
      <c r="X28" s="566">
        <v>10</v>
      </c>
      <c r="Y28" s="573">
        <f t="shared" si="8"/>
        <v>4.5</v>
      </c>
      <c r="Z28" s="574">
        <v>19.45</v>
      </c>
      <c r="AA28" s="573">
        <f t="shared" si="9"/>
        <v>87.524999999999991</v>
      </c>
      <c r="AB28" s="603" t="s">
        <v>77</v>
      </c>
      <c r="AC28" s="608">
        <v>24.3</v>
      </c>
      <c r="AD28" s="610"/>
      <c r="AE28" s="583">
        <f t="shared" si="10"/>
        <v>0.30000000000000071</v>
      </c>
      <c r="AF28" s="583">
        <f t="shared" si="11"/>
        <v>20.7</v>
      </c>
      <c r="AG28" s="575"/>
      <c r="AH28" s="573">
        <f>AA28</f>
        <v>87.524999999999991</v>
      </c>
      <c r="AI28" s="573">
        <f>Y28</f>
        <v>4.5</v>
      </c>
      <c r="AJ28" s="576">
        <f>P28</f>
        <v>45</v>
      </c>
      <c r="AK28" s="576">
        <f t="shared" si="15"/>
        <v>46.68</v>
      </c>
      <c r="AL28" s="576">
        <f t="shared" si="16"/>
        <v>40.844999999999999</v>
      </c>
    </row>
    <row r="29" spans="1:38">
      <c r="A29" s="562">
        <v>44348</v>
      </c>
      <c r="B29" s="170" t="s">
        <v>35</v>
      </c>
      <c r="C29" s="170" t="s">
        <v>111</v>
      </c>
      <c r="D29" s="614" t="s">
        <v>243</v>
      </c>
      <c r="E29" s="620" t="s">
        <v>283</v>
      </c>
      <c r="F29" s="617">
        <v>58178</v>
      </c>
      <c r="G29" s="539">
        <v>58181</v>
      </c>
      <c r="H29" s="541">
        <f t="shared" ref="H29:H92" si="17">G29-F29</f>
        <v>3</v>
      </c>
      <c r="I29" s="539">
        <v>58181</v>
      </c>
      <c r="J29" s="541">
        <f t="shared" ref="J29:J92" si="18">I29-G29</f>
        <v>0</v>
      </c>
      <c r="K29" s="539">
        <v>58183</v>
      </c>
      <c r="L29" s="541">
        <f t="shared" ref="L29:L92" si="19">K29-I29</f>
        <v>2</v>
      </c>
      <c r="M29" s="541">
        <f t="shared" ref="M29:M92" si="20">K29-G29</f>
        <v>2</v>
      </c>
      <c r="N29" s="539">
        <v>58183</v>
      </c>
      <c r="O29" s="541">
        <f t="shared" ref="O29:O92" si="21">N29-K29</f>
        <v>0</v>
      </c>
      <c r="P29" s="542">
        <f t="shared" ref="P29:P52" si="22">N29-F29</f>
        <v>5</v>
      </c>
      <c r="Q29" s="541">
        <f t="shared" ref="Q29:Q92" si="23">M29</f>
        <v>2</v>
      </c>
      <c r="R29" s="543">
        <f t="shared" ref="R29:R92" si="24">P29-Q29</f>
        <v>3</v>
      </c>
      <c r="S29" s="476" t="s">
        <v>37</v>
      </c>
      <c r="T29" s="172" t="s">
        <v>38</v>
      </c>
      <c r="U29" s="172" t="s">
        <v>29</v>
      </c>
      <c r="V29" s="172">
        <v>2017</v>
      </c>
      <c r="W29" s="173" t="s">
        <v>30</v>
      </c>
      <c r="X29" s="539">
        <v>12</v>
      </c>
      <c r="Y29" s="544">
        <f t="shared" ref="Y29:Y92" si="25">P29/X29</f>
        <v>0.41666666666666669</v>
      </c>
      <c r="Z29" s="166">
        <v>19.489999999999998</v>
      </c>
      <c r="AA29" s="544">
        <f t="shared" ref="AA29:AA92" si="26">Y29*Z29</f>
        <v>8.1208333333333336</v>
      </c>
      <c r="AB29" s="602" t="s">
        <v>39</v>
      </c>
      <c r="AC29" s="608">
        <v>2.5</v>
      </c>
      <c r="AD29" s="600"/>
      <c r="AE29" s="501">
        <f t="shared" ref="AE29:AE52" si="27">AC29-Q29</f>
        <v>0.5</v>
      </c>
      <c r="AF29" s="501">
        <f t="shared" ref="AF29:AF52" si="28">R29-AE29</f>
        <v>2.5</v>
      </c>
      <c r="AG29" s="176"/>
      <c r="AH29" s="544">
        <f t="shared" ref="AH29:AH51" si="29">AA29</f>
        <v>8.1208333333333336</v>
      </c>
      <c r="AI29" s="544">
        <f t="shared" ref="AI29:AI51" si="30">Y29</f>
        <v>0.41666666666666669</v>
      </c>
      <c r="AJ29" s="563">
        <f t="shared" ref="AJ29:AJ51" si="31">P29</f>
        <v>5</v>
      </c>
      <c r="AK29" s="563">
        <f t="shared" si="15"/>
        <v>3.2483333333333331</v>
      </c>
      <c r="AL29" s="563">
        <f t="shared" si="16"/>
        <v>4.8724999999999996</v>
      </c>
    </row>
    <row r="30" spans="1:38">
      <c r="A30" s="562">
        <v>44348</v>
      </c>
      <c r="B30" s="170" t="s">
        <v>35</v>
      </c>
      <c r="C30" s="170" t="s">
        <v>109</v>
      </c>
      <c r="D30" s="614" t="s">
        <v>149</v>
      </c>
      <c r="E30" s="621" t="s">
        <v>283</v>
      </c>
      <c r="F30" s="617">
        <v>58183</v>
      </c>
      <c r="G30" s="539">
        <v>58183</v>
      </c>
      <c r="H30" s="541">
        <f t="shared" si="17"/>
        <v>0</v>
      </c>
      <c r="I30" s="539">
        <v>58183</v>
      </c>
      <c r="J30" s="541">
        <f t="shared" si="18"/>
        <v>0</v>
      </c>
      <c r="K30" s="539">
        <v>58203</v>
      </c>
      <c r="L30" s="541">
        <f t="shared" si="19"/>
        <v>20</v>
      </c>
      <c r="M30" s="541">
        <f t="shared" si="20"/>
        <v>20</v>
      </c>
      <c r="N30" s="539">
        <v>58229</v>
      </c>
      <c r="O30" s="541">
        <f t="shared" si="21"/>
        <v>26</v>
      </c>
      <c r="P30" s="542">
        <f t="shared" si="22"/>
        <v>46</v>
      </c>
      <c r="Q30" s="541">
        <f t="shared" si="23"/>
        <v>20</v>
      </c>
      <c r="R30" s="543">
        <f t="shared" si="24"/>
        <v>26</v>
      </c>
      <c r="S30" s="476" t="s">
        <v>37</v>
      </c>
      <c r="T30" s="172" t="s">
        <v>38</v>
      </c>
      <c r="U30" s="172" t="s">
        <v>29</v>
      </c>
      <c r="V30" s="172">
        <v>2017</v>
      </c>
      <c r="W30" s="173" t="s">
        <v>30</v>
      </c>
      <c r="X30" s="539">
        <v>12</v>
      </c>
      <c r="Y30" s="544">
        <f t="shared" si="25"/>
        <v>3.8333333333333335</v>
      </c>
      <c r="Z30" s="166">
        <v>19.489999999999998</v>
      </c>
      <c r="AA30" s="544">
        <f t="shared" si="26"/>
        <v>74.711666666666659</v>
      </c>
      <c r="AB30" s="602" t="s">
        <v>39</v>
      </c>
      <c r="AC30" s="608">
        <v>25.8</v>
      </c>
      <c r="AD30" s="600"/>
      <c r="AE30" s="501">
        <f t="shared" si="27"/>
        <v>5.8000000000000007</v>
      </c>
      <c r="AF30" s="501">
        <f t="shared" si="28"/>
        <v>20.2</v>
      </c>
      <c r="AG30" s="176"/>
      <c r="AH30" s="544">
        <f t="shared" si="29"/>
        <v>74.711666666666659</v>
      </c>
      <c r="AI30" s="544">
        <f t="shared" si="30"/>
        <v>3.8333333333333335</v>
      </c>
      <c r="AJ30" s="563">
        <f t="shared" si="31"/>
        <v>46</v>
      </c>
      <c r="AK30" s="563">
        <f t="shared" si="15"/>
        <v>32.483333333333334</v>
      </c>
      <c r="AL30" s="563">
        <f t="shared" si="16"/>
        <v>42.228333333333325</v>
      </c>
    </row>
    <row r="31" spans="1:38">
      <c r="A31" s="562">
        <v>44348</v>
      </c>
      <c r="B31" s="170" t="s">
        <v>35</v>
      </c>
      <c r="C31" s="170" t="s">
        <v>109</v>
      </c>
      <c r="D31" s="614" t="s">
        <v>318</v>
      </c>
      <c r="E31" s="621" t="s">
        <v>283</v>
      </c>
      <c r="F31" s="617">
        <v>58229</v>
      </c>
      <c r="G31" s="539">
        <v>58229</v>
      </c>
      <c r="H31" s="541">
        <f t="shared" si="17"/>
        <v>0</v>
      </c>
      <c r="I31" s="539">
        <v>58229</v>
      </c>
      <c r="J31" s="541">
        <f t="shared" si="18"/>
        <v>0</v>
      </c>
      <c r="K31" s="539">
        <v>58246</v>
      </c>
      <c r="L31" s="541">
        <f t="shared" si="19"/>
        <v>17</v>
      </c>
      <c r="M31" s="541">
        <f t="shared" si="20"/>
        <v>17</v>
      </c>
      <c r="N31" s="539">
        <v>58250</v>
      </c>
      <c r="O31" s="541">
        <f t="shared" si="21"/>
        <v>4</v>
      </c>
      <c r="P31" s="542">
        <f t="shared" si="22"/>
        <v>21</v>
      </c>
      <c r="Q31" s="541">
        <f t="shared" si="23"/>
        <v>17</v>
      </c>
      <c r="R31" s="543">
        <f t="shared" si="24"/>
        <v>4</v>
      </c>
      <c r="S31" s="476" t="s">
        <v>37</v>
      </c>
      <c r="T31" s="172" t="s">
        <v>38</v>
      </c>
      <c r="U31" s="172" t="s">
        <v>29</v>
      </c>
      <c r="V31" s="172">
        <v>2017</v>
      </c>
      <c r="W31" s="173" t="s">
        <v>30</v>
      </c>
      <c r="X31" s="539">
        <v>12</v>
      </c>
      <c r="Y31" s="544">
        <f t="shared" si="25"/>
        <v>1.75</v>
      </c>
      <c r="Z31" s="166">
        <v>19.489999999999998</v>
      </c>
      <c r="AA31" s="544">
        <f t="shared" si="26"/>
        <v>34.107499999999995</v>
      </c>
      <c r="AB31" s="602" t="s">
        <v>39</v>
      </c>
      <c r="AC31" s="608">
        <v>12.7</v>
      </c>
      <c r="AD31" s="600"/>
      <c r="AE31" s="501">
        <f t="shared" si="27"/>
        <v>-4.3000000000000007</v>
      </c>
      <c r="AF31" s="501">
        <f t="shared" si="28"/>
        <v>8.3000000000000007</v>
      </c>
      <c r="AG31" s="176"/>
      <c r="AH31" s="544">
        <f t="shared" si="29"/>
        <v>34.107499999999995</v>
      </c>
      <c r="AI31" s="544">
        <f t="shared" si="30"/>
        <v>1.75</v>
      </c>
      <c r="AJ31" s="563">
        <f t="shared" si="31"/>
        <v>21</v>
      </c>
      <c r="AK31" s="563">
        <f t="shared" si="15"/>
        <v>27.610833333333332</v>
      </c>
      <c r="AL31" s="563">
        <f t="shared" si="16"/>
        <v>6.4966666666666661</v>
      </c>
    </row>
    <row r="32" spans="1:38" ht="14.95" thickBot="1">
      <c r="A32" s="564">
        <v>44349</v>
      </c>
      <c r="B32" s="565" t="s">
        <v>35</v>
      </c>
      <c r="C32" s="565" t="s">
        <v>109</v>
      </c>
      <c r="D32" s="615" t="s">
        <v>149</v>
      </c>
      <c r="E32" s="622" t="s">
        <v>282</v>
      </c>
      <c r="F32" s="618">
        <v>58250</v>
      </c>
      <c r="G32" s="566">
        <v>58265</v>
      </c>
      <c r="H32" s="567">
        <f t="shared" si="17"/>
        <v>15</v>
      </c>
      <c r="I32" s="566">
        <v>58265</v>
      </c>
      <c r="J32" s="567">
        <f t="shared" si="18"/>
        <v>0</v>
      </c>
      <c r="K32" s="566">
        <v>58289</v>
      </c>
      <c r="L32" s="567">
        <f t="shared" si="19"/>
        <v>24</v>
      </c>
      <c r="M32" s="567">
        <f t="shared" si="20"/>
        <v>24</v>
      </c>
      <c r="N32" s="624">
        <v>58305</v>
      </c>
      <c r="O32" s="567">
        <f t="shared" si="21"/>
        <v>16</v>
      </c>
      <c r="P32" s="568">
        <f t="shared" si="22"/>
        <v>55</v>
      </c>
      <c r="Q32" s="567">
        <f t="shared" si="23"/>
        <v>24</v>
      </c>
      <c r="R32" s="569">
        <f t="shared" si="24"/>
        <v>31</v>
      </c>
      <c r="S32" s="570" t="s">
        <v>37</v>
      </c>
      <c r="T32" s="571" t="s">
        <v>38</v>
      </c>
      <c r="U32" s="571" t="s">
        <v>29</v>
      </c>
      <c r="V32" s="571">
        <v>2017</v>
      </c>
      <c r="W32" s="572" t="s">
        <v>30</v>
      </c>
      <c r="X32" s="566">
        <v>12</v>
      </c>
      <c r="Y32" s="573">
        <f t="shared" si="25"/>
        <v>4.583333333333333</v>
      </c>
      <c r="Z32" s="574">
        <v>19.489999999999998</v>
      </c>
      <c r="AA32" s="573">
        <f t="shared" si="26"/>
        <v>89.329166666666652</v>
      </c>
      <c r="AB32" s="603" t="s">
        <v>39</v>
      </c>
      <c r="AC32" s="609">
        <v>25.8</v>
      </c>
      <c r="AD32" s="610"/>
      <c r="AE32" s="583">
        <f t="shared" si="27"/>
        <v>1.8000000000000007</v>
      </c>
      <c r="AF32" s="583">
        <f t="shared" si="28"/>
        <v>29.2</v>
      </c>
      <c r="AG32" s="575"/>
      <c r="AH32" s="573">
        <f t="shared" si="29"/>
        <v>89.329166666666652</v>
      </c>
      <c r="AI32" s="573">
        <f t="shared" si="30"/>
        <v>4.583333333333333</v>
      </c>
      <c r="AJ32" s="576">
        <f t="shared" si="31"/>
        <v>55</v>
      </c>
      <c r="AK32" s="576">
        <f t="shared" si="15"/>
        <v>38.979999999999997</v>
      </c>
      <c r="AL32" s="576">
        <f t="shared" si="16"/>
        <v>50.349166666666669</v>
      </c>
    </row>
    <row r="33" spans="1:38">
      <c r="A33" s="548">
        <v>44348</v>
      </c>
      <c r="B33" s="549" t="s">
        <v>42</v>
      </c>
      <c r="C33" s="549" t="s">
        <v>109</v>
      </c>
      <c r="D33" s="616" t="s">
        <v>150</v>
      </c>
      <c r="E33" s="620" t="s">
        <v>283</v>
      </c>
      <c r="F33" s="619">
        <v>43917</v>
      </c>
      <c r="G33" s="550">
        <v>43917</v>
      </c>
      <c r="H33" s="551">
        <f t="shared" si="17"/>
        <v>0</v>
      </c>
      <c r="I33" s="550">
        <v>43917</v>
      </c>
      <c r="J33" s="551">
        <f t="shared" si="18"/>
        <v>0</v>
      </c>
      <c r="K33" s="550">
        <v>43937</v>
      </c>
      <c r="L33" s="551">
        <f t="shared" si="19"/>
        <v>20</v>
      </c>
      <c r="M33" s="551">
        <f t="shared" si="20"/>
        <v>20</v>
      </c>
      <c r="N33" s="550">
        <v>43951</v>
      </c>
      <c r="O33" s="551">
        <f t="shared" si="21"/>
        <v>14</v>
      </c>
      <c r="P33" s="552">
        <f t="shared" si="22"/>
        <v>34</v>
      </c>
      <c r="Q33" s="551">
        <f t="shared" si="23"/>
        <v>20</v>
      </c>
      <c r="R33" s="553">
        <f t="shared" si="24"/>
        <v>14</v>
      </c>
      <c r="S33" s="577" t="s">
        <v>44</v>
      </c>
      <c r="T33" s="555" t="s">
        <v>45</v>
      </c>
      <c r="U33" s="555" t="s">
        <v>29</v>
      </c>
      <c r="V33" s="555">
        <v>2018</v>
      </c>
      <c r="W33" s="556" t="s">
        <v>30</v>
      </c>
      <c r="X33" s="550">
        <v>15</v>
      </c>
      <c r="Y33" s="557">
        <f t="shared" si="25"/>
        <v>2.2666666666666666</v>
      </c>
      <c r="Z33" s="558">
        <v>19.45</v>
      </c>
      <c r="AA33" s="557">
        <f t="shared" si="26"/>
        <v>44.086666666666666</v>
      </c>
      <c r="AB33" s="604" t="s">
        <v>46</v>
      </c>
      <c r="AC33" s="611">
        <v>12.1</v>
      </c>
      <c r="AD33" s="601"/>
      <c r="AE33" s="560">
        <f t="shared" si="27"/>
        <v>-7.9</v>
      </c>
      <c r="AF33" s="560">
        <f t="shared" si="28"/>
        <v>21.9</v>
      </c>
      <c r="AG33" s="559"/>
      <c r="AH33" s="557">
        <f t="shared" si="29"/>
        <v>44.086666666666666</v>
      </c>
      <c r="AI33" s="557">
        <f t="shared" si="30"/>
        <v>2.2666666666666666</v>
      </c>
      <c r="AJ33" s="561">
        <f t="shared" si="31"/>
        <v>34</v>
      </c>
      <c r="AK33" s="561">
        <f t="shared" si="15"/>
        <v>25.93333333333333</v>
      </c>
      <c r="AL33" s="561">
        <f t="shared" si="16"/>
        <v>18.153333333333332</v>
      </c>
    </row>
    <row r="34" spans="1:38">
      <c r="A34" s="562">
        <v>44348</v>
      </c>
      <c r="B34" s="170" t="s">
        <v>42</v>
      </c>
      <c r="C34" s="170" t="s">
        <v>109</v>
      </c>
      <c r="D34" s="614" t="s">
        <v>155</v>
      </c>
      <c r="E34" s="621" t="s">
        <v>283</v>
      </c>
      <c r="F34" s="617">
        <v>43951</v>
      </c>
      <c r="G34" s="539">
        <v>43965</v>
      </c>
      <c r="H34" s="541">
        <f t="shared" si="17"/>
        <v>14</v>
      </c>
      <c r="I34" s="539">
        <v>43965</v>
      </c>
      <c r="J34" s="541">
        <f t="shared" si="18"/>
        <v>0</v>
      </c>
      <c r="K34" s="539">
        <v>43986</v>
      </c>
      <c r="L34" s="541">
        <f t="shared" si="19"/>
        <v>21</v>
      </c>
      <c r="M34" s="541">
        <f t="shared" si="20"/>
        <v>21</v>
      </c>
      <c r="N34" s="539">
        <v>43989</v>
      </c>
      <c r="O34" s="541">
        <f t="shared" si="21"/>
        <v>3</v>
      </c>
      <c r="P34" s="542">
        <f t="shared" si="22"/>
        <v>38</v>
      </c>
      <c r="Q34" s="541">
        <f t="shared" si="23"/>
        <v>21</v>
      </c>
      <c r="R34" s="543">
        <f t="shared" si="24"/>
        <v>17</v>
      </c>
      <c r="S34" s="478" t="s">
        <v>44</v>
      </c>
      <c r="T34" s="172" t="s">
        <v>45</v>
      </c>
      <c r="U34" s="172" t="s">
        <v>29</v>
      </c>
      <c r="V34" s="172">
        <v>2018</v>
      </c>
      <c r="W34" s="173" t="s">
        <v>30</v>
      </c>
      <c r="X34" s="539">
        <v>15</v>
      </c>
      <c r="Y34" s="544">
        <f t="shared" si="25"/>
        <v>2.5333333333333332</v>
      </c>
      <c r="Z34" s="166">
        <v>19.45</v>
      </c>
      <c r="AA34" s="544">
        <f t="shared" si="26"/>
        <v>49.273333333333326</v>
      </c>
      <c r="AB34" s="602" t="s">
        <v>46</v>
      </c>
      <c r="AC34" s="608">
        <v>16.3</v>
      </c>
      <c r="AD34" s="600"/>
      <c r="AE34" s="501">
        <f t="shared" si="27"/>
        <v>-4.6999999999999993</v>
      </c>
      <c r="AF34" s="501">
        <f t="shared" si="28"/>
        <v>21.7</v>
      </c>
      <c r="AG34" s="176"/>
      <c r="AH34" s="544">
        <f t="shared" si="29"/>
        <v>49.273333333333326</v>
      </c>
      <c r="AI34" s="544">
        <f t="shared" si="30"/>
        <v>2.5333333333333332</v>
      </c>
      <c r="AJ34" s="563">
        <f t="shared" si="31"/>
        <v>38</v>
      </c>
      <c r="AK34" s="563">
        <f t="shared" si="15"/>
        <v>27.229999999999997</v>
      </c>
      <c r="AL34" s="563">
        <f t="shared" si="16"/>
        <v>22.043333333333333</v>
      </c>
    </row>
    <row r="35" spans="1:38" ht="14.95" thickBot="1">
      <c r="A35" s="564">
        <v>44349</v>
      </c>
      <c r="B35" s="565" t="s">
        <v>42</v>
      </c>
      <c r="C35" s="565" t="s">
        <v>109</v>
      </c>
      <c r="D35" s="615" t="s">
        <v>150</v>
      </c>
      <c r="E35" s="622" t="s">
        <v>282</v>
      </c>
      <c r="F35" s="618">
        <v>43989</v>
      </c>
      <c r="G35" s="566">
        <v>44003</v>
      </c>
      <c r="H35" s="567">
        <f t="shared" si="17"/>
        <v>14</v>
      </c>
      <c r="I35" s="566">
        <v>44003</v>
      </c>
      <c r="J35" s="567">
        <f t="shared" si="18"/>
        <v>0</v>
      </c>
      <c r="K35" s="566">
        <v>44017</v>
      </c>
      <c r="L35" s="567">
        <f t="shared" si="19"/>
        <v>14</v>
      </c>
      <c r="M35" s="567">
        <f t="shared" si="20"/>
        <v>14</v>
      </c>
      <c r="N35" s="566">
        <v>44036</v>
      </c>
      <c r="O35" s="567">
        <f t="shared" si="21"/>
        <v>19</v>
      </c>
      <c r="P35" s="568">
        <f t="shared" si="22"/>
        <v>47</v>
      </c>
      <c r="Q35" s="567">
        <f t="shared" si="23"/>
        <v>14</v>
      </c>
      <c r="R35" s="569">
        <f t="shared" si="24"/>
        <v>33</v>
      </c>
      <c r="S35" s="578" t="s">
        <v>44</v>
      </c>
      <c r="T35" s="571" t="s">
        <v>45</v>
      </c>
      <c r="U35" s="571" t="s">
        <v>29</v>
      </c>
      <c r="V35" s="571">
        <v>2018</v>
      </c>
      <c r="W35" s="572" t="s">
        <v>30</v>
      </c>
      <c r="X35" s="566">
        <v>15</v>
      </c>
      <c r="Y35" s="573">
        <f t="shared" si="25"/>
        <v>3.1333333333333333</v>
      </c>
      <c r="Z35" s="574">
        <v>19.45</v>
      </c>
      <c r="AA35" s="573">
        <f t="shared" si="26"/>
        <v>60.943333333333328</v>
      </c>
      <c r="AB35" s="603" t="s">
        <v>46</v>
      </c>
      <c r="AC35" s="609">
        <v>12.1</v>
      </c>
      <c r="AD35" s="610"/>
      <c r="AE35" s="583">
        <f t="shared" si="27"/>
        <v>-1.9000000000000004</v>
      </c>
      <c r="AF35" s="583">
        <f t="shared" si="28"/>
        <v>34.9</v>
      </c>
      <c r="AG35" s="575"/>
      <c r="AH35" s="573">
        <f t="shared" si="29"/>
        <v>60.943333333333328</v>
      </c>
      <c r="AI35" s="573">
        <f t="shared" si="30"/>
        <v>3.1333333333333333</v>
      </c>
      <c r="AJ35" s="576">
        <f t="shared" si="31"/>
        <v>47</v>
      </c>
      <c r="AK35" s="576">
        <f t="shared" si="15"/>
        <v>18.153333333333332</v>
      </c>
      <c r="AL35" s="576">
        <f t="shared" si="16"/>
        <v>42.79</v>
      </c>
    </row>
    <row r="36" spans="1:38">
      <c r="A36" s="548">
        <v>44348</v>
      </c>
      <c r="B36" s="549" t="s">
        <v>48</v>
      </c>
      <c r="C36" s="549" t="s">
        <v>111</v>
      </c>
      <c r="D36" s="616" t="s">
        <v>240</v>
      </c>
      <c r="E36" s="620" t="s">
        <v>283</v>
      </c>
      <c r="F36" s="619">
        <v>61080</v>
      </c>
      <c r="G36" s="550">
        <v>61096</v>
      </c>
      <c r="H36" s="551">
        <f t="shared" si="17"/>
        <v>16</v>
      </c>
      <c r="I36" s="550">
        <v>61096</v>
      </c>
      <c r="J36" s="551">
        <f t="shared" si="18"/>
        <v>0</v>
      </c>
      <c r="K36" s="550">
        <v>61121</v>
      </c>
      <c r="L36" s="551">
        <f t="shared" si="19"/>
        <v>25</v>
      </c>
      <c r="M36" s="551">
        <f t="shared" si="20"/>
        <v>25</v>
      </c>
      <c r="N36" s="550">
        <v>61123</v>
      </c>
      <c r="O36" s="551">
        <f t="shared" si="21"/>
        <v>2</v>
      </c>
      <c r="P36" s="552">
        <f t="shared" si="22"/>
        <v>43</v>
      </c>
      <c r="Q36" s="551">
        <f t="shared" si="23"/>
        <v>25</v>
      </c>
      <c r="R36" s="553">
        <f t="shared" si="24"/>
        <v>18</v>
      </c>
      <c r="S36" s="579" t="s">
        <v>50</v>
      </c>
      <c r="T36" s="555" t="s">
        <v>51</v>
      </c>
      <c r="U36" s="555" t="s">
        <v>29</v>
      </c>
      <c r="V36" s="555">
        <v>2018</v>
      </c>
      <c r="W36" s="556" t="s">
        <v>30</v>
      </c>
      <c r="X36" s="550">
        <v>8</v>
      </c>
      <c r="Y36" s="557">
        <f t="shared" si="25"/>
        <v>5.375</v>
      </c>
      <c r="Z36" s="558">
        <v>21.89</v>
      </c>
      <c r="AA36" s="557">
        <f t="shared" si="26"/>
        <v>117.65875</v>
      </c>
      <c r="AB36" s="604" t="s">
        <v>52</v>
      </c>
      <c r="AC36" s="611">
        <v>24.7</v>
      </c>
      <c r="AD36" s="601">
        <v>15.8</v>
      </c>
      <c r="AE36" s="560">
        <f t="shared" si="27"/>
        <v>-0.30000000000000071</v>
      </c>
      <c r="AF36" s="560">
        <f t="shared" si="28"/>
        <v>18.3</v>
      </c>
      <c r="AG36" s="559"/>
      <c r="AH36" s="557">
        <f t="shared" si="29"/>
        <v>117.65875</v>
      </c>
      <c r="AI36" s="557">
        <f t="shared" si="30"/>
        <v>5.375</v>
      </c>
      <c r="AJ36" s="561">
        <f t="shared" si="31"/>
        <v>43</v>
      </c>
      <c r="AK36" s="561">
        <f t="shared" si="15"/>
        <v>68.40625</v>
      </c>
      <c r="AL36" s="561">
        <f t="shared" si="16"/>
        <v>49.252499999999998</v>
      </c>
    </row>
    <row r="37" spans="1:38" ht="14.95" thickBot="1">
      <c r="A37" s="564">
        <v>44349</v>
      </c>
      <c r="B37" s="565" t="s">
        <v>48</v>
      </c>
      <c r="C37" s="565" t="s">
        <v>111</v>
      </c>
      <c r="D37" s="615" t="s">
        <v>240</v>
      </c>
      <c r="E37" s="622" t="s">
        <v>282</v>
      </c>
      <c r="F37" s="618">
        <v>61123</v>
      </c>
      <c r="G37" s="566">
        <v>61126</v>
      </c>
      <c r="H37" s="567">
        <f t="shared" si="17"/>
        <v>3</v>
      </c>
      <c r="I37" s="566">
        <v>61126</v>
      </c>
      <c r="J37" s="567">
        <f t="shared" si="18"/>
        <v>0</v>
      </c>
      <c r="K37" s="566">
        <v>61140</v>
      </c>
      <c r="L37" s="567">
        <f t="shared" si="19"/>
        <v>14</v>
      </c>
      <c r="M37" s="567">
        <f t="shared" si="20"/>
        <v>14</v>
      </c>
      <c r="N37" s="566">
        <v>61145</v>
      </c>
      <c r="O37" s="567">
        <f t="shared" si="21"/>
        <v>5</v>
      </c>
      <c r="P37" s="568">
        <f t="shared" si="22"/>
        <v>22</v>
      </c>
      <c r="Q37" s="567">
        <f t="shared" si="23"/>
        <v>14</v>
      </c>
      <c r="R37" s="569">
        <f t="shared" si="24"/>
        <v>8</v>
      </c>
      <c r="S37" s="580" t="s">
        <v>50</v>
      </c>
      <c r="T37" s="571" t="s">
        <v>51</v>
      </c>
      <c r="U37" s="571" t="s">
        <v>29</v>
      </c>
      <c r="V37" s="571">
        <v>2018</v>
      </c>
      <c r="W37" s="572" t="s">
        <v>30</v>
      </c>
      <c r="X37" s="566">
        <v>8</v>
      </c>
      <c r="Y37" s="573">
        <f t="shared" si="25"/>
        <v>2.75</v>
      </c>
      <c r="Z37" s="574">
        <v>21.89</v>
      </c>
      <c r="AA37" s="573">
        <f t="shared" si="26"/>
        <v>60.197500000000005</v>
      </c>
      <c r="AB37" s="603" t="s">
        <v>52</v>
      </c>
      <c r="AC37" s="609">
        <v>24.7</v>
      </c>
      <c r="AD37" s="610"/>
      <c r="AE37" s="583">
        <f t="shared" si="27"/>
        <v>10.7</v>
      </c>
      <c r="AF37" s="583">
        <f t="shared" si="28"/>
        <v>-2.6999999999999993</v>
      </c>
      <c r="AG37" s="575"/>
      <c r="AH37" s="573">
        <f t="shared" si="29"/>
        <v>60.197500000000005</v>
      </c>
      <c r="AI37" s="573">
        <f t="shared" si="30"/>
        <v>2.75</v>
      </c>
      <c r="AJ37" s="576">
        <f t="shared" si="31"/>
        <v>22</v>
      </c>
      <c r="AK37" s="576">
        <f t="shared" si="15"/>
        <v>38.307500000000005</v>
      </c>
      <c r="AL37" s="576">
        <f t="shared" si="16"/>
        <v>21.89</v>
      </c>
    </row>
    <row r="38" spans="1:38">
      <c r="A38" s="548">
        <v>44348</v>
      </c>
      <c r="B38" s="549" t="s">
        <v>55</v>
      </c>
      <c r="C38" s="549" t="s">
        <v>111</v>
      </c>
      <c r="D38" s="616" t="s">
        <v>176</v>
      </c>
      <c r="E38" s="620" t="s">
        <v>283</v>
      </c>
      <c r="F38" s="626">
        <v>112506</v>
      </c>
      <c r="G38" s="550">
        <v>112523</v>
      </c>
      <c r="H38" s="551">
        <f t="shared" si="17"/>
        <v>17</v>
      </c>
      <c r="I38" s="550">
        <v>112523</v>
      </c>
      <c r="J38" s="551">
        <f t="shared" si="18"/>
        <v>0</v>
      </c>
      <c r="K38" s="550">
        <v>112537</v>
      </c>
      <c r="L38" s="551">
        <f t="shared" si="19"/>
        <v>14</v>
      </c>
      <c r="M38" s="551">
        <f t="shared" si="20"/>
        <v>14</v>
      </c>
      <c r="N38" s="550">
        <v>112541</v>
      </c>
      <c r="O38" s="551">
        <f t="shared" si="21"/>
        <v>4</v>
      </c>
      <c r="P38" s="552">
        <f t="shared" si="22"/>
        <v>35</v>
      </c>
      <c r="Q38" s="551">
        <f t="shared" si="23"/>
        <v>14</v>
      </c>
      <c r="R38" s="553">
        <f t="shared" si="24"/>
        <v>21</v>
      </c>
      <c r="S38" s="581" t="s">
        <v>57</v>
      </c>
      <c r="T38" s="555" t="s">
        <v>51</v>
      </c>
      <c r="U38" s="555" t="s">
        <v>29</v>
      </c>
      <c r="V38" s="555">
        <v>2014</v>
      </c>
      <c r="W38" s="556" t="s">
        <v>30</v>
      </c>
      <c r="X38" s="550">
        <v>7</v>
      </c>
      <c r="Y38" s="557">
        <f t="shared" si="25"/>
        <v>5</v>
      </c>
      <c r="Z38" s="558">
        <v>21.69</v>
      </c>
      <c r="AA38" s="557">
        <f t="shared" si="26"/>
        <v>108.45</v>
      </c>
      <c r="AB38" s="604" t="s">
        <v>58</v>
      </c>
      <c r="AC38" s="611">
        <v>18.399999999999999</v>
      </c>
      <c r="AD38" s="601"/>
      <c r="AE38" s="560">
        <f t="shared" si="27"/>
        <v>4.3999999999999986</v>
      </c>
      <c r="AF38" s="560">
        <f t="shared" si="28"/>
        <v>16.600000000000001</v>
      </c>
      <c r="AG38" s="559"/>
      <c r="AH38" s="557">
        <f t="shared" si="29"/>
        <v>108.45</v>
      </c>
      <c r="AI38" s="557">
        <f t="shared" si="30"/>
        <v>5</v>
      </c>
      <c r="AJ38" s="561">
        <f t="shared" si="31"/>
        <v>35</v>
      </c>
      <c r="AK38" s="561">
        <f t="shared" si="15"/>
        <v>43.38</v>
      </c>
      <c r="AL38" s="561">
        <f t="shared" si="16"/>
        <v>65.070000000000007</v>
      </c>
    </row>
    <row r="39" spans="1:38" ht="14.95" thickBot="1">
      <c r="A39" s="564">
        <v>44349</v>
      </c>
      <c r="B39" s="565" t="s">
        <v>55</v>
      </c>
      <c r="C39" s="565" t="s">
        <v>111</v>
      </c>
      <c r="D39" s="615" t="s">
        <v>176</v>
      </c>
      <c r="E39" s="622" t="s">
        <v>282</v>
      </c>
      <c r="F39" s="618">
        <v>112541</v>
      </c>
      <c r="G39" s="566">
        <v>112541</v>
      </c>
      <c r="H39" s="567">
        <f t="shared" si="17"/>
        <v>0</v>
      </c>
      <c r="I39" s="566">
        <v>112541</v>
      </c>
      <c r="J39" s="567">
        <f t="shared" si="18"/>
        <v>0</v>
      </c>
      <c r="K39" s="566">
        <v>112556</v>
      </c>
      <c r="L39" s="567">
        <f t="shared" si="19"/>
        <v>15</v>
      </c>
      <c r="M39" s="567">
        <f t="shared" si="20"/>
        <v>15</v>
      </c>
      <c r="N39" s="624">
        <v>112575</v>
      </c>
      <c r="O39" s="567">
        <f t="shared" si="21"/>
        <v>19</v>
      </c>
      <c r="P39" s="568">
        <f t="shared" si="22"/>
        <v>34</v>
      </c>
      <c r="Q39" s="567">
        <f t="shared" si="23"/>
        <v>15</v>
      </c>
      <c r="R39" s="569">
        <f t="shared" si="24"/>
        <v>19</v>
      </c>
      <c r="S39" s="582" t="s">
        <v>57</v>
      </c>
      <c r="T39" s="571" t="s">
        <v>51</v>
      </c>
      <c r="U39" s="571" t="s">
        <v>29</v>
      </c>
      <c r="V39" s="571">
        <v>2014</v>
      </c>
      <c r="W39" s="572" t="s">
        <v>30</v>
      </c>
      <c r="X39" s="566">
        <v>7</v>
      </c>
      <c r="Y39" s="573">
        <f t="shared" si="25"/>
        <v>4.8571428571428568</v>
      </c>
      <c r="Z39" s="574">
        <v>21.69</v>
      </c>
      <c r="AA39" s="573">
        <f t="shared" si="26"/>
        <v>105.35142857142857</v>
      </c>
      <c r="AB39" s="603" t="s">
        <v>58</v>
      </c>
      <c r="AC39" s="609">
        <v>18.399999999999999</v>
      </c>
      <c r="AD39" s="610"/>
      <c r="AE39" s="583">
        <f t="shared" si="27"/>
        <v>3.3999999999999986</v>
      </c>
      <c r="AF39" s="583">
        <f t="shared" si="28"/>
        <v>15.600000000000001</v>
      </c>
      <c r="AG39" s="575"/>
      <c r="AH39" s="573">
        <f t="shared" si="29"/>
        <v>105.35142857142857</v>
      </c>
      <c r="AI39" s="573">
        <f t="shared" si="30"/>
        <v>4.8571428571428568</v>
      </c>
      <c r="AJ39" s="576">
        <f t="shared" si="31"/>
        <v>34</v>
      </c>
      <c r="AK39" s="576">
        <f t="shared" si="15"/>
        <v>46.478571428571428</v>
      </c>
      <c r="AL39" s="576">
        <f t="shared" si="16"/>
        <v>58.87285714285715</v>
      </c>
    </row>
    <row r="40" spans="1:38">
      <c r="A40" s="548">
        <v>44348</v>
      </c>
      <c r="B40" s="549" t="s">
        <v>60</v>
      </c>
      <c r="C40" s="549" t="s">
        <v>111</v>
      </c>
      <c r="D40" s="616" t="s">
        <v>242</v>
      </c>
      <c r="E40" s="620" t="s">
        <v>283</v>
      </c>
      <c r="F40" s="619">
        <v>176166</v>
      </c>
      <c r="G40" s="550">
        <v>176174</v>
      </c>
      <c r="H40" s="551">
        <f t="shared" si="17"/>
        <v>8</v>
      </c>
      <c r="I40" s="550">
        <v>176174</v>
      </c>
      <c r="J40" s="551">
        <f t="shared" si="18"/>
        <v>0</v>
      </c>
      <c r="K40" s="550">
        <v>176186</v>
      </c>
      <c r="L40" s="551">
        <f t="shared" si="19"/>
        <v>12</v>
      </c>
      <c r="M40" s="551">
        <f t="shared" si="20"/>
        <v>12</v>
      </c>
      <c r="N40" s="550">
        <v>176197</v>
      </c>
      <c r="O40" s="551">
        <f t="shared" si="21"/>
        <v>11</v>
      </c>
      <c r="P40" s="552">
        <f t="shared" si="22"/>
        <v>31</v>
      </c>
      <c r="Q40" s="551">
        <f t="shared" si="23"/>
        <v>12</v>
      </c>
      <c r="R40" s="553">
        <f t="shared" si="24"/>
        <v>19</v>
      </c>
      <c r="S40" s="584" t="s">
        <v>62</v>
      </c>
      <c r="T40" s="555" t="s">
        <v>51</v>
      </c>
      <c r="U40" s="555" t="s">
        <v>29</v>
      </c>
      <c r="V40" s="555">
        <v>2017</v>
      </c>
      <c r="W40" s="556" t="s">
        <v>30</v>
      </c>
      <c r="X40" s="550">
        <v>7</v>
      </c>
      <c r="Y40" s="557">
        <f t="shared" si="25"/>
        <v>4.4285714285714288</v>
      </c>
      <c r="Z40" s="558">
        <v>21.79</v>
      </c>
      <c r="AA40" s="557">
        <f t="shared" si="26"/>
        <v>96.498571428571424</v>
      </c>
      <c r="AB40" s="604" t="s">
        <v>63</v>
      </c>
      <c r="AC40" s="611">
        <v>14.8</v>
      </c>
      <c r="AD40" s="601"/>
      <c r="AE40" s="560">
        <f t="shared" si="27"/>
        <v>2.8000000000000007</v>
      </c>
      <c r="AF40" s="560">
        <f t="shared" si="28"/>
        <v>16.2</v>
      </c>
      <c r="AG40" s="559"/>
      <c r="AH40" s="557">
        <f t="shared" si="29"/>
        <v>96.498571428571424</v>
      </c>
      <c r="AI40" s="557">
        <f t="shared" si="30"/>
        <v>4.4285714285714288</v>
      </c>
      <c r="AJ40" s="561">
        <f t="shared" si="31"/>
        <v>31</v>
      </c>
      <c r="AK40" s="561">
        <f t="shared" si="15"/>
        <v>37.354285714285709</v>
      </c>
      <c r="AL40" s="561">
        <f t="shared" si="16"/>
        <v>59.144285714285715</v>
      </c>
    </row>
    <row r="41" spans="1:38" ht="14.95" thickBot="1">
      <c r="A41" s="564">
        <v>44349</v>
      </c>
      <c r="B41" s="565" t="s">
        <v>60</v>
      </c>
      <c r="C41" s="565" t="s">
        <v>111</v>
      </c>
      <c r="D41" s="615" t="s">
        <v>242</v>
      </c>
      <c r="E41" s="622" t="s">
        <v>282</v>
      </c>
      <c r="F41" s="618">
        <v>176197</v>
      </c>
      <c r="G41" s="566">
        <v>176209</v>
      </c>
      <c r="H41" s="567">
        <f t="shared" si="17"/>
        <v>12</v>
      </c>
      <c r="I41" s="566">
        <v>176209</v>
      </c>
      <c r="J41" s="567">
        <f t="shared" si="18"/>
        <v>0</v>
      </c>
      <c r="K41" s="566">
        <v>176224</v>
      </c>
      <c r="L41" s="567">
        <f t="shared" si="19"/>
        <v>15</v>
      </c>
      <c r="M41" s="567">
        <f t="shared" si="20"/>
        <v>15</v>
      </c>
      <c r="N41" s="624">
        <v>176229</v>
      </c>
      <c r="O41" s="567">
        <f t="shared" si="21"/>
        <v>5</v>
      </c>
      <c r="P41" s="568">
        <f t="shared" si="22"/>
        <v>32</v>
      </c>
      <c r="Q41" s="567">
        <f t="shared" si="23"/>
        <v>15</v>
      </c>
      <c r="R41" s="569">
        <f t="shared" si="24"/>
        <v>17</v>
      </c>
      <c r="S41" s="585" t="s">
        <v>62</v>
      </c>
      <c r="T41" s="571" t="s">
        <v>51</v>
      </c>
      <c r="U41" s="571" t="s">
        <v>29</v>
      </c>
      <c r="V41" s="571">
        <v>2017</v>
      </c>
      <c r="W41" s="572" t="s">
        <v>30</v>
      </c>
      <c r="X41" s="566">
        <v>7</v>
      </c>
      <c r="Y41" s="573">
        <f t="shared" si="25"/>
        <v>4.5714285714285712</v>
      </c>
      <c r="Z41" s="574">
        <v>21.79</v>
      </c>
      <c r="AA41" s="573">
        <f t="shared" si="26"/>
        <v>99.611428571428561</v>
      </c>
      <c r="AB41" s="603" t="s">
        <v>65</v>
      </c>
      <c r="AC41" s="609">
        <v>14.8</v>
      </c>
      <c r="AD41" s="610"/>
      <c r="AE41" s="583">
        <f t="shared" si="27"/>
        <v>-0.19999999999999929</v>
      </c>
      <c r="AF41" s="583">
        <f t="shared" si="28"/>
        <v>17.2</v>
      </c>
      <c r="AG41" s="575"/>
      <c r="AH41" s="573">
        <f t="shared" si="29"/>
        <v>99.611428571428561</v>
      </c>
      <c r="AI41" s="573">
        <f t="shared" si="30"/>
        <v>4.5714285714285712</v>
      </c>
      <c r="AJ41" s="576">
        <f t="shared" si="31"/>
        <v>32</v>
      </c>
      <c r="AK41" s="576">
        <f t="shared" si="15"/>
        <v>46.692857142857143</v>
      </c>
      <c r="AL41" s="576">
        <f t="shared" si="16"/>
        <v>52.918571428571425</v>
      </c>
    </row>
    <row r="42" spans="1:38">
      <c r="A42" s="548">
        <v>44348</v>
      </c>
      <c r="B42" s="549" t="s">
        <v>126</v>
      </c>
      <c r="C42" s="549" t="s">
        <v>109</v>
      </c>
      <c r="D42" s="616" t="s">
        <v>174</v>
      </c>
      <c r="E42" s="620" t="s">
        <v>283</v>
      </c>
      <c r="F42" s="619">
        <v>184707</v>
      </c>
      <c r="G42" s="550">
        <v>184727</v>
      </c>
      <c r="H42" s="551">
        <f t="shared" si="17"/>
        <v>20</v>
      </c>
      <c r="I42" s="550">
        <v>184727</v>
      </c>
      <c r="J42" s="551">
        <f t="shared" si="18"/>
        <v>0</v>
      </c>
      <c r="K42" s="550">
        <v>184745</v>
      </c>
      <c r="L42" s="551">
        <f t="shared" si="19"/>
        <v>18</v>
      </c>
      <c r="M42" s="551">
        <f t="shared" si="20"/>
        <v>18</v>
      </c>
      <c r="N42" s="550">
        <v>184772</v>
      </c>
      <c r="O42" s="551">
        <f t="shared" si="21"/>
        <v>27</v>
      </c>
      <c r="P42" s="552">
        <f t="shared" si="22"/>
        <v>65</v>
      </c>
      <c r="Q42" s="551">
        <f t="shared" si="23"/>
        <v>18</v>
      </c>
      <c r="R42" s="553">
        <f t="shared" si="24"/>
        <v>47</v>
      </c>
      <c r="S42" s="586" t="s">
        <v>127</v>
      </c>
      <c r="T42" s="555" t="s">
        <v>28</v>
      </c>
      <c r="U42" s="555" t="s">
        <v>29</v>
      </c>
      <c r="V42" s="555">
        <v>2013</v>
      </c>
      <c r="W42" s="556" t="s">
        <v>30</v>
      </c>
      <c r="X42" s="550">
        <v>14</v>
      </c>
      <c r="Y42" s="557">
        <f t="shared" si="25"/>
        <v>4.6428571428571432</v>
      </c>
      <c r="Z42" s="558">
        <v>19.89</v>
      </c>
      <c r="AA42" s="557">
        <f t="shared" si="26"/>
        <v>92.346428571428575</v>
      </c>
      <c r="AB42" s="604" t="s">
        <v>128</v>
      </c>
      <c r="AC42" s="611">
        <v>24.3</v>
      </c>
      <c r="AD42" s="601"/>
      <c r="AE42" s="560">
        <f t="shared" si="27"/>
        <v>6.3000000000000007</v>
      </c>
      <c r="AF42" s="560">
        <f t="shared" si="28"/>
        <v>40.700000000000003</v>
      </c>
      <c r="AG42" s="559"/>
      <c r="AH42" s="557">
        <f t="shared" si="29"/>
        <v>92.346428571428575</v>
      </c>
      <c r="AI42" s="557">
        <f t="shared" si="30"/>
        <v>4.6428571428571432</v>
      </c>
      <c r="AJ42" s="561">
        <f t="shared" si="31"/>
        <v>65</v>
      </c>
      <c r="AK42" s="561">
        <f t="shared" si="15"/>
        <v>25.572857142857146</v>
      </c>
      <c r="AL42" s="561">
        <f t="shared" si="16"/>
        <v>66.773571428571429</v>
      </c>
    </row>
    <row r="43" spans="1:38" ht="14.95" thickBot="1">
      <c r="A43" s="564">
        <v>44349</v>
      </c>
      <c r="B43" s="565" t="s">
        <v>126</v>
      </c>
      <c r="C43" s="565" t="s">
        <v>109</v>
      </c>
      <c r="D43" s="615" t="s">
        <v>174</v>
      </c>
      <c r="E43" s="622" t="s">
        <v>282</v>
      </c>
      <c r="F43" s="618">
        <v>184772</v>
      </c>
      <c r="G43" s="566">
        <v>184788</v>
      </c>
      <c r="H43" s="567">
        <f t="shared" si="17"/>
        <v>16</v>
      </c>
      <c r="I43" s="566">
        <v>184788</v>
      </c>
      <c r="J43" s="567">
        <f t="shared" si="18"/>
        <v>0</v>
      </c>
      <c r="K43" s="566">
        <v>184816</v>
      </c>
      <c r="L43" s="567">
        <f t="shared" si="19"/>
        <v>28</v>
      </c>
      <c r="M43" s="567">
        <f t="shared" si="20"/>
        <v>28</v>
      </c>
      <c r="N43" s="624">
        <v>184838</v>
      </c>
      <c r="O43" s="567">
        <f t="shared" si="21"/>
        <v>22</v>
      </c>
      <c r="P43" s="568">
        <f t="shared" si="22"/>
        <v>66</v>
      </c>
      <c r="Q43" s="567">
        <f t="shared" si="23"/>
        <v>28</v>
      </c>
      <c r="R43" s="569">
        <f t="shared" si="24"/>
        <v>38</v>
      </c>
      <c r="S43" s="587" t="s">
        <v>127</v>
      </c>
      <c r="T43" s="571" t="s">
        <v>28</v>
      </c>
      <c r="U43" s="571" t="s">
        <v>29</v>
      </c>
      <c r="V43" s="571">
        <v>2013</v>
      </c>
      <c r="W43" s="572" t="s">
        <v>30</v>
      </c>
      <c r="X43" s="566">
        <v>14</v>
      </c>
      <c r="Y43" s="573">
        <f t="shared" si="25"/>
        <v>4.7142857142857144</v>
      </c>
      <c r="Z43" s="574">
        <v>19.89</v>
      </c>
      <c r="AA43" s="573">
        <f t="shared" si="26"/>
        <v>93.767142857142858</v>
      </c>
      <c r="AB43" s="603" t="s">
        <v>128</v>
      </c>
      <c r="AC43" s="609">
        <v>24.3</v>
      </c>
      <c r="AD43" s="610"/>
      <c r="AE43" s="583">
        <f t="shared" si="27"/>
        <v>-3.6999999999999993</v>
      </c>
      <c r="AF43" s="583">
        <f t="shared" si="28"/>
        <v>41.7</v>
      </c>
      <c r="AG43" s="575"/>
      <c r="AH43" s="573">
        <f t="shared" si="29"/>
        <v>93.767142857142858</v>
      </c>
      <c r="AI43" s="573">
        <f t="shared" si="30"/>
        <v>4.7142857142857144</v>
      </c>
      <c r="AJ43" s="576">
        <f t="shared" si="31"/>
        <v>66</v>
      </c>
      <c r="AK43" s="576">
        <f t="shared" si="15"/>
        <v>39.78</v>
      </c>
      <c r="AL43" s="576">
        <f t="shared" si="16"/>
        <v>53.987142857142864</v>
      </c>
    </row>
    <row r="44" spans="1:38">
      <c r="A44" s="562">
        <v>44348</v>
      </c>
      <c r="B44" s="170" t="s">
        <v>25</v>
      </c>
      <c r="C44" s="170" t="s">
        <v>109</v>
      </c>
      <c r="D44" s="614" t="s">
        <v>271</v>
      </c>
      <c r="E44" s="621" t="s">
        <v>283</v>
      </c>
      <c r="F44" s="617">
        <v>182215</v>
      </c>
      <c r="G44" s="539">
        <v>182238</v>
      </c>
      <c r="H44" s="541">
        <f t="shared" si="17"/>
        <v>23</v>
      </c>
      <c r="I44" s="539">
        <v>182238</v>
      </c>
      <c r="J44" s="541">
        <f t="shared" si="18"/>
        <v>0</v>
      </c>
      <c r="K44" s="539">
        <v>182269</v>
      </c>
      <c r="L44" s="541">
        <f t="shared" si="19"/>
        <v>31</v>
      </c>
      <c r="M44" s="541">
        <f t="shared" si="20"/>
        <v>31</v>
      </c>
      <c r="N44" s="539">
        <v>182269</v>
      </c>
      <c r="O44" s="541">
        <f t="shared" si="21"/>
        <v>0</v>
      </c>
      <c r="P44" s="542">
        <f t="shared" si="22"/>
        <v>54</v>
      </c>
      <c r="Q44" s="541">
        <f t="shared" si="23"/>
        <v>31</v>
      </c>
      <c r="R44" s="543">
        <f t="shared" si="24"/>
        <v>23</v>
      </c>
      <c r="S44" s="493" t="s">
        <v>223</v>
      </c>
      <c r="T44" s="172" t="s">
        <v>224</v>
      </c>
      <c r="U44" s="172" t="s">
        <v>29</v>
      </c>
      <c r="V44" s="172">
        <v>2010</v>
      </c>
      <c r="W44" s="173" t="s">
        <v>30</v>
      </c>
      <c r="X44" s="539">
        <v>8.8000000000000007</v>
      </c>
      <c r="Y44" s="544">
        <f t="shared" si="25"/>
        <v>6.1363636363636358</v>
      </c>
      <c r="Z44" s="166">
        <v>21.19</v>
      </c>
      <c r="AA44" s="544">
        <f t="shared" si="26"/>
        <v>130.02954545454546</v>
      </c>
      <c r="AB44" s="602" t="s">
        <v>128</v>
      </c>
      <c r="AC44" s="608">
        <v>41.6</v>
      </c>
      <c r="AD44" s="600"/>
      <c r="AE44" s="501">
        <f t="shared" si="27"/>
        <v>10.600000000000001</v>
      </c>
      <c r="AF44" s="501">
        <f t="shared" si="28"/>
        <v>12.399999999999999</v>
      </c>
      <c r="AG44" s="176"/>
      <c r="AH44" s="544">
        <f t="shared" si="29"/>
        <v>130.02954545454546</v>
      </c>
      <c r="AI44" s="544">
        <f t="shared" si="30"/>
        <v>6.1363636363636358</v>
      </c>
      <c r="AJ44" s="563">
        <f t="shared" si="31"/>
        <v>54</v>
      </c>
      <c r="AK44" s="563">
        <f t="shared" si="15"/>
        <v>74.646590909090904</v>
      </c>
      <c r="AL44" s="563">
        <f t="shared" si="16"/>
        <v>55.382954545454545</v>
      </c>
    </row>
    <row r="45" spans="1:38">
      <c r="A45" s="562">
        <v>44348</v>
      </c>
      <c r="B45" s="170" t="s">
        <v>25</v>
      </c>
      <c r="C45" s="170" t="s">
        <v>109</v>
      </c>
      <c r="D45" s="614" t="s">
        <v>244</v>
      </c>
      <c r="E45" s="621" t="s">
        <v>283</v>
      </c>
      <c r="F45" s="617">
        <v>182269</v>
      </c>
      <c r="G45" s="539">
        <v>182269</v>
      </c>
      <c r="H45" s="541">
        <f t="shared" si="17"/>
        <v>0</v>
      </c>
      <c r="I45" s="539">
        <v>182269</v>
      </c>
      <c r="J45" s="541">
        <f t="shared" si="18"/>
        <v>0</v>
      </c>
      <c r="K45" s="539">
        <v>182301</v>
      </c>
      <c r="L45" s="541">
        <f t="shared" si="19"/>
        <v>32</v>
      </c>
      <c r="M45" s="541">
        <f t="shared" si="20"/>
        <v>32</v>
      </c>
      <c r="N45" s="539">
        <v>182314</v>
      </c>
      <c r="O45" s="541">
        <f t="shared" si="21"/>
        <v>13</v>
      </c>
      <c r="P45" s="542">
        <f t="shared" si="22"/>
        <v>45</v>
      </c>
      <c r="Q45" s="541">
        <f t="shared" si="23"/>
        <v>32</v>
      </c>
      <c r="R45" s="543">
        <f t="shared" si="24"/>
        <v>13</v>
      </c>
      <c r="S45" s="493" t="s">
        <v>223</v>
      </c>
      <c r="T45" s="172" t="s">
        <v>224</v>
      </c>
      <c r="U45" s="172" t="s">
        <v>29</v>
      </c>
      <c r="V45" s="172">
        <v>2010</v>
      </c>
      <c r="W45" s="173" t="s">
        <v>30</v>
      </c>
      <c r="X45" s="539">
        <v>8.8000000000000007</v>
      </c>
      <c r="Y45" s="544">
        <f t="shared" si="25"/>
        <v>5.1136363636363633</v>
      </c>
      <c r="Z45" s="166">
        <v>21.19</v>
      </c>
      <c r="AA45" s="544">
        <f t="shared" si="26"/>
        <v>108.35795454545455</v>
      </c>
      <c r="AB45" s="602" t="s">
        <v>128</v>
      </c>
      <c r="AC45" s="608">
        <v>46.2</v>
      </c>
      <c r="AD45" s="600"/>
      <c r="AE45" s="501">
        <f t="shared" si="27"/>
        <v>14.200000000000003</v>
      </c>
      <c r="AF45" s="501">
        <f t="shared" si="28"/>
        <v>-1.2000000000000028</v>
      </c>
      <c r="AG45" s="176"/>
      <c r="AH45" s="544">
        <f t="shared" si="29"/>
        <v>108.35795454545455</v>
      </c>
      <c r="AI45" s="544">
        <f t="shared" si="30"/>
        <v>5.1136363636363633</v>
      </c>
      <c r="AJ45" s="563">
        <f t="shared" si="31"/>
        <v>45</v>
      </c>
      <c r="AK45" s="563">
        <f t="shared" si="15"/>
        <v>77.054545454545462</v>
      </c>
      <c r="AL45" s="563">
        <f t="shared" si="16"/>
        <v>31.303409090909089</v>
      </c>
    </row>
    <row r="46" spans="1:38" ht="14.95" thickBot="1">
      <c r="A46" s="564">
        <v>44349</v>
      </c>
      <c r="B46" s="565" t="s">
        <v>25</v>
      </c>
      <c r="C46" s="565" t="s">
        <v>109</v>
      </c>
      <c r="D46" s="615" t="s">
        <v>271</v>
      </c>
      <c r="E46" s="622" t="s">
        <v>282</v>
      </c>
      <c r="F46" s="618">
        <v>182314</v>
      </c>
      <c r="G46" s="566">
        <v>182336</v>
      </c>
      <c r="H46" s="567">
        <f t="shared" si="17"/>
        <v>22</v>
      </c>
      <c r="I46" s="566">
        <v>182336</v>
      </c>
      <c r="J46" s="567">
        <f t="shared" si="18"/>
        <v>0</v>
      </c>
      <c r="K46" s="566">
        <v>182368</v>
      </c>
      <c r="L46" s="567">
        <f t="shared" si="19"/>
        <v>32</v>
      </c>
      <c r="M46" s="567">
        <f t="shared" si="20"/>
        <v>32</v>
      </c>
      <c r="N46" s="624">
        <v>182376</v>
      </c>
      <c r="O46" s="567">
        <f t="shared" si="21"/>
        <v>8</v>
      </c>
      <c r="P46" s="568">
        <f t="shared" si="22"/>
        <v>62</v>
      </c>
      <c r="Q46" s="567">
        <f t="shared" si="23"/>
        <v>32</v>
      </c>
      <c r="R46" s="569">
        <f t="shared" si="24"/>
        <v>30</v>
      </c>
      <c r="S46" s="589" t="s">
        <v>223</v>
      </c>
      <c r="T46" s="571" t="s">
        <v>224</v>
      </c>
      <c r="U46" s="571" t="s">
        <v>29</v>
      </c>
      <c r="V46" s="571">
        <v>2010</v>
      </c>
      <c r="W46" s="572" t="s">
        <v>30</v>
      </c>
      <c r="X46" s="566">
        <v>8.8000000000000007</v>
      </c>
      <c r="Y46" s="573">
        <f t="shared" si="25"/>
        <v>7.045454545454545</v>
      </c>
      <c r="Z46" s="574">
        <v>21.19</v>
      </c>
      <c r="AA46" s="573">
        <f t="shared" si="26"/>
        <v>149.29318181818181</v>
      </c>
      <c r="AB46" s="603" t="s">
        <v>128</v>
      </c>
      <c r="AC46" s="609">
        <v>41.6</v>
      </c>
      <c r="AD46" s="610"/>
      <c r="AE46" s="583">
        <f t="shared" si="27"/>
        <v>9.6000000000000014</v>
      </c>
      <c r="AF46" s="583">
        <f t="shared" si="28"/>
        <v>20.399999999999999</v>
      </c>
      <c r="AG46" s="575"/>
      <c r="AH46" s="573">
        <f t="shared" si="29"/>
        <v>149.29318181818181</v>
      </c>
      <c r="AI46" s="573">
        <f t="shared" si="30"/>
        <v>7.045454545454545</v>
      </c>
      <c r="AJ46" s="576">
        <f t="shared" si="31"/>
        <v>62</v>
      </c>
      <c r="AK46" s="576">
        <f t="shared" si="15"/>
        <v>77.054545454545462</v>
      </c>
      <c r="AL46" s="576">
        <f t="shared" si="16"/>
        <v>72.23863636363636</v>
      </c>
    </row>
    <row r="47" spans="1:38">
      <c r="A47" s="548">
        <v>44348</v>
      </c>
      <c r="B47" s="549" t="s">
        <v>68</v>
      </c>
      <c r="C47" s="549" t="s">
        <v>111</v>
      </c>
      <c r="D47" s="616" t="s">
        <v>241</v>
      </c>
      <c r="E47" s="620" t="s">
        <v>283</v>
      </c>
      <c r="F47" s="626">
        <v>233354</v>
      </c>
      <c r="G47" s="550">
        <v>233367</v>
      </c>
      <c r="H47" s="551">
        <f t="shared" si="17"/>
        <v>13</v>
      </c>
      <c r="I47" s="550">
        <v>233367</v>
      </c>
      <c r="J47" s="551">
        <f t="shared" si="18"/>
        <v>0</v>
      </c>
      <c r="K47" s="550">
        <v>233379</v>
      </c>
      <c r="L47" s="551">
        <f t="shared" si="19"/>
        <v>12</v>
      </c>
      <c r="M47" s="551">
        <f t="shared" si="20"/>
        <v>12</v>
      </c>
      <c r="N47" s="550">
        <v>233388</v>
      </c>
      <c r="O47" s="551">
        <f t="shared" si="21"/>
        <v>9</v>
      </c>
      <c r="P47" s="552">
        <f t="shared" si="22"/>
        <v>34</v>
      </c>
      <c r="Q47" s="551">
        <f t="shared" si="23"/>
        <v>12</v>
      </c>
      <c r="R47" s="553">
        <f t="shared" si="24"/>
        <v>22</v>
      </c>
      <c r="S47" s="590" t="s">
        <v>70</v>
      </c>
      <c r="T47" s="555" t="s">
        <v>51</v>
      </c>
      <c r="U47" s="555" t="s">
        <v>29</v>
      </c>
      <c r="V47" s="555">
        <v>2016</v>
      </c>
      <c r="W47" s="556" t="s">
        <v>30</v>
      </c>
      <c r="X47" s="550">
        <v>7</v>
      </c>
      <c r="Y47" s="557">
        <f t="shared" si="25"/>
        <v>4.8571428571428568</v>
      </c>
      <c r="Z47" s="558">
        <v>19.690000000000001</v>
      </c>
      <c r="AA47" s="557">
        <f t="shared" si="26"/>
        <v>95.637142857142862</v>
      </c>
      <c r="AB47" s="604" t="s">
        <v>67</v>
      </c>
      <c r="AC47" s="611">
        <v>9.5</v>
      </c>
      <c r="AD47" s="601"/>
      <c r="AE47" s="560">
        <f t="shared" si="27"/>
        <v>-2.5</v>
      </c>
      <c r="AF47" s="560">
        <f t="shared" si="28"/>
        <v>24.5</v>
      </c>
      <c r="AG47" s="559"/>
      <c r="AH47" s="557">
        <f t="shared" si="29"/>
        <v>95.637142857142862</v>
      </c>
      <c r="AI47" s="557">
        <f t="shared" si="30"/>
        <v>4.8571428571428568</v>
      </c>
      <c r="AJ47" s="561">
        <f t="shared" si="31"/>
        <v>34</v>
      </c>
      <c r="AK47" s="561">
        <f t="shared" si="15"/>
        <v>33.754285714285714</v>
      </c>
      <c r="AL47" s="561">
        <f t="shared" si="16"/>
        <v>61.882857142857148</v>
      </c>
    </row>
    <row r="48" spans="1:38" ht="14.95" thickBot="1">
      <c r="A48" s="564">
        <v>44349</v>
      </c>
      <c r="B48" s="565" t="s">
        <v>68</v>
      </c>
      <c r="C48" s="565" t="s">
        <v>111</v>
      </c>
      <c r="D48" s="615" t="s">
        <v>241</v>
      </c>
      <c r="E48" s="622" t="s">
        <v>282</v>
      </c>
      <c r="F48" s="618">
        <v>233388</v>
      </c>
      <c r="G48" s="566">
        <v>233397</v>
      </c>
      <c r="H48" s="567">
        <f t="shared" si="17"/>
        <v>9</v>
      </c>
      <c r="I48" s="566">
        <v>233397</v>
      </c>
      <c r="J48" s="567">
        <f t="shared" si="18"/>
        <v>0</v>
      </c>
      <c r="K48" s="566">
        <v>233408</v>
      </c>
      <c r="L48" s="567">
        <f t="shared" si="19"/>
        <v>11</v>
      </c>
      <c r="M48" s="567">
        <f t="shared" si="20"/>
        <v>11</v>
      </c>
      <c r="N48" s="624">
        <v>233423</v>
      </c>
      <c r="O48" s="567">
        <f t="shared" si="21"/>
        <v>15</v>
      </c>
      <c r="P48" s="568">
        <f t="shared" si="22"/>
        <v>35</v>
      </c>
      <c r="Q48" s="567">
        <f t="shared" si="23"/>
        <v>11</v>
      </c>
      <c r="R48" s="569">
        <f t="shared" si="24"/>
        <v>24</v>
      </c>
      <c r="S48" s="591" t="s">
        <v>70</v>
      </c>
      <c r="T48" s="571" t="s">
        <v>51</v>
      </c>
      <c r="U48" s="571" t="s">
        <v>29</v>
      </c>
      <c r="V48" s="571">
        <v>2016</v>
      </c>
      <c r="W48" s="572" t="s">
        <v>30</v>
      </c>
      <c r="X48" s="566">
        <v>7</v>
      </c>
      <c r="Y48" s="573">
        <f t="shared" si="25"/>
        <v>5</v>
      </c>
      <c r="Z48" s="574">
        <v>19.690000000000001</v>
      </c>
      <c r="AA48" s="573">
        <f t="shared" si="26"/>
        <v>98.45</v>
      </c>
      <c r="AB48" s="603" t="s">
        <v>67</v>
      </c>
      <c r="AC48" s="609">
        <v>9.5</v>
      </c>
      <c r="AD48" s="610"/>
      <c r="AE48" s="583">
        <f t="shared" si="27"/>
        <v>-1.5</v>
      </c>
      <c r="AF48" s="583">
        <f t="shared" si="28"/>
        <v>25.5</v>
      </c>
      <c r="AG48" s="575"/>
      <c r="AH48" s="573">
        <f t="shared" si="29"/>
        <v>98.45</v>
      </c>
      <c r="AI48" s="573">
        <f t="shared" si="30"/>
        <v>5</v>
      </c>
      <c r="AJ48" s="576">
        <f t="shared" si="31"/>
        <v>35</v>
      </c>
      <c r="AK48" s="576">
        <f t="shared" si="15"/>
        <v>30.941428571428574</v>
      </c>
      <c r="AL48" s="576">
        <f t="shared" si="16"/>
        <v>67.508571428571429</v>
      </c>
    </row>
    <row r="49" spans="1:38">
      <c r="A49" s="562">
        <v>44348</v>
      </c>
      <c r="B49" s="170" t="s">
        <v>72</v>
      </c>
      <c r="C49" s="170" t="s">
        <v>109</v>
      </c>
      <c r="D49" s="614" t="s">
        <v>281</v>
      </c>
      <c r="E49" s="621" t="s">
        <v>283</v>
      </c>
      <c r="F49" s="617">
        <v>92256</v>
      </c>
      <c r="G49" s="539">
        <v>92270</v>
      </c>
      <c r="H49" s="541">
        <f t="shared" si="17"/>
        <v>14</v>
      </c>
      <c r="I49" s="539">
        <v>92270</v>
      </c>
      <c r="J49" s="541">
        <f t="shared" si="18"/>
        <v>0</v>
      </c>
      <c r="K49" s="539">
        <v>92299</v>
      </c>
      <c r="L49" s="541">
        <f t="shared" si="19"/>
        <v>29</v>
      </c>
      <c r="M49" s="541">
        <f t="shared" si="20"/>
        <v>29</v>
      </c>
      <c r="N49" s="539">
        <v>92315</v>
      </c>
      <c r="O49" s="541">
        <f t="shared" si="21"/>
        <v>16</v>
      </c>
      <c r="P49" s="542">
        <f t="shared" si="22"/>
        <v>59</v>
      </c>
      <c r="Q49" s="541">
        <f t="shared" si="23"/>
        <v>29</v>
      </c>
      <c r="R49" s="543">
        <f t="shared" si="24"/>
        <v>30</v>
      </c>
      <c r="S49" s="486" t="s">
        <v>75</v>
      </c>
      <c r="T49" s="172" t="s">
        <v>76</v>
      </c>
      <c r="U49" s="172" t="s">
        <v>29</v>
      </c>
      <c r="V49" s="172">
        <v>2009</v>
      </c>
      <c r="W49" s="173" t="s">
        <v>30</v>
      </c>
      <c r="X49" s="539">
        <v>10</v>
      </c>
      <c r="Y49" s="544">
        <f t="shared" si="25"/>
        <v>5.9</v>
      </c>
      <c r="Z49" s="166">
        <v>19.45</v>
      </c>
      <c r="AA49" s="544">
        <f t="shared" si="26"/>
        <v>114.75500000000001</v>
      </c>
      <c r="AB49" s="602" t="s">
        <v>77</v>
      </c>
      <c r="AC49" s="608">
        <v>6.6</v>
      </c>
      <c r="AD49" s="600"/>
      <c r="AE49" s="501">
        <f t="shared" si="27"/>
        <v>-22.4</v>
      </c>
      <c r="AF49" s="501">
        <f t="shared" si="28"/>
        <v>52.4</v>
      </c>
      <c r="AG49" s="176"/>
      <c r="AH49" s="544">
        <f t="shared" si="29"/>
        <v>114.75500000000001</v>
      </c>
      <c r="AI49" s="544">
        <f t="shared" si="30"/>
        <v>5.9</v>
      </c>
      <c r="AJ49" s="563">
        <f t="shared" si="31"/>
        <v>59</v>
      </c>
      <c r="AK49" s="563">
        <f t="shared" si="15"/>
        <v>56.404999999999994</v>
      </c>
      <c r="AL49" s="563">
        <f t="shared" si="16"/>
        <v>58.349999999999994</v>
      </c>
    </row>
    <row r="50" spans="1:38">
      <c r="A50" s="562">
        <v>44348</v>
      </c>
      <c r="B50" s="170" t="s">
        <v>72</v>
      </c>
      <c r="C50" s="170" t="s">
        <v>109</v>
      </c>
      <c r="D50" s="614" t="s">
        <v>148</v>
      </c>
      <c r="E50" s="621" t="s">
        <v>283</v>
      </c>
      <c r="F50" s="617">
        <v>92315</v>
      </c>
      <c r="G50" s="539">
        <v>92334</v>
      </c>
      <c r="H50" s="541">
        <f t="shared" si="17"/>
        <v>19</v>
      </c>
      <c r="I50" s="539">
        <v>92334</v>
      </c>
      <c r="J50" s="541">
        <f t="shared" si="18"/>
        <v>0</v>
      </c>
      <c r="K50" s="539">
        <v>92357</v>
      </c>
      <c r="L50" s="541">
        <f t="shared" si="19"/>
        <v>23</v>
      </c>
      <c r="M50" s="541">
        <f t="shared" si="20"/>
        <v>23</v>
      </c>
      <c r="N50" s="539">
        <v>92386</v>
      </c>
      <c r="O50" s="541">
        <f t="shared" si="21"/>
        <v>29</v>
      </c>
      <c r="P50" s="542">
        <f t="shared" si="22"/>
        <v>71</v>
      </c>
      <c r="Q50" s="541">
        <f t="shared" si="23"/>
        <v>23</v>
      </c>
      <c r="R50" s="543">
        <f t="shared" si="24"/>
        <v>48</v>
      </c>
      <c r="S50" s="486" t="s">
        <v>75</v>
      </c>
      <c r="T50" s="172" t="s">
        <v>76</v>
      </c>
      <c r="U50" s="172" t="s">
        <v>29</v>
      </c>
      <c r="V50" s="172">
        <v>2009</v>
      </c>
      <c r="W50" s="173" t="s">
        <v>30</v>
      </c>
      <c r="X50" s="539">
        <v>10</v>
      </c>
      <c r="Y50" s="544">
        <f t="shared" si="25"/>
        <v>7.1</v>
      </c>
      <c r="Z50" s="166">
        <v>19.45</v>
      </c>
      <c r="AA50" s="544">
        <f t="shared" si="26"/>
        <v>138.095</v>
      </c>
      <c r="AB50" s="602" t="s">
        <v>77</v>
      </c>
      <c r="AC50" s="608">
        <v>24.3</v>
      </c>
      <c r="AD50" s="600"/>
      <c r="AE50" s="501">
        <f t="shared" si="27"/>
        <v>1.3000000000000007</v>
      </c>
      <c r="AF50" s="501">
        <f t="shared" si="28"/>
        <v>46.7</v>
      </c>
      <c r="AG50" s="176"/>
      <c r="AH50" s="544">
        <f t="shared" si="29"/>
        <v>138.095</v>
      </c>
      <c r="AI50" s="544">
        <f t="shared" si="30"/>
        <v>7.1</v>
      </c>
      <c r="AJ50" s="563">
        <f t="shared" si="31"/>
        <v>71</v>
      </c>
      <c r="AK50" s="563">
        <f t="shared" si="15"/>
        <v>44.734999999999992</v>
      </c>
      <c r="AL50" s="563">
        <f t="shared" si="16"/>
        <v>93.36</v>
      </c>
    </row>
    <row r="51" spans="1:38">
      <c r="A51" s="562">
        <v>44349</v>
      </c>
      <c r="B51" s="170" t="s">
        <v>72</v>
      </c>
      <c r="C51" s="170" t="s">
        <v>109</v>
      </c>
      <c r="D51" s="614" t="s">
        <v>281</v>
      </c>
      <c r="E51" s="623" t="s">
        <v>282</v>
      </c>
      <c r="F51" s="617">
        <v>92386</v>
      </c>
      <c r="G51" s="539">
        <v>92421</v>
      </c>
      <c r="H51" s="541">
        <f t="shared" si="17"/>
        <v>35</v>
      </c>
      <c r="I51" s="539">
        <v>92421</v>
      </c>
      <c r="J51" s="541">
        <f t="shared" si="18"/>
        <v>0</v>
      </c>
      <c r="K51" s="539">
        <v>92437</v>
      </c>
      <c r="L51" s="541">
        <f t="shared" si="19"/>
        <v>16</v>
      </c>
      <c r="M51" s="541">
        <f t="shared" si="20"/>
        <v>16</v>
      </c>
      <c r="N51" s="539">
        <v>92437</v>
      </c>
      <c r="O51" s="541">
        <f t="shared" si="21"/>
        <v>0</v>
      </c>
      <c r="P51" s="542">
        <f t="shared" si="22"/>
        <v>51</v>
      </c>
      <c r="Q51" s="541">
        <f t="shared" si="23"/>
        <v>16</v>
      </c>
      <c r="R51" s="543">
        <f t="shared" si="24"/>
        <v>35</v>
      </c>
      <c r="S51" s="486" t="s">
        <v>75</v>
      </c>
      <c r="T51" s="172" t="s">
        <v>76</v>
      </c>
      <c r="U51" s="172" t="s">
        <v>29</v>
      </c>
      <c r="V51" s="172">
        <v>2009</v>
      </c>
      <c r="W51" s="173" t="s">
        <v>30</v>
      </c>
      <c r="X51" s="539">
        <v>10</v>
      </c>
      <c r="Y51" s="544">
        <f t="shared" si="25"/>
        <v>5.0999999999999996</v>
      </c>
      <c r="Z51" s="166">
        <v>19.45</v>
      </c>
      <c r="AA51" s="544">
        <f t="shared" si="26"/>
        <v>99.194999999999993</v>
      </c>
      <c r="AB51" s="602" t="s">
        <v>77</v>
      </c>
      <c r="AC51" s="608">
        <v>6.6</v>
      </c>
      <c r="AD51" s="600"/>
      <c r="AE51" s="501">
        <f t="shared" si="27"/>
        <v>-9.4</v>
      </c>
      <c r="AF51" s="501">
        <f t="shared" si="28"/>
        <v>44.4</v>
      </c>
      <c r="AG51" s="176"/>
      <c r="AH51" s="544">
        <f t="shared" si="29"/>
        <v>99.194999999999993</v>
      </c>
      <c r="AI51" s="544">
        <f t="shared" si="30"/>
        <v>5.0999999999999996</v>
      </c>
      <c r="AJ51" s="563">
        <f t="shared" si="31"/>
        <v>51</v>
      </c>
      <c r="AK51" s="563">
        <f t="shared" si="15"/>
        <v>31.12</v>
      </c>
      <c r="AL51" s="563">
        <f t="shared" si="16"/>
        <v>68.075000000000003</v>
      </c>
    </row>
    <row r="52" spans="1:38" ht="14.95" thickBot="1">
      <c r="A52" s="564">
        <v>44349</v>
      </c>
      <c r="B52" s="565" t="s">
        <v>72</v>
      </c>
      <c r="C52" s="565" t="s">
        <v>109</v>
      </c>
      <c r="D52" s="615" t="s">
        <v>148</v>
      </c>
      <c r="E52" s="622" t="s">
        <v>282</v>
      </c>
      <c r="F52" s="618">
        <v>92437</v>
      </c>
      <c r="G52" s="566">
        <v>92437</v>
      </c>
      <c r="H52" s="567">
        <f t="shared" si="17"/>
        <v>0</v>
      </c>
      <c r="I52" s="566">
        <v>92437</v>
      </c>
      <c r="J52" s="567">
        <f t="shared" si="18"/>
        <v>0</v>
      </c>
      <c r="K52" s="566">
        <v>92460</v>
      </c>
      <c r="L52" s="567">
        <f t="shared" si="19"/>
        <v>23</v>
      </c>
      <c r="M52" s="567">
        <f t="shared" si="20"/>
        <v>23</v>
      </c>
      <c r="N52" s="624">
        <v>92481</v>
      </c>
      <c r="O52" s="567">
        <f t="shared" si="21"/>
        <v>21</v>
      </c>
      <c r="P52" s="568">
        <f t="shared" si="22"/>
        <v>44</v>
      </c>
      <c r="Q52" s="567">
        <f t="shared" si="23"/>
        <v>23</v>
      </c>
      <c r="R52" s="569">
        <f t="shared" si="24"/>
        <v>21</v>
      </c>
      <c r="S52" s="592" t="s">
        <v>75</v>
      </c>
      <c r="T52" s="571" t="s">
        <v>76</v>
      </c>
      <c r="U52" s="571" t="s">
        <v>29</v>
      </c>
      <c r="V52" s="571">
        <v>2009</v>
      </c>
      <c r="W52" s="572" t="s">
        <v>30</v>
      </c>
      <c r="X52" s="566">
        <v>10</v>
      </c>
      <c r="Y52" s="573">
        <f t="shared" si="25"/>
        <v>4.4000000000000004</v>
      </c>
      <c r="Z52" s="574">
        <v>19.45</v>
      </c>
      <c r="AA52" s="573">
        <f t="shared" si="26"/>
        <v>85.58</v>
      </c>
      <c r="AB52" s="603" t="s">
        <v>77</v>
      </c>
      <c r="AC52" s="608">
        <v>24.3</v>
      </c>
      <c r="AD52" s="610"/>
      <c r="AE52" s="583">
        <f t="shared" si="27"/>
        <v>1.3000000000000007</v>
      </c>
      <c r="AF52" s="583">
        <f t="shared" si="28"/>
        <v>19.7</v>
      </c>
      <c r="AG52" s="575"/>
      <c r="AH52" s="573">
        <f t="shared" ref="AH52:AH97" si="32">AA52</f>
        <v>85.58</v>
      </c>
      <c r="AI52" s="573">
        <f t="shared" ref="AI52:AI97" si="33">Y52</f>
        <v>4.4000000000000004</v>
      </c>
      <c r="AJ52" s="576">
        <f t="shared" ref="AJ52:AJ97" si="34">P52</f>
        <v>44</v>
      </c>
      <c r="AK52" s="576">
        <f t="shared" si="15"/>
        <v>44.734999999999992</v>
      </c>
      <c r="AL52" s="576">
        <f t="shared" si="16"/>
        <v>40.844999999999999</v>
      </c>
    </row>
    <row r="53" spans="1:38" ht="26.5" thickBot="1">
      <c r="A53" s="661">
        <v>44350</v>
      </c>
      <c r="B53" s="545" t="s">
        <v>35</v>
      </c>
      <c r="C53" s="545" t="s">
        <v>111</v>
      </c>
      <c r="D53" s="662" t="s">
        <v>243</v>
      </c>
      <c r="E53" s="672" t="s">
        <v>282</v>
      </c>
      <c r="F53" s="663">
        <v>58305</v>
      </c>
      <c r="G53" s="664">
        <v>58316</v>
      </c>
      <c r="H53" s="665">
        <f t="shared" si="17"/>
        <v>11</v>
      </c>
      <c r="I53" s="664">
        <v>58316</v>
      </c>
      <c r="J53" s="665">
        <f t="shared" si="18"/>
        <v>0</v>
      </c>
      <c r="K53" s="664">
        <v>58318</v>
      </c>
      <c r="L53" s="665">
        <f t="shared" si="19"/>
        <v>2</v>
      </c>
      <c r="M53" s="665">
        <f t="shared" si="20"/>
        <v>2</v>
      </c>
      <c r="N53" s="678">
        <v>58329</v>
      </c>
      <c r="O53" s="665">
        <f t="shared" si="21"/>
        <v>11</v>
      </c>
      <c r="P53" s="666">
        <f>N53-F53</f>
        <v>24</v>
      </c>
      <c r="Q53" s="665">
        <f t="shared" si="23"/>
        <v>2</v>
      </c>
      <c r="R53" s="667">
        <f t="shared" si="24"/>
        <v>22</v>
      </c>
      <c r="S53" s="679" t="s">
        <v>37</v>
      </c>
      <c r="T53" s="540" t="s">
        <v>38</v>
      </c>
      <c r="U53" s="540" t="s">
        <v>29</v>
      </c>
      <c r="V53" s="540">
        <v>2017</v>
      </c>
      <c r="W53" s="546" t="s">
        <v>30</v>
      </c>
      <c r="X53" s="664">
        <v>12</v>
      </c>
      <c r="Y53" s="668">
        <f t="shared" si="25"/>
        <v>2</v>
      </c>
      <c r="Z53" s="547">
        <v>19.489999999999998</v>
      </c>
      <c r="AA53" s="668">
        <f t="shared" si="26"/>
        <v>38.979999999999997</v>
      </c>
      <c r="AB53" s="674" t="s">
        <v>39</v>
      </c>
      <c r="AC53" s="669">
        <v>2.5</v>
      </c>
      <c r="AD53" s="669">
        <v>9.5</v>
      </c>
      <c r="AE53" s="669">
        <v>8.9</v>
      </c>
      <c r="AF53" s="670">
        <f>AC53-Q53</f>
        <v>0.5</v>
      </c>
      <c r="AG53" s="670">
        <f>AE53+AD53-R53</f>
        <v>-3.6000000000000014</v>
      </c>
      <c r="AH53" s="668">
        <f t="shared" si="32"/>
        <v>38.979999999999997</v>
      </c>
      <c r="AI53" s="668">
        <f t="shared" si="33"/>
        <v>2</v>
      </c>
      <c r="AJ53" s="671">
        <f t="shared" si="34"/>
        <v>24</v>
      </c>
      <c r="AK53" s="671">
        <f t="shared" si="15"/>
        <v>3.2483333333333331</v>
      </c>
      <c r="AL53" s="671">
        <f t="shared" si="16"/>
        <v>35.731666666666662</v>
      </c>
    </row>
    <row r="54" spans="1:38">
      <c r="A54" s="548">
        <v>44349</v>
      </c>
      <c r="B54" s="549" t="s">
        <v>42</v>
      </c>
      <c r="C54" s="549" t="s">
        <v>109</v>
      </c>
      <c r="D54" s="599" t="s">
        <v>150</v>
      </c>
      <c r="E54" s="676" t="s">
        <v>283</v>
      </c>
      <c r="F54" s="633">
        <v>44036</v>
      </c>
      <c r="G54" s="550">
        <v>44057</v>
      </c>
      <c r="H54" s="551">
        <f>G54-F54</f>
        <v>21</v>
      </c>
      <c r="I54" s="550">
        <v>44057</v>
      </c>
      <c r="J54" s="551">
        <f t="shared" si="18"/>
        <v>0</v>
      </c>
      <c r="K54" s="550">
        <v>44071</v>
      </c>
      <c r="L54" s="551">
        <f t="shared" si="19"/>
        <v>14</v>
      </c>
      <c r="M54" s="551">
        <f t="shared" si="20"/>
        <v>14</v>
      </c>
      <c r="N54" s="550">
        <v>44090</v>
      </c>
      <c r="O54" s="551">
        <f t="shared" si="21"/>
        <v>19</v>
      </c>
      <c r="P54" s="552">
        <f t="shared" ref="P54:P72" si="35">N54-F54</f>
        <v>54</v>
      </c>
      <c r="Q54" s="551">
        <f t="shared" si="23"/>
        <v>14</v>
      </c>
      <c r="R54" s="553">
        <f t="shared" si="24"/>
        <v>40</v>
      </c>
      <c r="S54" s="577" t="s">
        <v>44</v>
      </c>
      <c r="T54" s="555" t="s">
        <v>45</v>
      </c>
      <c r="U54" s="555" t="s">
        <v>29</v>
      </c>
      <c r="V54" s="555">
        <v>2018</v>
      </c>
      <c r="W54" s="556" t="s">
        <v>30</v>
      </c>
      <c r="X54" s="550">
        <v>15</v>
      </c>
      <c r="Y54" s="557">
        <f t="shared" si="25"/>
        <v>3.6</v>
      </c>
      <c r="Z54" s="558">
        <v>19.45</v>
      </c>
      <c r="AA54" s="557">
        <f t="shared" si="26"/>
        <v>70.02</v>
      </c>
      <c r="AB54" s="631" t="s">
        <v>46</v>
      </c>
      <c r="AC54" s="611">
        <v>14.2</v>
      </c>
      <c r="AD54" s="611">
        <v>19.8</v>
      </c>
      <c r="AE54" s="611">
        <v>14.3</v>
      </c>
      <c r="AF54" s="560">
        <f>AC54-Q54</f>
        <v>0.19999999999999929</v>
      </c>
      <c r="AG54" s="560">
        <f>R54-AF54</f>
        <v>39.799999999999997</v>
      </c>
      <c r="AH54" s="557">
        <f t="shared" si="32"/>
        <v>70.02</v>
      </c>
      <c r="AI54" s="557">
        <f t="shared" si="33"/>
        <v>3.6</v>
      </c>
      <c r="AJ54" s="561">
        <f t="shared" si="34"/>
        <v>54</v>
      </c>
      <c r="AK54" s="561">
        <f t="shared" si="15"/>
        <v>18.153333333333332</v>
      </c>
      <c r="AL54" s="561">
        <f t="shared" si="16"/>
        <v>51.86666666666666</v>
      </c>
    </row>
    <row r="55" spans="1:38" ht="14.95" thickBot="1">
      <c r="A55" s="564">
        <v>44350</v>
      </c>
      <c r="B55" s="565" t="s">
        <v>42</v>
      </c>
      <c r="C55" s="565" t="s">
        <v>109</v>
      </c>
      <c r="D55" s="653" t="s">
        <v>150</v>
      </c>
      <c r="E55" s="677" t="s">
        <v>282</v>
      </c>
      <c r="F55" s="566">
        <v>44090</v>
      </c>
      <c r="G55" s="566">
        <v>44104</v>
      </c>
      <c r="H55" s="567">
        <f t="shared" si="17"/>
        <v>14</v>
      </c>
      <c r="I55" s="566">
        <v>44104</v>
      </c>
      <c r="J55" s="567">
        <f t="shared" si="18"/>
        <v>0</v>
      </c>
      <c r="K55" s="566">
        <v>44118</v>
      </c>
      <c r="L55" s="567">
        <f t="shared" si="19"/>
        <v>14</v>
      </c>
      <c r="M55" s="567">
        <f t="shared" si="20"/>
        <v>14</v>
      </c>
      <c r="N55" s="624">
        <v>44138</v>
      </c>
      <c r="O55" s="567">
        <f t="shared" si="21"/>
        <v>20</v>
      </c>
      <c r="P55" s="568">
        <f t="shared" si="35"/>
        <v>48</v>
      </c>
      <c r="Q55" s="567">
        <f t="shared" si="23"/>
        <v>14</v>
      </c>
      <c r="R55" s="569">
        <f t="shared" si="24"/>
        <v>34</v>
      </c>
      <c r="S55" s="578" t="s">
        <v>44</v>
      </c>
      <c r="T55" s="571" t="s">
        <v>45</v>
      </c>
      <c r="U55" s="571" t="s">
        <v>29</v>
      </c>
      <c r="V55" s="571">
        <v>2018</v>
      </c>
      <c r="W55" s="572" t="s">
        <v>30</v>
      </c>
      <c r="X55" s="566">
        <v>15</v>
      </c>
      <c r="Y55" s="573">
        <f t="shared" si="25"/>
        <v>3.2</v>
      </c>
      <c r="Z55" s="574">
        <v>19.45</v>
      </c>
      <c r="AA55" s="573">
        <f t="shared" si="26"/>
        <v>62.24</v>
      </c>
      <c r="AB55" s="632" t="s">
        <v>46</v>
      </c>
      <c r="AC55" s="609">
        <v>14.2</v>
      </c>
      <c r="AD55" s="609">
        <v>14.3</v>
      </c>
      <c r="AE55" s="609">
        <v>19.8</v>
      </c>
      <c r="AF55" s="583">
        <f>AC55-Q55</f>
        <v>0.19999999999999929</v>
      </c>
      <c r="AG55" s="583">
        <f t="shared" ref="AG55:AG72" si="36">R55-AF55</f>
        <v>33.799999999999997</v>
      </c>
      <c r="AH55" s="573">
        <f t="shared" si="32"/>
        <v>62.24</v>
      </c>
      <c r="AI55" s="573">
        <f t="shared" si="33"/>
        <v>3.2</v>
      </c>
      <c r="AJ55" s="576">
        <f t="shared" si="34"/>
        <v>48</v>
      </c>
      <c r="AK55" s="576">
        <f t="shared" si="15"/>
        <v>18.153333333333332</v>
      </c>
      <c r="AL55" s="576">
        <f t="shared" si="16"/>
        <v>44.086666666666666</v>
      </c>
    </row>
    <row r="56" spans="1:38" ht="17.7">
      <c r="A56" s="634">
        <v>44349</v>
      </c>
      <c r="B56" s="635" t="s">
        <v>48</v>
      </c>
      <c r="C56" s="635" t="s">
        <v>111</v>
      </c>
      <c r="D56" s="636" t="s">
        <v>240</v>
      </c>
      <c r="E56" s="637" t="s">
        <v>283</v>
      </c>
      <c r="F56" s="638">
        <v>61145</v>
      </c>
      <c r="G56" s="639">
        <v>61151</v>
      </c>
      <c r="H56" s="640">
        <f t="shared" si="17"/>
        <v>6</v>
      </c>
      <c r="I56" s="639">
        <v>61151</v>
      </c>
      <c r="J56" s="640">
        <f t="shared" si="18"/>
        <v>0</v>
      </c>
      <c r="K56" s="639">
        <v>61166</v>
      </c>
      <c r="L56" s="640">
        <f t="shared" si="19"/>
        <v>15</v>
      </c>
      <c r="M56" s="640">
        <f t="shared" si="20"/>
        <v>15</v>
      </c>
      <c r="N56" s="639">
        <v>61169</v>
      </c>
      <c r="O56" s="640">
        <f t="shared" si="21"/>
        <v>3</v>
      </c>
      <c r="P56" s="641">
        <f t="shared" si="35"/>
        <v>24</v>
      </c>
      <c r="Q56" s="640">
        <f t="shared" si="23"/>
        <v>15</v>
      </c>
      <c r="R56" s="642">
        <f t="shared" si="24"/>
        <v>9</v>
      </c>
      <c r="S56" s="643" t="s">
        <v>50</v>
      </c>
      <c r="T56" s="644" t="s">
        <v>51</v>
      </c>
      <c r="U56" s="644" t="s">
        <v>29</v>
      </c>
      <c r="V56" s="644">
        <v>2018</v>
      </c>
      <c r="W56" s="645" t="s">
        <v>30</v>
      </c>
      <c r="X56" s="639">
        <v>8</v>
      </c>
      <c r="Y56" s="646">
        <f t="shared" si="25"/>
        <v>3</v>
      </c>
      <c r="Z56" s="647">
        <v>21.89</v>
      </c>
      <c r="AA56" s="646">
        <f t="shared" si="26"/>
        <v>65.67</v>
      </c>
      <c r="AB56" s="648" t="s">
        <v>52</v>
      </c>
      <c r="AC56" s="649">
        <v>24.7</v>
      </c>
      <c r="AD56" s="649">
        <v>15.1</v>
      </c>
      <c r="AE56" s="649">
        <v>3</v>
      </c>
      <c r="AF56" s="650">
        <f>AC56-Q56</f>
        <v>9.6999999999999993</v>
      </c>
      <c r="AG56" s="650">
        <f t="shared" si="36"/>
        <v>-0.69999999999999929</v>
      </c>
      <c r="AH56" s="646">
        <f t="shared" si="32"/>
        <v>65.67</v>
      </c>
      <c r="AI56" s="646">
        <f t="shared" si="33"/>
        <v>3</v>
      </c>
      <c r="AJ56" s="651">
        <f t="shared" si="34"/>
        <v>24</v>
      </c>
      <c r="AK56" s="651">
        <f t="shared" si="15"/>
        <v>41.043750000000003</v>
      </c>
      <c r="AL56" s="651">
        <f t="shared" si="16"/>
        <v>24.626249999999999</v>
      </c>
    </row>
    <row r="57" spans="1:38" ht="18.350000000000001" thickBot="1">
      <c r="A57" s="564">
        <v>44350</v>
      </c>
      <c r="B57" s="565" t="s">
        <v>48</v>
      </c>
      <c r="C57" s="565" t="s">
        <v>111</v>
      </c>
      <c r="D57" s="615" t="s">
        <v>240</v>
      </c>
      <c r="E57" s="622" t="s">
        <v>282</v>
      </c>
      <c r="F57" s="618">
        <v>61169</v>
      </c>
      <c r="G57" s="566">
        <v>61172</v>
      </c>
      <c r="H57" s="567">
        <f t="shared" si="17"/>
        <v>3</v>
      </c>
      <c r="I57" s="566">
        <v>61172</v>
      </c>
      <c r="J57" s="567">
        <f t="shared" si="18"/>
        <v>0</v>
      </c>
      <c r="K57" s="566">
        <v>61193</v>
      </c>
      <c r="L57" s="567">
        <f t="shared" si="19"/>
        <v>21</v>
      </c>
      <c r="M57" s="567">
        <f t="shared" si="20"/>
        <v>21</v>
      </c>
      <c r="N57" s="624">
        <v>61200</v>
      </c>
      <c r="O57" s="567">
        <f t="shared" si="21"/>
        <v>7</v>
      </c>
      <c r="P57" s="568">
        <f t="shared" si="35"/>
        <v>31</v>
      </c>
      <c r="Q57" s="567">
        <f t="shared" si="23"/>
        <v>21</v>
      </c>
      <c r="R57" s="569">
        <f t="shared" si="24"/>
        <v>10</v>
      </c>
      <c r="S57" s="580" t="s">
        <v>50</v>
      </c>
      <c r="T57" s="571" t="s">
        <v>51</v>
      </c>
      <c r="U57" s="571" t="s">
        <v>29</v>
      </c>
      <c r="V57" s="571">
        <v>2018</v>
      </c>
      <c r="W57" s="572" t="s">
        <v>30</v>
      </c>
      <c r="X57" s="566">
        <v>8</v>
      </c>
      <c r="Y57" s="573">
        <f t="shared" si="25"/>
        <v>3.875</v>
      </c>
      <c r="Z57" s="574">
        <v>21.89</v>
      </c>
      <c r="AA57" s="573">
        <f t="shared" si="26"/>
        <v>84.823750000000004</v>
      </c>
      <c r="AB57" s="632" t="s">
        <v>52</v>
      </c>
      <c r="AC57" s="609">
        <v>24.7</v>
      </c>
      <c r="AD57" s="609">
        <v>3</v>
      </c>
      <c r="AE57" s="609">
        <v>15.1</v>
      </c>
      <c r="AF57" s="583">
        <f>AC57-Q57</f>
        <v>3.6999999999999993</v>
      </c>
      <c r="AG57" s="583">
        <f t="shared" si="36"/>
        <v>6.3000000000000007</v>
      </c>
      <c r="AH57" s="573">
        <f t="shared" si="32"/>
        <v>84.823750000000004</v>
      </c>
      <c r="AI57" s="573">
        <f t="shared" si="33"/>
        <v>3.875</v>
      </c>
      <c r="AJ57" s="576">
        <f t="shared" si="34"/>
        <v>31</v>
      </c>
      <c r="AK57" s="576">
        <f t="shared" si="15"/>
        <v>57.46125</v>
      </c>
      <c r="AL57" s="576">
        <f t="shared" si="16"/>
        <v>27.362500000000001</v>
      </c>
    </row>
    <row r="58" spans="1:38">
      <c r="A58" s="548">
        <v>44349</v>
      </c>
      <c r="B58" s="549" t="s">
        <v>55</v>
      </c>
      <c r="C58" s="549" t="s">
        <v>111</v>
      </c>
      <c r="D58" s="616" t="s">
        <v>176</v>
      </c>
      <c r="E58" s="620" t="s">
        <v>283</v>
      </c>
      <c r="F58" s="619">
        <v>112790</v>
      </c>
      <c r="G58" s="550">
        <v>112806</v>
      </c>
      <c r="H58" s="551">
        <f t="shared" si="17"/>
        <v>16</v>
      </c>
      <c r="I58" s="550">
        <v>112806</v>
      </c>
      <c r="J58" s="551">
        <f t="shared" si="18"/>
        <v>0</v>
      </c>
      <c r="K58" s="550">
        <v>112820</v>
      </c>
      <c r="L58" s="551">
        <f t="shared" si="19"/>
        <v>14</v>
      </c>
      <c r="M58" s="551">
        <f t="shared" si="20"/>
        <v>14</v>
      </c>
      <c r="N58" s="550">
        <v>112824</v>
      </c>
      <c r="O58" s="551">
        <f t="shared" si="21"/>
        <v>4</v>
      </c>
      <c r="P58" s="552">
        <f t="shared" si="35"/>
        <v>34</v>
      </c>
      <c r="Q58" s="551">
        <f t="shared" si="23"/>
        <v>14</v>
      </c>
      <c r="R58" s="553">
        <f t="shared" si="24"/>
        <v>20</v>
      </c>
      <c r="S58" s="581" t="s">
        <v>57</v>
      </c>
      <c r="T58" s="555" t="s">
        <v>51</v>
      </c>
      <c r="U58" s="555" t="s">
        <v>29</v>
      </c>
      <c r="V58" s="555">
        <v>2014</v>
      </c>
      <c r="W58" s="556" t="s">
        <v>30</v>
      </c>
      <c r="X58" s="550">
        <v>7</v>
      </c>
      <c r="Y58" s="557">
        <f t="shared" si="25"/>
        <v>4.8571428571428568</v>
      </c>
      <c r="Z58" s="558">
        <v>21.69</v>
      </c>
      <c r="AA58" s="557">
        <f t="shared" si="26"/>
        <v>105.35142857142857</v>
      </c>
      <c r="AB58" s="631" t="s">
        <v>58</v>
      </c>
      <c r="AC58" s="611">
        <v>18.399999999999999</v>
      </c>
      <c r="AD58" s="628"/>
      <c r="AE58" s="628"/>
      <c r="AF58" s="560">
        <f t="shared" ref="AF58:AF72" si="37">AC58-Q58</f>
        <v>4.3999999999999986</v>
      </c>
      <c r="AG58" s="560">
        <f t="shared" si="36"/>
        <v>15.600000000000001</v>
      </c>
      <c r="AH58" s="557">
        <f t="shared" si="32"/>
        <v>105.35142857142857</v>
      </c>
      <c r="AI58" s="557">
        <f t="shared" si="33"/>
        <v>4.8571428571428568</v>
      </c>
      <c r="AJ58" s="561">
        <f t="shared" si="34"/>
        <v>34</v>
      </c>
      <c r="AK58" s="561">
        <f t="shared" si="15"/>
        <v>43.38</v>
      </c>
      <c r="AL58" s="561">
        <f t="shared" si="16"/>
        <v>61.971428571428575</v>
      </c>
    </row>
    <row r="59" spans="1:38" ht="14.95" thickBot="1">
      <c r="A59" s="564">
        <v>44350</v>
      </c>
      <c r="B59" s="565" t="s">
        <v>55</v>
      </c>
      <c r="C59" s="565" t="s">
        <v>111</v>
      </c>
      <c r="D59" s="615" t="s">
        <v>176</v>
      </c>
      <c r="E59" s="622" t="s">
        <v>282</v>
      </c>
      <c r="F59" s="618">
        <v>112824</v>
      </c>
      <c r="G59" s="566">
        <v>112827</v>
      </c>
      <c r="H59" s="567">
        <f t="shared" si="17"/>
        <v>3</v>
      </c>
      <c r="I59" s="566">
        <v>112827</v>
      </c>
      <c r="J59" s="567">
        <f t="shared" si="18"/>
        <v>0</v>
      </c>
      <c r="K59" s="566">
        <v>112841</v>
      </c>
      <c r="L59" s="567">
        <f t="shared" si="19"/>
        <v>14</v>
      </c>
      <c r="M59" s="567">
        <f t="shared" si="20"/>
        <v>14</v>
      </c>
      <c r="N59" s="624">
        <v>112859</v>
      </c>
      <c r="O59" s="567">
        <f t="shared" si="21"/>
        <v>18</v>
      </c>
      <c r="P59" s="568">
        <f t="shared" si="35"/>
        <v>35</v>
      </c>
      <c r="Q59" s="567">
        <f t="shared" si="23"/>
        <v>14</v>
      </c>
      <c r="R59" s="569">
        <f t="shared" si="24"/>
        <v>21</v>
      </c>
      <c r="S59" s="582" t="s">
        <v>57</v>
      </c>
      <c r="T59" s="571" t="s">
        <v>51</v>
      </c>
      <c r="U59" s="571" t="s">
        <v>29</v>
      </c>
      <c r="V59" s="571">
        <v>2014</v>
      </c>
      <c r="W59" s="572" t="s">
        <v>30</v>
      </c>
      <c r="X59" s="566">
        <v>7</v>
      </c>
      <c r="Y59" s="573">
        <f t="shared" si="25"/>
        <v>5</v>
      </c>
      <c r="Z59" s="574">
        <v>21.69</v>
      </c>
      <c r="AA59" s="573">
        <f t="shared" si="26"/>
        <v>108.45</v>
      </c>
      <c r="AB59" s="632" t="s">
        <v>58</v>
      </c>
      <c r="AC59" s="609">
        <v>18.399999999999999</v>
      </c>
      <c r="AD59" s="629"/>
      <c r="AE59" s="629"/>
      <c r="AF59" s="583">
        <f t="shared" si="37"/>
        <v>4.3999999999999986</v>
      </c>
      <c r="AG59" s="583">
        <f t="shared" si="36"/>
        <v>16.600000000000001</v>
      </c>
      <c r="AH59" s="573">
        <f t="shared" si="32"/>
        <v>108.45</v>
      </c>
      <c r="AI59" s="573">
        <f t="shared" si="33"/>
        <v>5</v>
      </c>
      <c r="AJ59" s="576">
        <f t="shared" si="34"/>
        <v>35</v>
      </c>
      <c r="AK59" s="576">
        <f t="shared" si="15"/>
        <v>43.38</v>
      </c>
      <c r="AL59" s="576">
        <f t="shared" si="16"/>
        <v>65.070000000000007</v>
      </c>
    </row>
    <row r="60" spans="1:38">
      <c r="A60" s="548">
        <v>44349</v>
      </c>
      <c r="B60" s="549" t="s">
        <v>60</v>
      </c>
      <c r="C60" s="549" t="s">
        <v>111</v>
      </c>
      <c r="D60" s="616" t="s">
        <v>242</v>
      </c>
      <c r="E60" s="620" t="s">
        <v>283</v>
      </c>
      <c r="F60" s="626">
        <v>176229</v>
      </c>
      <c r="G60" s="550">
        <v>176237</v>
      </c>
      <c r="H60" s="551">
        <f t="shared" si="17"/>
        <v>8</v>
      </c>
      <c r="I60" s="550">
        <v>176237</v>
      </c>
      <c r="J60" s="551">
        <f t="shared" si="18"/>
        <v>0</v>
      </c>
      <c r="K60" s="550">
        <v>176246</v>
      </c>
      <c r="L60" s="551">
        <f t="shared" si="19"/>
        <v>9</v>
      </c>
      <c r="M60" s="551">
        <f t="shared" si="20"/>
        <v>9</v>
      </c>
      <c r="N60" s="550">
        <v>176254</v>
      </c>
      <c r="O60" s="551">
        <f t="shared" si="21"/>
        <v>8</v>
      </c>
      <c r="P60" s="552">
        <f t="shared" si="35"/>
        <v>25</v>
      </c>
      <c r="Q60" s="551">
        <f t="shared" si="23"/>
        <v>9</v>
      </c>
      <c r="R60" s="553">
        <f t="shared" si="24"/>
        <v>16</v>
      </c>
      <c r="S60" s="584" t="s">
        <v>62</v>
      </c>
      <c r="T60" s="555" t="s">
        <v>51</v>
      </c>
      <c r="U60" s="555" t="s">
        <v>29</v>
      </c>
      <c r="V60" s="555">
        <v>2017</v>
      </c>
      <c r="W60" s="556" t="s">
        <v>30</v>
      </c>
      <c r="X60" s="550">
        <v>7</v>
      </c>
      <c r="Y60" s="557">
        <f t="shared" si="25"/>
        <v>3.5714285714285716</v>
      </c>
      <c r="Z60" s="558">
        <v>21.79</v>
      </c>
      <c r="AA60" s="557">
        <f t="shared" si="26"/>
        <v>77.821428571428569</v>
      </c>
      <c r="AB60" s="631" t="s">
        <v>63</v>
      </c>
      <c r="AC60" s="611">
        <v>14.8</v>
      </c>
      <c r="AD60" s="611">
        <v>4.4000000000000004</v>
      </c>
      <c r="AE60" s="611">
        <v>17.8</v>
      </c>
      <c r="AF60" s="560">
        <f t="shared" si="37"/>
        <v>5.8000000000000007</v>
      </c>
      <c r="AG60" s="560">
        <f t="shared" si="36"/>
        <v>10.199999999999999</v>
      </c>
      <c r="AH60" s="557">
        <f t="shared" si="32"/>
        <v>77.821428571428569</v>
      </c>
      <c r="AI60" s="557">
        <f t="shared" si="33"/>
        <v>3.5714285714285716</v>
      </c>
      <c r="AJ60" s="561">
        <f t="shared" si="34"/>
        <v>25</v>
      </c>
      <c r="AK60" s="561">
        <f t="shared" si="15"/>
        <v>28.015714285714285</v>
      </c>
      <c r="AL60" s="561">
        <f t="shared" si="16"/>
        <v>49.805714285714281</v>
      </c>
    </row>
    <row r="61" spans="1:38" ht="14.95" thickBot="1">
      <c r="A61" s="564">
        <v>44350</v>
      </c>
      <c r="B61" s="565" t="s">
        <v>60</v>
      </c>
      <c r="C61" s="565" t="s">
        <v>111</v>
      </c>
      <c r="D61" s="615" t="s">
        <v>242</v>
      </c>
      <c r="E61" s="622" t="s">
        <v>282</v>
      </c>
      <c r="F61" s="618">
        <v>176254</v>
      </c>
      <c r="G61" s="566">
        <v>176266</v>
      </c>
      <c r="H61" s="567">
        <f t="shared" si="17"/>
        <v>12</v>
      </c>
      <c r="I61" s="566">
        <v>176266</v>
      </c>
      <c r="J61" s="567">
        <f t="shared" si="18"/>
        <v>0</v>
      </c>
      <c r="K61" s="566">
        <v>176278</v>
      </c>
      <c r="L61" s="567">
        <f t="shared" si="19"/>
        <v>12</v>
      </c>
      <c r="M61" s="567">
        <f t="shared" si="20"/>
        <v>12</v>
      </c>
      <c r="N61" s="566">
        <v>176286</v>
      </c>
      <c r="O61" s="567">
        <f t="shared" si="21"/>
        <v>8</v>
      </c>
      <c r="P61" s="568">
        <f t="shared" si="35"/>
        <v>32</v>
      </c>
      <c r="Q61" s="567">
        <f t="shared" si="23"/>
        <v>12</v>
      </c>
      <c r="R61" s="569">
        <f t="shared" si="24"/>
        <v>20</v>
      </c>
      <c r="S61" s="585" t="s">
        <v>62</v>
      </c>
      <c r="T61" s="571" t="s">
        <v>51</v>
      </c>
      <c r="U61" s="571" t="s">
        <v>29</v>
      </c>
      <c r="V61" s="571">
        <v>2017</v>
      </c>
      <c r="W61" s="572" t="s">
        <v>30</v>
      </c>
      <c r="X61" s="566">
        <v>7</v>
      </c>
      <c r="Y61" s="573">
        <f t="shared" si="25"/>
        <v>4.5714285714285712</v>
      </c>
      <c r="Z61" s="574">
        <v>21.79</v>
      </c>
      <c r="AA61" s="573">
        <f t="shared" si="26"/>
        <v>99.611428571428561</v>
      </c>
      <c r="AB61" s="632" t="s">
        <v>65</v>
      </c>
      <c r="AC61" s="609">
        <v>14.8</v>
      </c>
      <c r="AD61" s="609">
        <v>17.8</v>
      </c>
      <c r="AE61" s="609">
        <v>4.4000000000000004</v>
      </c>
      <c r="AF61" s="583">
        <f t="shared" si="37"/>
        <v>2.8000000000000007</v>
      </c>
      <c r="AG61" s="583">
        <f t="shared" si="36"/>
        <v>17.2</v>
      </c>
      <c r="AH61" s="573">
        <f t="shared" si="32"/>
        <v>99.611428571428561</v>
      </c>
      <c r="AI61" s="573">
        <f t="shared" si="33"/>
        <v>4.5714285714285712</v>
      </c>
      <c r="AJ61" s="576">
        <f t="shared" si="34"/>
        <v>32</v>
      </c>
      <c r="AK61" s="576">
        <f t="shared" si="15"/>
        <v>37.354285714285709</v>
      </c>
      <c r="AL61" s="576">
        <f t="shared" si="16"/>
        <v>62.257142857142853</v>
      </c>
    </row>
    <row r="62" spans="1:38">
      <c r="A62" s="548">
        <v>44349</v>
      </c>
      <c r="B62" s="549" t="s">
        <v>126</v>
      </c>
      <c r="C62" s="549" t="s">
        <v>109</v>
      </c>
      <c r="D62" s="616" t="s">
        <v>174</v>
      </c>
      <c r="E62" s="620" t="s">
        <v>283</v>
      </c>
      <c r="F62" s="619">
        <v>184838</v>
      </c>
      <c r="G62" s="550">
        <v>184857</v>
      </c>
      <c r="H62" s="551">
        <f t="shared" si="17"/>
        <v>19</v>
      </c>
      <c r="I62" s="550">
        <v>184857</v>
      </c>
      <c r="J62" s="551">
        <f t="shared" si="18"/>
        <v>0</v>
      </c>
      <c r="K62" s="550">
        <v>184888</v>
      </c>
      <c r="L62" s="551">
        <f t="shared" si="19"/>
        <v>31</v>
      </c>
      <c r="M62" s="551">
        <f t="shared" si="20"/>
        <v>31</v>
      </c>
      <c r="N62" s="550">
        <v>184903</v>
      </c>
      <c r="O62" s="551">
        <f t="shared" si="21"/>
        <v>15</v>
      </c>
      <c r="P62" s="552">
        <f t="shared" si="35"/>
        <v>65</v>
      </c>
      <c r="Q62" s="551">
        <f t="shared" si="23"/>
        <v>31</v>
      </c>
      <c r="R62" s="553">
        <f t="shared" si="24"/>
        <v>34</v>
      </c>
      <c r="S62" s="586" t="s">
        <v>127</v>
      </c>
      <c r="T62" s="555" t="s">
        <v>28</v>
      </c>
      <c r="U62" s="555" t="s">
        <v>29</v>
      </c>
      <c r="V62" s="555">
        <v>2013</v>
      </c>
      <c r="W62" s="556" t="s">
        <v>30</v>
      </c>
      <c r="X62" s="550">
        <v>14</v>
      </c>
      <c r="Y62" s="557">
        <f t="shared" si="25"/>
        <v>4.6428571428571432</v>
      </c>
      <c r="Z62" s="558">
        <v>19.89</v>
      </c>
      <c r="AA62" s="557">
        <f t="shared" si="26"/>
        <v>92.346428571428575</v>
      </c>
      <c r="AB62" s="631" t="s">
        <v>128</v>
      </c>
      <c r="AC62" s="611">
        <v>24.3</v>
      </c>
      <c r="AD62" s="611">
        <v>20.7</v>
      </c>
      <c r="AE62" s="611">
        <v>20.7</v>
      </c>
      <c r="AF62" s="560">
        <f t="shared" si="37"/>
        <v>-6.6999999999999993</v>
      </c>
      <c r="AG62" s="560">
        <f t="shared" si="36"/>
        <v>40.700000000000003</v>
      </c>
      <c r="AH62" s="557">
        <f t="shared" si="32"/>
        <v>92.346428571428575</v>
      </c>
      <c r="AI62" s="557">
        <f t="shared" si="33"/>
        <v>4.6428571428571432</v>
      </c>
      <c r="AJ62" s="561">
        <f t="shared" si="34"/>
        <v>65</v>
      </c>
      <c r="AK62" s="561">
        <f t="shared" si="15"/>
        <v>44.042142857142863</v>
      </c>
      <c r="AL62" s="561">
        <f t="shared" si="16"/>
        <v>48.304285714285712</v>
      </c>
    </row>
    <row r="63" spans="1:38" ht="14.95" thickBot="1">
      <c r="A63" s="564">
        <v>44350</v>
      </c>
      <c r="B63" s="565" t="s">
        <v>126</v>
      </c>
      <c r="C63" s="565" t="s">
        <v>109</v>
      </c>
      <c r="D63" s="615" t="s">
        <v>174</v>
      </c>
      <c r="E63" s="622" t="s">
        <v>282</v>
      </c>
      <c r="F63" s="618">
        <v>184903</v>
      </c>
      <c r="G63" s="566">
        <v>184930</v>
      </c>
      <c r="H63" s="567">
        <f t="shared" si="17"/>
        <v>27</v>
      </c>
      <c r="I63" s="566">
        <v>184930</v>
      </c>
      <c r="J63" s="567">
        <f t="shared" si="18"/>
        <v>0</v>
      </c>
      <c r="K63" s="566">
        <v>184948</v>
      </c>
      <c r="L63" s="567">
        <f t="shared" si="19"/>
        <v>18</v>
      </c>
      <c r="M63" s="567">
        <f t="shared" si="20"/>
        <v>18</v>
      </c>
      <c r="N63" s="566">
        <v>184969</v>
      </c>
      <c r="O63" s="567">
        <f t="shared" si="21"/>
        <v>21</v>
      </c>
      <c r="P63" s="568">
        <f t="shared" si="35"/>
        <v>66</v>
      </c>
      <c r="Q63" s="567">
        <f t="shared" si="23"/>
        <v>18</v>
      </c>
      <c r="R63" s="569">
        <f t="shared" si="24"/>
        <v>48</v>
      </c>
      <c r="S63" s="587" t="s">
        <v>127</v>
      </c>
      <c r="T63" s="571" t="s">
        <v>28</v>
      </c>
      <c r="U63" s="571" t="s">
        <v>29</v>
      </c>
      <c r="V63" s="571">
        <v>2013</v>
      </c>
      <c r="W63" s="572" t="s">
        <v>30</v>
      </c>
      <c r="X63" s="566">
        <v>14</v>
      </c>
      <c r="Y63" s="573">
        <f t="shared" si="25"/>
        <v>4.7142857142857144</v>
      </c>
      <c r="Z63" s="574">
        <v>19.89</v>
      </c>
      <c r="AA63" s="573">
        <f t="shared" si="26"/>
        <v>93.767142857142858</v>
      </c>
      <c r="AB63" s="632" t="s">
        <v>128</v>
      </c>
      <c r="AC63" s="609">
        <v>24.3</v>
      </c>
      <c r="AD63" s="609">
        <v>20.7</v>
      </c>
      <c r="AE63" s="609">
        <v>20.7</v>
      </c>
      <c r="AF63" s="583">
        <f t="shared" si="37"/>
        <v>6.3000000000000007</v>
      </c>
      <c r="AG63" s="583">
        <f t="shared" si="36"/>
        <v>41.7</v>
      </c>
      <c r="AH63" s="573">
        <f t="shared" si="32"/>
        <v>93.767142857142858</v>
      </c>
      <c r="AI63" s="573">
        <f t="shared" si="33"/>
        <v>4.7142857142857144</v>
      </c>
      <c r="AJ63" s="576">
        <f t="shared" si="34"/>
        <v>66</v>
      </c>
      <c r="AK63" s="576">
        <f t="shared" si="15"/>
        <v>25.572857142857146</v>
      </c>
      <c r="AL63" s="576">
        <f t="shared" si="16"/>
        <v>68.194285714285712</v>
      </c>
    </row>
    <row r="64" spans="1:38">
      <c r="A64" s="562">
        <v>44349</v>
      </c>
      <c r="B64" s="170" t="s">
        <v>25</v>
      </c>
      <c r="C64" s="170" t="s">
        <v>109</v>
      </c>
      <c r="D64" s="614" t="s">
        <v>319</v>
      </c>
      <c r="E64" s="621" t="s">
        <v>283</v>
      </c>
      <c r="F64" s="625">
        <v>182376</v>
      </c>
      <c r="G64" s="617">
        <v>182391</v>
      </c>
      <c r="H64" s="541">
        <f t="shared" si="17"/>
        <v>15</v>
      </c>
      <c r="I64" s="617">
        <v>182391</v>
      </c>
      <c r="J64" s="541">
        <f t="shared" si="18"/>
        <v>0</v>
      </c>
      <c r="K64" s="539">
        <v>182428</v>
      </c>
      <c r="L64" s="541">
        <f t="shared" si="19"/>
        <v>37</v>
      </c>
      <c r="M64" s="541">
        <f t="shared" si="20"/>
        <v>37</v>
      </c>
      <c r="N64" s="539">
        <v>182450</v>
      </c>
      <c r="O64" s="541">
        <f t="shared" si="21"/>
        <v>22</v>
      </c>
      <c r="P64" s="542">
        <f t="shared" si="35"/>
        <v>74</v>
      </c>
      <c r="Q64" s="541">
        <f t="shared" si="23"/>
        <v>37</v>
      </c>
      <c r="R64" s="543">
        <f t="shared" si="24"/>
        <v>37</v>
      </c>
      <c r="S64" s="493" t="s">
        <v>223</v>
      </c>
      <c r="T64" s="172" t="s">
        <v>224</v>
      </c>
      <c r="U64" s="172" t="s">
        <v>29</v>
      </c>
      <c r="V64" s="172">
        <v>2010</v>
      </c>
      <c r="W64" s="173" t="s">
        <v>30</v>
      </c>
      <c r="X64" s="539">
        <v>8.8000000000000007</v>
      </c>
      <c r="Y64" s="544">
        <f t="shared" si="25"/>
        <v>8.4090909090909083</v>
      </c>
      <c r="Z64" s="166">
        <v>21.19</v>
      </c>
      <c r="AA64" s="544">
        <f t="shared" si="26"/>
        <v>178.18863636363636</v>
      </c>
      <c r="AB64" s="630" t="s">
        <v>320</v>
      </c>
      <c r="AC64" s="608">
        <v>41.6</v>
      </c>
      <c r="AD64" s="608">
        <v>36.5</v>
      </c>
      <c r="AE64" s="608">
        <v>11.5</v>
      </c>
      <c r="AF64" s="501">
        <f t="shared" si="37"/>
        <v>4.6000000000000014</v>
      </c>
      <c r="AG64" s="501">
        <f t="shared" si="36"/>
        <v>32.4</v>
      </c>
      <c r="AH64" s="544">
        <f t="shared" si="32"/>
        <v>178.18863636363636</v>
      </c>
      <c r="AI64" s="544">
        <f t="shared" si="33"/>
        <v>8.4090909090909083</v>
      </c>
      <c r="AJ64" s="563">
        <f t="shared" si="34"/>
        <v>74</v>
      </c>
      <c r="AK64" s="563">
        <f t="shared" si="15"/>
        <v>89.094318181818181</v>
      </c>
      <c r="AL64" s="563">
        <f t="shared" si="16"/>
        <v>89.094318181818181</v>
      </c>
    </row>
    <row r="65" spans="1:38" ht="14.95" thickBot="1">
      <c r="A65" s="562">
        <v>44350</v>
      </c>
      <c r="B65" s="170" t="s">
        <v>25</v>
      </c>
      <c r="C65" s="170" t="s">
        <v>109</v>
      </c>
      <c r="D65" s="614" t="s">
        <v>151</v>
      </c>
      <c r="E65" s="622" t="s">
        <v>282</v>
      </c>
      <c r="F65" s="617">
        <v>182450</v>
      </c>
      <c r="G65" s="539">
        <v>182471</v>
      </c>
      <c r="H65" s="541">
        <f t="shared" si="17"/>
        <v>21</v>
      </c>
      <c r="I65" s="539">
        <v>182471</v>
      </c>
      <c r="J65" s="541">
        <f t="shared" si="18"/>
        <v>0</v>
      </c>
      <c r="K65" s="539">
        <v>182474</v>
      </c>
      <c r="L65" s="541">
        <f t="shared" si="19"/>
        <v>3</v>
      </c>
      <c r="M65" s="541">
        <f t="shared" si="20"/>
        <v>3</v>
      </c>
      <c r="N65" s="539">
        <v>182474</v>
      </c>
      <c r="O65" s="541">
        <f t="shared" si="21"/>
        <v>0</v>
      </c>
      <c r="P65" s="542">
        <f>N65-F65</f>
        <v>24</v>
      </c>
      <c r="Q65" s="541">
        <f t="shared" si="23"/>
        <v>3</v>
      </c>
      <c r="R65" s="543">
        <f t="shared" si="24"/>
        <v>21</v>
      </c>
      <c r="S65" s="493" t="s">
        <v>223</v>
      </c>
      <c r="T65" s="172" t="s">
        <v>224</v>
      </c>
      <c r="U65" s="172" t="s">
        <v>29</v>
      </c>
      <c r="V65" s="172">
        <v>2010</v>
      </c>
      <c r="W65" s="173" t="s">
        <v>30</v>
      </c>
      <c r="X65" s="539">
        <v>8.8000000000000007</v>
      </c>
      <c r="Y65" s="544">
        <f t="shared" si="25"/>
        <v>2.7272727272727271</v>
      </c>
      <c r="Z65" s="166">
        <v>21.19</v>
      </c>
      <c r="AA65" s="544">
        <f t="shared" si="26"/>
        <v>57.790909090909089</v>
      </c>
      <c r="AB65" s="630" t="s">
        <v>320</v>
      </c>
      <c r="AC65" s="608">
        <v>2.9</v>
      </c>
      <c r="AD65" s="608">
        <v>21</v>
      </c>
      <c r="AE65" s="608">
        <v>1.4</v>
      </c>
      <c r="AF65" s="501">
        <f t="shared" si="37"/>
        <v>-0.10000000000000009</v>
      </c>
      <c r="AG65" s="501">
        <f t="shared" si="36"/>
        <v>21.1</v>
      </c>
      <c r="AH65" s="544">
        <f t="shared" si="32"/>
        <v>57.790909090909089</v>
      </c>
      <c r="AI65" s="544">
        <f t="shared" si="33"/>
        <v>2.7272727272727271</v>
      </c>
      <c r="AJ65" s="563">
        <f t="shared" si="34"/>
        <v>24</v>
      </c>
      <c r="AK65" s="563">
        <f t="shared" si="15"/>
        <v>7.2238636363636362</v>
      </c>
      <c r="AL65" s="563">
        <f t="shared" si="16"/>
        <v>50.567045454545458</v>
      </c>
    </row>
    <row r="66" spans="1:38" ht="14.95" thickBot="1">
      <c r="A66" s="564">
        <v>44350</v>
      </c>
      <c r="B66" s="565" t="s">
        <v>25</v>
      </c>
      <c r="C66" s="565" t="s">
        <v>109</v>
      </c>
      <c r="D66" s="615" t="s">
        <v>319</v>
      </c>
      <c r="E66" s="622" t="s">
        <v>282</v>
      </c>
      <c r="F66" s="618">
        <v>182474</v>
      </c>
      <c r="G66" s="566">
        <v>182474</v>
      </c>
      <c r="H66" s="567">
        <f t="shared" si="17"/>
        <v>0</v>
      </c>
      <c r="I66" s="566">
        <v>182474</v>
      </c>
      <c r="J66" s="567">
        <f t="shared" si="18"/>
        <v>0</v>
      </c>
      <c r="K66" s="566">
        <v>182508</v>
      </c>
      <c r="L66" s="567">
        <f t="shared" si="19"/>
        <v>34</v>
      </c>
      <c r="M66" s="567">
        <f t="shared" si="20"/>
        <v>34</v>
      </c>
      <c r="N66" s="624">
        <v>182519</v>
      </c>
      <c r="O66" s="567">
        <f t="shared" si="21"/>
        <v>11</v>
      </c>
      <c r="P66" s="568">
        <f>N66-F66</f>
        <v>45</v>
      </c>
      <c r="Q66" s="567">
        <f t="shared" si="23"/>
        <v>34</v>
      </c>
      <c r="R66" s="569">
        <f t="shared" si="24"/>
        <v>11</v>
      </c>
      <c r="S66" s="589" t="s">
        <v>223</v>
      </c>
      <c r="T66" s="571" t="s">
        <v>224</v>
      </c>
      <c r="U66" s="571" t="s">
        <v>29</v>
      </c>
      <c r="V66" s="571">
        <v>2010</v>
      </c>
      <c r="W66" s="572" t="s">
        <v>30</v>
      </c>
      <c r="X66" s="566">
        <v>8.8000000000000007</v>
      </c>
      <c r="Y66" s="573">
        <f t="shared" si="25"/>
        <v>5.1136363636363633</v>
      </c>
      <c r="Z66" s="574">
        <v>21.19</v>
      </c>
      <c r="AA66" s="573">
        <f t="shared" si="26"/>
        <v>108.35795454545455</v>
      </c>
      <c r="AB66" s="632" t="s">
        <v>320</v>
      </c>
      <c r="AC66" s="609">
        <v>41.6</v>
      </c>
      <c r="AD66" s="608">
        <v>0</v>
      </c>
      <c r="AE66" s="609">
        <v>11.5</v>
      </c>
      <c r="AF66" s="583">
        <f t="shared" si="37"/>
        <v>7.6000000000000014</v>
      </c>
      <c r="AG66" s="583">
        <f t="shared" si="36"/>
        <v>3.3999999999999986</v>
      </c>
      <c r="AH66" s="573">
        <f t="shared" si="32"/>
        <v>108.35795454545455</v>
      </c>
      <c r="AI66" s="573">
        <f t="shared" si="33"/>
        <v>5.1136363636363633</v>
      </c>
      <c r="AJ66" s="576">
        <f t="shared" si="34"/>
        <v>45</v>
      </c>
      <c r="AK66" s="576">
        <f t="shared" si="15"/>
        <v>81.87045454545455</v>
      </c>
      <c r="AL66" s="576">
        <f t="shared" si="16"/>
        <v>26.487500000000001</v>
      </c>
    </row>
    <row r="67" spans="1:38">
      <c r="A67" s="548">
        <v>44349</v>
      </c>
      <c r="B67" s="549" t="s">
        <v>68</v>
      </c>
      <c r="C67" s="549" t="s">
        <v>111</v>
      </c>
      <c r="D67" s="616" t="s">
        <v>241</v>
      </c>
      <c r="E67" s="620" t="s">
        <v>283</v>
      </c>
      <c r="F67" s="626">
        <v>233423</v>
      </c>
      <c r="G67" s="550">
        <v>233437</v>
      </c>
      <c r="H67" s="551">
        <f t="shared" si="17"/>
        <v>14</v>
      </c>
      <c r="I67" s="550">
        <v>233437</v>
      </c>
      <c r="J67" s="551">
        <f t="shared" si="18"/>
        <v>0</v>
      </c>
      <c r="K67" s="550">
        <v>233444</v>
      </c>
      <c r="L67" s="551">
        <f t="shared" si="19"/>
        <v>7</v>
      </c>
      <c r="M67" s="551">
        <f t="shared" si="20"/>
        <v>7</v>
      </c>
      <c r="N67" s="550">
        <v>233458</v>
      </c>
      <c r="O67" s="551">
        <f t="shared" si="21"/>
        <v>14</v>
      </c>
      <c r="P67" s="552">
        <f t="shared" si="35"/>
        <v>35</v>
      </c>
      <c r="Q67" s="551">
        <f t="shared" si="23"/>
        <v>7</v>
      </c>
      <c r="R67" s="553">
        <f t="shared" si="24"/>
        <v>28</v>
      </c>
      <c r="S67" s="590" t="s">
        <v>70</v>
      </c>
      <c r="T67" s="555" t="s">
        <v>51</v>
      </c>
      <c r="U67" s="555" t="s">
        <v>29</v>
      </c>
      <c r="V67" s="555">
        <v>2016</v>
      </c>
      <c r="W67" s="556" t="s">
        <v>30</v>
      </c>
      <c r="X67" s="550">
        <v>7</v>
      </c>
      <c r="Y67" s="557">
        <f t="shared" si="25"/>
        <v>5</v>
      </c>
      <c r="Z67" s="558">
        <v>19.989999999999998</v>
      </c>
      <c r="AA67" s="557">
        <f t="shared" si="26"/>
        <v>99.949999999999989</v>
      </c>
      <c r="AB67" s="631" t="s">
        <v>67</v>
      </c>
      <c r="AC67" s="611">
        <v>9.5</v>
      </c>
      <c r="AD67" s="628"/>
      <c r="AE67" s="628"/>
      <c r="AF67" s="560">
        <f t="shared" si="37"/>
        <v>2.5</v>
      </c>
      <c r="AG67" s="560">
        <f t="shared" si="36"/>
        <v>25.5</v>
      </c>
      <c r="AH67" s="557">
        <f t="shared" si="32"/>
        <v>99.949999999999989</v>
      </c>
      <c r="AI67" s="557">
        <f t="shared" si="33"/>
        <v>5</v>
      </c>
      <c r="AJ67" s="561">
        <f t="shared" si="34"/>
        <v>35</v>
      </c>
      <c r="AK67" s="561">
        <f t="shared" si="15"/>
        <v>19.989999999999998</v>
      </c>
      <c r="AL67" s="561">
        <f t="shared" si="16"/>
        <v>79.959999999999994</v>
      </c>
    </row>
    <row r="68" spans="1:38" ht="14.95" thickBot="1">
      <c r="A68" s="564">
        <v>44350</v>
      </c>
      <c r="B68" s="565" t="s">
        <v>68</v>
      </c>
      <c r="C68" s="565" t="s">
        <v>111</v>
      </c>
      <c r="D68" s="615" t="s">
        <v>241</v>
      </c>
      <c r="E68" s="622" t="s">
        <v>282</v>
      </c>
      <c r="F68" s="618">
        <v>233458</v>
      </c>
      <c r="G68" s="566">
        <v>233468</v>
      </c>
      <c r="H68" s="567">
        <f t="shared" si="17"/>
        <v>10</v>
      </c>
      <c r="I68" s="566">
        <v>233468</v>
      </c>
      <c r="J68" s="567">
        <f t="shared" si="18"/>
        <v>0</v>
      </c>
      <c r="K68" s="566">
        <v>233477</v>
      </c>
      <c r="L68" s="567">
        <f t="shared" si="19"/>
        <v>9</v>
      </c>
      <c r="M68" s="567">
        <f t="shared" si="20"/>
        <v>9</v>
      </c>
      <c r="N68" s="624">
        <v>233493</v>
      </c>
      <c r="O68" s="567">
        <f t="shared" si="21"/>
        <v>16</v>
      </c>
      <c r="P68" s="568">
        <f t="shared" si="35"/>
        <v>35</v>
      </c>
      <c r="Q68" s="567">
        <f t="shared" si="23"/>
        <v>9</v>
      </c>
      <c r="R68" s="569">
        <f t="shared" si="24"/>
        <v>26</v>
      </c>
      <c r="S68" s="591" t="s">
        <v>70</v>
      </c>
      <c r="T68" s="571" t="s">
        <v>51</v>
      </c>
      <c r="U68" s="571" t="s">
        <v>29</v>
      </c>
      <c r="V68" s="571">
        <v>2016</v>
      </c>
      <c r="W68" s="572" t="s">
        <v>30</v>
      </c>
      <c r="X68" s="566">
        <v>7</v>
      </c>
      <c r="Y68" s="573">
        <f t="shared" si="25"/>
        <v>5</v>
      </c>
      <c r="Z68" s="574">
        <v>19.989999999999998</v>
      </c>
      <c r="AA68" s="573">
        <f t="shared" si="26"/>
        <v>99.949999999999989</v>
      </c>
      <c r="AB68" s="632" t="s">
        <v>67</v>
      </c>
      <c r="AC68" s="609">
        <v>9.5</v>
      </c>
      <c r="AD68" s="629"/>
      <c r="AE68" s="629"/>
      <c r="AF68" s="583">
        <f t="shared" si="37"/>
        <v>0.5</v>
      </c>
      <c r="AG68" s="583">
        <f t="shared" si="36"/>
        <v>25.5</v>
      </c>
      <c r="AH68" s="573">
        <f t="shared" si="32"/>
        <v>99.949999999999989</v>
      </c>
      <c r="AI68" s="573">
        <f t="shared" si="33"/>
        <v>5</v>
      </c>
      <c r="AJ68" s="576">
        <f t="shared" si="34"/>
        <v>35</v>
      </c>
      <c r="AK68" s="576">
        <f t="shared" ref="AK68:AK97" si="38">(Q68/X68)*Z68</f>
        <v>25.701428571428572</v>
      </c>
      <c r="AL68" s="576">
        <f t="shared" ref="AL68:AL97" si="39">(R68/X68)*Z68</f>
        <v>74.248571428571424</v>
      </c>
    </row>
    <row r="69" spans="1:38">
      <c r="A69" s="562">
        <v>44349</v>
      </c>
      <c r="B69" s="170" t="s">
        <v>72</v>
      </c>
      <c r="C69" s="170" t="s">
        <v>109</v>
      </c>
      <c r="D69" s="614" t="s">
        <v>281</v>
      </c>
      <c r="E69" s="621" t="s">
        <v>283</v>
      </c>
      <c r="F69" s="625">
        <v>92481</v>
      </c>
      <c r="G69" s="539">
        <v>92510</v>
      </c>
      <c r="H69" s="541">
        <f t="shared" si="17"/>
        <v>29</v>
      </c>
      <c r="I69" s="539">
        <v>92510</v>
      </c>
      <c r="J69" s="541">
        <f t="shared" si="18"/>
        <v>0</v>
      </c>
      <c r="K69" s="539">
        <v>92526</v>
      </c>
      <c r="L69" s="541">
        <f t="shared" si="19"/>
        <v>16</v>
      </c>
      <c r="M69" s="541">
        <f t="shared" si="20"/>
        <v>16</v>
      </c>
      <c r="N69" s="539">
        <v>92526</v>
      </c>
      <c r="O69" s="541">
        <f t="shared" si="21"/>
        <v>0</v>
      </c>
      <c r="P69" s="542">
        <f t="shared" si="35"/>
        <v>45</v>
      </c>
      <c r="Q69" s="541">
        <f t="shared" si="23"/>
        <v>16</v>
      </c>
      <c r="R69" s="543">
        <f t="shared" si="24"/>
        <v>29</v>
      </c>
      <c r="S69" s="486" t="s">
        <v>75</v>
      </c>
      <c r="T69" s="172" t="s">
        <v>76</v>
      </c>
      <c r="U69" s="172" t="s">
        <v>29</v>
      </c>
      <c r="V69" s="172">
        <v>2009</v>
      </c>
      <c r="W69" s="173" t="s">
        <v>30</v>
      </c>
      <c r="X69" s="539">
        <v>10</v>
      </c>
      <c r="Y69" s="544">
        <f t="shared" si="25"/>
        <v>4.5</v>
      </c>
      <c r="Z69" s="166">
        <v>19.45</v>
      </c>
      <c r="AA69" s="544">
        <f t="shared" si="26"/>
        <v>87.524999999999991</v>
      </c>
      <c r="AB69" s="630" t="s">
        <v>77</v>
      </c>
      <c r="AC69" s="611">
        <v>24.3</v>
      </c>
      <c r="AD69" s="627"/>
      <c r="AE69" s="627"/>
      <c r="AF69" s="501">
        <f t="shared" si="37"/>
        <v>8.3000000000000007</v>
      </c>
      <c r="AG69" s="501">
        <f t="shared" si="36"/>
        <v>20.7</v>
      </c>
      <c r="AH69" s="544">
        <f t="shared" si="32"/>
        <v>87.524999999999991</v>
      </c>
      <c r="AI69" s="544">
        <f t="shared" si="33"/>
        <v>4.5</v>
      </c>
      <c r="AJ69" s="563">
        <f t="shared" si="34"/>
        <v>45</v>
      </c>
      <c r="AK69" s="563">
        <f t="shared" si="38"/>
        <v>31.12</v>
      </c>
      <c r="AL69" s="563">
        <f t="shared" si="39"/>
        <v>56.404999999999994</v>
      </c>
    </row>
    <row r="70" spans="1:38">
      <c r="A70" s="562">
        <v>44349</v>
      </c>
      <c r="B70" s="170" t="s">
        <v>72</v>
      </c>
      <c r="C70" s="170" t="s">
        <v>109</v>
      </c>
      <c r="D70" s="614" t="s">
        <v>148</v>
      </c>
      <c r="E70" s="621" t="s">
        <v>283</v>
      </c>
      <c r="F70" s="617">
        <v>92526</v>
      </c>
      <c r="G70" s="539">
        <v>92545</v>
      </c>
      <c r="H70" s="541">
        <f t="shared" si="17"/>
        <v>19</v>
      </c>
      <c r="I70" s="539">
        <v>92545</v>
      </c>
      <c r="J70" s="541">
        <f t="shared" si="18"/>
        <v>0</v>
      </c>
      <c r="K70" s="539">
        <v>92568</v>
      </c>
      <c r="L70" s="541">
        <f t="shared" si="19"/>
        <v>23</v>
      </c>
      <c r="M70" s="541">
        <f t="shared" si="20"/>
        <v>23</v>
      </c>
      <c r="N70" s="539">
        <v>92596</v>
      </c>
      <c r="O70" s="541">
        <f t="shared" si="21"/>
        <v>28</v>
      </c>
      <c r="P70" s="542">
        <f t="shared" si="35"/>
        <v>70</v>
      </c>
      <c r="Q70" s="541">
        <f t="shared" si="23"/>
        <v>23</v>
      </c>
      <c r="R70" s="543">
        <f t="shared" si="24"/>
        <v>47</v>
      </c>
      <c r="S70" s="486" t="s">
        <v>75</v>
      </c>
      <c r="T70" s="172" t="s">
        <v>76</v>
      </c>
      <c r="U70" s="172" t="s">
        <v>29</v>
      </c>
      <c r="V70" s="172">
        <v>2009</v>
      </c>
      <c r="W70" s="173" t="s">
        <v>30</v>
      </c>
      <c r="X70" s="539">
        <v>10</v>
      </c>
      <c r="Y70" s="544">
        <f t="shared" si="25"/>
        <v>7</v>
      </c>
      <c r="Z70" s="166">
        <v>19.45</v>
      </c>
      <c r="AA70" s="544">
        <f t="shared" si="26"/>
        <v>136.15</v>
      </c>
      <c r="AB70" s="630" t="s">
        <v>77</v>
      </c>
      <c r="AC70" s="608">
        <v>6.6</v>
      </c>
      <c r="AD70" s="627"/>
      <c r="AE70" s="627"/>
      <c r="AF70" s="501">
        <f t="shared" si="37"/>
        <v>-16.399999999999999</v>
      </c>
      <c r="AG70" s="501">
        <f t="shared" si="36"/>
        <v>63.4</v>
      </c>
      <c r="AH70" s="544">
        <f t="shared" si="32"/>
        <v>136.15</v>
      </c>
      <c r="AI70" s="544">
        <f t="shared" si="33"/>
        <v>7</v>
      </c>
      <c r="AJ70" s="563">
        <f t="shared" si="34"/>
        <v>70</v>
      </c>
      <c r="AK70" s="563">
        <f t="shared" si="38"/>
        <v>44.734999999999992</v>
      </c>
      <c r="AL70" s="563">
        <f t="shared" si="39"/>
        <v>91.415000000000006</v>
      </c>
    </row>
    <row r="71" spans="1:38">
      <c r="A71" s="562">
        <v>44350</v>
      </c>
      <c r="B71" s="170" t="s">
        <v>72</v>
      </c>
      <c r="C71" s="170" t="s">
        <v>109</v>
      </c>
      <c r="D71" s="614" t="s">
        <v>281</v>
      </c>
      <c r="E71" s="623" t="s">
        <v>282</v>
      </c>
      <c r="F71" s="617">
        <v>92596</v>
      </c>
      <c r="G71" s="539">
        <v>92631</v>
      </c>
      <c r="H71" s="541">
        <f t="shared" si="17"/>
        <v>35</v>
      </c>
      <c r="I71" s="539">
        <v>92631</v>
      </c>
      <c r="J71" s="541">
        <f t="shared" si="18"/>
        <v>0</v>
      </c>
      <c r="K71" s="539">
        <v>92648</v>
      </c>
      <c r="L71" s="541">
        <f t="shared" si="19"/>
        <v>17</v>
      </c>
      <c r="M71" s="541">
        <f t="shared" si="20"/>
        <v>17</v>
      </c>
      <c r="N71" s="539">
        <v>92648</v>
      </c>
      <c r="O71" s="541">
        <f t="shared" si="21"/>
        <v>0</v>
      </c>
      <c r="P71" s="542">
        <f t="shared" si="35"/>
        <v>52</v>
      </c>
      <c r="Q71" s="541">
        <f t="shared" si="23"/>
        <v>17</v>
      </c>
      <c r="R71" s="543">
        <f t="shared" si="24"/>
        <v>35</v>
      </c>
      <c r="S71" s="486" t="s">
        <v>75</v>
      </c>
      <c r="T71" s="172" t="s">
        <v>76</v>
      </c>
      <c r="U71" s="172" t="s">
        <v>29</v>
      </c>
      <c r="V71" s="172">
        <v>2009</v>
      </c>
      <c r="W71" s="173" t="s">
        <v>30</v>
      </c>
      <c r="X71" s="539">
        <v>10</v>
      </c>
      <c r="Y71" s="544">
        <f t="shared" si="25"/>
        <v>5.2</v>
      </c>
      <c r="Z71" s="166">
        <v>19.45</v>
      </c>
      <c r="AA71" s="544">
        <f t="shared" si="26"/>
        <v>101.14</v>
      </c>
      <c r="AB71" s="630" t="s">
        <v>77</v>
      </c>
      <c r="AC71" s="608">
        <v>24.3</v>
      </c>
      <c r="AD71" s="627"/>
      <c r="AE71" s="627"/>
      <c r="AF71" s="501">
        <f t="shared" si="37"/>
        <v>7.3000000000000007</v>
      </c>
      <c r="AG71" s="501">
        <f t="shared" si="36"/>
        <v>27.7</v>
      </c>
      <c r="AH71" s="544">
        <f t="shared" si="32"/>
        <v>101.14</v>
      </c>
      <c r="AI71" s="544">
        <f t="shared" si="33"/>
        <v>5.2</v>
      </c>
      <c r="AJ71" s="563">
        <f t="shared" si="34"/>
        <v>52</v>
      </c>
      <c r="AK71" s="563">
        <f t="shared" si="38"/>
        <v>33.064999999999998</v>
      </c>
      <c r="AL71" s="563">
        <f t="shared" si="39"/>
        <v>68.075000000000003</v>
      </c>
    </row>
    <row r="72" spans="1:38" ht="14.95" thickBot="1">
      <c r="A72" s="564">
        <v>44350</v>
      </c>
      <c r="B72" s="565" t="s">
        <v>72</v>
      </c>
      <c r="C72" s="565" t="s">
        <v>109</v>
      </c>
      <c r="D72" s="615" t="s">
        <v>148</v>
      </c>
      <c r="E72" s="622" t="s">
        <v>282</v>
      </c>
      <c r="F72" s="618">
        <v>92648</v>
      </c>
      <c r="G72" s="566">
        <v>92648</v>
      </c>
      <c r="H72" s="567">
        <f t="shared" si="17"/>
        <v>0</v>
      </c>
      <c r="I72" s="566">
        <v>92648</v>
      </c>
      <c r="J72" s="567">
        <f t="shared" si="18"/>
        <v>0</v>
      </c>
      <c r="K72" s="566">
        <v>92671</v>
      </c>
      <c r="L72" s="567">
        <f t="shared" si="19"/>
        <v>23</v>
      </c>
      <c r="M72" s="567">
        <f t="shared" si="20"/>
        <v>23</v>
      </c>
      <c r="N72" s="624">
        <v>92692</v>
      </c>
      <c r="O72" s="567">
        <f t="shared" si="21"/>
        <v>21</v>
      </c>
      <c r="P72" s="568">
        <f t="shared" si="35"/>
        <v>44</v>
      </c>
      <c r="Q72" s="567">
        <f t="shared" si="23"/>
        <v>23</v>
      </c>
      <c r="R72" s="569">
        <f t="shared" si="24"/>
        <v>21</v>
      </c>
      <c r="S72" s="592" t="s">
        <v>75</v>
      </c>
      <c r="T72" s="571" t="s">
        <v>76</v>
      </c>
      <c r="U72" s="571" t="s">
        <v>29</v>
      </c>
      <c r="V72" s="571">
        <v>2009</v>
      </c>
      <c r="W72" s="572" t="s">
        <v>30</v>
      </c>
      <c r="X72" s="566">
        <v>10</v>
      </c>
      <c r="Y72" s="573">
        <f t="shared" si="25"/>
        <v>4.4000000000000004</v>
      </c>
      <c r="Z72" s="574">
        <v>19.45</v>
      </c>
      <c r="AA72" s="573">
        <f t="shared" si="26"/>
        <v>85.58</v>
      </c>
      <c r="AB72" s="632" t="s">
        <v>77</v>
      </c>
      <c r="AC72" s="609">
        <v>6.6</v>
      </c>
      <c r="AD72" s="629"/>
      <c r="AE72" s="629"/>
      <c r="AF72" s="583">
        <f t="shared" si="37"/>
        <v>-16.399999999999999</v>
      </c>
      <c r="AG72" s="583">
        <f t="shared" si="36"/>
        <v>37.4</v>
      </c>
      <c r="AH72" s="573">
        <f t="shared" si="32"/>
        <v>85.58</v>
      </c>
      <c r="AI72" s="573">
        <f t="shared" si="33"/>
        <v>4.4000000000000004</v>
      </c>
      <c r="AJ72" s="576">
        <f t="shared" si="34"/>
        <v>44</v>
      </c>
      <c r="AK72" s="576">
        <f t="shared" si="38"/>
        <v>44.734999999999992</v>
      </c>
      <c r="AL72" s="576">
        <f t="shared" si="39"/>
        <v>40.844999999999999</v>
      </c>
    </row>
    <row r="73" spans="1:38" ht="26.5" thickBot="1">
      <c r="A73" s="548">
        <v>44350</v>
      </c>
      <c r="B73" s="549" t="s">
        <v>35</v>
      </c>
      <c r="C73" s="549" t="s">
        <v>111</v>
      </c>
      <c r="D73" s="599" t="s">
        <v>243</v>
      </c>
      <c r="E73" s="657" t="s">
        <v>283</v>
      </c>
      <c r="F73" s="633">
        <v>58329</v>
      </c>
      <c r="G73" s="550">
        <v>58340</v>
      </c>
      <c r="H73" s="551">
        <f t="shared" si="17"/>
        <v>11</v>
      </c>
      <c r="I73" s="550">
        <v>58340</v>
      </c>
      <c r="J73" s="551">
        <f t="shared" si="18"/>
        <v>0</v>
      </c>
      <c r="K73" s="550">
        <v>58342</v>
      </c>
      <c r="L73" s="551">
        <f t="shared" si="19"/>
        <v>2</v>
      </c>
      <c r="M73" s="551">
        <f t="shared" si="20"/>
        <v>2</v>
      </c>
      <c r="N73" s="550">
        <v>58342</v>
      </c>
      <c r="O73" s="551">
        <f t="shared" si="21"/>
        <v>0</v>
      </c>
      <c r="P73" s="552">
        <f>N73-F73</f>
        <v>13</v>
      </c>
      <c r="Q73" s="551">
        <f t="shared" si="23"/>
        <v>2</v>
      </c>
      <c r="R73" s="553">
        <f t="shared" si="24"/>
        <v>11</v>
      </c>
      <c r="S73" s="554" t="s">
        <v>37</v>
      </c>
      <c r="T73" s="555" t="s">
        <v>38</v>
      </c>
      <c r="U73" s="555" t="s">
        <v>29</v>
      </c>
      <c r="V73" s="555">
        <v>2017</v>
      </c>
      <c r="W73" s="556" t="s">
        <v>30</v>
      </c>
      <c r="X73" s="550">
        <v>12</v>
      </c>
      <c r="Y73" s="557">
        <f t="shared" si="25"/>
        <v>1.0833333333333333</v>
      </c>
      <c r="Z73" s="558">
        <v>19.489999999999998</v>
      </c>
      <c r="AA73" s="557">
        <f t="shared" si="26"/>
        <v>21.114166666666662</v>
      </c>
      <c r="AB73" s="631" t="s">
        <v>39</v>
      </c>
      <c r="AC73" s="611">
        <v>2.5</v>
      </c>
      <c r="AD73" s="611">
        <v>9.5</v>
      </c>
      <c r="AE73" s="611">
        <v>8.9</v>
      </c>
      <c r="AF73" s="560">
        <f>AC73-Q73</f>
        <v>0.5</v>
      </c>
      <c r="AG73" s="560">
        <f>AE73+AD73-R73</f>
        <v>7.3999999999999986</v>
      </c>
      <c r="AH73" s="557">
        <f t="shared" si="32"/>
        <v>21.114166666666662</v>
      </c>
      <c r="AI73" s="557">
        <f t="shared" si="33"/>
        <v>1.0833333333333333</v>
      </c>
      <c r="AJ73" s="561">
        <f t="shared" si="34"/>
        <v>13</v>
      </c>
      <c r="AK73" s="561">
        <f t="shared" si="38"/>
        <v>3.2483333333333331</v>
      </c>
      <c r="AL73" s="561">
        <f t="shared" si="39"/>
        <v>17.865833333333331</v>
      </c>
    </row>
    <row r="74" spans="1:38" ht="14.95" customHeight="1" thickBot="1">
      <c r="A74" s="562">
        <v>44350</v>
      </c>
      <c r="B74" s="170" t="s">
        <v>35</v>
      </c>
      <c r="C74" s="170" t="s">
        <v>109</v>
      </c>
      <c r="D74" s="652" t="s">
        <v>149</v>
      </c>
      <c r="E74" s="657" t="s">
        <v>283</v>
      </c>
      <c r="F74" s="539">
        <v>58342</v>
      </c>
      <c r="G74" s="539">
        <v>58368</v>
      </c>
      <c r="H74" s="541">
        <f t="shared" si="17"/>
        <v>26</v>
      </c>
      <c r="I74" s="539">
        <v>58368</v>
      </c>
      <c r="J74" s="541">
        <f t="shared" si="18"/>
        <v>0</v>
      </c>
      <c r="K74" s="539">
        <v>58393</v>
      </c>
      <c r="L74" s="541">
        <f t="shared" si="19"/>
        <v>25</v>
      </c>
      <c r="M74" s="541">
        <f t="shared" si="20"/>
        <v>25</v>
      </c>
      <c r="N74" s="539">
        <v>58393</v>
      </c>
      <c r="O74" s="541">
        <f t="shared" si="21"/>
        <v>0</v>
      </c>
      <c r="P74" s="542">
        <f t="shared" ref="P74:P97" si="40">N74-F74</f>
        <v>51</v>
      </c>
      <c r="Q74" s="541">
        <f t="shared" si="23"/>
        <v>25</v>
      </c>
      <c r="R74" s="543">
        <f t="shared" si="24"/>
        <v>26</v>
      </c>
      <c r="S74" s="476" t="s">
        <v>37</v>
      </c>
      <c r="T74" s="172" t="s">
        <v>38</v>
      </c>
      <c r="U74" s="172" t="s">
        <v>29</v>
      </c>
      <c r="V74" s="172">
        <v>2017</v>
      </c>
      <c r="W74" s="173" t="s">
        <v>30</v>
      </c>
      <c r="X74" s="539">
        <v>12</v>
      </c>
      <c r="Y74" s="544">
        <f t="shared" si="25"/>
        <v>4.25</v>
      </c>
      <c r="Z74" s="166">
        <v>19.489999999999998</v>
      </c>
      <c r="AA74" s="544">
        <f t="shared" si="26"/>
        <v>82.832499999999996</v>
      </c>
      <c r="AB74" s="630" t="s">
        <v>39</v>
      </c>
      <c r="AC74" s="608">
        <v>2.5</v>
      </c>
      <c r="AD74" s="608">
        <v>9.5</v>
      </c>
      <c r="AE74" s="608">
        <v>8.9</v>
      </c>
      <c r="AF74" s="501">
        <f t="shared" ref="AF74:AF77" si="41">AC74-Q74</f>
        <v>-22.5</v>
      </c>
      <c r="AG74" s="501">
        <f t="shared" ref="AG74:AG77" si="42">AE74+AD74-R74</f>
        <v>-7.6000000000000014</v>
      </c>
      <c r="AH74" s="544">
        <f t="shared" si="32"/>
        <v>82.832499999999996</v>
      </c>
      <c r="AI74" s="544">
        <f t="shared" si="33"/>
        <v>4.25</v>
      </c>
      <c r="AJ74" s="563">
        <f t="shared" si="34"/>
        <v>51</v>
      </c>
      <c r="AK74" s="563">
        <f t="shared" si="38"/>
        <v>40.604166666666664</v>
      </c>
      <c r="AL74" s="563">
        <f t="shared" si="39"/>
        <v>42.228333333333325</v>
      </c>
    </row>
    <row r="75" spans="1:38" ht="26.5" thickBot="1">
      <c r="A75" s="562">
        <v>44350</v>
      </c>
      <c r="B75" s="170" t="s">
        <v>35</v>
      </c>
      <c r="C75" s="170" t="s">
        <v>109</v>
      </c>
      <c r="D75" s="652" t="s">
        <v>151</v>
      </c>
      <c r="E75" s="657" t="s">
        <v>283</v>
      </c>
      <c r="F75" s="539">
        <v>58393</v>
      </c>
      <c r="G75" s="539">
        <v>58393</v>
      </c>
      <c r="H75" s="541">
        <f t="shared" si="17"/>
        <v>0</v>
      </c>
      <c r="I75" s="539">
        <v>58393</v>
      </c>
      <c r="J75" s="541">
        <f t="shared" si="18"/>
        <v>0</v>
      </c>
      <c r="K75" s="539">
        <v>58397</v>
      </c>
      <c r="L75" s="541">
        <f t="shared" si="19"/>
        <v>4</v>
      </c>
      <c r="M75" s="541">
        <f t="shared" si="20"/>
        <v>4</v>
      </c>
      <c r="N75" s="539">
        <v>58409</v>
      </c>
      <c r="O75" s="541">
        <f t="shared" si="21"/>
        <v>12</v>
      </c>
      <c r="P75" s="542">
        <f t="shared" si="40"/>
        <v>16</v>
      </c>
      <c r="Q75" s="541">
        <f t="shared" si="23"/>
        <v>4</v>
      </c>
      <c r="R75" s="543">
        <f t="shared" si="24"/>
        <v>12</v>
      </c>
      <c r="S75" s="476" t="s">
        <v>37</v>
      </c>
      <c r="T75" s="172" t="s">
        <v>38</v>
      </c>
      <c r="U75" s="172" t="s">
        <v>29</v>
      </c>
      <c r="V75" s="172">
        <v>2017</v>
      </c>
      <c r="W75" s="173" t="s">
        <v>30</v>
      </c>
      <c r="X75" s="539">
        <v>12</v>
      </c>
      <c r="Y75" s="544">
        <f t="shared" si="25"/>
        <v>1.3333333333333333</v>
      </c>
      <c r="Z75" s="166">
        <v>19.489999999999998</v>
      </c>
      <c r="AA75" s="544">
        <f t="shared" si="26"/>
        <v>25.986666666666665</v>
      </c>
      <c r="AB75" s="630" t="s">
        <v>39</v>
      </c>
      <c r="AC75" s="608">
        <v>2.5</v>
      </c>
      <c r="AD75" s="608">
        <v>9.5</v>
      </c>
      <c r="AE75" s="608">
        <v>8.9</v>
      </c>
      <c r="AF75" s="501">
        <f t="shared" si="41"/>
        <v>-1.5</v>
      </c>
      <c r="AG75" s="501">
        <f t="shared" si="42"/>
        <v>6.3999999999999986</v>
      </c>
      <c r="AH75" s="544">
        <f t="shared" si="32"/>
        <v>25.986666666666665</v>
      </c>
      <c r="AI75" s="544">
        <f t="shared" si="33"/>
        <v>1.3333333333333333</v>
      </c>
      <c r="AJ75" s="563">
        <f t="shared" si="34"/>
        <v>16</v>
      </c>
      <c r="AK75" s="563">
        <f t="shared" si="38"/>
        <v>6.4966666666666661</v>
      </c>
      <c r="AL75" s="563">
        <f t="shared" si="39"/>
        <v>19.489999999999998</v>
      </c>
    </row>
    <row r="76" spans="1:38" ht="26.5" thickBot="1">
      <c r="A76" s="562">
        <v>44351</v>
      </c>
      <c r="B76" s="170" t="s">
        <v>35</v>
      </c>
      <c r="C76" s="170" t="s">
        <v>109</v>
      </c>
      <c r="D76" s="652" t="s">
        <v>151</v>
      </c>
      <c r="E76" s="654" t="s">
        <v>282</v>
      </c>
      <c r="F76" s="539">
        <v>58409</v>
      </c>
      <c r="G76" s="539">
        <v>58425</v>
      </c>
      <c r="H76" s="541">
        <f t="shared" si="17"/>
        <v>16</v>
      </c>
      <c r="I76" s="539">
        <v>58425</v>
      </c>
      <c r="J76" s="541">
        <f t="shared" si="18"/>
        <v>0</v>
      </c>
      <c r="K76" s="539">
        <v>58429</v>
      </c>
      <c r="L76" s="541">
        <f t="shared" si="19"/>
        <v>4</v>
      </c>
      <c r="M76" s="541">
        <f t="shared" si="20"/>
        <v>4</v>
      </c>
      <c r="N76" s="539">
        <v>58429</v>
      </c>
      <c r="O76" s="541">
        <f t="shared" si="21"/>
        <v>0</v>
      </c>
      <c r="P76" s="542">
        <f t="shared" si="40"/>
        <v>20</v>
      </c>
      <c r="Q76" s="541">
        <f t="shared" si="23"/>
        <v>4</v>
      </c>
      <c r="R76" s="543">
        <f t="shared" si="24"/>
        <v>16</v>
      </c>
      <c r="S76" s="476" t="s">
        <v>37</v>
      </c>
      <c r="T76" s="172" t="s">
        <v>38</v>
      </c>
      <c r="U76" s="172" t="s">
        <v>29</v>
      </c>
      <c r="V76" s="172">
        <v>2017</v>
      </c>
      <c r="W76" s="173" t="s">
        <v>30</v>
      </c>
      <c r="X76" s="539">
        <v>12</v>
      </c>
      <c r="Y76" s="544">
        <f t="shared" si="25"/>
        <v>1.6666666666666667</v>
      </c>
      <c r="Z76" s="166">
        <v>19.489999999999998</v>
      </c>
      <c r="AA76" s="544">
        <f t="shared" si="26"/>
        <v>32.483333333333334</v>
      </c>
      <c r="AB76" s="630" t="s">
        <v>39</v>
      </c>
      <c r="AC76" s="608">
        <v>2.5</v>
      </c>
      <c r="AD76" s="608">
        <v>9.5</v>
      </c>
      <c r="AE76" s="608">
        <v>8.9</v>
      </c>
      <c r="AF76" s="501">
        <f t="shared" si="41"/>
        <v>-1.5</v>
      </c>
      <c r="AG76" s="501">
        <f t="shared" si="42"/>
        <v>2.3999999999999986</v>
      </c>
      <c r="AH76" s="544">
        <f t="shared" si="32"/>
        <v>32.483333333333334</v>
      </c>
      <c r="AI76" s="544">
        <f t="shared" si="33"/>
        <v>1.6666666666666667</v>
      </c>
      <c r="AJ76" s="563">
        <f t="shared" si="34"/>
        <v>20</v>
      </c>
      <c r="AK76" s="563">
        <f t="shared" si="38"/>
        <v>6.4966666666666661</v>
      </c>
      <c r="AL76" s="563">
        <f t="shared" si="39"/>
        <v>25.986666666666665</v>
      </c>
    </row>
    <row r="77" spans="1:38" ht="26.5" thickBot="1">
      <c r="A77" s="564">
        <v>44351</v>
      </c>
      <c r="B77" s="565" t="s">
        <v>35</v>
      </c>
      <c r="C77" s="565" t="s">
        <v>109</v>
      </c>
      <c r="D77" s="653" t="s">
        <v>149</v>
      </c>
      <c r="E77" s="654" t="s">
        <v>282</v>
      </c>
      <c r="F77" s="566">
        <v>58429</v>
      </c>
      <c r="G77" s="566">
        <v>58454</v>
      </c>
      <c r="H77" s="567">
        <f t="shared" si="17"/>
        <v>25</v>
      </c>
      <c r="I77" s="566">
        <v>58454</v>
      </c>
      <c r="J77" s="567">
        <f t="shared" si="18"/>
        <v>0</v>
      </c>
      <c r="K77" s="566">
        <v>58469</v>
      </c>
      <c r="L77" s="567">
        <f t="shared" si="19"/>
        <v>15</v>
      </c>
      <c r="M77" s="567">
        <f t="shared" si="20"/>
        <v>15</v>
      </c>
      <c r="N77" s="566">
        <v>58469</v>
      </c>
      <c r="O77" s="567">
        <f t="shared" si="21"/>
        <v>0</v>
      </c>
      <c r="P77" s="568">
        <f t="shared" si="40"/>
        <v>40</v>
      </c>
      <c r="Q77" s="567">
        <f t="shared" si="23"/>
        <v>15</v>
      </c>
      <c r="R77" s="569">
        <f t="shared" si="24"/>
        <v>25</v>
      </c>
      <c r="S77" s="570" t="s">
        <v>37</v>
      </c>
      <c r="T77" s="571" t="s">
        <v>38</v>
      </c>
      <c r="U77" s="571" t="s">
        <v>29</v>
      </c>
      <c r="V77" s="571">
        <v>2017</v>
      </c>
      <c r="W77" s="572" t="s">
        <v>30</v>
      </c>
      <c r="X77" s="566">
        <v>12</v>
      </c>
      <c r="Y77" s="573">
        <f t="shared" si="25"/>
        <v>3.3333333333333335</v>
      </c>
      <c r="Z77" s="574">
        <v>19.489999999999998</v>
      </c>
      <c r="AA77" s="573">
        <f t="shared" si="26"/>
        <v>64.966666666666669</v>
      </c>
      <c r="AB77" s="632" t="s">
        <v>39</v>
      </c>
      <c r="AC77" s="609">
        <v>2.5</v>
      </c>
      <c r="AD77" s="609">
        <v>9.5</v>
      </c>
      <c r="AE77" s="609">
        <v>8.9</v>
      </c>
      <c r="AF77" s="583">
        <f t="shared" si="41"/>
        <v>-12.5</v>
      </c>
      <c r="AG77" s="583">
        <f t="shared" si="42"/>
        <v>-6.6000000000000014</v>
      </c>
      <c r="AH77" s="573">
        <f t="shared" si="32"/>
        <v>64.966666666666669</v>
      </c>
      <c r="AI77" s="573">
        <f t="shared" si="33"/>
        <v>3.3333333333333335</v>
      </c>
      <c r="AJ77" s="576">
        <f t="shared" si="34"/>
        <v>40</v>
      </c>
      <c r="AK77" s="576">
        <f t="shared" si="38"/>
        <v>24.362499999999997</v>
      </c>
      <c r="AL77" s="576">
        <f t="shared" si="39"/>
        <v>40.604166666666664</v>
      </c>
    </row>
    <row r="78" spans="1:38" ht="14.95" thickBot="1">
      <c r="A78" s="634">
        <v>44350</v>
      </c>
      <c r="B78" s="635" t="s">
        <v>42</v>
      </c>
      <c r="C78" s="635" t="s">
        <v>109</v>
      </c>
      <c r="D78" s="636" t="s">
        <v>150</v>
      </c>
      <c r="E78" s="657" t="s">
        <v>283</v>
      </c>
      <c r="F78" s="638">
        <v>44138</v>
      </c>
      <c r="G78" s="639">
        <v>44166</v>
      </c>
      <c r="H78" s="640">
        <f>G78-F78</f>
        <v>28</v>
      </c>
      <c r="I78" s="639">
        <v>44166</v>
      </c>
      <c r="J78" s="640">
        <f t="shared" si="18"/>
        <v>0</v>
      </c>
      <c r="K78" s="639">
        <v>44180</v>
      </c>
      <c r="L78" s="640">
        <f t="shared" si="19"/>
        <v>14</v>
      </c>
      <c r="M78" s="640">
        <f t="shared" si="20"/>
        <v>14</v>
      </c>
      <c r="N78" s="639">
        <v>44195</v>
      </c>
      <c r="O78" s="640">
        <f t="shared" si="21"/>
        <v>15</v>
      </c>
      <c r="P78" s="641">
        <f t="shared" si="40"/>
        <v>57</v>
      </c>
      <c r="Q78" s="640">
        <f t="shared" si="23"/>
        <v>14</v>
      </c>
      <c r="R78" s="642">
        <f t="shared" si="24"/>
        <v>43</v>
      </c>
      <c r="S78" s="658" t="s">
        <v>44</v>
      </c>
      <c r="T78" s="644" t="s">
        <v>45</v>
      </c>
      <c r="U78" s="644" t="s">
        <v>29</v>
      </c>
      <c r="V78" s="644">
        <v>2018</v>
      </c>
      <c r="W78" s="645" t="s">
        <v>30</v>
      </c>
      <c r="X78" s="639">
        <v>15</v>
      </c>
      <c r="Y78" s="646">
        <f t="shared" si="25"/>
        <v>3.8</v>
      </c>
      <c r="Z78" s="647">
        <v>19.45</v>
      </c>
      <c r="AA78" s="646">
        <f t="shared" si="26"/>
        <v>73.91</v>
      </c>
      <c r="AB78" s="648" t="s">
        <v>46</v>
      </c>
      <c r="AC78" s="649">
        <v>14.2</v>
      </c>
      <c r="AD78" s="649">
        <v>19.8</v>
      </c>
      <c r="AE78" s="649">
        <v>14.3</v>
      </c>
      <c r="AF78" s="650">
        <f>AC78-Q78</f>
        <v>0.19999999999999929</v>
      </c>
      <c r="AG78" s="650">
        <f>R78-AF78</f>
        <v>42.8</v>
      </c>
      <c r="AH78" s="646">
        <f t="shared" si="32"/>
        <v>73.91</v>
      </c>
      <c r="AI78" s="646">
        <f t="shared" si="33"/>
        <v>3.8</v>
      </c>
      <c r="AJ78" s="651">
        <f t="shared" si="34"/>
        <v>57</v>
      </c>
      <c r="AK78" s="651">
        <f t="shared" si="38"/>
        <v>18.153333333333332</v>
      </c>
      <c r="AL78" s="651">
        <f t="shared" si="39"/>
        <v>55.756666666666668</v>
      </c>
    </row>
    <row r="79" spans="1:38" ht="14.95" thickBot="1">
      <c r="A79" s="562">
        <v>44351</v>
      </c>
      <c r="B79" s="170" t="s">
        <v>42</v>
      </c>
      <c r="C79" s="170" t="s">
        <v>109</v>
      </c>
      <c r="D79" s="614" t="s">
        <v>150</v>
      </c>
      <c r="E79" s="654" t="s">
        <v>282</v>
      </c>
      <c r="F79" s="617">
        <v>44195</v>
      </c>
      <c r="G79" s="539">
        <v>44209</v>
      </c>
      <c r="H79" s="541">
        <f>G79-F79</f>
        <v>14</v>
      </c>
      <c r="I79" s="539">
        <v>44209</v>
      </c>
      <c r="J79" s="541">
        <f t="shared" si="18"/>
        <v>0</v>
      </c>
      <c r="K79" s="539">
        <v>44223</v>
      </c>
      <c r="L79" s="541">
        <f t="shared" si="19"/>
        <v>14</v>
      </c>
      <c r="M79" s="541">
        <f t="shared" si="20"/>
        <v>14</v>
      </c>
      <c r="N79" s="539">
        <v>44223</v>
      </c>
      <c r="O79" s="541">
        <f t="shared" si="21"/>
        <v>0</v>
      </c>
      <c r="P79" s="542">
        <f>N79-F79</f>
        <v>28</v>
      </c>
      <c r="Q79" s="541">
        <f>M79</f>
        <v>14</v>
      </c>
      <c r="R79" s="543">
        <f t="shared" si="24"/>
        <v>14</v>
      </c>
      <c r="S79" s="478" t="s">
        <v>44</v>
      </c>
      <c r="T79" s="172" t="s">
        <v>45</v>
      </c>
      <c r="U79" s="172" t="s">
        <v>29</v>
      </c>
      <c r="V79" s="172">
        <v>2018</v>
      </c>
      <c r="W79" s="173" t="s">
        <v>30</v>
      </c>
      <c r="X79" s="539">
        <v>15</v>
      </c>
      <c r="Y79" s="544">
        <f t="shared" si="25"/>
        <v>1.8666666666666667</v>
      </c>
      <c r="Z79" s="166">
        <v>19.45</v>
      </c>
      <c r="AA79" s="544">
        <f t="shared" si="26"/>
        <v>36.306666666666665</v>
      </c>
      <c r="AB79" s="630" t="s">
        <v>46</v>
      </c>
      <c r="AC79" s="608">
        <v>14.2</v>
      </c>
      <c r="AD79" s="608">
        <v>14.3</v>
      </c>
      <c r="AE79" s="608">
        <v>19.8</v>
      </c>
      <c r="AF79" s="501">
        <f>AC79-Q79</f>
        <v>0.19999999999999929</v>
      </c>
      <c r="AG79" s="501">
        <f t="shared" ref="AG79:AG97" si="43">R79-AF79</f>
        <v>13.8</v>
      </c>
      <c r="AH79" s="544">
        <f t="shared" si="32"/>
        <v>36.306666666666665</v>
      </c>
      <c r="AI79" s="544">
        <f t="shared" si="33"/>
        <v>1.8666666666666667</v>
      </c>
      <c r="AJ79" s="563">
        <f t="shared" si="34"/>
        <v>28</v>
      </c>
      <c r="AK79" s="563">
        <f t="shared" si="38"/>
        <v>18.153333333333332</v>
      </c>
      <c r="AL79" s="563">
        <f t="shared" si="39"/>
        <v>18.153333333333332</v>
      </c>
    </row>
    <row r="80" spans="1:38" ht="14.95" thickBot="1">
      <c r="A80" s="564">
        <v>44351</v>
      </c>
      <c r="B80" s="565" t="s">
        <v>42</v>
      </c>
      <c r="C80" s="565" t="s">
        <v>109</v>
      </c>
      <c r="D80" s="653" t="s">
        <v>155</v>
      </c>
      <c r="E80" s="654" t="s">
        <v>282</v>
      </c>
      <c r="F80" s="566">
        <v>44223</v>
      </c>
      <c r="G80" s="566">
        <v>44244</v>
      </c>
      <c r="H80" s="567">
        <f>G80-F80</f>
        <v>21</v>
      </c>
      <c r="I80" s="566">
        <v>44244</v>
      </c>
      <c r="J80" s="567">
        <f t="shared" si="18"/>
        <v>0</v>
      </c>
      <c r="K80" s="566">
        <v>44264</v>
      </c>
      <c r="L80" s="567">
        <f t="shared" si="19"/>
        <v>20</v>
      </c>
      <c r="M80" s="567">
        <f t="shared" si="20"/>
        <v>20</v>
      </c>
      <c r="N80" s="566">
        <v>44284</v>
      </c>
      <c r="O80" s="567">
        <f t="shared" si="21"/>
        <v>20</v>
      </c>
      <c r="P80" s="568">
        <f>N80-F80</f>
        <v>61</v>
      </c>
      <c r="Q80" s="567">
        <f t="shared" ref="Q80" si="44">M80</f>
        <v>20</v>
      </c>
      <c r="R80" s="569">
        <f>P80-Q80</f>
        <v>41</v>
      </c>
      <c r="S80" s="578" t="s">
        <v>44</v>
      </c>
      <c r="T80" s="571" t="s">
        <v>45</v>
      </c>
      <c r="U80" s="571" t="s">
        <v>29</v>
      </c>
      <c r="V80" s="571">
        <v>2018</v>
      </c>
      <c r="W80" s="572" t="s">
        <v>30</v>
      </c>
      <c r="X80" s="566">
        <v>15</v>
      </c>
      <c r="Y80" s="573">
        <f t="shared" si="25"/>
        <v>4.0666666666666664</v>
      </c>
      <c r="Z80" s="574">
        <v>19.45</v>
      </c>
      <c r="AA80" s="573">
        <f t="shared" si="26"/>
        <v>79.096666666666664</v>
      </c>
      <c r="AB80" s="632" t="s">
        <v>46</v>
      </c>
      <c r="AC80" s="609">
        <v>14.2</v>
      </c>
      <c r="AD80" s="609">
        <v>14.3</v>
      </c>
      <c r="AE80" s="609">
        <v>19.8</v>
      </c>
      <c r="AF80" s="583">
        <f>AC80-Q80</f>
        <v>-5.8000000000000007</v>
      </c>
      <c r="AG80" s="583">
        <f t="shared" si="43"/>
        <v>46.8</v>
      </c>
      <c r="AH80" s="573">
        <f t="shared" si="32"/>
        <v>79.096666666666664</v>
      </c>
      <c r="AI80" s="573">
        <f t="shared" si="33"/>
        <v>4.0666666666666664</v>
      </c>
      <c r="AJ80" s="576">
        <f t="shared" si="34"/>
        <v>61</v>
      </c>
      <c r="AK80" s="576">
        <f t="shared" si="38"/>
        <v>25.93333333333333</v>
      </c>
      <c r="AL80" s="576">
        <f t="shared" si="39"/>
        <v>53.163333333333334</v>
      </c>
    </row>
    <row r="81" spans="1:38" ht="17.7">
      <c r="A81" s="634">
        <v>44350</v>
      </c>
      <c r="B81" s="635" t="s">
        <v>48</v>
      </c>
      <c r="C81" s="635" t="s">
        <v>111</v>
      </c>
      <c r="D81" s="636" t="s">
        <v>240</v>
      </c>
      <c r="E81" s="637" t="s">
        <v>283</v>
      </c>
      <c r="F81" s="638">
        <v>61200</v>
      </c>
      <c r="G81" s="639">
        <v>61206</v>
      </c>
      <c r="H81" s="640">
        <f t="shared" si="17"/>
        <v>6</v>
      </c>
      <c r="I81" s="639">
        <v>61206</v>
      </c>
      <c r="J81" s="640">
        <f t="shared" si="18"/>
        <v>0</v>
      </c>
      <c r="K81" s="639">
        <v>61230</v>
      </c>
      <c r="L81" s="640">
        <f t="shared" si="19"/>
        <v>24</v>
      </c>
      <c r="M81" s="640">
        <f t="shared" si="20"/>
        <v>24</v>
      </c>
      <c r="N81" s="639">
        <v>61233</v>
      </c>
      <c r="O81" s="640">
        <f t="shared" si="21"/>
        <v>3</v>
      </c>
      <c r="P81" s="641">
        <f t="shared" si="40"/>
        <v>33</v>
      </c>
      <c r="Q81" s="640">
        <f t="shared" si="23"/>
        <v>24</v>
      </c>
      <c r="R81" s="642">
        <f t="shared" si="24"/>
        <v>9</v>
      </c>
      <c r="S81" s="643" t="s">
        <v>50</v>
      </c>
      <c r="T81" s="644" t="s">
        <v>51</v>
      </c>
      <c r="U81" s="644" t="s">
        <v>29</v>
      </c>
      <c r="V81" s="644">
        <v>2018</v>
      </c>
      <c r="W81" s="645" t="s">
        <v>30</v>
      </c>
      <c r="X81" s="639">
        <v>8</v>
      </c>
      <c r="Y81" s="646">
        <f t="shared" si="25"/>
        <v>4.125</v>
      </c>
      <c r="Z81" s="647">
        <v>21.89</v>
      </c>
      <c r="AA81" s="646">
        <f t="shared" si="26"/>
        <v>90.296250000000001</v>
      </c>
      <c r="AB81" s="648" t="s">
        <v>52</v>
      </c>
      <c r="AC81" s="649">
        <v>24.7</v>
      </c>
      <c r="AD81" s="649">
        <v>15.1</v>
      </c>
      <c r="AE81" s="649">
        <v>3</v>
      </c>
      <c r="AF81" s="650">
        <f>AC81-Q81</f>
        <v>0.69999999999999929</v>
      </c>
      <c r="AG81" s="650">
        <f t="shared" si="43"/>
        <v>8.3000000000000007</v>
      </c>
      <c r="AH81" s="646">
        <f t="shared" si="32"/>
        <v>90.296250000000001</v>
      </c>
      <c r="AI81" s="646">
        <f t="shared" si="33"/>
        <v>4.125</v>
      </c>
      <c r="AJ81" s="651">
        <f t="shared" si="34"/>
        <v>33</v>
      </c>
      <c r="AK81" s="651">
        <f t="shared" si="38"/>
        <v>65.67</v>
      </c>
      <c r="AL81" s="651">
        <f t="shared" si="39"/>
        <v>24.626249999999999</v>
      </c>
    </row>
    <row r="82" spans="1:38" ht="18.350000000000001" thickBot="1">
      <c r="A82" s="564">
        <v>44351</v>
      </c>
      <c r="B82" s="565" t="s">
        <v>48</v>
      </c>
      <c r="C82" s="565" t="s">
        <v>111</v>
      </c>
      <c r="D82" s="615" t="s">
        <v>240</v>
      </c>
      <c r="E82" s="622" t="s">
        <v>282</v>
      </c>
      <c r="F82" s="618">
        <v>61233</v>
      </c>
      <c r="G82" s="566">
        <v>61235</v>
      </c>
      <c r="H82" s="567">
        <f t="shared" si="17"/>
        <v>2</v>
      </c>
      <c r="I82" s="566">
        <v>61235</v>
      </c>
      <c r="J82" s="567">
        <f t="shared" si="18"/>
        <v>0</v>
      </c>
      <c r="K82" s="566">
        <v>61257</v>
      </c>
      <c r="L82" s="567">
        <f t="shared" si="19"/>
        <v>22</v>
      </c>
      <c r="M82" s="567">
        <f t="shared" si="20"/>
        <v>22</v>
      </c>
      <c r="N82" s="566">
        <v>61276</v>
      </c>
      <c r="O82" s="567">
        <f t="shared" si="21"/>
        <v>19</v>
      </c>
      <c r="P82" s="568">
        <f t="shared" si="40"/>
        <v>43</v>
      </c>
      <c r="Q82" s="567">
        <f t="shared" si="23"/>
        <v>22</v>
      </c>
      <c r="R82" s="569">
        <f t="shared" si="24"/>
        <v>21</v>
      </c>
      <c r="S82" s="580" t="s">
        <v>50</v>
      </c>
      <c r="T82" s="571" t="s">
        <v>51</v>
      </c>
      <c r="U82" s="571" t="s">
        <v>29</v>
      </c>
      <c r="V82" s="571">
        <v>2018</v>
      </c>
      <c r="W82" s="572" t="s">
        <v>30</v>
      </c>
      <c r="X82" s="566">
        <v>8</v>
      </c>
      <c r="Y82" s="573">
        <f t="shared" si="25"/>
        <v>5.375</v>
      </c>
      <c r="Z82" s="574">
        <v>21.89</v>
      </c>
      <c r="AA82" s="573">
        <f t="shared" si="26"/>
        <v>117.65875</v>
      </c>
      <c r="AB82" s="632" t="s">
        <v>52</v>
      </c>
      <c r="AC82" s="609">
        <v>24.7</v>
      </c>
      <c r="AD82" s="609">
        <v>3</v>
      </c>
      <c r="AE82" s="609">
        <v>15.1</v>
      </c>
      <c r="AF82" s="583">
        <f>AC82-Q82</f>
        <v>2.6999999999999993</v>
      </c>
      <c r="AG82" s="583">
        <f t="shared" si="43"/>
        <v>18.3</v>
      </c>
      <c r="AH82" s="573">
        <f t="shared" si="32"/>
        <v>117.65875</v>
      </c>
      <c r="AI82" s="573">
        <f t="shared" si="33"/>
        <v>5.375</v>
      </c>
      <c r="AJ82" s="576">
        <f t="shared" si="34"/>
        <v>43</v>
      </c>
      <c r="AK82" s="576">
        <f t="shared" si="38"/>
        <v>60.197500000000005</v>
      </c>
      <c r="AL82" s="576">
        <f t="shared" si="39"/>
        <v>57.46125</v>
      </c>
    </row>
    <row r="83" spans="1:38">
      <c r="A83" s="634">
        <v>44350</v>
      </c>
      <c r="B83" s="549" t="s">
        <v>55</v>
      </c>
      <c r="C83" s="549" t="s">
        <v>111</v>
      </c>
      <c r="D83" s="616" t="s">
        <v>176</v>
      </c>
      <c r="E83" s="620" t="s">
        <v>283</v>
      </c>
      <c r="F83" s="619">
        <v>112859</v>
      </c>
      <c r="G83" s="550">
        <v>112876</v>
      </c>
      <c r="H83" s="551">
        <f t="shared" si="17"/>
        <v>17</v>
      </c>
      <c r="I83" s="550">
        <v>112876</v>
      </c>
      <c r="J83" s="551">
        <f t="shared" si="18"/>
        <v>0</v>
      </c>
      <c r="K83" s="550">
        <v>112890</v>
      </c>
      <c r="L83" s="551">
        <f t="shared" si="19"/>
        <v>14</v>
      </c>
      <c r="M83" s="551">
        <f t="shared" si="20"/>
        <v>14</v>
      </c>
      <c r="N83" s="550">
        <v>112894</v>
      </c>
      <c r="O83" s="551">
        <f t="shared" si="21"/>
        <v>4</v>
      </c>
      <c r="P83" s="552">
        <f t="shared" si="40"/>
        <v>35</v>
      </c>
      <c r="Q83" s="551">
        <f t="shared" si="23"/>
        <v>14</v>
      </c>
      <c r="R83" s="553">
        <f t="shared" si="24"/>
        <v>21</v>
      </c>
      <c r="S83" s="581" t="s">
        <v>57</v>
      </c>
      <c r="T83" s="555" t="s">
        <v>51</v>
      </c>
      <c r="U83" s="555" t="s">
        <v>29</v>
      </c>
      <c r="V83" s="555">
        <v>2014</v>
      </c>
      <c r="W83" s="556" t="s">
        <v>30</v>
      </c>
      <c r="X83" s="550">
        <v>7</v>
      </c>
      <c r="Y83" s="557">
        <f t="shared" si="25"/>
        <v>5</v>
      </c>
      <c r="Z83" s="558">
        <v>21.69</v>
      </c>
      <c r="AA83" s="557">
        <f t="shared" si="26"/>
        <v>108.45</v>
      </c>
      <c r="AB83" s="631" t="s">
        <v>58</v>
      </c>
      <c r="AC83" s="611">
        <v>18.399999999999999</v>
      </c>
      <c r="AD83" s="628"/>
      <c r="AE83" s="628"/>
      <c r="AF83" s="560">
        <f t="shared" ref="AF83:AF97" si="45">AC83-Q83</f>
        <v>4.3999999999999986</v>
      </c>
      <c r="AG83" s="560">
        <f t="shared" si="43"/>
        <v>16.600000000000001</v>
      </c>
      <c r="AH83" s="557">
        <f t="shared" si="32"/>
        <v>108.45</v>
      </c>
      <c r="AI83" s="557">
        <f t="shared" si="33"/>
        <v>5</v>
      </c>
      <c r="AJ83" s="561">
        <f t="shared" si="34"/>
        <v>35</v>
      </c>
      <c r="AK83" s="561">
        <f t="shared" si="38"/>
        <v>43.38</v>
      </c>
      <c r="AL83" s="561">
        <f t="shared" si="39"/>
        <v>65.070000000000007</v>
      </c>
    </row>
    <row r="84" spans="1:38" ht="14.95" thickBot="1">
      <c r="A84" s="564">
        <v>44351</v>
      </c>
      <c r="B84" s="565" t="s">
        <v>55</v>
      </c>
      <c r="C84" s="565" t="s">
        <v>111</v>
      </c>
      <c r="D84" s="615" t="s">
        <v>176</v>
      </c>
      <c r="E84" s="622" t="s">
        <v>282</v>
      </c>
      <c r="F84" s="618">
        <v>112894</v>
      </c>
      <c r="G84" s="566">
        <v>112898</v>
      </c>
      <c r="H84" s="567">
        <f t="shared" si="17"/>
        <v>4</v>
      </c>
      <c r="I84" s="566">
        <v>112898</v>
      </c>
      <c r="J84" s="567">
        <f t="shared" si="18"/>
        <v>0</v>
      </c>
      <c r="K84" s="566">
        <v>112920</v>
      </c>
      <c r="L84" s="567">
        <f t="shared" si="19"/>
        <v>22</v>
      </c>
      <c r="M84" s="567">
        <f t="shared" si="20"/>
        <v>22</v>
      </c>
      <c r="N84" s="566">
        <v>112938</v>
      </c>
      <c r="O84" s="567">
        <f t="shared" si="21"/>
        <v>18</v>
      </c>
      <c r="P84" s="568">
        <f t="shared" si="40"/>
        <v>44</v>
      </c>
      <c r="Q84" s="567">
        <f t="shared" si="23"/>
        <v>22</v>
      </c>
      <c r="R84" s="569">
        <f t="shared" si="24"/>
        <v>22</v>
      </c>
      <c r="S84" s="582" t="s">
        <v>57</v>
      </c>
      <c r="T84" s="571" t="s">
        <v>51</v>
      </c>
      <c r="U84" s="571" t="s">
        <v>29</v>
      </c>
      <c r="V84" s="571">
        <v>2014</v>
      </c>
      <c r="W84" s="572" t="s">
        <v>30</v>
      </c>
      <c r="X84" s="566">
        <v>7</v>
      </c>
      <c r="Y84" s="573">
        <f t="shared" si="25"/>
        <v>6.2857142857142856</v>
      </c>
      <c r="Z84" s="574">
        <v>21.69</v>
      </c>
      <c r="AA84" s="573">
        <f t="shared" si="26"/>
        <v>136.33714285714285</v>
      </c>
      <c r="AB84" s="632" t="s">
        <v>58</v>
      </c>
      <c r="AC84" s="609">
        <v>18.399999999999999</v>
      </c>
      <c r="AD84" s="629"/>
      <c r="AE84" s="629"/>
      <c r="AF84" s="583">
        <f t="shared" si="45"/>
        <v>-3.6000000000000014</v>
      </c>
      <c r="AG84" s="583">
        <f t="shared" si="43"/>
        <v>25.6</v>
      </c>
      <c r="AH84" s="573">
        <f t="shared" si="32"/>
        <v>136.33714285714285</v>
      </c>
      <c r="AI84" s="573">
        <f t="shared" si="33"/>
        <v>6.2857142857142856</v>
      </c>
      <c r="AJ84" s="576">
        <f t="shared" si="34"/>
        <v>44</v>
      </c>
      <c r="AK84" s="576">
        <f t="shared" si="38"/>
        <v>68.168571428571425</v>
      </c>
      <c r="AL84" s="576">
        <f t="shared" si="39"/>
        <v>68.168571428571425</v>
      </c>
    </row>
    <row r="85" spans="1:38">
      <c r="A85" s="634">
        <v>44350</v>
      </c>
      <c r="B85" s="549" t="s">
        <v>60</v>
      </c>
      <c r="C85" s="549" t="s">
        <v>111</v>
      </c>
      <c r="D85" s="616" t="s">
        <v>242</v>
      </c>
      <c r="E85" s="620" t="s">
        <v>283</v>
      </c>
      <c r="F85" s="626">
        <v>176286</v>
      </c>
      <c r="G85" s="550">
        <v>176294</v>
      </c>
      <c r="H85" s="551">
        <f t="shared" si="17"/>
        <v>8</v>
      </c>
      <c r="I85" s="550">
        <v>176294</v>
      </c>
      <c r="J85" s="551">
        <f t="shared" si="18"/>
        <v>0</v>
      </c>
      <c r="K85" s="550">
        <v>176306</v>
      </c>
      <c r="L85" s="551">
        <f t="shared" si="19"/>
        <v>12</v>
      </c>
      <c r="M85" s="551">
        <f t="shared" si="20"/>
        <v>12</v>
      </c>
      <c r="N85" s="550">
        <v>176317</v>
      </c>
      <c r="O85" s="551">
        <f t="shared" si="21"/>
        <v>11</v>
      </c>
      <c r="P85" s="552">
        <f t="shared" si="40"/>
        <v>31</v>
      </c>
      <c r="Q85" s="551">
        <f t="shared" si="23"/>
        <v>12</v>
      </c>
      <c r="R85" s="553">
        <f t="shared" si="24"/>
        <v>19</v>
      </c>
      <c r="S85" s="584" t="s">
        <v>62</v>
      </c>
      <c r="T85" s="555" t="s">
        <v>51</v>
      </c>
      <c r="U85" s="555" t="s">
        <v>29</v>
      </c>
      <c r="V85" s="555">
        <v>2017</v>
      </c>
      <c r="W85" s="556" t="s">
        <v>30</v>
      </c>
      <c r="X85" s="550">
        <v>7</v>
      </c>
      <c r="Y85" s="557">
        <f t="shared" si="25"/>
        <v>4.4285714285714288</v>
      </c>
      <c r="Z85" s="558">
        <v>21.79</v>
      </c>
      <c r="AA85" s="557">
        <f t="shared" si="26"/>
        <v>96.498571428571424</v>
      </c>
      <c r="AB85" s="631" t="s">
        <v>63</v>
      </c>
      <c r="AC85" s="611">
        <v>14.8</v>
      </c>
      <c r="AD85" s="611">
        <v>4.4000000000000004</v>
      </c>
      <c r="AE85" s="611">
        <v>17.8</v>
      </c>
      <c r="AF85" s="560">
        <f t="shared" si="45"/>
        <v>2.8000000000000007</v>
      </c>
      <c r="AG85" s="560">
        <f t="shared" si="43"/>
        <v>16.2</v>
      </c>
      <c r="AH85" s="557">
        <f t="shared" si="32"/>
        <v>96.498571428571424</v>
      </c>
      <c r="AI85" s="557">
        <f t="shared" si="33"/>
        <v>4.4285714285714288</v>
      </c>
      <c r="AJ85" s="561">
        <f t="shared" si="34"/>
        <v>31</v>
      </c>
      <c r="AK85" s="561">
        <f t="shared" si="38"/>
        <v>37.354285714285709</v>
      </c>
      <c r="AL85" s="561">
        <f t="shared" si="39"/>
        <v>59.144285714285715</v>
      </c>
    </row>
    <row r="86" spans="1:38" ht="14.95" thickBot="1">
      <c r="A86" s="661">
        <v>44351</v>
      </c>
      <c r="B86" s="545" t="s">
        <v>60</v>
      </c>
      <c r="C86" s="545" t="s">
        <v>111</v>
      </c>
      <c r="D86" s="662" t="s">
        <v>242</v>
      </c>
      <c r="E86" s="672" t="s">
        <v>282</v>
      </c>
      <c r="F86" s="663">
        <v>176317</v>
      </c>
      <c r="G86" s="664">
        <v>176329</v>
      </c>
      <c r="H86" s="665">
        <f t="shared" si="17"/>
        <v>12</v>
      </c>
      <c r="I86" s="664">
        <v>176329</v>
      </c>
      <c r="J86" s="665">
        <f t="shared" si="18"/>
        <v>0</v>
      </c>
      <c r="K86" s="664">
        <v>176341</v>
      </c>
      <c r="L86" s="665">
        <f t="shared" si="19"/>
        <v>12</v>
      </c>
      <c r="M86" s="665">
        <f t="shared" si="20"/>
        <v>12</v>
      </c>
      <c r="N86" s="664">
        <v>176349</v>
      </c>
      <c r="O86" s="665">
        <f t="shared" si="21"/>
        <v>8</v>
      </c>
      <c r="P86" s="666">
        <f t="shared" si="40"/>
        <v>32</v>
      </c>
      <c r="Q86" s="665">
        <f t="shared" si="23"/>
        <v>12</v>
      </c>
      <c r="R86" s="667">
        <f t="shared" si="24"/>
        <v>20</v>
      </c>
      <c r="S86" s="673" t="s">
        <v>62</v>
      </c>
      <c r="T86" s="540" t="s">
        <v>51</v>
      </c>
      <c r="U86" s="540" t="s">
        <v>29</v>
      </c>
      <c r="V86" s="540">
        <v>2017</v>
      </c>
      <c r="W86" s="546" t="s">
        <v>30</v>
      </c>
      <c r="X86" s="664">
        <v>7</v>
      </c>
      <c r="Y86" s="668">
        <f t="shared" si="25"/>
        <v>4.5714285714285712</v>
      </c>
      <c r="Z86" s="547">
        <v>21.79</v>
      </c>
      <c r="AA86" s="668">
        <f t="shared" si="26"/>
        <v>99.611428571428561</v>
      </c>
      <c r="AB86" s="674" t="s">
        <v>65</v>
      </c>
      <c r="AC86" s="669">
        <v>14.8</v>
      </c>
      <c r="AD86" s="669">
        <v>17.8</v>
      </c>
      <c r="AE86" s="669">
        <v>4.4000000000000004</v>
      </c>
      <c r="AF86" s="670">
        <f t="shared" si="45"/>
        <v>2.8000000000000007</v>
      </c>
      <c r="AG86" s="670">
        <f t="shared" si="43"/>
        <v>17.2</v>
      </c>
      <c r="AH86" s="668">
        <f t="shared" si="32"/>
        <v>99.611428571428561</v>
      </c>
      <c r="AI86" s="668">
        <f t="shared" si="33"/>
        <v>4.5714285714285712</v>
      </c>
      <c r="AJ86" s="671">
        <f t="shared" si="34"/>
        <v>32</v>
      </c>
      <c r="AK86" s="671">
        <f t="shared" si="38"/>
        <v>37.354285714285709</v>
      </c>
      <c r="AL86" s="671">
        <f t="shared" si="39"/>
        <v>62.257142857142853</v>
      </c>
    </row>
    <row r="87" spans="1:38">
      <c r="A87" s="548">
        <v>44350</v>
      </c>
      <c r="B87" s="549" t="s">
        <v>126</v>
      </c>
      <c r="C87" s="549" t="s">
        <v>109</v>
      </c>
      <c r="D87" s="599" t="s">
        <v>174</v>
      </c>
      <c r="E87" s="676" t="s">
        <v>283</v>
      </c>
      <c r="F87" s="550">
        <v>184969</v>
      </c>
      <c r="G87" s="550">
        <v>184989</v>
      </c>
      <c r="H87" s="551">
        <f t="shared" si="17"/>
        <v>20</v>
      </c>
      <c r="I87" s="550">
        <v>184989</v>
      </c>
      <c r="J87" s="551">
        <f t="shared" si="18"/>
        <v>0</v>
      </c>
      <c r="K87" s="550">
        <v>185007</v>
      </c>
      <c r="L87" s="551">
        <f t="shared" si="19"/>
        <v>18</v>
      </c>
      <c r="M87" s="551">
        <f t="shared" si="20"/>
        <v>18</v>
      </c>
      <c r="N87" s="550">
        <v>185035</v>
      </c>
      <c r="O87" s="551">
        <f t="shared" si="21"/>
        <v>28</v>
      </c>
      <c r="P87" s="552">
        <f t="shared" si="40"/>
        <v>66</v>
      </c>
      <c r="Q87" s="551">
        <f t="shared" si="23"/>
        <v>18</v>
      </c>
      <c r="R87" s="553">
        <f t="shared" si="24"/>
        <v>48</v>
      </c>
      <c r="S87" s="586" t="s">
        <v>127</v>
      </c>
      <c r="T87" s="555" t="s">
        <v>28</v>
      </c>
      <c r="U87" s="555" t="s">
        <v>29</v>
      </c>
      <c r="V87" s="555">
        <v>2013</v>
      </c>
      <c r="W87" s="556" t="s">
        <v>30</v>
      </c>
      <c r="X87" s="550">
        <v>14</v>
      </c>
      <c r="Y87" s="557">
        <f t="shared" si="25"/>
        <v>4.7142857142857144</v>
      </c>
      <c r="Z87" s="558">
        <v>19.79</v>
      </c>
      <c r="AA87" s="557">
        <f t="shared" si="26"/>
        <v>93.295714285714283</v>
      </c>
      <c r="AB87" s="631" t="s">
        <v>128</v>
      </c>
      <c r="AC87" s="611">
        <v>24.3</v>
      </c>
      <c r="AD87" s="611">
        <v>20.7</v>
      </c>
      <c r="AE87" s="611">
        <v>20.7</v>
      </c>
      <c r="AF87" s="560">
        <f t="shared" si="45"/>
        <v>6.3000000000000007</v>
      </c>
      <c r="AG87" s="560">
        <f t="shared" si="43"/>
        <v>41.7</v>
      </c>
      <c r="AH87" s="557">
        <f t="shared" si="32"/>
        <v>93.295714285714283</v>
      </c>
      <c r="AI87" s="557">
        <f t="shared" si="33"/>
        <v>4.7142857142857144</v>
      </c>
      <c r="AJ87" s="561">
        <f t="shared" si="34"/>
        <v>66</v>
      </c>
      <c r="AK87" s="561">
        <f t="shared" si="38"/>
        <v>25.444285714285716</v>
      </c>
      <c r="AL87" s="561">
        <f t="shared" si="39"/>
        <v>67.851428571428571</v>
      </c>
    </row>
    <row r="88" spans="1:38" ht="14.95" thickBot="1">
      <c r="A88" s="564">
        <v>44351</v>
      </c>
      <c r="B88" s="565" t="s">
        <v>126</v>
      </c>
      <c r="C88" s="565" t="s">
        <v>109</v>
      </c>
      <c r="D88" s="653" t="s">
        <v>174</v>
      </c>
      <c r="E88" s="677" t="s">
        <v>282</v>
      </c>
      <c r="F88" s="566">
        <v>185035</v>
      </c>
      <c r="G88" s="566">
        <v>185062</v>
      </c>
      <c r="H88" s="567">
        <f t="shared" si="17"/>
        <v>27</v>
      </c>
      <c r="I88" s="566">
        <v>185062</v>
      </c>
      <c r="J88" s="567">
        <f t="shared" si="18"/>
        <v>0</v>
      </c>
      <c r="K88" s="566">
        <v>185080</v>
      </c>
      <c r="L88" s="567">
        <f t="shared" si="19"/>
        <v>18</v>
      </c>
      <c r="M88" s="567">
        <f t="shared" si="20"/>
        <v>18</v>
      </c>
      <c r="N88" s="566">
        <v>185098</v>
      </c>
      <c r="O88" s="567">
        <f t="shared" si="21"/>
        <v>18</v>
      </c>
      <c r="P88" s="568">
        <f t="shared" si="40"/>
        <v>63</v>
      </c>
      <c r="Q88" s="567">
        <f t="shared" si="23"/>
        <v>18</v>
      </c>
      <c r="R88" s="569">
        <f t="shared" si="24"/>
        <v>45</v>
      </c>
      <c r="S88" s="587" t="s">
        <v>127</v>
      </c>
      <c r="T88" s="571" t="s">
        <v>28</v>
      </c>
      <c r="U88" s="571" t="s">
        <v>29</v>
      </c>
      <c r="V88" s="571">
        <v>2013</v>
      </c>
      <c r="W88" s="572" t="s">
        <v>30</v>
      </c>
      <c r="X88" s="566">
        <v>14</v>
      </c>
      <c r="Y88" s="573">
        <f t="shared" si="25"/>
        <v>4.5</v>
      </c>
      <c r="Z88" s="574">
        <v>19.79</v>
      </c>
      <c r="AA88" s="573">
        <f t="shared" si="26"/>
        <v>89.054999999999993</v>
      </c>
      <c r="AB88" s="632" t="s">
        <v>128</v>
      </c>
      <c r="AC88" s="609">
        <v>24.3</v>
      </c>
      <c r="AD88" s="609">
        <v>20.7</v>
      </c>
      <c r="AE88" s="609">
        <v>20.7</v>
      </c>
      <c r="AF88" s="583">
        <f t="shared" si="45"/>
        <v>6.3000000000000007</v>
      </c>
      <c r="AG88" s="583">
        <f t="shared" si="43"/>
        <v>38.700000000000003</v>
      </c>
      <c r="AH88" s="573">
        <f t="shared" si="32"/>
        <v>89.054999999999993</v>
      </c>
      <c r="AI88" s="573">
        <f t="shared" si="33"/>
        <v>4.5</v>
      </c>
      <c r="AJ88" s="576">
        <f t="shared" si="34"/>
        <v>63</v>
      </c>
      <c r="AK88" s="576">
        <f t="shared" si="38"/>
        <v>25.444285714285716</v>
      </c>
      <c r="AL88" s="576">
        <f t="shared" si="39"/>
        <v>63.610714285714288</v>
      </c>
    </row>
    <row r="89" spans="1:38">
      <c r="A89" s="634">
        <v>44350</v>
      </c>
      <c r="B89" s="635" t="s">
        <v>25</v>
      </c>
      <c r="C89" s="635" t="s">
        <v>109</v>
      </c>
      <c r="D89" s="636" t="s">
        <v>319</v>
      </c>
      <c r="E89" s="637" t="s">
        <v>283</v>
      </c>
      <c r="F89" s="638">
        <v>182519</v>
      </c>
      <c r="G89" s="659">
        <v>182534</v>
      </c>
      <c r="H89" s="640">
        <f t="shared" si="17"/>
        <v>15</v>
      </c>
      <c r="I89" s="659">
        <v>182534</v>
      </c>
      <c r="J89" s="640">
        <f t="shared" si="18"/>
        <v>0</v>
      </c>
      <c r="K89" s="639">
        <v>182568</v>
      </c>
      <c r="L89" s="640">
        <f t="shared" si="19"/>
        <v>34</v>
      </c>
      <c r="M89" s="640">
        <f t="shared" si="20"/>
        <v>34</v>
      </c>
      <c r="N89" s="639">
        <v>182592</v>
      </c>
      <c r="O89" s="640">
        <f t="shared" si="21"/>
        <v>24</v>
      </c>
      <c r="P89" s="641">
        <f t="shared" si="40"/>
        <v>73</v>
      </c>
      <c r="Q89" s="640">
        <f t="shared" si="23"/>
        <v>34</v>
      </c>
      <c r="R89" s="642">
        <f t="shared" si="24"/>
        <v>39</v>
      </c>
      <c r="S89" s="675" t="s">
        <v>223</v>
      </c>
      <c r="T89" s="644" t="s">
        <v>224</v>
      </c>
      <c r="U89" s="644" t="s">
        <v>29</v>
      </c>
      <c r="V89" s="644">
        <v>2010</v>
      </c>
      <c r="W89" s="645" t="s">
        <v>30</v>
      </c>
      <c r="X89" s="639">
        <v>8.8000000000000007</v>
      </c>
      <c r="Y89" s="646">
        <f t="shared" si="25"/>
        <v>8.295454545454545</v>
      </c>
      <c r="Z89" s="647">
        <v>21.19</v>
      </c>
      <c r="AA89" s="646">
        <f t="shared" si="26"/>
        <v>175.78068181818182</v>
      </c>
      <c r="AB89" s="648" t="s">
        <v>320</v>
      </c>
      <c r="AC89" s="649">
        <v>41.6</v>
      </c>
      <c r="AD89" s="649">
        <v>36.5</v>
      </c>
      <c r="AE89" s="649">
        <v>11.5</v>
      </c>
      <c r="AF89" s="650">
        <f t="shared" si="45"/>
        <v>7.6000000000000014</v>
      </c>
      <c r="AG89" s="650">
        <f t="shared" si="43"/>
        <v>31.4</v>
      </c>
      <c r="AH89" s="646">
        <f t="shared" si="32"/>
        <v>175.78068181818182</v>
      </c>
      <c r="AI89" s="646">
        <f t="shared" si="33"/>
        <v>8.295454545454545</v>
      </c>
      <c r="AJ89" s="651">
        <f t="shared" si="34"/>
        <v>73</v>
      </c>
      <c r="AK89" s="651">
        <f t="shared" si="38"/>
        <v>81.87045454545455</v>
      </c>
      <c r="AL89" s="651">
        <f t="shared" si="39"/>
        <v>93.910227272727269</v>
      </c>
    </row>
    <row r="90" spans="1:38" ht="14.95" thickBot="1">
      <c r="A90" s="562">
        <v>44351</v>
      </c>
      <c r="B90" s="170" t="s">
        <v>25</v>
      </c>
      <c r="C90" s="170" t="s">
        <v>109</v>
      </c>
      <c r="D90" s="614" t="s">
        <v>147</v>
      </c>
      <c r="E90" s="622" t="s">
        <v>282</v>
      </c>
      <c r="F90" s="617">
        <v>182592</v>
      </c>
      <c r="G90" s="539">
        <v>182602</v>
      </c>
      <c r="H90" s="541">
        <f t="shared" si="17"/>
        <v>10</v>
      </c>
      <c r="I90" s="539">
        <v>182602</v>
      </c>
      <c r="J90" s="541">
        <f t="shared" si="18"/>
        <v>0</v>
      </c>
      <c r="K90" s="539">
        <v>182614</v>
      </c>
      <c r="L90" s="541">
        <f t="shared" si="19"/>
        <v>12</v>
      </c>
      <c r="M90" s="541">
        <f t="shared" si="20"/>
        <v>12</v>
      </c>
      <c r="N90" s="539">
        <v>182614</v>
      </c>
      <c r="O90" s="541">
        <f t="shared" si="21"/>
        <v>0</v>
      </c>
      <c r="P90" s="542">
        <f>N90-F90</f>
        <v>22</v>
      </c>
      <c r="Q90" s="541">
        <f t="shared" si="23"/>
        <v>12</v>
      </c>
      <c r="R90" s="543">
        <f t="shared" si="24"/>
        <v>10</v>
      </c>
      <c r="S90" s="493" t="s">
        <v>223</v>
      </c>
      <c r="T90" s="172" t="s">
        <v>224</v>
      </c>
      <c r="U90" s="172" t="s">
        <v>29</v>
      </c>
      <c r="V90" s="172">
        <v>2010</v>
      </c>
      <c r="W90" s="173" t="s">
        <v>30</v>
      </c>
      <c r="X90" s="539">
        <v>8.8000000000000007</v>
      </c>
      <c r="Y90" s="544">
        <f t="shared" si="25"/>
        <v>2.5</v>
      </c>
      <c r="Z90" s="166">
        <v>21.19</v>
      </c>
      <c r="AA90" s="544">
        <f t="shared" si="26"/>
        <v>52.975000000000001</v>
      </c>
      <c r="AB90" s="630" t="s">
        <v>320</v>
      </c>
      <c r="AC90" s="608">
        <v>2.9</v>
      </c>
      <c r="AD90" s="608">
        <v>21</v>
      </c>
      <c r="AE90" s="608">
        <v>1.4</v>
      </c>
      <c r="AF90" s="501">
        <f t="shared" si="45"/>
        <v>-9.1</v>
      </c>
      <c r="AG90" s="501">
        <f t="shared" si="43"/>
        <v>19.100000000000001</v>
      </c>
      <c r="AH90" s="544">
        <f t="shared" si="32"/>
        <v>52.975000000000001</v>
      </c>
      <c r="AI90" s="544">
        <f t="shared" si="33"/>
        <v>2.5</v>
      </c>
      <c r="AJ90" s="563">
        <f t="shared" si="34"/>
        <v>22</v>
      </c>
      <c r="AK90" s="563">
        <f t="shared" si="38"/>
        <v>28.895454545454545</v>
      </c>
      <c r="AL90" s="563">
        <f t="shared" si="39"/>
        <v>24.079545454545453</v>
      </c>
    </row>
    <row r="91" spans="1:38" ht="14.95" thickBot="1">
      <c r="A91" s="564">
        <v>44351</v>
      </c>
      <c r="B91" s="565" t="s">
        <v>25</v>
      </c>
      <c r="C91" s="565" t="s">
        <v>109</v>
      </c>
      <c r="D91" s="615" t="s">
        <v>321</v>
      </c>
      <c r="E91" s="622" t="s">
        <v>282</v>
      </c>
      <c r="F91" s="618">
        <v>182614</v>
      </c>
      <c r="G91" s="566">
        <v>182646</v>
      </c>
      <c r="H91" s="567">
        <f t="shared" si="17"/>
        <v>32</v>
      </c>
      <c r="I91" s="566">
        <v>182646</v>
      </c>
      <c r="J91" s="567">
        <f t="shared" si="18"/>
        <v>0</v>
      </c>
      <c r="K91" s="566">
        <v>182659</v>
      </c>
      <c r="L91" s="567">
        <f t="shared" si="19"/>
        <v>13</v>
      </c>
      <c r="M91" s="567">
        <f t="shared" si="20"/>
        <v>13</v>
      </c>
      <c r="N91" s="624">
        <v>182659</v>
      </c>
      <c r="O91" s="567">
        <f t="shared" si="21"/>
        <v>0</v>
      </c>
      <c r="P91" s="568">
        <f>N91-F91</f>
        <v>45</v>
      </c>
      <c r="Q91" s="567">
        <f t="shared" si="23"/>
        <v>13</v>
      </c>
      <c r="R91" s="569">
        <f t="shared" si="24"/>
        <v>32</v>
      </c>
      <c r="S91" s="589" t="s">
        <v>223</v>
      </c>
      <c r="T91" s="571" t="s">
        <v>224</v>
      </c>
      <c r="U91" s="571" t="s">
        <v>29</v>
      </c>
      <c r="V91" s="571">
        <v>2010</v>
      </c>
      <c r="W91" s="572" t="s">
        <v>30</v>
      </c>
      <c r="X91" s="566">
        <v>8.8000000000000007</v>
      </c>
      <c r="Y91" s="573">
        <f t="shared" si="25"/>
        <v>5.1136363636363633</v>
      </c>
      <c r="Z91" s="574">
        <v>21.19</v>
      </c>
      <c r="AA91" s="573">
        <f t="shared" si="26"/>
        <v>108.35795454545455</v>
      </c>
      <c r="AB91" s="632" t="s">
        <v>320</v>
      </c>
      <c r="AC91" s="609">
        <v>41.6</v>
      </c>
      <c r="AD91" s="608">
        <v>0</v>
      </c>
      <c r="AE91" s="609">
        <v>11.5</v>
      </c>
      <c r="AF91" s="583">
        <f t="shared" si="45"/>
        <v>28.6</v>
      </c>
      <c r="AG91" s="583">
        <f t="shared" si="43"/>
        <v>3.3999999999999986</v>
      </c>
      <c r="AH91" s="573">
        <f t="shared" si="32"/>
        <v>108.35795454545455</v>
      </c>
      <c r="AI91" s="573">
        <f t="shared" si="33"/>
        <v>5.1136363636363633</v>
      </c>
      <c r="AJ91" s="576">
        <f t="shared" si="34"/>
        <v>45</v>
      </c>
      <c r="AK91" s="576">
        <f t="shared" si="38"/>
        <v>31.303409090909089</v>
      </c>
      <c r="AL91" s="576">
        <f t="shared" si="39"/>
        <v>77.054545454545462</v>
      </c>
    </row>
    <row r="92" spans="1:38">
      <c r="A92" s="634">
        <v>44350</v>
      </c>
      <c r="B92" s="549" t="s">
        <v>68</v>
      </c>
      <c r="C92" s="549" t="s">
        <v>111</v>
      </c>
      <c r="D92" s="616" t="s">
        <v>241</v>
      </c>
      <c r="E92" s="620" t="s">
        <v>283</v>
      </c>
      <c r="F92" s="626">
        <v>233493</v>
      </c>
      <c r="G92" s="550">
        <v>233507</v>
      </c>
      <c r="H92" s="551">
        <f t="shared" si="17"/>
        <v>14</v>
      </c>
      <c r="I92" s="550">
        <v>233507</v>
      </c>
      <c r="J92" s="551">
        <f t="shared" si="18"/>
        <v>0</v>
      </c>
      <c r="K92" s="550">
        <v>233518</v>
      </c>
      <c r="L92" s="551">
        <f t="shared" si="19"/>
        <v>11</v>
      </c>
      <c r="M92" s="551">
        <f t="shared" si="20"/>
        <v>11</v>
      </c>
      <c r="N92" s="550">
        <v>233528</v>
      </c>
      <c r="O92" s="551">
        <f t="shared" si="21"/>
        <v>10</v>
      </c>
      <c r="P92" s="552">
        <f t="shared" si="40"/>
        <v>35</v>
      </c>
      <c r="Q92" s="551">
        <f t="shared" si="23"/>
        <v>11</v>
      </c>
      <c r="R92" s="553">
        <f t="shared" si="24"/>
        <v>24</v>
      </c>
      <c r="S92" s="590" t="s">
        <v>70</v>
      </c>
      <c r="T92" s="555" t="s">
        <v>51</v>
      </c>
      <c r="U92" s="555" t="s">
        <v>29</v>
      </c>
      <c r="V92" s="555">
        <v>2016</v>
      </c>
      <c r="W92" s="556" t="s">
        <v>30</v>
      </c>
      <c r="X92" s="550">
        <v>7</v>
      </c>
      <c r="Y92" s="557">
        <f t="shared" si="25"/>
        <v>5</v>
      </c>
      <c r="Z92" s="558">
        <v>19.989999999999998</v>
      </c>
      <c r="AA92" s="557">
        <f t="shared" si="26"/>
        <v>99.949999999999989</v>
      </c>
      <c r="AB92" s="631" t="s">
        <v>67</v>
      </c>
      <c r="AC92" s="611">
        <v>9.5</v>
      </c>
      <c r="AD92" s="628"/>
      <c r="AE92" s="628"/>
      <c r="AF92" s="560">
        <f t="shared" si="45"/>
        <v>-1.5</v>
      </c>
      <c r="AG92" s="560">
        <f t="shared" si="43"/>
        <v>25.5</v>
      </c>
      <c r="AH92" s="557">
        <f t="shared" si="32"/>
        <v>99.949999999999989</v>
      </c>
      <c r="AI92" s="557">
        <f t="shared" si="33"/>
        <v>5</v>
      </c>
      <c r="AJ92" s="561">
        <f t="shared" si="34"/>
        <v>35</v>
      </c>
      <c r="AK92" s="561">
        <f t="shared" si="38"/>
        <v>31.412857142857138</v>
      </c>
      <c r="AL92" s="561">
        <f t="shared" si="39"/>
        <v>68.537142857142854</v>
      </c>
    </row>
    <row r="93" spans="1:38" ht="14.95" thickBot="1">
      <c r="A93" s="564">
        <v>44351</v>
      </c>
      <c r="B93" s="565" t="s">
        <v>68</v>
      </c>
      <c r="C93" s="565" t="s">
        <v>111</v>
      </c>
      <c r="D93" s="615" t="s">
        <v>241</v>
      </c>
      <c r="E93" s="622" t="s">
        <v>282</v>
      </c>
      <c r="F93" s="618">
        <v>233528</v>
      </c>
      <c r="G93" s="566">
        <v>233536</v>
      </c>
      <c r="H93" s="567">
        <f t="shared" ref="H93:H97" si="46">G93-F93</f>
        <v>8</v>
      </c>
      <c r="I93" s="566">
        <v>233536</v>
      </c>
      <c r="J93" s="567">
        <f t="shared" ref="J93:J97" si="47">I93-G93</f>
        <v>0</v>
      </c>
      <c r="K93" s="566">
        <v>233547</v>
      </c>
      <c r="L93" s="567">
        <f t="shared" ref="L93:L97" si="48">K93-I93</f>
        <v>11</v>
      </c>
      <c r="M93" s="567">
        <f t="shared" ref="M93:M97" si="49">K93-G93</f>
        <v>11</v>
      </c>
      <c r="N93" s="566">
        <v>233563</v>
      </c>
      <c r="O93" s="567">
        <f t="shared" ref="O93:O97" si="50">N93-K93</f>
        <v>16</v>
      </c>
      <c r="P93" s="568">
        <f t="shared" si="40"/>
        <v>35</v>
      </c>
      <c r="Q93" s="567">
        <f t="shared" ref="Q93:Q97" si="51">M93</f>
        <v>11</v>
      </c>
      <c r="R93" s="569">
        <f t="shared" ref="R93:R97" si="52">P93-Q93</f>
        <v>24</v>
      </c>
      <c r="S93" s="591" t="s">
        <v>70</v>
      </c>
      <c r="T93" s="571" t="s">
        <v>51</v>
      </c>
      <c r="U93" s="571" t="s">
        <v>29</v>
      </c>
      <c r="V93" s="571">
        <v>2016</v>
      </c>
      <c r="W93" s="572" t="s">
        <v>30</v>
      </c>
      <c r="X93" s="566">
        <v>7</v>
      </c>
      <c r="Y93" s="573">
        <f t="shared" ref="Y93:Y97" si="53">P93/X93</f>
        <v>5</v>
      </c>
      <c r="Z93" s="574">
        <v>19.989999999999998</v>
      </c>
      <c r="AA93" s="573">
        <f t="shared" ref="AA93:AA97" si="54">Y93*Z93</f>
        <v>99.949999999999989</v>
      </c>
      <c r="AB93" s="632" t="s">
        <v>67</v>
      </c>
      <c r="AC93" s="609">
        <v>9.5</v>
      </c>
      <c r="AD93" s="629"/>
      <c r="AE93" s="629"/>
      <c r="AF93" s="583">
        <f t="shared" si="45"/>
        <v>-1.5</v>
      </c>
      <c r="AG93" s="583">
        <f t="shared" si="43"/>
        <v>25.5</v>
      </c>
      <c r="AH93" s="573">
        <f t="shared" si="32"/>
        <v>99.949999999999989</v>
      </c>
      <c r="AI93" s="573">
        <f t="shared" si="33"/>
        <v>5</v>
      </c>
      <c r="AJ93" s="576">
        <f t="shared" si="34"/>
        <v>35</v>
      </c>
      <c r="AK93" s="576">
        <f t="shared" si="38"/>
        <v>31.412857142857138</v>
      </c>
      <c r="AL93" s="576">
        <f t="shared" si="39"/>
        <v>68.537142857142854</v>
      </c>
    </row>
    <row r="94" spans="1:38">
      <c r="A94" s="562">
        <v>44350</v>
      </c>
      <c r="B94" s="170" t="s">
        <v>72</v>
      </c>
      <c r="C94" s="170" t="s">
        <v>109</v>
      </c>
      <c r="D94" s="614" t="s">
        <v>281</v>
      </c>
      <c r="E94" s="621" t="s">
        <v>283</v>
      </c>
      <c r="F94" s="625">
        <v>92692</v>
      </c>
      <c r="G94" s="617">
        <v>92721</v>
      </c>
      <c r="H94" s="541">
        <f t="shared" si="46"/>
        <v>29</v>
      </c>
      <c r="I94" s="539">
        <v>92721</v>
      </c>
      <c r="J94" s="541">
        <f t="shared" si="47"/>
        <v>0</v>
      </c>
      <c r="K94" s="539">
        <v>92738</v>
      </c>
      <c r="L94" s="541">
        <f t="shared" si="48"/>
        <v>17</v>
      </c>
      <c r="M94" s="541">
        <f t="shared" si="49"/>
        <v>17</v>
      </c>
      <c r="N94" s="539">
        <v>92738</v>
      </c>
      <c r="O94" s="541">
        <f t="shared" si="50"/>
        <v>0</v>
      </c>
      <c r="P94" s="542">
        <f t="shared" si="40"/>
        <v>46</v>
      </c>
      <c r="Q94" s="541">
        <f t="shared" si="51"/>
        <v>17</v>
      </c>
      <c r="R94" s="543">
        <f t="shared" si="52"/>
        <v>29</v>
      </c>
      <c r="S94" s="486" t="s">
        <v>75</v>
      </c>
      <c r="T94" s="172" t="s">
        <v>76</v>
      </c>
      <c r="U94" s="172" t="s">
        <v>29</v>
      </c>
      <c r="V94" s="172">
        <v>2009</v>
      </c>
      <c r="W94" s="173" t="s">
        <v>30</v>
      </c>
      <c r="X94" s="539">
        <v>10</v>
      </c>
      <c r="Y94" s="544">
        <f t="shared" si="53"/>
        <v>4.5999999999999996</v>
      </c>
      <c r="Z94" s="166">
        <v>19.850000000000001</v>
      </c>
      <c r="AA94" s="544">
        <f t="shared" si="54"/>
        <v>91.31</v>
      </c>
      <c r="AB94" s="630" t="s">
        <v>77</v>
      </c>
      <c r="AC94" s="611">
        <v>24.3</v>
      </c>
      <c r="AD94" s="627"/>
      <c r="AE94" s="627"/>
      <c r="AF94" s="501">
        <f t="shared" si="45"/>
        <v>7.3000000000000007</v>
      </c>
      <c r="AG94" s="501">
        <f t="shared" si="43"/>
        <v>21.7</v>
      </c>
      <c r="AH94" s="544">
        <f t="shared" si="32"/>
        <v>91.31</v>
      </c>
      <c r="AI94" s="544">
        <f t="shared" si="33"/>
        <v>4.5999999999999996</v>
      </c>
      <c r="AJ94" s="563">
        <f t="shared" si="34"/>
        <v>46</v>
      </c>
      <c r="AK94" s="563">
        <f t="shared" si="38"/>
        <v>33.745000000000005</v>
      </c>
      <c r="AL94" s="563">
        <f t="shared" si="39"/>
        <v>57.565000000000005</v>
      </c>
    </row>
    <row r="95" spans="1:38">
      <c r="A95" s="562">
        <v>44350</v>
      </c>
      <c r="B95" s="170" t="s">
        <v>72</v>
      </c>
      <c r="C95" s="170" t="s">
        <v>109</v>
      </c>
      <c r="D95" s="614" t="s">
        <v>148</v>
      </c>
      <c r="E95" s="621" t="s">
        <v>283</v>
      </c>
      <c r="F95" s="617">
        <v>92738</v>
      </c>
      <c r="G95" s="617">
        <v>92757</v>
      </c>
      <c r="H95" s="541">
        <f t="shared" si="46"/>
        <v>19</v>
      </c>
      <c r="I95" s="539">
        <v>92757</v>
      </c>
      <c r="J95" s="541">
        <f t="shared" si="47"/>
        <v>0</v>
      </c>
      <c r="K95" s="539">
        <v>92780</v>
      </c>
      <c r="L95" s="541">
        <f t="shared" si="48"/>
        <v>23</v>
      </c>
      <c r="M95" s="541">
        <f t="shared" si="49"/>
        <v>23</v>
      </c>
      <c r="N95" s="539">
        <v>92809</v>
      </c>
      <c r="O95" s="541">
        <f t="shared" si="50"/>
        <v>29</v>
      </c>
      <c r="P95" s="542">
        <f t="shared" si="40"/>
        <v>71</v>
      </c>
      <c r="Q95" s="541">
        <f t="shared" si="51"/>
        <v>23</v>
      </c>
      <c r="R95" s="543">
        <f t="shared" si="52"/>
        <v>48</v>
      </c>
      <c r="S95" s="486" t="s">
        <v>75</v>
      </c>
      <c r="T95" s="172" t="s">
        <v>76</v>
      </c>
      <c r="U95" s="172" t="s">
        <v>29</v>
      </c>
      <c r="V95" s="172">
        <v>2009</v>
      </c>
      <c r="W95" s="173" t="s">
        <v>30</v>
      </c>
      <c r="X95" s="539">
        <v>10</v>
      </c>
      <c r="Y95" s="544">
        <f t="shared" si="53"/>
        <v>7.1</v>
      </c>
      <c r="Z95" s="166">
        <v>19.850000000000001</v>
      </c>
      <c r="AA95" s="544">
        <f t="shared" si="54"/>
        <v>140.935</v>
      </c>
      <c r="AB95" s="630" t="s">
        <v>77</v>
      </c>
      <c r="AC95" s="608">
        <v>6.6</v>
      </c>
      <c r="AD95" s="627"/>
      <c r="AE95" s="627"/>
      <c r="AF95" s="501">
        <f t="shared" si="45"/>
        <v>-16.399999999999999</v>
      </c>
      <c r="AG95" s="501">
        <f t="shared" si="43"/>
        <v>64.400000000000006</v>
      </c>
      <c r="AH95" s="544">
        <f t="shared" si="32"/>
        <v>140.935</v>
      </c>
      <c r="AI95" s="544">
        <f t="shared" si="33"/>
        <v>7.1</v>
      </c>
      <c r="AJ95" s="563">
        <f t="shared" si="34"/>
        <v>71</v>
      </c>
      <c r="AK95" s="563">
        <f t="shared" si="38"/>
        <v>45.655000000000001</v>
      </c>
      <c r="AL95" s="563">
        <f t="shared" si="39"/>
        <v>95.28</v>
      </c>
    </row>
    <row r="96" spans="1:38">
      <c r="A96" s="562">
        <v>44351</v>
      </c>
      <c r="B96" s="170" t="s">
        <v>72</v>
      </c>
      <c r="C96" s="170" t="s">
        <v>109</v>
      </c>
      <c r="D96" s="614" t="s">
        <v>281</v>
      </c>
      <c r="E96" s="623" t="s">
        <v>282</v>
      </c>
      <c r="F96" s="617">
        <v>92809</v>
      </c>
      <c r="G96" s="617">
        <v>92844</v>
      </c>
      <c r="H96" s="541">
        <f t="shared" si="46"/>
        <v>35</v>
      </c>
      <c r="I96" s="539">
        <v>92844</v>
      </c>
      <c r="J96" s="541">
        <f t="shared" si="47"/>
        <v>0</v>
      </c>
      <c r="K96" s="539">
        <v>92860</v>
      </c>
      <c r="L96" s="541">
        <f t="shared" si="48"/>
        <v>16</v>
      </c>
      <c r="M96" s="541">
        <f t="shared" si="49"/>
        <v>16</v>
      </c>
      <c r="N96" s="539">
        <v>92860</v>
      </c>
      <c r="O96" s="541">
        <f t="shared" si="50"/>
        <v>0</v>
      </c>
      <c r="P96" s="542">
        <f t="shared" si="40"/>
        <v>51</v>
      </c>
      <c r="Q96" s="541">
        <f t="shared" si="51"/>
        <v>16</v>
      </c>
      <c r="R96" s="543">
        <f t="shared" si="52"/>
        <v>35</v>
      </c>
      <c r="S96" s="486" t="s">
        <v>75</v>
      </c>
      <c r="T96" s="172" t="s">
        <v>76</v>
      </c>
      <c r="U96" s="172" t="s">
        <v>29</v>
      </c>
      <c r="V96" s="172">
        <v>2009</v>
      </c>
      <c r="W96" s="173" t="s">
        <v>30</v>
      </c>
      <c r="X96" s="539">
        <v>10</v>
      </c>
      <c r="Y96" s="544">
        <f t="shared" si="53"/>
        <v>5.0999999999999996</v>
      </c>
      <c r="Z96" s="166">
        <v>19.850000000000001</v>
      </c>
      <c r="AA96" s="544">
        <f t="shared" si="54"/>
        <v>101.235</v>
      </c>
      <c r="AB96" s="630" t="s">
        <v>77</v>
      </c>
      <c r="AC96" s="608">
        <v>24.3</v>
      </c>
      <c r="AD96" s="627"/>
      <c r="AE96" s="627"/>
      <c r="AF96" s="501">
        <f t="shared" si="45"/>
        <v>8.3000000000000007</v>
      </c>
      <c r="AG96" s="501">
        <f t="shared" si="43"/>
        <v>26.7</v>
      </c>
      <c r="AH96" s="544">
        <f t="shared" si="32"/>
        <v>101.235</v>
      </c>
      <c r="AI96" s="544">
        <f t="shared" si="33"/>
        <v>5.0999999999999996</v>
      </c>
      <c r="AJ96" s="563">
        <f t="shared" si="34"/>
        <v>51</v>
      </c>
      <c r="AK96" s="563">
        <f t="shared" si="38"/>
        <v>31.760000000000005</v>
      </c>
      <c r="AL96" s="563">
        <f t="shared" si="39"/>
        <v>69.475000000000009</v>
      </c>
    </row>
    <row r="97" spans="1:38" ht="14.95" thickBot="1">
      <c r="A97" s="564">
        <v>44351</v>
      </c>
      <c r="B97" s="565" t="s">
        <v>72</v>
      </c>
      <c r="C97" s="565" t="s">
        <v>109</v>
      </c>
      <c r="D97" s="615" t="s">
        <v>148</v>
      </c>
      <c r="E97" s="622" t="s">
        <v>282</v>
      </c>
      <c r="F97" s="618">
        <v>92860</v>
      </c>
      <c r="G97" s="618">
        <v>92883</v>
      </c>
      <c r="H97" s="567">
        <f t="shared" si="46"/>
        <v>23</v>
      </c>
      <c r="I97" s="618">
        <v>92883</v>
      </c>
      <c r="J97" s="567">
        <f t="shared" si="47"/>
        <v>0</v>
      </c>
      <c r="K97" s="566">
        <v>92904</v>
      </c>
      <c r="L97" s="567">
        <f t="shared" si="48"/>
        <v>21</v>
      </c>
      <c r="M97" s="567">
        <f t="shared" si="49"/>
        <v>21</v>
      </c>
      <c r="N97" s="566">
        <v>92904</v>
      </c>
      <c r="O97" s="567">
        <f t="shared" si="50"/>
        <v>0</v>
      </c>
      <c r="P97" s="568">
        <f t="shared" si="40"/>
        <v>44</v>
      </c>
      <c r="Q97" s="567">
        <f t="shared" si="51"/>
        <v>21</v>
      </c>
      <c r="R97" s="569">
        <f t="shared" si="52"/>
        <v>23</v>
      </c>
      <c r="S97" s="592" t="s">
        <v>75</v>
      </c>
      <c r="T97" s="571" t="s">
        <v>76</v>
      </c>
      <c r="U97" s="571" t="s">
        <v>29</v>
      </c>
      <c r="V97" s="571">
        <v>2009</v>
      </c>
      <c r="W97" s="572" t="s">
        <v>30</v>
      </c>
      <c r="X97" s="566">
        <v>10</v>
      </c>
      <c r="Y97" s="573">
        <f t="shared" si="53"/>
        <v>4.4000000000000004</v>
      </c>
      <c r="Z97" s="574">
        <v>19.850000000000001</v>
      </c>
      <c r="AA97" s="573">
        <f t="shared" si="54"/>
        <v>87.340000000000018</v>
      </c>
      <c r="AB97" s="632" t="s">
        <v>77</v>
      </c>
      <c r="AC97" s="609">
        <v>6.6</v>
      </c>
      <c r="AD97" s="629"/>
      <c r="AE97" s="629"/>
      <c r="AF97" s="583">
        <f t="shared" si="45"/>
        <v>-14.4</v>
      </c>
      <c r="AG97" s="583">
        <f t="shared" si="43"/>
        <v>37.4</v>
      </c>
      <c r="AH97" s="573">
        <f t="shared" si="32"/>
        <v>87.340000000000018</v>
      </c>
      <c r="AI97" s="573">
        <f t="shared" si="33"/>
        <v>4.4000000000000004</v>
      </c>
      <c r="AJ97" s="576">
        <f t="shared" si="34"/>
        <v>44</v>
      </c>
      <c r="AK97" s="576">
        <f t="shared" si="38"/>
        <v>41.685000000000002</v>
      </c>
      <c r="AL97" s="576">
        <f t="shared" si="39"/>
        <v>45.655000000000001</v>
      </c>
    </row>
  </sheetData>
  <conditionalFormatting sqref="S17:S20">
    <cfRule type="cellIs" dxfId="79" priority="95" operator="equal">
      <formula>"NCD-2001"</formula>
    </cfRule>
    <cfRule type="cellIs" dxfId="78" priority="96" operator="equal">
      <formula>"NBS-6259"</formula>
    </cfRule>
  </conditionalFormatting>
  <conditionalFormatting sqref="S17:S23">
    <cfRule type="cellIs" dxfId="77" priority="73" operator="equal">
      <formula>"835-RP7"</formula>
    </cfRule>
    <cfRule type="cellIs" dxfId="76" priority="74" operator="equal">
      <formula>"MCG-9763"</formula>
    </cfRule>
    <cfRule type="cellIs" dxfId="75" priority="75" operator="equal">
      <formula>"F33-ALC"</formula>
    </cfRule>
    <cfRule type="cellIs" dxfId="74" priority="76" operator="equal">
      <formula>"MHF-4572"</formula>
    </cfRule>
    <cfRule type="cellIs" dxfId="73" priority="77" operator="equal">
      <formula>"MRJ-4142"</formula>
    </cfRule>
    <cfRule type="cellIs" dxfId="72" priority="78" operator="equal">
      <formula>"MRF-3416"</formula>
    </cfRule>
    <cfRule type="cellIs" dxfId="71" priority="79" operator="equal">
      <formula>"MVC-8975"</formula>
    </cfRule>
    <cfRule type="cellIs" dxfId="70" priority="80" operator="equal">
      <formula>"MHU-2000"</formula>
    </cfRule>
  </conditionalFormatting>
  <conditionalFormatting sqref="S23">
    <cfRule type="cellIs" dxfId="69" priority="119" operator="equal">
      <formula>"NCD-2001"</formula>
    </cfRule>
    <cfRule type="cellIs" dxfId="68" priority="120" operator="equal">
      <formula>"NBS-6259"</formula>
    </cfRule>
  </conditionalFormatting>
  <conditionalFormatting sqref="S28">
    <cfRule type="cellIs" dxfId="67" priority="97" operator="equal">
      <formula>"NCD-2001"</formula>
    </cfRule>
    <cfRule type="cellIs" dxfId="66" priority="98" operator="equal">
      <formula>"NBS-6259"</formula>
    </cfRule>
    <cfRule type="cellIs" dxfId="65" priority="99" operator="equal">
      <formula>"835-RP7"</formula>
    </cfRule>
    <cfRule type="cellIs" dxfId="64" priority="100" operator="equal">
      <formula>"MCG-9763"</formula>
    </cfRule>
    <cfRule type="cellIs" dxfId="63" priority="101" operator="equal">
      <formula>"F33-ALC"</formula>
    </cfRule>
    <cfRule type="cellIs" dxfId="62" priority="102" operator="equal">
      <formula>"MHF-4572"</formula>
    </cfRule>
    <cfRule type="cellIs" dxfId="61" priority="103" operator="equal">
      <formula>"MRJ-4142"</formula>
    </cfRule>
    <cfRule type="cellIs" dxfId="60" priority="104" operator="equal">
      <formula>"MRF-3416"</formula>
    </cfRule>
    <cfRule type="cellIs" dxfId="59" priority="105" operator="equal">
      <formula>"MVC-8975"</formula>
    </cfRule>
    <cfRule type="cellIs" dxfId="58" priority="106" operator="equal">
      <formula>"MHU-2000"</formula>
    </cfRule>
  </conditionalFormatting>
  <conditionalFormatting sqref="S42:S46 S52">
    <cfRule type="cellIs" dxfId="57" priority="37" operator="equal">
      <formula>"835-RP7"</formula>
    </cfRule>
    <cfRule type="cellIs" dxfId="56" priority="38" operator="equal">
      <formula>"MCG-9763"</formula>
    </cfRule>
    <cfRule type="cellIs" dxfId="55" priority="39" operator="equal">
      <formula>"F33-ALC"</formula>
    </cfRule>
    <cfRule type="cellIs" dxfId="54" priority="40" operator="equal">
      <formula>"MHF-4572"</formula>
    </cfRule>
    <cfRule type="cellIs" dxfId="53" priority="41" operator="equal">
      <formula>"MRJ-4142"</formula>
    </cfRule>
    <cfRule type="cellIs" dxfId="52" priority="42" operator="equal">
      <formula>"MRF-3416"</formula>
    </cfRule>
    <cfRule type="cellIs" dxfId="51" priority="43" operator="equal">
      <formula>"MVC-8975"</formula>
    </cfRule>
    <cfRule type="cellIs" dxfId="50" priority="44" operator="equal">
      <formula>"MHU-2000"</formula>
    </cfRule>
  </conditionalFormatting>
  <conditionalFormatting sqref="S42:S46">
    <cfRule type="cellIs" dxfId="49" priority="33" operator="equal">
      <formula>"NCD-2001"</formula>
    </cfRule>
    <cfRule type="cellIs" dxfId="48" priority="34" operator="equal">
      <formula>"NBS-6259"</formula>
    </cfRule>
  </conditionalFormatting>
  <conditionalFormatting sqref="S52">
    <cfRule type="cellIs" dxfId="47" priority="35" operator="equal">
      <formula>"NCD-2001"</formula>
    </cfRule>
    <cfRule type="cellIs" dxfId="46" priority="36" operator="equal">
      <formula>"NBS-6259"</formula>
    </cfRule>
  </conditionalFormatting>
  <conditionalFormatting sqref="S62:S66 S72">
    <cfRule type="cellIs" dxfId="45" priority="23" operator="equal">
      <formula>"835-RP7"</formula>
    </cfRule>
    <cfRule type="cellIs" dxfId="44" priority="24" operator="equal">
      <formula>"MCG-9763"</formula>
    </cfRule>
    <cfRule type="cellIs" dxfId="43" priority="25" operator="equal">
      <formula>"F33-ALC"</formula>
    </cfRule>
    <cfRule type="cellIs" dxfId="42" priority="26" operator="equal">
      <formula>"MHF-4572"</formula>
    </cfRule>
    <cfRule type="cellIs" dxfId="41" priority="27" operator="equal">
      <formula>"MRJ-4142"</formula>
    </cfRule>
    <cfRule type="cellIs" dxfId="40" priority="28" operator="equal">
      <formula>"MRF-3416"</formula>
    </cfRule>
    <cfRule type="cellIs" dxfId="39" priority="29" operator="equal">
      <formula>"MVC-8975"</formula>
    </cfRule>
    <cfRule type="cellIs" dxfId="38" priority="30" operator="equal">
      <formula>"MHU-2000"</formula>
    </cfRule>
  </conditionalFormatting>
  <conditionalFormatting sqref="S62:S66">
    <cfRule type="cellIs" dxfId="37" priority="19" operator="equal">
      <formula>"NCD-2001"</formula>
    </cfRule>
    <cfRule type="cellIs" dxfId="36" priority="20" operator="equal">
      <formula>"NBS-6259"</formula>
    </cfRule>
  </conditionalFormatting>
  <conditionalFormatting sqref="S72">
    <cfRule type="cellIs" dxfId="35" priority="21" operator="equal">
      <formula>"NCD-2001"</formula>
    </cfRule>
    <cfRule type="cellIs" dxfId="34" priority="22" operator="equal">
      <formula>"NBS-6259"</formula>
    </cfRule>
  </conditionalFormatting>
  <conditionalFormatting sqref="S87:S91 S97">
    <cfRule type="cellIs" dxfId="33" priority="9" operator="equal">
      <formula>"835-RP7"</formula>
    </cfRule>
    <cfRule type="cellIs" dxfId="32" priority="10" operator="equal">
      <formula>"MCG-9763"</formula>
    </cfRule>
    <cfRule type="cellIs" dxfId="31" priority="11" operator="equal">
      <formula>"F33-ALC"</formula>
    </cfRule>
    <cfRule type="cellIs" dxfId="30" priority="12" operator="equal">
      <formula>"MHF-4572"</formula>
    </cfRule>
    <cfRule type="cellIs" dxfId="29" priority="13" operator="equal">
      <formula>"MRJ-4142"</formula>
    </cfRule>
    <cfRule type="cellIs" dxfId="28" priority="14" operator="equal">
      <formula>"MRF-3416"</formula>
    </cfRule>
    <cfRule type="cellIs" dxfId="27" priority="15" operator="equal">
      <formula>"MVC-8975"</formula>
    </cfRule>
    <cfRule type="cellIs" dxfId="26" priority="16" operator="equal">
      <formula>"MHU-2000"</formula>
    </cfRule>
  </conditionalFormatting>
  <conditionalFormatting sqref="S87:S91">
    <cfRule type="cellIs" dxfId="25" priority="5" operator="equal">
      <formula>"NCD-2001"</formula>
    </cfRule>
    <cfRule type="cellIs" dxfId="24" priority="6" operator="equal">
      <formula>"NBS-6259"</formula>
    </cfRule>
  </conditionalFormatting>
  <conditionalFormatting sqref="S97">
    <cfRule type="cellIs" dxfId="23" priority="7" operator="equal">
      <formula>"NCD-2001"</formula>
    </cfRule>
    <cfRule type="cellIs" dxfId="22" priority="8" operator="equal">
      <formula>"NBS-6259"</formula>
    </cfRule>
  </conditionalFormatting>
  <conditionalFormatting sqref="S21:W22">
    <cfRule type="cellIs" dxfId="21" priority="81" operator="equal">
      <formula>"NCD-2001"</formula>
    </cfRule>
    <cfRule type="cellIs" dxfId="20" priority="82" operator="equal">
      <formula>"NBS-6259"</formula>
    </cfRule>
  </conditionalFormatting>
  <conditionalFormatting sqref="T3:W20">
    <cfRule type="cellIs" dxfId="19" priority="93" operator="equal">
      <formula>"NCD-2001"</formula>
    </cfRule>
    <cfRule type="cellIs" dxfId="18" priority="94" operator="equal">
      <formula>"NBS-6259"</formula>
    </cfRule>
  </conditionalFormatting>
  <conditionalFormatting sqref="T23:W97">
    <cfRule type="cellIs" dxfId="17" priority="1" operator="equal">
      <formula>"NCD-2001"</formula>
    </cfRule>
    <cfRule type="cellIs" dxfId="16" priority="2" operator="equal">
      <formula>"NBS-6259"</formula>
    </cfRule>
  </conditionalFormatting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2:AN52"/>
  <sheetViews>
    <sheetView zoomScale="86" zoomScaleNormal="86" workbookViewId="0"/>
  </sheetViews>
  <sheetFormatPr baseColWidth="10" defaultColWidth="6.375" defaultRowHeight="10.9"/>
  <cols>
    <col min="1" max="1" width="7.75" style="158" bestFit="1" customWidth="1"/>
    <col min="2" max="2" width="11.625" style="158" bestFit="1" customWidth="1"/>
    <col min="3" max="3" width="9" style="158" bestFit="1" customWidth="1"/>
    <col min="4" max="4" width="44.125" style="158" bestFit="1" customWidth="1"/>
    <col min="5" max="5" width="6.75" style="158" bestFit="1" customWidth="1"/>
    <col min="6" max="6" width="10.875" style="158" hidden="1" customWidth="1"/>
    <col min="7" max="7" width="10.125" style="158" hidden="1" customWidth="1"/>
    <col min="8" max="8" width="11" style="158" hidden="1" customWidth="1"/>
    <col min="9" max="9" width="9.875" style="158" hidden="1" customWidth="1"/>
    <col min="10" max="10" width="13.25" style="158" hidden="1" customWidth="1"/>
    <col min="11" max="11" width="9.875" style="158" hidden="1" customWidth="1"/>
    <col min="12" max="12" width="13.25" style="158" hidden="1" customWidth="1"/>
    <col min="13" max="13" width="10.125" style="158" hidden="1" customWidth="1"/>
    <col min="14" max="14" width="11.375" style="158" hidden="1" customWidth="1"/>
    <col min="15" max="15" width="13.25" style="158" hidden="1" customWidth="1"/>
    <col min="16" max="16" width="10.375" style="158" hidden="1" customWidth="1"/>
    <col min="17" max="17" width="7.125" style="158" hidden="1" customWidth="1"/>
    <col min="18" max="18" width="11.125" style="158" hidden="1" customWidth="1"/>
    <col min="19" max="19" width="8.875" style="158" hidden="1" customWidth="1"/>
    <col min="20" max="20" width="10.375" style="158" hidden="1" customWidth="1"/>
    <col min="21" max="21" width="8.75" style="158" hidden="1" customWidth="1"/>
    <col min="22" max="22" width="9.125" style="158" hidden="1" customWidth="1"/>
    <col min="23" max="23" width="11.375" style="158" hidden="1" customWidth="1"/>
    <col min="24" max="24" width="12.375" style="158" hidden="1" customWidth="1"/>
    <col min="25" max="25" width="10.875" style="158" hidden="1" customWidth="1"/>
    <col min="26" max="26" width="11.375" style="158" hidden="1" customWidth="1"/>
    <col min="27" max="27" width="11" style="158" hidden="1" customWidth="1"/>
    <col min="28" max="28" width="12.875" style="158" hidden="1" customWidth="1"/>
    <col min="29" max="29" width="11.125" style="158" bestFit="1" customWidth="1"/>
    <col min="30" max="30" width="11.125" style="158" customWidth="1"/>
    <col min="31" max="31" width="9.875" style="158" customWidth="1"/>
    <col min="32" max="32" width="10.375" style="158" hidden="1" customWidth="1"/>
    <col min="33" max="33" width="11.375" style="158" hidden="1" customWidth="1"/>
    <col min="34" max="34" width="12.375" style="158" hidden="1" customWidth="1"/>
    <col min="35" max="36" width="10.375" style="158" hidden="1" customWidth="1"/>
    <col min="37" max="37" width="10.625" style="158" hidden="1" customWidth="1"/>
    <col min="38" max="38" width="19.125" style="158" customWidth="1"/>
    <col min="39" max="39" width="35.375" style="158" bestFit="1" customWidth="1"/>
    <col min="40" max="40" width="21.75" style="158" bestFit="1" customWidth="1"/>
    <col min="41" max="16384" width="6.375" style="158"/>
  </cols>
  <sheetData>
    <row r="2" spans="1:40" ht="35.15" customHeight="1">
      <c r="A2" s="159" t="s">
        <v>2</v>
      </c>
      <c r="B2" s="159" t="s">
        <v>3</v>
      </c>
      <c r="C2" s="160" t="s">
        <v>169</v>
      </c>
      <c r="D2" s="160" t="s">
        <v>171</v>
      </c>
      <c r="E2" s="160" t="s">
        <v>5</v>
      </c>
      <c r="F2" s="160" t="s">
        <v>6</v>
      </c>
      <c r="G2" s="160" t="s">
        <v>7</v>
      </c>
      <c r="H2" s="161" t="s">
        <v>160</v>
      </c>
      <c r="I2" s="160" t="s">
        <v>8</v>
      </c>
      <c r="J2" s="161" t="s">
        <v>161</v>
      </c>
      <c r="K2" s="160" t="s">
        <v>9</v>
      </c>
      <c r="L2" s="161" t="s">
        <v>162</v>
      </c>
      <c r="M2" s="161" t="s">
        <v>163</v>
      </c>
      <c r="N2" s="159" t="s">
        <v>10</v>
      </c>
      <c r="O2" s="161" t="s">
        <v>164</v>
      </c>
      <c r="P2" s="159" t="s">
        <v>11</v>
      </c>
      <c r="Q2" s="161" t="s">
        <v>12</v>
      </c>
      <c r="R2" s="161" t="s">
        <v>13</v>
      </c>
      <c r="S2" s="168" t="s">
        <v>165</v>
      </c>
      <c r="T2" s="168" t="s">
        <v>166</v>
      </c>
      <c r="U2" s="168" t="s">
        <v>15</v>
      </c>
      <c r="V2" s="168" t="s">
        <v>16</v>
      </c>
      <c r="W2" s="168" t="s">
        <v>17</v>
      </c>
      <c r="X2" s="159" t="s">
        <v>18</v>
      </c>
      <c r="Y2" s="159" t="s">
        <v>19</v>
      </c>
      <c r="Z2" s="161" t="s">
        <v>170</v>
      </c>
      <c r="AA2" s="159" t="s">
        <v>20</v>
      </c>
      <c r="AB2" s="159" t="s">
        <v>167</v>
      </c>
      <c r="AC2" s="175" t="s">
        <v>177</v>
      </c>
      <c r="AD2" s="175" t="s">
        <v>245</v>
      </c>
      <c r="AE2" s="175" t="s">
        <v>178</v>
      </c>
      <c r="AF2" s="175" t="s">
        <v>172</v>
      </c>
      <c r="AG2" s="175" t="s">
        <v>173</v>
      </c>
      <c r="AH2" s="175" t="s">
        <v>168</v>
      </c>
      <c r="AI2" s="159" t="s">
        <v>22</v>
      </c>
      <c r="AJ2" s="159" t="s">
        <v>23</v>
      </c>
      <c r="AK2" s="159" t="s">
        <v>24</v>
      </c>
      <c r="AL2" s="174" t="s">
        <v>258</v>
      </c>
      <c r="AM2" s="163" t="s">
        <v>268</v>
      </c>
      <c r="AN2" s="163" t="s">
        <v>272</v>
      </c>
    </row>
    <row r="3" spans="1:40" ht="24.65" hidden="1" customHeight="1">
      <c r="A3" s="505"/>
      <c r="B3" s="170"/>
      <c r="C3" s="174" t="s">
        <v>109</v>
      </c>
      <c r="D3" s="174" t="s">
        <v>146</v>
      </c>
      <c r="E3" s="164" t="s">
        <v>158</v>
      </c>
      <c r="F3" s="171"/>
      <c r="G3" s="171"/>
      <c r="H3" s="165">
        <f>G3-F3</f>
        <v>0</v>
      </c>
      <c r="I3" s="171"/>
      <c r="J3" s="165">
        <f>I3-G3</f>
        <v>0</v>
      </c>
      <c r="K3" s="171"/>
      <c r="L3" s="165">
        <f>K3-I3</f>
        <v>0</v>
      </c>
      <c r="M3" s="165">
        <f>K3-G3</f>
        <v>0</v>
      </c>
      <c r="N3" s="171"/>
      <c r="O3" s="165">
        <f>N3-K3</f>
        <v>0</v>
      </c>
      <c r="P3" s="163">
        <f>N3-F3</f>
        <v>0</v>
      </c>
      <c r="Q3" s="165">
        <f>M3</f>
        <v>0</v>
      </c>
      <c r="R3" s="167">
        <f>P3-Q3</f>
        <v>0</v>
      </c>
      <c r="S3" s="172"/>
      <c r="T3" s="172"/>
      <c r="U3" s="172"/>
      <c r="V3" s="172"/>
      <c r="W3" s="173"/>
      <c r="X3" s="171"/>
      <c r="Y3" s="162" t="e">
        <f>P3/X3</f>
        <v>#DIV/0!</v>
      </c>
      <c r="Z3" s="166"/>
      <c r="AA3" s="162" t="e">
        <f>Y3*Z3</f>
        <v>#DIV/0!</v>
      </c>
      <c r="AB3" s="171"/>
      <c r="AC3" s="176"/>
      <c r="AD3" s="176"/>
      <c r="AE3" s="176"/>
      <c r="AF3" s="177">
        <f t="shared" ref="AF3:AF14" si="0">Q3-AC3</f>
        <v>0</v>
      </c>
      <c r="AG3" s="177">
        <f t="shared" ref="AG3:AG14" si="1">R3-AF3</f>
        <v>0</v>
      </c>
      <c r="AH3" s="176"/>
      <c r="AI3" s="162" t="e">
        <f>AA3</f>
        <v>#DIV/0!</v>
      </c>
      <c r="AJ3" s="162" t="e">
        <f>Y3</f>
        <v>#DIV/0!</v>
      </c>
      <c r="AK3" s="162">
        <f>P3</f>
        <v>0</v>
      </c>
      <c r="AL3" s="507" t="s">
        <v>256</v>
      </c>
      <c r="AM3" s="162"/>
      <c r="AN3" s="162"/>
    </row>
    <row r="4" spans="1:40" ht="25" hidden="1" customHeight="1">
      <c r="A4" s="505"/>
      <c r="B4" s="170"/>
      <c r="C4" s="174" t="s">
        <v>109</v>
      </c>
      <c r="D4" s="174" t="s">
        <v>146</v>
      </c>
      <c r="E4" s="164" t="s">
        <v>159</v>
      </c>
      <c r="F4" s="171"/>
      <c r="G4" s="171"/>
      <c r="H4" s="165">
        <f t="shared" ref="H4:H30" si="2">G4-F4</f>
        <v>0</v>
      </c>
      <c r="I4" s="171"/>
      <c r="J4" s="165">
        <f t="shared" ref="J4:J30" si="3">I4-G4</f>
        <v>0</v>
      </c>
      <c r="K4" s="171"/>
      <c r="L4" s="165">
        <f t="shared" ref="L4:L30" si="4">K4-I4</f>
        <v>0</v>
      </c>
      <c r="M4" s="165">
        <f t="shared" ref="M4:M30" si="5">K4-G4</f>
        <v>0</v>
      </c>
      <c r="N4" s="171"/>
      <c r="O4" s="165">
        <f t="shared" ref="O4:O30" si="6">N4-K4</f>
        <v>0</v>
      </c>
      <c r="P4" s="163">
        <f t="shared" ref="P4:P30" si="7">N4-F4</f>
        <v>0</v>
      </c>
      <c r="Q4" s="165">
        <f t="shared" ref="Q4:Q30" si="8">M4</f>
        <v>0</v>
      </c>
      <c r="R4" s="167">
        <f t="shared" ref="R4:R30" si="9">P4-Q4</f>
        <v>0</v>
      </c>
      <c r="S4" s="172"/>
      <c r="T4" s="172"/>
      <c r="U4" s="172"/>
      <c r="V4" s="172"/>
      <c r="W4" s="173"/>
      <c r="X4" s="171"/>
      <c r="Y4" s="162" t="e">
        <f t="shared" ref="Y4:Y30" si="10">P4/X4</f>
        <v>#DIV/0!</v>
      </c>
      <c r="Z4" s="166"/>
      <c r="AA4" s="162" t="e">
        <f t="shared" ref="AA4:AA30" si="11">Y4*Z4</f>
        <v>#DIV/0!</v>
      </c>
      <c r="AB4" s="171"/>
      <c r="AC4" s="176"/>
      <c r="AD4" s="176"/>
      <c r="AE4" s="176"/>
      <c r="AF4" s="177">
        <f t="shared" si="0"/>
        <v>0</v>
      </c>
      <c r="AG4" s="177">
        <f t="shared" si="1"/>
        <v>0</v>
      </c>
      <c r="AH4" s="176"/>
      <c r="AI4" s="162" t="e">
        <f t="shared" ref="AI4:AI30" si="12">AA4</f>
        <v>#DIV/0!</v>
      </c>
      <c r="AJ4" s="162" t="e">
        <f t="shared" ref="AJ4:AJ30" si="13">Y4</f>
        <v>#DIV/0!</v>
      </c>
      <c r="AK4" s="162">
        <f t="shared" ref="AK4:AK30" si="14">P4</f>
        <v>0</v>
      </c>
      <c r="AL4" s="507" t="s">
        <v>256</v>
      </c>
      <c r="AM4" s="162"/>
      <c r="AN4" s="162"/>
    </row>
    <row r="5" spans="1:40">
      <c r="A5" s="505">
        <v>3</v>
      </c>
      <c r="B5" s="170" t="s">
        <v>262</v>
      </c>
      <c r="C5" s="174" t="s">
        <v>109</v>
      </c>
      <c r="D5" s="174" t="s">
        <v>147</v>
      </c>
      <c r="E5" s="164" t="s">
        <v>158</v>
      </c>
      <c r="F5" s="171"/>
      <c r="G5" s="171"/>
      <c r="H5" s="165">
        <f t="shared" si="2"/>
        <v>0</v>
      </c>
      <c r="I5" s="171"/>
      <c r="J5" s="165">
        <f t="shared" si="3"/>
        <v>0</v>
      </c>
      <c r="K5" s="171"/>
      <c r="L5" s="165">
        <f t="shared" si="4"/>
        <v>0</v>
      </c>
      <c r="M5" s="165">
        <f t="shared" si="5"/>
        <v>0</v>
      </c>
      <c r="N5" s="171"/>
      <c r="O5" s="165">
        <f t="shared" si="6"/>
        <v>0</v>
      </c>
      <c r="P5" s="163">
        <f t="shared" si="7"/>
        <v>0</v>
      </c>
      <c r="Q5" s="165">
        <f t="shared" si="8"/>
        <v>0</v>
      </c>
      <c r="R5" s="167">
        <f t="shared" si="9"/>
        <v>0</v>
      </c>
      <c r="S5" s="172"/>
      <c r="T5" s="172"/>
      <c r="U5" s="172"/>
      <c r="V5" s="172"/>
      <c r="W5" s="173"/>
      <c r="X5" s="171"/>
      <c r="Y5" s="162" t="e">
        <f t="shared" si="10"/>
        <v>#DIV/0!</v>
      </c>
      <c r="Z5" s="166"/>
      <c r="AA5" s="162" t="e">
        <f t="shared" si="11"/>
        <v>#DIV/0!</v>
      </c>
      <c r="AB5" s="171"/>
      <c r="AC5" s="502">
        <v>9</v>
      </c>
      <c r="AD5" s="502">
        <v>9</v>
      </c>
      <c r="AE5" s="176"/>
      <c r="AF5" s="177">
        <f t="shared" si="0"/>
        <v>-9</v>
      </c>
      <c r="AG5" s="177">
        <f t="shared" si="1"/>
        <v>9</v>
      </c>
      <c r="AH5" s="176"/>
      <c r="AI5" s="162" t="e">
        <f t="shared" si="12"/>
        <v>#DIV/0!</v>
      </c>
      <c r="AJ5" s="162" t="e">
        <f t="shared" si="13"/>
        <v>#DIV/0!</v>
      </c>
      <c r="AK5" s="162">
        <f t="shared" si="14"/>
        <v>0</v>
      </c>
      <c r="AL5" s="506" t="s">
        <v>246</v>
      </c>
      <c r="AM5" s="162" t="s">
        <v>266</v>
      </c>
      <c r="AN5" s="162" t="s">
        <v>273</v>
      </c>
    </row>
    <row r="6" spans="1:40">
      <c r="A6" s="505">
        <v>3</v>
      </c>
      <c r="B6" s="170" t="s">
        <v>262</v>
      </c>
      <c r="C6" s="174" t="s">
        <v>109</v>
      </c>
      <c r="D6" s="174" t="s">
        <v>147</v>
      </c>
      <c r="E6" s="164" t="s">
        <v>159</v>
      </c>
      <c r="F6" s="171"/>
      <c r="G6" s="171"/>
      <c r="H6" s="165">
        <f t="shared" si="2"/>
        <v>0</v>
      </c>
      <c r="I6" s="171"/>
      <c r="J6" s="165">
        <f t="shared" si="3"/>
        <v>0</v>
      </c>
      <c r="K6" s="171"/>
      <c r="L6" s="165">
        <f t="shared" si="4"/>
        <v>0</v>
      </c>
      <c r="M6" s="165">
        <f t="shared" si="5"/>
        <v>0</v>
      </c>
      <c r="N6" s="171"/>
      <c r="O6" s="165">
        <f t="shared" si="6"/>
        <v>0</v>
      </c>
      <c r="P6" s="163">
        <f t="shared" si="7"/>
        <v>0</v>
      </c>
      <c r="Q6" s="165">
        <f t="shared" si="8"/>
        <v>0</v>
      </c>
      <c r="R6" s="167">
        <f t="shared" si="9"/>
        <v>0</v>
      </c>
      <c r="S6" s="172"/>
      <c r="T6" s="172"/>
      <c r="U6" s="172"/>
      <c r="V6" s="172"/>
      <c r="W6" s="173"/>
      <c r="X6" s="171"/>
      <c r="Y6" s="162" t="e">
        <f t="shared" si="10"/>
        <v>#DIV/0!</v>
      </c>
      <c r="Z6" s="166"/>
      <c r="AA6" s="162" t="e">
        <f t="shared" si="11"/>
        <v>#DIV/0!</v>
      </c>
      <c r="AB6" s="171"/>
      <c r="AC6" s="502">
        <v>9</v>
      </c>
      <c r="AD6" s="502">
        <v>9</v>
      </c>
      <c r="AE6" s="176"/>
      <c r="AF6" s="177">
        <f t="shared" si="0"/>
        <v>-9</v>
      </c>
      <c r="AG6" s="177">
        <f t="shared" si="1"/>
        <v>9</v>
      </c>
      <c r="AH6" s="176"/>
      <c r="AI6" s="162" t="e">
        <f t="shared" si="12"/>
        <v>#DIV/0!</v>
      </c>
      <c r="AJ6" s="162" t="e">
        <f t="shared" si="13"/>
        <v>#DIV/0!</v>
      </c>
      <c r="AK6" s="162">
        <f t="shared" si="14"/>
        <v>0</v>
      </c>
      <c r="AL6" s="506" t="s">
        <v>246</v>
      </c>
      <c r="AM6" s="162" t="s">
        <v>266</v>
      </c>
      <c r="AN6" s="162" t="s">
        <v>273</v>
      </c>
    </row>
    <row r="7" spans="1:40">
      <c r="A7" s="505">
        <v>1</v>
      </c>
      <c r="B7" s="170" t="s">
        <v>263</v>
      </c>
      <c r="C7" s="174" t="s">
        <v>109</v>
      </c>
      <c r="D7" s="174" t="s">
        <v>148</v>
      </c>
      <c r="E7" s="164" t="s">
        <v>158</v>
      </c>
      <c r="F7" s="171"/>
      <c r="G7" s="171"/>
      <c r="H7" s="165">
        <f t="shared" si="2"/>
        <v>0</v>
      </c>
      <c r="I7" s="171"/>
      <c r="J7" s="165">
        <f t="shared" si="3"/>
        <v>0</v>
      </c>
      <c r="K7" s="171"/>
      <c r="L7" s="165">
        <f t="shared" si="4"/>
        <v>0</v>
      </c>
      <c r="M7" s="165">
        <f t="shared" si="5"/>
        <v>0</v>
      </c>
      <c r="N7" s="171"/>
      <c r="O7" s="165">
        <f t="shared" si="6"/>
        <v>0</v>
      </c>
      <c r="P7" s="163">
        <f t="shared" si="7"/>
        <v>0</v>
      </c>
      <c r="Q7" s="165">
        <f t="shared" si="8"/>
        <v>0</v>
      </c>
      <c r="R7" s="167">
        <f t="shared" si="9"/>
        <v>0</v>
      </c>
      <c r="S7" s="172"/>
      <c r="T7" s="172"/>
      <c r="U7" s="172"/>
      <c r="V7" s="172"/>
      <c r="W7" s="173"/>
      <c r="X7" s="171"/>
      <c r="Y7" s="162" t="e">
        <f t="shared" si="10"/>
        <v>#DIV/0!</v>
      </c>
      <c r="Z7" s="166"/>
      <c r="AA7" s="162" t="e">
        <f t="shared" si="11"/>
        <v>#DIV/0!</v>
      </c>
      <c r="AB7" s="171"/>
      <c r="AC7" s="607">
        <v>24.3</v>
      </c>
      <c r="AD7" s="502">
        <v>20</v>
      </c>
      <c r="AE7" s="176"/>
      <c r="AF7" s="177">
        <f t="shared" si="0"/>
        <v>-24.3</v>
      </c>
      <c r="AG7" s="177">
        <f t="shared" si="1"/>
        <v>24.3</v>
      </c>
      <c r="AH7" s="176"/>
      <c r="AI7" s="162" t="e">
        <f t="shared" si="12"/>
        <v>#DIV/0!</v>
      </c>
      <c r="AJ7" s="162" t="e">
        <f t="shared" si="13"/>
        <v>#DIV/0!</v>
      </c>
      <c r="AK7" s="162">
        <f t="shared" si="14"/>
        <v>0</v>
      </c>
      <c r="AL7" s="506" t="s">
        <v>247</v>
      </c>
      <c r="AM7" s="162"/>
      <c r="AN7" s="162" t="s">
        <v>274</v>
      </c>
    </row>
    <row r="8" spans="1:40">
      <c r="A8" s="505">
        <v>1</v>
      </c>
      <c r="B8" s="170" t="s">
        <v>263</v>
      </c>
      <c r="C8" s="174" t="s">
        <v>109</v>
      </c>
      <c r="D8" s="174" t="s">
        <v>148</v>
      </c>
      <c r="E8" s="164" t="s">
        <v>159</v>
      </c>
      <c r="F8" s="171"/>
      <c r="G8" s="171"/>
      <c r="H8" s="165">
        <f t="shared" si="2"/>
        <v>0</v>
      </c>
      <c r="I8" s="171"/>
      <c r="J8" s="165">
        <f t="shared" si="3"/>
        <v>0</v>
      </c>
      <c r="K8" s="171"/>
      <c r="L8" s="165">
        <f t="shared" si="4"/>
        <v>0</v>
      </c>
      <c r="M8" s="165">
        <f t="shared" si="5"/>
        <v>0</v>
      </c>
      <c r="N8" s="171"/>
      <c r="O8" s="165">
        <f t="shared" si="6"/>
        <v>0</v>
      </c>
      <c r="P8" s="163">
        <f t="shared" si="7"/>
        <v>0</v>
      </c>
      <c r="Q8" s="165">
        <f t="shared" si="8"/>
        <v>0</v>
      </c>
      <c r="R8" s="167">
        <f t="shared" si="9"/>
        <v>0</v>
      </c>
      <c r="S8" s="172"/>
      <c r="T8" s="172"/>
      <c r="U8" s="172"/>
      <c r="V8" s="172"/>
      <c r="W8" s="173"/>
      <c r="X8" s="171"/>
      <c r="Y8" s="162" t="e">
        <f t="shared" si="10"/>
        <v>#DIV/0!</v>
      </c>
      <c r="Z8" s="166"/>
      <c r="AA8" s="162" t="e">
        <f t="shared" si="11"/>
        <v>#DIV/0!</v>
      </c>
      <c r="AB8" s="171"/>
      <c r="AC8" s="607">
        <v>24.3</v>
      </c>
      <c r="AD8" s="502">
        <v>20</v>
      </c>
      <c r="AE8" s="176"/>
      <c r="AF8" s="177">
        <f t="shared" si="0"/>
        <v>-24.3</v>
      </c>
      <c r="AG8" s="177">
        <f t="shared" si="1"/>
        <v>24.3</v>
      </c>
      <c r="AH8" s="176"/>
      <c r="AI8" s="162" t="e">
        <f t="shared" si="12"/>
        <v>#DIV/0!</v>
      </c>
      <c r="AJ8" s="162" t="e">
        <f t="shared" si="13"/>
        <v>#DIV/0!</v>
      </c>
      <c r="AK8" s="162">
        <f t="shared" si="14"/>
        <v>0</v>
      </c>
      <c r="AL8" s="506" t="s">
        <v>247</v>
      </c>
      <c r="AM8" s="162"/>
      <c r="AN8" s="162" t="s">
        <v>274</v>
      </c>
    </row>
    <row r="9" spans="1:40">
      <c r="A9" s="505">
        <v>1</v>
      </c>
      <c r="B9" s="170" t="s">
        <v>264</v>
      </c>
      <c r="C9" s="174" t="s">
        <v>109</v>
      </c>
      <c r="D9" s="174" t="s">
        <v>149</v>
      </c>
      <c r="E9" s="164" t="s">
        <v>158</v>
      </c>
      <c r="F9" s="171"/>
      <c r="G9" s="171"/>
      <c r="H9" s="165">
        <f t="shared" si="2"/>
        <v>0</v>
      </c>
      <c r="I9" s="171"/>
      <c r="J9" s="165">
        <f t="shared" si="3"/>
        <v>0</v>
      </c>
      <c r="K9" s="171"/>
      <c r="L9" s="165">
        <f t="shared" si="4"/>
        <v>0</v>
      </c>
      <c r="M9" s="165">
        <f t="shared" si="5"/>
        <v>0</v>
      </c>
      <c r="N9" s="171"/>
      <c r="O9" s="165">
        <f t="shared" si="6"/>
        <v>0</v>
      </c>
      <c r="P9" s="163">
        <f t="shared" si="7"/>
        <v>0</v>
      </c>
      <c r="Q9" s="165">
        <f t="shared" si="8"/>
        <v>0</v>
      </c>
      <c r="R9" s="167">
        <f t="shared" si="9"/>
        <v>0</v>
      </c>
      <c r="S9" s="172"/>
      <c r="T9" s="172"/>
      <c r="U9" s="172"/>
      <c r="V9" s="172"/>
      <c r="W9" s="173"/>
      <c r="X9" s="171"/>
      <c r="Y9" s="162" t="e">
        <f t="shared" si="10"/>
        <v>#DIV/0!</v>
      </c>
      <c r="Z9" s="166"/>
      <c r="AA9" s="162" t="e">
        <f t="shared" si="11"/>
        <v>#DIV/0!</v>
      </c>
      <c r="AB9" s="171"/>
      <c r="AC9" s="607">
        <v>25.8</v>
      </c>
      <c r="AD9" s="502">
        <v>25.4</v>
      </c>
      <c r="AE9" s="176"/>
      <c r="AF9" s="177">
        <f t="shared" si="0"/>
        <v>-25.8</v>
      </c>
      <c r="AG9" s="177">
        <f t="shared" si="1"/>
        <v>25.8</v>
      </c>
      <c r="AH9" s="176"/>
      <c r="AI9" s="162" t="e">
        <f t="shared" si="12"/>
        <v>#DIV/0!</v>
      </c>
      <c r="AJ9" s="162" t="e">
        <f t="shared" si="13"/>
        <v>#DIV/0!</v>
      </c>
      <c r="AK9" s="162">
        <f t="shared" si="14"/>
        <v>0</v>
      </c>
      <c r="AL9" s="506" t="s">
        <v>250</v>
      </c>
      <c r="AM9" s="162"/>
      <c r="AN9" s="162" t="s">
        <v>275</v>
      </c>
    </row>
    <row r="10" spans="1:40">
      <c r="A10" s="505">
        <v>1</v>
      </c>
      <c r="B10" s="170" t="s">
        <v>264</v>
      </c>
      <c r="C10" s="174" t="s">
        <v>109</v>
      </c>
      <c r="D10" s="174" t="s">
        <v>149</v>
      </c>
      <c r="E10" s="164" t="s">
        <v>159</v>
      </c>
      <c r="F10" s="171"/>
      <c r="G10" s="171"/>
      <c r="H10" s="165">
        <f t="shared" si="2"/>
        <v>0</v>
      </c>
      <c r="I10" s="171"/>
      <c r="J10" s="165">
        <f t="shared" si="3"/>
        <v>0</v>
      </c>
      <c r="K10" s="171"/>
      <c r="L10" s="165">
        <f t="shared" si="4"/>
        <v>0</v>
      </c>
      <c r="M10" s="165">
        <f t="shared" si="5"/>
        <v>0</v>
      </c>
      <c r="N10" s="171"/>
      <c r="O10" s="165">
        <f t="shared" si="6"/>
        <v>0</v>
      </c>
      <c r="P10" s="163">
        <f t="shared" si="7"/>
        <v>0</v>
      </c>
      <c r="Q10" s="165">
        <f t="shared" si="8"/>
        <v>0</v>
      </c>
      <c r="R10" s="167">
        <f t="shared" si="9"/>
        <v>0</v>
      </c>
      <c r="S10" s="172"/>
      <c r="T10" s="172"/>
      <c r="U10" s="172"/>
      <c r="V10" s="172"/>
      <c r="W10" s="173"/>
      <c r="X10" s="171"/>
      <c r="Y10" s="162" t="e">
        <f t="shared" si="10"/>
        <v>#DIV/0!</v>
      </c>
      <c r="Z10" s="166"/>
      <c r="AA10" s="162" t="e">
        <f t="shared" si="11"/>
        <v>#DIV/0!</v>
      </c>
      <c r="AB10" s="171"/>
      <c r="AC10" s="607">
        <v>25.8</v>
      </c>
      <c r="AD10" s="502">
        <v>25.4</v>
      </c>
      <c r="AE10" s="176"/>
      <c r="AF10" s="177">
        <f t="shared" si="0"/>
        <v>-25.8</v>
      </c>
      <c r="AG10" s="177">
        <f t="shared" si="1"/>
        <v>25.8</v>
      </c>
      <c r="AH10" s="176"/>
      <c r="AI10" s="162" t="e">
        <f t="shared" si="12"/>
        <v>#DIV/0!</v>
      </c>
      <c r="AJ10" s="162" t="e">
        <f t="shared" si="13"/>
        <v>#DIV/0!</v>
      </c>
      <c r="AK10" s="162">
        <f t="shared" si="14"/>
        <v>0</v>
      </c>
      <c r="AL10" s="506" t="s">
        <v>250</v>
      </c>
      <c r="AM10" s="162"/>
      <c r="AN10" s="162" t="s">
        <v>275</v>
      </c>
    </row>
    <row r="11" spans="1:40">
      <c r="A11" s="505"/>
      <c r="B11" s="170" t="s">
        <v>265</v>
      </c>
      <c r="C11" s="174" t="s">
        <v>109</v>
      </c>
      <c r="D11" s="174" t="s">
        <v>150</v>
      </c>
      <c r="E11" s="164" t="s">
        <v>158</v>
      </c>
      <c r="F11" s="171"/>
      <c r="G11" s="171"/>
      <c r="H11" s="165">
        <f t="shared" si="2"/>
        <v>0</v>
      </c>
      <c r="I11" s="171"/>
      <c r="J11" s="165">
        <f t="shared" si="3"/>
        <v>0</v>
      </c>
      <c r="K11" s="171"/>
      <c r="L11" s="165">
        <f t="shared" si="4"/>
        <v>0</v>
      </c>
      <c r="M11" s="165">
        <f t="shared" si="5"/>
        <v>0</v>
      </c>
      <c r="N11" s="171"/>
      <c r="O11" s="165">
        <f t="shared" si="6"/>
        <v>0</v>
      </c>
      <c r="P11" s="163">
        <f t="shared" si="7"/>
        <v>0</v>
      </c>
      <c r="Q11" s="165">
        <f t="shared" si="8"/>
        <v>0</v>
      </c>
      <c r="R11" s="167">
        <f t="shared" si="9"/>
        <v>0</v>
      </c>
      <c r="S11" s="172"/>
      <c r="T11" s="172"/>
      <c r="U11" s="172"/>
      <c r="V11" s="172"/>
      <c r="W11" s="173"/>
      <c r="X11" s="171"/>
      <c r="Y11" s="162" t="e">
        <f t="shared" si="10"/>
        <v>#DIV/0!</v>
      </c>
      <c r="Z11" s="166"/>
      <c r="AA11" s="162" t="e">
        <f t="shared" si="11"/>
        <v>#DIV/0!</v>
      </c>
      <c r="AB11" s="171"/>
      <c r="AC11" s="607">
        <v>14.2</v>
      </c>
      <c r="AD11" s="502">
        <v>16</v>
      </c>
      <c r="AE11" s="176"/>
      <c r="AF11" s="177">
        <f t="shared" si="0"/>
        <v>-14.2</v>
      </c>
      <c r="AG11" s="177">
        <f t="shared" si="1"/>
        <v>14.2</v>
      </c>
      <c r="AH11" s="176"/>
      <c r="AI11" s="162" t="e">
        <f t="shared" si="12"/>
        <v>#DIV/0!</v>
      </c>
      <c r="AJ11" s="162" t="e">
        <f t="shared" si="13"/>
        <v>#DIV/0!</v>
      </c>
      <c r="AK11" s="162">
        <f t="shared" si="14"/>
        <v>0</v>
      </c>
      <c r="AL11" s="506" t="s">
        <v>251</v>
      </c>
      <c r="AM11" s="162" t="s">
        <v>267</v>
      </c>
      <c r="AN11" s="162" t="s">
        <v>46</v>
      </c>
    </row>
    <row r="12" spans="1:40">
      <c r="A12" s="505"/>
      <c r="B12" s="170" t="s">
        <v>265</v>
      </c>
      <c r="C12" s="174" t="s">
        <v>109</v>
      </c>
      <c r="D12" s="174" t="s">
        <v>150</v>
      </c>
      <c r="E12" s="164" t="s">
        <v>159</v>
      </c>
      <c r="F12" s="171"/>
      <c r="G12" s="171"/>
      <c r="H12" s="165">
        <f t="shared" si="2"/>
        <v>0</v>
      </c>
      <c r="I12" s="171"/>
      <c r="J12" s="165">
        <f t="shared" si="3"/>
        <v>0</v>
      </c>
      <c r="K12" s="171"/>
      <c r="L12" s="165">
        <f t="shared" si="4"/>
        <v>0</v>
      </c>
      <c r="M12" s="165">
        <f t="shared" si="5"/>
        <v>0</v>
      </c>
      <c r="N12" s="171"/>
      <c r="O12" s="165">
        <f t="shared" si="6"/>
        <v>0</v>
      </c>
      <c r="P12" s="163">
        <f t="shared" si="7"/>
        <v>0</v>
      </c>
      <c r="Q12" s="165">
        <f t="shared" si="8"/>
        <v>0</v>
      </c>
      <c r="R12" s="167">
        <f t="shared" si="9"/>
        <v>0</v>
      </c>
      <c r="S12" s="172"/>
      <c r="T12" s="172"/>
      <c r="U12" s="172"/>
      <c r="V12" s="172"/>
      <c r="W12" s="173"/>
      <c r="X12" s="171"/>
      <c r="Y12" s="162" t="e">
        <f t="shared" si="10"/>
        <v>#DIV/0!</v>
      </c>
      <c r="Z12" s="166"/>
      <c r="AA12" s="162" t="e">
        <f t="shared" si="11"/>
        <v>#DIV/0!</v>
      </c>
      <c r="AB12" s="171"/>
      <c r="AC12" s="607">
        <v>14.2</v>
      </c>
      <c r="AD12" s="502">
        <v>16</v>
      </c>
      <c r="AE12" s="176"/>
      <c r="AF12" s="177">
        <f t="shared" si="0"/>
        <v>-14.2</v>
      </c>
      <c r="AG12" s="177">
        <f t="shared" si="1"/>
        <v>14.2</v>
      </c>
      <c r="AH12" s="176"/>
      <c r="AI12" s="162" t="e">
        <f t="shared" si="12"/>
        <v>#DIV/0!</v>
      </c>
      <c r="AJ12" s="162" t="e">
        <f t="shared" si="13"/>
        <v>#DIV/0!</v>
      </c>
      <c r="AK12" s="162">
        <f t="shared" si="14"/>
        <v>0</v>
      </c>
      <c r="AL12" s="506" t="s">
        <v>251</v>
      </c>
      <c r="AM12" s="162" t="s">
        <v>267</v>
      </c>
      <c r="AN12" s="162" t="s">
        <v>46</v>
      </c>
    </row>
    <row r="13" spans="1:40">
      <c r="A13" s="505">
        <v>2</v>
      </c>
      <c r="B13" s="170" t="s">
        <v>262</v>
      </c>
      <c r="C13" s="174" t="s">
        <v>109</v>
      </c>
      <c r="D13" s="174" t="s">
        <v>271</v>
      </c>
      <c r="E13" s="164" t="s">
        <v>158</v>
      </c>
      <c r="F13" s="171"/>
      <c r="G13" s="171"/>
      <c r="H13" s="165">
        <f t="shared" si="2"/>
        <v>0</v>
      </c>
      <c r="I13" s="171"/>
      <c r="J13" s="165">
        <f t="shared" si="3"/>
        <v>0</v>
      </c>
      <c r="K13" s="171"/>
      <c r="L13" s="165">
        <f t="shared" si="4"/>
        <v>0</v>
      </c>
      <c r="M13" s="165">
        <f t="shared" si="5"/>
        <v>0</v>
      </c>
      <c r="N13" s="171"/>
      <c r="O13" s="165">
        <f t="shared" si="6"/>
        <v>0</v>
      </c>
      <c r="P13" s="163">
        <f t="shared" si="7"/>
        <v>0</v>
      </c>
      <c r="Q13" s="165">
        <f t="shared" si="8"/>
        <v>0</v>
      </c>
      <c r="R13" s="167">
        <f t="shared" si="9"/>
        <v>0</v>
      </c>
      <c r="S13" s="172"/>
      <c r="T13" s="172"/>
      <c r="U13" s="172"/>
      <c r="V13" s="172"/>
      <c r="W13" s="173"/>
      <c r="X13" s="171"/>
      <c r="Y13" s="162" t="e">
        <f t="shared" si="10"/>
        <v>#DIV/0!</v>
      </c>
      <c r="Z13" s="166"/>
      <c r="AA13" s="162" t="e">
        <f t="shared" si="11"/>
        <v>#DIV/0!</v>
      </c>
      <c r="AB13" s="171"/>
      <c r="AC13" s="607">
        <v>41.6</v>
      </c>
      <c r="AD13" s="502">
        <v>29</v>
      </c>
      <c r="AE13" s="176"/>
      <c r="AF13" s="177">
        <f t="shared" si="0"/>
        <v>-41.6</v>
      </c>
      <c r="AG13" s="177">
        <f t="shared" si="1"/>
        <v>41.6</v>
      </c>
      <c r="AH13" s="176"/>
      <c r="AI13" s="162" t="e">
        <f t="shared" si="12"/>
        <v>#DIV/0!</v>
      </c>
      <c r="AJ13" s="162" t="e">
        <f t="shared" si="13"/>
        <v>#DIV/0!</v>
      </c>
      <c r="AK13" s="162">
        <f t="shared" si="14"/>
        <v>0</v>
      </c>
      <c r="AL13" s="506" t="s">
        <v>252</v>
      </c>
      <c r="AM13" s="162"/>
      <c r="AN13" s="162" t="s">
        <v>273</v>
      </c>
    </row>
    <row r="14" spans="1:40">
      <c r="A14" s="505">
        <v>2</v>
      </c>
      <c r="B14" s="170" t="s">
        <v>262</v>
      </c>
      <c r="C14" s="174" t="s">
        <v>109</v>
      </c>
      <c r="D14" s="174" t="s">
        <v>271</v>
      </c>
      <c r="E14" s="164" t="s">
        <v>159</v>
      </c>
      <c r="F14" s="171"/>
      <c r="G14" s="171"/>
      <c r="H14" s="165">
        <f t="shared" si="2"/>
        <v>0</v>
      </c>
      <c r="I14" s="171"/>
      <c r="J14" s="165">
        <f t="shared" si="3"/>
        <v>0</v>
      </c>
      <c r="K14" s="171"/>
      <c r="L14" s="165">
        <f t="shared" si="4"/>
        <v>0</v>
      </c>
      <c r="M14" s="165">
        <f t="shared" si="5"/>
        <v>0</v>
      </c>
      <c r="N14" s="171"/>
      <c r="O14" s="165">
        <f t="shared" si="6"/>
        <v>0</v>
      </c>
      <c r="P14" s="163">
        <f t="shared" si="7"/>
        <v>0</v>
      </c>
      <c r="Q14" s="165">
        <f t="shared" si="8"/>
        <v>0</v>
      </c>
      <c r="R14" s="167">
        <f t="shared" si="9"/>
        <v>0</v>
      </c>
      <c r="S14" s="172"/>
      <c r="T14" s="172"/>
      <c r="U14" s="172"/>
      <c r="V14" s="172"/>
      <c r="W14" s="173"/>
      <c r="X14" s="171"/>
      <c r="Y14" s="162" t="e">
        <f t="shared" si="10"/>
        <v>#DIV/0!</v>
      </c>
      <c r="Z14" s="166"/>
      <c r="AA14" s="162" t="e">
        <f t="shared" si="11"/>
        <v>#DIV/0!</v>
      </c>
      <c r="AB14" s="171"/>
      <c r="AC14" s="607">
        <v>41.6</v>
      </c>
      <c r="AD14" s="502">
        <v>29</v>
      </c>
      <c r="AE14" s="176"/>
      <c r="AF14" s="177">
        <f t="shared" si="0"/>
        <v>-41.6</v>
      </c>
      <c r="AG14" s="177">
        <f t="shared" si="1"/>
        <v>41.6</v>
      </c>
      <c r="AH14" s="176"/>
      <c r="AI14" s="162" t="e">
        <f t="shared" si="12"/>
        <v>#DIV/0!</v>
      </c>
      <c r="AJ14" s="162" t="e">
        <f t="shared" si="13"/>
        <v>#DIV/0!</v>
      </c>
      <c r="AK14" s="162">
        <f t="shared" si="14"/>
        <v>0</v>
      </c>
      <c r="AL14" s="506" t="s">
        <v>252</v>
      </c>
      <c r="AM14" s="162"/>
      <c r="AN14" s="162" t="s">
        <v>273</v>
      </c>
    </row>
    <row r="15" spans="1:40">
      <c r="A15" s="505">
        <v>3</v>
      </c>
      <c r="B15" s="170" t="s">
        <v>264</v>
      </c>
      <c r="C15" s="174" t="s">
        <v>109</v>
      </c>
      <c r="D15" s="174" t="s">
        <v>151</v>
      </c>
      <c r="E15" s="164" t="s">
        <v>158</v>
      </c>
      <c r="F15" s="171"/>
      <c r="G15" s="171"/>
      <c r="H15" s="165">
        <f t="shared" si="2"/>
        <v>0</v>
      </c>
      <c r="I15" s="171"/>
      <c r="J15" s="165">
        <f t="shared" si="3"/>
        <v>0</v>
      </c>
      <c r="K15" s="171"/>
      <c r="L15" s="165">
        <f t="shared" si="4"/>
        <v>0</v>
      </c>
      <c r="M15" s="165">
        <f t="shared" si="5"/>
        <v>0</v>
      </c>
      <c r="N15" s="171"/>
      <c r="O15" s="165">
        <f t="shared" si="6"/>
        <v>0</v>
      </c>
      <c r="P15" s="163">
        <f t="shared" si="7"/>
        <v>0</v>
      </c>
      <c r="Q15" s="165">
        <f t="shared" si="8"/>
        <v>0</v>
      </c>
      <c r="R15" s="167">
        <f t="shared" si="9"/>
        <v>0</v>
      </c>
      <c r="S15" s="172"/>
      <c r="T15" s="172"/>
      <c r="U15" s="172"/>
      <c r="V15" s="172"/>
      <c r="W15" s="173"/>
      <c r="X15" s="171"/>
      <c r="Y15" s="162" t="e">
        <f t="shared" si="10"/>
        <v>#DIV/0!</v>
      </c>
      <c r="Z15" s="166"/>
      <c r="AA15" s="162" t="e">
        <f t="shared" si="11"/>
        <v>#DIV/0!</v>
      </c>
      <c r="AB15" s="171"/>
      <c r="AC15" s="503">
        <v>2.9</v>
      </c>
      <c r="AD15" s="503">
        <v>4</v>
      </c>
      <c r="AE15" s="176"/>
      <c r="AF15" s="177">
        <f t="shared" ref="AF15" si="15">Q15-AC15</f>
        <v>-2.9</v>
      </c>
      <c r="AG15" s="177">
        <f t="shared" ref="AG15" si="16">R15-AF15</f>
        <v>2.9</v>
      </c>
      <c r="AH15" s="176"/>
      <c r="AI15" s="162" t="e">
        <f t="shared" si="12"/>
        <v>#DIV/0!</v>
      </c>
      <c r="AJ15" s="162" t="e">
        <f t="shared" si="13"/>
        <v>#DIV/0!</v>
      </c>
      <c r="AK15" s="162">
        <f t="shared" si="14"/>
        <v>0</v>
      </c>
      <c r="AL15" s="506" t="s">
        <v>253</v>
      </c>
      <c r="AM15" s="162" t="s">
        <v>269</v>
      </c>
      <c r="AN15" s="162" t="s">
        <v>275</v>
      </c>
    </row>
    <row r="16" spans="1:40">
      <c r="A16" s="505">
        <v>3</v>
      </c>
      <c r="B16" s="170" t="s">
        <v>264</v>
      </c>
      <c r="C16" s="174" t="s">
        <v>109</v>
      </c>
      <c r="D16" s="174" t="s">
        <v>151</v>
      </c>
      <c r="E16" s="164" t="s">
        <v>159</v>
      </c>
      <c r="F16" s="171"/>
      <c r="G16" s="171"/>
      <c r="H16" s="165">
        <f t="shared" si="2"/>
        <v>0</v>
      </c>
      <c r="I16" s="171"/>
      <c r="J16" s="165">
        <f t="shared" si="3"/>
        <v>0</v>
      </c>
      <c r="K16" s="171"/>
      <c r="L16" s="165">
        <f t="shared" si="4"/>
        <v>0</v>
      </c>
      <c r="M16" s="165">
        <f t="shared" si="5"/>
        <v>0</v>
      </c>
      <c r="N16" s="171"/>
      <c r="O16" s="165">
        <f t="shared" si="6"/>
        <v>0</v>
      </c>
      <c r="P16" s="163">
        <f t="shared" si="7"/>
        <v>0</v>
      </c>
      <c r="Q16" s="165">
        <f t="shared" si="8"/>
        <v>0</v>
      </c>
      <c r="R16" s="167">
        <f t="shared" si="9"/>
        <v>0</v>
      </c>
      <c r="S16" s="172"/>
      <c r="T16" s="172"/>
      <c r="U16" s="172"/>
      <c r="V16" s="172"/>
      <c r="W16" s="173"/>
      <c r="X16" s="171"/>
      <c r="Y16" s="162" t="e">
        <f t="shared" si="10"/>
        <v>#DIV/0!</v>
      </c>
      <c r="Z16" s="166"/>
      <c r="AA16" s="162" t="e">
        <f t="shared" si="11"/>
        <v>#DIV/0!</v>
      </c>
      <c r="AB16" s="171"/>
      <c r="AC16" s="503">
        <v>2.9</v>
      </c>
      <c r="AD16" s="503">
        <v>4</v>
      </c>
      <c r="AE16" s="176"/>
      <c r="AF16" s="501">
        <f t="shared" ref="AF16:AF32" si="17">Q16-AC16</f>
        <v>-2.9</v>
      </c>
      <c r="AG16" s="177">
        <f t="shared" ref="AG16" si="18">R16-AF16</f>
        <v>2.9</v>
      </c>
      <c r="AH16" s="176"/>
      <c r="AI16" s="162" t="e">
        <f t="shared" si="12"/>
        <v>#DIV/0!</v>
      </c>
      <c r="AJ16" s="162" t="e">
        <f t="shared" si="13"/>
        <v>#DIV/0!</v>
      </c>
      <c r="AK16" s="162">
        <f t="shared" si="14"/>
        <v>0</v>
      </c>
      <c r="AL16" s="506" t="s">
        <v>253</v>
      </c>
      <c r="AM16" s="162" t="s">
        <v>269</v>
      </c>
      <c r="AN16" s="162" t="s">
        <v>275</v>
      </c>
    </row>
    <row r="17" spans="1:40" hidden="1">
      <c r="A17" s="505"/>
      <c r="B17" s="170"/>
      <c r="C17" s="174" t="s">
        <v>109</v>
      </c>
      <c r="D17" s="504" t="s">
        <v>152</v>
      </c>
      <c r="E17" s="164" t="s">
        <v>158</v>
      </c>
      <c r="F17" s="171"/>
      <c r="G17" s="171"/>
      <c r="H17" s="165">
        <f t="shared" si="2"/>
        <v>0</v>
      </c>
      <c r="I17" s="171"/>
      <c r="J17" s="165">
        <f t="shared" si="3"/>
        <v>0</v>
      </c>
      <c r="K17" s="171"/>
      <c r="L17" s="165">
        <f t="shared" si="4"/>
        <v>0</v>
      </c>
      <c r="M17" s="165">
        <f t="shared" si="5"/>
        <v>0</v>
      </c>
      <c r="N17" s="171"/>
      <c r="O17" s="165">
        <f t="shared" si="6"/>
        <v>0</v>
      </c>
      <c r="P17" s="163">
        <f t="shared" si="7"/>
        <v>0</v>
      </c>
      <c r="Q17" s="165">
        <f t="shared" si="8"/>
        <v>0</v>
      </c>
      <c r="R17" s="167">
        <f t="shared" si="9"/>
        <v>0</v>
      </c>
      <c r="S17" s="172"/>
      <c r="T17" s="172"/>
      <c r="U17" s="172"/>
      <c r="V17" s="172"/>
      <c r="W17" s="173"/>
      <c r="X17" s="171"/>
      <c r="Y17" s="162" t="e">
        <f t="shared" si="10"/>
        <v>#DIV/0!</v>
      </c>
      <c r="Z17" s="166"/>
      <c r="AA17" s="162" t="e">
        <f t="shared" si="11"/>
        <v>#DIV/0!</v>
      </c>
      <c r="AB17" s="171"/>
      <c r="AC17" s="178">
        <v>25.9</v>
      </c>
      <c r="AD17" s="178"/>
      <c r="AE17" s="176"/>
      <c r="AF17" s="177">
        <f t="shared" si="17"/>
        <v>-25.9</v>
      </c>
      <c r="AG17" s="177">
        <f t="shared" ref="AG17:AG32" si="19">R17-AF17</f>
        <v>25.9</v>
      </c>
      <c r="AH17" s="176"/>
      <c r="AI17" s="162" t="e">
        <f t="shared" si="12"/>
        <v>#DIV/0!</v>
      </c>
      <c r="AJ17" s="162" t="e">
        <f t="shared" si="13"/>
        <v>#DIV/0!</v>
      </c>
      <c r="AK17" s="162">
        <f t="shared" si="14"/>
        <v>0</v>
      </c>
      <c r="AL17" s="162"/>
      <c r="AM17" s="162"/>
      <c r="AN17" s="162"/>
    </row>
    <row r="18" spans="1:40" hidden="1">
      <c r="A18" s="505"/>
      <c r="B18" s="170"/>
      <c r="C18" s="174" t="s">
        <v>109</v>
      </c>
      <c r="D18" s="504" t="s">
        <v>152</v>
      </c>
      <c r="E18" s="164" t="s">
        <v>159</v>
      </c>
      <c r="F18" s="171"/>
      <c r="G18" s="171"/>
      <c r="H18" s="165">
        <f t="shared" si="2"/>
        <v>0</v>
      </c>
      <c r="I18" s="171"/>
      <c r="J18" s="165">
        <f t="shared" si="3"/>
        <v>0</v>
      </c>
      <c r="K18" s="171"/>
      <c r="L18" s="165">
        <f t="shared" si="4"/>
        <v>0</v>
      </c>
      <c r="M18" s="165">
        <f t="shared" si="5"/>
        <v>0</v>
      </c>
      <c r="N18" s="171"/>
      <c r="O18" s="165">
        <f t="shared" si="6"/>
        <v>0</v>
      </c>
      <c r="P18" s="163">
        <f t="shared" si="7"/>
        <v>0</v>
      </c>
      <c r="Q18" s="165">
        <f t="shared" si="8"/>
        <v>0</v>
      </c>
      <c r="R18" s="167">
        <f t="shared" si="9"/>
        <v>0</v>
      </c>
      <c r="S18" s="172"/>
      <c r="T18" s="172"/>
      <c r="U18" s="172"/>
      <c r="V18" s="172"/>
      <c r="W18" s="173"/>
      <c r="X18" s="171"/>
      <c r="Y18" s="162" t="e">
        <f t="shared" si="10"/>
        <v>#DIV/0!</v>
      </c>
      <c r="Z18" s="166"/>
      <c r="AA18" s="162" t="e">
        <f t="shared" si="11"/>
        <v>#DIV/0!</v>
      </c>
      <c r="AB18" s="171"/>
      <c r="AC18" s="178">
        <v>25.9</v>
      </c>
      <c r="AD18" s="178"/>
      <c r="AE18" s="176"/>
      <c r="AF18" s="177">
        <f t="shared" si="17"/>
        <v>-25.9</v>
      </c>
      <c r="AG18" s="177">
        <f t="shared" si="19"/>
        <v>25.9</v>
      </c>
      <c r="AH18" s="176"/>
      <c r="AI18" s="162" t="e">
        <f t="shared" si="12"/>
        <v>#DIV/0!</v>
      </c>
      <c r="AJ18" s="162" t="e">
        <f t="shared" si="13"/>
        <v>#DIV/0!</v>
      </c>
      <c r="AK18" s="162">
        <f t="shared" si="14"/>
        <v>0</v>
      </c>
      <c r="AL18" s="162"/>
      <c r="AM18" s="162"/>
      <c r="AN18" s="162"/>
    </row>
    <row r="19" spans="1:40" hidden="1">
      <c r="A19" s="505"/>
      <c r="B19" s="170"/>
      <c r="C19" s="174" t="s">
        <v>109</v>
      </c>
      <c r="D19" s="504" t="s">
        <v>153</v>
      </c>
      <c r="E19" s="164" t="s">
        <v>158</v>
      </c>
      <c r="F19" s="171"/>
      <c r="G19" s="171"/>
      <c r="H19" s="165">
        <f t="shared" si="2"/>
        <v>0</v>
      </c>
      <c r="I19" s="171"/>
      <c r="J19" s="165">
        <f t="shared" si="3"/>
        <v>0</v>
      </c>
      <c r="K19" s="171"/>
      <c r="L19" s="165">
        <f t="shared" si="4"/>
        <v>0</v>
      </c>
      <c r="M19" s="165">
        <f t="shared" si="5"/>
        <v>0</v>
      </c>
      <c r="N19" s="171"/>
      <c r="O19" s="165">
        <f t="shared" si="6"/>
        <v>0</v>
      </c>
      <c r="P19" s="163">
        <f t="shared" si="7"/>
        <v>0</v>
      </c>
      <c r="Q19" s="165">
        <f t="shared" si="8"/>
        <v>0</v>
      </c>
      <c r="R19" s="167">
        <f t="shared" si="9"/>
        <v>0</v>
      </c>
      <c r="S19" s="172"/>
      <c r="T19" s="172"/>
      <c r="U19" s="172"/>
      <c r="V19" s="172"/>
      <c r="W19" s="173"/>
      <c r="X19" s="171"/>
      <c r="Y19" s="162" t="e">
        <f t="shared" si="10"/>
        <v>#DIV/0!</v>
      </c>
      <c r="Z19" s="166"/>
      <c r="AA19" s="162" t="e">
        <f t="shared" si="11"/>
        <v>#DIV/0!</v>
      </c>
      <c r="AB19" s="171"/>
      <c r="AC19" s="178">
        <v>7.7</v>
      </c>
      <c r="AD19" s="178"/>
      <c r="AE19" s="176"/>
      <c r="AF19" s="177">
        <f t="shared" si="17"/>
        <v>-7.7</v>
      </c>
      <c r="AG19" s="177">
        <f t="shared" si="19"/>
        <v>7.7</v>
      </c>
      <c r="AH19" s="176"/>
      <c r="AI19" s="162" t="e">
        <f t="shared" si="12"/>
        <v>#DIV/0!</v>
      </c>
      <c r="AJ19" s="162" t="e">
        <f t="shared" si="13"/>
        <v>#DIV/0!</v>
      </c>
      <c r="AK19" s="162">
        <f t="shared" si="14"/>
        <v>0</v>
      </c>
      <c r="AL19" s="162"/>
      <c r="AM19" s="162"/>
      <c r="AN19" s="162"/>
    </row>
    <row r="20" spans="1:40" hidden="1">
      <c r="A20" s="505"/>
      <c r="B20" s="170"/>
      <c r="C20" s="174" t="s">
        <v>109</v>
      </c>
      <c r="D20" s="504" t="s">
        <v>153</v>
      </c>
      <c r="E20" s="164" t="s">
        <v>159</v>
      </c>
      <c r="F20" s="171"/>
      <c r="G20" s="171"/>
      <c r="H20" s="165">
        <f t="shared" si="2"/>
        <v>0</v>
      </c>
      <c r="I20" s="171"/>
      <c r="J20" s="165">
        <f t="shared" si="3"/>
        <v>0</v>
      </c>
      <c r="K20" s="171"/>
      <c r="L20" s="165">
        <f t="shared" si="4"/>
        <v>0</v>
      </c>
      <c r="M20" s="165">
        <f t="shared" si="5"/>
        <v>0</v>
      </c>
      <c r="N20" s="171"/>
      <c r="O20" s="165">
        <f t="shared" si="6"/>
        <v>0</v>
      </c>
      <c r="P20" s="163">
        <f t="shared" si="7"/>
        <v>0</v>
      </c>
      <c r="Q20" s="165">
        <f t="shared" si="8"/>
        <v>0</v>
      </c>
      <c r="R20" s="167">
        <f t="shared" si="9"/>
        <v>0</v>
      </c>
      <c r="S20" s="172"/>
      <c r="T20" s="172"/>
      <c r="U20" s="172"/>
      <c r="V20" s="172"/>
      <c r="W20" s="173"/>
      <c r="X20" s="171"/>
      <c r="Y20" s="162" t="e">
        <f t="shared" si="10"/>
        <v>#DIV/0!</v>
      </c>
      <c r="Z20" s="166"/>
      <c r="AA20" s="162" t="e">
        <f t="shared" si="11"/>
        <v>#DIV/0!</v>
      </c>
      <c r="AB20" s="171"/>
      <c r="AC20" s="178">
        <v>7.7</v>
      </c>
      <c r="AD20" s="178"/>
      <c r="AE20" s="176"/>
      <c r="AF20" s="177">
        <f t="shared" si="17"/>
        <v>-7.7</v>
      </c>
      <c r="AG20" s="177">
        <f t="shared" si="19"/>
        <v>7.7</v>
      </c>
      <c r="AH20" s="176"/>
      <c r="AI20" s="162" t="e">
        <f t="shared" si="12"/>
        <v>#DIV/0!</v>
      </c>
      <c r="AJ20" s="162" t="e">
        <f t="shared" si="13"/>
        <v>#DIV/0!</v>
      </c>
      <c r="AK20" s="162">
        <f t="shared" si="14"/>
        <v>0</v>
      </c>
      <c r="AL20" s="162"/>
      <c r="AM20" s="162"/>
      <c r="AN20" s="162"/>
    </row>
    <row r="21" spans="1:40">
      <c r="A21" s="505">
        <v>3</v>
      </c>
      <c r="B21" s="170" t="s">
        <v>263</v>
      </c>
      <c r="C21" s="174" t="s">
        <v>109</v>
      </c>
      <c r="D21" s="174" t="s">
        <v>154</v>
      </c>
      <c r="E21" s="164" t="s">
        <v>158</v>
      </c>
      <c r="F21" s="171"/>
      <c r="G21" s="171"/>
      <c r="H21" s="165">
        <f t="shared" si="2"/>
        <v>0</v>
      </c>
      <c r="I21" s="171"/>
      <c r="J21" s="165">
        <f t="shared" si="3"/>
        <v>0</v>
      </c>
      <c r="K21" s="171"/>
      <c r="L21" s="165">
        <f t="shared" si="4"/>
        <v>0</v>
      </c>
      <c r="M21" s="165">
        <f t="shared" si="5"/>
        <v>0</v>
      </c>
      <c r="N21" s="171"/>
      <c r="O21" s="165">
        <f t="shared" si="6"/>
        <v>0</v>
      </c>
      <c r="P21" s="163">
        <f t="shared" si="7"/>
        <v>0</v>
      </c>
      <c r="Q21" s="165">
        <f t="shared" si="8"/>
        <v>0</v>
      </c>
      <c r="R21" s="167">
        <f t="shared" si="9"/>
        <v>0</v>
      </c>
      <c r="S21" s="172"/>
      <c r="T21" s="172"/>
      <c r="U21" s="172"/>
      <c r="V21" s="172"/>
      <c r="W21" s="173"/>
      <c r="X21" s="171"/>
      <c r="Y21" s="162" t="e">
        <f t="shared" si="10"/>
        <v>#DIV/0!</v>
      </c>
      <c r="Z21" s="166"/>
      <c r="AA21" s="162" t="e">
        <f t="shared" si="11"/>
        <v>#DIV/0!</v>
      </c>
      <c r="AB21" s="171"/>
      <c r="AC21" s="607">
        <v>6.6</v>
      </c>
      <c r="AD21" s="502">
        <v>17</v>
      </c>
      <c r="AE21" s="176"/>
      <c r="AF21" s="177">
        <f t="shared" si="17"/>
        <v>-6.6</v>
      </c>
      <c r="AG21" s="177">
        <f t="shared" si="19"/>
        <v>6.6</v>
      </c>
      <c r="AH21" s="176"/>
      <c r="AI21" s="162" t="e">
        <f t="shared" si="12"/>
        <v>#DIV/0!</v>
      </c>
      <c r="AJ21" s="162" t="e">
        <f t="shared" si="13"/>
        <v>#DIV/0!</v>
      </c>
      <c r="AK21" s="162">
        <f t="shared" si="14"/>
        <v>0</v>
      </c>
      <c r="AL21" s="506" t="s">
        <v>254</v>
      </c>
      <c r="AM21" s="162"/>
      <c r="AN21" s="162" t="s">
        <v>274</v>
      </c>
    </row>
    <row r="22" spans="1:40">
      <c r="A22" s="505">
        <v>3</v>
      </c>
      <c r="B22" s="170" t="s">
        <v>263</v>
      </c>
      <c r="C22" s="174" t="s">
        <v>109</v>
      </c>
      <c r="D22" s="174" t="s">
        <v>154</v>
      </c>
      <c r="E22" s="164" t="s">
        <v>159</v>
      </c>
      <c r="F22" s="171"/>
      <c r="G22" s="171"/>
      <c r="H22" s="165">
        <f t="shared" si="2"/>
        <v>0</v>
      </c>
      <c r="I22" s="171"/>
      <c r="J22" s="165">
        <f t="shared" si="3"/>
        <v>0</v>
      </c>
      <c r="K22" s="171"/>
      <c r="L22" s="165">
        <f t="shared" si="4"/>
        <v>0</v>
      </c>
      <c r="M22" s="165">
        <f t="shared" si="5"/>
        <v>0</v>
      </c>
      <c r="N22" s="171"/>
      <c r="O22" s="165">
        <f t="shared" si="6"/>
        <v>0</v>
      </c>
      <c r="P22" s="163">
        <f t="shared" si="7"/>
        <v>0</v>
      </c>
      <c r="Q22" s="165">
        <f t="shared" si="8"/>
        <v>0</v>
      </c>
      <c r="R22" s="167">
        <f t="shared" si="9"/>
        <v>0</v>
      </c>
      <c r="S22" s="172"/>
      <c r="T22" s="172"/>
      <c r="U22" s="172"/>
      <c r="V22" s="172"/>
      <c r="W22" s="173"/>
      <c r="X22" s="171"/>
      <c r="Y22" s="162" t="e">
        <f t="shared" si="10"/>
        <v>#DIV/0!</v>
      </c>
      <c r="Z22" s="166"/>
      <c r="AA22" s="162" t="e">
        <f t="shared" si="11"/>
        <v>#DIV/0!</v>
      </c>
      <c r="AB22" s="171"/>
      <c r="AC22" s="607">
        <v>6.6</v>
      </c>
      <c r="AD22" s="502">
        <v>17</v>
      </c>
      <c r="AE22" s="176"/>
      <c r="AF22" s="177">
        <f t="shared" si="17"/>
        <v>-6.6</v>
      </c>
      <c r="AG22" s="177">
        <f t="shared" si="19"/>
        <v>6.6</v>
      </c>
      <c r="AH22" s="176"/>
      <c r="AI22" s="162" t="e">
        <f t="shared" si="12"/>
        <v>#DIV/0!</v>
      </c>
      <c r="AJ22" s="162" t="e">
        <f t="shared" si="13"/>
        <v>#DIV/0!</v>
      </c>
      <c r="AK22" s="162">
        <f t="shared" si="14"/>
        <v>0</v>
      </c>
      <c r="AL22" s="506" t="s">
        <v>254</v>
      </c>
      <c r="AM22" s="162"/>
      <c r="AN22" s="162" t="s">
        <v>274</v>
      </c>
    </row>
    <row r="23" spans="1:40">
      <c r="A23" s="505"/>
      <c r="B23" s="170" t="s">
        <v>265</v>
      </c>
      <c r="C23" s="174" t="s">
        <v>109</v>
      </c>
      <c r="D23" s="174" t="s">
        <v>155</v>
      </c>
      <c r="E23" s="164" t="s">
        <v>158</v>
      </c>
      <c r="F23" s="171"/>
      <c r="G23" s="171"/>
      <c r="H23" s="165">
        <f t="shared" si="2"/>
        <v>0</v>
      </c>
      <c r="I23" s="171"/>
      <c r="J23" s="165">
        <f t="shared" si="3"/>
        <v>0</v>
      </c>
      <c r="K23" s="171"/>
      <c r="L23" s="165">
        <f t="shared" si="4"/>
        <v>0</v>
      </c>
      <c r="M23" s="165">
        <f t="shared" si="5"/>
        <v>0</v>
      </c>
      <c r="N23" s="171"/>
      <c r="O23" s="165">
        <f t="shared" si="6"/>
        <v>0</v>
      </c>
      <c r="P23" s="163">
        <f t="shared" si="7"/>
        <v>0</v>
      </c>
      <c r="Q23" s="165">
        <f t="shared" si="8"/>
        <v>0</v>
      </c>
      <c r="R23" s="167">
        <f t="shared" si="9"/>
        <v>0</v>
      </c>
      <c r="S23" s="172"/>
      <c r="T23" s="172"/>
      <c r="U23" s="172"/>
      <c r="V23" s="172"/>
      <c r="W23" s="173"/>
      <c r="X23" s="171"/>
      <c r="Y23" s="162" t="e">
        <f t="shared" si="10"/>
        <v>#DIV/0!</v>
      </c>
      <c r="Z23" s="166"/>
      <c r="AA23" s="162" t="e">
        <f t="shared" si="11"/>
        <v>#DIV/0!</v>
      </c>
      <c r="AB23" s="171"/>
      <c r="AC23" s="607">
        <v>16.3</v>
      </c>
      <c r="AD23" s="502">
        <v>15</v>
      </c>
      <c r="AE23" s="176"/>
      <c r="AF23" s="177">
        <f t="shared" si="17"/>
        <v>-16.3</v>
      </c>
      <c r="AG23" s="177">
        <f t="shared" si="19"/>
        <v>16.3</v>
      </c>
      <c r="AH23" s="176"/>
      <c r="AI23" s="162" t="e">
        <f t="shared" si="12"/>
        <v>#DIV/0!</v>
      </c>
      <c r="AJ23" s="162" t="e">
        <f t="shared" si="13"/>
        <v>#DIV/0!</v>
      </c>
      <c r="AK23" s="162">
        <f t="shared" si="14"/>
        <v>0</v>
      </c>
      <c r="AL23" s="506" t="s">
        <v>261</v>
      </c>
      <c r="AM23" s="162"/>
      <c r="AN23" s="162" t="s">
        <v>46</v>
      </c>
    </row>
    <row r="24" spans="1:40">
      <c r="A24" s="505"/>
      <c r="B24" s="170" t="s">
        <v>265</v>
      </c>
      <c r="C24" s="174" t="s">
        <v>109</v>
      </c>
      <c r="D24" s="174" t="s">
        <v>155</v>
      </c>
      <c r="E24" s="164" t="s">
        <v>159</v>
      </c>
      <c r="F24" s="171"/>
      <c r="G24" s="171"/>
      <c r="H24" s="165">
        <f t="shared" si="2"/>
        <v>0</v>
      </c>
      <c r="I24" s="171"/>
      <c r="J24" s="165">
        <f t="shared" si="3"/>
        <v>0</v>
      </c>
      <c r="K24" s="171"/>
      <c r="L24" s="165">
        <f t="shared" si="4"/>
        <v>0</v>
      </c>
      <c r="M24" s="165">
        <f t="shared" si="5"/>
        <v>0</v>
      </c>
      <c r="N24" s="171"/>
      <c r="O24" s="165">
        <f t="shared" si="6"/>
        <v>0</v>
      </c>
      <c r="P24" s="163">
        <f t="shared" si="7"/>
        <v>0</v>
      </c>
      <c r="Q24" s="165">
        <f t="shared" si="8"/>
        <v>0</v>
      </c>
      <c r="R24" s="167">
        <f t="shared" si="9"/>
        <v>0</v>
      </c>
      <c r="S24" s="172"/>
      <c r="T24" s="172"/>
      <c r="U24" s="172"/>
      <c r="V24" s="172"/>
      <c r="W24" s="173"/>
      <c r="X24" s="171"/>
      <c r="Y24" s="162" t="e">
        <f t="shared" si="10"/>
        <v>#DIV/0!</v>
      </c>
      <c r="Z24" s="166"/>
      <c r="AA24" s="162" t="e">
        <f t="shared" si="11"/>
        <v>#DIV/0!</v>
      </c>
      <c r="AB24" s="171"/>
      <c r="AC24" s="607">
        <v>16.3</v>
      </c>
      <c r="AD24" s="502">
        <v>15</v>
      </c>
      <c r="AE24" s="176"/>
      <c r="AF24" s="177">
        <f t="shared" si="17"/>
        <v>-16.3</v>
      </c>
      <c r="AG24" s="177">
        <f t="shared" si="19"/>
        <v>16.3</v>
      </c>
      <c r="AH24" s="176"/>
      <c r="AI24" s="162" t="e">
        <f t="shared" si="12"/>
        <v>#DIV/0!</v>
      </c>
      <c r="AJ24" s="162" t="e">
        <f t="shared" si="13"/>
        <v>#DIV/0!</v>
      </c>
      <c r="AK24" s="162">
        <f t="shared" si="14"/>
        <v>0</v>
      </c>
      <c r="AL24" s="506" t="s">
        <v>261</v>
      </c>
      <c r="AM24" s="162"/>
      <c r="AN24" s="162" t="s">
        <v>46</v>
      </c>
    </row>
    <row r="25" spans="1:40" hidden="1">
      <c r="A25" s="505"/>
      <c r="B25" s="170"/>
      <c r="C25" s="174" t="s">
        <v>109</v>
      </c>
      <c r="D25" s="504" t="s">
        <v>156</v>
      </c>
      <c r="E25" s="164" t="s">
        <v>158</v>
      </c>
      <c r="F25" s="171"/>
      <c r="G25" s="171"/>
      <c r="H25" s="165">
        <f t="shared" si="2"/>
        <v>0</v>
      </c>
      <c r="I25" s="171"/>
      <c r="J25" s="165">
        <f t="shared" si="3"/>
        <v>0</v>
      </c>
      <c r="K25" s="171"/>
      <c r="L25" s="165">
        <f t="shared" si="4"/>
        <v>0</v>
      </c>
      <c r="M25" s="165">
        <f t="shared" si="5"/>
        <v>0</v>
      </c>
      <c r="N25" s="171"/>
      <c r="O25" s="165">
        <f t="shared" si="6"/>
        <v>0</v>
      </c>
      <c r="P25" s="163">
        <f t="shared" si="7"/>
        <v>0</v>
      </c>
      <c r="Q25" s="165">
        <f t="shared" si="8"/>
        <v>0</v>
      </c>
      <c r="R25" s="167">
        <f t="shared" si="9"/>
        <v>0</v>
      </c>
      <c r="S25" s="172"/>
      <c r="T25" s="172"/>
      <c r="U25" s="172"/>
      <c r="V25" s="172"/>
      <c r="W25" s="173"/>
      <c r="X25" s="171"/>
      <c r="Y25" s="162" t="e">
        <f t="shared" si="10"/>
        <v>#DIV/0!</v>
      </c>
      <c r="Z25" s="166"/>
      <c r="AA25" s="162" t="e">
        <f t="shared" si="11"/>
        <v>#DIV/0!</v>
      </c>
      <c r="AB25" s="171"/>
      <c r="AC25" s="178">
        <v>30.4</v>
      </c>
      <c r="AD25" s="178"/>
      <c r="AE25" s="176"/>
      <c r="AF25" s="177">
        <f t="shared" si="17"/>
        <v>-30.4</v>
      </c>
      <c r="AG25" s="177">
        <f t="shared" si="19"/>
        <v>30.4</v>
      </c>
      <c r="AH25" s="176"/>
      <c r="AI25" s="162" t="e">
        <f t="shared" si="12"/>
        <v>#DIV/0!</v>
      </c>
      <c r="AJ25" s="162" t="e">
        <f t="shared" si="13"/>
        <v>#DIV/0!</v>
      </c>
      <c r="AK25" s="162">
        <f t="shared" si="14"/>
        <v>0</v>
      </c>
      <c r="AL25" s="162"/>
      <c r="AM25" s="162"/>
      <c r="AN25" s="162"/>
    </row>
    <row r="26" spans="1:40" hidden="1">
      <c r="A26" s="505"/>
      <c r="B26" s="170"/>
      <c r="C26" s="174" t="s">
        <v>109</v>
      </c>
      <c r="D26" s="504" t="s">
        <v>156</v>
      </c>
      <c r="E26" s="164" t="s">
        <v>159</v>
      </c>
      <c r="F26" s="171"/>
      <c r="G26" s="171"/>
      <c r="H26" s="165">
        <f t="shared" si="2"/>
        <v>0</v>
      </c>
      <c r="I26" s="171"/>
      <c r="J26" s="165">
        <f t="shared" si="3"/>
        <v>0</v>
      </c>
      <c r="K26" s="171"/>
      <c r="L26" s="165">
        <f t="shared" si="4"/>
        <v>0</v>
      </c>
      <c r="M26" s="165">
        <f t="shared" si="5"/>
        <v>0</v>
      </c>
      <c r="N26" s="171"/>
      <c r="O26" s="165">
        <f t="shared" si="6"/>
        <v>0</v>
      </c>
      <c r="P26" s="163">
        <f t="shared" si="7"/>
        <v>0</v>
      </c>
      <c r="Q26" s="165">
        <f t="shared" si="8"/>
        <v>0</v>
      </c>
      <c r="R26" s="167">
        <f t="shared" si="9"/>
        <v>0</v>
      </c>
      <c r="S26" s="172"/>
      <c r="T26" s="172"/>
      <c r="U26" s="172"/>
      <c r="V26" s="172"/>
      <c r="W26" s="173"/>
      <c r="X26" s="171"/>
      <c r="Y26" s="162" t="e">
        <f t="shared" si="10"/>
        <v>#DIV/0!</v>
      </c>
      <c r="Z26" s="166"/>
      <c r="AA26" s="162" t="e">
        <f t="shared" si="11"/>
        <v>#DIV/0!</v>
      </c>
      <c r="AB26" s="171"/>
      <c r="AC26" s="178">
        <v>30.4</v>
      </c>
      <c r="AD26" s="178"/>
      <c r="AE26" s="176"/>
      <c r="AF26" s="177">
        <f t="shared" si="17"/>
        <v>-30.4</v>
      </c>
      <c r="AG26" s="177">
        <f t="shared" si="19"/>
        <v>30.4</v>
      </c>
      <c r="AH26" s="176"/>
      <c r="AI26" s="162" t="e">
        <f t="shared" si="12"/>
        <v>#DIV/0!</v>
      </c>
      <c r="AJ26" s="162" t="e">
        <f t="shared" si="13"/>
        <v>#DIV/0!</v>
      </c>
      <c r="AK26" s="162">
        <f t="shared" si="14"/>
        <v>0</v>
      </c>
      <c r="AL26" s="162"/>
      <c r="AM26" s="162"/>
      <c r="AN26" s="162"/>
    </row>
    <row r="27" spans="1:40">
      <c r="A27" s="505">
        <v>2</v>
      </c>
      <c r="B27" s="170" t="s">
        <v>264</v>
      </c>
      <c r="C27" s="174" t="s">
        <v>109</v>
      </c>
      <c r="D27" s="174" t="s">
        <v>318</v>
      </c>
      <c r="E27" s="164" t="s">
        <v>158</v>
      </c>
      <c r="F27" s="171"/>
      <c r="G27" s="171"/>
      <c r="H27" s="165">
        <f t="shared" si="2"/>
        <v>0</v>
      </c>
      <c r="I27" s="171"/>
      <c r="J27" s="165">
        <f t="shared" si="3"/>
        <v>0</v>
      </c>
      <c r="K27" s="171"/>
      <c r="L27" s="165">
        <f t="shared" si="4"/>
        <v>0</v>
      </c>
      <c r="M27" s="165">
        <f t="shared" si="5"/>
        <v>0</v>
      </c>
      <c r="N27" s="171"/>
      <c r="O27" s="165">
        <f t="shared" si="6"/>
        <v>0</v>
      </c>
      <c r="P27" s="163">
        <f t="shared" si="7"/>
        <v>0</v>
      </c>
      <c r="Q27" s="165">
        <f t="shared" si="8"/>
        <v>0</v>
      </c>
      <c r="R27" s="167">
        <f t="shared" si="9"/>
        <v>0</v>
      </c>
      <c r="S27" s="172"/>
      <c r="T27" s="172"/>
      <c r="U27" s="172"/>
      <c r="V27" s="172"/>
      <c r="W27" s="173"/>
      <c r="X27" s="171"/>
      <c r="Y27" s="162" t="e">
        <f t="shared" si="10"/>
        <v>#DIV/0!</v>
      </c>
      <c r="Z27" s="166"/>
      <c r="AA27" s="162" t="e">
        <f t="shared" si="11"/>
        <v>#DIV/0!</v>
      </c>
      <c r="AB27" s="171"/>
      <c r="AC27" s="607">
        <v>12.7</v>
      </c>
      <c r="AD27" s="502">
        <v>19</v>
      </c>
      <c r="AE27" s="176"/>
      <c r="AF27" s="177">
        <f t="shared" si="17"/>
        <v>-12.7</v>
      </c>
      <c r="AG27" s="177">
        <f t="shared" si="19"/>
        <v>12.7</v>
      </c>
      <c r="AH27" s="176"/>
      <c r="AI27" s="162" t="e">
        <f t="shared" si="12"/>
        <v>#DIV/0!</v>
      </c>
      <c r="AJ27" s="162" t="e">
        <f t="shared" si="13"/>
        <v>#DIV/0!</v>
      </c>
      <c r="AK27" s="162">
        <f t="shared" si="14"/>
        <v>0</v>
      </c>
      <c r="AL27" s="506" t="s">
        <v>255</v>
      </c>
      <c r="AM27" s="162" t="s">
        <v>276</v>
      </c>
      <c r="AN27" s="162" t="s">
        <v>275</v>
      </c>
    </row>
    <row r="28" spans="1:40">
      <c r="A28" s="505">
        <v>2</v>
      </c>
      <c r="B28" s="170" t="s">
        <v>264</v>
      </c>
      <c r="C28" s="174" t="s">
        <v>109</v>
      </c>
      <c r="D28" s="174" t="s">
        <v>318</v>
      </c>
      <c r="E28" s="164" t="s">
        <v>159</v>
      </c>
      <c r="F28" s="171"/>
      <c r="G28" s="171"/>
      <c r="H28" s="165">
        <f t="shared" si="2"/>
        <v>0</v>
      </c>
      <c r="I28" s="171"/>
      <c r="J28" s="165">
        <f t="shared" si="3"/>
        <v>0</v>
      </c>
      <c r="K28" s="171"/>
      <c r="L28" s="165">
        <f t="shared" si="4"/>
        <v>0</v>
      </c>
      <c r="M28" s="165">
        <f t="shared" si="5"/>
        <v>0</v>
      </c>
      <c r="N28" s="171"/>
      <c r="O28" s="165">
        <f t="shared" si="6"/>
        <v>0</v>
      </c>
      <c r="P28" s="163">
        <f t="shared" si="7"/>
        <v>0</v>
      </c>
      <c r="Q28" s="165">
        <f t="shared" si="8"/>
        <v>0</v>
      </c>
      <c r="R28" s="167">
        <f t="shared" si="9"/>
        <v>0</v>
      </c>
      <c r="S28" s="172"/>
      <c r="T28" s="172"/>
      <c r="U28" s="172"/>
      <c r="V28" s="172"/>
      <c r="W28" s="173"/>
      <c r="X28" s="171"/>
      <c r="Y28" s="162" t="e">
        <f t="shared" si="10"/>
        <v>#DIV/0!</v>
      </c>
      <c r="Z28" s="166"/>
      <c r="AA28" s="162" t="e">
        <f t="shared" si="11"/>
        <v>#DIV/0!</v>
      </c>
      <c r="AB28" s="171"/>
      <c r="AC28" s="607">
        <v>12.7</v>
      </c>
      <c r="AD28" s="502">
        <v>19</v>
      </c>
      <c r="AE28" s="176"/>
      <c r="AF28" s="177">
        <f t="shared" si="17"/>
        <v>-12.7</v>
      </c>
      <c r="AG28" s="177">
        <f t="shared" si="19"/>
        <v>12.7</v>
      </c>
      <c r="AH28" s="176"/>
      <c r="AI28" s="162" t="e">
        <f t="shared" si="12"/>
        <v>#DIV/0!</v>
      </c>
      <c r="AJ28" s="162" t="e">
        <f t="shared" si="13"/>
        <v>#DIV/0!</v>
      </c>
      <c r="AK28" s="162">
        <f t="shared" si="14"/>
        <v>0</v>
      </c>
      <c r="AL28" s="506" t="s">
        <v>255</v>
      </c>
      <c r="AM28" s="162"/>
      <c r="AN28" s="162" t="s">
        <v>275</v>
      </c>
    </row>
    <row r="29" spans="1:40">
      <c r="A29" s="505"/>
      <c r="B29" s="170" t="s">
        <v>126</v>
      </c>
      <c r="C29" s="174" t="s">
        <v>109</v>
      </c>
      <c r="D29" s="174" t="s">
        <v>174</v>
      </c>
      <c r="E29" s="164" t="s">
        <v>158</v>
      </c>
      <c r="F29" s="171"/>
      <c r="G29" s="171"/>
      <c r="H29" s="165">
        <f t="shared" si="2"/>
        <v>0</v>
      </c>
      <c r="I29" s="171"/>
      <c r="J29" s="165">
        <f t="shared" si="3"/>
        <v>0</v>
      </c>
      <c r="K29" s="171"/>
      <c r="L29" s="165">
        <f t="shared" si="4"/>
        <v>0</v>
      </c>
      <c r="M29" s="165">
        <f t="shared" si="5"/>
        <v>0</v>
      </c>
      <c r="N29" s="171"/>
      <c r="O29" s="165">
        <f t="shared" si="6"/>
        <v>0</v>
      </c>
      <c r="P29" s="163">
        <f t="shared" si="7"/>
        <v>0</v>
      </c>
      <c r="Q29" s="165">
        <f t="shared" si="8"/>
        <v>0</v>
      </c>
      <c r="R29" s="167">
        <f t="shared" si="9"/>
        <v>0</v>
      </c>
      <c r="S29" s="172"/>
      <c r="T29" s="172"/>
      <c r="U29" s="172"/>
      <c r="V29" s="172"/>
      <c r="W29" s="173"/>
      <c r="X29" s="171"/>
      <c r="Y29" s="162" t="e">
        <f t="shared" si="10"/>
        <v>#DIV/0!</v>
      </c>
      <c r="Z29" s="166"/>
      <c r="AA29" s="162" t="e">
        <f t="shared" si="11"/>
        <v>#DIV/0!</v>
      </c>
      <c r="AB29" s="171"/>
      <c r="AC29" s="607">
        <v>24.3</v>
      </c>
      <c r="AD29" s="502">
        <v>27</v>
      </c>
      <c r="AE29" s="176"/>
      <c r="AF29" s="177">
        <f t="shared" si="17"/>
        <v>-24.3</v>
      </c>
      <c r="AG29" s="177">
        <f t="shared" si="19"/>
        <v>24.3</v>
      </c>
      <c r="AH29" s="176"/>
      <c r="AI29" s="162" t="e">
        <f t="shared" si="12"/>
        <v>#DIV/0!</v>
      </c>
      <c r="AJ29" s="162" t="e">
        <f t="shared" si="13"/>
        <v>#DIV/0!</v>
      </c>
      <c r="AK29" s="162">
        <f t="shared" si="14"/>
        <v>0</v>
      </c>
      <c r="AL29" s="506" t="s">
        <v>248</v>
      </c>
      <c r="AM29" s="162"/>
      <c r="AN29" s="162" t="s">
        <v>128</v>
      </c>
    </row>
    <row r="30" spans="1:40">
      <c r="A30" s="505"/>
      <c r="B30" s="170" t="s">
        <v>126</v>
      </c>
      <c r="C30" s="174" t="s">
        <v>109</v>
      </c>
      <c r="D30" s="174" t="s">
        <v>174</v>
      </c>
      <c r="E30" s="164" t="s">
        <v>159</v>
      </c>
      <c r="F30" s="171"/>
      <c r="G30" s="171"/>
      <c r="H30" s="165">
        <f t="shared" si="2"/>
        <v>0</v>
      </c>
      <c r="I30" s="171"/>
      <c r="J30" s="165">
        <f t="shared" si="3"/>
        <v>0</v>
      </c>
      <c r="K30" s="171"/>
      <c r="L30" s="165">
        <f t="shared" si="4"/>
        <v>0</v>
      </c>
      <c r="M30" s="165">
        <f t="shared" si="5"/>
        <v>0</v>
      </c>
      <c r="N30" s="171"/>
      <c r="O30" s="165">
        <f t="shared" si="6"/>
        <v>0</v>
      </c>
      <c r="P30" s="163">
        <f t="shared" si="7"/>
        <v>0</v>
      </c>
      <c r="Q30" s="165">
        <f t="shared" si="8"/>
        <v>0</v>
      </c>
      <c r="R30" s="167">
        <f t="shared" si="9"/>
        <v>0</v>
      </c>
      <c r="S30" s="172"/>
      <c r="T30" s="172"/>
      <c r="U30" s="172"/>
      <c r="V30" s="172"/>
      <c r="W30" s="173"/>
      <c r="X30" s="171"/>
      <c r="Y30" s="162" t="e">
        <f t="shared" si="10"/>
        <v>#DIV/0!</v>
      </c>
      <c r="Z30" s="166"/>
      <c r="AA30" s="162" t="e">
        <f t="shared" si="11"/>
        <v>#DIV/0!</v>
      </c>
      <c r="AB30" s="171"/>
      <c r="AC30" s="607">
        <v>24.3</v>
      </c>
      <c r="AD30" s="502">
        <v>27</v>
      </c>
      <c r="AE30" s="176"/>
      <c r="AF30" s="177">
        <f t="shared" si="17"/>
        <v>-24.3</v>
      </c>
      <c r="AG30" s="177">
        <f t="shared" si="19"/>
        <v>24.3</v>
      </c>
      <c r="AH30" s="176"/>
      <c r="AI30" s="162" t="e">
        <f t="shared" si="12"/>
        <v>#DIV/0!</v>
      </c>
      <c r="AJ30" s="162" t="e">
        <f t="shared" si="13"/>
        <v>#DIV/0!</v>
      </c>
      <c r="AK30" s="162">
        <f t="shared" si="14"/>
        <v>0</v>
      </c>
      <c r="AL30" s="506" t="s">
        <v>248</v>
      </c>
      <c r="AM30" s="162"/>
      <c r="AN30" s="162" t="s">
        <v>128</v>
      </c>
    </row>
    <row r="31" spans="1:40">
      <c r="A31" s="505">
        <v>2</v>
      </c>
      <c r="B31" s="170" t="s">
        <v>263</v>
      </c>
      <c r="C31" s="174" t="s">
        <v>109</v>
      </c>
      <c r="D31" s="174" t="s">
        <v>175</v>
      </c>
      <c r="E31" s="164" t="s">
        <v>158</v>
      </c>
      <c r="F31" s="171"/>
      <c r="G31" s="171"/>
      <c r="H31" s="165">
        <f t="shared" ref="H31:H46" si="20">G31-F31</f>
        <v>0</v>
      </c>
      <c r="I31" s="171"/>
      <c r="J31" s="165">
        <f t="shared" ref="J31:J46" si="21">I31-G31</f>
        <v>0</v>
      </c>
      <c r="K31" s="171"/>
      <c r="L31" s="165">
        <f t="shared" ref="L31:L46" si="22">K31-I31</f>
        <v>0</v>
      </c>
      <c r="M31" s="165">
        <f t="shared" ref="M31:M46" si="23">K31-G31</f>
        <v>0</v>
      </c>
      <c r="N31" s="171"/>
      <c r="O31" s="165">
        <f t="shared" ref="O31:O46" si="24">N31-K31</f>
        <v>0</v>
      </c>
      <c r="P31" s="163">
        <f t="shared" ref="P31:P46" si="25">N31-F31</f>
        <v>0</v>
      </c>
      <c r="Q31" s="165">
        <f t="shared" ref="Q31:Q46" si="26">M31</f>
        <v>0</v>
      </c>
      <c r="R31" s="167">
        <f t="shared" ref="R31:R46" si="27">P31-Q31</f>
        <v>0</v>
      </c>
      <c r="S31" s="172"/>
      <c r="T31" s="172"/>
      <c r="U31" s="172"/>
      <c r="V31" s="172"/>
      <c r="W31" s="173"/>
      <c r="X31" s="171"/>
      <c r="Y31" s="162" t="e">
        <f t="shared" ref="Y31:Y46" si="28">P31/X31</f>
        <v>#DIV/0!</v>
      </c>
      <c r="Z31" s="166"/>
      <c r="AA31" s="162" t="e">
        <f t="shared" ref="AA31:AA46" si="29">Y31*Z31</f>
        <v>#DIV/0!</v>
      </c>
      <c r="AB31" s="171"/>
      <c r="AC31" s="607">
        <v>6.6</v>
      </c>
      <c r="AD31" s="502">
        <v>17</v>
      </c>
      <c r="AE31" s="176"/>
      <c r="AF31" s="177">
        <f t="shared" si="17"/>
        <v>-6.6</v>
      </c>
      <c r="AG31" s="177">
        <f t="shared" si="19"/>
        <v>6.6</v>
      </c>
      <c r="AH31" s="176"/>
      <c r="AI31" s="162" t="e">
        <f>AA31</f>
        <v>#DIV/0!</v>
      </c>
      <c r="AJ31" s="162" t="e">
        <f>Y31</f>
        <v>#DIV/0!</v>
      </c>
      <c r="AK31" s="162">
        <f>P31</f>
        <v>0</v>
      </c>
      <c r="AL31" s="506" t="s">
        <v>249</v>
      </c>
      <c r="AM31" s="162"/>
      <c r="AN31" s="162" t="s">
        <v>274</v>
      </c>
    </row>
    <row r="32" spans="1:40">
      <c r="A32" s="505">
        <v>2</v>
      </c>
      <c r="B32" s="170" t="s">
        <v>263</v>
      </c>
      <c r="C32" s="174" t="s">
        <v>109</v>
      </c>
      <c r="D32" s="174" t="s">
        <v>175</v>
      </c>
      <c r="E32" s="164" t="s">
        <v>159</v>
      </c>
      <c r="F32" s="171"/>
      <c r="G32" s="171"/>
      <c r="H32" s="165">
        <f t="shared" si="20"/>
        <v>0</v>
      </c>
      <c r="I32" s="171"/>
      <c r="J32" s="165">
        <f t="shared" si="21"/>
        <v>0</v>
      </c>
      <c r="K32" s="171"/>
      <c r="L32" s="165">
        <f t="shared" si="22"/>
        <v>0</v>
      </c>
      <c r="M32" s="165">
        <f t="shared" si="23"/>
        <v>0</v>
      </c>
      <c r="N32" s="171"/>
      <c r="O32" s="165">
        <f t="shared" si="24"/>
        <v>0</v>
      </c>
      <c r="P32" s="163">
        <f t="shared" si="25"/>
        <v>0</v>
      </c>
      <c r="Q32" s="165">
        <f t="shared" si="26"/>
        <v>0</v>
      </c>
      <c r="R32" s="167">
        <f t="shared" si="27"/>
        <v>0</v>
      </c>
      <c r="S32" s="172"/>
      <c r="T32" s="172"/>
      <c r="U32" s="172"/>
      <c r="V32" s="172"/>
      <c r="W32" s="173"/>
      <c r="X32" s="171"/>
      <c r="Y32" s="162" t="e">
        <f t="shared" si="28"/>
        <v>#DIV/0!</v>
      </c>
      <c r="Z32" s="166"/>
      <c r="AA32" s="162" t="e">
        <f t="shared" si="29"/>
        <v>#DIV/0!</v>
      </c>
      <c r="AB32" s="171"/>
      <c r="AC32" s="607">
        <v>6.6</v>
      </c>
      <c r="AD32" s="502">
        <v>17</v>
      </c>
      <c r="AE32" s="176"/>
      <c r="AF32" s="177">
        <f t="shared" si="17"/>
        <v>-6.6</v>
      </c>
      <c r="AG32" s="177">
        <f t="shared" si="19"/>
        <v>6.6</v>
      </c>
      <c r="AH32" s="176"/>
      <c r="AI32" s="162" t="e">
        <f>AA32</f>
        <v>#DIV/0!</v>
      </c>
      <c r="AJ32" s="162" t="e">
        <f>Y32</f>
        <v>#DIV/0!</v>
      </c>
      <c r="AK32" s="162">
        <f>P32</f>
        <v>0</v>
      </c>
      <c r="AL32" s="506" t="s">
        <v>249</v>
      </c>
      <c r="AM32" s="162"/>
      <c r="AN32" s="162" t="s">
        <v>274</v>
      </c>
    </row>
    <row r="33" spans="1:40">
      <c r="A33" s="505">
        <v>1</v>
      </c>
      <c r="B33" s="170" t="s">
        <v>262</v>
      </c>
      <c r="C33" s="174" t="s">
        <v>109</v>
      </c>
      <c r="D33" s="174" t="s">
        <v>244</v>
      </c>
      <c r="E33" s="164" t="s">
        <v>158</v>
      </c>
      <c r="F33" s="171"/>
      <c r="G33" s="171"/>
      <c r="H33" s="165"/>
      <c r="I33" s="171"/>
      <c r="J33" s="165"/>
      <c r="K33" s="171"/>
      <c r="L33" s="165"/>
      <c r="M33" s="165"/>
      <c r="N33" s="171"/>
      <c r="O33" s="165"/>
      <c r="P33" s="163"/>
      <c r="Q33" s="165"/>
      <c r="R33" s="167"/>
      <c r="S33" s="172"/>
      <c r="T33" s="172"/>
      <c r="U33" s="172"/>
      <c r="V33" s="172"/>
      <c r="W33" s="173"/>
      <c r="X33" s="171"/>
      <c r="Y33" s="162"/>
      <c r="Z33" s="166"/>
      <c r="AA33" s="162"/>
      <c r="AB33" s="171"/>
      <c r="AC33" s="607">
        <v>46.2</v>
      </c>
      <c r="AD33" s="502">
        <v>32</v>
      </c>
      <c r="AE33" s="176"/>
      <c r="AF33" s="177"/>
      <c r="AG33" s="177"/>
      <c r="AH33" s="176"/>
      <c r="AI33" s="162"/>
      <c r="AJ33" s="162"/>
      <c r="AK33" s="162"/>
      <c r="AL33" s="506" t="s">
        <v>257</v>
      </c>
      <c r="AM33" s="162"/>
      <c r="AN33" s="162" t="s">
        <v>273</v>
      </c>
    </row>
    <row r="34" spans="1:40">
      <c r="A34" s="505">
        <v>1</v>
      </c>
      <c r="B34" s="170" t="s">
        <v>262</v>
      </c>
      <c r="C34" s="174" t="s">
        <v>109</v>
      </c>
      <c r="D34" s="174" t="s">
        <v>244</v>
      </c>
      <c r="E34" s="164" t="s">
        <v>159</v>
      </c>
      <c r="F34" s="171"/>
      <c r="G34" s="171"/>
      <c r="H34" s="165"/>
      <c r="I34" s="171"/>
      <c r="J34" s="165"/>
      <c r="K34" s="171"/>
      <c r="L34" s="165"/>
      <c r="M34" s="165"/>
      <c r="N34" s="171"/>
      <c r="O34" s="165"/>
      <c r="P34" s="163"/>
      <c r="Q34" s="165"/>
      <c r="R34" s="167"/>
      <c r="S34" s="172"/>
      <c r="T34" s="172"/>
      <c r="U34" s="172"/>
      <c r="V34" s="172"/>
      <c r="W34" s="173"/>
      <c r="X34" s="171"/>
      <c r="Y34" s="162"/>
      <c r="Z34" s="166"/>
      <c r="AA34" s="162"/>
      <c r="AB34" s="171"/>
      <c r="AC34" s="607">
        <v>46.2</v>
      </c>
      <c r="AD34" s="502">
        <v>32</v>
      </c>
      <c r="AE34" s="176"/>
      <c r="AF34" s="177"/>
      <c r="AG34" s="177"/>
      <c r="AH34" s="176"/>
      <c r="AI34" s="162"/>
      <c r="AJ34" s="162"/>
      <c r="AK34" s="162"/>
      <c r="AL34" s="506" t="s">
        <v>257</v>
      </c>
      <c r="AM34" s="162"/>
      <c r="AN34" s="162" t="s">
        <v>273</v>
      </c>
    </row>
    <row r="35" spans="1:40">
      <c r="A35" s="505">
        <v>4</v>
      </c>
      <c r="B35" s="170" t="s">
        <v>263</v>
      </c>
      <c r="C35" s="174" t="s">
        <v>109</v>
      </c>
      <c r="D35" s="174" t="s">
        <v>259</v>
      </c>
      <c r="E35" s="164" t="s">
        <v>158</v>
      </c>
      <c r="F35" s="171"/>
      <c r="G35" s="171"/>
      <c r="H35" s="165"/>
      <c r="I35" s="171"/>
      <c r="J35" s="165"/>
      <c r="K35" s="171"/>
      <c r="L35" s="165"/>
      <c r="M35" s="165"/>
      <c r="N35" s="171"/>
      <c r="O35" s="165"/>
      <c r="P35" s="163"/>
      <c r="Q35" s="165"/>
      <c r="R35" s="167"/>
      <c r="S35" s="172"/>
      <c r="T35" s="172"/>
      <c r="U35" s="172"/>
      <c r="V35" s="172"/>
      <c r="W35" s="173"/>
      <c r="X35" s="171"/>
      <c r="Y35" s="162"/>
      <c r="Z35" s="166"/>
      <c r="AA35" s="162"/>
      <c r="AB35" s="171"/>
      <c r="AC35" s="178"/>
      <c r="AD35" s="502">
        <v>6</v>
      </c>
      <c r="AE35" s="176"/>
      <c r="AF35" s="177"/>
      <c r="AG35" s="177"/>
      <c r="AH35" s="176"/>
      <c r="AI35" s="162"/>
      <c r="AJ35" s="162"/>
      <c r="AK35" s="162"/>
      <c r="AL35" s="506" t="s">
        <v>260</v>
      </c>
      <c r="AM35" s="162"/>
      <c r="AN35" s="162" t="s">
        <v>274</v>
      </c>
    </row>
    <row r="36" spans="1:40">
      <c r="A36" s="505">
        <v>4</v>
      </c>
      <c r="B36" s="170" t="s">
        <v>263</v>
      </c>
      <c r="C36" s="174" t="s">
        <v>109</v>
      </c>
      <c r="D36" s="174" t="s">
        <v>259</v>
      </c>
      <c r="E36" s="164" t="s">
        <v>159</v>
      </c>
      <c r="F36" s="171"/>
      <c r="G36" s="171"/>
      <c r="H36" s="165"/>
      <c r="I36" s="171"/>
      <c r="J36" s="165"/>
      <c r="K36" s="171"/>
      <c r="L36" s="165"/>
      <c r="M36" s="165"/>
      <c r="N36" s="171"/>
      <c r="O36" s="165"/>
      <c r="P36" s="163"/>
      <c r="Q36" s="165"/>
      <c r="R36" s="167"/>
      <c r="S36" s="172"/>
      <c r="T36" s="172"/>
      <c r="U36" s="172"/>
      <c r="V36" s="172"/>
      <c r="W36" s="173"/>
      <c r="X36" s="171"/>
      <c r="Y36" s="162"/>
      <c r="Z36" s="166"/>
      <c r="AA36" s="162"/>
      <c r="AB36" s="171"/>
      <c r="AC36" s="178"/>
      <c r="AD36" s="502">
        <v>6</v>
      </c>
      <c r="AE36" s="176"/>
      <c r="AF36" s="177"/>
      <c r="AG36" s="177"/>
      <c r="AH36" s="176"/>
      <c r="AI36" s="162"/>
      <c r="AJ36" s="162"/>
      <c r="AK36" s="162"/>
      <c r="AL36" s="506" t="s">
        <v>260</v>
      </c>
      <c r="AM36" s="162"/>
      <c r="AN36" s="162" t="s">
        <v>274</v>
      </c>
    </row>
    <row r="37" spans="1:40">
      <c r="A37" s="169"/>
      <c r="B37" s="170"/>
      <c r="C37" s="174" t="s">
        <v>111</v>
      </c>
      <c r="D37" s="500" t="s">
        <v>240</v>
      </c>
      <c r="E37" s="164" t="s">
        <v>158</v>
      </c>
      <c r="F37" s="171"/>
      <c r="G37" s="171"/>
      <c r="H37" s="165">
        <f t="shared" si="20"/>
        <v>0</v>
      </c>
      <c r="I37" s="171"/>
      <c r="J37" s="165">
        <f t="shared" si="21"/>
        <v>0</v>
      </c>
      <c r="K37" s="171"/>
      <c r="L37" s="165">
        <f t="shared" si="22"/>
        <v>0</v>
      </c>
      <c r="M37" s="165">
        <f t="shared" si="23"/>
        <v>0</v>
      </c>
      <c r="N37" s="171"/>
      <c r="O37" s="165">
        <f t="shared" si="24"/>
        <v>0</v>
      </c>
      <c r="P37" s="163">
        <f t="shared" si="25"/>
        <v>0</v>
      </c>
      <c r="Q37" s="165">
        <f t="shared" si="26"/>
        <v>0</v>
      </c>
      <c r="R37" s="167">
        <f t="shared" si="27"/>
        <v>0</v>
      </c>
      <c r="S37" s="172"/>
      <c r="T37" s="172"/>
      <c r="U37" s="172"/>
      <c r="V37" s="172"/>
      <c r="W37" s="173"/>
      <c r="X37" s="171"/>
      <c r="Y37" s="162" t="e">
        <f t="shared" si="28"/>
        <v>#DIV/0!</v>
      </c>
      <c r="Z37" s="166"/>
      <c r="AA37" s="162" t="e">
        <f t="shared" si="29"/>
        <v>#DIV/0!</v>
      </c>
      <c r="AB37" s="171"/>
      <c r="AC37" s="607">
        <v>24.7</v>
      </c>
      <c r="AD37" s="178"/>
      <c r="AE37" s="176"/>
      <c r="AF37" s="177">
        <f t="shared" ref="AF37:AF46" si="30">Q37-AC37</f>
        <v>-24.7</v>
      </c>
      <c r="AG37" s="177">
        <f t="shared" ref="AG37:AG46" si="31">R37-AF37</f>
        <v>24.7</v>
      </c>
      <c r="AH37" s="176"/>
      <c r="AI37" s="162" t="e">
        <f t="shared" ref="AI37:AI46" si="32">AA37</f>
        <v>#DIV/0!</v>
      </c>
      <c r="AJ37" s="162" t="e">
        <f t="shared" ref="AJ37:AJ46" si="33">Y37</f>
        <v>#DIV/0!</v>
      </c>
      <c r="AK37" s="162">
        <f t="shared" ref="AK37:AK46" si="34">P37</f>
        <v>0</v>
      </c>
      <c r="AL37" s="162"/>
      <c r="AM37" s="162"/>
      <c r="AN37" s="162"/>
    </row>
    <row r="38" spans="1:40">
      <c r="A38" s="169"/>
      <c r="B38" s="170"/>
      <c r="C38" s="174" t="s">
        <v>111</v>
      </c>
      <c r="D38" s="500" t="s">
        <v>240</v>
      </c>
      <c r="E38" s="164" t="s">
        <v>159</v>
      </c>
      <c r="F38" s="171"/>
      <c r="G38" s="171"/>
      <c r="H38" s="165">
        <f t="shared" si="20"/>
        <v>0</v>
      </c>
      <c r="I38" s="171"/>
      <c r="J38" s="165">
        <f t="shared" si="21"/>
        <v>0</v>
      </c>
      <c r="K38" s="171"/>
      <c r="L38" s="165">
        <f t="shared" si="22"/>
        <v>0</v>
      </c>
      <c r="M38" s="165">
        <f t="shared" si="23"/>
        <v>0</v>
      </c>
      <c r="N38" s="171"/>
      <c r="O38" s="165">
        <f t="shared" si="24"/>
        <v>0</v>
      </c>
      <c r="P38" s="163">
        <f t="shared" si="25"/>
        <v>0</v>
      </c>
      <c r="Q38" s="165">
        <f t="shared" si="26"/>
        <v>0</v>
      </c>
      <c r="R38" s="167">
        <f t="shared" si="27"/>
        <v>0</v>
      </c>
      <c r="S38" s="172"/>
      <c r="T38" s="172"/>
      <c r="U38" s="172"/>
      <c r="V38" s="172"/>
      <c r="W38" s="173"/>
      <c r="X38" s="171"/>
      <c r="Y38" s="162" t="e">
        <f t="shared" si="28"/>
        <v>#DIV/0!</v>
      </c>
      <c r="Z38" s="166"/>
      <c r="AA38" s="162" t="e">
        <f t="shared" si="29"/>
        <v>#DIV/0!</v>
      </c>
      <c r="AB38" s="171"/>
      <c r="AC38" s="607">
        <v>24.7</v>
      </c>
      <c r="AD38" s="178"/>
      <c r="AE38" s="176"/>
      <c r="AF38" s="177">
        <f t="shared" si="30"/>
        <v>-24.7</v>
      </c>
      <c r="AG38" s="177">
        <f t="shared" si="31"/>
        <v>24.7</v>
      </c>
      <c r="AH38" s="176"/>
      <c r="AI38" s="162" t="e">
        <f t="shared" si="32"/>
        <v>#DIV/0!</v>
      </c>
      <c r="AJ38" s="162" t="e">
        <f t="shared" si="33"/>
        <v>#DIV/0!</v>
      </c>
      <c r="AK38" s="162">
        <f t="shared" si="34"/>
        <v>0</v>
      </c>
      <c r="AL38" s="162"/>
      <c r="AM38" s="162"/>
      <c r="AN38" s="162"/>
    </row>
    <row r="39" spans="1:40">
      <c r="A39" s="169"/>
      <c r="B39" s="170"/>
      <c r="C39" s="174" t="s">
        <v>111</v>
      </c>
      <c r="D39" s="500" t="s">
        <v>176</v>
      </c>
      <c r="E39" s="164" t="s">
        <v>158</v>
      </c>
      <c r="F39" s="171"/>
      <c r="G39" s="171"/>
      <c r="H39" s="165">
        <f t="shared" si="20"/>
        <v>0</v>
      </c>
      <c r="I39" s="171"/>
      <c r="J39" s="165">
        <f t="shared" si="21"/>
        <v>0</v>
      </c>
      <c r="K39" s="171"/>
      <c r="L39" s="165">
        <f t="shared" si="22"/>
        <v>0</v>
      </c>
      <c r="M39" s="165">
        <f t="shared" si="23"/>
        <v>0</v>
      </c>
      <c r="N39" s="171"/>
      <c r="O39" s="165">
        <f t="shared" si="24"/>
        <v>0</v>
      </c>
      <c r="P39" s="163">
        <f t="shared" si="25"/>
        <v>0</v>
      </c>
      <c r="Q39" s="165">
        <f t="shared" si="26"/>
        <v>0</v>
      </c>
      <c r="R39" s="167">
        <f t="shared" si="27"/>
        <v>0</v>
      </c>
      <c r="S39" s="172"/>
      <c r="T39" s="172"/>
      <c r="U39" s="172"/>
      <c r="V39" s="172"/>
      <c r="W39" s="173"/>
      <c r="X39" s="171"/>
      <c r="Y39" s="162" t="e">
        <f t="shared" si="28"/>
        <v>#DIV/0!</v>
      </c>
      <c r="Z39" s="166"/>
      <c r="AA39" s="162" t="e">
        <f t="shared" si="29"/>
        <v>#DIV/0!</v>
      </c>
      <c r="AB39" s="171"/>
      <c r="AC39" s="607">
        <v>18.399999999999999</v>
      </c>
      <c r="AD39" s="178"/>
      <c r="AE39" s="176"/>
      <c r="AF39" s="177">
        <f t="shared" si="30"/>
        <v>-18.399999999999999</v>
      </c>
      <c r="AG39" s="177">
        <f t="shared" si="31"/>
        <v>18.399999999999999</v>
      </c>
      <c r="AH39" s="176"/>
      <c r="AI39" s="162" t="e">
        <f t="shared" si="32"/>
        <v>#DIV/0!</v>
      </c>
      <c r="AJ39" s="162" t="e">
        <f t="shared" si="33"/>
        <v>#DIV/0!</v>
      </c>
      <c r="AK39" s="162">
        <f t="shared" si="34"/>
        <v>0</v>
      </c>
      <c r="AL39" s="162"/>
      <c r="AM39" s="162"/>
      <c r="AN39" s="162"/>
    </row>
    <row r="40" spans="1:40">
      <c r="A40" s="169"/>
      <c r="B40" s="170"/>
      <c r="C40" s="174" t="s">
        <v>111</v>
      </c>
      <c r="D40" s="500" t="s">
        <v>176</v>
      </c>
      <c r="E40" s="164" t="s">
        <v>159</v>
      </c>
      <c r="F40" s="171"/>
      <c r="G40" s="171"/>
      <c r="H40" s="165">
        <f t="shared" si="20"/>
        <v>0</v>
      </c>
      <c r="I40" s="171"/>
      <c r="J40" s="165">
        <f t="shared" si="21"/>
        <v>0</v>
      </c>
      <c r="K40" s="171"/>
      <c r="L40" s="165">
        <f t="shared" si="22"/>
        <v>0</v>
      </c>
      <c r="M40" s="165">
        <f t="shared" si="23"/>
        <v>0</v>
      </c>
      <c r="N40" s="171"/>
      <c r="O40" s="165">
        <f t="shared" si="24"/>
        <v>0</v>
      </c>
      <c r="P40" s="163">
        <f t="shared" si="25"/>
        <v>0</v>
      </c>
      <c r="Q40" s="165">
        <f t="shared" si="26"/>
        <v>0</v>
      </c>
      <c r="R40" s="167">
        <f t="shared" si="27"/>
        <v>0</v>
      </c>
      <c r="S40" s="172"/>
      <c r="T40" s="172"/>
      <c r="U40" s="172"/>
      <c r="V40" s="172"/>
      <c r="W40" s="173"/>
      <c r="X40" s="171"/>
      <c r="Y40" s="162" t="e">
        <f t="shared" si="28"/>
        <v>#DIV/0!</v>
      </c>
      <c r="Z40" s="166"/>
      <c r="AA40" s="162" t="e">
        <f t="shared" si="29"/>
        <v>#DIV/0!</v>
      </c>
      <c r="AB40" s="171"/>
      <c r="AC40" s="607">
        <v>18.399999999999999</v>
      </c>
      <c r="AD40" s="178"/>
      <c r="AE40" s="176"/>
      <c r="AF40" s="177">
        <f t="shared" si="30"/>
        <v>-18.399999999999999</v>
      </c>
      <c r="AG40" s="177">
        <f t="shared" si="31"/>
        <v>18.399999999999999</v>
      </c>
      <c r="AH40" s="176"/>
      <c r="AI40" s="162" t="e">
        <f t="shared" si="32"/>
        <v>#DIV/0!</v>
      </c>
      <c r="AJ40" s="162" t="e">
        <f t="shared" si="33"/>
        <v>#DIV/0!</v>
      </c>
      <c r="AK40" s="162">
        <f t="shared" si="34"/>
        <v>0</v>
      </c>
      <c r="AL40" s="162"/>
      <c r="AM40" s="162"/>
      <c r="AN40" s="162"/>
    </row>
    <row r="41" spans="1:40">
      <c r="A41" s="169"/>
      <c r="B41" s="170"/>
      <c r="C41" s="174" t="s">
        <v>111</v>
      </c>
      <c r="D41" s="163" t="s">
        <v>241</v>
      </c>
      <c r="E41" s="164" t="s">
        <v>158</v>
      </c>
      <c r="F41" s="171"/>
      <c r="G41" s="171"/>
      <c r="H41" s="165">
        <f t="shared" si="20"/>
        <v>0</v>
      </c>
      <c r="I41" s="171"/>
      <c r="J41" s="165">
        <f t="shared" si="21"/>
        <v>0</v>
      </c>
      <c r="K41" s="171"/>
      <c r="L41" s="165">
        <f t="shared" si="22"/>
        <v>0</v>
      </c>
      <c r="M41" s="165">
        <f t="shared" si="23"/>
        <v>0</v>
      </c>
      <c r="N41" s="171"/>
      <c r="O41" s="165">
        <f t="shared" si="24"/>
        <v>0</v>
      </c>
      <c r="P41" s="163">
        <f t="shared" si="25"/>
        <v>0</v>
      </c>
      <c r="Q41" s="165">
        <f t="shared" si="26"/>
        <v>0</v>
      </c>
      <c r="R41" s="167">
        <f t="shared" si="27"/>
        <v>0</v>
      </c>
      <c r="S41" s="172"/>
      <c r="T41" s="172"/>
      <c r="U41" s="172"/>
      <c r="V41" s="172"/>
      <c r="W41" s="173"/>
      <c r="X41" s="171"/>
      <c r="Y41" s="162" t="e">
        <f t="shared" si="28"/>
        <v>#DIV/0!</v>
      </c>
      <c r="Z41" s="166"/>
      <c r="AA41" s="162" t="e">
        <f t="shared" si="29"/>
        <v>#DIV/0!</v>
      </c>
      <c r="AB41" s="171"/>
      <c r="AC41" s="607">
        <v>9.5</v>
      </c>
      <c r="AD41" s="178"/>
      <c r="AE41" s="176"/>
      <c r="AF41" s="177">
        <f t="shared" si="30"/>
        <v>-9.5</v>
      </c>
      <c r="AG41" s="177">
        <f t="shared" si="31"/>
        <v>9.5</v>
      </c>
      <c r="AH41" s="176"/>
      <c r="AI41" s="162" t="e">
        <f t="shared" si="32"/>
        <v>#DIV/0!</v>
      </c>
      <c r="AJ41" s="162" t="e">
        <f t="shared" si="33"/>
        <v>#DIV/0!</v>
      </c>
      <c r="AK41" s="162">
        <f t="shared" si="34"/>
        <v>0</v>
      </c>
      <c r="AL41" s="162"/>
      <c r="AM41" s="162"/>
      <c r="AN41" s="162"/>
    </row>
    <row r="42" spans="1:40">
      <c r="A42" s="169"/>
      <c r="B42" s="170"/>
      <c r="C42" s="174" t="s">
        <v>111</v>
      </c>
      <c r="D42" s="163" t="s">
        <v>241</v>
      </c>
      <c r="E42" s="164" t="s">
        <v>159</v>
      </c>
      <c r="F42" s="171"/>
      <c r="G42" s="171"/>
      <c r="H42" s="165">
        <f t="shared" si="20"/>
        <v>0</v>
      </c>
      <c r="I42" s="171"/>
      <c r="J42" s="165">
        <f t="shared" si="21"/>
        <v>0</v>
      </c>
      <c r="K42" s="171"/>
      <c r="L42" s="165">
        <f t="shared" si="22"/>
        <v>0</v>
      </c>
      <c r="M42" s="165">
        <f t="shared" si="23"/>
        <v>0</v>
      </c>
      <c r="N42" s="171"/>
      <c r="O42" s="165">
        <f t="shared" si="24"/>
        <v>0</v>
      </c>
      <c r="P42" s="163">
        <f t="shared" si="25"/>
        <v>0</v>
      </c>
      <c r="Q42" s="165">
        <f t="shared" si="26"/>
        <v>0</v>
      </c>
      <c r="R42" s="167">
        <f t="shared" si="27"/>
        <v>0</v>
      </c>
      <c r="S42" s="172"/>
      <c r="T42" s="172"/>
      <c r="U42" s="172"/>
      <c r="V42" s="172"/>
      <c r="W42" s="173"/>
      <c r="X42" s="171"/>
      <c r="Y42" s="162" t="e">
        <f t="shared" si="28"/>
        <v>#DIV/0!</v>
      </c>
      <c r="Z42" s="166"/>
      <c r="AA42" s="162" t="e">
        <f t="shared" si="29"/>
        <v>#DIV/0!</v>
      </c>
      <c r="AB42" s="171"/>
      <c r="AC42" s="607">
        <v>12.6</v>
      </c>
      <c r="AD42" s="178"/>
      <c r="AE42" s="176"/>
      <c r="AF42" s="177">
        <f t="shared" si="30"/>
        <v>-12.6</v>
      </c>
      <c r="AG42" s="177">
        <f t="shared" si="31"/>
        <v>12.6</v>
      </c>
      <c r="AH42" s="176"/>
      <c r="AI42" s="162" t="e">
        <f t="shared" si="32"/>
        <v>#DIV/0!</v>
      </c>
      <c r="AJ42" s="162" t="e">
        <f t="shared" si="33"/>
        <v>#DIV/0!</v>
      </c>
      <c r="AK42" s="162">
        <f t="shared" si="34"/>
        <v>0</v>
      </c>
      <c r="AL42" s="162"/>
      <c r="AM42" s="162"/>
      <c r="AN42" s="162"/>
    </row>
    <row r="43" spans="1:40">
      <c r="A43" s="169"/>
      <c r="B43" s="170"/>
      <c r="C43" s="174" t="s">
        <v>111</v>
      </c>
      <c r="D43" s="163" t="s">
        <v>242</v>
      </c>
      <c r="E43" s="164" t="s">
        <v>158</v>
      </c>
      <c r="F43" s="171"/>
      <c r="G43" s="171"/>
      <c r="H43" s="165">
        <f t="shared" si="20"/>
        <v>0</v>
      </c>
      <c r="I43" s="171"/>
      <c r="J43" s="165">
        <f t="shared" si="21"/>
        <v>0</v>
      </c>
      <c r="K43" s="171"/>
      <c r="L43" s="165">
        <f t="shared" si="22"/>
        <v>0</v>
      </c>
      <c r="M43" s="165">
        <f t="shared" si="23"/>
        <v>0</v>
      </c>
      <c r="N43" s="171"/>
      <c r="O43" s="165">
        <f t="shared" si="24"/>
        <v>0</v>
      </c>
      <c r="P43" s="163">
        <f t="shared" si="25"/>
        <v>0</v>
      </c>
      <c r="Q43" s="165">
        <f t="shared" si="26"/>
        <v>0</v>
      </c>
      <c r="R43" s="167">
        <f t="shared" si="27"/>
        <v>0</v>
      </c>
      <c r="S43" s="172"/>
      <c r="T43" s="172"/>
      <c r="U43" s="172"/>
      <c r="V43" s="172"/>
      <c r="W43" s="173"/>
      <c r="X43" s="171"/>
      <c r="Y43" s="162" t="e">
        <f t="shared" si="28"/>
        <v>#DIV/0!</v>
      </c>
      <c r="Z43" s="166"/>
      <c r="AA43" s="162" t="e">
        <f t="shared" si="29"/>
        <v>#DIV/0!</v>
      </c>
      <c r="AB43" s="171"/>
      <c r="AC43" s="607">
        <v>14.8</v>
      </c>
      <c r="AD43" s="178"/>
      <c r="AE43" s="176"/>
      <c r="AF43" s="177">
        <f t="shared" si="30"/>
        <v>-14.8</v>
      </c>
      <c r="AG43" s="177">
        <f t="shared" si="31"/>
        <v>14.8</v>
      </c>
      <c r="AH43" s="176"/>
      <c r="AI43" s="162" t="e">
        <f t="shared" si="32"/>
        <v>#DIV/0!</v>
      </c>
      <c r="AJ43" s="162" t="e">
        <f t="shared" si="33"/>
        <v>#DIV/0!</v>
      </c>
      <c r="AK43" s="162">
        <f t="shared" si="34"/>
        <v>0</v>
      </c>
      <c r="AL43" s="162"/>
      <c r="AM43" s="162"/>
      <c r="AN43" s="162"/>
    </row>
    <row r="44" spans="1:40">
      <c r="A44" s="169"/>
      <c r="B44" s="170"/>
      <c r="C44" s="174" t="s">
        <v>111</v>
      </c>
      <c r="D44" s="163" t="s">
        <v>242</v>
      </c>
      <c r="E44" s="164" t="s">
        <v>159</v>
      </c>
      <c r="F44" s="171"/>
      <c r="G44" s="171"/>
      <c r="H44" s="165">
        <f t="shared" si="20"/>
        <v>0</v>
      </c>
      <c r="I44" s="171"/>
      <c r="J44" s="165">
        <f t="shared" si="21"/>
        <v>0</v>
      </c>
      <c r="K44" s="171"/>
      <c r="L44" s="165">
        <f t="shared" si="22"/>
        <v>0</v>
      </c>
      <c r="M44" s="165">
        <f t="shared" si="23"/>
        <v>0</v>
      </c>
      <c r="N44" s="171"/>
      <c r="O44" s="165">
        <f t="shared" si="24"/>
        <v>0</v>
      </c>
      <c r="P44" s="163">
        <f t="shared" si="25"/>
        <v>0</v>
      </c>
      <c r="Q44" s="165">
        <f t="shared" si="26"/>
        <v>0</v>
      </c>
      <c r="R44" s="167">
        <f t="shared" si="27"/>
        <v>0</v>
      </c>
      <c r="S44" s="172"/>
      <c r="T44" s="172"/>
      <c r="U44" s="172"/>
      <c r="V44" s="172"/>
      <c r="W44" s="173"/>
      <c r="X44" s="171"/>
      <c r="Y44" s="162" t="e">
        <f t="shared" si="28"/>
        <v>#DIV/0!</v>
      </c>
      <c r="Z44" s="166"/>
      <c r="AA44" s="162" t="e">
        <f t="shared" si="29"/>
        <v>#DIV/0!</v>
      </c>
      <c r="AB44" s="171"/>
      <c r="AC44" s="607">
        <v>14.8</v>
      </c>
      <c r="AD44" s="178"/>
      <c r="AE44" s="176"/>
      <c r="AF44" s="177">
        <f t="shared" si="30"/>
        <v>-14.8</v>
      </c>
      <c r="AG44" s="177">
        <f t="shared" si="31"/>
        <v>14.8</v>
      </c>
      <c r="AH44" s="176"/>
      <c r="AI44" s="162" t="e">
        <f t="shared" si="32"/>
        <v>#DIV/0!</v>
      </c>
      <c r="AJ44" s="162" t="e">
        <f t="shared" si="33"/>
        <v>#DIV/0!</v>
      </c>
      <c r="AK44" s="162">
        <f t="shared" si="34"/>
        <v>0</v>
      </c>
      <c r="AL44" s="162"/>
      <c r="AM44" s="162"/>
      <c r="AN44" s="162"/>
    </row>
    <row r="45" spans="1:40">
      <c r="A45" s="169"/>
      <c r="B45" s="170"/>
      <c r="C45" s="174" t="s">
        <v>111</v>
      </c>
      <c r="D45" s="163" t="s">
        <v>243</v>
      </c>
      <c r="E45" s="164" t="s">
        <v>158</v>
      </c>
      <c r="F45" s="171"/>
      <c r="G45" s="171"/>
      <c r="H45" s="165">
        <f t="shared" si="20"/>
        <v>0</v>
      </c>
      <c r="I45" s="171"/>
      <c r="J45" s="165">
        <f t="shared" si="21"/>
        <v>0</v>
      </c>
      <c r="K45" s="171"/>
      <c r="L45" s="165">
        <f t="shared" si="22"/>
        <v>0</v>
      </c>
      <c r="M45" s="165">
        <f t="shared" si="23"/>
        <v>0</v>
      </c>
      <c r="N45" s="171"/>
      <c r="O45" s="165">
        <f t="shared" si="24"/>
        <v>0</v>
      </c>
      <c r="P45" s="163">
        <f t="shared" si="25"/>
        <v>0</v>
      </c>
      <c r="Q45" s="165">
        <f t="shared" si="26"/>
        <v>0</v>
      </c>
      <c r="R45" s="167">
        <f t="shared" si="27"/>
        <v>0</v>
      </c>
      <c r="S45" s="172"/>
      <c r="T45" s="172"/>
      <c r="U45" s="172"/>
      <c r="V45" s="172"/>
      <c r="W45" s="173"/>
      <c r="X45" s="171"/>
      <c r="Y45" s="162" t="e">
        <f t="shared" si="28"/>
        <v>#DIV/0!</v>
      </c>
      <c r="Z45" s="166"/>
      <c r="AA45" s="162" t="e">
        <f t="shared" si="29"/>
        <v>#DIV/0!</v>
      </c>
      <c r="AB45" s="171"/>
      <c r="AC45" s="607">
        <v>2.5</v>
      </c>
      <c r="AD45" s="178"/>
      <c r="AE45" s="176"/>
      <c r="AF45" s="177">
        <f t="shared" si="30"/>
        <v>-2.5</v>
      </c>
      <c r="AG45" s="177">
        <f t="shared" si="31"/>
        <v>2.5</v>
      </c>
      <c r="AH45" s="176"/>
      <c r="AI45" s="162" t="e">
        <f t="shared" si="32"/>
        <v>#DIV/0!</v>
      </c>
      <c r="AJ45" s="162" t="e">
        <f t="shared" si="33"/>
        <v>#DIV/0!</v>
      </c>
      <c r="AK45" s="162">
        <f t="shared" si="34"/>
        <v>0</v>
      </c>
      <c r="AL45" s="162"/>
      <c r="AM45" s="162" t="s">
        <v>270</v>
      </c>
      <c r="AN45" s="162"/>
    </row>
    <row r="46" spans="1:40">
      <c r="A46" s="169"/>
      <c r="B46" s="170"/>
      <c r="C46" s="174" t="s">
        <v>111</v>
      </c>
      <c r="D46" s="163" t="s">
        <v>243</v>
      </c>
      <c r="E46" s="164" t="s">
        <v>159</v>
      </c>
      <c r="F46" s="171"/>
      <c r="G46" s="171"/>
      <c r="H46" s="165">
        <f t="shared" si="20"/>
        <v>0</v>
      </c>
      <c r="I46" s="171"/>
      <c r="J46" s="165">
        <f t="shared" si="21"/>
        <v>0</v>
      </c>
      <c r="K46" s="171"/>
      <c r="L46" s="165">
        <f t="shared" si="22"/>
        <v>0</v>
      </c>
      <c r="M46" s="165">
        <f t="shared" si="23"/>
        <v>0</v>
      </c>
      <c r="N46" s="171"/>
      <c r="O46" s="165">
        <f t="shared" si="24"/>
        <v>0</v>
      </c>
      <c r="P46" s="163">
        <f t="shared" si="25"/>
        <v>0</v>
      </c>
      <c r="Q46" s="165">
        <f t="shared" si="26"/>
        <v>0</v>
      </c>
      <c r="R46" s="167">
        <f t="shared" si="27"/>
        <v>0</v>
      </c>
      <c r="S46" s="172"/>
      <c r="T46" s="172"/>
      <c r="U46" s="172"/>
      <c r="V46" s="172"/>
      <c r="W46" s="173"/>
      <c r="X46" s="171"/>
      <c r="Y46" s="162" t="e">
        <f t="shared" si="28"/>
        <v>#DIV/0!</v>
      </c>
      <c r="Z46" s="166"/>
      <c r="AA46" s="162" t="e">
        <f t="shared" si="29"/>
        <v>#DIV/0!</v>
      </c>
      <c r="AB46" s="171"/>
      <c r="AC46" s="607">
        <v>2.5</v>
      </c>
      <c r="AD46" s="178"/>
      <c r="AE46" s="176"/>
      <c r="AF46" s="177">
        <f t="shared" si="30"/>
        <v>-2.5</v>
      </c>
      <c r="AG46" s="177">
        <f t="shared" si="31"/>
        <v>2.5</v>
      </c>
      <c r="AH46" s="176"/>
      <c r="AI46" s="162" t="e">
        <f t="shared" si="32"/>
        <v>#DIV/0!</v>
      </c>
      <c r="AJ46" s="162" t="e">
        <f t="shared" si="33"/>
        <v>#DIV/0!</v>
      </c>
      <c r="AK46" s="162">
        <f t="shared" si="34"/>
        <v>0</v>
      </c>
      <c r="AL46" s="162"/>
      <c r="AM46" s="162" t="s">
        <v>270</v>
      </c>
      <c r="AN46" s="162"/>
    </row>
    <row r="49" spans="1:37">
      <c r="D49" s="160" t="s">
        <v>179</v>
      </c>
    </row>
    <row r="50" spans="1:37" ht="35.15" customHeight="1">
      <c r="A50" s="159" t="s">
        <v>2</v>
      </c>
      <c r="B50" s="159" t="s">
        <v>3</v>
      </c>
      <c r="C50" s="160" t="s">
        <v>169</v>
      </c>
      <c r="D50" s="160" t="s">
        <v>171</v>
      </c>
      <c r="E50" s="160" t="s">
        <v>5</v>
      </c>
      <c r="F50" s="160" t="s">
        <v>6</v>
      </c>
      <c r="G50" s="160" t="s">
        <v>7</v>
      </c>
      <c r="H50" s="161" t="s">
        <v>160</v>
      </c>
      <c r="I50" s="160" t="s">
        <v>8</v>
      </c>
      <c r="J50" s="161" t="s">
        <v>161</v>
      </c>
      <c r="K50" s="160" t="s">
        <v>9</v>
      </c>
      <c r="L50" s="161" t="s">
        <v>162</v>
      </c>
      <c r="M50" s="161" t="s">
        <v>163</v>
      </c>
      <c r="N50" s="159" t="s">
        <v>10</v>
      </c>
      <c r="O50" s="161" t="s">
        <v>164</v>
      </c>
      <c r="P50" s="159" t="s">
        <v>11</v>
      </c>
      <c r="Q50" s="161" t="s">
        <v>12</v>
      </c>
      <c r="R50" s="161" t="s">
        <v>13</v>
      </c>
      <c r="S50" s="168" t="s">
        <v>165</v>
      </c>
      <c r="T50" s="168" t="s">
        <v>166</v>
      </c>
      <c r="U50" s="168" t="s">
        <v>15</v>
      </c>
      <c r="V50" s="168" t="s">
        <v>16</v>
      </c>
      <c r="W50" s="168" t="s">
        <v>17</v>
      </c>
      <c r="X50" s="159" t="s">
        <v>18</v>
      </c>
      <c r="Y50" s="159" t="s">
        <v>19</v>
      </c>
      <c r="Z50" s="161" t="s">
        <v>170</v>
      </c>
      <c r="AA50" s="159" t="s">
        <v>20</v>
      </c>
      <c r="AB50" s="159" t="s">
        <v>167</v>
      </c>
      <c r="AC50" s="202">
        <f>AB9</f>
        <v>0</v>
      </c>
      <c r="AD50" s="202"/>
      <c r="AE50" s="161" t="s">
        <v>178</v>
      </c>
      <c r="AF50" s="159" t="s">
        <v>172</v>
      </c>
      <c r="AG50" s="159" t="s">
        <v>173</v>
      </c>
      <c r="AH50" s="159" t="s">
        <v>168</v>
      </c>
      <c r="AI50" s="159" t="s">
        <v>22</v>
      </c>
      <c r="AJ50" s="159" t="s">
        <v>23</v>
      </c>
      <c r="AK50" s="159" t="s">
        <v>24</v>
      </c>
    </row>
    <row r="51" spans="1:37">
      <c r="A51" s="169"/>
      <c r="B51" s="170"/>
      <c r="C51" s="174"/>
      <c r="D51" s="174"/>
      <c r="E51" s="164"/>
      <c r="F51" s="171"/>
      <c r="G51" s="171"/>
      <c r="H51" s="165"/>
      <c r="I51" s="171"/>
      <c r="J51" s="165"/>
      <c r="K51" s="171"/>
      <c r="L51" s="165"/>
      <c r="M51" s="165"/>
      <c r="N51" s="171"/>
      <c r="O51" s="165"/>
      <c r="P51" s="163"/>
      <c r="Q51" s="165"/>
      <c r="R51" s="167"/>
      <c r="S51" s="172"/>
      <c r="T51" s="172"/>
      <c r="U51" s="172"/>
      <c r="V51" s="172"/>
      <c r="W51" s="173"/>
      <c r="X51" s="171"/>
      <c r="Y51" s="162"/>
      <c r="Z51" s="166"/>
      <c r="AA51" s="162"/>
      <c r="AB51" s="171"/>
      <c r="AC51" s="166">
        <f>AB13</f>
        <v>0</v>
      </c>
      <c r="AD51" s="166"/>
      <c r="AE51" s="166"/>
      <c r="AF51" s="163"/>
      <c r="AG51" s="163"/>
      <c r="AH51" s="171"/>
      <c r="AI51" s="162"/>
      <c r="AJ51" s="162"/>
      <c r="AK51" s="162"/>
    </row>
    <row r="52" spans="1:37" ht="14.3">
      <c r="D52"/>
    </row>
  </sheetData>
  <conditionalFormatting sqref="S3:W46">
    <cfRule type="cellIs" dxfId="15" priority="49" operator="equal">
      <formula>"NCD-2001"</formula>
    </cfRule>
    <cfRule type="cellIs" dxfId="14" priority="50" operator="equal">
      <formula>"NBS-6259"</formula>
    </cfRule>
  </conditionalFormatting>
  <conditionalFormatting sqref="S51:W51">
    <cfRule type="cellIs" dxfId="13" priority="1" operator="equal">
      <formula>"NCD-2001"</formula>
    </cfRule>
    <cfRule type="cellIs" dxfId="12" priority="2" operator="equal">
      <formula>"NBS-6259"</formula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2:AO46"/>
  <sheetViews>
    <sheetView workbookViewId="0">
      <selection activeCell="C1" sqref="C1"/>
    </sheetView>
  </sheetViews>
  <sheetFormatPr baseColWidth="10" defaultColWidth="6.375" defaultRowHeight="10.9"/>
  <cols>
    <col min="1" max="1" width="7.75" style="158" bestFit="1" customWidth="1"/>
    <col min="2" max="2" width="11.625" style="158" bestFit="1" customWidth="1"/>
    <col min="3" max="3" width="9" style="158" bestFit="1" customWidth="1"/>
    <col min="4" max="4" width="44.125" style="158" bestFit="1" customWidth="1"/>
    <col min="5" max="5" width="6.75" style="158" bestFit="1" customWidth="1"/>
    <col min="6" max="6" width="10.875" style="158" hidden="1" customWidth="1"/>
    <col min="7" max="7" width="10.125" style="158" hidden="1" customWidth="1"/>
    <col min="8" max="8" width="11" style="158" hidden="1" customWidth="1"/>
    <col min="9" max="9" width="9.875" style="158" hidden="1" customWidth="1"/>
    <col min="10" max="10" width="13.25" style="158" hidden="1" customWidth="1"/>
    <col min="11" max="11" width="9.875" style="158" hidden="1" customWidth="1"/>
    <col min="12" max="12" width="13.25" style="158" hidden="1" customWidth="1"/>
    <col min="13" max="13" width="10.125" style="158" hidden="1" customWidth="1"/>
    <col min="14" max="14" width="11.375" style="158" hidden="1" customWidth="1"/>
    <col min="15" max="15" width="13.25" style="158" hidden="1" customWidth="1"/>
    <col min="16" max="16" width="10.375" style="158" hidden="1" customWidth="1"/>
    <col min="17" max="17" width="7.125" style="158" hidden="1" customWidth="1"/>
    <col min="18" max="18" width="11.125" style="158" hidden="1" customWidth="1"/>
    <col min="19" max="19" width="8.875" style="158" hidden="1" customWidth="1"/>
    <col min="20" max="20" width="10.375" style="158" hidden="1" customWidth="1"/>
    <col min="21" max="21" width="8.75" style="158" hidden="1" customWidth="1"/>
    <col min="22" max="22" width="9.125" style="158" hidden="1" customWidth="1"/>
    <col min="23" max="23" width="11.375" style="158" hidden="1" customWidth="1"/>
    <col min="24" max="24" width="12.375" style="158" hidden="1" customWidth="1"/>
    <col min="25" max="25" width="10.875" style="158" hidden="1" customWidth="1"/>
    <col min="26" max="26" width="11.375" style="158" hidden="1" customWidth="1"/>
    <col min="27" max="27" width="11" style="158" hidden="1" customWidth="1"/>
    <col min="28" max="28" width="12.875" style="158" hidden="1" customWidth="1"/>
    <col min="29" max="29" width="11.125" style="158" bestFit="1" customWidth="1"/>
    <col min="30" max="30" width="11.125" style="158" customWidth="1"/>
    <col min="31" max="31" width="9.875" style="158" customWidth="1"/>
    <col min="32" max="32" width="10.375" style="158" hidden="1" customWidth="1"/>
    <col min="33" max="33" width="11.375" style="158" hidden="1" customWidth="1"/>
    <col min="34" max="34" width="12.375" style="158" hidden="1" customWidth="1"/>
    <col min="35" max="36" width="10.375" style="158" hidden="1" customWidth="1"/>
    <col min="37" max="37" width="10.625" style="158" hidden="1" customWidth="1"/>
    <col min="38" max="38" width="19.125" style="158" customWidth="1"/>
    <col min="39" max="39" width="35.375" style="158" bestFit="1" customWidth="1"/>
    <col min="40" max="40" width="21.75" style="158" bestFit="1" customWidth="1"/>
    <col min="41" max="16384" width="6.375" style="158"/>
  </cols>
  <sheetData>
    <row r="2" spans="1:41" ht="35.15" customHeight="1">
      <c r="A2" s="159" t="s">
        <v>2</v>
      </c>
      <c r="B2" s="159" t="s">
        <v>3</v>
      </c>
      <c r="C2" s="160" t="s">
        <v>169</v>
      </c>
      <c r="D2" s="160" t="s">
        <v>171</v>
      </c>
      <c r="E2" s="160" t="s">
        <v>5</v>
      </c>
      <c r="F2" s="160" t="s">
        <v>6</v>
      </c>
      <c r="G2" s="160" t="s">
        <v>7</v>
      </c>
      <c r="H2" s="161" t="s">
        <v>160</v>
      </c>
      <c r="I2" s="160" t="s">
        <v>8</v>
      </c>
      <c r="J2" s="161" t="s">
        <v>161</v>
      </c>
      <c r="K2" s="160" t="s">
        <v>9</v>
      </c>
      <c r="L2" s="161" t="s">
        <v>162</v>
      </c>
      <c r="M2" s="161" t="s">
        <v>163</v>
      </c>
      <c r="N2" s="159" t="s">
        <v>10</v>
      </c>
      <c r="O2" s="161" t="s">
        <v>164</v>
      </c>
      <c r="P2" s="159" t="s">
        <v>11</v>
      </c>
      <c r="Q2" s="161" t="s">
        <v>12</v>
      </c>
      <c r="R2" s="161" t="s">
        <v>13</v>
      </c>
      <c r="S2" s="168" t="s">
        <v>165</v>
      </c>
      <c r="T2" s="168" t="s">
        <v>166</v>
      </c>
      <c r="U2" s="168" t="s">
        <v>15</v>
      </c>
      <c r="V2" s="168" t="s">
        <v>16</v>
      </c>
      <c r="W2" s="168" t="s">
        <v>17</v>
      </c>
      <c r="X2" s="159" t="s">
        <v>18</v>
      </c>
      <c r="Y2" s="159" t="s">
        <v>19</v>
      </c>
      <c r="Z2" s="161" t="s">
        <v>170</v>
      </c>
      <c r="AA2" s="159" t="s">
        <v>20</v>
      </c>
      <c r="AB2" s="159" t="s">
        <v>167</v>
      </c>
      <c r="AC2" s="175" t="s">
        <v>177</v>
      </c>
      <c r="AD2" s="175" t="s">
        <v>245</v>
      </c>
      <c r="AE2" s="175" t="s">
        <v>178</v>
      </c>
      <c r="AF2" s="175" t="s">
        <v>172</v>
      </c>
      <c r="AG2" s="175" t="s">
        <v>173</v>
      </c>
      <c r="AH2" s="175" t="s">
        <v>168</v>
      </c>
      <c r="AI2" s="159" t="s">
        <v>22</v>
      </c>
      <c r="AJ2" s="159" t="s">
        <v>23</v>
      </c>
      <c r="AK2" s="159" t="s">
        <v>24</v>
      </c>
      <c r="AL2" s="174" t="s">
        <v>258</v>
      </c>
      <c r="AM2" s="163" t="s">
        <v>268</v>
      </c>
      <c r="AN2" s="163" t="s">
        <v>272</v>
      </c>
    </row>
    <row r="3" spans="1:41" ht="24.65" customHeight="1">
      <c r="A3" s="505"/>
      <c r="B3" s="170"/>
      <c r="C3" s="174" t="s">
        <v>109</v>
      </c>
      <c r="D3" s="174" t="s">
        <v>146</v>
      </c>
      <c r="E3" s="164" t="s">
        <v>158</v>
      </c>
      <c r="F3" s="171"/>
      <c r="G3" s="171"/>
      <c r="H3" s="165">
        <f>G3-F3</f>
        <v>0</v>
      </c>
      <c r="I3" s="171"/>
      <c r="J3" s="165">
        <f>I3-G3</f>
        <v>0</v>
      </c>
      <c r="K3" s="171"/>
      <c r="L3" s="165">
        <f>K3-I3</f>
        <v>0</v>
      </c>
      <c r="M3" s="165">
        <f>K3-G3</f>
        <v>0</v>
      </c>
      <c r="N3" s="171"/>
      <c r="O3" s="165">
        <f>N3-K3</f>
        <v>0</v>
      </c>
      <c r="P3" s="163">
        <f>N3-F3</f>
        <v>0</v>
      </c>
      <c r="Q3" s="165">
        <f>M3</f>
        <v>0</v>
      </c>
      <c r="R3" s="167">
        <f>P3-Q3</f>
        <v>0</v>
      </c>
      <c r="S3" s="172"/>
      <c r="T3" s="172"/>
      <c r="U3" s="172"/>
      <c r="V3" s="172"/>
      <c r="W3" s="173"/>
      <c r="X3" s="171"/>
      <c r="Y3" s="162" t="e">
        <f>P3/X3</f>
        <v>#DIV/0!</v>
      </c>
      <c r="Z3" s="166"/>
      <c r="AA3" s="162" t="e">
        <f>Y3*Z3</f>
        <v>#DIV/0!</v>
      </c>
      <c r="AB3" s="171"/>
      <c r="AC3" s="176"/>
      <c r="AD3" s="176"/>
      <c r="AE3" s="176"/>
      <c r="AF3" s="177">
        <f t="shared" ref="AF3:AF26" si="0">Q3-AC3</f>
        <v>0</v>
      </c>
      <c r="AG3" s="177">
        <f t="shared" ref="AG3:AG26" si="1">R3-AF3</f>
        <v>0</v>
      </c>
      <c r="AH3" s="176"/>
      <c r="AI3" s="162" t="e">
        <f>AA3</f>
        <v>#DIV/0!</v>
      </c>
      <c r="AJ3" s="162" t="e">
        <f>Y3</f>
        <v>#DIV/0!</v>
      </c>
      <c r="AK3" s="162">
        <f>P3</f>
        <v>0</v>
      </c>
      <c r="AL3" s="507" t="s">
        <v>256</v>
      </c>
      <c r="AM3" s="162"/>
      <c r="AN3" s="162"/>
    </row>
    <row r="4" spans="1:41" ht="25" customHeight="1">
      <c r="A4" s="505"/>
      <c r="B4" s="170"/>
      <c r="C4" s="174" t="s">
        <v>109</v>
      </c>
      <c r="D4" s="174" t="s">
        <v>146</v>
      </c>
      <c r="E4" s="164" t="s">
        <v>159</v>
      </c>
      <c r="F4" s="171"/>
      <c r="G4" s="171"/>
      <c r="H4" s="165">
        <f t="shared" ref="H4:H40" si="2">G4-F4</f>
        <v>0</v>
      </c>
      <c r="I4" s="171"/>
      <c r="J4" s="165">
        <f t="shared" ref="J4:J40" si="3">I4-G4</f>
        <v>0</v>
      </c>
      <c r="K4" s="171"/>
      <c r="L4" s="165">
        <f t="shared" ref="L4:L40" si="4">K4-I4</f>
        <v>0</v>
      </c>
      <c r="M4" s="165">
        <f t="shared" ref="M4:M40" si="5">K4-G4</f>
        <v>0</v>
      </c>
      <c r="N4" s="171"/>
      <c r="O4" s="165">
        <f t="shared" ref="O4:O40" si="6">N4-K4</f>
        <v>0</v>
      </c>
      <c r="P4" s="163">
        <f t="shared" ref="P4:P40" si="7">N4-F4</f>
        <v>0</v>
      </c>
      <c r="Q4" s="165">
        <f t="shared" ref="Q4:Q40" si="8">M4</f>
        <v>0</v>
      </c>
      <c r="R4" s="167">
        <f t="shared" ref="R4:R40" si="9">P4-Q4</f>
        <v>0</v>
      </c>
      <c r="S4" s="172"/>
      <c r="T4" s="172"/>
      <c r="U4" s="172"/>
      <c r="V4" s="172"/>
      <c r="W4" s="173"/>
      <c r="X4" s="171"/>
      <c r="Y4" s="162" t="e">
        <f t="shared" ref="Y4:Y40" si="10">P4/X4</f>
        <v>#DIV/0!</v>
      </c>
      <c r="Z4" s="166"/>
      <c r="AA4" s="162" t="e">
        <f t="shared" ref="AA4:AA40" si="11">Y4*Z4</f>
        <v>#DIV/0!</v>
      </c>
      <c r="AB4" s="171"/>
      <c r="AC4" s="176"/>
      <c r="AD4" s="176"/>
      <c r="AE4" s="176"/>
      <c r="AF4" s="177">
        <f t="shared" si="0"/>
        <v>0</v>
      </c>
      <c r="AG4" s="177">
        <f t="shared" si="1"/>
        <v>0</v>
      </c>
      <c r="AH4" s="176"/>
      <c r="AI4" s="162" t="e">
        <f t="shared" ref="AI4:AI24" si="12">AA4</f>
        <v>#DIV/0!</v>
      </c>
      <c r="AJ4" s="162" t="e">
        <f t="shared" ref="AJ4:AJ24" si="13">Y4</f>
        <v>#DIV/0!</v>
      </c>
      <c r="AK4" s="162">
        <f t="shared" ref="AK4:AK24" si="14">P4</f>
        <v>0</v>
      </c>
      <c r="AL4" s="507" t="s">
        <v>256</v>
      </c>
      <c r="AM4" s="162"/>
      <c r="AN4" s="162"/>
    </row>
    <row r="5" spans="1:41">
      <c r="A5" s="505">
        <v>3</v>
      </c>
      <c r="B5" s="170" t="s">
        <v>262</v>
      </c>
      <c r="C5" s="174" t="s">
        <v>109</v>
      </c>
      <c r="D5" s="174" t="s">
        <v>147</v>
      </c>
      <c r="E5" s="164" t="s">
        <v>158</v>
      </c>
      <c r="F5" s="171"/>
      <c r="G5" s="171"/>
      <c r="H5" s="165">
        <f t="shared" si="2"/>
        <v>0</v>
      </c>
      <c r="I5" s="171"/>
      <c r="J5" s="165">
        <f t="shared" si="3"/>
        <v>0</v>
      </c>
      <c r="K5" s="171"/>
      <c r="L5" s="165">
        <f t="shared" si="4"/>
        <v>0</v>
      </c>
      <c r="M5" s="165">
        <f t="shared" si="5"/>
        <v>0</v>
      </c>
      <c r="N5" s="171"/>
      <c r="O5" s="165">
        <f t="shared" si="6"/>
        <v>0</v>
      </c>
      <c r="P5" s="163">
        <f t="shared" si="7"/>
        <v>0</v>
      </c>
      <c r="Q5" s="165">
        <f t="shared" si="8"/>
        <v>0</v>
      </c>
      <c r="R5" s="167">
        <f t="shared" si="9"/>
        <v>0</v>
      </c>
      <c r="S5" s="172"/>
      <c r="T5" s="172"/>
      <c r="U5" s="172"/>
      <c r="V5" s="172"/>
      <c r="W5" s="173"/>
      <c r="X5" s="171"/>
      <c r="Y5" s="162" t="e">
        <f t="shared" si="10"/>
        <v>#DIV/0!</v>
      </c>
      <c r="Z5" s="166"/>
      <c r="AA5" s="162" t="e">
        <f t="shared" si="11"/>
        <v>#DIV/0!</v>
      </c>
      <c r="AB5" s="171"/>
      <c r="AC5" s="502">
        <v>9</v>
      </c>
      <c r="AD5" s="502">
        <v>9</v>
      </c>
      <c r="AE5" s="176"/>
      <c r="AF5" s="177">
        <f t="shared" si="0"/>
        <v>-9</v>
      </c>
      <c r="AG5" s="177">
        <f t="shared" si="1"/>
        <v>9</v>
      </c>
      <c r="AH5" s="176"/>
      <c r="AI5" s="162" t="e">
        <f t="shared" si="12"/>
        <v>#DIV/0!</v>
      </c>
      <c r="AJ5" s="162" t="e">
        <f t="shared" si="13"/>
        <v>#DIV/0!</v>
      </c>
      <c r="AK5" s="162">
        <f t="shared" si="14"/>
        <v>0</v>
      </c>
      <c r="AL5" s="506" t="s">
        <v>246</v>
      </c>
      <c r="AM5" s="162" t="s">
        <v>266</v>
      </c>
      <c r="AN5" s="162" t="s">
        <v>273</v>
      </c>
      <c r="AO5" s="158" t="s">
        <v>284</v>
      </c>
    </row>
    <row r="6" spans="1:41">
      <c r="A6" s="505">
        <v>3</v>
      </c>
      <c r="B6" s="170" t="s">
        <v>262</v>
      </c>
      <c r="C6" s="174" t="s">
        <v>109</v>
      </c>
      <c r="D6" s="174" t="s">
        <v>147</v>
      </c>
      <c r="E6" s="164" t="s">
        <v>159</v>
      </c>
      <c r="F6" s="171"/>
      <c r="G6" s="171"/>
      <c r="H6" s="165">
        <f t="shared" si="2"/>
        <v>0</v>
      </c>
      <c r="I6" s="171"/>
      <c r="J6" s="165">
        <f t="shared" si="3"/>
        <v>0</v>
      </c>
      <c r="K6" s="171"/>
      <c r="L6" s="165">
        <f t="shared" si="4"/>
        <v>0</v>
      </c>
      <c r="M6" s="165">
        <f t="shared" si="5"/>
        <v>0</v>
      </c>
      <c r="N6" s="171"/>
      <c r="O6" s="165">
        <f t="shared" si="6"/>
        <v>0</v>
      </c>
      <c r="P6" s="163">
        <f t="shared" si="7"/>
        <v>0</v>
      </c>
      <c r="Q6" s="165">
        <f t="shared" si="8"/>
        <v>0</v>
      </c>
      <c r="R6" s="167">
        <f t="shared" si="9"/>
        <v>0</v>
      </c>
      <c r="S6" s="172"/>
      <c r="T6" s="172"/>
      <c r="U6" s="172"/>
      <c r="V6" s="172"/>
      <c r="W6" s="173"/>
      <c r="X6" s="171"/>
      <c r="Y6" s="162" t="e">
        <f t="shared" si="10"/>
        <v>#DIV/0!</v>
      </c>
      <c r="Z6" s="166"/>
      <c r="AA6" s="162" t="e">
        <f t="shared" si="11"/>
        <v>#DIV/0!</v>
      </c>
      <c r="AB6" s="171"/>
      <c r="AC6" s="502">
        <v>9</v>
      </c>
      <c r="AD6" s="502">
        <v>9</v>
      </c>
      <c r="AE6" s="176"/>
      <c r="AF6" s="177">
        <f t="shared" si="0"/>
        <v>-9</v>
      </c>
      <c r="AG6" s="177">
        <f t="shared" si="1"/>
        <v>9</v>
      </c>
      <c r="AH6" s="176"/>
      <c r="AI6" s="162" t="e">
        <f t="shared" si="12"/>
        <v>#DIV/0!</v>
      </c>
      <c r="AJ6" s="162" t="e">
        <f t="shared" si="13"/>
        <v>#DIV/0!</v>
      </c>
      <c r="AK6" s="162">
        <f t="shared" si="14"/>
        <v>0</v>
      </c>
      <c r="AL6" s="506" t="s">
        <v>246</v>
      </c>
      <c r="AM6" s="162" t="s">
        <v>266</v>
      </c>
      <c r="AN6" s="162" t="s">
        <v>273</v>
      </c>
    </row>
    <row r="7" spans="1:41">
      <c r="A7" s="505">
        <v>1</v>
      </c>
      <c r="B7" s="170" t="s">
        <v>263</v>
      </c>
      <c r="C7" s="174" t="s">
        <v>109</v>
      </c>
      <c r="D7" s="174" t="s">
        <v>148</v>
      </c>
      <c r="E7" s="164" t="s">
        <v>158</v>
      </c>
      <c r="F7" s="171"/>
      <c r="G7" s="171"/>
      <c r="H7" s="165">
        <f t="shared" si="2"/>
        <v>0</v>
      </c>
      <c r="I7" s="171"/>
      <c r="J7" s="165">
        <f t="shared" si="3"/>
        <v>0</v>
      </c>
      <c r="K7" s="171"/>
      <c r="L7" s="165">
        <f t="shared" si="4"/>
        <v>0</v>
      </c>
      <c r="M7" s="165">
        <f t="shared" si="5"/>
        <v>0</v>
      </c>
      <c r="N7" s="171"/>
      <c r="O7" s="165">
        <f t="shared" si="6"/>
        <v>0</v>
      </c>
      <c r="P7" s="163">
        <f t="shared" si="7"/>
        <v>0</v>
      </c>
      <c r="Q7" s="165">
        <f t="shared" si="8"/>
        <v>0</v>
      </c>
      <c r="R7" s="167">
        <f t="shared" si="9"/>
        <v>0</v>
      </c>
      <c r="S7" s="172"/>
      <c r="T7" s="172"/>
      <c r="U7" s="172"/>
      <c r="V7" s="172"/>
      <c r="W7" s="173"/>
      <c r="X7" s="171"/>
      <c r="Y7" s="162" t="e">
        <f t="shared" si="10"/>
        <v>#DIV/0!</v>
      </c>
      <c r="Z7" s="166"/>
      <c r="AA7" s="162" t="e">
        <f t="shared" si="11"/>
        <v>#DIV/0!</v>
      </c>
      <c r="AB7" s="171"/>
      <c r="AC7" s="502">
        <v>17.5</v>
      </c>
      <c r="AD7" s="502">
        <v>20</v>
      </c>
      <c r="AE7" s="176"/>
      <c r="AF7" s="177">
        <f t="shared" si="0"/>
        <v>-17.5</v>
      </c>
      <c r="AG7" s="177">
        <f t="shared" si="1"/>
        <v>17.5</v>
      </c>
      <c r="AH7" s="176"/>
      <c r="AI7" s="162" t="e">
        <f t="shared" si="12"/>
        <v>#DIV/0!</v>
      </c>
      <c r="AJ7" s="162" t="e">
        <f t="shared" si="13"/>
        <v>#DIV/0!</v>
      </c>
      <c r="AK7" s="162">
        <f t="shared" si="14"/>
        <v>0</v>
      </c>
      <c r="AL7" s="506" t="s">
        <v>247</v>
      </c>
      <c r="AM7" s="162"/>
      <c r="AN7" s="162" t="s">
        <v>274</v>
      </c>
    </row>
    <row r="8" spans="1:41">
      <c r="A8" s="505">
        <v>1</v>
      </c>
      <c r="B8" s="170" t="s">
        <v>263</v>
      </c>
      <c r="C8" s="174" t="s">
        <v>109</v>
      </c>
      <c r="D8" s="174" t="s">
        <v>148</v>
      </c>
      <c r="E8" s="164" t="s">
        <v>159</v>
      </c>
      <c r="F8" s="171"/>
      <c r="G8" s="171"/>
      <c r="H8" s="165">
        <f t="shared" si="2"/>
        <v>0</v>
      </c>
      <c r="I8" s="171"/>
      <c r="J8" s="165">
        <f t="shared" si="3"/>
        <v>0</v>
      </c>
      <c r="K8" s="171"/>
      <c r="L8" s="165">
        <f t="shared" si="4"/>
        <v>0</v>
      </c>
      <c r="M8" s="165">
        <f t="shared" si="5"/>
        <v>0</v>
      </c>
      <c r="N8" s="171"/>
      <c r="O8" s="165">
        <f t="shared" si="6"/>
        <v>0</v>
      </c>
      <c r="P8" s="163">
        <f t="shared" si="7"/>
        <v>0</v>
      </c>
      <c r="Q8" s="165">
        <f t="shared" si="8"/>
        <v>0</v>
      </c>
      <c r="R8" s="167">
        <f t="shared" si="9"/>
        <v>0</v>
      </c>
      <c r="S8" s="172"/>
      <c r="T8" s="172"/>
      <c r="U8" s="172"/>
      <c r="V8" s="172"/>
      <c r="W8" s="173"/>
      <c r="X8" s="171"/>
      <c r="Y8" s="162" t="e">
        <f t="shared" si="10"/>
        <v>#DIV/0!</v>
      </c>
      <c r="Z8" s="166"/>
      <c r="AA8" s="162" t="e">
        <f t="shared" si="11"/>
        <v>#DIV/0!</v>
      </c>
      <c r="AB8" s="171"/>
      <c r="AC8" s="502">
        <v>17.5</v>
      </c>
      <c r="AD8" s="502">
        <v>20</v>
      </c>
      <c r="AE8" s="176"/>
      <c r="AF8" s="177">
        <f t="shared" si="0"/>
        <v>-17.5</v>
      </c>
      <c r="AG8" s="177">
        <f t="shared" si="1"/>
        <v>17.5</v>
      </c>
      <c r="AH8" s="176"/>
      <c r="AI8" s="162" t="e">
        <f t="shared" si="12"/>
        <v>#DIV/0!</v>
      </c>
      <c r="AJ8" s="162" t="e">
        <f t="shared" si="13"/>
        <v>#DIV/0!</v>
      </c>
      <c r="AK8" s="162">
        <f t="shared" si="14"/>
        <v>0</v>
      </c>
      <c r="AL8" s="506" t="s">
        <v>247</v>
      </c>
      <c r="AM8" s="162"/>
      <c r="AN8" s="162" t="s">
        <v>274</v>
      </c>
    </row>
    <row r="9" spans="1:41">
      <c r="A9" s="505">
        <v>1</v>
      </c>
      <c r="B9" s="170" t="s">
        <v>264</v>
      </c>
      <c r="C9" s="174" t="s">
        <v>109</v>
      </c>
      <c r="D9" s="174" t="s">
        <v>149</v>
      </c>
      <c r="E9" s="164" t="s">
        <v>158</v>
      </c>
      <c r="F9" s="171"/>
      <c r="G9" s="171"/>
      <c r="H9" s="165">
        <f t="shared" si="2"/>
        <v>0</v>
      </c>
      <c r="I9" s="171"/>
      <c r="J9" s="165">
        <f t="shared" si="3"/>
        <v>0</v>
      </c>
      <c r="K9" s="171"/>
      <c r="L9" s="165">
        <f t="shared" si="4"/>
        <v>0</v>
      </c>
      <c r="M9" s="165">
        <f t="shared" si="5"/>
        <v>0</v>
      </c>
      <c r="N9" s="171"/>
      <c r="O9" s="165">
        <f t="shared" si="6"/>
        <v>0</v>
      </c>
      <c r="P9" s="163">
        <f t="shared" si="7"/>
        <v>0</v>
      </c>
      <c r="Q9" s="165">
        <f t="shared" si="8"/>
        <v>0</v>
      </c>
      <c r="R9" s="167">
        <f t="shared" si="9"/>
        <v>0</v>
      </c>
      <c r="S9" s="172"/>
      <c r="T9" s="172"/>
      <c r="U9" s="172"/>
      <c r="V9" s="172"/>
      <c r="W9" s="173"/>
      <c r="X9" s="171"/>
      <c r="Y9" s="162" t="e">
        <f t="shared" si="10"/>
        <v>#DIV/0!</v>
      </c>
      <c r="Z9" s="166"/>
      <c r="AA9" s="162" t="e">
        <f t="shared" si="11"/>
        <v>#DIV/0!</v>
      </c>
      <c r="AB9" s="171"/>
      <c r="AC9" s="502">
        <v>25.4</v>
      </c>
      <c r="AD9" s="502">
        <v>25.4</v>
      </c>
      <c r="AE9" s="176"/>
      <c r="AF9" s="177">
        <f t="shared" si="0"/>
        <v>-25.4</v>
      </c>
      <c r="AG9" s="177">
        <f t="shared" si="1"/>
        <v>25.4</v>
      </c>
      <c r="AH9" s="176"/>
      <c r="AI9" s="162" t="e">
        <f t="shared" si="12"/>
        <v>#DIV/0!</v>
      </c>
      <c r="AJ9" s="162" t="e">
        <f t="shared" si="13"/>
        <v>#DIV/0!</v>
      </c>
      <c r="AK9" s="162">
        <f t="shared" si="14"/>
        <v>0</v>
      </c>
      <c r="AL9" s="506" t="s">
        <v>250</v>
      </c>
      <c r="AM9" s="162"/>
      <c r="AN9" s="162" t="s">
        <v>275</v>
      </c>
    </row>
    <row r="10" spans="1:41">
      <c r="A10" s="505">
        <v>1</v>
      </c>
      <c r="B10" s="170" t="s">
        <v>264</v>
      </c>
      <c r="C10" s="174" t="s">
        <v>109</v>
      </c>
      <c r="D10" s="174" t="s">
        <v>149</v>
      </c>
      <c r="E10" s="164" t="s">
        <v>159</v>
      </c>
      <c r="F10" s="171"/>
      <c r="G10" s="171"/>
      <c r="H10" s="165">
        <f t="shared" si="2"/>
        <v>0</v>
      </c>
      <c r="I10" s="171"/>
      <c r="J10" s="165">
        <f t="shared" si="3"/>
        <v>0</v>
      </c>
      <c r="K10" s="171"/>
      <c r="L10" s="165">
        <f t="shared" si="4"/>
        <v>0</v>
      </c>
      <c r="M10" s="165">
        <f t="shared" si="5"/>
        <v>0</v>
      </c>
      <c r="N10" s="171"/>
      <c r="O10" s="165">
        <f t="shared" si="6"/>
        <v>0</v>
      </c>
      <c r="P10" s="163">
        <f t="shared" si="7"/>
        <v>0</v>
      </c>
      <c r="Q10" s="165">
        <f t="shared" si="8"/>
        <v>0</v>
      </c>
      <c r="R10" s="167">
        <f t="shared" si="9"/>
        <v>0</v>
      </c>
      <c r="S10" s="172"/>
      <c r="T10" s="172"/>
      <c r="U10" s="172"/>
      <c r="V10" s="172"/>
      <c r="W10" s="173"/>
      <c r="X10" s="171"/>
      <c r="Y10" s="162" t="e">
        <f t="shared" si="10"/>
        <v>#DIV/0!</v>
      </c>
      <c r="Z10" s="166"/>
      <c r="AA10" s="162" t="e">
        <f t="shared" si="11"/>
        <v>#DIV/0!</v>
      </c>
      <c r="AB10" s="171"/>
      <c r="AC10" s="502">
        <v>25.4</v>
      </c>
      <c r="AD10" s="502">
        <v>25.4</v>
      </c>
      <c r="AE10" s="176"/>
      <c r="AF10" s="177">
        <f t="shared" si="0"/>
        <v>-25.4</v>
      </c>
      <c r="AG10" s="177">
        <f t="shared" si="1"/>
        <v>25.4</v>
      </c>
      <c r="AH10" s="176"/>
      <c r="AI10" s="162" t="e">
        <f t="shared" si="12"/>
        <v>#DIV/0!</v>
      </c>
      <c r="AJ10" s="162" t="e">
        <f t="shared" si="13"/>
        <v>#DIV/0!</v>
      </c>
      <c r="AK10" s="162">
        <f t="shared" si="14"/>
        <v>0</v>
      </c>
      <c r="AL10" s="506" t="s">
        <v>250</v>
      </c>
      <c r="AM10" s="162"/>
      <c r="AN10" s="162" t="s">
        <v>275</v>
      </c>
    </row>
    <row r="11" spans="1:41">
      <c r="A11" s="505">
        <v>1</v>
      </c>
      <c r="B11" s="170" t="s">
        <v>265</v>
      </c>
      <c r="C11" s="174" t="s">
        <v>109</v>
      </c>
      <c r="D11" s="174" t="s">
        <v>150</v>
      </c>
      <c r="E11" s="164" t="s">
        <v>158</v>
      </c>
      <c r="F11" s="171"/>
      <c r="G11" s="171"/>
      <c r="H11" s="165">
        <f t="shared" si="2"/>
        <v>0</v>
      </c>
      <c r="I11" s="171"/>
      <c r="J11" s="165">
        <f t="shared" si="3"/>
        <v>0</v>
      </c>
      <c r="K11" s="171"/>
      <c r="L11" s="165">
        <f t="shared" si="4"/>
        <v>0</v>
      </c>
      <c r="M11" s="165">
        <f t="shared" si="5"/>
        <v>0</v>
      </c>
      <c r="N11" s="171"/>
      <c r="O11" s="165">
        <f t="shared" si="6"/>
        <v>0</v>
      </c>
      <c r="P11" s="163">
        <f t="shared" si="7"/>
        <v>0</v>
      </c>
      <c r="Q11" s="165">
        <f t="shared" si="8"/>
        <v>0</v>
      </c>
      <c r="R11" s="167">
        <f t="shared" si="9"/>
        <v>0</v>
      </c>
      <c r="S11" s="172"/>
      <c r="T11" s="172"/>
      <c r="U11" s="172"/>
      <c r="V11" s="172"/>
      <c r="W11" s="173"/>
      <c r="X11" s="171"/>
      <c r="Y11" s="162" t="e">
        <f t="shared" si="10"/>
        <v>#DIV/0!</v>
      </c>
      <c r="Z11" s="166"/>
      <c r="AA11" s="162" t="e">
        <f t="shared" si="11"/>
        <v>#DIV/0!</v>
      </c>
      <c r="AB11" s="171"/>
      <c r="AC11" s="502">
        <v>17.7</v>
      </c>
      <c r="AD11" s="502">
        <v>16</v>
      </c>
      <c r="AE11" s="176"/>
      <c r="AF11" s="177">
        <f t="shared" si="0"/>
        <v>-17.7</v>
      </c>
      <c r="AG11" s="177">
        <f t="shared" si="1"/>
        <v>17.7</v>
      </c>
      <c r="AH11" s="176"/>
      <c r="AI11" s="162" t="e">
        <f t="shared" si="12"/>
        <v>#DIV/0!</v>
      </c>
      <c r="AJ11" s="162" t="e">
        <f t="shared" si="13"/>
        <v>#DIV/0!</v>
      </c>
      <c r="AK11" s="162">
        <f t="shared" si="14"/>
        <v>0</v>
      </c>
      <c r="AL11" s="506" t="s">
        <v>286</v>
      </c>
      <c r="AM11" s="162" t="s">
        <v>267</v>
      </c>
      <c r="AN11" s="162" t="s">
        <v>287</v>
      </c>
    </row>
    <row r="12" spans="1:41">
      <c r="A12" s="505">
        <v>1</v>
      </c>
      <c r="B12" s="170" t="s">
        <v>265</v>
      </c>
      <c r="C12" s="174" t="s">
        <v>109</v>
      </c>
      <c r="D12" s="174" t="s">
        <v>150</v>
      </c>
      <c r="E12" s="164" t="s">
        <v>159</v>
      </c>
      <c r="F12" s="171"/>
      <c r="G12" s="171"/>
      <c r="H12" s="165">
        <f t="shared" si="2"/>
        <v>0</v>
      </c>
      <c r="I12" s="171"/>
      <c r="J12" s="165">
        <f t="shared" si="3"/>
        <v>0</v>
      </c>
      <c r="K12" s="171"/>
      <c r="L12" s="165">
        <f t="shared" si="4"/>
        <v>0</v>
      </c>
      <c r="M12" s="165">
        <f t="shared" si="5"/>
        <v>0</v>
      </c>
      <c r="N12" s="171"/>
      <c r="O12" s="165">
        <f t="shared" si="6"/>
        <v>0</v>
      </c>
      <c r="P12" s="163">
        <f t="shared" si="7"/>
        <v>0</v>
      </c>
      <c r="Q12" s="165">
        <f t="shared" si="8"/>
        <v>0</v>
      </c>
      <c r="R12" s="167">
        <f t="shared" si="9"/>
        <v>0</v>
      </c>
      <c r="S12" s="172"/>
      <c r="T12" s="172"/>
      <c r="U12" s="172"/>
      <c r="V12" s="172"/>
      <c r="W12" s="173"/>
      <c r="X12" s="171"/>
      <c r="Y12" s="162" t="e">
        <f t="shared" si="10"/>
        <v>#DIV/0!</v>
      </c>
      <c r="Z12" s="166"/>
      <c r="AA12" s="162" t="e">
        <f t="shared" si="11"/>
        <v>#DIV/0!</v>
      </c>
      <c r="AB12" s="171"/>
      <c r="AC12" s="502">
        <v>17.7</v>
      </c>
      <c r="AD12" s="502">
        <v>16</v>
      </c>
      <c r="AE12" s="176"/>
      <c r="AF12" s="177">
        <f t="shared" si="0"/>
        <v>-17.7</v>
      </c>
      <c r="AG12" s="177">
        <f t="shared" si="1"/>
        <v>17.7</v>
      </c>
      <c r="AH12" s="176"/>
      <c r="AI12" s="162" t="e">
        <f t="shared" si="12"/>
        <v>#DIV/0!</v>
      </c>
      <c r="AJ12" s="162" t="e">
        <f t="shared" si="13"/>
        <v>#DIV/0!</v>
      </c>
      <c r="AK12" s="162">
        <f t="shared" si="14"/>
        <v>0</v>
      </c>
      <c r="AL12" s="506" t="s">
        <v>286</v>
      </c>
      <c r="AM12" s="162" t="s">
        <v>267</v>
      </c>
      <c r="AN12" s="162" t="s">
        <v>287</v>
      </c>
    </row>
    <row r="13" spans="1:41">
      <c r="A13" s="505">
        <v>2</v>
      </c>
      <c r="B13" s="170" t="s">
        <v>262</v>
      </c>
      <c r="C13" s="174" t="s">
        <v>109</v>
      </c>
      <c r="D13" s="174" t="s">
        <v>271</v>
      </c>
      <c r="E13" s="164" t="s">
        <v>158</v>
      </c>
      <c r="F13" s="171"/>
      <c r="G13" s="171"/>
      <c r="H13" s="165">
        <f t="shared" si="2"/>
        <v>0</v>
      </c>
      <c r="I13" s="171"/>
      <c r="J13" s="165">
        <f t="shared" si="3"/>
        <v>0</v>
      </c>
      <c r="K13" s="171"/>
      <c r="L13" s="165">
        <f t="shared" si="4"/>
        <v>0</v>
      </c>
      <c r="M13" s="165">
        <f t="shared" si="5"/>
        <v>0</v>
      </c>
      <c r="N13" s="171"/>
      <c r="O13" s="165">
        <f t="shared" si="6"/>
        <v>0</v>
      </c>
      <c r="P13" s="163">
        <f t="shared" si="7"/>
        <v>0</v>
      </c>
      <c r="Q13" s="165">
        <f t="shared" si="8"/>
        <v>0</v>
      </c>
      <c r="R13" s="167">
        <f t="shared" si="9"/>
        <v>0</v>
      </c>
      <c r="S13" s="172"/>
      <c r="T13" s="172"/>
      <c r="U13" s="172"/>
      <c r="V13" s="172"/>
      <c r="W13" s="173"/>
      <c r="X13" s="171"/>
      <c r="Y13" s="162" t="e">
        <f t="shared" si="10"/>
        <v>#DIV/0!</v>
      </c>
      <c r="Z13" s="166"/>
      <c r="AA13" s="162" t="e">
        <f t="shared" si="11"/>
        <v>#DIV/0!</v>
      </c>
      <c r="AB13" s="171"/>
      <c r="AC13" s="502">
        <v>25.9</v>
      </c>
      <c r="AD13" s="502">
        <v>29</v>
      </c>
      <c r="AE13" s="176"/>
      <c r="AF13" s="177">
        <f t="shared" si="0"/>
        <v>-25.9</v>
      </c>
      <c r="AG13" s="177">
        <f t="shared" si="1"/>
        <v>25.9</v>
      </c>
      <c r="AH13" s="176"/>
      <c r="AI13" s="162" t="e">
        <f t="shared" si="12"/>
        <v>#DIV/0!</v>
      </c>
      <c r="AJ13" s="162" t="e">
        <f t="shared" si="13"/>
        <v>#DIV/0!</v>
      </c>
      <c r="AK13" s="162">
        <f t="shared" si="14"/>
        <v>0</v>
      </c>
      <c r="AL13" s="506" t="s">
        <v>252</v>
      </c>
      <c r="AM13" s="162"/>
      <c r="AN13" s="162" t="s">
        <v>273</v>
      </c>
    </row>
    <row r="14" spans="1:41">
      <c r="A14" s="505">
        <v>2</v>
      </c>
      <c r="B14" s="170" t="s">
        <v>262</v>
      </c>
      <c r="C14" s="174" t="s">
        <v>109</v>
      </c>
      <c r="D14" s="174" t="s">
        <v>271</v>
      </c>
      <c r="E14" s="164" t="s">
        <v>159</v>
      </c>
      <c r="F14" s="171"/>
      <c r="G14" s="171"/>
      <c r="H14" s="165">
        <f t="shared" si="2"/>
        <v>0</v>
      </c>
      <c r="I14" s="171"/>
      <c r="J14" s="165">
        <f t="shared" si="3"/>
        <v>0</v>
      </c>
      <c r="K14" s="171"/>
      <c r="L14" s="165">
        <f t="shared" si="4"/>
        <v>0</v>
      </c>
      <c r="M14" s="165">
        <f t="shared" si="5"/>
        <v>0</v>
      </c>
      <c r="N14" s="171"/>
      <c r="O14" s="165">
        <f t="shared" si="6"/>
        <v>0</v>
      </c>
      <c r="P14" s="163">
        <f t="shared" si="7"/>
        <v>0</v>
      </c>
      <c r="Q14" s="165">
        <f t="shared" si="8"/>
        <v>0</v>
      </c>
      <c r="R14" s="167">
        <f t="shared" si="9"/>
        <v>0</v>
      </c>
      <c r="S14" s="172"/>
      <c r="T14" s="172"/>
      <c r="U14" s="172"/>
      <c r="V14" s="172"/>
      <c r="W14" s="173"/>
      <c r="X14" s="171"/>
      <c r="Y14" s="162" t="e">
        <f t="shared" si="10"/>
        <v>#DIV/0!</v>
      </c>
      <c r="Z14" s="166"/>
      <c r="AA14" s="162" t="e">
        <f t="shared" si="11"/>
        <v>#DIV/0!</v>
      </c>
      <c r="AB14" s="171"/>
      <c r="AC14" s="502">
        <v>25.9</v>
      </c>
      <c r="AD14" s="502">
        <v>29</v>
      </c>
      <c r="AE14" s="176"/>
      <c r="AF14" s="177">
        <f t="shared" si="0"/>
        <v>-25.9</v>
      </c>
      <c r="AG14" s="177">
        <f t="shared" si="1"/>
        <v>25.9</v>
      </c>
      <c r="AH14" s="176"/>
      <c r="AI14" s="162" t="e">
        <f t="shared" si="12"/>
        <v>#DIV/0!</v>
      </c>
      <c r="AJ14" s="162" t="e">
        <f t="shared" si="13"/>
        <v>#DIV/0!</v>
      </c>
      <c r="AK14" s="162">
        <f t="shared" si="14"/>
        <v>0</v>
      </c>
      <c r="AL14" s="506" t="s">
        <v>252</v>
      </c>
      <c r="AM14" s="162"/>
      <c r="AN14" s="162" t="s">
        <v>273</v>
      </c>
    </row>
    <row r="15" spans="1:41">
      <c r="A15" s="505">
        <v>3</v>
      </c>
      <c r="B15" s="170" t="s">
        <v>264</v>
      </c>
      <c r="C15" s="174" t="s">
        <v>109</v>
      </c>
      <c r="D15" s="174" t="s">
        <v>151</v>
      </c>
      <c r="E15" s="164" t="s">
        <v>158</v>
      </c>
      <c r="F15" s="171"/>
      <c r="G15" s="171"/>
      <c r="H15" s="165">
        <f t="shared" si="2"/>
        <v>0</v>
      </c>
      <c r="I15" s="171"/>
      <c r="J15" s="165">
        <f t="shared" si="3"/>
        <v>0</v>
      </c>
      <c r="K15" s="171"/>
      <c r="L15" s="165">
        <f t="shared" si="4"/>
        <v>0</v>
      </c>
      <c r="M15" s="165">
        <f t="shared" si="5"/>
        <v>0</v>
      </c>
      <c r="N15" s="171"/>
      <c r="O15" s="165">
        <f t="shared" si="6"/>
        <v>0</v>
      </c>
      <c r="P15" s="163">
        <f t="shared" si="7"/>
        <v>0</v>
      </c>
      <c r="Q15" s="165">
        <f t="shared" si="8"/>
        <v>0</v>
      </c>
      <c r="R15" s="167">
        <f t="shared" si="9"/>
        <v>0</v>
      </c>
      <c r="S15" s="172"/>
      <c r="T15" s="172"/>
      <c r="U15" s="172"/>
      <c r="V15" s="172"/>
      <c r="W15" s="173"/>
      <c r="X15" s="171"/>
      <c r="Y15" s="162" t="e">
        <f t="shared" si="10"/>
        <v>#DIV/0!</v>
      </c>
      <c r="Z15" s="166"/>
      <c r="AA15" s="162" t="e">
        <f t="shared" si="11"/>
        <v>#DIV/0!</v>
      </c>
      <c r="AB15" s="171"/>
      <c r="AC15" s="503">
        <v>2.9</v>
      </c>
      <c r="AD15" s="503">
        <v>4</v>
      </c>
      <c r="AE15" s="176"/>
      <c r="AF15" s="177">
        <f t="shared" si="0"/>
        <v>-2.9</v>
      </c>
      <c r="AG15" s="177">
        <f t="shared" si="1"/>
        <v>2.9</v>
      </c>
      <c r="AH15" s="176"/>
      <c r="AI15" s="162" t="e">
        <f t="shared" si="12"/>
        <v>#DIV/0!</v>
      </c>
      <c r="AJ15" s="162" t="e">
        <f t="shared" si="13"/>
        <v>#DIV/0!</v>
      </c>
      <c r="AK15" s="162">
        <f t="shared" si="14"/>
        <v>0</v>
      </c>
      <c r="AL15" s="506" t="s">
        <v>253</v>
      </c>
      <c r="AM15" s="162" t="s">
        <v>269</v>
      </c>
      <c r="AN15" s="162" t="s">
        <v>275</v>
      </c>
    </row>
    <row r="16" spans="1:41">
      <c r="A16" s="505">
        <v>3</v>
      </c>
      <c r="B16" s="170" t="s">
        <v>264</v>
      </c>
      <c r="C16" s="174" t="s">
        <v>109</v>
      </c>
      <c r="D16" s="174" t="s">
        <v>151</v>
      </c>
      <c r="E16" s="164" t="s">
        <v>159</v>
      </c>
      <c r="F16" s="171"/>
      <c r="G16" s="171"/>
      <c r="H16" s="165">
        <f t="shared" si="2"/>
        <v>0</v>
      </c>
      <c r="I16" s="171"/>
      <c r="J16" s="165">
        <f t="shared" si="3"/>
        <v>0</v>
      </c>
      <c r="K16" s="171"/>
      <c r="L16" s="165">
        <f t="shared" si="4"/>
        <v>0</v>
      </c>
      <c r="M16" s="165">
        <f t="shared" si="5"/>
        <v>0</v>
      </c>
      <c r="N16" s="171"/>
      <c r="O16" s="165">
        <f t="shared" si="6"/>
        <v>0</v>
      </c>
      <c r="P16" s="163">
        <f t="shared" si="7"/>
        <v>0</v>
      </c>
      <c r="Q16" s="165">
        <f t="shared" si="8"/>
        <v>0</v>
      </c>
      <c r="R16" s="167">
        <f t="shared" si="9"/>
        <v>0</v>
      </c>
      <c r="S16" s="172"/>
      <c r="T16" s="172"/>
      <c r="U16" s="172"/>
      <c r="V16" s="172"/>
      <c r="W16" s="173"/>
      <c r="X16" s="171"/>
      <c r="Y16" s="162" t="e">
        <f t="shared" si="10"/>
        <v>#DIV/0!</v>
      </c>
      <c r="Z16" s="166"/>
      <c r="AA16" s="162" t="e">
        <f t="shared" si="11"/>
        <v>#DIV/0!</v>
      </c>
      <c r="AB16" s="171"/>
      <c r="AC16" s="503">
        <v>2.9</v>
      </c>
      <c r="AD16" s="503">
        <v>4</v>
      </c>
      <c r="AE16" s="176"/>
      <c r="AF16" s="501">
        <f t="shared" si="0"/>
        <v>-2.9</v>
      </c>
      <c r="AG16" s="177">
        <f t="shared" si="1"/>
        <v>2.9</v>
      </c>
      <c r="AH16" s="176"/>
      <c r="AI16" s="162" t="e">
        <f t="shared" si="12"/>
        <v>#DIV/0!</v>
      </c>
      <c r="AJ16" s="162" t="e">
        <f t="shared" si="13"/>
        <v>#DIV/0!</v>
      </c>
      <c r="AK16" s="162">
        <f t="shared" si="14"/>
        <v>0</v>
      </c>
      <c r="AL16" s="506" t="s">
        <v>253</v>
      </c>
      <c r="AM16" s="162" t="s">
        <v>269</v>
      </c>
      <c r="AN16" s="162" t="s">
        <v>275</v>
      </c>
    </row>
    <row r="17" spans="1:40">
      <c r="A17" s="505">
        <v>3</v>
      </c>
      <c r="B17" s="170" t="s">
        <v>263</v>
      </c>
      <c r="C17" s="174" t="s">
        <v>109</v>
      </c>
      <c r="D17" s="174" t="s">
        <v>154</v>
      </c>
      <c r="E17" s="164" t="s">
        <v>158</v>
      </c>
      <c r="F17" s="171"/>
      <c r="G17" s="171"/>
      <c r="H17" s="165">
        <f t="shared" si="2"/>
        <v>0</v>
      </c>
      <c r="I17" s="171"/>
      <c r="J17" s="165">
        <f t="shared" si="3"/>
        <v>0</v>
      </c>
      <c r="K17" s="171"/>
      <c r="L17" s="165">
        <f t="shared" si="4"/>
        <v>0</v>
      </c>
      <c r="M17" s="165">
        <f t="shared" si="5"/>
        <v>0</v>
      </c>
      <c r="N17" s="171"/>
      <c r="O17" s="165">
        <f t="shared" si="6"/>
        <v>0</v>
      </c>
      <c r="P17" s="163">
        <f t="shared" si="7"/>
        <v>0</v>
      </c>
      <c r="Q17" s="165">
        <f t="shared" si="8"/>
        <v>0</v>
      </c>
      <c r="R17" s="167">
        <f t="shared" si="9"/>
        <v>0</v>
      </c>
      <c r="S17" s="172"/>
      <c r="T17" s="172"/>
      <c r="U17" s="172"/>
      <c r="V17" s="172"/>
      <c r="W17" s="173"/>
      <c r="X17" s="171"/>
      <c r="Y17" s="162" t="e">
        <f t="shared" si="10"/>
        <v>#DIV/0!</v>
      </c>
      <c r="Z17" s="166"/>
      <c r="AA17" s="162" t="e">
        <f t="shared" si="11"/>
        <v>#DIV/0!</v>
      </c>
      <c r="AB17" s="171"/>
      <c r="AC17" s="502">
        <v>6.6</v>
      </c>
      <c r="AD17" s="502">
        <v>17</v>
      </c>
      <c r="AE17" s="176"/>
      <c r="AF17" s="177">
        <f t="shared" si="0"/>
        <v>-6.6</v>
      </c>
      <c r="AG17" s="177">
        <f t="shared" si="1"/>
        <v>6.6</v>
      </c>
      <c r="AH17" s="176"/>
      <c r="AI17" s="162" t="e">
        <f t="shared" si="12"/>
        <v>#DIV/0!</v>
      </c>
      <c r="AJ17" s="162" t="e">
        <f t="shared" si="13"/>
        <v>#DIV/0!</v>
      </c>
      <c r="AK17" s="162">
        <f t="shared" si="14"/>
        <v>0</v>
      </c>
      <c r="AL17" s="506" t="s">
        <v>254</v>
      </c>
      <c r="AM17" s="162"/>
      <c r="AN17" s="162" t="s">
        <v>274</v>
      </c>
    </row>
    <row r="18" spans="1:40">
      <c r="A18" s="505">
        <v>3</v>
      </c>
      <c r="B18" s="170" t="s">
        <v>263</v>
      </c>
      <c r="C18" s="174" t="s">
        <v>109</v>
      </c>
      <c r="D18" s="174" t="s">
        <v>154</v>
      </c>
      <c r="E18" s="164" t="s">
        <v>159</v>
      </c>
      <c r="F18" s="171"/>
      <c r="G18" s="171"/>
      <c r="H18" s="165">
        <f t="shared" si="2"/>
        <v>0</v>
      </c>
      <c r="I18" s="171"/>
      <c r="J18" s="165">
        <f t="shared" si="3"/>
        <v>0</v>
      </c>
      <c r="K18" s="171"/>
      <c r="L18" s="165">
        <f t="shared" si="4"/>
        <v>0</v>
      </c>
      <c r="M18" s="165">
        <f t="shared" si="5"/>
        <v>0</v>
      </c>
      <c r="N18" s="171"/>
      <c r="O18" s="165">
        <f t="shared" si="6"/>
        <v>0</v>
      </c>
      <c r="P18" s="163">
        <f t="shared" si="7"/>
        <v>0</v>
      </c>
      <c r="Q18" s="165">
        <f t="shared" si="8"/>
        <v>0</v>
      </c>
      <c r="R18" s="167">
        <f t="shared" si="9"/>
        <v>0</v>
      </c>
      <c r="S18" s="172"/>
      <c r="T18" s="172"/>
      <c r="U18" s="172"/>
      <c r="V18" s="172"/>
      <c r="W18" s="173"/>
      <c r="X18" s="171"/>
      <c r="Y18" s="162" t="e">
        <f t="shared" si="10"/>
        <v>#DIV/0!</v>
      </c>
      <c r="Z18" s="166"/>
      <c r="AA18" s="162" t="e">
        <f t="shared" si="11"/>
        <v>#DIV/0!</v>
      </c>
      <c r="AB18" s="171"/>
      <c r="AC18" s="502">
        <v>6.6</v>
      </c>
      <c r="AD18" s="502">
        <v>17</v>
      </c>
      <c r="AE18" s="176"/>
      <c r="AF18" s="177">
        <f t="shared" si="0"/>
        <v>-6.6</v>
      </c>
      <c r="AG18" s="177">
        <f t="shared" si="1"/>
        <v>6.6</v>
      </c>
      <c r="AH18" s="176"/>
      <c r="AI18" s="162" t="e">
        <f t="shared" si="12"/>
        <v>#DIV/0!</v>
      </c>
      <c r="AJ18" s="162" t="e">
        <f t="shared" si="13"/>
        <v>#DIV/0!</v>
      </c>
      <c r="AK18" s="162">
        <f t="shared" si="14"/>
        <v>0</v>
      </c>
      <c r="AL18" s="506" t="s">
        <v>254</v>
      </c>
      <c r="AM18" s="162"/>
      <c r="AN18" s="162" t="s">
        <v>274</v>
      </c>
    </row>
    <row r="19" spans="1:40">
      <c r="A19" s="505">
        <v>2</v>
      </c>
      <c r="B19" s="170" t="s">
        <v>265</v>
      </c>
      <c r="C19" s="174" t="s">
        <v>109</v>
      </c>
      <c r="D19" s="174" t="s">
        <v>155</v>
      </c>
      <c r="E19" s="164" t="s">
        <v>158</v>
      </c>
      <c r="F19" s="171"/>
      <c r="G19" s="171"/>
      <c r="H19" s="165">
        <f t="shared" si="2"/>
        <v>0</v>
      </c>
      <c r="I19" s="171"/>
      <c r="J19" s="165">
        <f t="shared" si="3"/>
        <v>0</v>
      </c>
      <c r="K19" s="171"/>
      <c r="L19" s="165">
        <f t="shared" si="4"/>
        <v>0</v>
      </c>
      <c r="M19" s="165">
        <f t="shared" si="5"/>
        <v>0</v>
      </c>
      <c r="N19" s="171"/>
      <c r="O19" s="165">
        <f t="shared" si="6"/>
        <v>0</v>
      </c>
      <c r="P19" s="163">
        <f t="shared" si="7"/>
        <v>0</v>
      </c>
      <c r="Q19" s="165">
        <f t="shared" si="8"/>
        <v>0</v>
      </c>
      <c r="R19" s="167">
        <f t="shared" si="9"/>
        <v>0</v>
      </c>
      <c r="S19" s="172"/>
      <c r="T19" s="172"/>
      <c r="U19" s="172"/>
      <c r="V19" s="172"/>
      <c r="W19" s="173"/>
      <c r="X19" s="171"/>
      <c r="Y19" s="162" t="e">
        <f t="shared" si="10"/>
        <v>#DIV/0!</v>
      </c>
      <c r="Z19" s="166"/>
      <c r="AA19" s="162" t="e">
        <f t="shared" si="11"/>
        <v>#DIV/0!</v>
      </c>
      <c r="AB19" s="171"/>
      <c r="AC19" s="502">
        <v>14</v>
      </c>
      <c r="AD19" s="502">
        <v>15</v>
      </c>
      <c r="AE19" s="176"/>
      <c r="AF19" s="177">
        <f t="shared" si="0"/>
        <v>-14</v>
      </c>
      <c r="AG19" s="177">
        <f t="shared" si="1"/>
        <v>14</v>
      </c>
      <c r="AH19" s="176"/>
      <c r="AI19" s="162" t="e">
        <f t="shared" si="12"/>
        <v>#DIV/0!</v>
      </c>
      <c r="AJ19" s="162" t="e">
        <f t="shared" si="13"/>
        <v>#DIV/0!</v>
      </c>
      <c r="AK19" s="162">
        <f t="shared" si="14"/>
        <v>0</v>
      </c>
      <c r="AL19" s="506" t="s">
        <v>261</v>
      </c>
      <c r="AM19" s="162"/>
      <c r="AN19" s="162" t="s">
        <v>287</v>
      </c>
    </row>
    <row r="20" spans="1:40">
      <c r="A20" s="505">
        <v>2</v>
      </c>
      <c r="B20" s="170" t="s">
        <v>265</v>
      </c>
      <c r="C20" s="174" t="s">
        <v>109</v>
      </c>
      <c r="D20" s="174" t="s">
        <v>155</v>
      </c>
      <c r="E20" s="164" t="s">
        <v>159</v>
      </c>
      <c r="F20" s="171"/>
      <c r="G20" s="171"/>
      <c r="H20" s="165">
        <f t="shared" si="2"/>
        <v>0</v>
      </c>
      <c r="I20" s="171"/>
      <c r="J20" s="165">
        <f t="shared" si="3"/>
        <v>0</v>
      </c>
      <c r="K20" s="171"/>
      <c r="L20" s="165">
        <f t="shared" si="4"/>
        <v>0</v>
      </c>
      <c r="M20" s="165">
        <f t="shared" si="5"/>
        <v>0</v>
      </c>
      <c r="N20" s="171"/>
      <c r="O20" s="165">
        <f t="shared" si="6"/>
        <v>0</v>
      </c>
      <c r="P20" s="163">
        <f t="shared" si="7"/>
        <v>0</v>
      </c>
      <c r="Q20" s="165">
        <f t="shared" si="8"/>
        <v>0</v>
      </c>
      <c r="R20" s="167">
        <f t="shared" si="9"/>
        <v>0</v>
      </c>
      <c r="S20" s="172"/>
      <c r="T20" s="172"/>
      <c r="U20" s="172"/>
      <c r="V20" s="172"/>
      <c r="W20" s="173"/>
      <c r="X20" s="171"/>
      <c r="Y20" s="162" t="e">
        <f t="shared" si="10"/>
        <v>#DIV/0!</v>
      </c>
      <c r="Z20" s="166"/>
      <c r="AA20" s="162" t="e">
        <f t="shared" si="11"/>
        <v>#DIV/0!</v>
      </c>
      <c r="AB20" s="171"/>
      <c r="AC20" s="502">
        <v>14</v>
      </c>
      <c r="AD20" s="502">
        <v>15</v>
      </c>
      <c r="AE20" s="176"/>
      <c r="AF20" s="177">
        <f t="shared" si="0"/>
        <v>-14</v>
      </c>
      <c r="AG20" s="177">
        <f t="shared" si="1"/>
        <v>14</v>
      </c>
      <c r="AH20" s="176"/>
      <c r="AI20" s="162" t="e">
        <f t="shared" si="12"/>
        <v>#DIV/0!</v>
      </c>
      <c r="AJ20" s="162" t="e">
        <f t="shared" si="13"/>
        <v>#DIV/0!</v>
      </c>
      <c r="AK20" s="162">
        <f t="shared" si="14"/>
        <v>0</v>
      </c>
      <c r="AL20" s="506" t="s">
        <v>261</v>
      </c>
      <c r="AM20" s="162"/>
      <c r="AN20" s="162" t="s">
        <v>287</v>
      </c>
    </row>
    <row r="21" spans="1:40">
      <c r="A21" s="505">
        <v>2</v>
      </c>
      <c r="B21" s="170" t="s">
        <v>264</v>
      </c>
      <c r="C21" s="174" t="s">
        <v>109</v>
      </c>
      <c r="D21" s="174" t="s">
        <v>157</v>
      </c>
      <c r="E21" s="164" t="s">
        <v>158</v>
      </c>
      <c r="F21" s="171"/>
      <c r="G21" s="171"/>
      <c r="H21" s="165">
        <f t="shared" si="2"/>
        <v>0</v>
      </c>
      <c r="I21" s="171"/>
      <c r="J21" s="165">
        <f t="shared" si="3"/>
        <v>0</v>
      </c>
      <c r="K21" s="171"/>
      <c r="L21" s="165">
        <f t="shared" si="4"/>
        <v>0</v>
      </c>
      <c r="M21" s="165">
        <f t="shared" si="5"/>
        <v>0</v>
      </c>
      <c r="N21" s="171"/>
      <c r="O21" s="165">
        <f t="shared" si="6"/>
        <v>0</v>
      </c>
      <c r="P21" s="163">
        <f t="shared" si="7"/>
        <v>0</v>
      </c>
      <c r="Q21" s="165">
        <f t="shared" si="8"/>
        <v>0</v>
      </c>
      <c r="R21" s="167">
        <f t="shared" si="9"/>
        <v>0</v>
      </c>
      <c r="S21" s="172"/>
      <c r="T21" s="172"/>
      <c r="U21" s="172"/>
      <c r="V21" s="172"/>
      <c r="W21" s="173"/>
      <c r="X21" s="171"/>
      <c r="Y21" s="162" t="e">
        <f t="shared" si="10"/>
        <v>#DIV/0!</v>
      </c>
      <c r="Z21" s="166"/>
      <c r="AA21" s="162" t="e">
        <f t="shared" si="11"/>
        <v>#DIV/0!</v>
      </c>
      <c r="AB21" s="171"/>
      <c r="AC21" s="502">
        <v>34.4</v>
      </c>
      <c r="AD21" s="502">
        <v>19</v>
      </c>
      <c r="AE21" s="176"/>
      <c r="AF21" s="177">
        <f t="shared" si="0"/>
        <v>-34.4</v>
      </c>
      <c r="AG21" s="177">
        <f t="shared" si="1"/>
        <v>34.4</v>
      </c>
      <c r="AH21" s="176"/>
      <c r="AI21" s="162" t="e">
        <f t="shared" si="12"/>
        <v>#DIV/0!</v>
      </c>
      <c r="AJ21" s="162" t="e">
        <f t="shared" si="13"/>
        <v>#DIV/0!</v>
      </c>
      <c r="AK21" s="162">
        <f t="shared" si="14"/>
        <v>0</v>
      </c>
      <c r="AL21" s="506" t="s">
        <v>255</v>
      </c>
      <c r="AM21" s="162" t="s">
        <v>276</v>
      </c>
      <c r="AN21" s="162" t="s">
        <v>275</v>
      </c>
    </row>
    <row r="22" spans="1:40">
      <c r="A22" s="505">
        <v>2</v>
      </c>
      <c r="B22" s="170" t="s">
        <v>264</v>
      </c>
      <c r="C22" s="174" t="s">
        <v>109</v>
      </c>
      <c r="D22" s="174" t="s">
        <v>157</v>
      </c>
      <c r="E22" s="164" t="s">
        <v>159</v>
      </c>
      <c r="F22" s="171"/>
      <c r="G22" s="171"/>
      <c r="H22" s="165">
        <f t="shared" si="2"/>
        <v>0</v>
      </c>
      <c r="I22" s="171"/>
      <c r="J22" s="165">
        <f t="shared" si="3"/>
        <v>0</v>
      </c>
      <c r="K22" s="171"/>
      <c r="L22" s="165">
        <f t="shared" si="4"/>
        <v>0</v>
      </c>
      <c r="M22" s="165">
        <f t="shared" si="5"/>
        <v>0</v>
      </c>
      <c r="N22" s="171"/>
      <c r="O22" s="165">
        <f t="shared" si="6"/>
        <v>0</v>
      </c>
      <c r="P22" s="163">
        <f t="shared" si="7"/>
        <v>0</v>
      </c>
      <c r="Q22" s="165">
        <f t="shared" si="8"/>
        <v>0</v>
      </c>
      <c r="R22" s="167">
        <f t="shared" si="9"/>
        <v>0</v>
      </c>
      <c r="S22" s="172"/>
      <c r="T22" s="172"/>
      <c r="U22" s="172"/>
      <c r="V22" s="172"/>
      <c r="W22" s="173"/>
      <c r="X22" s="171"/>
      <c r="Y22" s="162" t="e">
        <f t="shared" si="10"/>
        <v>#DIV/0!</v>
      </c>
      <c r="Z22" s="166"/>
      <c r="AA22" s="162" t="e">
        <f t="shared" si="11"/>
        <v>#DIV/0!</v>
      </c>
      <c r="AB22" s="171"/>
      <c r="AC22" s="502">
        <v>34.4</v>
      </c>
      <c r="AD22" s="502">
        <v>19</v>
      </c>
      <c r="AE22" s="176"/>
      <c r="AF22" s="177">
        <f t="shared" si="0"/>
        <v>-34.4</v>
      </c>
      <c r="AG22" s="177">
        <f t="shared" si="1"/>
        <v>34.4</v>
      </c>
      <c r="AH22" s="176"/>
      <c r="AI22" s="162" t="e">
        <f t="shared" si="12"/>
        <v>#DIV/0!</v>
      </c>
      <c r="AJ22" s="162" t="e">
        <f t="shared" si="13"/>
        <v>#DIV/0!</v>
      </c>
      <c r="AK22" s="162">
        <f t="shared" si="14"/>
        <v>0</v>
      </c>
      <c r="AL22" s="506" t="s">
        <v>255</v>
      </c>
      <c r="AM22" s="162"/>
      <c r="AN22" s="162" t="s">
        <v>275</v>
      </c>
    </row>
    <row r="23" spans="1:40">
      <c r="A23" s="505"/>
      <c r="B23" s="170" t="s">
        <v>126</v>
      </c>
      <c r="C23" s="174" t="s">
        <v>109</v>
      </c>
      <c r="D23" s="174" t="s">
        <v>174</v>
      </c>
      <c r="E23" s="164" t="s">
        <v>158</v>
      </c>
      <c r="F23" s="171"/>
      <c r="G23" s="171"/>
      <c r="H23" s="165">
        <f t="shared" si="2"/>
        <v>0</v>
      </c>
      <c r="I23" s="171"/>
      <c r="J23" s="165">
        <f t="shared" si="3"/>
        <v>0</v>
      </c>
      <c r="K23" s="171"/>
      <c r="L23" s="165">
        <f t="shared" si="4"/>
        <v>0</v>
      </c>
      <c r="M23" s="165">
        <f t="shared" si="5"/>
        <v>0</v>
      </c>
      <c r="N23" s="171"/>
      <c r="O23" s="165">
        <f t="shared" si="6"/>
        <v>0</v>
      </c>
      <c r="P23" s="163">
        <f t="shared" si="7"/>
        <v>0</v>
      </c>
      <c r="Q23" s="165">
        <f t="shared" si="8"/>
        <v>0</v>
      </c>
      <c r="R23" s="167">
        <f t="shared" si="9"/>
        <v>0</v>
      </c>
      <c r="S23" s="172"/>
      <c r="T23" s="172"/>
      <c r="U23" s="172"/>
      <c r="V23" s="172"/>
      <c r="W23" s="173"/>
      <c r="X23" s="171"/>
      <c r="Y23" s="162" t="e">
        <f t="shared" si="10"/>
        <v>#DIV/0!</v>
      </c>
      <c r="Z23" s="166"/>
      <c r="AA23" s="162" t="e">
        <f t="shared" si="11"/>
        <v>#DIV/0!</v>
      </c>
      <c r="AB23" s="171"/>
      <c r="AC23" s="502">
        <v>17.5</v>
      </c>
      <c r="AD23" s="502">
        <v>27</v>
      </c>
      <c r="AE23" s="176"/>
      <c r="AF23" s="177">
        <f t="shared" si="0"/>
        <v>-17.5</v>
      </c>
      <c r="AG23" s="177">
        <f t="shared" si="1"/>
        <v>17.5</v>
      </c>
      <c r="AH23" s="176"/>
      <c r="AI23" s="162" t="e">
        <f t="shared" si="12"/>
        <v>#DIV/0!</v>
      </c>
      <c r="AJ23" s="162" t="e">
        <f t="shared" si="13"/>
        <v>#DIV/0!</v>
      </c>
      <c r="AK23" s="162">
        <f t="shared" si="14"/>
        <v>0</v>
      </c>
      <c r="AL23" s="506" t="s">
        <v>248</v>
      </c>
      <c r="AM23" s="162"/>
      <c r="AN23" s="162" t="s">
        <v>128</v>
      </c>
    </row>
    <row r="24" spans="1:40">
      <c r="A24" s="505"/>
      <c r="B24" s="170" t="s">
        <v>126</v>
      </c>
      <c r="C24" s="174" t="s">
        <v>109</v>
      </c>
      <c r="D24" s="174" t="s">
        <v>174</v>
      </c>
      <c r="E24" s="164" t="s">
        <v>159</v>
      </c>
      <c r="F24" s="171"/>
      <c r="G24" s="171"/>
      <c r="H24" s="165">
        <f t="shared" si="2"/>
        <v>0</v>
      </c>
      <c r="I24" s="171"/>
      <c r="J24" s="165">
        <f t="shared" si="3"/>
        <v>0</v>
      </c>
      <c r="K24" s="171"/>
      <c r="L24" s="165">
        <f t="shared" si="4"/>
        <v>0</v>
      </c>
      <c r="M24" s="165">
        <f t="shared" si="5"/>
        <v>0</v>
      </c>
      <c r="N24" s="171"/>
      <c r="O24" s="165">
        <f t="shared" si="6"/>
        <v>0</v>
      </c>
      <c r="P24" s="163">
        <f t="shared" si="7"/>
        <v>0</v>
      </c>
      <c r="Q24" s="165">
        <f t="shared" si="8"/>
        <v>0</v>
      </c>
      <c r="R24" s="167">
        <f t="shared" si="9"/>
        <v>0</v>
      </c>
      <c r="S24" s="172"/>
      <c r="T24" s="172"/>
      <c r="U24" s="172"/>
      <c r="V24" s="172"/>
      <c r="W24" s="173"/>
      <c r="X24" s="171"/>
      <c r="Y24" s="162" t="e">
        <f t="shared" si="10"/>
        <v>#DIV/0!</v>
      </c>
      <c r="Z24" s="166"/>
      <c r="AA24" s="162" t="e">
        <f t="shared" si="11"/>
        <v>#DIV/0!</v>
      </c>
      <c r="AB24" s="171"/>
      <c r="AC24" s="502">
        <v>17.5</v>
      </c>
      <c r="AD24" s="502">
        <v>27</v>
      </c>
      <c r="AE24" s="176"/>
      <c r="AF24" s="177">
        <f t="shared" si="0"/>
        <v>-17.5</v>
      </c>
      <c r="AG24" s="177">
        <f t="shared" si="1"/>
        <v>17.5</v>
      </c>
      <c r="AH24" s="176"/>
      <c r="AI24" s="162" t="e">
        <f t="shared" si="12"/>
        <v>#DIV/0!</v>
      </c>
      <c r="AJ24" s="162" t="e">
        <f t="shared" si="13"/>
        <v>#DIV/0!</v>
      </c>
      <c r="AK24" s="162">
        <f t="shared" si="14"/>
        <v>0</v>
      </c>
      <c r="AL24" s="506" t="s">
        <v>248</v>
      </c>
      <c r="AM24" s="162"/>
      <c r="AN24" s="162" t="s">
        <v>128</v>
      </c>
    </row>
    <row r="25" spans="1:40">
      <c r="A25" s="505">
        <v>2</v>
      </c>
      <c r="B25" s="170" t="s">
        <v>263</v>
      </c>
      <c r="C25" s="174" t="s">
        <v>109</v>
      </c>
      <c r="D25" s="174" t="s">
        <v>175</v>
      </c>
      <c r="E25" s="164" t="s">
        <v>158</v>
      </c>
      <c r="F25" s="171"/>
      <c r="G25" s="171"/>
      <c r="H25" s="165">
        <f t="shared" si="2"/>
        <v>0</v>
      </c>
      <c r="I25" s="171"/>
      <c r="J25" s="165">
        <f t="shared" si="3"/>
        <v>0</v>
      </c>
      <c r="K25" s="171"/>
      <c r="L25" s="165">
        <f t="shared" si="4"/>
        <v>0</v>
      </c>
      <c r="M25" s="165">
        <f t="shared" si="5"/>
        <v>0</v>
      </c>
      <c r="N25" s="171"/>
      <c r="O25" s="165">
        <f t="shared" si="6"/>
        <v>0</v>
      </c>
      <c r="P25" s="163">
        <f t="shared" si="7"/>
        <v>0</v>
      </c>
      <c r="Q25" s="165">
        <f t="shared" si="8"/>
        <v>0</v>
      </c>
      <c r="R25" s="167">
        <f t="shared" si="9"/>
        <v>0</v>
      </c>
      <c r="S25" s="172"/>
      <c r="T25" s="172"/>
      <c r="U25" s="172"/>
      <c r="V25" s="172"/>
      <c r="W25" s="173"/>
      <c r="X25" s="171"/>
      <c r="Y25" s="162" t="e">
        <f t="shared" si="10"/>
        <v>#DIV/0!</v>
      </c>
      <c r="Z25" s="166"/>
      <c r="AA25" s="162" t="e">
        <f t="shared" si="11"/>
        <v>#DIV/0!</v>
      </c>
      <c r="AB25" s="171"/>
      <c r="AC25" s="502">
        <v>6.6</v>
      </c>
      <c r="AD25" s="502">
        <v>17</v>
      </c>
      <c r="AE25" s="176"/>
      <c r="AF25" s="177">
        <f t="shared" si="0"/>
        <v>-6.6</v>
      </c>
      <c r="AG25" s="177">
        <f t="shared" si="1"/>
        <v>6.6</v>
      </c>
      <c r="AH25" s="176"/>
      <c r="AI25" s="162" t="e">
        <f>AA25</f>
        <v>#DIV/0!</v>
      </c>
      <c r="AJ25" s="162" t="e">
        <f>Y25</f>
        <v>#DIV/0!</v>
      </c>
      <c r="AK25" s="162">
        <f>P25</f>
        <v>0</v>
      </c>
      <c r="AL25" s="506" t="s">
        <v>249</v>
      </c>
      <c r="AM25" s="162"/>
      <c r="AN25" s="162" t="s">
        <v>274</v>
      </c>
    </row>
    <row r="26" spans="1:40">
      <c r="A26" s="505">
        <v>2</v>
      </c>
      <c r="B26" s="170" t="s">
        <v>263</v>
      </c>
      <c r="C26" s="174" t="s">
        <v>109</v>
      </c>
      <c r="D26" s="174" t="s">
        <v>175</v>
      </c>
      <c r="E26" s="164" t="s">
        <v>159</v>
      </c>
      <c r="F26" s="171"/>
      <c r="G26" s="171"/>
      <c r="H26" s="165">
        <f t="shared" si="2"/>
        <v>0</v>
      </c>
      <c r="I26" s="171"/>
      <c r="J26" s="165">
        <f t="shared" si="3"/>
        <v>0</v>
      </c>
      <c r="K26" s="171"/>
      <c r="L26" s="165">
        <f t="shared" si="4"/>
        <v>0</v>
      </c>
      <c r="M26" s="165">
        <f t="shared" si="5"/>
        <v>0</v>
      </c>
      <c r="N26" s="171"/>
      <c r="O26" s="165">
        <f t="shared" si="6"/>
        <v>0</v>
      </c>
      <c r="P26" s="163">
        <f t="shared" si="7"/>
        <v>0</v>
      </c>
      <c r="Q26" s="165">
        <f t="shared" si="8"/>
        <v>0</v>
      </c>
      <c r="R26" s="167">
        <f t="shared" si="9"/>
        <v>0</v>
      </c>
      <c r="S26" s="172"/>
      <c r="T26" s="172"/>
      <c r="U26" s="172"/>
      <c r="V26" s="172"/>
      <c r="W26" s="173"/>
      <c r="X26" s="171"/>
      <c r="Y26" s="162" t="e">
        <f t="shared" si="10"/>
        <v>#DIV/0!</v>
      </c>
      <c r="Z26" s="166"/>
      <c r="AA26" s="162" t="e">
        <f t="shared" si="11"/>
        <v>#DIV/0!</v>
      </c>
      <c r="AB26" s="171"/>
      <c r="AC26" s="502">
        <v>6.6</v>
      </c>
      <c r="AD26" s="502">
        <v>17</v>
      </c>
      <c r="AE26" s="176"/>
      <c r="AF26" s="177">
        <f t="shared" si="0"/>
        <v>-6.6</v>
      </c>
      <c r="AG26" s="177">
        <f t="shared" si="1"/>
        <v>6.6</v>
      </c>
      <c r="AH26" s="176"/>
      <c r="AI26" s="162" t="e">
        <f>AA26</f>
        <v>#DIV/0!</v>
      </c>
      <c r="AJ26" s="162" t="e">
        <f>Y26</f>
        <v>#DIV/0!</v>
      </c>
      <c r="AK26" s="162">
        <f>P26</f>
        <v>0</v>
      </c>
      <c r="AL26" s="506" t="s">
        <v>249</v>
      </c>
      <c r="AM26" s="162"/>
      <c r="AN26" s="162" t="s">
        <v>274</v>
      </c>
    </row>
    <row r="27" spans="1:40">
      <c r="A27" s="505">
        <v>1</v>
      </c>
      <c r="B27" s="170" t="s">
        <v>262</v>
      </c>
      <c r="C27" s="174" t="s">
        <v>109</v>
      </c>
      <c r="D27" s="174" t="s">
        <v>244</v>
      </c>
      <c r="E27" s="164" t="s">
        <v>158</v>
      </c>
      <c r="F27" s="171"/>
      <c r="G27" s="171"/>
      <c r="H27" s="165"/>
      <c r="I27" s="171"/>
      <c r="J27" s="165"/>
      <c r="K27" s="171"/>
      <c r="L27" s="165"/>
      <c r="M27" s="165"/>
      <c r="N27" s="171"/>
      <c r="O27" s="165"/>
      <c r="P27" s="163"/>
      <c r="Q27" s="165"/>
      <c r="R27" s="167"/>
      <c r="S27" s="172"/>
      <c r="T27" s="172"/>
      <c r="U27" s="172"/>
      <c r="V27" s="172"/>
      <c r="W27" s="173"/>
      <c r="X27" s="171"/>
      <c r="Y27" s="162"/>
      <c r="Z27" s="166"/>
      <c r="AA27" s="162"/>
      <c r="AB27" s="171"/>
      <c r="AC27" s="178"/>
      <c r="AD27" s="502">
        <v>32</v>
      </c>
      <c r="AE27" s="176"/>
      <c r="AF27" s="177"/>
      <c r="AG27" s="177"/>
      <c r="AH27" s="176"/>
      <c r="AI27" s="162"/>
      <c r="AJ27" s="162"/>
      <c r="AK27" s="162"/>
      <c r="AL27" s="506" t="s">
        <v>257</v>
      </c>
      <c r="AM27" s="162"/>
      <c r="AN27" s="162" t="s">
        <v>273</v>
      </c>
    </row>
    <row r="28" spans="1:40">
      <c r="A28" s="505">
        <v>1</v>
      </c>
      <c r="B28" s="170" t="s">
        <v>262</v>
      </c>
      <c r="C28" s="174" t="s">
        <v>109</v>
      </c>
      <c r="D28" s="174" t="s">
        <v>244</v>
      </c>
      <c r="E28" s="164" t="s">
        <v>159</v>
      </c>
      <c r="F28" s="171"/>
      <c r="G28" s="171"/>
      <c r="H28" s="165"/>
      <c r="I28" s="171"/>
      <c r="J28" s="165"/>
      <c r="K28" s="171"/>
      <c r="L28" s="165"/>
      <c r="M28" s="165"/>
      <c r="N28" s="171"/>
      <c r="O28" s="165"/>
      <c r="P28" s="163"/>
      <c r="Q28" s="165"/>
      <c r="R28" s="167"/>
      <c r="S28" s="172"/>
      <c r="T28" s="172"/>
      <c r="U28" s="172"/>
      <c r="V28" s="172"/>
      <c r="W28" s="173"/>
      <c r="X28" s="171"/>
      <c r="Y28" s="162"/>
      <c r="Z28" s="166"/>
      <c r="AA28" s="162"/>
      <c r="AB28" s="171"/>
      <c r="AC28" s="178"/>
      <c r="AD28" s="502">
        <v>32</v>
      </c>
      <c r="AE28" s="176"/>
      <c r="AF28" s="177"/>
      <c r="AG28" s="177"/>
      <c r="AH28" s="176"/>
      <c r="AI28" s="162"/>
      <c r="AJ28" s="162"/>
      <c r="AK28" s="162"/>
      <c r="AL28" s="506" t="s">
        <v>257</v>
      </c>
      <c r="AM28" s="162"/>
      <c r="AN28" s="162" t="s">
        <v>273</v>
      </c>
    </row>
    <row r="29" spans="1:40">
      <c r="A29" s="505">
        <v>4</v>
      </c>
      <c r="B29" s="170" t="s">
        <v>263</v>
      </c>
      <c r="C29" s="174" t="s">
        <v>109</v>
      </c>
      <c r="D29" s="174" t="s">
        <v>259</v>
      </c>
      <c r="E29" s="164" t="s">
        <v>158</v>
      </c>
      <c r="F29" s="171"/>
      <c r="G29" s="171"/>
      <c r="H29" s="165"/>
      <c r="I29" s="171"/>
      <c r="J29" s="165"/>
      <c r="K29" s="171"/>
      <c r="L29" s="165"/>
      <c r="M29" s="165"/>
      <c r="N29" s="171"/>
      <c r="O29" s="165"/>
      <c r="P29" s="163"/>
      <c r="Q29" s="165"/>
      <c r="R29" s="167"/>
      <c r="S29" s="172"/>
      <c r="T29" s="172"/>
      <c r="U29" s="172"/>
      <c r="V29" s="172"/>
      <c r="W29" s="173"/>
      <c r="X29" s="171"/>
      <c r="Y29" s="162"/>
      <c r="Z29" s="166"/>
      <c r="AA29" s="162"/>
      <c r="AB29" s="171"/>
      <c r="AC29" s="178"/>
      <c r="AD29" s="502">
        <v>6</v>
      </c>
      <c r="AE29" s="176"/>
      <c r="AF29" s="177"/>
      <c r="AG29" s="177"/>
      <c r="AH29" s="176"/>
      <c r="AI29" s="162"/>
      <c r="AJ29" s="162"/>
      <c r="AK29" s="162"/>
      <c r="AL29" s="506" t="s">
        <v>260</v>
      </c>
      <c r="AM29" s="162"/>
      <c r="AN29" s="162" t="s">
        <v>274</v>
      </c>
    </row>
    <row r="30" spans="1:40">
      <c r="A30" s="505">
        <v>4</v>
      </c>
      <c r="B30" s="170" t="s">
        <v>263</v>
      </c>
      <c r="C30" s="174" t="s">
        <v>109</v>
      </c>
      <c r="D30" s="174" t="s">
        <v>259</v>
      </c>
      <c r="E30" s="164" t="s">
        <v>159</v>
      </c>
      <c r="F30" s="171"/>
      <c r="G30" s="171"/>
      <c r="H30" s="165"/>
      <c r="I30" s="171"/>
      <c r="J30" s="165"/>
      <c r="K30" s="171"/>
      <c r="L30" s="165"/>
      <c r="M30" s="165"/>
      <c r="N30" s="171"/>
      <c r="O30" s="165"/>
      <c r="P30" s="163"/>
      <c r="Q30" s="165"/>
      <c r="R30" s="167"/>
      <c r="S30" s="172"/>
      <c r="T30" s="172"/>
      <c r="U30" s="172"/>
      <c r="V30" s="172"/>
      <c r="W30" s="173"/>
      <c r="X30" s="171"/>
      <c r="Y30" s="162"/>
      <c r="Z30" s="166"/>
      <c r="AA30" s="162"/>
      <c r="AB30" s="171"/>
      <c r="AC30" s="178"/>
      <c r="AD30" s="502">
        <v>6</v>
      </c>
      <c r="AE30" s="176"/>
      <c r="AF30" s="177"/>
      <c r="AG30" s="177"/>
      <c r="AH30" s="176"/>
      <c r="AI30" s="162"/>
      <c r="AJ30" s="162"/>
      <c r="AK30" s="162"/>
      <c r="AL30" s="506" t="s">
        <v>260</v>
      </c>
      <c r="AM30" s="162"/>
      <c r="AN30" s="162" t="s">
        <v>274</v>
      </c>
    </row>
    <row r="31" spans="1:40">
      <c r="A31" s="169"/>
      <c r="B31" s="170" t="s">
        <v>48</v>
      </c>
      <c r="C31" s="174" t="s">
        <v>111</v>
      </c>
      <c r="D31" s="500" t="s">
        <v>240</v>
      </c>
      <c r="E31" s="164" t="s">
        <v>158</v>
      </c>
      <c r="F31" s="171"/>
      <c r="G31" s="171"/>
      <c r="H31" s="165">
        <f t="shared" si="2"/>
        <v>0</v>
      </c>
      <c r="I31" s="171"/>
      <c r="J31" s="165">
        <f t="shared" si="3"/>
        <v>0</v>
      </c>
      <c r="K31" s="171"/>
      <c r="L31" s="165">
        <f t="shared" si="4"/>
        <v>0</v>
      </c>
      <c r="M31" s="165">
        <f t="shared" si="5"/>
        <v>0</v>
      </c>
      <c r="N31" s="171"/>
      <c r="O31" s="165">
        <f t="shared" si="6"/>
        <v>0</v>
      </c>
      <c r="P31" s="163">
        <f t="shared" si="7"/>
        <v>0</v>
      </c>
      <c r="Q31" s="165">
        <f t="shared" si="8"/>
        <v>0</v>
      </c>
      <c r="R31" s="167">
        <f t="shared" si="9"/>
        <v>0</v>
      </c>
      <c r="S31" s="172"/>
      <c r="T31" s="172"/>
      <c r="U31" s="172"/>
      <c r="V31" s="172"/>
      <c r="W31" s="173"/>
      <c r="X31" s="171"/>
      <c r="Y31" s="162" t="e">
        <f t="shared" si="10"/>
        <v>#DIV/0!</v>
      </c>
      <c r="Z31" s="166"/>
      <c r="AA31" s="162" t="e">
        <f t="shared" si="11"/>
        <v>#DIV/0!</v>
      </c>
      <c r="AB31" s="171"/>
      <c r="AC31" s="178">
        <v>12.8</v>
      </c>
      <c r="AD31" s="178"/>
      <c r="AE31" s="176"/>
      <c r="AF31" s="177">
        <f t="shared" ref="AF31:AF40" si="15">Q31-AC31</f>
        <v>-12.8</v>
      </c>
      <c r="AG31" s="177">
        <f t="shared" ref="AG31:AG40" si="16">R31-AF31</f>
        <v>12.8</v>
      </c>
      <c r="AH31" s="176"/>
      <c r="AI31" s="162" t="e">
        <f t="shared" ref="AI31:AI40" si="17">AA31</f>
        <v>#DIV/0!</v>
      </c>
      <c r="AJ31" s="162" t="e">
        <f t="shared" ref="AJ31:AJ40" si="18">Y31</f>
        <v>#DIV/0!</v>
      </c>
      <c r="AK31" s="162">
        <f t="shared" ref="AK31:AK40" si="19">P31</f>
        <v>0</v>
      </c>
      <c r="AL31" s="162"/>
      <c r="AM31" s="162"/>
      <c r="AN31" s="162"/>
    </row>
    <row r="32" spans="1:40">
      <c r="A32" s="169"/>
      <c r="B32" s="170" t="s">
        <v>48</v>
      </c>
      <c r="C32" s="174" t="s">
        <v>111</v>
      </c>
      <c r="D32" s="500" t="s">
        <v>240</v>
      </c>
      <c r="E32" s="164" t="s">
        <v>159</v>
      </c>
      <c r="F32" s="171"/>
      <c r="G32" s="171"/>
      <c r="H32" s="165">
        <f t="shared" si="2"/>
        <v>0</v>
      </c>
      <c r="I32" s="171"/>
      <c r="J32" s="165">
        <f t="shared" si="3"/>
        <v>0</v>
      </c>
      <c r="K32" s="171"/>
      <c r="L32" s="165">
        <f t="shared" si="4"/>
        <v>0</v>
      </c>
      <c r="M32" s="165">
        <f t="shared" si="5"/>
        <v>0</v>
      </c>
      <c r="N32" s="171"/>
      <c r="O32" s="165">
        <f t="shared" si="6"/>
        <v>0</v>
      </c>
      <c r="P32" s="163">
        <f t="shared" si="7"/>
        <v>0</v>
      </c>
      <c r="Q32" s="165">
        <f t="shared" si="8"/>
        <v>0</v>
      </c>
      <c r="R32" s="167">
        <f t="shared" si="9"/>
        <v>0</v>
      </c>
      <c r="S32" s="172"/>
      <c r="T32" s="172"/>
      <c r="U32" s="172"/>
      <c r="V32" s="172"/>
      <c r="W32" s="173"/>
      <c r="X32" s="171"/>
      <c r="Y32" s="162" t="e">
        <f t="shared" si="10"/>
        <v>#DIV/0!</v>
      </c>
      <c r="Z32" s="166"/>
      <c r="AA32" s="162" t="e">
        <f t="shared" si="11"/>
        <v>#DIV/0!</v>
      </c>
      <c r="AB32" s="171"/>
      <c r="AC32" s="178">
        <v>12.8</v>
      </c>
      <c r="AD32" s="178"/>
      <c r="AE32" s="176"/>
      <c r="AF32" s="177">
        <f t="shared" si="15"/>
        <v>-12.8</v>
      </c>
      <c r="AG32" s="177">
        <f t="shared" si="16"/>
        <v>12.8</v>
      </c>
      <c r="AH32" s="176"/>
      <c r="AI32" s="162" t="e">
        <f t="shared" si="17"/>
        <v>#DIV/0!</v>
      </c>
      <c r="AJ32" s="162" t="e">
        <f t="shared" si="18"/>
        <v>#DIV/0!</v>
      </c>
      <c r="AK32" s="162">
        <f t="shared" si="19"/>
        <v>0</v>
      </c>
      <c r="AL32" s="162"/>
      <c r="AM32" s="162"/>
      <c r="AN32" s="162"/>
    </row>
    <row r="33" spans="1:40">
      <c r="A33" s="169"/>
      <c r="B33" s="170" t="s">
        <v>55</v>
      </c>
      <c r="C33" s="174" t="s">
        <v>111</v>
      </c>
      <c r="D33" s="500" t="s">
        <v>176</v>
      </c>
      <c r="E33" s="164" t="s">
        <v>158</v>
      </c>
      <c r="F33" s="171"/>
      <c r="G33" s="171"/>
      <c r="H33" s="165">
        <f t="shared" si="2"/>
        <v>0</v>
      </c>
      <c r="I33" s="171"/>
      <c r="J33" s="165">
        <f t="shared" si="3"/>
        <v>0</v>
      </c>
      <c r="K33" s="171"/>
      <c r="L33" s="165">
        <f t="shared" si="4"/>
        <v>0</v>
      </c>
      <c r="M33" s="165">
        <f t="shared" si="5"/>
        <v>0</v>
      </c>
      <c r="N33" s="171"/>
      <c r="O33" s="165">
        <f t="shared" si="6"/>
        <v>0</v>
      </c>
      <c r="P33" s="163">
        <f t="shared" si="7"/>
        <v>0</v>
      </c>
      <c r="Q33" s="165">
        <f t="shared" si="8"/>
        <v>0</v>
      </c>
      <c r="R33" s="167">
        <f t="shared" si="9"/>
        <v>0</v>
      </c>
      <c r="S33" s="172"/>
      <c r="T33" s="172"/>
      <c r="U33" s="172"/>
      <c r="V33" s="172"/>
      <c r="W33" s="173"/>
      <c r="X33" s="171"/>
      <c r="Y33" s="162" t="e">
        <f t="shared" si="10"/>
        <v>#DIV/0!</v>
      </c>
      <c r="Z33" s="166"/>
      <c r="AA33" s="162" t="e">
        <f t="shared" si="11"/>
        <v>#DIV/0!</v>
      </c>
      <c r="AB33" s="171"/>
      <c r="AC33" s="178">
        <v>13.3</v>
      </c>
      <c r="AD33" s="178"/>
      <c r="AE33" s="176"/>
      <c r="AF33" s="177">
        <f t="shared" si="15"/>
        <v>-13.3</v>
      </c>
      <c r="AG33" s="177">
        <f t="shared" si="16"/>
        <v>13.3</v>
      </c>
      <c r="AH33" s="176"/>
      <c r="AI33" s="162" t="e">
        <f t="shared" si="17"/>
        <v>#DIV/0!</v>
      </c>
      <c r="AJ33" s="162" t="e">
        <f t="shared" si="18"/>
        <v>#DIV/0!</v>
      </c>
      <c r="AK33" s="162">
        <f t="shared" si="19"/>
        <v>0</v>
      </c>
      <c r="AL33" s="162"/>
      <c r="AM33" s="162"/>
      <c r="AN33" s="162"/>
    </row>
    <row r="34" spans="1:40">
      <c r="A34" s="169"/>
      <c r="B34" s="170" t="s">
        <v>55</v>
      </c>
      <c r="C34" s="174" t="s">
        <v>111</v>
      </c>
      <c r="D34" s="500" t="s">
        <v>176</v>
      </c>
      <c r="E34" s="164" t="s">
        <v>159</v>
      </c>
      <c r="F34" s="171"/>
      <c r="G34" s="171"/>
      <c r="H34" s="165">
        <f t="shared" si="2"/>
        <v>0</v>
      </c>
      <c r="I34" s="171"/>
      <c r="J34" s="165">
        <f t="shared" si="3"/>
        <v>0</v>
      </c>
      <c r="K34" s="171"/>
      <c r="L34" s="165">
        <f t="shared" si="4"/>
        <v>0</v>
      </c>
      <c r="M34" s="165">
        <f t="shared" si="5"/>
        <v>0</v>
      </c>
      <c r="N34" s="171"/>
      <c r="O34" s="165">
        <f t="shared" si="6"/>
        <v>0</v>
      </c>
      <c r="P34" s="163">
        <f t="shared" si="7"/>
        <v>0</v>
      </c>
      <c r="Q34" s="165">
        <f t="shared" si="8"/>
        <v>0</v>
      </c>
      <c r="R34" s="167">
        <f t="shared" si="9"/>
        <v>0</v>
      </c>
      <c r="S34" s="172"/>
      <c r="T34" s="172"/>
      <c r="U34" s="172"/>
      <c r="V34" s="172"/>
      <c r="W34" s="173"/>
      <c r="X34" s="171"/>
      <c r="Y34" s="162" t="e">
        <f t="shared" si="10"/>
        <v>#DIV/0!</v>
      </c>
      <c r="Z34" s="166"/>
      <c r="AA34" s="162" t="e">
        <f t="shared" si="11"/>
        <v>#DIV/0!</v>
      </c>
      <c r="AB34" s="171"/>
      <c r="AC34" s="178">
        <v>13.3</v>
      </c>
      <c r="AD34" s="178"/>
      <c r="AE34" s="176"/>
      <c r="AF34" s="177">
        <f t="shared" si="15"/>
        <v>-13.3</v>
      </c>
      <c r="AG34" s="177">
        <f t="shared" si="16"/>
        <v>13.3</v>
      </c>
      <c r="AH34" s="176"/>
      <c r="AI34" s="162" t="e">
        <f t="shared" si="17"/>
        <v>#DIV/0!</v>
      </c>
      <c r="AJ34" s="162" t="e">
        <f t="shared" si="18"/>
        <v>#DIV/0!</v>
      </c>
      <c r="AK34" s="162">
        <f t="shared" si="19"/>
        <v>0</v>
      </c>
      <c r="AL34" s="162"/>
      <c r="AM34" s="162"/>
      <c r="AN34" s="162"/>
    </row>
    <row r="35" spans="1:40">
      <c r="A35" s="169"/>
      <c r="B35" s="170" t="s">
        <v>68</v>
      </c>
      <c r="C35" s="174" t="s">
        <v>111</v>
      </c>
      <c r="D35" s="163" t="s">
        <v>241</v>
      </c>
      <c r="E35" s="164" t="s">
        <v>158</v>
      </c>
      <c r="F35" s="171"/>
      <c r="G35" s="171"/>
      <c r="H35" s="165">
        <f t="shared" si="2"/>
        <v>0</v>
      </c>
      <c r="I35" s="171"/>
      <c r="J35" s="165">
        <f t="shared" si="3"/>
        <v>0</v>
      </c>
      <c r="K35" s="171"/>
      <c r="L35" s="165">
        <f t="shared" si="4"/>
        <v>0</v>
      </c>
      <c r="M35" s="165">
        <f t="shared" si="5"/>
        <v>0</v>
      </c>
      <c r="N35" s="171"/>
      <c r="O35" s="165">
        <f t="shared" si="6"/>
        <v>0</v>
      </c>
      <c r="P35" s="163">
        <f t="shared" si="7"/>
        <v>0</v>
      </c>
      <c r="Q35" s="165">
        <f t="shared" si="8"/>
        <v>0</v>
      </c>
      <c r="R35" s="167">
        <f t="shared" si="9"/>
        <v>0</v>
      </c>
      <c r="S35" s="172"/>
      <c r="T35" s="172"/>
      <c r="U35" s="172"/>
      <c r="V35" s="172"/>
      <c r="W35" s="173"/>
      <c r="X35" s="171"/>
      <c r="Y35" s="162" t="e">
        <f t="shared" si="10"/>
        <v>#DIV/0!</v>
      </c>
      <c r="Z35" s="166"/>
      <c r="AA35" s="162" t="e">
        <f t="shared" si="11"/>
        <v>#DIV/0!</v>
      </c>
      <c r="AB35" s="171"/>
      <c r="AC35" s="178">
        <v>12.6</v>
      </c>
      <c r="AD35" s="178"/>
      <c r="AE35" s="176"/>
      <c r="AF35" s="177">
        <f t="shared" si="15"/>
        <v>-12.6</v>
      </c>
      <c r="AG35" s="177">
        <f t="shared" si="16"/>
        <v>12.6</v>
      </c>
      <c r="AH35" s="176"/>
      <c r="AI35" s="162" t="e">
        <f t="shared" si="17"/>
        <v>#DIV/0!</v>
      </c>
      <c r="AJ35" s="162" t="e">
        <f t="shared" si="18"/>
        <v>#DIV/0!</v>
      </c>
      <c r="AK35" s="162">
        <f t="shared" si="19"/>
        <v>0</v>
      </c>
      <c r="AL35" s="162"/>
      <c r="AM35" s="162"/>
      <c r="AN35" s="162"/>
    </row>
    <row r="36" spans="1:40">
      <c r="A36" s="169"/>
      <c r="B36" s="170" t="s">
        <v>68</v>
      </c>
      <c r="C36" s="174" t="s">
        <v>111</v>
      </c>
      <c r="D36" s="163" t="s">
        <v>241</v>
      </c>
      <c r="E36" s="164" t="s">
        <v>159</v>
      </c>
      <c r="F36" s="171"/>
      <c r="G36" s="171"/>
      <c r="H36" s="165">
        <f t="shared" si="2"/>
        <v>0</v>
      </c>
      <c r="I36" s="171"/>
      <c r="J36" s="165">
        <f t="shared" si="3"/>
        <v>0</v>
      </c>
      <c r="K36" s="171"/>
      <c r="L36" s="165">
        <f t="shared" si="4"/>
        <v>0</v>
      </c>
      <c r="M36" s="165">
        <f t="shared" si="5"/>
        <v>0</v>
      </c>
      <c r="N36" s="171"/>
      <c r="O36" s="165">
        <f t="shared" si="6"/>
        <v>0</v>
      </c>
      <c r="P36" s="163">
        <f t="shared" si="7"/>
        <v>0</v>
      </c>
      <c r="Q36" s="165">
        <f t="shared" si="8"/>
        <v>0</v>
      </c>
      <c r="R36" s="167">
        <f t="shared" si="9"/>
        <v>0</v>
      </c>
      <c r="S36" s="172"/>
      <c r="T36" s="172"/>
      <c r="U36" s="172"/>
      <c r="V36" s="172"/>
      <c r="W36" s="173"/>
      <c r="X36" s="171"/>
      <c r="Y36" s="162" t="e">
        <f t="shared" si="10"/>
        <v>#DIV/0!</v>
      </c>
      <c r="Z36" s="166"/>
      <c r="AA36" s="162" t="e">
        <f t="shared" si="11"/>
        <v>#DIV/0!</v>
      </c>
      <c r="AB36" s="171"/>
      <c r="AC36" s="178">
        <v>12.6</v>
      </c>
      <c r="AD36" s="178"/>
      <c r="AE36" s="176"/>
      <c r="AF36" s="177">
        <f t="shared" si="15"/>
        <v>-12.6</v>
      </c>
      <c r="AG36" s="177">
        <f t="shared" si="16"/>
        <v>12.6</v>
      </c>
      <c r="AH36" s="176"/>
      <c r="AI36" s="162" t="e">
        <f t="shared" si="17"/>
        <v>#DIV/0!</v>
      </c>
      <c r="AJ36" s="162" t="e">
        <f t="shared" si="18"/>
        <v>#DIV/0!</v>
      </c>
      <c r="AK36" s="162">
        <f t="shared" si="19"/>
        <v>0</v>
      </c>
      <c r="AL36" s="162"/>
      <c r="AM36" s="162"/>
      <c r="AN36" s="162"/>
    </row>
    <row r="37" spans="1:40">
      <c r="A37" s="169"/>
      <c r="B37" s="170" t="s">
        <v>60</v>
      </c>
      <c r="C37" s="174" t="s">
        <v>111</v>
      </c>
      <c r="D37" s="163" t="s">
        <v>242</v>
      </c>
      <c r="E37" s="164" t="s">
        <v>158</v>
      </c>
      <c r="F37" s="171"/>
      <c r="G37" s="171"/>
      <c r="H37" s="165">
        <f t="shared" si="2"/>
        <v>0</v>
      </c>
      <c r="I37" s="171"/>
      <c r="J37" s="165">
        <f t="shared" si="3"/>
        <v>0</v>
      </c>
      <c r="K37" s="171"/>
      <c r="L37" s="165">
        <f t="shared" si="4"/>
        <v>0</v>
      </c>
      <c r="M37" s="165">
        <f t="shared" si="5"/>
        <v>0</v>
      </c>
      <c r="N37" s="171"/>
      <c r="O37" s="165">
        <f t="shared" si="6"/>
        <v>0</v>
      </c>
      <c r="P37" s="163">
        <f t="shared" si="7"/>
        <v>0</v>
      </c>
      <c r="Q37" s="165">
        <f t="shared" si="8"/>
        <v>0</v>
      </c>
      <c r="R37" s="167">
        <f t="shared" si="9"/>
        <v>0</v>
      </c>
      <c r="S37" s="172"/>
      <c r="T37" s="172"/>
      <c r="U37" s="172"/>
      <c r="V37" s="172"/>
      <c r="W37" s="173"/>
      <c r="X37" s="171"/>
      <c r="Y37" s="162" t="e">
        <f t="shared" si="10"/>
        <v>#DIV/0!</v>
      </c>
      <c r="Z37" s="166"/>
      <c r="AA37" s="162" t="e">
        <f t="shared" si="11"/>
        <v>#DIV/0!</v>
      </c>
      <c r="AB37" s="171"/>
      <c r="AC37" s="178">
        <v>24.4</v>
      </c>
      <c r="AD37" s="178"/>
      <c r="AE37" s="176"/>
      <c r="AF37" s="177">
        <f t="shared" si="15"/>
        <v>-24.4</v>
      </c>
      <c r="AG37" s="177">
        <f t="shared" si="16"/>
        <v>24.4</v>
      </c>
      <c r="AH37" s="176"/>
      <c r="AI37" s="162" t="e">
        <f t="shared" si="17"/>
        <v>#DIV/0!</v>
      </c>
      <c r="AJ37" s="162" t="e">
        <f t="shared" si="18"/>
        <v>#DIV/0!</v>
      </c>
      <c r="AK37" s="162">
        <f t="shared" si="19"/>
        <v>0</v>
      </c>
      <c r="AL37" s="162"/>
      <c r="AM37" s="162"/>
      <c r="AN37" s="162"/>
    </row>
    <row r="38" spans="1:40">
      <c r="A38" s="169"/>
      <c r="B38" s="170" t="s">
        <v>60</v>
      </c>
      <c r="C38" s="174" t="s">
        <v>111</v>
      </c>
      <c r="D38" s="163" t="s">
        <v>242</v>
      </c>
      <c r="E38" s="164" t="s">
        <v>159</v>
      </c>
      <c r="F38" s="171"/>
      <c r="G38" s="171"/>
      <c r="H38" s="165">
        <f t="shared" si="2"/>
        <v>0</v>
      </c>
      <c r="I38" s="171"/>
      <c r="J38" s="165">
        <f t="shared" si="3"/>
        <v>0</v>
      </c>
      <c r="K38" s="171"/>
      <c r="L38" s="165">
        <f t="shared" si="4"/>
        <v>0</v>
      </c>
      <c r="M38" s="165">
        <f t="shared" si="5"/>
        <v>0</v>
      </c>
      <c r="N38" s="171"/>
      <c r="O38" s="165">
        <f t="shared" si="6"/>
        <v>0</v>
      </c>
      <c r="P38" s="163">
        <f t="shared" si="7"/>
        <v>0</v>
      </c>
      <c r="Q38" s="165">
        <f t="shared" si="8"/>
        <v>0</v>
      </c>
      <c r="R38" s="167">
        <f t="shared" si="9"/>
        <v>0</v>
      </c>
      <c r="S38" s="172"/>
      <c r="T38" s="172"/>
      <c r="U38" s="172"/>
      <c r="V38" s="172"/>
      <c r="W38" s="173"/>
      <c r="X38" s="171"/>
      <c r="Y38" s="162" t="e">
        <f t="shared" si="10"/>
        <v>#DIV/0!</v>
      </c>
      <c r="Z38" s="166"/>
      <c r="AA38" s="162" t="e">
        <f t="shared" si="11"/>
        <v>#DIV/0!</v>
      </c>
      <c r="AB38" s="171"/>
      <c r="AC38" s="178">
        <v>24.4</v>
      </c>
      <c r="AD38" s="178"/>
      <c r="AE38" s="176"/>
      <c r="AF38" s="177">
        <f t="shared" si="15"/>
        <v>-24.4</v>
      </c>
      <c r="AG38" s="177">
        <f t="shared" si="16"/>
        <v>24.4</v>
      </c>
      <c r="AH38" s="176"/>
      <c r="AI38" s="162" t="e">
        <f t="shared" si="17"/>
        <v>#DIV/0!</v>
      </c>
      <c r="AJ38" s="162" t="e">
        <f t="shared" si="18"/>
        <v>#DIV/0!</v>
      </c>
      <c r="AK38" s="162">
        <f t="shared" si="19"/>
        <v>0</v>
      </c>
      <c r="AL38" s="162"/>
      <c r="AM38" s="162"/>
      <c r="AN38" s="162"/>
    </row>
    <row r="39" spans="1:40">
      <c r="A39" s="169"/>
      <c r="B39" s="170" t="s">
        <v>264</v>
      </c>
      <c r="C39" s="174" t="s">
        <v>111</v>
      </c>
      <c r="D39" s="174" t="s">
        <v>243</v>
      </c>
      <c r="E39" s="164" t="s">
        <v>158</v>
      </c>
      <c r="F39" s="171"/>
      <c r="G39" s="171"/>
      <c r="H39" s="165">
        <f t="shared" si="2"/>
        <v>0</v>
      </c>
      <c r="I39" s="171"/>
      <c r="J39" s="165">
        <f t="shared" si="3"/>
        <v>0</v>
      </c>
      <c r="K39" s="171"/>
      <c r="L39" s="165">
        <f t="shared" si="4"/>
        <v>0</v>
      </c>
      <c r="M39" s="165">
        <f t="shared" si="5"/>
        <v>0</v>
      </c>
      <c r="N39" s="171"/>
      <c r="O39" s="165">
        <f t="shared" si="6"/>
        <v>0</v>
      </c>
      <c r="P39" s="163">
        <f t="shared" si="7"/>
        <v>0</v>
      </c>
      <c r="Q39" s="165">
        <f t="shared" si="8"/>
        <v>0</v>
      </c>
      <c r="R39" s="167">
        <f t="shared" si="9"/>
        <v>0</v>
      </c>
      <c r="S39" s="172"/>
      <c r="T39" s="172"/>
      <c r="U39" s="172"/>
      <c r="V39" s="172"/>
      <c r="W39" s="173"/>
      <c r="X39" s="171"/>
      <c r="Y39" s="162" t="e">
        <f t="shared" si="10"/>
        <v>#DIV/0!</v>
      </c>
      <c r="Z39" s="166"/>
      <c r="AA39" s="162" t="e">
        <f t="shared" si="11"/>
        <v>#DIV/0!</v>
      </c>
      <c r="AB39" s="171"/>
      <c r="AC39" s="178">
        <v>2.5</v>
      </c>
      <c r="AD39" s="178"/>
      <c r="AE39" s="176"/>
      <c r="AF39" s="177">
        <f t="shared" si="15"/>
        <v>-2.5</v>
      </c>
      <c r="AG39" s="177">
        <f t="shared" si="16"/>
        <v>2.5</v>
      </c>
      <c r="AH39" s="176"/>
      <c r="AI39" s="162" t="e">
        <f t="shared" si="17"/>
        <v>#DIV/0!</v>
      </c>
      <c r="AJ39" s="162" t="e">
        <f t="shared" si="18"/>
        <v>#DIV/0!</v>
      </c>
      <c r="AK39" s="162">
        <f t="shared" si="19"/>
        <v>0</v>
      </c>
      <c r="AL39" s="162"/>
      <c r="AM39" s="162" t="s">
        <v>285</v>
      </c>
      <c r="AN39" s="162" t="s">
        <v>288</v>
      </c>
    </row>
    <row r="40" spans="1:40">
      <c r="A40" s="169"/>
      <c r="B40" s="170" t="s">
        <v>264</v>
      </c>
      <c r="C40" s="174" t="s">
        <v>111</v>
      </c>
      <c r="D40" s="174" t="s">
        <v>243</v>
      </c>
      <c r="E40" s="164" t="s">
        <v>159</v>
      </c>
      <c r="F40" s="171"/>
      <c r="G40" s="171"/>
      <c r="H40" s="165">
        <f t="shared" si="2"/>
        <v>0</v>
      </c>
      <c r="I40" s="171"/>
      <c r="J40" s="165">
        <f t="shared" si="3"/>
        <v>0</v>
      </c>
      <c r="K40" s="171"/>
      <c r="L40" s="165">
        <f t="shared" si="4"/>
        <v>0</v>
      </c>
      <c r="M40" s="165">
        <f t="shared" si="5"/>
        <v>0</v>
      </c>
      <c r="N40" s="171"/>
      <c r="O40" s="165">
        <f t="shared" si="6"/>
        <v>0</v>
      </c>
      <c r="P40" s="163">
        <f t="shared" si="7"/>
        <v>0</v>
      </c>
      <c r="Q40" s="165">
        <f t="shared" si="8"/>
        <v>0</v>
      </c>
      <c r="R40" s="167">
        <f t="shared" si="9"/>
        <v>0</v>
      </c>
      <c r="S40" s="172"/>
      <c r="T40" s="172"/>
      <c r="U40" s="172"/>
      <c r="V40" s="172"/>
      <c r="W40" s="173"/>
      <c r="X40" s="171"/>
      <c r="Y40" s="162" t="e">
        <f t="shared" si="10"/>
        <v>#DIV/0!</v>
      </c>
      <c r="Z40" s="166"/>
      <c r="AA40" s="162" t="e">
        <f t="shared" si="11"/>
        <v>#DIV/0!</v>
      </c>
      <c r="AB40" s="171"/>
      <c r="AC40" s="178">
        <v>2.5</v>
      </c>
      <c r="AD40" s="178"/>
      <c r="AE40" s="176"/>
      <c r="AF40" s="177">
        <f t="shared" si="15"/>
        <v>-2.5</v>
      </c>
      <c r="AG40" s="177">
        <f t="shared" si="16"/>
        <v>2.5</v>
      </c>
      <c r="AH40" s="176"/>
      <c r="AI40" s="162" t="e">
        <f t="shared" si="17"/>
        <v>#DIV/0!</v>
      </c>
      <c r="AJ40" s="162" t="e">
        <f t="shared" si="18"/>
        <v>#DIV/0!</v>
      </c>
      <c r="AK40" s="162">
        <f t="shared" si="19"/>
        <v>0</v>
      </c>
      <c r="AL40" s="162"/>
      <c r="AM40" s="162" t="s">
        <v>285</v>
      </c>
      <c r="AN40" s="162" t="s">
        <v>288</v>
      </c>
    </row>
    <row r="43" spans="1:40">
      <c r="D43" s="160" t="s">
        <v>179</v>
      </c>
    </row>
    <row r="44" spans="1:40" ht="21.75">
      <c r="A44" s="159" t="s">
        <v>2</v>
      </c>
      <c r="B44" s="159" t="s">
        <v>3</v>
      </c>
      <c r="C44" s="160" t="s">
        <v>169</v>
      </c>
      <c r="D44" s="160" t="s">
        <v>171</v>
      </c>
      <c r="E44" s="160" t="s">
        <v>5</v>
      </c>
      <c r="F44" s="160" t="s">
        <v>6</v>
      </c>
      <c r="G44" s="160" t="s">
        <v>7</v>
      </c>
      <c r="H44" s="161" t="s">
        <v>160</v>
      </c>
      <c r="I44" s="160" t="s">
        <v>8</v>
      </c>
      <c r="J44" s="161" t="s">
        <v>161</v>
      </c>
      <c r="K44" s="160" t="s">
        <v>9</v>
      </c>
      <c r="L44" s="161" t="s">
        <v>162</v>
      </c>
      <c r="M44" s="161" t="s">
        <v>163</v>
      </c>
      <c r="N44" s="159" t="s">
        <v>10</v>
      </c>
      <c r="O44" s="161" t="s">
        <v>164</v>
      </c>
      <c r="P44" s="159" t="s">
        <v>11</v>
      </c>
      <c r="Q44" s="161" t="s">
        <v>12</v>
      </c>
      <c r="R44" s="161" t="s">
        <v>13</v>
      </c>
      <c r="S44" s="168" t="s">
        <v>165</v>
      </c>
      <c r="T44" s="168" t="s">
        <v>166</v>
      </c>
      <c r="U44" s="168" t="s">
        <v>15</v>
      </c>
      <c r="V44" s="168" t="s">
        <v>16</v>
      </c>
      <c r="W44" s="168" t="s">
        <v>17</v>
      </c>
      <c r="X44" s="159" t="s">
        <v>18</v>
      </c>
      <c r="Y44" s="159" t="s">
        <v>19</v>
      </c>
      <c r="Z44" s="161" t="s">
        <v>170</v>
      </c>
      <c r="AA44" s="159" t="s">
        <v>20</v>
      </c>
      <c r="AB44" s="159" t="s">
        <v>167</v>
      </c>
      <c r="AC44" s="202">
        <f>AB9</f>
        <v>0</v>
      </c>
      <c r="AD44" s="202"/>
      <c r="AE44" s="161" t="s">
        <v>178</v>
      </c>
      <c r="AF44" s="159" t="s">
        <v>172</v>
      </c>
      <c r="AG44" s="159" t="s">
        <v>173</v>
      </c>
      <c r="AH44" s="159" t="s">
        <v>168</v>
      </c>
      <c r="AI44" s="159" t="s">
        <v>22</v>
      </c>
      <c r="AJ44" s="159" t="s">
        <v>23</v>
      </c>
      <c r="AK44" s="159" t="s">
        <v>24</v>
      </c>
    </row>
    <row r="45" spans="1:40">
      <c r="A45" s="169"/>
      <c r="B45" s="170"/>
      <c r="C45" s="174"/>
      <c r="D45" s="174"/>
      <c r="E45" s="164"/>
      <c r="F45" s="171"/>
      <c r="G45" s="171"/>
      <c r="H45" s="165"/>
      <c r="I45" s="171"/>
      <c r="J45" s="165"/>
      <c r="K45" s="171"/>
      <c r="L45" s="165"/>
      <c r="M45" s="165"/>
      <c r="N45" s="171"/>
      <c r="O45" s="165"/>
      <c r="P45" s="163"/>
      <c r="Q45" s="165"/>
      <c r="R45" s="167"/>
      <c r="S45" s="172"/>
      <c r="T45" s="172"/>
      <c r="U45" s="172"/>
      <c r="V45" s="172"/>
      <c r="W45" s="173"/>
      <c r="X45" s="171"/>
      <c r="Y45" s="162"/>
      <c r="Z45" s="166"/>
      <c r="AA45" s="162"/>
      <c r="AB45" s="171"/>
      <c r="AC45" s="166">
        <f>AB13</f>
        <v>0</v>
      </c>
      <c r="AD45" s="166"/>
      <c r="AE45" s="166"/>
      <c r="AF45" s="163"/>
      <c r="AG45" s="163"/>
      <c r="AH45" s="171"/>
      <c r="AI45" s="162"/>
      <c r="AJ45" s="162"/>
      <c r="AK45" s="162"/>
    </row>
    <row r="46" spans="1:40" ht="14.3">
      <c r="D46"/>
    </row>
  </sheetData>
  <conditionalFormatting sqref="S3:W40">
    <cfRule type="cellIs" dxfId="11" priority="25" operator="equal">
      <formula>"NCD-2001"</formula>
    </cfRule>
    <cfRule type="cellIs" dxfId="10" priority="26" operator="equal">
      <formula>"NBS-6259"</formula>
    </cfRule>
  </conditionalFormatting>
  <conditionalFormatting sqref="S45:W45">
    <cfRule type="cellIs" dxfId="9" priority="1" operator="equal">
      <formula>"NCD-2001"</formula>
    </cfRule>
    <cfRule type="cellIs" dxfId="8" priority="2" operator="equal">
      <formula>"NBS-6259"</formula>
    </cfRule>
  </conditionalFormatting>
  <conditionalFormatting sqref="T34:W34">
    <cfRule type="cellIs" dxfId="7" priority="103" operator="equal">
      <formula>"NCD-2001"</formula>
    </cfRule>
    <cfRule type="cellIs" dxfId="6" priority="104" operator="equal">
      <formula>"NBS-6259"</formula>
    </cfRule>
  </conditionalFormatting>
  <conditionalFormatting sqref="T36:W36">
    <cfRule type="cellIs" dxfId="5" priority="79" operator="equal">
      <formula>"NCD-2001"</formula>
    </cfRule>
    <cfRule type="cellIs" dxfId="4" priority="80" operator="equal">
      <formula>"NBS-6259"</formula>
    </cfRule>
  </conditionalFormatting>
  <conditionalFormatting sqref="T38:W38">
    <cfRule type="cellIs" dxfId="3" priority="55" operator="equal">
      <formula>"NCD-2001"</formula>
    </cfRule>
    <cfRule type="cellIs" dxfId="2" priority="56" operator="equal">
      <formula>"NBS-6259"</formula>
    </cfRule>
  </conditionalFormatting>
  <conditionalFormatting sqref="T40:W40">
    <cfRule type="cellIs" dxfId="1" priority="31" operator="equal">
      <formula>"NCD-2001"</formula>
    </cfRule>
    <cfRule type="cellIs" dxfId="0" priority="32" operator="equal">
      <formula>"NBS-6259"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AF54"/>
  <sheetViews>
    <sheetView zoomScale="40" zoomScaleNormal="40" workbookViewId="0">
      <selection activeCell="A32" sqref="A32"/>
    </sheetView>
  </sheetViews>
  <sheetFormatPr baseColWidth="10" defaultColWidth="11.375" defaultRowHeight="15.65"/>
  <cols>
    <col min="1" max="1" width="1.75" style="1" customWidth="1"/>
    <col min="2" max="2" width="15.75" style="1" customWidth="1"/>
    <col min="3" max="3" width="30.375" style="1" customWidth="1"/>
    <col min="4" max="4" width="23" style="1" customWidth="1"/>
    <col min="5" max="5" width="81.375" style="1" customWidth="1"/>
    <col min="6" max="6" width="20.875" style="3" bestFit="1" customWidth="1"/>
    <col min="7" max="13" width="15.25" style="3" customWidth="1"/>
    <col min="14" max="15" width="16.625" style="3" customWidth="1"/>
    <col min="16" max="18" width="15.25" style="3" customWidth="1"/>
    <col min="19" max="19" width="19.875" style="1" customWidth="1"/>
    <col min="20" max="20" width="27.25" style="1" customWidth="1"/>
    <col min="21" max="21" width="24.625" style="1" customWidth="1"/>
    <col min="22" max="22" width="14.25" style="1" customWidth="1"/>
    <col min="23" max="23" width="42.125" style="1" customWidth="1"/>
    <col min="24" max="24" width="19.125" style="4" customWidth="1"/>
    <col min="25" max="25" width="16.875" style="4" customWidth="1"/>
    <col min="26" max="26" width="18.625" style="5" customWidth="1"/>
    <col min="27" max="27" width="44.875" style="5" customWidth="1"/>
    <col min="28" max="28" width="20.125" style="6" customWidth="1"/>
    <col min="29" max="29" width="17.875" style="7" customWidth="1"/>
    <col min="30" max="30" width="25.75" style="1" customWidth="1"/>
    <col min="31" max="31" width="18.625" style="1" customWidth="1"/>
    <col min="32" max="32" width="19.625" style="1" customWidth="1"/>
    <col min="33" max="33" width="17.75" style="1" bestFit="1" customWidth="1"/>
    <col min="34" max="34" width="22.75" style="1" customWidth="1"/>
    <col min="35" max="35" width="85.25" style="1" bestFit="1" customWidth="1"/>
    <col min="36" max="16384" width="11.375" style="1"/>
  </cols>
  <sheetData>
    <row r="2" spans="2:32">
      <c r="B2" s="2"/>
    </row>
    <row r="3" spans="2:32">
      <c r="B3" s="2"/>
    </row>
    <row r="4" spans="2:32" ht="16.3" thickBot="1">
      <c r="B4" s="2"/>
      <c r="X4" s="1"/>
      <c r="Y4" s="1"/>
      <c r="Z4" s="1"/>
      <c r="AA4" s="1"/>
    </row>
    <row r="5" spans="2:32" s="9" customFormat="1" ht="31.95" thickBot="1">
      <c r="D5" s="10" t="s">
        <v>0</v>
      </c>
      <c r="E5" s="1157">
        <v>44348</v>
      </c>
      <c r="F5" s="1158"/>
      <c r="G5" s="1158"/>
      <c r="H5" s="1158"/>
      <c r="I5" s="1159"/>
      <c r="J5" s="43"/>
      <c r="K5" s="11"/>
      <c r="L5" s="11"/>
      <c r="M5" s="11"/>
      <c r="N5" s="11"/>
      <c r="O5" s="11"/>
      <c r="P5" s="11"/>
      <c r="Q5" s="11"/>
      <c r="R5" s="11"/>
      <c r="S5" s="12"/>
      <c r="W5" s="1"/>
      <c r="X5" s="1"/>
      <c r="Y5" s="1"/>
      <c r="Z5" s="1"/>
      <c r="AA5" s="1"/>
      <c r="AB5" s="13"/>
      <c r="AC5" s="14"/>
    </row>
    <row r="6" spans="2:32" ht="16.3" thickBot="1">
      <c r="E6" s="1" t="s">
        <v>1</v>
      </c>
      <c r="X6" s="8"/>
      <c r="Y6" s="8"/>
      <c r="Z6" s="15"/>
      <c r="AA6" s="15"/>
    </row>
    <row r="7" spans="2:32" s="16" customFormat="1" ht="16.3" thickBot="1">
      <c r="B7" s="1160" t="s">
        <v>2</v>
      </c>
      <c r="C7" s="1147" t="s">
        <v>3</v>
      </c>
      <c r="D7" s="1147" t="s">
        <v>4</v>
      </c>
      <c r="E7" s="1154" t="s">
        <v>5</v>
      </c>
      <c r="F7" s="1162" t="s">
        <v>6</v>
      </c>
      <c r="G7" s="1162" t="s">
        <v>7</v>
      </c>
      <c r="H7" s="44" t="s">
        <v>86</v>
      </c>
      <c r="I7" s="1164" t="s">
        <v>8</v>
      </c>
      <c r="J7" s="44" t="s">
        <v>87</v>
      </c>
      <c r="K7" s="1164" t="s">
        <v>9</v>
      </c>
      <c r="L7" s="44" t="s">
        <v>87</v>
      </c>
      <c r="M7" s="44" t="s">
        <v>87</v>
      </c>
      <c r="N7" s="1164" t="s">
        <v>10</v>
      </c>
      <c r="O7" s="44" t="s">
        <v>87</v>
      </c>
      <c r="P7" s="1162" t="s">
        <v>11</v>
      </c>
      <c r="Q7" s="1162" t="s">
        <v>12</v>
      </c>
      <c r="R7" s="1162" t="s">
        <v>13</v>
      </c>
      <c r="S7" s="1153" t="s">
        <v>14</v>
      </c>
      <c r="T7" s="1154"/>
      <c r="U7" s="1147" t="s">
        <v>15</v>
      </c>
      <c r="V7" s="1147" t="s">
        <v>16</v>
      </c>
      <c r="W7" s="1147" t="s">
        <v>17</v>
      </c>
      <c r="X7" s="1149" t="s">
        <v>18</v>
      </c>
      <c r="Y7" s="1149" t="s">
        <v>19</v>
      </c>
      <c r="Z7" s="1151" t="s">
        <v>20</v>
      </c>
      <c r="AA7" s="1141" t="s">
        <v>21</v>
      </c>
      <c r="AB7" s="1143" t="s">
        <v>22</v>
      </c>
      <c r="AC7" s="1145" t="s">
        <v>23</v>
      </c>
      <c r="AD7" s="1145" t="s">
        <v>24</v>
      </c>
    </row>
    <row r="8" spans="2:32" s="16" customFormat="1" ht="47.55" thickBot="1">
      <c r="B8" s="1161"/>
      <c r="C8" s="1148"/>
      <c r="D8" s="1148"/>
      <c r="E8" s="1156"/>
      <c r="F8" s="1163"/>
      <c r="G8" s="1163"/>
      <c r="H8" s="45" t="s">
        <v>88</v>
      </c>
      <c r="I8" s="1165"/>
      <c r="J8" s="45" t="s">
        <v>89</v>
      </c>
      <c r="K8" s="1165"/>
      <c r="L8" s="45" t="s">
        <v>90</v>
      </c>
      <c r="M8" s="45" t="s">
        <v>91</v>
      </c>
      <c r="N8" s="1165"/>
      <c r="O8" s="44" t="s">
        <v>92</v>
      </c>
      <c r="P8" s="1163"/>
      <c r="Q8" s="1163"/>
      <c r="R8" s="1163"/>
      <c r="S8" s="1155"/>
      <c r="T8" s="1156"/>
      <c r="U8" s="1148"/>
      <c r="V8" s="1148"/>
      <c r="W8" s="1148"/>
      <c r="X8" s="1150"/>
      <c r="Y8" s="1150"/>
      <c r="Z8" s="1152"/>
      <c r="AA8" s="1142"/>
      <c r="AB8" s="1144"/>
      <c r="AC8" s="1146"/>
      <c r="AD8" s="1146"/>
    </row>
    <row r="9" spans="2:32">
      <c r="B9" s="61">
        <v>44347</v>
      </c>
      <c r="C9" s="19" t="s">
        <v>35</v>
      </c>
      <c r="D9" s="19" t="s">
        <v>26</v>
      </c>
      <c r="E9" s="531" t="s">
        <v>32</v>
      </c>
      <c r="F9" s="94">
        <v>58021</v>
      </c>
      <c r="G9" s="63">
        <v>58038</v>
      </c>
      <c r="H9" s="64">
        <f t="shared" ref="H9:H34" si="0">G9-F9</f>
        <v>17</v>
      </c>
      <c r="I9" s="63">
        <v>58038</v>
      </c>
      <c r="J9" s="64">
        <f t="shared" ref="J9:J34" si="1">I9-G9</f>
        <v>0</v>
      </c>
      <c r="K9" s="63">
        <v>58064</v>
      </c>
      <c r="L9" s="64">
        <f t="shared" ref="L9:L34" si="2">K9-I9</f>
        <v>26</v>
      </c>
      <c r="M9" s="64">
        <f t="shared" ref="M9:M34" si="3">K9-G9</f>
        <v>26</v>
      </c>
      <c r="N9" s="63">
        <v>58070</v>
      </c>
      <c r="O9" s="64">
        <f t="shared" ref="O9:O34" si="4">N9-K9</f>
        <v>6</v>
      </c>
      <c r="P9" s="65">
        <f t="shared" ref="P9:P34" si="5">+N9-F9</f>
        <v>49</v>
      </c>
      <c r="Q9" s="64">
        <f t="shared" ref="Q9:Q34" si="6">M9</f>
        <v>26</v>
      </c>
      <c r="R9" s="64">
        <f t="shared" ref="R9:R34" si="7">+P9-Q9</f>
        <v>23</v>
      </c>
      <c r="S9" s="204" t="s">
        <v>37</v>
      </c>
      <c r="T9" s="66" t="s">
        <v>38</v>
      </c>
      <c r="U9" s="66" t="s">
        <v>29</v>
      </c>
      <c r="V9" s="66">
        <v>2017</v>
      </c>
      <c r="W9" s="67" t="s">
        <v>30</v>
      </c>
      <c r="X9" s="68">
        <v>12</v>
      </c>
      <c r="Y9" s="68">
        <f t="shared" ref="Y9:Y34" si="8">+P9/X9</f>
        <v>4.083333333333333</v>
      </c>
      <c r="Z9" s="69">
        <f>Y9*19.89</f>
        <v>81.217500000000001</v>
      </c>
      <c r="AA9" s="510" t="s">
        <v>39</v>
      </c>
      <c r="AB9" s="1"/>
      <c r="AC9" s="1"/>
    </row>
    <row r="10" spans="2:32">
      <c r="B10" s="71">
        <v>44347</v>
      </c>
      <c r="C10" s="53" t="s">
        <v>35</v>
      </c>
      <c r="D10" s="53" t="s">
        <v>26</v>
      </c>
      <c r="E10" s="528" t="s">
        <v>190</v>
      </c>
      <c r="F10" s="55">
        <v>58070</v>
      </c>
      <c r="G10" s="55">
        <v>58088</v>
      </c>
      <c r="H10" s="56">
        <f t="shared" si="0"/>
        <v>18</v>
      </c>
      <c r="I10" s="55">
        <v>58088</v>
      </c>
      <c r="J10" s="56">
        <f t="shared" si="1"/>
        <v>0</v>
      </c>
      <c r="K10" s="55">
        <v>58091</v>
      </c>
      <c r="L10" s="56">
        <f t="shared" si="2"/>
        <v>3</v>
      </c>
      <c r="M10" s="56">
        <f t="shared" si="3"/>
        <v>3</v>
      </c>
      <c r="N10" s="55">
        <v>58091</v>
      </c>
      <c r="O10" s="56">
        <f t="shared" si="4"/>
        <v>0</v>
      </c>
      <c r="P10" s="57">
        <f t="shared" si="5"/>
        <v>21</v>
      </c>
      <c r="Q10" s="56">
        <f t="shared" si="6"/>
        <v>3</v>
      </c>
      <c r="R10" s="56">
        <f t="shared" si="7"/>
        <v>18</v>
      </c>
      <c r="S10" s="46" t="s">
        <v>37</v>
      </c>
      <c r="T10" s="58" t="s">
        <v>38</v>
      </c>
      <c r="U10" s="58" t="s">
        <v>29</v>
      </c>
      <c r="V10" s="58">
        <v>2017</v>
      </c>
      <c r="W10" s="18" t="s">
        <v>30</v>
      </c>
      <c r="X10" s="20">
        <v>12</v>
      </c>
      <c r="Y10" s="20">
        <f t="shared" si="8"/>
        <v>1.75</v>
      </c>
      <c r="Z10" s="59">
        <f>Y10*19.89</f>
        <v>34.807500000000005</v>
      </c>
      <c r="AA10" s="73" t="s">
        <v>39</v>
      </c>
      <c r="AB10" s="1"/>
      <c r="AC10" s="1"/>
    </row>
    <row r="11" spans="2:32" ht="16.3" thickBot="1">
      <c r="B11" s="71">
        <v>44348</v>
      </c>
      <c r="C11" s="53" t="s">
        <v>35</v>
      </c>
      <c r="D11" s="53" t="s">
        <v>26</v>
      </c>
      <c r="E11" s="528" t="s">
        <v>190</v>
      </c>
      <c r="F11" s="55">
        <v>58091</v>
      </c>
      <c r="G11" s="55">
        <v>58095</v>
      </c>
      <c r="H11" s="56">
        <f t="shared" si="0"/>
        <v>4</v>
      </c>
      <c r="I11" s="55">
        <v>58095</v>
      </c>
      <c r="J11" s="56">
        <f t="shared" si="1"/>
        <v>0</v>
      </c>
      <c r="K11" s="55">
        <v>58113</v>
      </c>
      <c r="L11" s="56">
        <f t="shared" si="2"/>
        <v>18</v>
      </c>
      <c r="M11" s="56">
        <f t="shared" si="3"/>
        <v>18</v>
      </c>
      <c r="N11" s="55">
        <v>58113</v>
      </c>
      <c r="O11" s="56">
        <f t="shared" si="4"/>
        <v>0</v>
      </c>
      <c r="P11" s="57">
        <f t="shared" si="5"/>
        <v>22</v>
      </c>
      <c r="Q11" s="56">
        <f t="shared" si="6"/>
        <v>18</v>
      </c>
      <c r="R11" s="56">
        <f t="shared" si="7"/>
        <v>4</v>
      </c>
      <c r="S11" s="46" t="s">
        <v>37</v>
      </c>
      <c r="T11" s="58" t="s">
        <v>38</v>
      </c>
      <c r="U11" s="58" t="s">
        <v>29</v>
      </c>
      <c r="V11" s="58">
        <v>2017</v>
      </c>
      <c r="W11" s="18" t="s">
        <v>30</v>
      </c>
      <c r="X11" s="20">
        <v>12</v>
      </c>
      <c r="Y11" s="20">
        <f t="shared" si="8"/>
        <v>1.8333333333333333</v>
      </c>
      <c r="Z11" s="59">
        <f>Y11*19.89</f>
        <v>36.464999999999996</v>
      </c>
      <c r="AA11" s="73" t="s">
        <v>39</v>
      </c>
      <c r="AB11" s="1"/>
      <c r="AC11" s="1"/>
    </row>
    <row r="12" spans="2:32" ht="16.3" thickBot="1">
      <c r="B12" s="71">
        <v>44348</v>
      </c>
      <c r="C12" s="53" t="s">
        <v>35</v>
      </c>
      <c r="D12" s="53" t="s">
        <v>26</v>
      </c>
      <c r="E12" s="528" t="s">
        <v>238</v>
      </c>
      <c r="F12" s="55">
        <v>58113</v>
      </c>
      <c r="G12" s="55">
        <v>58117</v>
      </c>
      <c r="H12" s="56">
        <f t="shared" si="0"/>
        <v>4</v>
      </c>
      <c r="I12" s="55">
        <v>58117</v>
      </c>
      <c r="J12" s="56">
        <f t="shared" si="1"/>
        <v>0</v>
      </c>
      <c r="K12" s="55">
        <v>58138</v>
      </c>
      <c r="L12" s="56">
        <f t="shared" si="2"/>
        <v>21</v>
      </c>
      <c r="M12" s="56">
        <f>K12-G12</f>
        <v>21</v>
      </c>
      <c r="N12" s="55">
        <v>58154</v>
      </c>
      <c r="O12" s="56">
        <f t="shared" si="4"/>
        <v>16</v>
      </c>
      <c r="P12" s="57">
        <f t="shared" si="5"/>
        <v>41</v>
      </c>
      <c r="Q12" s="56">
        <f t="shared" si="6"/>
        <v>21</v>
      </c>
      <c r="R12" s="56">
        <f t="shared" si="7"/>
        <v>20</v>
      </c>
      <c r="S12" s="46" t="s">
        <v>37</v>
      </c>
      <c r="T12" s="58" t="s">
        <v>38</v>
      </c>
      <c r="U12" s="58" t="s">
        <v>29</v>
      </c>
      <c r="V12" s="58">
        <v>2017</v>
      </c>
      <c r="W12" s="18" t="s">
        <v>30</v>
      </c>
      <c r="X12" s="20">
        <v>12</v>
      </c>
      <c r="Y12" s="20">
        <f t="shared" si="8"/>
        <v>3.4166666666666665</v>
      </c>
      <c r="Z12" s="59">
        <f>Y12*19.89</f>
        <v>67.957499999999996</v>
      </c>
      <c r="AA12" s="73" t="s">
        <v>39</v>
      </c>
      <c r="AB12" s="52">
        <f>SUM(Z9:Z12)</f>
        <v>220.44749999999999</v>
      </c>
      <c r="AC12" s="22"/>
      <c r="AD12" s="93"/>
    </row>
    <row r="13" spans="2:32" s="17" customFormat="1" ht="21.1">
      <c r="B13" s="61">
        <v>44347</v>
      </c>
      <c r="C13" s="19" t="s">
        <v>42</v>
      </c>
      <c r="D13" s="19" t="s">
        <v>26</v>
      </c>
      <c r="E13" s="62" t="s">
        <v>183</v>
      </c>
      <c r="F13" s="94">
        <v>43774</v>
      </c>
      <c r="G13" s="63">
        <v>43776</v>
      </c>
      <c r="H13" s="64">
        <f t="shared" si="0"/>
        <v>2</v>
      </c>
      <c r="I13" s="63">
        <v>43776</v>
      </c>
      <c r="J13" s="64">
        <f t="shared" si="1"/>
        <v>0</v>
      </c>
      <c r="K13" s="63">
        <v>43796</v>
      </c>
      <c r="L13" s="64">
        <f t="shared" si="2"/>
        <v>20</v>
      </c>
      <c r="M13" s="64">
        <f t="shared" si="3"/>
        <v>20</v>
      </c>
      <c r="N13" s="63">
        <v>43810</v>
      </c>
      <c r="O13" s="64">
        <f t="shared" si="4"/>
        <v>14</v>
      </c>
      <c r="P13" s="65">
        <f t="shared" si="5"/>
        <v>36</v>
      </c>
      <c r="Q13" s="64">
        <f t="shared" si="6"/>
        <v>20</v>
      </c>
      <c r="R13" s="64">
        <f t="shared" si="7"/>
        <v>16</v>
      </c>
      <c r="S13" s="508" t="s">
        <v>44</v>
      </c>
      <c r="T13" s="66" t="s">
        <v>45</v>
      </c>
      <c r="U13" s="66" t="s">
        <v>29</v>
      </c>
      <c r="V13" s="66">
        <v>2018</v>
      </c>
      <c r="W13" s="67" t="s">
        <v>30</v>
      </c>
      <c r="X13" s="68">
        <v>15</v>
      </c>
      <c r="Y13" s="68">
        <f t="shared" si="8"/>
        <v>2.4</v>
      </c>
      <c r="Z13" s="69">
        <f>Y13*19.45</f>
        <v>46.68</v>
      </c>
      <c r="AA13" s="510" t="s">
        <v>46</v>
      </c>
      <c r="AB13" s="1"/>
      <c r="AC13" s="1"/>
      <c r="AD13" s="1"/>
      <c r="AE13" s="1"/>
      <c r="AF13" s="1"/>
    </row>
    <row r="14" spans="2:32" s="17" customFormat="1" ht="21.1">
      <c r="B14" s="71">
        <v>44347</v>
      </c>
      <c r="C14" s="53" t="s">
        <v>42</v>
      </c>
      <c r="D14" s="53" t="s">
        <v>26</v>
      </c>
      <c r="E14" s="54" t="s">
        <v>96</v>
      </c>
      <c r="F14" s="55">
        <v>43810</v>
      </c>
      <c r="G14" s="55">
        <v>43821</v>
      </c>
      <c r="H14" s="56">
        <f t="shared" si="0"/>
        <v>11</v>
      </c>
      <c r="I14" s="55">
        <v>43821</v>
      </c>
      <c r="J14" s="56">
        <f t="shared" si="1"/>
        <v>0</v>
      </c>
      <c r="K14" s="55">
        <v>43825</v>
      </c>
      <c r="L14" s="56">
        <f t="shared" si="2"/>
        <v>4</v>
      </c>
      <c r="M14" s="56">
        <f t="shared" si="3"/>
        <v>4</v>
      </c>
      <c r="N14" s="55">
        <v>43829</v>
      </c>
      <c r="O14" s="56">
        <f t="shared" si="4"/>
        <v>4</v>
      </c>
      <c r="P14" s="57">
        <f t="shared" si="5"/>
        <v>19</v>
      </c>
      <c r="Q14" s="56">
        <f t="shared" si="6"/>
        <v>4</v>
      </c>
      <c r="R14" s="56">
        <f t="shared" si="7"/>
        <v>15</v>
      </c>
      <c r="S14" s="47" t="s">
        <v>44</v>
      </c>
      <c r="T14" s="58" t="s">
        <v>45</v>
      </c>
      <c r="U14" s="58" t="s">
        <v>29</v>
      </c>
      <c r="V14" s="58">
        <v>2018</v>
      </c>
      <c r="W14" s="18" t="s">
        <v>30</v>
      </c>
      <c r="X14" s="20">
        <v>15</v>
      </c>
      <c r="Y14" s="20">
        <f t="shared" si="8"/>
        <v>1.2666666666666666</v>
      </c>
      <c r="Z14" s="59">
        <f>Y14*19.45</f>
        <v>24.636666666666663</v>
      </c>
      <c r="AA14" s="73" t="s">
        <v>46</v>
      </c>
      <c r="AB14" s="1"/>
      <c r="AC14" s="1"/>
      <c r="AD14" s="1"/>
      <c r="AE14" s="1"/>
      <c r="AF14" s="1"/>
    </row>
    <row r="15" spans="2:32" s="17" customFormat="1" ht="21.75" thickBot="1">
      <c r="B15" s="71">
        <v>44348</v>
      </c>
      <c r="C15" s="53" t="s">
        <v>42</v>
      </c>
      <c r="D15" s="53" t="s">
        <v>26</v>
      </c>
      <c r="E15" s="54" t="s">
        <v>183</v>
      </c>
      <c r="F15" s="55">
        <v>43829</v>
      </c>
      <c r="G15" s="55">
        <v>43842</v>
      </c>
      <c r="H15" s="56">
        <f t="shared" ref="H15:H16" si="9">G15-F15</f>
        <v>13</v>
      </c>
      <c r="I15" s="55">
        <v>43842</v>
      </c>
      <c r="J15" s="56">
        <f t="shared" ref="J15:J16" si="10">I15-G15</f>
        <v>0</v>
      </c>
      <c r="K15" s="55">
        <v>43856</v>
      </c>
      <c r="L15" s="56">
        <f t="shared" ref="L15:L16" si="11">K15-I15</f>
        <v>14</v>
      </c>
      <c r="M15" s="56">
        <f t="shared" ref="M15:M16" si="12">K15-G15</f>
        <v>14</v>
      </c>
      <c r="N15" s="55">
        <v>43856</v>
      </c>
      <c r="O15" s="56">
        <f t="shared" ref="O15:O16" si="13">N15-K15</f>
        <v>0</v>
      </c>
      <c r="P15" s="57">
        <f t="shared" ref="P15:P16" si="14">+N15-F15</f>
        <v>27</v>
      </c>
      <c r="Q15" s="56">
        <f t="shared" ref="Q15:Q16" si="15">M15</f>
        <v>14</v>
      </c>
      <c r="R15" s="56">
        <f t="shared" ref="R15:R16" si="16">+P15-Q15</f>
        <v>13</v>
      </c>
      <c r="S15" s="47" t="s">
        <v>44</v>
      </c>
      <c r="T15" s="58" t="s">
        <v>45</v>
      </c>
      <c r="U15" s="58" t="s">
        <v>29</v>
      </c>
      <c r="V15" s="58">
        <v>2018</v>
      </c>
      <c r="W15" s="18" t="s">
        <v>30</v>
      </c>
      <c r="X15" s="20">
        <v>15</v>
      </c>
      <c r="Y15" s="20">
        <f t="shared" ref="Y15:Y16" si="17">+P15/X15</f>
        <v>1.8</v>
      </c>
      <c r="Z15" s="59">
        <f>Y15*19.45</f>
        <v>35.01</v>
      </c>
      <c r="AA15" s="73"/>
      <c r="AB15" s="1"/>
      <c r="AC15" s="1"/>
      <c r="AD15" s="1"/>
      <c r="AE15" s="1"/>
      <c r="AF15" s="1"/>
    </row>
    <row r="16" spans="2:32" s="17" customFormat="1" ht="21.75" thickBot="1">
      <c r="B16" s="74">
        <v>44348</v>
      </c>
      <c r="C16" s="75" t="s">
        <v>42</v>
      </c>
      <c r="D16" s="75" t="s">
        <v>26</v>
      </c>
      <c r="E16" s="76" t="s">
        <v>198</v>
      </c>
      <c r="F16" s="77">
        <v>43856</v>
      </c>
      <c r="G16" s="77">
        <v>43877</v>
      </c>
      <c r="H16" s="78">
        <f t="shared" si="9"/>
        <v>21</v>
      </c>
      <c r="I16" s="77">
        <v>43877</v>
      </c>
      <c r="J16" s="78">
        <f t="shared" si="10"/>
        <v>0</v>
      </c>
      <c r="K16" s="77">
        <v>43897</v>
      </c>
      <c r="L16" s="78">
        <f t="shared" si="11"/>
        <v>20</v>
      </c>
      <c r="M16" s="78">
        <f t="shared" si="12"/>
        <v>20</v>
      </c>
      <c r="N16" s="77">
        <v>43917</v>
      </c>
      <c r="O16" s="78">
        <f t="shared" si="13"/>
        <v>20</v>
      </c>
      <c r="P16" s="79">
        <f t="shared" si="14"/>
        <v>61</v>
      </c>
      <c r="Q16" s="78">
        <f t="shared" si="15"/>
        <v>20</v>
      </c>
      <c r="R16" s="78">
        <f t="shared" si="16"/>
        <v>41</v>
      </c>
      <c r="S16" s="91" t="s">
        <v>44</v>
      </c>
      <c r="T16" s="81" t="s">
        <v>45</v>
      </c>
      <c r="U16" s="81" t="s">
        <v>29</v>
      </c>
      <c r="V16" s="81">
        <v>2018</v>
      </c>
      <c r="W16" s="82" t="s">
        <v>30</v>
      </c>
      <c r="X16" s="83">
        <v>15</v>
      </c>
      <c r="Y16" s="83">
        <f t="shared" si="17"/>
        <v>4.0666666666666664</v>
      </c>
      <c r="Z16" s="84">
        <f>Y16*19.45</f>
        <v>79.096666666666664</v>
      </c>
      <c r="AA16" s="85"/>
      <c r="AB16" s="143">
        <f>SUM(Z13:Z16)</f>
        <v>185.42333333333332</v>
      </c>
      <c r="AC16" s="22"/>
      <c r="AD16" s="93"/>
      <c r="AE16" s="1"/>
      <c r="AF16" s="1"/>
    </row>
    <row r="17" spans="1:32" s="17" customFormat="1" ht="21.75" thickBot="1">
      <c r="B17" s="114">
        <v>44347</v>
      </c>
      <c r="C17" s="115" t="s">
        <v>48</v>
      </c>
      <c r="D17" s="115" t="s">
        <v>26</v>
      </c>
      <c r="E17" s="121" t="s">
        <v>49</v>
      </c>
      <c r="F17" s="153">
        <v>60990</v>
      </c>
      <c r="G17" s="140">
        <v>60996</v>
      </c>
      <c r="H17" s="148">
        <f>G17-F17</f>
        <v>6</v>
      </c>
      <c r="I17" s="153">
        <v>60996</v>
      </c>
      <c r="J17" s="148">
        <f t="shared" si="1"/>
        <v>0</v>
      </c>
      <c r="K17" s="140">
        <v>61021</v>
      </c>
      <c r="L17" s="148">
        <f t="shared" si="2"/>
        <v>25</v>
      </c>
      <c r="M17" s="148">
        <f t="shared" si="3"/>
        <v>25</v>
      </c>
      <c r="N17" s="140">
        <v>61024</v>
      </c>
      <c r="O17" s="148">
        <f t="shared" si="4"/>
        <v>3</v>
      </c>
      <c r="P17" s="141">
        <f t="shared" si="5"/>
        <v>34</v>
      </c>
      <c r="Q17" s="148">
        <f t="shared" si="6"/>
        <v>25</v>
      </c>
      <c r="R17" s="148">
        <f t="shared" si="7"/>
        <v>9</v>
      </c>
      <c r="S17" s="48" t="s">
        <v>50</v>
      </c>
      <c r="T17" s="116" t="s">
        <v>51</v>
      </c>
      <c r="U17" s="116" t="s">
        <v>29</v>
      </c>
      <c r="V17" s="116">
        <v>2018</v>
      </c>
      <c r="W17" s="121" t="s">
        <v>30</v>
      </c>
      <c r="X17" s="106">
        <v>8</v>
      </c>
      <c r="Y17" s="106">
        <f t="shared" si="8"/>
        <v>4.25</v>
      </c>
      <c r="Z17" s="100">
        <f>Y17*21.89</f>
        <v>93.032499999999999</v>
      </c>
      <c r="AA17" s="131" t="s">
        <v>52</v>
      </c>
      <c r="AB17" s="1"/>
      <c r="AC17" s="1"/>
      <c r="AD17" s="1"/>
      <c r="AE17" s="1"/>
      <c r="AF17" s="1"/>
    </row>
    <row r="18" spans="1:32" s="17" customFormat="1" ht="21.75" thickBot="1">
      <c r="B18" s="101">
        <v>44348</v>
      </c>
      <c r="C18" s="198" t="s">
        <v>48</v>
      </c>
      <c r="D18" s="102" t="s">
        <v>26</v>
      </c>
      <c r="E18" s="198" t="s">
        <v>53</v>
      </c>
      <c r="F18" s="140">
        <v>61024</v>
      </c>
      <c r="G18" s="134">
        <v>61026</v>
      </c>
      <c r="H18" s="146">
        <f t="shared" si="0"/>
        <v>2</v>
      </c>
      <c r="I18" s="134">
        <v>61048</v>
      </c>
      <c r="J18" s="146">
        <f t="shared" si="1"/>
        <v>22</v>
      </c>
      <c r="K18" s="134">
        <v>61048</v>
      </c>
      <c r="L18" s="146">
        <f t="shared" si="2"/>
        <v>0</v>
      </c>
      <c r="M18" s="146">
        <f t="shared" si="3"/>
        <v>22</v>
      </c>
      <c r="N18" s="208">
        <v>61080</v>
      </c>
      <c r="O18" s="146">
        <f t="shared" si="4"/>
        <v>32</v>
      </c>
      <c r="P18" s="135">
        <f t="shared" si="5"/>
        <v>56</v>
      </c>
      <c r="Q18" s="146">
        <f t="shared" si="6"/>
        <v>22</v>
      </c>
      <c r="R18" s="146">
        <f t="shared" si="7"/>
        <v>34</v>
      </c>
      <c r="S18" s="48" t="s">
        <v>50</v>
      </c>
      <c r="T18" s="104" t="s">
        <v>51</v>
      </c>
      <c r="U18" s="104" t="s">
        <v>29</v>
      </c>
      <c r="V18" s="104">
        <v>2018</v>
      </c>
      <c r="W18" s="181" t="s">
        <v>30</v>
      </c>
      <c r="X18" s="182">
        <v>8</v>
      </c>
      <c r="Y18" s="182">
        <f t="shared" si="8"/>
        <v>7</v>
      </c>
      <c r="Z18" s="183">
        <f>Y18*21.89</f>
        <v>153.23000000000002</v>
      </c>
      <c r="AA18" s="129" t="s">
        <v>52</v>
      </c>
      <c r="AB18" s="143">
        <f>SUM(Z17:Z18)</f>
        <v>246.26250000000002</v>
      </c>
      <c r="AC18" s="22"/>
      <c r="AD18" s="93"/>
      <c r="AE18" s="1"/>
      <c r="AF18" s="1"/>
    </row>
    <row r="19" spans="1:32" s="17" customFormat="1" ht="21.75" thickBot="1">
      <c r="B19" s="61">
        <v>44347</v>
      </c>
      <c r="C19" s="66" t="s">
        <v>55</v>
      </c>
      <c r="D19" s="19" t="s">
        <v>26</v>
      </c>
      <c r="E19" s="62" t="s">
        <v>56</v>
      </c>
      <c r="F19" s="94">
        <v>112438</v>
      </c>
      <c r="G19" s="63">
        <v>112454</v>
      </c>
      <c r="H19" s="64">
        <f t="shared" si="0"/>
        <v>16</v>
      </c>
      <c r="I19" s="63">
        <v>112468</v>
      </c>
      <c r="J19" s="64">
        <f t="shared" si="1"/>
        <v>14</v>
      </c>
      <c r="K19" s="63">
        <v>112468</v>
      </c>
      <c r="L19" s="64">
        <f t="shared" si="2"/>
        <v>0</v>
      </c>
      <c r="M19" s="64">
        <f t="shared" si="3"/>
        <v>14</v>
      </c>
      <c r="N19" s="63">
        <v>112472</v>
      </c>
      <c r="O19" s="64">
        <f t="shared" si="4"/>
        <v>4</v>
      </c>
      <c r="P19" s="63">
        <f t="shared" si="5"/>
        <v>34</v>
      </c>
      <c r="Q19" s="64">
        <f t="shared" si="6"/>
        <v>14</v>
      </c>
      <c r="R19" s="64">
        <f t="shared" si="7"/>
        <v>20</v>
      </c>
      <c r="S19" s="200" t="s">
        <v>57</v>
      </c>
      <c r="T19" s="66" t="s">
        <v>51</v>
      </c>
      <c r="U19" s="66" t="s">
        <v>29</v>
      </c>
      <c r="V19" s="66">
        <v>2014</v>
      </c>
      <c r="W19" s="19" t="s">
        <v>30</v>
      </c>
      <c r="X19" s="205">
        <v>7</v>
      </c>
      <c r="Y19" s="205">
        <f t="shared" si="8"/>
        <v>4.8571428571428568</v>
      </c>
      <c r="Z19" s="206">
        <f>Y19*21.69</f>
        <v>105.35142857142857</v>
      </c>
      <c r="AA19" s="207" t="s">
        <v>58</v>
      </c>
      <c r="AB19" s="1"/>
      <c r="AC19" s="1"/>
      <c r="AD19" s="1"/>
      <c r="AE19" s="1"/>
      <c r="AF19" s="1"/>
    </row>
    <row r="20" spans="1:32" s="17" customFormat="1" ht="21.75" thickBot="1">
      <c r="B20" s="74">
        <v>44348</v>
      </c>
      <c r="C20" s="81" t="s">
        <v>55</v>
      </c>
      <c r="D20" s="75" t="s">
        <v>26</v>
      </c>
      <c r="E20" s="75" t="s">
        <v>124</v>
      </c>
      <c r="F20" s="77">
        <v>112472</v>
      </c>
      <c r="G20" s="77">
        <v>112476</v>
      </c>
      <c r="H20" s="78">
        <f t="shared" si="0"/>
        <v>4</v>
      </c>
      <c r="I20" s="77">
        <v>112488</v>
      </c>
      <c r="J20" s="78">
        <f t="shared" si="1"/>
        <v>12</v>
      </c>
      <c r="K20" s="77">
        <v>112488</v>
      </c>
      <c r="L20" s="78">
        <f t="shared" si="2"/>
        <v>0</v>
      </c>
      <c r="M20" s="78">
        <f t="shared" si="3"/>
        <v>12</v>
      </c>
      <c r="N20" s="95">
        <v>112506</v>
      </c>
      <c r="O20" s="78">
        <f t="shared" si="4"/>
        <v>18</v>
      </c>
      <c r="P20" s="79">
        <f t="shared" si="5"/>
        <v>34</v>
      </c>
      <c r="Q20" s="78">
        <f t="shared" si="6"/>
        <v>12</v>
      </c>
      <c r="R20" s="78">
        <f t="shared" si="7"/>
        <v>22</v>
      </c>
      <c r="S20" s="88" t="s">
        <v>57</v>
      </c>
      <c r="T20" s="81" t="s">
        <v>51</v>
      </c>
      <c r="U20" s="81" t="s">
        <v>29</v>
      </c>
      <c r="V20" s="81">
        <v>2014</v>
      </c>
      <c r="W20" s="82" t="s">
        <v>30</v>
      </c>
      <c r="X20" s="83">
        <v>7</v>
      </c>
      <c r="Y20" s="83">
        <f t="shared" si="8"/>
        <v>4.8571428571428568</v>
      </c>
      <c r="Z20" s="84">
        <f>Y20*21.69</f>
        <v>105.35142857142857</v>
      </c>
      <c r="AA20" s="85" t="s">
        <v>58</v>
      </c>
      <c r="AB20" s="538">
        <f>SUM(Z19:Z20)</f>
        <v>210.70285714285714</v>
      </c>
      <c r="AC20" s="22"/>
      <c r="AD20" s="93"/>
      <c r="AE20" s="1"/>
      <c r="AF20" s="1"/>
    </row>
    <row r="21" spans="1:32" s="17" customFormat="1" ht="21.75" thickBot="1">
      <c r="B21" s="114">
        <v>44347</v>
      </c>
      <c r="C21" s="125" t="s">
        <v>60</v>
      </c>
      <c r="D21" s="115" t="s">
        <v>26</v>
      </c>
      <c r="E21" s="115" t="s">
        <v>61</v>
      </c>
      <c r="F21" s="153">
        <v>176103</v>
      </c>
      <c r="G21" s="140">
        <v>176111</v>
      </c>
      <c r="H21" s="148">
        <f t="shared" si="0"/>
        <v>8</v>
      </c>
      <c r="I21" s="140">
        <v>176111</v>
      </c>
      <c r="J21" s="148">
        <f t="shared" si="1"/>
        <v>0</v>
      </c>
      <c r="K21" s="140">
        <v>176123</v>
      </c>
      <c r="L21" s="148">
        <f t="shared" si="2"/>
        <v>12</v>
      </c>
      <c r="M21" s="148">
        <f t="shared" si="3"/>
        <v>12</v>
      </c>
      <c r="N21" s="140">
        <v>176134</v>
      </c>
      <c r="O21" s="148">
        <f t="shared" si="4"/>
        <v>11</v>
      </c>
      <c r="P21" s="141">
        <f t="shared" si="5"/>
        <v>31</v>
      </c>
      <c r="Q21" s="148">
        <f t="shared" si="6"/>
        <v>12</v>
      </c>
      <c r="R21" s="148">
        <f t="shared" si="7"/>
        <v>19</v>
      </c>
      <c r="S21" s="49" t="s">
        <v>62</v>
      </c>
      <c r="T21" s="116" t="s">
        <v>51</v>
      </c>
      <c r="U21" s="96" t="s">
        <v>29</v>
      </c>
      <c r="V21" s="116">
        <v>2017</v>
      </c>
      <c r="W21" s="126" t="s">
        <v>30</v>
      </c>
      <c r="X21" s="106">
        <v>7</v>
      </c>
      <c r="Y21" s="127">
        <f t="shared" si="8"/>
        <v>4.4285714285714288</v>
      </c>
      <c r="Z21" s="100">
        <f>Y21*21.79</f>
        <v>96.498571428571424</v>
      </c>
      <c r="AA21" s="144" t="s">
        <v>63</v>
      </c>
      <c r="AB21" s="1"/>
      <c r="AC21" s="1"/>
      <c r="AD21" s="1"/>
      <c r="AE21" s="1"/>
      <c r="AF21" s="1"/>
    </row>
    <row r="22" spans="1:32" s="17" customFormat="1" ht="21.75" thickBot="1">
      <c r="A22" s="17">
        <v>72</v>
      </c>
      <c r="B22" s="123">
        <v>44348</v>
      </c>
      <c r="C22" s="108" t="s">
        <v>60</v>
      </c>
      <c r="D22" s="108" t="s">
        <v>26</v>
      </c>
      <c r="E22" s="119" t="s">
        <v>64</v>
      </c>
      <c r="F22" s="139">
        <v>176134</v>
      </c>
      <c r="G22" s="139">
        <v>176146</v>
      </c>
      <c r="H22" s="149">
        <f t="shared" si="0"/>
        <v>12</v>
      </c>
      <c r="I22" s="139">
        <v>176146</v>
      </c>
      <c r="J22" s="149">
        <f t="shared" si="1"/>
        <v>0</v>
      </c>
      <c r="K22" s="139">
        <v>176158</v>
      </c>
      <c r="L22" s="149">
        <f>K22-I22</f>
        <v>12</v>
      </c>
      <c r="M22" s="149">
        <f t="shared" si="3"/>
        <v>12</v>
      </c>
      <c r="N22" s="155">
        <v>176166</v>
      </c>
      <c r="O22" s="149">
        <f t="shared" si="4"/>
        <v>8</v>
      </c>
      <c r="P22" s="137">
        <f t="shared" si="5"/>
        <v>32</v>
      </c>
      <c r="Q22" s="149">
        <f t="shared" si="6"/>
        <v>12</v>
      </c>
      <c r="R22" s="147">
        <f t="shared" si="7"/>
        <v>20</v>
      </c>
      <c r="S22" s="87" t="s">
        <v>62</v>
      </c>
      <c r="T22" s="109" t="s">
        <v>51</v>
      </c>
      <c r="U22" s="109" t="s">
        <v>29</v>
      </c>
      <c r="V22" s="110">
        <v>2017</v>
      </c>
      <c r="W22" s="120" t="s">
        <v>30</v>
      </c>
      <c r="X22" s="112">
        <v>7</v>
      </c>
      <c r="Y22" s="112">
        <f t="shared" si="8"/>
        <v>4.5714285714285712</v>
      </c>
      <c r="Z22" s="113">
        <f>Y22*21.79</f>
        <v>99.611428571428561</v>
      </c>
      <c r="AA22" s="128" t="s">
        <v>65</v>
      </c>
      <c r="AB22" s="143">
        <f>SUM(Z21:Z22)</f>
        <v>196.10999999999999</v>
      </c>
      <c r="AC22" s="22"/>
      <c r="AD22" s="93"/>
      <c r="AE22" s="1"/>
      <c r="AF22" s="1"/>
    </row>
    <row r="23" spans="1:32" s="17" customFormat="1" ht="21.75" thickBot="1">
      <c r="B23" s="180">
        <v>44347</v>
      </c>
      <c r="C23" s="179" t="s">
        <v>126</v>
      </c>
      <c r="D23" s="125" t="s">
        <v>26</v>
      </c>
      <c r="E23" s="125" t="s">
        <v>194</v>
      </c>
      <c r="F23" s="153">
        <v>184502</v>
      </c>
      <c r="G23" s="187">
        <v>184511</v>
      </c>
      <c r="H23" s="151">
        <f t="shared" si="0"/>
        <v>9</v>
      </c>
      <c r="I23" s="140">
        <v>184534</v>
      </c>
      <c r="J23" s="151">
        <f t="shared" si="1"/>
        <v>23</v>
      </c>
      <c r="K23" s="140">
        <v>184580</v>
      </c>
      <c r="L23" s="148">
        <f t="shared" si="2"/>
        <v>46</v>
      </c>
      <c r="M23" s="148">
        <f t="shared" si="3"/>
        <v>69</v>
      </c>
      <c r="N23" s="140">
        <v>184580</v>
      </c>
      <c r="O23" s="151">
        <f t="shared" si="4"/>
        <v>0</v>
      </c>
      <c r="P23" s="142">
        <f t="shared" si="5"/>
        <v>78</v>
      </c>
      <c r="Q23" s="151">
        <f t="shared" si="6"/>
        <v>69</v>
      </c>
      <c r="R23" s="148">
        <f t="shared" si="7"/>
        <v>9</v>
      </c>
      <c r="S23" s="203" t="s">
        <v>127</v>
      </c>
      <c r="T23" s="96" t="s">
        <v>28</v>
      </c>
      <c r="U23" s="116" t="s">
        <v>29</v>
      </c>
      <c r="V23" s="96">
        <v>2013</v>
      </c>
      <c r="W23" s="121" t="s">
        <v>30</v>
      </c>
      <c r="X23" s="106">
        <v>14</v>
      </c>
      <c r="Y23" s="106">
        <f t="shared" si="8"/>
        <v>5.5714285714285712</v>
      </c>
      <c r="Z23" s="100">
        <f>Y23*19.89</f>
        <v>110.81571428571428</v>
      </c>
      <c r="AA23" s="186" t="s">
        <v>128</v>
      </c>
      <c r="AB23" s="1"/>
      <c r="AC23" s="1"/>
      <c r="AD23" s="1"/>
      <c r="AE23" s="1"/>
      <c r="AF23" s="1"/>
    </row>
    <row r="24" spans="1:32" s="17" customFormat="1" ht="21.75" thickBot="1">
      <c r="B24" s="101">
        <v>44348</v>
      </c>
      <c r="C24" s="198" t="s">
        <v>126</v>
      </c>
      <c r="D24" s="102" t="s">
        <v>26</v>
      </c>
      <c r="E24" s="102" t="s">
        <v>106</v>
      </c>
      <c r="F24" s="134">
        <v>184580</v>
      </c>
      <c r="G24" s="134">
        <v>184606</v>
      </c>
      <c r="H24" s="146">
        <f t="shared" si="0"/>
        <v>26</v>
      </c>
      <c r="I24" s="134">
        <v>184606</v>
      </c>
      <c r="J24" s="151">
        <f t="shared" si="1"/>
        <v>0</v>
      </c>
      <c r="K24" s="187">
        <v>184624</v>
      </c>
      <c r="L24" s="151">
        <f t="shared" si="2"/>
        <v>18</v>
      </c>
      <c r="M24" s="151">
        <f t="shared" si="3"/>
        <v>18</v>
      </c>
      <c r="N24" s="208">
        <v>184646</v>
      </c>
      <c r="O24" s="146">
        <f t="shared" si="4"/>
        <v>22</v>
      </c>
      <c r="P24" s="135">
        <f t="shared" si="5"/>
        <v>66</v>
      </c>
      <c r="Q24" s="146">
        <f t="shared" si="6"/>
        <v>18</v>
      </c>
      <c r="R24" s="146">
        <f t="shared" si="7"/>
        <v>48</v>
      </c>
      <c r="S24" s="193" t="s">
        <v>127</v>
      </c>
      <c r="T24" s="104" t="s">
        <v>28</v>
      </c>
      <c r="U24" s="104" t="s">
        <v>29</v>
      </c>
      <c r="V24" s="96">
        <v>2013</v>
      </c>
      <c r="W24" s="181" t="s">
        <v>30</v>
      </c>
      <c r="X24" s="182">
        <v>14</v>
      </c>
      <c r="Y24" s="127">
        <f t="shared" si="8"/>
        <v>4.7142857142857144</v>
      </c>
      <c r="Z24" s="183">
        <f>Y24*19.89</f>
        <v>93.767142857142858</v>
      </c>
      <c r="AA24" s="129" t="s">
        <v>128</v>
      </c>
      <c r="AB24" s="143">
        <f>SUM(Z23:Z24)</f>
        <v>204.58285714285714</v>
      </c>
      <c r="AC24" s="22"/>
      <c r="AD24" s="93"/>
      <c r="AE24" s="1"/>
      <c r="AF24" s="1"/>
    </row>
    <row r="25" spans="1:32" s="17" customFormat="1" ht="21.1">
      <c r="B25" s="61">
        <v>44347</v>
      </c>
      <c r="C25" s="154" t="s">
        <v>25</v>
      </c>
      <c r="D25" s="19" t="s">
        <v>26</v>
      </c>
      <c r="E25" s="19" t="s">
        <v>277</v>
      </c>
      <c r="F25" s="94">
        <v>181985</v>
      </c>
      <c r="G25" s="63">
        <v>182012</v>
      </c>
      <c r="H25" s="64">
        <f t="shared" si="0"/>
        <v>27</v>
      </c>
      <c r="I25" s="63">
        <v>182012</v>
      </c>
      <c r="J25" s="64">
        <f t="shared" si="1"/>
        <v>0</v>
      </c>
      <c r="K25" s="63">
        <v>182048</v>
      </c>
      <c r="L25" s="64">
        <f t="shared" si="2"/>
        <v>36</v>
      </c>
      <c r="M25" s="64">
        <f t="shared" si="3"/>
        <v>36</v>
      </c>
      <c r="N25" s="63">
        <v>182048</v>
      </c>
      <c r="O25" s="64">
        <f t="shared" si="4"/>
        <v>0</v>
      </c>
      <c r="P25" s="65">
        <f t="shared" si="5"/>
        <v>63</v>
      </c>
      <c r="Q25" s="64">
        <f t="shared" si="6"/>
        <v>36</v>
      </c>
      <c r="R25" s="64">
        <f t="shared" si="7"/>
        <v>27</v>
      </c>
      <c r="S25" s="514" t="s">
        <v>223</v>
      </c>
      <c r="T25" s="66" t="s">
        <v>224</v>
      </c>
      <c r="U25" s="66" t="s">
        <v>29</v>
      </c>
      <c r="V25" s="66">
        <v>2010</v>
      </c>
      <c r="W25" s="67" t="s">
        <v>30</v>
      </c>
      <c r="X25" s="68">
        <v>8.8000000000000007</v>
      </c>
      <c r="Y25" s="68">
        <f t="shared" si="8"/>
        <v>7.1590909090909083</v>
      </c>
      <c r="Z25" s="69">
        <f>Y25*21.19</f>
        <v>151.70113636363635</v>
      </c>
      <c r="AA25" s="70" t="s">
        <v>128</v>
      </c>
      <c r="AB25" s="1"/>
      <c r="AC25" s="1"/>
      <c r="AD25" s="1"/>
      <c r="AE25" s="1"/>
      <c r="AF25" s="1"/>
    </row>
    <row r="26" spans="1:32" s="17" customFormat="1" ht="21.1">
      <c r="B26" s="71">
        <v>44347</v>
      </c>
      <c r="C26" s="1" t="s">
        <v>25</v>
      </c>
      <c r="D26" s="53" t="s">
        <v>26</v>
      </c>
      <c r="E26" s="53" t="s">
        <v>193</v>
      </c>
      <c r="F26" s="55">
        <v>182048</v>
      </c>
      <c r="G26" s="55">
        <v>182048</v>
      </c>
      <c r="H26" s="56">
        <f t="shared" si="0"/>
        <v>0</v>
      </c>
      <c r="I26" s="55">
        <v>182048</v>
      </c>
      <c r="J26" s="56">
        <f t="shared" si="1"/>
        <v>0</v>
      </c>
      <c r="K26" s="55">
        <v>182075</v>
      </c>
      <c r="L26" s="56">
        <f t="shared" si="2"/>
        <v>27</v>
      </c>
      <c r="M26" s="56">
        <f t="shared" si="3"/>
        <v>27</v>
      </c>
      <c r="N26" s="55">
        <v>182075</v>
      </c>
      <c r="O26" s="56">
        <f t="shared" si="4"/>
        <v>0</v>
      </c>
      <c r="P26" s="57">
        <f t="shared" si="5"/>
        <v>27</v>
      </c>
      <c r="Q26" s="56">
        <f t="shared" si="6"/>
        <v>27</v>
      </c>
      <c r="R26" s="56">
        <f t="shared" si="7"/>
        <v>0</v>
      </c>
      <c r="S26" s="189" t="s">
        <v>223</v>
      </c>
      <c r="T26" s="58" t="s">
        <v>224</v>
      </c>
      <c r="U26" s="58" t="s">
        <v>29</v>
      </c>
      <c r="V26" s="58">
        <v>2010</v>
      </c>
      <c r="W26" s="18" t="s">
        <v>30</v>
      </c>
      <c r="X26" s="20">
        <v>8.8000000000000007</v>
      </c>
      <c r="Y26" s="20">
        <f t="shared" si="8"/>
        <v>3.0681818181818179</v>
      </c>
      <c r="Z26" s="59">
        <f>Y26*21.19</f>
        <v>65.014772727272728</v>
      </c>
      <c r="AA26" s="72" t="s">
        <v>128</v>
      </c>
      <c r="AB26" s="1"/>
      <c r="AC26" s="1"/>
      <c r="AD26" s="1"/>
      <c r="AE26" s="1"/>
      <c r="AF26" s="1"/>
    </row>
    <row r="27" spans="1:32" s="17" customFormat="1" ht="21.1">
      <c r="B27" s="71">
        <v>44347</v>
      </c>
      <c r="C27" s="1" t="s">
        <v>25</v>
      </c>
      <c r="D27" s="53" t="s">
        <v>26</v>
      </c>
      <c r="E27" s="53" t="s">
        <v>233</v>
      </c>
      <c r="F27" s="55">
        <v>182075</v>
      </c>
      <c r="G27" s="55">
        <v>182075</v>
      </c>
      <c r="H27" s="56">
        <f t="shared" si="0"/>
        <v>0</v>
      </c>
      <c r="I27" s="55">
        <v>182109</v>
      </c>
      <c r="J27" s="56">
        <f t="shared" si="1"/>
        <v>34</v>
      </c>
      <c r="K27" s="55">
        <v>182109</v>
      </c>
      <c r="L27" s="56">
        <f t="shared" si="2"/>
        <v>0</v>
      </c>
      <c r="M27" s="56">
        <f t="shared" si="3"/>
        <v>34</v>
      </c>
      <c r="N27" s="55">
        <v>182118</v>
      </c>
      <c r="O27" s="56">
        <f t="shared" si="4"/>
        <v>9</v>
      </c>
      <c r="P27" s="57">
        <f t="shared" si="5"/>
        <v>43</v>
      </c>
      <c r="Q27" s="56">
        <f t="shared" si="6"/>
        <v>34</v>
      </c>
      <c r="R27" s="56">
        <f t="shared" si="7"/>
        <v>9</v>
      </c>
      <c r="S27" s="189" t="s">
        <v>223</v>
      </c>
      <c r="T27" s="58" t="s">
        <v>224</v>
      </c>
      <c r="U27" s="58" t="s">
        <v>29</v>
      </c>
      <c r="V27" s="58">
        <v>2010</v>
      </c>
      <c r="W27" s="18" t="s">
        <v>30</v>
      </c>
      <c r="X27" s="20">
        <v>8.8000000000000007</v>
      </c>
      <c r="Y27" s="20">
        <f t="shared" si="8"/>
        <v>4.8863636363636358</v>
      </c>
      <c r="Z27" s="59">
        <f>Y27*21.19</f>
        <v>103.54204545454544</v>
      </c>
      <c r="AA27" s="72" t="s">
        <v>128</v>
      </c>
      <c r="AB27" s="1"/>
      <c r="AC27" s="1"/>
      <c r="AD27" s="1"/>
      <c r="AE27" s="1"/>
      <c r="AF27" s="1"/>
    </row>
    <row r="28" spans="1:32" s="17" customFormat="1" ht="21.75" thickBot="1">
      <c r="B28" s="71">
        <v>44348</v>
      </c>
      <c r="C28" s="1" t="s">
        <v>25</v>
      </c>
      <c r="D28" s="53" t="s">
        <v>26</v>
      </c>
      <c r="E28" s="53" t="s">
        <v>233</v>
      </c>
      <c r="F28" s="55">
        <v>182118</v>
      </c>
      <c r="G28" s="55">
        <v>182132</v>
      </c>
      <c r="H28" s="56">
        <f t="shared" si="0"/>
        <v>14</v>
      </c>
      <c r="I28" s="55">
        <v>182164</v>
      </c>
      <c r="J28" s="56">
        <f t="shared" si="1"/>
        <v>32</v>
      </c>
      <c r="K28" s="55">
        <v>182164</v>
      </c>
      <c r="L28" s="56">
        <f t="shared" si="2"/>
        <v>0</v>
      </c>
      <c r="M28" s="56">
        <f t="shared" si="3"/>
        <v>32</v>
      </c>
      <c r="N28" s="55">
        <v>182164</v>
      </c>
      <c r="O28" s="56">
        <f t="shared" si="4"/>
        <v>0</v>
      </c>
      <c r="P28" s="57">
        <f t="shared" si="5"/>
        <v>46</v>
      </c>
      <c r="Q28" s="56">
        <f>M28</f>
        <v>32</v>
      </c>
      <c r="R28" s="56">
        <f t="shared" si="7"/>
        <v>14</v>
      </c>
      <c r="S28" s="189" t="s">
        <v>223</v>
      </c>
      <c r="T28" s="58" t="s">
        <v>224</v>
      </c>
      <c r="U28" s="58" t="s">
        <v>29</v>
      </c>
      <c r="V28" s="58">
        <v>2010</v>
      </c>
      <c r="W28" s="18" t="s">
        <v>30</v>
      </c>
      <c r="X28" s="20">
        <v>8.8000000000000007</v>
      </c>
      <c r="Y28" s="20">
        <f t="shared" si="8"/>
        <v>5.2272727272727266</v>
      </c>
      <c r="Z28" s="59">
        <f>Y28*21.19</f>
        <v>110.76590909090909</v>
      </c>
      <c r="AA28" s="72" t="s">
        <v>128</v>
      </c>
      <c r="AE28" s="1"/>
      <c r="AF28" s="1"/>
    </row>
    <row r="29" spans="1:32" s="17" customFormat="1" ht="21.75" thickBot="1">
      <c r="B29" s="74">
        <v>44348</v>
      </c>
      <c r="C29" s="89" t="s">
        <v>25</v>
      </c>
      <c r="D29" s="75" t="s">
        <v>26</v>
      </c>
      <c r="E29" s="75" t="s">
        <v>193</v>
      </c>
      <c r="F29" s="77">
        <v>182164</v>
      </c>
      <c r="G29" s="77">
        <v>182164</v>
      </c>
      <c r="H29" s="78">
        <f t="shared" si="0"/>
        <v>0</v>
      </c>
      <c r="I29" s="77">
        <v>182193</v>
      </c>
      <c r="J29" s="78">
        <f t="shared" si="1"/>
        <v>29</v>
      </c>
      <c r="K29" s="77">
        <v>182193</v>
      </c>
      <c r="L29" s="78">
        <f t="shared" ref="L29" si="18">K29-I29</f>
        <v>0</v>
      </c>
      <c r="M29" s="78">
        <f t="shared" ref="M29" si="19">K29-G29</f>
        <v>29</v>
      </c>
      <c r="N29" s="95">
        <v>182200</v>
      </c>
      <c r="O29" s="78">
        <f t="shared" si="4"/>
        <v>7</v>
      </c>
      <c r="P29" s="79">
        <f t="shared" si="5"/>
        <v>36</v>
      </c>
      <c r="Q29" s="78">
        <f>M29</f>
        <v>29</v>
      </c>
      <c r="R29" s="78">
        <f t="shared" ref="R29" si="20">+P29-Q29</f>
        <v>7</v>
      </c>
      <c r="S29" s="190" t="s">
        <v>223</v>
      </c>
      <c r="T29" s="81" t="s">
        <v>224</v>
      </c>
      <c r="U29" s="81" t="s">
        <v>29</v>
      </c>
      <c r="V29" s="81">
        <v>2010</v>
      </c>
      <c r="W29" s="82" t="s">
        <v>30</v>
      </c>
      <c r="X29" s="83">
        <v>8.8000000000000007</v>
      </c>
      <c r="Y29" s="83">
        <f t="shared" ref="Y29" si="21">+P29/X29</f>
        <v>4.0909090909090908</v>
      </c>
      <c r="Z29" s="84">
        <f>Y29*21.19</f>
        <v>86.686363636363637</v>
      </c>
      <c r="AA29" s="90"/>
      <c r="AB29" s="52">
        <f>SUM(Z25:Z29)</f>
        <v>517.71022727272725</v>
      </c>
      <c r="AC29" s="22"/>
      <c r="AD29" s="93"/>
      <c r="AE29" s="1"/>
      <c r="AF29" s="1"/>
    </row>
    <row r="30" spans="1:32" s="17" customFormat="1" ht="21.75" thickBot="1">
      <c r="B30" s="195">
        <v>44347</v>
      </c>
      <c r="C30" s="97" t="s">
        <v>68</v>
      </c>
      <c r="D30" s="196" t="s">
        <v>26</v>
      </c>
      <c r="E30" s="185" t="s">
        <v>69</v>
      </c>
      <c r="F30" s="199">
        <v>233284</v>
      </c>
      <c r="G30" s="132">
        <v>233298</v>
      </c>
      <c r="H30" s="150">
        <f t="shared" si="0"/>
        <v>14</v>
      </c>
      <c r="I30" s="132">
        <v>233298</v>
      </c>
      <c r="J30" s="150">
        <f t="shared" si="1"/>
        <v>0</v>
      </c>
      <c r="K30" s="132">
        <v>233310</v>
      </c>
      <c r="L30" s="150">
        <f t="shared" si="2"/>
        <v>12</v>
      </c>
      <c r="M30" s="150">
        <f t="shared" si="3"/>
        <v>12</v>
      </c>
      <c r="N30" s="132">
        <v>233319</v>
      </c>
      <c r="O30" s="150">
        <f t="shared" si="4"/>
        <v>9</v>
      </c>
      <c r="P30" s="133">
        <f t="shared" si="5"/>
        <v>35</v>
      </c>
      <c r="Q30" s="150">
        <f t="shared" si="6"/>
        <v>12</v>
      </c>
      <c r="R30" s="145">
        <f t="shared" si="7"/>
        <v>23</v>
      </c>
      <c r="S30" s="50" t="s">
        <v>70</v>
      </c>
      <c r="T30" s="97" t="s">
        <v>51</v>
      </c>
      <c r="U30" s="97" t="s">
        <v>29</v>
      </c>
      <c r="V30" s="97">
        <v>2016</v>
      </c>
      <c r="W30" s="98" t="s">
        <v>30</v>
      </c>
      <c r="X30" s="99">
        <v>7</v>
      </c>
      <c r="Y30" s="99">
        <f t="shared" si="8"/>
        <v>5</v>
      </c>
      <c r="Z30" s="122">
        <f>Y30*19.69</f>
        <v>98.45</v>
      </c>
      <c r="AA30" s="197" t="s">
        <v>67</v>
      </c>
      <c r="AB30" s="1"/>
      <c r="AC30" s="1"/>
      <c r="AD30" s="1"/>
      <c r="AE30" s="1"/>
      <c r="AF30" s="1"/>
    </row>
    <row r="31" spans="1:32" s="17" customFormat="1" ht="21.75" thickBot="1">
      <c r="B31" s="123">
        <v>44348</v>
      </c>
      <c r="C31" s="110" t="s">
        <v>68</v>
      </c>
      <c r="D31" s="119" t="s">
        <v>26</v>
      </c>
      <c r="E31" s="130" t="s">
        <v>71</v>
      </c>
      <c r="F31" s="136">
        <v>233319</v>
      </c>
      <c r="G31" s="139">
        <v>233328</v>
      </c>
      <c r="H31" s="149">
        <f t="shared" si="0"/>
        <v>9</v>
      </c>
      <c r="I31" s="139">
        <v>233328</v>
      </c>
      <c r="J31" s="149">
        <f t="shared" si="1"/>
        <v>0</v>
      </c>
      <c r="K31" s="139">
        <v>233338</v>
      </c>
      <c r="L31" s="149">
        <f t="shared" si="2"/>
        <v>10</v>
      </c>
      <c r="M31" s="149">
        <f t="shared" si="3"/>
        <v>10</v>
      </c>
      <c r="N31" s="155">
        <v>233354</v>
      </c>
      <c r="O31" s="149">
        <f t="shared" si="4"/>
        <v>16</v>
      </c>
      <c r="P31" s="138">
        <f t="shared" si="5"/>
        <v>35</v>
      </c>
      <c r="Q31" s="149">
        <f t="shared" si="6"/>
        <v>10</v>
      </c>
      <c r="R31" s="147">
        <f t="shared" si="7"/>
        <v>25</v>
      </c>
      <c r="S31" s="86" t="s">
        <v>70</v>
      </c>
      <c r="T31" s="109" t="s">
        <v>51</v>
      </c>
      <c r="U31" s="109" t="s">
        <v>29</v>
      </c>
      <c r="V31" s="109">
        <v>2016</v>
      </c>
      <c r="W31" s="120" t="s">
        <v>30</v>
      </c>
      <c r="X31" s="124">
        <v>7</v>
      </c>
      <c r="Y31" s="124">
        <f t="shared" si="8"/>
        <v>5</v>
      </c>
      <c r="Z31" s="113">
        <f>Y31*19.69</f>
        <v>98.45</v>
      </c>
      <c r="AA31" s="118" t="s">
        <v>67</v>
      </c>
      <c r="AB31" s="538">
        <f>SUM(Z30:Z31)</f>
        <v>196.9</v>
      </c>
      <c r="AC31" s="22"/>
      <c r="AD31" s="93"/>
      <c r="AE31" s="1"/>
      <c r="AF31" s="1"/>
    </row>
    <row r="32" spans="1:32" s="17" customFormat="1" ht="21.1">
      <c r="B32" s="195">
        <v>44347</v>
      </c>
      <c r="C32" s="196" t="s">
        <v>72</v>
      </c>
      <c r="D32" s="196" t="s">
        <v>26</v>
      </c>
      <c r="E32" s="185" t="s">
        <v>225</v>
      </c>
      <c r="F32" s="199">
        <v>92049</v>
      </c>
      <c r="G32" s="132">
        <v>92064</v>
      </c>
      <c r="H32" s="150">
        <f t="shared" si="0"/>
        <v>15</v>
      </c>
      <c r="I32" s="132">
        <v>92093</v>
      </c>
      <c r="J32" s="150">
        <f t="shared" si="1"/>
        <v>29</v>
      </c>
      <c r="K32" s="132">
        <v>92110</v>
      </c>
      <c r="L32" s="150">
        <f t="shared" si="2"/>
        <v>17</v>
      </c>
      <c r="M32" s="150">
        <f t="shared" si="3"/>
        <v>46</v>
      </c>
      <c r="N32" s="132">
        <v>92144</v>
      </c>
      <c r="O32" s="150">
        <f t="shared" si="4"/>
        <v>34</v>
      </c>
      <c r="P32" s="133">
        <f t="shared" si="5"/>
        <v>95</v>
      </c>
      <c r="Q32" s="150">
        <f t="shared" si="6"/>
        <v>46</v>
      </c>
      <c r="R32" s="150">
        <f t="shared" si="7"/>
        <v>49</v>
      </c>
      <c r="S32" s="511" t="s">
        <v>75</v>
      </c>
      <c r="T32" s="512" t="s">
        <v>76</v>
      </c>
      <c r="U32" s="513" t="s">
        <v>29</v>
      </c>
      <c r="V32" s="97">
        <v>2009</v>
      </c>
      <c r="W32" s="98" t="s">
        <v>30</v>
      </c>
      <c r="X32" s="99">
        <v>10</v>
      </c>
      <c r="Y32" s="99">
        <f t="shared" si="8"/>
        <v>9.5</v>
      </c>
      <c r="Z32" s="122">
        <f>Y32*19.59</f>
        <v>186.10499999999999</v>
      </c>
      <c r="AA32" s="509" t="s">
        <v>77</v>
      </c>
      <c r="AB32" s="1"/>
      <c r="AC32" s="1"/>
      <c r="AD32" s="1"/>
      <c r="AE32" s="1"/>
      <c r="AF32" s="1"/>
    </row>
    <row r="33" spans="2:32" s="17" customFormat="1" ht="21.75" thickBot="1">
      <c r="B33" s="114">
        <v>44347</v>
      </c>
      <c r="C33" s="115" t="s">
        <v>72</v>
      </c>
      <c r="D33" s="115" t="s">
        <v>26</v>
      </c>
      <c r="E33" s="103" t="s">
        <v>235</v>
      </c>
      <c r="F33" s="140">
        <v>92144</v>
      </c>
      <c r="G33" s="140">
        <v>92144</v>
      </c>
      <c r="H33" s="148">
        <f t="shared" si="0"/>
        <v>0</v>
      </c>
      <c r="I33" s="140">
        <v>92179</v>
      </c>
      <c r="J33" s="148">
        <f t="shared" si="1"/>
        <v>35</v>
      </c>
      <c r="K33" s="140">
        <v>92196</v>
      </c>
      <c r="L33" s="148">
        <f t="shared" si="2"/>
        <v>17</v>
      </c>
      <c r="M33" s="148">
        <f t="shared" si="3"/>
        <v>52</v>
      </c>
      <c r="N33" s="140">
        <v>92196</v>
      </c>
      <c r="O33" s="148">
        <f t="shared" si="4"/>
        <v>0</v>
      </c>
      <c r="P33" s="141">
        <f t="shared" si="5"/>
        <v>52</v>
      </c>
      <c r="Q33" s="148">
        <f t="shared" si="6"/>
        <v>52</v>
      </c>
      <c r="R33" s="152">
        <f t="shared" si="7"/>
        <v>0</v>
      </c>
      <c r="S33" s="51" t="s">
        <v>75</v>
      </c>
      <c r="T33" s="104" t="s">
        <v>76</v>
      </c>
      <c r="U33" s="104" t="s">
        <v>29</v>
      </c>
      <c r="V33" s="116">
        <v>2009</v>
      </c>
      <c r="W33" s="121" t="s">
        <v>30</v>
      </c>
      <c r="X33" s="106">
        <v>10</v>
      </c>
      <c r="Y33" s="105">
        <f t="shared" si="8"/>
        <v>5.2</v>
      </c>
      <c r="Z33" s="107">
        <f>Y33*19.59</f>
        <v>101.86800000000001</v>
      </c>
      <c r="AA33" s="117" t="s">
        <v>77</v>
      </c>
      <c r="AB33" s="1"/>
      <c r="AC33" s="1"/>
      <c r="AD33" s="1"/>
      <c r="AE33" s="1"/>
      <c r="AF33" s="1"/>
    </row>
    <row r="34" spans="2:32" s="17" customFormat="1" ht="21.75" thickBot="1">
      <c r="B34" s="123">
        <v>44348</v>
      </c>
      <c r="C34" s="119" t="s">
        <v>72</v>
      </c>
      <c r="D34" s="119" t="s">
        <v>26</v>
      </c>
      <c r="E34" s="130" t="s">
        <v>102</v>
      </c>
      <c r="F34" s="139">
        <v>92196</v>
      </c>
      <c r="G34" s="139">
        <v>92196</v>
      </c>
      <c r="H34" s="149">
        <f t="shared" si="0"/>
        <v>0</v>
      </c>
      <c r="I34" s="139">
        <v>92214</v>
      </c>
      <c r="J34" s="149">
        <f t="shared" si="1"/>
        <v>18</v>
      </c>
      <c r="K34" s="139">
        <v>92220</v>
      </c>
      <c r="L34" s="149">
        <f t="shared" si="2"/>
        <v>6</v>
      </c>
      <c r="M34" s="149">
        <f t="shared" si="3"/>
        <v>24</v>
      </c>
      <c r="N34" s="155">
        <v>92241</v>
      </c>
      <c r="O34" s="149">
        <f t="shared" si="4"/>
        <v>21</v>
      </c>
      <c r="P34" s="138">
        <f t="shared" si="5"/>
        <v>45</v>
      </c>
      <c r="Q34" s="149">
        <f t="shared" si="6"/>
        <v>24</v>
      </c>
      <c r="R34" s="147">
        <f t="shared" si="7"/>
        <v>21</v>
      </c>
      <c r="S34" s="80" t="s">
        <v>75</v>
      </c>
      <c r="T34" s="109" t="s">
        <v>76</v>
      </c>
      <c r="U34" s="109" t="s">
        <v>29</v>
      </c>
      <c r="V34" s="110">
        <v>2009</v>
      </c>
      <c r="W34" s="111" t="s">
        <v>30</v>
      </c>
      <c r="X34" s="124">
        <v>10</v>
      </c>
      <c r="Y34" s="112">
        <f t="shared" si="8"/>
        <v>4.5</v>
      </c>
      <c r="Z34" s="113">
        <f>Y34*19.59</f>
        <v>88.155000000000001</v>
      </c>
      <c r="AA34" s="118" t="s">
        <v>77</v>
      </c>
      <c r="AB34" s="52">
        <f>SUM(Z32:Z34)</f>
        <v>376.12800000000004</v>
      </c>
      <c r="AC34" s="22"/>
      <c r="AD34" s="93"/>
      <c r="AE34" s="1"/>
      <c r="AF34" s="1"/>
    </row>
    <row r="40" spans="2:32" ht="16.3" thickBot="1">
      <c r="AB40" s="23" t="s">
        <v>236</v>
      </c>
      <c r="AC40" s="1"/>
    </row>
    <row r="41" spans="2:32">
      <c r="AB41" s="499" t="s">
        <v>82</v>
      </c>
      <c r="AC41" s="499" t="s">
        <v>83</v>
      </c>
    </row>
    <row r="42" spans="2:32" ht="16.3" thickBot="1">
      <c r="AB42" s="36" t="s">
        <v>70</v>
      </c>
      <c r="AC42" s="37"/>
    </row>
    <row r="43" spans="2:32" ht="16.3" thickBot="1">
      <c r="AB43" s="34" t="s">
        <v>62</v>
      </c>
      <c r="AC43" s="35">
        <f>AB22</f>
        <v>196.10999999999999</v>
      </c>
    </row>
    <row r="44" spans="2:32" ht="16.3" thickBot="1">
      <c r="AB44" s="156" t="s">
        <v>127</v>
      </c>
      <c r="AC44" s="157">
        <f>AB24</f>
        <v>204.58285714285714</v>
      </c>
    </row>
    <row r="45" spans="2:32" ht="16.3" thickBot="1">
      <c r="AB45" s="32" t="s">
        <v>27</v>
      </c>
      <c r="AC45" s="201">
        <v>0</v>
      </c>
    </row>
    <row r="46" spans="2:32" ht="16.3" thickBot="1">
      <c r="AB46" s="24" t="s">
        <v>37</v>
      </c>
      <c r="AC46" s="25">
        <f>AB12</f>
        <v>220.44749999999999</v>
      </c>
    </row>
    <row r="47" spans="2:32" ht="16.3" thickBot="1">
      <c r="AB47" s="28" t="s">
        <v>44</v>
      </c>
      <c r="AC47" s="29">
        <f>AB16</f>
        <v>185.42333333333332</v>
      </c>
    </row>
    <row r="48" spans="2:32" ht="16.3" thickBot="1">
      <c r="AB48" s="188" t="s">
        <v>84</v>
      </c>
      <c r="AC48" s="194">
        <v>0</v>
      </c>
    </row>
    <row r="49" spans="28:29" ht="16.3" thickBot="1">
      <c r="AB49" s="191" t="s">
        <v>223</v>
      </c>
      <c r="AC49" s="192">
        <f>AB29</f>
        <v>517.71022727272725</v>
      </c>
    </row>
    <row r="50" spans="28:29" ht="16.3" thickBot="1">
      <c r="AB50" s="38" t="s">
        <v>66</v>
      </c>
      <c r="AC50" s="39">
        <v>0</v>
      </c>
    </row>
    <row r="51" spans="28:29" ht="16.3" thickBot="1">
      <c r="AB51" s="30" t="s">
        <v>57</v>
      </c>
      <c r="AC51" s="515"/>
    </row>
    <row r="52" spans="28:29" ht="16.3" thickBot="1">
      <c r="AB52" s="40" t="s">
        <v>75</v>
      </c>
      <c r="AC52" s="41">
        <f>AB34</f>
        <v>376.12800000000004</v>
      </c>
    </row>
    <row r="53" spans="28:29" ht="16.3" thickBot="1">
      <c r="AB53" s="26" t="s">
        <v>50</v>
      </c>
      <c r="AC53" s="27">
        <f>AB18</f>
        <v>246.26250000000002</v>
      </c>
    </row>
    <row r="54" spans="28:29" ht="16.3" thickBot="1">
      <c r="AB54" s="21" t="s">
        <v>81</v>
      </c>
      <c r="AC54" s="42">
        <f>SUM(AC42:AC53)</f>
        <v>1946.6644177489177</v>
      </c>
    </row>
  </sheetData>
  <mergeCells count="24">
    <mergeCell ref="S7:T8"/>
    <mergeCell ref="E5:I5"/>
    <mergeCell ref="B7:B8"/>
    <mergeCell ref="C7:C8"/>
    <mergeCell ref="D7:D8"/>
    <mergeCell ref="E7:E8"/>
    <mergeCell ref="F7:F8"/>
    <mergeCell ref="G7:G8"/>
    <mergeCell ref="I7:I8"/>
    <mergeCell ref="K7:K8"/>
    <mergeCell ref="N7:N8"/>
    <mergeCell ref="P7:P8"/>
    <mergeCell ref="Q7:Q8"/>
    <mergeCell ref="R7:R8"/>
    <mergeCell ref="AA7:AA8"/>
    <mergeCell ref="AB7:AB8"/>
    <mergeCell ref="AC7:AC8"/>
    <mergeCell ref="AD7:AD8"/>
    <mergeCell ref="U7:U8"/>
    <mergeCell ref="V7:V8"/>
    <mergeCell ref="W7:W8"/>
    <mergeCell ref="X7:X8"/>
    <mergeCell ref="Y7:Y8"/>
    <mergeCell ref="Z7:Z8"/>
  </mergeCells>
  <conditionalFormatting sqref="B21:B22">
    <cfRule type="cellIs" dxfId="486" priority="323" operator="equal">
      <formula>"NCD-2001"</formula>
    </cfRule>
    <cfRule type="cellIs" dxfId="485" priority="324" operator="equal">
      <formula>"NBS-6259"</formula>
    </cfRule>
  </conditionalFormatting>
  <conditionalFormatting sqref="B9:R20">
    <cfRule type="cellIs" dxfId="484" priority="11" operator="equal">
      <formula>"NCD-2001"</formula>
    </cfRule>
    <cfRule type="cellIs" dxfId="483" priority="12" operator="equal">
      <formula>"NBS-6259"</formula>
    </cfRule>
  </conditionalFormatting>
  <conditionalFormatting sqref="B30:R33">
    <cfRule type="cellIs" dxfId="482" priority="281" operator="equal">
      <formula>"NCD-2001"</formula>
    </cfRule>
    <cfRule type="cellIs" dxfId="481" priority="282" operator="equal">
      <formula>"NBS-6259"</formula>
    </cfRule>
  </conditionalFormatting>
  <conditionalFormatting sqref="B1:AA6 T20:Z20 B23:AA29 B34:D34 F34:R34 B35:AA1048576">
    <cfRule type="cellIs" dxfId="480" priority="357" operator="equal">
      <formula>"NCD-2001"</formula>
    </cfRule>
    <cfRule type="cellIs" dxfId="479" priority="358" operator="equal">
      <formula>"NBS-6259"</formula>
    </cfRule>
  </conditionalFormatting>
  <conditionalFormatting sqref="B7:AD8">
    <cfRule type="cellIs" dxfId="478" priority="21" operator="equal">
      <formula>"NCD-2001"</formula>
    </cfRule>
    <cfRule type="cellIs" dxfId="477" priority="22" operator="equal">
      <formula>"NBS-6259"</formula>
    </cfRule>
  </conditionalFormatting>
  <conditionalFormatting sqref="C10:D11">
    <cfRule type="cellIs" dxfId="476" priority="237" operator="equal">
      <formula>"NCD-2001"</formula>
    </cfRule>
    <cfRule type="cellIs" dxfId="475" priority="238" operator="equal">
      <formula>"NBS-6259"</formula>
    </cfRule>
  </conditionalFormatting>
  <conditionalFormatting sqref="C21:E21 C22:D22">
    <cfRule type="cellIs" dxfId="474" priority="325" operator="equal">
      <formula>"NCD-2001"</formula>
    </cfRule>
    <cfRule type="cellIs" dxfId="473" priority="326" operator="equal">
      <formula>"NBS-6259"</formula>
    </cfRule>
  </conditionalFormatting>
  <conditionalFormatting sqref="E22:E24">
    <cfRule type="cellIs" dxfId="472" priority="217" operator="equal">
      <formula>"NCD-2001"</formula>
    </cfRule>
    <cfRule type="cellIs" dxfId="471" priority="218" operator="equal">
      <formula>"NBS-6259"</formula>
    </cfRule>
  </conditionalFormatting>
  <conditionalFormatting sqref="E32:E34">
    <cfRule type="cellIs" dxfId="470" priority="5" operator="equal">
      <formula>"NCD-2001"</formula>
    </cfRule>
    <cfRule type="cellIs" dxfId="469" priority="6" operator="equal">
      <formula>"NBS-6259"</formula>
    </cfRule>
  </conditionalFormatting>
  <conditionalFormatting sqref="F21:Q22">
    <cfRule type="cellIs" dxfId="468" priority="299" operator="equal">
      <formula>"NCD-2001"</formula>
    </cfRule>
    <cfRule type="cellIs" dxfId="467" priority="300" operator="equal">
      <formula>"NBS-6259"</formula>
    </cfRule>
  </conditionalFormatting>
  <conditionalFormatting sqref="Q23:AA24">
    <cfRule type="cellIs" dxfId="466" priority="191" operator="equal">
      <formula>"NCD-2001"</formula>
    </cfRule>
    <cfRule type="cellIs" dxfId="465" priority="192" operator="equal">
      <formula>"NBS-6259"</formula>
    </cfRule>
  </conditionalFormatting>
  <conditionalFormatting sqref="R20:R22">
    <cfRule type="cellIs" dxfId="464" priority="291" operator="equal">
      <formula>"NCD-2001"</formula>
    </cfRule>
    <cfRule type="cellIs" dxfId="463" priority="292" operator="equal">
      <formula>"NBS-6259"</formula>
    </cfRule>
  </conditionalFormatting>
  <conditionalFormatting sqref="S1:S8 S23:S29 S35:S1048576">
    <cfRule type="cellIs" dxfId="462" priority="359" operator="equal">
      <formula>"835-RP7"</formula>
    </cfRule>
    <cfRule type="cellIs" dxfId="461" priority="360" operator="equal">
      <formula>"MCG-9763"</formula>
    </cfRule>
    <cfRule type="cellIs" dxfId="460" priority="361" operator="equal">
      <formula>"F33-ALC"</formula>
    </cfRule>
    <cfRule type="cellIs" dxfId="459" priority="362" operator="equal">
      <formula>"MHF-4572"</formula>
    </cfRule>
    <cfRule type="cellIs" dxfId="458" priority="363" operator="equal">
      <formula>"MRJ-4142"</formula>
    </cfRule>
    <cfRule type="cellIs" dxfId="457" priority="364" operator="equal">
      <formula>"MRF-3416"</formula>
    </cfRule>
    <cfRule type="cellIs" dxfId="456" priority="365" operator="equal">
      <formula>"MVC-8975"</formula>
    </cfRule>
    <cfRule type="cellIs" dxfId="455" priority="366" operator="equal">
      <formula>"MHU-2000"</formula>
    </cfRule>
  </conditionalFormatting>
  <conditionalFormatting sqref="T21:X22">
    <cfRule type="cellIs" dxfId="454" priority="293" operator="equal">
      <formula>"NCD-2001"</formula>
    </cfRule>
    <cfRule type="cellIs" dxfId="453" priority="294" operator="equal">
      <formula>"NBS-6259"</formula>
    </cfRule>
  </conditionalFormatting>
  <conditionalFormatting sqref="T9:AA19">
    <cfRule type="cellIs" dxfId="452" priority="1" operator="equal">
      <formula>"NCD-2001"</formula>
    </cfRule>
    <cfRule type="cellIs" dxfId="451" priority="2" operator="equal">
      <formula>"NBS-6259"</formula>
    </cfRule>
  </conditionalFormatting>
  <conditionalFormatting sqref="T30:AA34">
    <cfRule type="cellIs" dxfId="450" priority="259" operator="equal">
      <formula>"NCD-2001"</formula>
    </cfRule>
    <cfRule type="cellIs" dxfId="449" priority="260" operator="equal">
      <formula>"NBS-6259"</formula>
    </cfRule>
  </conditionalFormatting>
  <conditionalFormatting sqref="X5">
    <cfRule type="cellIs" dxfId="448" priority="355" operator="equal">
      <formula>"NCD-2001"</formula>
    </cfRule>
    <cfRule type="cellIs" dxfId="447" priority="356" operator="equal">
      <formula>"NBS-6259"</formula>
    </cfRule>
  </conditionalFormatting>
  <conditionalFormatting sqref="Y17">
    <cfRule type="cellIs" dxfId="446" priority="247" operator="equal">
      <formula>"NCD-2001"</formula>
    </cfRule>
    <cfRule type="cellIs" dxfId="445" priority="248" operator="equal">
      <formula>"NBS-6259"</formula>
    </cfRule>
  </conditionalFormatting>
  <conditionalFormatting sqref="Y21:Z21">
    <cfRule type="cellIs" dxfId="444" priority="311" operator="equal">
      <formula>"NCD-2001"</formula>
    </cfRule>
    <cfRule type="cellIs" dxfId="443" priority="312" operator="equal">
      <formula>"NBS-6259"</formula>
    </cfRule>
  </conditionalFormatting>
  <conditionalFormatting sqref="Y22:AA22">
    <cfRule type="cellIs" dxfId="442" priority="297" operator="equal">
      <formula>"NCD-2001"</formula>
    </cfRule>
    <cfRule type="cellIs" dxfId="441" priority="298" operator="equal">
      <formula>"NBS-6259"</formula>
    </cfRule>
  </conditionalFormatting>
  <conditionalFormatting sqref="AA20:AA21">
    <cfRule type="cellIs" dxfId="440" priority="305" operator="equal">
      <formula>"NCD-2001"</formula>
    </cfRule>
    <cfRule type="cellIs" dxfId="439" priority="306" operator="equal">
      <formula>"NBS-6259"</formula>
    </cfRule>
  </conditionalFormatting>
  <conditionalFormatting sqref="AB41:AC41">
    <cfRule type="cellIs" dxfId="438" priority="175" operator="equal">
      <formula>"NCD-2001"</formula>
    </cfRule>
    <cfRule type="cellIs" dxfId="437" priority="176" operator="equal">
      <formula>"NBS-6259"</formula>
    </cfRule>
  </conditionalFormatting>
  <conditionalFormatting sqref="AB44:AC45">
    <cfRule type="cellIs" dxfId="436" priority="87" operator="equal">
      <formula>"NCD-2001"</formula>
    </cfRule>
    <cfRule type="cellIs" dxfId="435" priority="88" operator="equal">
      <formula>"NBS-6259"</formula>
    </cfRule>
    <cfRule type="cellIs" dxfId="434" priority="91" operator="equal">
      <formula>"835-RP7"</formula>
    </cfRule>
    <cfRule type="cellIs" dxfId="433" priority="92" operator="equal">
      <formula>"MCG-9763"</formula>
    </cfRule>
    <cfRule type="cellIs" dxfId="432" priority="93" operator="equal">
      <formula>"F33-ALC"</formula>
    </cfRule>
    <cfRule type="cellIs" dxfId="431" priority="94" operator="equal">
      <formula>"MHF-4572"</formula>
    </cfRule>
    <cfRule type="cellIs" dxfId="430" priority="95" operator="equal">
      <formula>"MRJ-4142"</formula>
    </cfRule>
    <cfRule type="cellIs" dxfId="429" priority="96" operator="equal">
      <formula>"MRF-3416"</formula>
    </cfRule>
    <cfRule type="cellIs" dxfId="428" priority="97" operator="equal">
      <formula>"MVC-8975"</formula>
    </cfRule>
    <cfRule type="cellIs" dxfId="427" priority="98" operator="equal">
      <formula>"MHU-2000"</formula>
    </cfRule>
  </conditionalFormatting>
  <conditionalFormatting sqref="AB48:AC49">
    <cfRule type="cellIs" dxfId="426" priority="43" operator="equal">
      <formula>"NCD-2001"</formula>
    </cfRule>
    <cfRule type="cellIs" dxfId="425" priority="44" operator="equal">
      <formula>"NBS-6259"</formula>
    </cfRule>
    <cfRule type="cellIs" dxfId="424" priority="45" operator="equal">
      <formula>"835-RP7"</formula>
    </cfRule>
    <cfRule type="cellIs" dxfId="423" priority="46" operator="equal">
      <formula>"MCG-9763"</formula>
    </cfRule>
    <cfRule type="cellIs" dxfId="422" priority="47" operator="equal">
      <formula>"F33-ALC"</formula>
    </cfRule>
    <cfRule type="cellIs" dxfId="421" priority="48" operator="equal">
      <formula>"MHF-4572"</formula>
    </cfRule>
    <cfRule type="cellIs" dxfId="420" priority="49" operator="equal">
      <formula>"MRJ-4142"</formula>
    </cfRule>
    <cfRule type="cellIs" dxfId="419" priority="50" operator="equal">
      <formula>"MRF-3416"</formula>
    </cfRule>
    <cfRule type="cellIs" dxfId="418" priority="51" operator="equal">
      <formula>"MVC-8975"</formula>
    </cfRule>
    <cfRule type="cellIs" dxfId="417" priority="52" operator="equal">
      <formula>"MHU-2000"</formula>
    </cfRule>
  </conditionalFormatting>
  <conditionalFormatting sqref="AB54:AC54">
    <cfRule type="cellIs" dxfId="416" priority="111" operator="equal">
      <formula>"NCD-2001"</formula>
    </cfRule>
    <cfRule type="cellIs" dxfId="415" priority="112" operator="equal">
      <formula>"NBS-6259"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AH100"/>
  <sheetViews>
    <sheetView topLeftCell="J1" zoomScale="40" zoomScaleNormal="40" workbookViewId="0">
      <selection activeCell="AD11" sqref="AD11"/>
    </sheetView>
  </sheetViews>
  <sheetFormatPr baseColWidth="10" defaultColWidth="11.375" defaultRowHeight="15.65"/>
  <cols>
    <col min="1" max="1" width="1.75" style="1" customWidth="1"/>
    <col min="2" max="2" width="15.75" style="1" customWidth="1"/>
    <col min="3" max="3" width="30.375" style="1" customWidth="1"/>
    <col min="4" max="6" width="23" style="1" customWidth="1"/>
    <col min="7" max="7" width="81.375" style="1" customWidth="1"/>
    <col min="8" max="8" width="20.875" style="3" bestFit="1" customWidth="1"/>
    <col min="9" max="15" width="15.25" style="3" customWidth="1"/>
    <col min="16" max="17" width="16.625" style="3" customWidth="1"/>
    <col min="18" max="20" width="15.25" style="3" customWidth="1"/>
    <col min="21" max="21" width="19.875" style="1" customWidth="1"/>
    <col min="22" max="22" width="27.25" style="1" customWidth="1"/>
    <col min="23" max="23" width="24.625" style="1" customWidth="1"/>
    <col min="24" max="24" width="14.25" style="1" customWidth="1"/>
    <col min="25" max="25" width="42.125" style="1" customWidth="1"/>
    <col min="26" max="26" width="19.125" style="4" customWidth="1"/>
    <col min="27" max="27" width="16.875" style="4" customWidth="1"/>
    <col min="28" max="28" width="18.625" style="5" customWidth="1"/>
    <col min="29" max="29" width="44.875" style="5" customWidth="1"/>
    <col min="30" max="30" width="20.125" style="6" customWidth="1"/>
    <col min="31" max="31" width="17.875" style="7" customWidth="1"/>
    <col min="32" max="32" width="25.75" style="1" customWidth="1"/>
    <col min="33" max="33" width="18.625" style="1" customWidth="1"/>
    <col min="34" max="34" width="19.625" style="1" customWidth="1"/>
    <col min="35" max="35" width="17.75" style="1" bestFit="1" customWidth="1"/>
    <col min="36" max="36" width="22.75" style="1" customWidth="1"/>
    <col min="37" max="37" width="85.25" style="1" bestFit="1" customWidth="1"/>
    <col min="38" max="16384" width="11.375" style="1"/>
  </cols>
  <sheetData>
    <row r="2" spans="2:34">
      <c r="B2" s="2"/>
    </row>
    <row r="3" spans="2:34">
      <c r="B3" s="2"/>
    </row>
    <row r="4" spans="2:34" ht="16.3" thickBot="1">
      <c r="B4" s="2"/>
      <c r="Z4" s="1"/>
      <c r="AA4" s="1"/>
      <c r="AB4" s="1"/>
      <c r="AC4" s="1"/>
    </row>
    <row r="5" spans="2:34" s="9" customFormat="1" ht="31.95" thickBot="1">
      <c r="D5" s="10" t="s">
        <v>0</v>
      </c>
      <c r="E5" s="525"/>
      <c r="F5" s="525"/>
      <c r="G5" s="1157">
        <v>44349</v>
      </c>
      <c r="H5" s="1158"/>
      <c r="I5" s="1158"/>
      <c r="J5" s="1158"/>
      <c r="K5" s="1159"/>
      <c r="L5" s="43"/>
      <c r="M5" s="11"/>
      <c r="N5" s="11"/>
      <c r="O5" s="11"/>
      <c r="P5" s="11"/>
      <c r="Q5" s="11"/>
      <c r="R5" s="11"/>
      <c r="S5" s="11"/>
      <c r="T5" s="11"/>
      <c r="U5" s="12"/>
      <c r="Y5" s="1"/>
      <c r="Z5" s="1"/>
      <c r="AA5" s="1"/>
      <c r="AB5" s="1"/>
      <c r="AC5" s="1"/>
      <c r="AD5" s="13"/>
      <c r="AE5" s="14"/>
    </row>
    <row r="6" spans="2:34" ht="16.3" thickBot="1">
      <c r="G6" s="1" t="s">
        <v>1</v>
      </c>
      <c r="Z6" s="8"/>
      <c r="AA6" s="8"/>
      <c r="AB6" s="15"/>
      <c r="AC6" s="15"/>
    </row>
    <row r="7" spans="2:34" s="16" customFormat="1" ht="16.3" thickBot="1">
      <c r="B7" s="1160" t="s">
        <v>2</v>
      </c>
      <c r="C7" s="1147" t="s">
        <v>3</v>
      </c>
      <c r="D7" s="1147" t="s">
        <v>4</v>
      </c>
      <c r="E7" s="516"/>
      <c r="F7" s="516"/>
      <c r="G7" s="1154" t="s">
        <v>5</v>
      </c>
      <c r="H7" s="1162" t="s">
        <v>6</v>
      </c>
      <c r="I7" s="1162" t="s">
        <v>7</v>
      </c>
      <c r="J7" s="44" t="s">
        <v>86</v>
      </c>
      <c r="K7" s="1164" t="s">
        <v>8</v>
      </c>
      <c r="L7" s="44" t="s">
        <v>87</v>
      </c>
      <c r="M7" s="1164" t="s">
        <v>9</v>
      </c>
      <c r="N7" s="44" t="s">
        <v>87</v>
      </c>
      <c r="O7" s="44" t="s">
        <v>87</v>
      </c>
      <c r="P7" s="1164" t="s">
        <v>10</v>
      </c>
      <c r="Q7" s="44" t="s">
        <v>87</v>
      </c>
      <c r="R7" s="1162" t="s">
        <v>11</v>
      </c>
      <c r="S7" s="1162" t="s">
        <v>12</v>
      </c>
      <c r="T7" s="1162" t="s">
        <v>13</v>
      </c>
      <c r="U7" s="1153" t="s">
        <v>14</v>
      </c>
      <c r="V7" s="1154"/>
      <c r="W7" s="1147" t="s">
        <v>15</v>
      </c>
      <c r="X7" s="1147" t="s">
        <v>16</v>
      </c>
      <c r="Y7" s="1147" t="s">
        <v>17</v>
      </c>
      <c r="Z7" s="1149" t="s">
        <v>18</v>
      </c>
      <c r="AA7" s="1149" t="s">
        <v>19</v>
      </c>
      <c r="AB7" s="1151" t="s">
        <v>20</v>
      </c>
      <c r="AC7" s="1141" t="s">
        <v>21</v>
      </c>
      <c r="AD7" s="1143" t="s">
        <v>22</v>
      </c>
      <c r="AE7" s="1145" t="s">
        <v>23</v>
      </c>
      <c r="AF7" s="1145" t="s">
        <v>24</v>
      </c>
    </row>
    <row r="8" spans="2:34" s="16" customFormat="1" ht="47.55" thickBot="1">
      <c r="B8" s="1161"/>
      <c r="C8" s="1148"/>
      <c r="D8" s="1148"/>
      <c r="E8" s="517"/>
      <c r="F8" s="517"/>
      <c r="G8" s="1156"/>
      <c r="H8" s="1163"/>
      <c r="I8" s="1163"/>
      <c r="J8" s="45" t="s">
        <v>88</v>
      </c>
      <c r="K8" s="1165"/>
      <c r="L8" s="45" t="s">
        <v>89</v>
      </c>
      <c r="M8" s="1165"/>
      <c r="N8" s="45" t="s">
        <v>90</v>
      </c>
      <c r="O8" s="45" t="s">
        <v>91</v>
      </c>
      <c r="P8" s="1165"/>
      <c r="Q8" s="44" t="s">
        <v>92</v>
      </c>
      <c r="R8" s="1163"/>
      <c r="S8" s="1163"/>
      <c r="T8" s="1163"/>
      <c r="U8" s="1155"/>
      <c r="V8" s="1156"/>
      <c r="W8" s="1148"/>
      <c r="X8" s="1148"/>
      <c r="Y8" s="1148"/>
      <c r="Z8" s="1150"/>
      <c r="AA8" s="1150"/>
      <c r="AB8" s="1152"/>
      <c r="AC8" s="1142"/>
      <c r="AD8" s="1144"/>
      <c r="AE8" s="1146"/>
      <c r="AF8" s="1146"/>
    </row>
    <row r="9" spans="2:34">
      <c r="B9" s="61">
        <v>44348</v>
      </c>
      <c r="C9" s="19" t="s">
        <v>35</v>
      </c>
      <c r="D9" s="19" t="s">
        <v>26</v>
      </c>
      <c r="E9" s="19" t="s">
        <v>279</v>
      </c>
      <c r="F9" s="19" t="s">
        <v>279</v>
      </c>
      <c r="G9" s="531" t="s">
        <v>280</v>
      </c>
      <c r="H9" s="94">
        <v>58154</v>
      </c>
      <c r="I9" s="63">
        <v>58162</v>
      </c>
      <c r="J9" s="64">
        <f>I9-H9</f>
        <v>8</v>
      </c>
      <c r="K9" s="63">
        <v>58162</v>
      </c>
      <c r="L9" s="64">
        <f t="shared" ref="L9:L31" si="0">K9-I9</f>
        <v>0</v>
      </c>
      <c r="M9" s="63">
        <v>58162</v>
      </c>
      <c r="N9" s="64">
        <f>M9-K9</f>
        <v>0</v>
      </c>
      <c r="O9" s="64">
        <f t="shared" ref="O9:O31" si="1">M9-I9</f>
        <v>0</v>
      </c>
      <c r="P9" s="63">
        <v>58178</v>
      </c>
      <c r="Q9" s="64">
        <f t="shared" ref="Q9:Q31" si="2">P9-M9</f>
        <v>16</v>
      </c>
      <c r="R9" s="65">
        <f t="shared" ref="R9:R31" si="3">+P9-H9</f>
        <v>24</v>
      </c>
      <c r="S9" s="64">
        <f t="shared" ref="S9:S31" si="4">O9</f>
        <v>0</v>
      </c>
      <c r="T9" s="64">
        <f t="shared" ref="T9:T31" si="5">+R9-S9</f>
        <v>24</v>
      </c>
      <c r="U9" s="204" t="s">
        <v>37</v>
      </c>
      <c r="V9" s="66" t="s">
        <v>38</v>
      </c>
      <c r="W9" s="66" t="s">
        <v>29</v>
      </c>
      <c r="X9" s="66">
        <v>2017</v>
      </c>
      <c r="Y9" s="67" t="s">
        <v>280</v>
      </c>
      <c r="Z9" s="68">
        <v>12</v>
      </c>
      <c r="AA9" s="68">
        <f>+R9/Z9</f>
        <v>2</v>
      </c>
      <c r="AB9" s="69">
        <f>AA9*19.49</f>
        <v>38.979999999999997</v>
      </c>
      <c r="AC9" s="510" t="s">
        <v>39</v>
      </c>
      <c r="AD9" s="1"/>
      <c r="AE9" s="1"/>
    </row>
    <row r="10" spans="2:34">
      <c r="B10" s="71">
        <v>44348</v>
      </c>
      <c r="C10" s="53" t="s">
        <v>35</v>
      </c>
      <c r="D10" s="53" t="s">
        <v>26</v>
      </c>
      <c r="E10" s="53" t="s">
        <v>111</v>
      </c>
      <c r="F10" s="53" t="s">
        <v>283</v>
      </c>
      <c r="G10" s="528" t="s">
        <v>243</v>
      </c>
      <c r="H10" s="55">
        <v>58178</v>
      </c>
      <c r="I10" s="55">
        <v>58181</v>
      </c>
      <c r="J10" s="56">
        <f t="shared" ref="J10" si="6">I10-H10</f>
        <v>3</v>
      </c>
      <c r="K10" s="55">
        <v>58181</v>
      </c>
      <c r="L10" s="56">
        <f t="shared" ref="L10" si="7">K10-I10</f>
        <v>0</v>
      </c>
      <c r="M10" s="55">
        <v>58183</v>
      </c>
      <c r="N10" s="56">
        <f>M10-K10</f>
        <v>2</v>
      </c>
      <c r="O10" s="56">
        <f t="shared" ref="O10" si="8">M10-I10</f>
        <v>2</v>
      </c>
      <c r="P10" s="55">
        <v>58183</v>
      </c>
      <c r="Q10" s="56">
        <f t="shared" ref="Q10" si="9">P10-M10</f>
        <v>0</v>
      </c>
      <c r="R10" s="57">
        <f t="shared" ref="R10" si="10">+P10-H10</f>
        <v>5</v>
      </c>
      <c r="S10" s="56">
        <f t="shared" ref="S10" si="11">O10</f>
        <v>2</v>
      </c>
      <c r="T10" s="56">
        <f t="shared" ref="T10" si="12">+R10-S10</f>
        <v>3</v>
      </c>
      <c r="U10" s="46" t="s">
        <v>37</v>
      </c>
      <c r="V10" s="58" t="s">
        <v>38</v>
      </c>
      <c r="W10" s="58" t="s">
        <v>29</v>
      </c>
      <c r="X10" s="58">
        <v>2017</v>
      </c>
      <c r="Y10" s="18" t="s">
        <v>30</v>
      </c>
      <c r="Z10" s="20">
        <v>12</v>
      </c>
      <c r="AA10" s="20">
        <f t="shared" ref="AA10" si="13">+R10/Z10</f>
        <v>0.41666666666666669</v>
      </c>
      <c r="AB10" s="59">
        <f>AA10*19.49</f>
        <v>8.1208333333333336</v>
      </c>
      <c r="AC10" s="73" t="s">
        <v>39</v>
      </c>
      <c r="AD10" s="1"/>
      <c r="AE10" s="1"/>
    </row>
    <row r="11" spans="2:34">
      <c r="B11" s="71">
        <v>44348</v>
      </c>
      <c r="C11" s="53" t="s">
        <v>35</v>
      </c>
      <c r="D11" s="53" t="s">
        <v>26</v>
      </c>
      <c r="E11" s="53" t="s">
        <v>109</v>
      </c>
      <c r="F11" s="53" t="s">
        <v>283</v>
      </c>
      <c r="G11" s="529" t="s">
        <v>149</v>
      </c>
      <c r="H11" s="55">
        <v>58183</v>
      </c>
      <c r="I11" s="55">
        <v>58183</v>
      </c>
      <c r="J11" s="56">
        <f t="shared" ref="J11:J31" si="14">I11-H11</f>
        <v>0</v>
      </c>
      <c r="K11" s="55">
        <v>58183</v>
      </c>
      <c r="L11" s="56">
        <f>K11-I11</f>
        <v>0</v>
      </c>
      <c r="M11" s="55">
        <v>58203</v>
      </c>
      <c r="N11" s="56">
        <f>M11-K11</f>
        <v>20</v>
      </c>
      <c r="O11" s="56">
        <f t="shared" si="1"/>
        <v>20</v>
      </c>
      <c r="P11" s="55">
        <v>58229</v>
      </c>
      <c r="Q11" s="56">
        <f t="shared" si="2"/>
        <v>26</v>
      </c>
      <c r="R11" s="57">
        <f>+P11-H11</f>
        <v>46</v>
      </c>
      <c r="S11" s="56">
        <f t="shared" si="4"/>
        <v>20</v>
      </c>
      <c r="T11" s="56">
        <f>+R11-S11</f>
        <v>26</v>
      </c>
      <c r="U11" s="46" t="s">
        <v>37</v>
      </c>
      <c r="V11" s="58" t="s">
        <v>38</v>
      </c>
      <c r="W11" s="58" t="s">
        <v>29</v>
      </c>
      <c r="X11" s="58">
        <v>2017</v>
      </c>
      <c r="Y11" s="18" t="s">
        <v>30</v>
      </c>
      <c r="Z11" s="20">
        <v>12</v>
      </c>
      <c r="AA11" s="20">
        <f t="shared" ref="AA11:AA31" si="15">+R11/Z11</f>
        <v>3.8333333333333335</v>
      </c>
      <c r="AB11" s="59">
        <f>AA11*19.49</f>
        <v>74.711666666666659</v>
      </c>
      <c r="AC11" s="73" t="s">
        <v>39</v>
      </c>
      <c r="AD11" s="1"/>
      <c r="AE11" s="1"/>
    </row>
    <row r="12" spans="2:34" ht="16.3" thickBot="1">
      <c r="B12" s="71">
        <v>44348</v>
      </c>
      <c r="C12" s="53" t="s">
        <v>35</v>
      </c>
      <c r="D12" s="53" t="s">
        <v>26</v>
      </c>
      <c r="E12" s="53" t="s">
        <v>109</v>
      </c>
      <c r="F12" s="53" t="s">
        <v>283</v>
      </c>
      <c r="G12" s="529" t="s">
        <v>157</v>
      </c>
      <c r="H12" s="55">
        <v>58229</v>
      </c>
      <c r="I12" s="55">
        <v>58229</v>
      </c>
      <c r="J12" s="56">
        <f t="shared" si="14"/>
        <v>0</v>
      </c>
      <c r="K12" s="55">
        <v>58229</v>
      </c>
      <c r="L12" s="56">
        <f t="shared" si="0"/>
        <v>0</v>
      </c>
      <c r="M12" s="55">
        <v>58246</v>
      </c>
      <c r="N12" s="56">
        <f t="shared" ref="N12:N31" si="16">M12-K12</f>
        <v>17</v>
      </c>
      <c r="O12" s="56">
        <f t="shared" si="1"/>
        <v>17</v>
      </c>
      <c r="P12" s="55">
        <v>58250</v>
      </c>
      <c r="Q12" s="56">
        <f t="shared" si="2"/>
        <v>4</v>
      </c>
      <c r="R12" s="57">
        <f t="shared" si="3"/>
        <v>21</v>
      </c>
      <c r="S12" s="56">
        <f t="shared" si="4"/>
        <v>17</v>
      </c>
      <c r="T12" s="56">
        <f t="shared" si="5"/>
        <v>4</v>
      </c>
      <c r="U12" s="46" t="s">
        <v>37</v>
      </c>
      <c r="V12" s="58" t="s">
        <v>38</v>
      </c>
      <c r="W12" s="58" t="s">
        <v>29</v>
      </c>
      <c r="X12" s="58">
        <v>2017</v>
      </c>
      <c r="Y12" s="18" t="s">
        <v>30</v>
      </c>
      <c r="Z12" s="20">
        <v>12</v>
      </c>
      <c r="AA12" s="20">
        <f t="shared" si="15"/>
        <v>1.75</v>
      </c>
      <c r="AB12" s="59">
        <f>AA12*19.49</f>
        <v>34.107499999999995</v>
      </c>
      <c r="AC12" s="73" t="s">
        <v>39</v>
      </c>
      <c r="AD12" s="1"/>
      <c r="AE12" s="1"/>
    </row>
    <row r="13" spans="2:34" ht="16.3" thickBot="1">
      <c r="B13" s="74">
        <v>44349</v>
      </c>
      <c r="C13" s="75" t="s">
        <v>35</v>
      </c>
      <c r="D13" s="75" t="s">
        <v>26</v>
      </c>
      <c r="E13" s="75" t="s">
        <v>109</v>
      </c>
      <c r="F13" s="75" t="s">
        <v>282</v>
      </c>
      <c r="G13" s="530" t="s">
        <v>149</v>
      </c>
      <c r="H13" s="77">
        <v>58250</v>
      </c>
      <c r="I13" s="77">
        <v>58265</v>
      </c>
      <c r="J13" s="78">
        <f t="shared" si="14"/>
        <v>15</v>
      </c>
      <c r="K13" s="77">
        <v>58265</v>
      </c>
      <c r="L13" s="78">
        <f t="shared" si="0"/>
        <v>0</v>
      </c>
      <c r="M13" s="77">
        <v>58289</v>
      </c>
      <c r="N13" s="78">
        <f t="shared" si="16"/>
        <v>24</v>
      </c>
      <c r="O13" s="78">
        <f t="shared" si="1"/>
        <v>24</v>
      </c>
      <c r="P13" s="77">
        <v>58305</v>
      </c>
      <c r="Q13" s="78">
        <f t="shared" si="2"/>
        <v>16</v>
      </c>
      <c r="R13" s="79">
        <f t="shared" si="3"/>
        <v>55</v>
      </c>
      <c r="S13" s="78">
        <f t="shared" si="4"/>
        <v>24</v>
      </c>
      <c r="T13" s="78">
        <f t="shared" si="5"/>
        <v>31</v>
      </c>
      <c r="U13" s="92" t="s">
        <v>37</v>
      </c>
      <c r="V13" s="81" t="s">
        <v>38</v>
      </c>
      <c r="W13" s="81" t="s">
        <v>29</v>
      </c>
      <c r="X13" s="81">
        <v>2017</v>
      </c>
      <c r="Y13" s="82" t="s">
        <v>30</v>
      </c>
      <c r="Z13" s="83">
        <v>12</v>
      </c>
      <c r="AA13" s="83">
        <f t="shared" si="15"/>
        <v>4.583333333333333</v>
      </c>
      <c r="AB13" s="84">
        <f>AA13*19.49</f>
        <v>89.329166666666652</v>
      </c>
      <c r="AC13" s="85" t="s">
        <v>39</v>
      </c>
      <c r="AD13" s="52">
        <f>SUM(AB9:AB13)</f>
        <v>245.24916666666664</v>
      </c>
      <c r="AE13" s="22"/>
      <c r="AF13" s="93"/>
    </row>
    <row r="14" spans="2:34" s="17" customFormat="1" ht="21.1">
      <c r="B14" s="61">
        <v>44348</v>
      </c>
      <c r="C14" s="19" t="s">
        <v>42</v>
      </c>
      <c r="D14" s="19" t="s">
        <v>26</v>
      </c>
      <c r="E14" s="19" t="s">
        <v>109</v>
      </c>
      <c r="F14" s="19" t="s">
        <v>283</v>
      </c>
      <c r="G14" s="526" t="s">
        <v>150</v>
      </c>
      <c r="H14" s="94">
        <v>43917</v>
      </c>
      <c r="I14" s="63">
        <v>43917</v>
      </c>
      <c r="J14" s="64">
        <f t="shared" si="14"/>
        <v>0</v>
      </c>
      <c r="K14" s="63">
        <v>43917</v>
      </c>
      <c r="L14" s="64">
        <f t="shared" si="0"/>
        <v>0</v>
      </c>
      <c r="M14" s="63">
        <v>43937</v>
      </c>
      <c r="N14" s="64">
        <f t="shared" si="16"/>
        <v>20</v>
      </c>
      <c r="O14" s="64">
        <f t="shared" si="1"/>
        <v>20</v>
      </c>
      <c r="P14" s="63">
        <v>43951</v>
      </c>
      <c r="Q14" s="64">
        <f t="shared" si="2"/>
        <v>14</v>
      </c>
      <c r="R14" s="65">
        <f t="shared" si="3"/>
        <v>34</v>
      </c>
      <c r="S14" s="64">
        <f t="shared" si="4"/>
        <v>20</v>
      </c>
      <c r="T14" s="64">
        <f t="shared" si="5"/>
        <v>14</v>
      </c>
      <c r="U14" s="508" t="s">
        <v>44</v>
      </c>
      <c r="V14" s="66" t="s">
        <v>45</v>
      </c>
      <c r="W14" s="66" t="s">
        <v>29</v>
      </c>
      <c r="X14" s="66">
        <v>2018</v>
      </c>
      <c r="Y14" s="67" t="s">
        <v>30</v>
      </c>
      <c r="Z14" s="68">
        <v>15</v>
      </c>
      <c r="AA14" s="68">
        <f t="shared" si="15"/>
        <v>2.2666666666666666</v>
      </c>
      <c r="AB14" s="69">
        <f>AA14*19.45</f>
        <v>44.086666666666666</v>
      </c>
      <c r="AC14" s="510" t="s">
        <v>46</v>
      </c>
      <c r="AD14" s="1"/>
      <c r="AE14" s="1"/>
      <c r="AF14" s="1"/>
      <c r="AG14" s="1"/>
      <c r="AH14" s="1"/>
    </row>
    <row r="15" spans="2:34" s="17" customFormat="1" ht="21.75" thickBot="1">
      <c r="B15" s="71">
        <v>44348</v>
      </c>
      <c r="C15" s="53" t="s">
        <v>42</v>
      </c>
      <c r="D15" s="53" t="s">
        <v>26</v>
      </c>
      <c r="E15" s="53" t="s">
        <v>109</v>
      </c>
      <c r="F15" s="53" t="s">
        <v>283</v>
      </c>
      <c r="G15" s="536" t="s">
        <v>155</v>
      </c>
      <c r="H15" s="55">
        <v>43951</v>
      </c>
      <c r="I15" s="55">
        <v>43965</v>
      </c>
      <c r="J15" s="56">
        <f t="shared" si="14"/>
        <v>14</v>
      </c>
      <c r="K15" s="55">
        <v>43965</v>
      </c>
      <c r="L15" s="56">
        <f t="shared" si="0"/>
        <v>0</v>
      </c>
      <c r="M15" s="55">
        <v>43986</v>
      </c>
      <c r="N15" s="56">
        <f t="shared" si="16"/>
        <v>21</v>
      </c>
      <c r="O15" s="56">
        <f t="shared" si="1"/>
        <v>21</v>
      </c>
      <c r="P15" s="55">
        <v>43989</v>
      </c>
      <c r="Q15" s="56">
        <f t="shared" si="2"/>
        <v>3</v>
      </c>
      <c r="R15" s="57">
        <f t="shared" si="3"/>
        <v>38</v>
      </c>
      <c r="S15" s="56">
        <f t="shared" si="4"/>
        <v>21</v>
      </c>
      <c r="T15" s="56">
        <f t="shared" si="5"/>
        <v>17</v>
      </c>
      <c r="U15" s="47" t="s">
        <v>44</v>
      </c>
      <c r="V15" s="58" t="s">
        <v>45</v>
      </c>
      <c r="W15" s="58" t="s">
        <v>29</v>
      </c>
      <c r="X15" s="58">
        <v>2018</v>
      </c>
      <c r="Y15" s="18" t="s">
        <v>30</v>
      </c>
      <c r="Z15" s="20">
        <v>15</v>
      </c>
      <c r="AA15" s="20">
        <f t="shared" si="15"/>
        <v>2.5333333333333332</v>
      </c>
      <c r="AB15" s="59">
        <f>AA15*19.45</f>
        <v>49.273333333333326</v>
      </c>
      <c r="AC15" s="73" t="s">
        <v>46</v>
      </c>
      <c r="AD15" s="1"/>
      <c r="AE15" s="1"/>
      <c r="AF15" s="1"/>
      <c r="AG15" s="1"/>
      <c r="AH15" s="1"/>
    </row>
    <row r="16" spans="2:34" s="17" customFormat="1" ht="21.75" thickBot="1">
      <c r="B16" s="74">
        <v>44349</v>
      </c>
      <c r="C16" s="75" t="s">
        <v>42</v>
      </c>
      <c r="D16" s="75" t="s">
        <v>26</v>
      </c>
      <c r="E16" s="75" t="s">
        <v>109</v>
      </c>
      <c r="F16" s="75" t="s">
        <v>282</v>
      </c>
      <c r="G16" s="537" t="s">
        <v>150</v>
      </c>
      <c r="H16" s="77">
        <v>43989</v>
      </c>
      <c r="I16" s="77">
        <v>44003</v>
      </c>
      <c r="J16" s="78">
        <f t="shared" si="14"/>
        <v>14</v>
      </c>
      <c r="K16" s="77">
        <v>44003</v>
      </c>
      <c r="L16" s="78">
        <f t="shared" si="0"/>
        <v>0</v>
      </c>
      <c r="M16" s="77">
        <v>44017</v>
      </c>
      <c r="N16" s="78">
        <f t="shared" si="16"/>
        <v>14</v>
      </c>
      <c r="O16" s="78">
        <f t="shared" si="1"/>
        <v>14</v>
      </c>
      <c r="P16" s="77">
        <v>44036</v>
      </c>
      <c r="Q16" s="78">
        <f t="shared" si="2"/>
        <v>19</v>
      </c>
      <c r="R16" s="79">
        <f t="shared" si="3"/>
        <v>47</v>
      </c>
      <c r="S16" s="78">
        <f t="shared" si="4"/>
        <v>14</v>
      </c>
      <c r="T16" s="78">
        <f t="shared" si="5"/>
        <v>33</v>
      </c>
      <c r="U16" s="91" t="s">
        <v>44</v>
      </c>
      <c r="V16" s="81" t="s">
        <v>45</v>
      </c>
      <c r="W16" s="81" t="s">
        <v>29</v>
      </c>
      <c r="X16" s="81">
        <v>2018</v>
      </c>
      <c r="Y16" s="82" t="s">
        <v>30</v>
      </c>
      <c r="Z16" s="83">
        <v>15</v>
      </c>
      <c r="AA16" s="83">
        <f t="shared" si="15"/>
        <v>3.1333333333333333</v>
      </c>
      <c r="AB16" s="84">
        <f>AA16*19.45</f>
        <v>60.943333333333328</v>
      </c>
      <c r="AC16" s="85" t="s">
        <v>46</v>
      </c>
      <c r="AD16" s="143">
        <f>SUM(AB14:AB16)</f>
        <v>154.30333333333331</v>
      </c>
      <c r="AE16" s="22"/>
      <c r="AF16" s="93"/>
      <c r="AG16" s="1"/>
      <c r="AH16" s="1"/>
    </row>
    <row r="17" spans="1:34" s="17" customFormat="1" ht="21.75" thickBot="1">
      <c r="B17" s="114">
        <v>44348</v>
      </c>
      <c r="C17" s="115" t="s">
        <v>48</v>
      </c>
      <c r="D17" s="115" t="s">
        <v>26</v>
      </c>
      <c r="E17" s="115" t="s">
        <v>111</v>
      </c>
      <c r="F17" s="115" t="s">
        <v>283</v>
      </c>
      <c r="G17" s="532" t="s">
        <v>240</v>
      </c>
      <c r="H17" s="153">
        <v>61080</v>
      </c>
      <c r="I17" s="140">
        <v>61096</v>
      </c>
      <c r="J17" s="148">
        <f>I17-H17</f>
        <v>16</v>
      </c>
      <c r="K17" s="140">
        <v>61096</v>
      </c>
      <c r="L17" s="148">
        <f t="shared" si="0"/>
        <v>0</v>
      </c>
      <c r="M17" s="140">
        <v>61121</v>
      </c>
      <c r="N17" s="148">
        <f t="shared" si="16"/>
        <v>25</v>
      </c>
      <c r="O17" s="148">
        <f t="shared" si="1"/>
        <v>25</v>
      </c>
      <c r="P17" s="140">
        <v>61123</v>
      </c>
      <c r="Q17" s="148">
        <f t="shared" si="2"/>
        <v>2</v>
      </c>
      <c r="R17" s="141">
        <f t="shared" si="3"/>
        <v>43</v>
      </c>
      <c r="S17" s="148">
        <f t="shared" si="4"/>
        <v>25</v>
      </c>
      <c r="T17" s="148">
        <f t="shared" si="5"/>
        <v>18</v>
      </c>
      <c r="U17" s="48" t="s">
        <v>50</v>
      </c>
      <c r="V17" s="116" t="s">
        <v>51</v>
      </c>
      <c r="W17" s="116" t="s">
        <v>29</v>
      </c>
      <c r="X17" s="116">
        <v>2018</v>
      </c>
      <c r="Y17" s="121" t="s">
        <v>30</v>
      </c>
      <c r="Z17" s="106">
        <v>8</v>
      </c>
      <c r="AA17" s="106">
        <f t="shared" si="15"/>
        <v>5.375</v>
      </c>
      <c r="AB17" s="100">
        <f>AA17*21.89</f>
        <v>117.65875</v>
      </c>
      <c r="AC17" s="131" t="s">
        <v>52</v>
      </c>
      <c r="AD17" s="1"/>
      <c r="AE17" s="1"/>
      <c r="AF17" s="1"/>
      <c r="AG17" s="1"/>
      <c r="AH17" s="1"/>
    </row>
    <row r="18" spans="1:34" s="17" customFormat="1" ht="21.75" thickBot="1">
      <c r="B18" s="101">
        <v>44349</v>
      </c>
      <c r="C18" s="198" t="s">
        <v>48</v>
      </c>
      <c r="D18" s="102" t="s">
        <v>26</v>
      </c>
      <c r="E18" s="102" t="s">
        <v>111</v>
      </c>
      <c r="F18" s="102" t="s">
        <v>282</v>
      </c>
      <c r="G18" s="533" t="s">
        <v>240</v>
      </c>
      <c r="H18" s="140">
        <v>61123</v>
      </c>
      <c r="I18" s="134">
        <v>61126</v>
      </c>
      <c r="J18" s="146">
        <f t="shared" si="14"/>
        <v>3</v>
      </c>
      <c r="K18" s="134">
        <v>61126</v>
      </c>
      <c r="L18" s="146">
        <f t="shared" si="0"/>
        <v>0</v>
      </c>
      <c r="M18" s="134">
        <v>61140</v>
      </c>
      <c r="N18" s="146">
        <f t="shared" si="16"/>
        <v>14</v>
      </c>
      <c r="O18" s="146">
        <f t="shared" si="1"/>
        <v>14</v>
      </c>
      <c r="P18" s="134">
        <v>61145</v>
      </c>
      <c r="Q18" s="146">
        <f t="shared" si="2"/>
        <v>5</v>
      </c>
      <c r="R18" s="135">
        <f t="shared" si="3"/>
        <v>22</v>
      </c>
      <c r="S18" s="146">
        <f t="shared" si="4"/>
        <v>14</v>
      </c>
      <c r="T18" s="146">
        <f t="shared" si="5"/>
        <v>8</v>
      </c>
      <c r="U18" s="48" t="s">
        <v>50</v>
      </c>
      <c r="V18" s="104" t="s">
        <v>51</v>
      </c>
      <c r="W18" s="104" t="s">
        <v>29</v>
      </c>
      <c r="X18" s="104">
        <v>2018</v>
      </c>
      <c r="Y18" s="181" t="s">
        <v>30</v>
      </c>
      <c r="Z18" s="182">
        <v>8</v>
      </c>
      <c r="AA18" s="182">
        <f t="shared" si="15"/>
        <v>2.75</v>
      </c>
      <c r="AB18" s="183">
        <f>AA18*21.89</f>
        <v>60.197500000000005</v>
      </c>
      <c r="AC18" s="129" t="s">
        <v>52</v>
      </c>
      <c r="AD18" s="143">
        <f>SUM(AB17:AB18)</f>
        <v>177.85624999999999</v>
      </c>
      <c r="AE18" s="22"/>
      <c r="AF18" s="93"/>
      <c r="AG18" s="1"/>
      <c r="AH18" s="1"/>
    </row>
    <row r="19" spans="1:34" s="17" customFormat="1" ht="21.75" thickBot="1">
      <c r="B19" s="61">
        <v>44348</v>
      </c>
      <c r="C19" s="19" t="s">
        <v>55</v>
      </c>
      <c r="D19" s="19" t="s">
        <v>26</v>
      </c>
      <c r="E19" s="19" t="s">
        <v>111</v>
      </c>
      <c r="F19" s="19" t="s">
        <v>283</v>
      </c>
      <c r="G19" s="526" t="s">
        <v>176</v>
      </c>
      <c r="H19" s="94">
        <v>112506</v>
      </c>
      <c r="I19" s="63">
        <v>112523</v>
      </c>
      <c r="J19" s="64">
        <f t="shared" si="14"/>
        <v>17</v>
      </c>
      <c r="K19" s="63">
        <v>112537</v>
      </c>
      <c r="L19" s="64">
        <f t="shared" si="0"/>
        <v>14</v>
      </c>
      <c r="M19" s="63">
        <v>112537</v>
      </c>
      <c r="N19" s="64">
        <f t="shared" si="16"/>
        <v>0</v>
      </c>
      <c r="O19" s="64">
        <f t="shared" si="1"/>
        <v>14</v>
      </c>
      <c r="P19" s="63">
        <v>112541</v>
      </c>
      <c r="Q19" s="64">
        <f t="shared" si="2"/>
        <v>4</v>
      </c>
      <c r="R19" s="63">
        <f t="shared" si="3"/>
        <v>35</v>
      </c>
      <c r="S19" s="64">
        <f t="shared" si="4"/>
        <v>14</v>
      </c>
      <c r="T19" s="64">
        <f t="shared" si="5"/>
        <v>21</v>
      </c>
      <c r="U19" s="200" t="s">
        <v>57</v>
      </c>
      <c r="V19" s="66" t="s">
        <v>51</v>
      </c>
      <c r="W19" s="66" t="s">
        <v>29</v>
      </c>
      <c r="X19" s="66">
        <v>2014</v>
      </c>
      <c r="Y19" s="19" t="s">
        <v>30</v>
      </c>
      <c r="Z19" s="205">
        <v>7</v>
      </c>
      <c r="AA19" s="205">
        <f t="shared" si="15"/>
        <v>5</v>
      </c>
      <c r="AB19" s="206">
        <f>AA19*21.69</f>
        <v>108.45</v>
      </c>
      <c r="AC19" s="207" t="s">
        <v>58</v>
      </c>
      <c r="AD19" s="1"/>
      <c r="AE19" s="1"/>
      <c r="AF19" s="1"/>
      <c r="AG19" s="1"/>
      <c r="AH19" s="1"/>
    </row>
    <row r="20" spans="1:34" s="17" customFormat="1" ht="21.75" thickBot="1">
      <c r="B20" s="74">
        <v>44349</v>
      </c>
      <c r="C20" s="75" t="s">
        <v>55</v>
      </c>
      <c r="D20" s="75" t="s">
        <v>26</v>
      </c>
      <c r="E20" s="75" t="s">
        <v>111</v>
      </c>
      <c r="F20" s="75" t="s">
        <v>282</v>
      </c>
      <c r="G20" s="81" t="s">
        <v>176</v>
      </c>
      <c r="H20" s="77">
        <v>112541</v>
      </c>
      <c r="I20" s="77">
        <v>112541</v>
      </c>
      <c r="J20" s="78">
        <f t="shared" si="14"/>
        <v>0</v>
      </c>
      <c r="K20" s="77">
        <v>112556</v>
      </c>
      <c r="L20" s="78">
        <f t="shared" si="0"/>
        <v>15</v>
      </c>
      <c r="M20" s="77">
        <v>112556</v>
      </c>
      <c r="N20" s="78">
        <f t="shared" si="16"/>
        <v>0</v>
      </c>
      <c r="O20" s="78">
        <f t="shared" si="1"/>
        <v>15</v>
      </c>
      <c r="P20" s="77">
        <v>112575</v>
      </c>
      <c r="Q20" s="78">
        <f t="shared" si="2"/>
        <v>19</v>
      </c>
      <c r="R20" s="79">
        <f t="shared" si="3"/>
        <v>34</v>
      </c>
      <c r="S20" s="78">
        <f t="shared" si="4"/>
        <v>15</v>
      </c>
      <c r="T20" s="78">
        <f t="shared" si="5"/>
        <v>19</v>
      </c>
      <c r="U20" s="88" t="s">
        <v>57</v>
      </c>
      <c r="V20" s="81" t="s">
        <v>51</v>
      </c>
      <c r="W20" s="81" t="s">
        <v>29</v>
      </c>
      <c r="X20" s="81">
        <v>2014</v>
      </c>
      <c r="Y20" s="82" t="s">
        <v>30</v>
      </c>
      <c r="Z20" s="83">
        <v>7</v>
      </c>
      <c r="AA20" s="83">
        <f t="shared" si="15"/>
        <v>4.8571428571428568</v>
      </c>
      <c r="AB20" s="84">
        <f>AA20*21.69</f>
        <v>105.35142857142857</v>
      </c>
      <c r="AC20" s="85" t="s">
        <v>58</v>
      </c>
      <c r="AD20" s="143">
        <f>SUM(AB19:AB20)</f>
        <v>213.80142857142857</v>
      </c>
      <c r="AE20" s="22"/>
      <c r="AF20" s="93"/>
      <c r="AG20" s="1"/>
      <c r="AH20" s="1"/>
    </row>
    <row r="21" spans="1:34" s="17" customFormat="1" ht="21.75" thickBot="1">
      <c r="B21" s="114">
        <v>44348</v>
      </c>
      <c r="C21" s="125" t="s">
        <v>60</v>
      </c>
      <c r="D21" s="115" t="s">
        <v>26</v>
      </c>
      <c r="E21" s="19" t="s">
        <v>111</v>
      </c>
      <c r="F21" s="19" t="s">
        <v>283</v>
      </c>
      <c r="G21" s="116" t="s">
        <v>242</v>
      </c>
      <c r="H21" s="153">
        <v>176166</v>
      </c>
      <c r="I21" s="140">
        <v>176174</v>
      </c>
      <c r="J21" s="148">
        <f t="shared" si="14"/>
        <v>8</v>
      </c>
      <c r="K21" s="140">
        <v>176186</v>
      </c>
      <c r="L21" s="148">
        <f t="shared" si="0"/>
        <v>12</v>
      </c>
      <c r="M21" s="140">
        <v>176197</v>
      </c>
      <c r="N21" s="148">
        <f t="shared" si="16"/>
        <v>11</v>
      </c>
      <c r="O21" s="148">
        <f t="shared" si="1"/>
        <v>23</v>
      </c>
      <c r="P21" s="140">
        <v>176197</v>
      </c>
      <c r="Q21" s="148">
        <f t="shared" si="2"/>
        <v>0</v>
      </c>
      <c r="R21" s="141">
        <f t="shared" si="3"/>
        <v>31</v>
      </c>
      <c r="S21" s="148">
        <f>O21</f>
        <v>23</v>
      </c>
      <c r="T21" s="148">
        <f t="shared" si="5"/>
        <v>8</v>
      </c>
      <c r="U21" s="49" t="s">
        <v>62</v>
      </c>
      <c r="V21" s="116" t="s">
        <v>51</v>
      </c>
      <c r="W21" s="96" t="s">
        <v>29</v>
      </c>
      <c r="X21" s="116">
        <v>2017</v>
      </c>
      <c r="Y21" s="126" t="s">
        <v>30</v>
      </c>
      <c r="Z21" s="106">
        <v>7</v>
      </c>
      <c r="AA21" s="127">
        <f t="shared" si="15"/>
        <v>4.4285714285714288</v>
      </c>
      <c r="AB21" s="100">
        <f>AA21*21.79</f>
        <v>96.498571428571424</v>
      </c>
      <c r="AC21" s="144" t="s">
        <v>63</v>
      </c>
      <c r="AD21" s="1"/>
      <c r="AE21" s="1"/>
      <c r="AF21" s="1"/>
      <c r="AG21" s="1"/>
      <c r="AH21" s="1"/>
    </row>
    <row r="22" spans="1:34" s="17" customFormat="1" ht="21.75" thickBot="1">
      <c r="A22" s="17">
        <v>72</v>
      </c>
      <c r="B22" s="123">
        <v>44349</v>
      </c>
      <c r="C22" s="108" t="s">
        <v>60</v>
      </c>
      <c r="D22" s="108" t="s">
        <v>26</v>
      </c>
      <c r="E22" s="75" t="s">
        <v>111</v>
      </c>
      <c r="F22" s="75" t="s">
        <v>282</v>
      </c>
      <c r="G22" s="110" t="s">
        <v>242</v>
      </c>
      <c r="H22" s="139">
        <v>176197</v>
      </c>
      <c r="I22" s="139">
        <v>176209</v>
      </c>
      <c r="J22" s="149">
        <f>I22-H22</f>
        <v>12</v>
      </c>
      <c r="K22" s="139">
        <v>176221</v>
      </c>
      <c r="L22" s="149">
        <f t="shared" si="0"/>
        <v>12</v>
      </c>
      <c r="M22" s="139">
        <v>176224</v>
      </c>
      <c r="N22" s="149">
        <f>M22-K22</f>
        <v>3</v>
      </c>
      <c r="O22" s="149">
        <f t="shared" si="1"/>
        <v>15</v>
      </c>
      <c r="P22" s="139">
        <v>176229</v>
      </c>
      <c r="Q22" s="149">
        <f t="shared" si="2"/>
        <v>5</v>
      </c>
      <c r="R22" s="137">
        <f t="shared" si="3"/>
        <v>32</v>
      </c>
      <c r="S22" s="149">
        <f t="shared" si="4"/>
        <v>15</v>
      </c>
      <c r="T22" s="147">
        <f t="shared" si="5"/>
        <v>17</v>
      </c>
      <c r="U22" s="87" t="s">
        <v>62</v>
      </c>
      <c r="V22" s="109" t="s">
        <v>51</v>
      </c>
      <c r="W22" s="109" t="s">
        <v>29</v>
      </c>
      <c r="X22" s="110">
        <v>2017</v>
      </c>
      <c r="Y22" s="120" t="s">
        <v>30</v>
      </c>
      <c r="Z22" s="112">
        <v>7</v>
      </c>
      <c r="AA22" s="112">
        <f t="shared" si="15"/>
        <v>4.5714285714285712</v>
      </c>
      <c r="AB22" s="113">
        <f>AA22*21.79</f>
        <v>99.611428571428561</v>
      </c>
      <c r="AC22" s="128" t="s">
        <v>65</v>
      </c>
      <c r="AD22" s="143">
        <f>SUM(AB21:AB22)</f>
        <v>196.10999999999999</v>
      </c>
      <c r="AE22" s="22"/>
      <c r="AF22" s="93"/>
      <c r="AG22" s="1"/>
      <c r="AH22" s="1"/>
    </row>
    <row r="23" spans="1:34" s="17" customFormat="1" ht="21.75" thickBot="1">
      <c r="B23" s="180">
        <v>44348</v>
      </c>
      <c r="C23" s="179" t="s">
        <v>126</v>
      </c>
      <c r="D23" s="125" t="s">
        <v>26</v>
      </c>
      <c r="E23" s="125" t="s">
        <v>109</v>
      </c>
      <c r="F23" s="19" t="s">
        <v>283</v>
      </c>
      <c r="G23" s="96" t="s">
        <v>174</v>
      </c>
      <c r="H23" s="527">
        <v>184707</v>
      </c>
      <c r="I23" s="187">
        <v>184727</v>
      </c>
      <c r="J23" s="151">
        <f t="shared" si="14"/>
        <v>20</v>
      </c>
      <c r="K23" s="187">
        <v>184727</v>
      </c>
      <c r="L23" s="151">
        <f t="shared" si="0"/>
        <v>0</v>
      </c>
      <c r="M23" s="140">
        <v>184745</v>
      </c>
      <c r="N23" s="148">
        <f t="shared" si="16"/>
        <v>18</v>
      </c>
      <c r="O23" s="148">
        <f t="shared" si="1"/>
        <v>18</v>
      </c>
      <c r="P23" s="140">
        <v>184772</v>
      </c>
      <c r="Q23" s="151">
        <f t="shared" si="2"/>
        <v>27</v>
      </c>
      <c r="R23" s="142">
        <f t="shared" si="3"/>
        <v>65</v>
      </c>
      <c r="S23" s="151">
        <f t="shared" si="4"/>
        <v>18</v>
      </c>
      <c r="T23" s="148">
        <f t="shared" si="5"/>
        <v>47</v>
      </c>
      <c r="U23" s="203" t="s">
        <v>127</v>
      </c>
      <c r="V23" s="96" t="s">
        <v>28</v>
      </c>
      <c r="W23" s="116" t="s">
        <v>29</v>
      </c>
      <c r="X23" s="96">
        <v>2013</v>
      </c>
      <c r="Y23" s="121" t="s">
        <v>30</v>
      </c>
      <c r="Z23" s="106">
        <v>14</v>
      </c>
      <c r="AA23" s="106">
        <f t="shared" si="15"/>
        <v>4.6428571428571432</v>
      </c>
      <c r="AB23" s="100">
        <f>AA23*19.89</f>
        <v>92.346428571428575</v>
      </c>
      <c r="AC23" s="186" t="s">
        <v>128</v>
      </c>
      <c r="AD23" s="1"/>
      <c r="AE23" s="1"/>
      <c r="AF23" s="1"/>
      <c r="AG23" s="1"/>
      <c r="AH23" s="1"/>
    </row>
    <row r="24" spans="1:34" s="17" customFormat="1" ht="21.75" thickBot="1">
      <c r="B24" s="101">
        <v>44349</v>
      </c>
      <c r="C24" s="198" t="s">
        <v>126</v>
      </c>
      <c r="D24" s="102" t="s">
        <v>26</v>
      </c>
      <c r="E24" s="102" t="s">
        <v>109</v>
      </c>
      <c r="F24" s="75" t="s">
        <v>282</v>
      </c>
      <c r="G24" s="104" t="s">
        <v>174</v>
      </c>
      <c r="H24" s="140">
        <v>184772</v>
      </c>
      <c r="I24" s="134">
        <v>184788</v>
      </c>
      <c r="J24" s="146">
        <f t="shared" si="14"/>
        <v>16</v>
      </c>
      <c r="K24" s="134">
        <v>184788</v>
      </c>
      <c r="L24" s="151">
        <f t="shared" si="0"/>
        <v>0</v>
      </c>
      <c r="M24" s="187">
        <v>184816</v>
      </c>
      <c r="N24" s="151">
        <f t="shared" si="16"/>
        <v>28</v>
      </c>
      <c r="O24" s="151">
        <f t="shared" si="1"/>
        <v>28</v>
      </c>
      <c r="P24" s="187">
        <v>184838</v>
      </c>
      <c r="Q24" s="146">
        <f t="shared" si="2"/>
        <v>22</v>
      </c>
      <c r="R24" s="135">
        <f t="shared" si="3"/>
        <v>66</v>
      </c>
      <c r="S24" s="146">
        <f t="shared" si="4"/>
        <v>28</v>
      </c>
      <c r="T24" s="146">
        <f t="shared" si="5"/>
        <v>38</v>
      </c>
      <c r="U24" s="193" t="s">
        <v>127</v>
      </c>
      <c r="V24" s="104" t="s">
        <v>28</v>
      </c>
      <c r="W24" s="104" t="s">
        <v>29</v>
      </c>
      <c r="X24" s="96">
        <v>2013</v>
      </c>
      <c r="Y24" s="181" t="s">
        <v>30</v>
      </c>
      <c r="Z24" s="182">
        <v>14</v>
      </c>
      <c r="AA24" s="127">
        <f t="shared" si="15"/>
        <v>4.7142857142857144</v>
      </c>
      <c r="AB24" s="183">
        <f>AA24*19.89</f>
        <v>93.767142857142858</v>
      </c>
      <c r="AC24" s="129" t="s">
        <v>128</v>
      </c>
      <c r="AD24" s="143">
        <f>SUM(AB23:AB24)</f>
        <v>186.11357142857145</v>
      </c>
      <c r="AE24" s="22"/>
      <c r="AF24" s="93"/>
      <c r="AG24" s="1"/>
      <c r="AH24" s="1"/>
    </row>
    <row r="25" spans="1:34" s="17" customFormat="1" ht="21.1">
      <c r="B25" s="61">
        <v>44348</v>
      </c>
      <c r="C25" s="154" t="s">
        <v>25</v>
      </c>
      <c r="D25" s="19" t="s">
        <v>26</v>
      </c>
      <c r="E25" s="19" t="s">
        <v>279</v>
      </c>
      <c r="F25" s="19" t="s">
        <v>279</v>
      </c>
      <c r="G25" s="531" t="s">
        <v>280</v>
      </c>
      <c r="H25" s="94">
        <v>182200</v>
      </c>
      <c r="I25" s="63">
        <v>182200</v>
      </c>
      <c r="J25" s="64">
        <f t="shared" si="14"/>
        <v>0</v>
      </c>
      <c r="K25" s="63">
        <v>182200</v>
      </c>
      <c r="L25" s="64">
        <f t="shared" si="0"/>
        <v>0</v>
      </c>
      <c r="M25" s="63">
        <v>182200</v>
      </c>
      <c r="N25" s="64">
        <f t="shared" si="16"/>
        <v>0</v>
      </c>
      <c r="O25" s="64">
        <f t="shared" si="1"/>
        <v>0</v>
      </c>
      <c r="P25" s="63">
        <v>182230</v>
      </c>
      <c r="Q25" s="64">
        <f t="shared" si="2"/>
        <v>30</v>
      </c>
      <c r="R25" s="65">
        <f t="shared" si="3"/>
        <v>30</v>
      </c>
      <c r="S25" s="64">
        <f t="shared" si="4"/>
        <v>0</v>
      </c>
      <c r="T25" s="64">
        <f t="shared" si="5"/>
        <v>30</v>
      </c>
      <c r="U25" s="514" t="s">
        <v>223</v>
      </c>
      <c r="V25" s="66" t="s">
        <v>224</v>
      </c>
      <c r="W25" s="66" t="s">
        <v>29</v>
      </c>
      <c r="X25" s="66">
        <v>2010</v>
      </c>
      <c r="Y25" s="67" t="s">
        <v>280</v>
      </c>
      <c r="Z25" s="68">
        <v>8.8000000000000007</v>
      </c>
      <c r="AA25" s="68">
        <f t="shared" si="15"/>
        <v>3.4090909090909087</v>
      </c>
      <c r="AB25" s="69">
        <f>AA25*21.19</f>
        <v>72.23863636363636</v>
      </c>
      <c r="AC25" s="70" t="s">
        <v>128</v>
      </c>
      <c r="AD25" s="1"/>
      <c r="AE25" s="1"/>
      <c r="AF25" s="1"/>
      <c r="AG25" s="1"/>
      <c r="AH25" s="1"/>
    </row>
    <row r="26" spans="1:34" s="17" customFormat="1" ht="21.1">
      <c r="B26" s="71">
        <v>44348</v>
      </c>
      <c r="C26" s="1" t="s">
        <v>25</v>
      </c>
      <c r="D26" s="53" t="s">
        <v>26</v>
      </c>
      <c r="E26" s="53" t="s">
        <v>109</v>
      </c>
      <c r="F26" s="53" t="s">
        <v>283</v>
      </c>
      <c r="G26" s="58" t="s">
        <v>271</v>
      </c>
      <c r="H26" s="55">
        <v>182215</v>
      </c>
      <c r="I26" s="55">
        <v>182238</v>
      </c>
      <c r="J26" s="56">
        <f t="shared" si="14"/>
        <v>23</v>
      </c>
      <c r="K26" s="55">
        <v>182269</v>
      </c>
      <c r="L26" s="56">
        <f t="shared" si="0"/>
        <v>31</v>
      </c>
      <c r="M26" s="55">
        <v>182269</v>
      </c>
      <c r="N26" s="56">
        <f t="shared" si="16"/>
        <v>0</v>
      </c>
      <c r="O26" s="56">
        <f t="shared" si="1"/>
        <v>31</v>
      </c>
      <c r="P26" s="55">
        <v>182269</v>
      </c>
      <c r="Q26" s="56">
        <f t="shared" si="2"/>
        <v>0</v>
      </c>
      <c r="R26" s="57">
        <f t="shared" si="3"/>
        <v>54</v>
      </c>
      <c r="S26" s="56">
        <f t="shared" si="4"/>
        <v>31</v>
      </c>
      <c r="T26" s="56">
        <f t="shared" si="5"/>
        <v>23</v>
      </c>
      <c r="U26" s="189" t="s">
        <v>223</v>
      </c>
      <c r="V26" s="58" t="s">
        <v>224</v>
      </c>
      <c r="W26" s="58" t="s">
        <v>29</v>
      </c>
      <c r="X26" s="58">
        <v>2010</v>
      </c>
      <c r="Y26" s="18" t="s">
        <v>30</v>
      </c>
      <c r="Z26" s="20">
        <v>8.8000000000000007</v>
      </c>
      <c r="AA26" s="20">
        <f t="shared" si="15"/>
        <v>6.1363636363636358</v>
      </c>
      <c r="AB26" s="59">
        <f>AA26*21.19</f>
        <v>130.02954545454546</v>
      </c>
      <c r="AC26" s="72" t="s">
        <v>128</v>
      </c>
      <c r="AD26" s="1"/>
      <c r="AE26" s="1"/>
      <c r="AF26" s="1"/>
      <c r="AG26" s="1"/>
      <c r="AH26" s="1"/>
    </row>
    <row r="27" spans="1:34" s="17" customFormat="1" ht="21.75" thickBot="1">
      <c r="B27" s="71">
        <v>44348</v>
      </c>
      <c r="C27" s="1" t="s">
        <v>25</v>
      </c>
      <c r="D27" s="53" t="s">
        <v>26</v>
      </c>
      <c r="E27" s="53" t="s">
        <v>109</v>
      </c>
      <c r="F27" s="53" t="s">
        <v>283</v>
      </c>
      <c r="G27" s="58" t="s">
        <v>244</v>
      </c>
      <c r="H27" s="55">
        <v>182269</v>
      </c>
      <c r="I27" s="55">
        <v>182269</v>
      </c>
      <c r="J27" s="56">
        <f t="shared" si="14"/>
        <v>0</v>
      </c>
      <c r="K27" s="55">
        <v>182301</v>
      </c>
      <c r="L27" s="56">
        <f t="shared" si="0"/>
        <v>32</v>
      </c>
      <c r="M27" s="55">
        <v>182301</v>
      </c>
      <c r="N27" s="56">
        <f t="shared" si="16"/>
        <v>0</v>
      </c>
      <c r="O27" s="56">
        <f t="shared" si="1"/>
        <v>32</v>
      </c>
      <c r="P27" s="55">
        <v>182314</v>
      </c>
      <c r="Q27" s="56">
        <f t="shared" si="2"/>
        <v>13</v>
      </c>
      <c r="R27" s="57">
        <f t="shared" si="3"/>
        <v>45</v>
      </c>
      <c r="S27" s="56">
        <f t="shared" si="4"/>
        <v>32</v>
      </c>
      <c r="T27" s="56">
        <f t="shared" si="5"/>
        <v>13</v>
      </c>
      <c r="U27" s="189" t="s">
        <v>223</v>
      </c>
      <c r="V27" s="58" t="s">
        <v>224</v>
      </c>
      <c r="W27" s="58" t="s">
        <v>29</v>
      </c>
      <c r="X27" s="58">
        <v>2010</v>
      </c>
      <c r="Y27" s="18" t="s">
        <v>30</v>
      </c>
      <c r="Z27" s="20">
        <v>8.8000000000000007</v>
      </c>
      <c r="AA27" s="20">
        <f t="shared" si="15"/>
        <v>5.1136363636363633</v>
      </c>
      <c r="AB27" s="59">
        <f>AA27*21.19</f>
        <v>108.35795454545455</v>
      </c>
      <c r="AC27" s="72" t="s">
        <v>128</v>
      </c>
      <c r="AD27" s="1"/>
      <c r="AE27" s="1"/>
      <c r="AF27" s="1"/>
      <c r="AG27" s="1"/>
      <c r="AH27" s="1"/>
    </row>
    <row r="28" spans="1:34" s="17" customFormat="1" ht="21.75" thickBot="1">
      <c r="B28" s="71">
        <v>44349</v>
      </c>
      <c r="C28" s="1" t="s">
        <v>25</v>
      </c>
      <c r="D28" s="53" t="s">
        <v>26</v>
      </c>
      <c r="E28" s="53" t="s">
        <v>109</v>
      </c>
      <c r="F28" s="53" t="s">
        <v>282</v>
      </c>
      <c r="G28" s="58" t="s">
        <v>271</v>
      </c>
      <c r="H28" s="55">
        <v>182314</v>
      </c>
      <c r="I28" s="55">
        <v>182336</v>
      </c>
      <c r="J28" s="56">
        <f t="shared" si="14"/>
        <v>22</v>
      </c>
      <c r="K28" s="55">
        <v>182368</v>
      </c>
      <c r="L28" s="56">
        <f t="shared" si="0"/>
        <v>32</v>
      </c>
      <c r="M28" s="55">
        <v>182368</v>
      </c>
      <c r="N28" s="56">
        <f t="shared" si="16"/>
        <v>0</v>
      </c>
      <c r="O28" s="56">
        <f t="shared" si="1"/>
        <v>32</v>
      </c>
      <c r="P28" s="55">
        <v>182376</v>
      </c>
      <c r="Q28" s="56">
        <f t="shared" si="2"/>
        <v>8</v>
      </c>
      <c r="R28" s="57">
        <f t="shared" si="3"/>
        <v>62</v>
      </c>
      <c r="S28" s="56">
        <f>O28</f>
        <v>32</v>
      </c>
      <c r="T28" s="56">
        <f t="shared" si="5"/>
        <v>30</v>
      </c>
      <c r="U28" s="189" t="s">
        <v>223</v>
      </c>
      <c r="V28" s="58" t="s">
        <v>224</v>
      </c>
      <c r="W28" s="58" t="s">
        <v>29</v>
      </c>
      <c r="X28" s="58">
        <v>2010</v>
      </c>
      <c r="Y28" s="18" t="s">
        <v>30</v>
      </c>
      <c r="Z28" s="20">
        <v>8.8000000000000007</v>
      </c>
      <c r="AA28" s="20">
        <f t="shared" si="15"/>
        <v>7.045454545454545</v>
      </c>
      <c r="AB28" s="59">
        <f>AA28*21.19</f>
        <v>149.29318181818181</v>
      </c>
      <c r="AC28" s="72" t="s">
        <v>128</v>
      </c>
      <c r="AD28" s="143">
        <f>SUM(AB25:AB28)</f>
        <v>459.9193181818182</v>
      </c>
      <c r="AE28" s="22"/>
      <c r="AF28" s="93"/>
      <c r="AG28" s="1"/>
      <c r="AH28" s="1"/>
    </row>
    <row r="29" spans="1:34" s="17" customFormat="1" ht="21.75" thickBot="1">
      <c r="B29" s="195">
        <v>44348</v>
      </c>
      <c r="C29" s="196" t="s">
        <v>68</v>
      </c>
      <c r="D29" s="196" t="s">
        <v>26</v>
      </c>
      <c r="E29" s="196" t="s">
        <v>111</v>
      </c>
      <c r="F29" s="196" t="s">
        <v>283</v>
      </c>
      <c r="G29" s="534" t="s">
        <v>241</v>
      </c>
      <c r="H29" s="199">
        <v>233354</v>
      </c>
      <c r="I29" s="132">
        <v>233367</v>
      </c>
      <c r="J29" s="150">
        <f t="shared" si="14"/>
        <v>13</v>
      </c>
      <c r="K29" s="132">
        <v>233367</v>
      </c>
      <c r="L29" s="150">
        <f t="shared" si="0"/>
        <v>0</v>
      </c>
      <c r="M29" s="132">
        <v>233379</v>
      </c>
      <c r="N29" s="150">
        <f t="shared" si="16"/>
        <v>12</v>
      </c>
      <c r="O29" s="150">
        <f t="shared" si="1"/>
        <v>12</v>
      </c>
      <c r="P29" s="132">
        <v>233388</v>
      </c>
      <c r="Q29" s="150">
        <f t="shared" si="2"/>
        <v>9</v>
      </c>
      <c r="R29" s="133">
        <f t="shared" si="3"/>
        <v>34</v>
      </c>
      <c r="S29" s="150">
        <f t="shared" si="4"/>
        <v>12</v>
      </c>
      <c r="T29" s="145">
        <f t="shared" si="5"/>
        <v>22</v>
      </c>
      <c r="U29" s="50" t="s">
        <v>70</v>
      </c>
      <c r="V29" s="97" t="s">
        <v>51</v>
      </c>
      <c r="W29" s="97" t="s">
        <v>29</v>
      </c>
      <c r="X29" s="97">
        <v>2016</v>
      </c>
      <c r="Y29" s="98" t="s">
        <v>30</v>
      </c>
      <c r="Z29" s="99">
        <v>7</v>
      </c>
      <c r="AA29" s="99">
        <f t="shared" si="15"/>
        <v>4.8571428571428568</v>
      </c>
      <c r="AB29" s="122">
        <f>AA29*19.69</f>
        <v>95.637142857142862</v>
      </c>
      <c r="AC29" s="197" t="s">
        <v>67</v>
      </c>
      <c r="AD29" s="1"/>
      <c r="AE29" s="1"/>
      <c r="AF29" s="1"/>
      <c r="AG29" s="1"/>
      <c r="AH29" s="1"/>
    </row>
    <row r="30" spans="1:34" s="17" customFormat="1" ht="21.75" thickBot="1">
      <c r="B30" s="180">
        <v>44349</v>
      </c>
      <c r="C30" s="125" t="s">
        <v>68</v>
      </c>
      <c r="D30" s="125" t="s">
        <v>26</v>
      </c>
      <c r="E30" s="125" t="s">
        <v>111</v>
      </c>
      <c r="F30" s="125" t="s">
        <v>282</v>
      </c>
      <c r="G30" s="535" t="s">
        <v>241</v>
      </c>
      <c r="H30" s="134">
        <v>233388</v>
      </c>
      <c r="I30" s="187">
        <v>233397</v>
      </c>
      <c r="J30" s="151">
        <f t="shared" si="14"/>
        <v>9</v>
      </c>
      <c r="K30" s="187">
        <v>233397</v>
      </c>
      <c r="L30" s="151">
        <f t="shared" si="0"/>
        <v>0</v>
      </c>
      <c r="M30" s="187">
        <v>233408</v>
      </c>
      <c r="N30" s="151">
        <f t="shared" si="16"/>
        <v>11</v>
      </c>
      <c r="O30" s="151">
        <f t="shared" si="1"/>
        <v>11</v>
      </c>
      <c r="P30" s="187">
        <v>233423</v>
      </c>
      <c r="Q30" s="151">
        <f t="shared" si="2"/>
        <v>15</v>
      </c>
      <c r="R30" s="142">
        <f t="shared" si="3"/>
        <v>35</v>
      </c>
      <c r="S30" s="151">
        <f t="shared" si="4"/>
        <v>11</v>
      </c>
      <c r="T30" s="146">
        <f t="shared" si="5"/>
        <v>24</v>
      </c>
      <c r="U30" s="50" t="s">
        <v>70</v>
      </c>
      <c r="V30" s="104" t="s">
        <v>51</v>
      </c>
      <c r="W30" s="104" t="s">
        <v>29</v>
      </c>
      <c r="X30" s="104">
        <v>2016</v>
      </c>
      <c r="Y30" s="181" t="s">
        <v>30</v>
      </c>
      <c r="Z30" s="127">
        <v>7</v>
      </c>
      <c r="AA30" s="127">
        <f t="shared" si="15"/>
        <v>5</v>
      </c>
      <c r="AB30" s="183">
        <f>AA30*19.69</f>
        <v>98.45</v>
      </c>
      <c r="AC30" s="184" t="s">
        <v>67</v>
      </c>
      <c r="AD30" s="143">
        <f>SUM(AB29:AB30)</f>
        <v>194.08714285714285</v>
      </c>
      <c r="AE30" s="22"/>
      <c r="AF30" s="93"/>
      <c r="AG30" s="1"/>
      <c r="AH30" s="1"/>
    </row>
    <row r="31" spans="1:34" s="17" customFormat="1" ht="21.1">
      <c r="B31" s="61">
        <v>44348</v>
      </c>
      <c r="C31" s="19" t="s">
        <v>72</v>
      </c>
      <c r="D31" s="19" t="s">
        <v>26</v>
      </c>
      <c r="E31" s="19" t="s">
        <v>279</v>
      </c>
      <c r="F31" s="19" t="s">
        <v>279</v>
      </c>
      <c r="G31" s="531" t="s">
        <v>280</v>
      </c>
      <c r="H31" s="94">
        <v>92241</v>
      </c>
      <c r="I31" s="63">
        <v>92241</v>
      </c>
      <c r="J31" s="64">
        <f t="shared" si="14"/>
        <v>0</v>
      </c>
      <c r="K31" s="63">
        <v>92241</v>
      </c>
      <c r="L31" s="64">
        <f t="shared" si="0"/>
        <v>0</v>
      </c>
      <c r="M31" s="63">
        <v>92241</v>
      </c>
      <c r="N31" s="64">
        <f t="shared" si="16"/>
        <v>0</v>
      </c>
      <c r="O31" s="64">
        <f t="shared" si="1"/>
        <v>0</v>
      </c>
      <c r="P31" s="63">
        <v>92256</v>
      </c>
      <c r="Q31" s="64">
        <f t="shared" si="2"/>
        <v>15</v>
      </c>
      <c r="R31" s="65">
        <f t="shared" si="3"/>
        <v>15</v>
      </c>
      <c r="S31" s="64">
        <f t="shared" si="4"/>
        <v>0</v>
      </c>
      <c r="T31" s="64">
        <f t="shared" si="5"/>
        <v>15</v>
      </c>
      <c r="U31" s="511" t="s">
        <v>75</v>
      </c>
      <c r="V31" s="518" t="s">
        <v>76</v>
      </c>
      <c r="W31" s="518" t="s">
        <v>29</v>
      </c>
      <c r="X31" s="66">
        <v>2009</v>
      </c>
      <c r="Y31" s="67" t="s">
        <v>280</v>
      </c>
      <c r="Z31" s="68">
        <v>10</v>
      </c>
      <c r="AA31" s="68">
        <f t="shared" si="15"/>
        <v>1.5</v>
      </c>
      <c r="AB31" s="69">
        <f>AA31*19.45</f>
        <v>29.174999999999997</v>
      </c>
      <c r="AC31" s="520" t="s">
        <v>280</v>
      </c>
      <c r="AD31" s="1"/>
      <c r="AE31" s="1"/>
      <c r="AF31" s="1"/>
      <c r="AG31" s="1"/>
      <c r="AH31" s="1"/>
    </row>
    <row r="32" spans="1:34" s="17" customFormat="1" ht="21.1">
      <c r="B32" s="71">
        <v>44348</v>
      </c>
      <c r="C32" s="53" t="s">
        <v>72</v>
      </c>
      <c r="D32" s="53" t="s">
        <v>26</v>
      </c>
      <c r="E32" s="53" t="s">
        <v>109</v>
      </c>
      <c r="F32" s="53" t="s">
        <v>283</v>
      </c>
      <c r="G32" s="523" t="s">
        <v>148</v>
      </c>
      <c r="H32" s="55">
        <v>92256</v>
      </c>
      <c r="I32" s="55">
        <v>92270</v>
      </c>
      <c r="J32" s="56">
        <f>I32-H32</f>
        <v>14</v>
      </c>
      <c r="K32" s="55">
        <v>92299</v>
      </c>
      <c r="L32" s="56">
        <f>K32-I32</f>
        <v>29</v>
      </c>
      <c r="M32" s="55">
        <v>92315</v>
      </c>
      <c r="N32" s="56">
        <f t="shared" ref="N32" si="17">M32-K32</f>
        <v>16</v>
      </c>
      <c r="O32" s="56">
        <f t="shared" ref="O32:O35" si="18">M32-I32</f>
        <v>45</v>
      </c>
      <c r="P32" s="55">
        <v>92315</v>
      </c>
      <c r="Q32" s="56">
        <f t="shared" ref="Q32:Q35" si="19">P32-M32</f>
        <v>0</v>
      </c>
      <c r="R32" s="57">
        <f t="shared" ref="R32:R35" si="20">+P32-H32</f>
        <v>59</v>
      </c>
      <c r="S32" s="56">
        <f t="shared" ref="S32" si="21">O32</f>
        <v>45</v>
      </c>
      <c r="T32" s="56">
        <f t="shared" ref="T32:T35" si="22">+R32-S32</f>
        <v>14</v>
      </c>
      <c r="U32" s="51" t="s">
        <v>75</v>
      </c>
      <c r="V32" s="60" t="s">
        <v>76</v>
      </c>
      <c r="W32" s="60" t="s">
        <v>29</v>
      </c>
      <c r="X32" s="58">
        <v>2009</v>
      </c>
      <c r="Y32" s="18" t="s">
        <v>30</v>
      </c>
      <c r="Z32" s="20">
        <v>10</v>
      </c>
      <c r="AA32" s="20">
        <f t="shared" ref="AA32:AA35" si="23">+R32/Z32</f>
        <v>5.9</v>
      </c>
      <c r="AB32" s="59">
        <f t="shared" ref="AB32:AB35" si="24">AA32*19.45</f>
        <v>114.75500000000001</v>
      </c>
      <c r="AC32" s="521" t="s">
        <v>77</v>
      </c>
      <c r="AD32" s="1"/>
      <c r="AE32" s="1"/>
      <c r="AF32" s="1"/>
      <c r="AG32" s="1"/>
      <c r="AH32" s="1"/>
    </row>
    <row r="33" spans="2:34" s="17" customFormat="1" ht="21.1">
      <c r="B33" s="71">
        <v>44348</v>
      </c>
      <c r="C33" s="53" t="s">
        <v>72</v>
      </c>
      <c r="D33" s="53" t="s">
        <v>26</v>
      </c>
      <c r="E33" s="53" t="s">
        <v>109</v>
      </c>
      <c r="F33" s="53" t="s">
        <v>283</v>
      </c>
      <c r="G33" s="523" t="s">
        <v>281</v>
      </c>
      <c r="H33" s="55">
        <v>92315</v>
      </c>
      <c r="I33" s="55">
        <v>92315</v>
      </c>
      <c r="J33" s="56">
        <f t="shared" ref="J33:J35" si="25">I33-H33</f>
        <v>0</v>
      </c>
      <c r="K33" s="55">
        <v>92334</v>
      </c>
      <c r="L33" s="56">
        <f t="shared" ref="L33:L35" si="26">K33-I33</f>
        <v>19</v>
      </c>
      <c r="M33" s="55">
        <v>92357</v>
      </c>
      <c r="N33" s="56">
        <f>M33-K33</f>
        <v>23</v>
      </c>
      <c r="O33" s="56">
        <f t="shared" si="18"/>
        <v>42</v>
      </c>
      <c r="P33" s="55">
        <v>92386</v>
      </c>
      <c r="Q33" s="56">
        <f t="shared" si="19"/>
        <v>29</v>
      </c>
      <c r="R33" s="57">
        <f t="shared" si="20"/>
        <v>71</v>
      </c>
      <c r="S33" s="56">
        <f>O33</f>
        <v>42</v>
      </c>
      <c r="T33" s="56">
        <f t="shared" si="22"/>
        <v>29</v>
      </c>
      <c r="U33" s="51" t="s">
        <v>75</v>
      </c>
      <c r="V33" s="58" t="s">
        <v>76</v>
      </c>
      <c r="W33" s="58" t="s">
        <v>29</v>
      </c>
      <c r="X33" s="58">
        <v>2009</v>
      </c>
      <c r="Y33" s="18" t="s">
        <v>30</v>
      </c>
      <c r="Z33" s="20">
        <v>10</v>
      </c>
      <c r="AA33" s="20">
        <f t="shared" si="23"/>
        <v>7.1</v>
      </c>
      <c r="AB33" s="59">
        <f t="shared" si="24"/>
        <v>138.095</v>
      </c>
      <c r="AC33" s="521" t="s">
        <v>77</v>
      </c>
      <c r="AD33" s="1"/>
      <c r="AE33" s="1"/>
      <c r="AF33" s="1"/>
      <c r="AG33" s="1"/>
      <c r="AH33" s="1"/>
    </row>
    <row r="34" spans="2:34" ht="21.75" thickBot="1">
      <c r="B34" s="71">
        <v>44349</v>
      </c>
      <c r="C34" s="53" t="s">
        <v>72</v>
      </c>
      <c r="D34" s="53" t="s">
        <v>26</v>
      </c>
      <c r="E34" s="53" t="s">
        <v>109</v>
      </c>
      <c r="F34" s="53" t="s">
        <v>282</v>
      </c>
      <c r="G34" s="523" t="s">
        <v>148</v>
      </c>
      <c r="H34" s="55">
        <v>92386</v>
      </c>
      <c r="I34" s="55">
        <v>92386</v>
      </c>
      <c r="J34" s="56">
        <f t="shared" si="25"/>
        <v>0</v>
      </c>
      <c r="K34" s="55">
        <v>92421</v>
      </c>
      <c r="L34" s="56">
        <f t="shared" si="26"/>
        <v>35</v>
      </c>
      <c r="M34" s="55">
        <v>92437</v>
      </c>
      <c r="N34" s="56">
        <f t="shared" ref="N34:N35" si="27">M34-K34</f>
        <v>16</v>
      </c>
      <c r="O34" s="56">
        <f t="shared" si="18"/>
        <v>51</v>
      </c>
      <c r="P34" s="55">
        <v>92437</v>
      </c>
      <c r="Q34" s="56">
        <f t="shared" si="19"/>
        <v>0</v>
      </c>
      <c r="R34" s="57">
        <f t="shared" si="20"/>
        <v>51</v>
      </c>
      <c r="S34" s="56">
        <f t="shared" ref="S34:S35" si="28">O34</f>
        <v>51</v>
      </c>
      <c r="T34" s="56">
        <f t="shared" si="22"/>
        <v>0</v>
      </c>
      <c r="U34" s="51" t="s">
        <v>75</v>
      </c>
      <c r="V34" s="58" t="s">
        <v>76</v>
      </c>
      <c r="W34" s="58" t="s">
        <v>29</v>
      </c>
      <c r="X34" s="58">
        <v>2009</v>
      </c>
      <c r="Y34" s="18" t="s">
        <v>30</v>
      </c>
      <c r="Z34" s="20">
        <v>10</v>
      </c>
      <c r="AA34" s="20">
        <f t="shared" si="23"/>
        <v>5.0999999999999996</v>
      </c>
      <c r="AB34" s="59">
        <f>AA34*19.45</f>
        <v>99.194999999999993</v>
      </c>
      <c r="AC34" s="521" t="s">
        <v>77</v>
      </c>
      <c r="AD34" s="17"/>
      <c r="AE34" s="17"/>
      <c r="AF34" s="17"/>
    </row>
    <row r="35" spans="2:34" ht="17" thickBot="1">
      <c r="B35" s="519">
        <v>44349</v>
      </c>
      <c r="C35" s="75" t="s">
        <v>72</v>
      </c>
      <c r="D35" s="75" t="s">
        <v>26</v>
      </c>
      <c r="E35" s="75" t="s">
        <v>109</v>
      </c>
      <c r="F35" s="75" t="s">
        <v>282</v>
      </c>
      <c r="G35" s="524" t="s">
        <v>281</v>
      </c>
      <c r="H35" s="77">
        <v>92437</v>
      </c>
      <c r="I35" s="77">
        <v>92437</v>
      </c>
      <c r="J35" s="78">
        <f t="shared" si="25"/>
        <v>0</v>
      </c>
      <c r="K35" s="77">
        <v>92437</v>
      </c>
      <c r="L35" s="78">
        <f t="shared" si="26"/>
        <v>0</v>
      </c>
      <c r="M35" s="77">
        <v>92460</v>
      </c>
      <c r="N35" s="78">
        <f t="shared" si="27"/>
        <v>23</v>
      </c>
      <c r="O35" s="78">
        <f t="shared" si="18"/>
        <v>23</v>
      </c>
      <c r="P35" s="77">
        <v>92481</v>
      </c>
      <c r="Q35" s="78">
        <f t="shared" si="19"/>
        <v>21</v>
      </c>
      <c r="R35" s="79">
        <f t="shared" si="20"/>
        <v>44</v>
      </c>
      <c r="S35" s="78">
        <f t="shared" si="28"/>
        <v>23</v>
      </c>
      <c r="T35" s="78">
        <f t="shared" si="22"/>
        <v>21</v>
      </c>
      <c r="U35" s="80" t="s">
        <v>75</v>
      </c>
      <c r="V35" s="81" t="s">
        <v>76</v>
      </c>
      <c r="W35" s="81" t="s">
        <v>29</v>
      </c>
      <c r="X35" s="81">
        <v>2009</v>
      </c>
      <c r="Y35" s="82" t="s">
        <v>30</v>
      </c>
      <c r="Z35" s="83">
        <v>10</v>
      </c>
      <c r="AA35" s="83">
        <f t="shared" si="23"/>
        <v>4.4000000000000004</v>
      </c>
      <c r="AB35" s="84">
        <f t="shared" si="24"/>
        <v>85.58</v>
      </c>
      <c r="AC35" s="522" t="s">
        <v>77</v>
      </c>
      <c r="AD35" s="52">
        <f>SUM(AB31:AB35)</f>
        <v>466.79999999999995</v>
      </c>
      <c r="AE35" s="22"/>
      <c r="AF35" s="93"/>
    </row>
    <row r="39" spans="2:34" ht="16.3" thickBot="1">
      <c r="AD39" s="23" t="s">
        <v>236</v>
      </c>
      <c r="AE39" s="1"/>
    </row>
    <row r="40" spans="2:34">
      <c r="AD40" s="499" t="s">
        <v>82</v>
      </c>
      <c r="AE40" s="499" t="s">
        <v>83</v>
      </c>
    </row>
    <row r="41" spans="2:34" ht="16.3" thickBot="1">
      <c r="AD41" s="36" t="s">
        <v>70</v>
      </c>
      <c r="AE41" s="37">
        <f>AD30</f>
        <v>194.08714285714285</v>
      </c>
    </row>
    <row r="42" spans="2:34" ht="16.3" thickBot="1">
      <c r="AD42" s="34" t="s">
        <v>62</v>
      </c>
      <c r="AE42" s="35">
        <f>AD22</f>
        <v>196.10999999999999</v>
      </c>
    </row>
    <row r="43" spans="2:34" ht="16.3" thickBot="1">
      <c r="AD43" s="156" t="s">
        <v>127</v>
      </c>
      <c r="AE43" s="157">
        <f>AD24</f>
        <v>186.11357142857145</v>
      </c>
    </row>
    <row r="44" spans="2:34" ht="16.3" thickBot="1">
      <c r="AD44" s="32" t="s">
        <v>27</v>
      </c>
      <c r="AE44" s="33">
        <v>0</v>
      </c>
    </row>
    <row r="45" spans="2:34" ht="16.3" thickBot="1">
      <c r="AD45" s="24" t="s">
        <v>37</v>
      </c>
      <c r="AE45" s="25">
        <f>AD13</f>
        <v>245.24916666666664</v>
      </c>
    </row>
    <row r="46" spans="2:34" ht="16.3" thickBot="1">
      <c r="AD46" s="28" t="s">
        <v>44</v>
      </c>
      <c r="AE46" s="29">
        <f>AD16</f>
        <v>154.30333333333331</v>
      </c>
    </row>
    <row r="47" spans="2:34" ht="16.3" thickBot="1">
      <c r="AD47" s="188" t="s">
        <v>84</v>
      </c>
      <c r="AE47" s="194">
        <v>0</v>
      </c>
    </row>
    <row r="48" spans="2:34" ht="16.3" thickBot="1">
      <c r="AD48" s="191" t="s">
        <v>223</v>
      </c>
      <c r="AE48" s="192">
        <f>AD28</f>
        <v>459.9193181818182</v>
      </c>
    </row>
    <row r="49" spans="30:31" ht="16.3" thickBot="1">
      <c r="AD49" s="38" t="s">
        <v>66</v>
      </c>
      <c r="AE49" s="39">
        <v>0</v>
      </c>
    </row>
    <row r="50" spans="30:31" ht="16.3" thickBot="1">
      <c r="AD50" s="30" t="s">
        <v>57</v>
      </c>
      <c r="AE50" s="31">
        <f>AD20</f>
        <v>213.80142857142857</v>
      </c>
    </row>
    <row r="51" spans="30:31" ht="16.3" thickBot="1">
      <c r="AD51" s="40" t="s">
        <v>75</v>
      </c>
      <c r="AE51" s="41">
        <f>AD35</f>
        <v>466.79999999999995</v>
      </c>
    </row>
    <row r="52" spans="30:31" ht="16.3" thickBot="1">
      <c r="AD52" s="26" t="s">
        <v>50</v>
      </c>
      <c r="AE52" s="27">
        <f>AD18</f>
        <v>177.85624999999999</v>
      </c>
    </row>
    <row r="53" spans="30:31" ht="16.3" thickBot="1">
      <c r="AD53" s="21" t="s">
        <v>81</v>
      </c>
      <c r="AE53" s="42">
        <f>SUM(AE41:AE52)</f>
        <v>2294.2402110389603</v>
      </c>
    </row>
    <row r="100" spans="7:7">
      <c r="G100" s="1" t="s">
        <v>278</v>
      </c>
    </row>
  </sheetData>
  <mergeCells count="24">
    <mergeCell ref="U7:V8"/>
    <mergeCell ref="G5:K5"/>
    <mergeCell ref="B7:B8"/>
    <mergeCell ref="C7:C8"/>
    <mergeCell ref="D7:D8"/>
    <mergeCell ref="G7:G8"/>
    <mergeCell ref="H7:H8"/>
    <mergeCell ref="I7:I8"/>
    <mergeCell ref="K7:K8"/>
    <mergeCell ref="M7:M8"/>
    <mergeCell ref="P7:P8"/>
    <mergeCell ref="R7:R8"/>
    <mergeCell ref="S7:S8"/>
    <mergeCell ref="T7:T8"/>
    <mergeCell ref="AC7:AC8"/>
    <mergeCell ref="AD7:AD8"/>
    <mergeCell ref="AE7:AE8"/>
    <mergeCell ref="AF7:AF8"/>
    <mergeCell ref="W7:W8"/>
    <mergeCell ref="X7:X8"/>
    <mergeCell ref="Y7:Y8"/>
    <mergeCell ref="Z7:Z8"/>
    <mergeCell ref="AA7:AA8"/>
    <mergeCell ref="AB7:AB8"/>
  </mergeCells>
  <conditionalFormatting sqref="B14:C17">
    <cfRule type="cellIs" dxfId="414" priority="231" operator="equal">
      <formula>"NCD-2001"</formula>
    </cfRule>
    <cfRule type="cellIs" dxfId="413" priority="232" operator="equal">
      <formula>"NBS-6259"</formula>
    </cfRule>
  </conditionalFormatting>
  <conditionalFormatting sqref="B21:F22">
    <cfRule type="cellIs" dxfId="412" priority="15" operator="equal">
      <formula>"NCD-2001"</formula>
    </cfRule>
    <cfRule type="cellIs" dxfId="411" priority="16" operator="equal">
      <formula>"NBS-6259"</formula>
    </cfRule>
  </conditionalFormatting>
  <conditionalFormatting sqref="B9:T13">
    <cfRule type="cellIs" dxfId="410" priority="3" operator="equal">
      <formula>"NCD-2001"</formula>
    </cfRule>
    <cfRule type="cellIs" dxfId="409" priority="4" operator="equal">
      <formula>"NBS-6259"</formula>
    </cfRule>
  </conditionalFormatting>
  <conditionalFormatting sqref="B15:T16">
    <cfRule type="cellIs" dxfId="408" priority="229" operator="equal">
      <formula>"NCD-2001"</formula>
    </cfRule>
    <cfRule type="cellIs" dxfId="407" priority="230" operator="equal">
      <formula>"NBS-6259"</formula>
    </cfRule>
  </conditionalFormatting>
  <conditionalFormatting sqref="B18:T20">
    <cfRule type="cellIs" dxfId="406" priority="323" operator="equal">
      <formula>"NCD-2001"</formula>
    </cfRule>
    <cfRule type="cellIs" dxfId="405" priority="324" operator="equal">
      <formula>"NBS-6259"</formula>
    </cfRule>
  </conditionalFormatting>
  <conditionalFormatting sqref="B29:T31">
    <cfRule type="cellIs" dxfId="404" priority="275" operator="equal">
      <formula>"NCD-2001"</formula>
    </cfRule>
    <cfRule type="cellIs" dxfId="403" priority="276" operator="equal">
      <formula>"NBS-6259"</formula>
    </cfRule>
  </conditionalFormatting>
  <conditionalFormatting sqref="B1:AC6 V20:AB20 B32:F35 H35:AC35 B36:AC1048576">
    <cfRule type="cellIs" dxfId="402" priority="343" operator="equal">
      <formula>"NCD-2001"</formula>
    </cfRule>
    <cfRule type="cellIs" dxfId="401" priority="344" operator="equal">
      <formula>"NBS-6259"</formula>
    </cfRule>
  </conditionalFormatting>
  <conditionalFormatting sqref="B23:AC28">
    <cfRule type="cellIs" dxfId="400" priority="13" operator="equal">
      <formula>"NCD-2001"</formula>
    </cfRule>
    <cfRule type="cellIs" dxfId="399" priority="14" operator="equal">
      <formula>"NBS-6259"</formula>
    </cfRule>
  </conditionalFormatting>
  <conditionalFormatting sqref="B7:AF8">
    <cfRule type="cellIs" dxfId="398" priority="55" operator="equal">
      <formula>"NCD-2001"</formula>
    </cfRule>
    <cfRule type="cellIs" dxfId="397" priority="56" operator="equal">
      <formula>"NBS-6259"</formula>
    </cfRule>
  </conditionalFormatting>
  <conditionalFormatting sqref="C11:F12">
    <cfRule type="cellIs" dxfId="396" priority="235" operator="equal">
      <formula>"NCD-2001"</formula>
    </cfRule>
    <cfRule type="cellIs" dxfId="395" priority="236" operator="equal">
      <formula>"NBS-6259"</formula>
    </cfRule>
  </conditionalFormatting>
  <conditionalFormatting sqref="D14:T14">
    <cfRule type="cellIs" dxfId="394" priority="1" operator="equal">
      <formula>"NCD-2001"</formula>
    </cfRule>
    <cfRule type="cellIs" dxfId="393" priority="2" operator="equal">
      <formula>"NBS-6259"</formula>
    </cfRule>
  </conditionalFormatting>
  <conditionalFormatting sqref="D17:T17">
    <cfRule type="cellIs" dxfId="392" priority="251" operator="equal">
      <formula>"NCD-2001"</formula>
    </cfRule>
    <cfRule type="cellIs" dxfId="391" priority="252" operator="equal">
      <formula>"NBS-6259"</formula>
    </cfRule>
  </conditionalFormatting>
  <conditionalFormatting sqref="G21:G24">
    <cfRule type="cellIs" dxfId="390" priority="225" operator="equal">
      <formula>"NCD-2001"</formula>
    </cfRule>
    <cfRule type="cellIs" dxfId="389" priority="226" operator="equal">
      <formula>"NBS-6259"</formula>
    </cfRule>
  </conditionalFormatting>
  <conditionalFormatting sqref="H21:S22">
    <cfRule type="cellIs" dxfId="388" priority="293" operator="equal">
      <formula>"NCD-2001"</formula>
    </cfRule>
    <cfRule type="cellIs" dxfId="387" priority="294" operator="equal">
      <formula>"NBS-6259"</formula>
    </cfRule>
  </conditionalFormatting>
  <conditionalFormatting sqref="T20:T22">
    <cfRule type="cellIs" dxfId="386" priority="285" operator="equal">
      <formula>"NCD-2001"</formula>
    </cfRule>
    <cfRule type="cellIs" dxfId="385" priority="286" operator="equal">
      <formula>"NBS-6259"</formula>
    </cfRule>
  </conditionalFormatting>
  <conditionalFormatting sqref="U1:U8 U23:U28 U35:U1048576">
    <cfRule type="cellIs" dxfId="384" priority="345" operator="equal">
      <formula>"835-RP7"</formula>
    </cfRule>
    <cfRule type="cellIs" dxfId="383" priority="346" operator="equal">
      <formula>"MCG-9763"</formula>
    </cfRule>
    <cfRule type="cellIs" dxfId="382" priority="347" operator="equal">
      <formula>"F33-ALC"</formula>
    </cfRule>
    <cfRule type="cellIs" dxfId="381" priority="348" operator="equal">
      <formula>"MHF-4572"</formula>
    </cfRule>
    <cfRule type="cellIs" dxfId="380" priority="349" operator="equal">
      <formula>"MRJ-4142"</formula>
    </cfRule>
    <cfRule type="cellIs" dxfId="379" priority="350" operator="equal">
      <formula>"MRF-3416"</formula>
    </cfRule>
    <cfRule type="cellIs" dxfId="378" priority="351" operator="equal">
      <formula>"MVC-8975"</formula>
    </cfRule>
    <cfRule type="cellIs" dxfId="377" priority="352" operator="equal">
      <formula>"MHU-2000"</formula>
    </cfRule>
  </conditionalFormatting>
  <conditionalFormatting sqref="V21:Z22">
    <cfRule type="cellIs" dxfId="376" priority="287" operator="equal">
      <formula>"NCD-2001"</formula>
    </cfRule>
    <cfRule type="cellIs" dxfId="375" priority="288" operator="equal">
      <formula>"NBS-6259"</formula>
    </cfRule>
  </conditionalFormatting>
  <conditionalFormatting sqref="V9:AC19">
    <cfRule type="cellIs" dxfId="374" priority="9" operator="equal">
      <formula>"NCD-2001"</formula>
    </cfRule>
    <cfRule type="cellIs" dxfId="373" priority="10" operator="equal">
      <formula>"NBS-6259"</formula>
    </cfRule>
  </conditionalFormatting>
  <conditionalFormatting sqref="V29:AC35 H32:T35">
    <cfRule type="cellIs" dxfId="372" priority="19" operator="equal">
      <formula>"NCD-2001"</formula>
    </cfRule>
    <cfRule type="cellIs" dxfId="371" priority="20" operator="equal">
      <formula>"NBS-6259"</formula>
    </cfRule>
  </conditionalFormatting>
  <conditionalFormatting sqref="Z5">
    <cfRule type="cellIs" dxfId="370" priority="341" operator="equal">
      <formula>"NCD-2001"</formula>
    </cfRule>
    <cfRule type="cellIs" dxfId="369" priority="342" operator="equal">
      <formula>"NBS-6259"</formula>
    </cfRule>
  </conditionalFormatting>
  <conditionalFormatting sqref="AA17">
    <cfRule type="cellIs" dxfId="368" priority="245" operator="equal">
      <formula>"NCD-2001"</formula>
    </cfRule>
    <cfRule type="cellIs" dxfId="367" priority="246" operator="equal">
      <formula>"NBS-6259"</formula>
    </cfRule>
  </conditionalFormatting>
  <conditionalFormatting sqref="AA21:AB21">
    <cfRule type="cellIs" dxfId="366" priority="305" operator="equal">
      <formula>"NCD-2001"</formula>
    </cfRule>
    <cfRule type="cellIs" dxfId="365" priority="306" operator="equal">
      <formula>"NBS-6259"</formula>
    </cfRule>
  </conditionalFormatting>
  <conditionalFormatting sqref="AA22:AC22">
    <cfRule type="cellIs" dxfId="364" priority="291" operator="equal">
      <formula>"NCD-2001"</formula>
    </cfRule>
    <cfRule type="cellIs" dxfId="363" priority="292" operator="equal">
      <formula>"NBS-6259"</formula>
    </cfRule>
  </conditionalFormatting>
  <conditionalFormatting sqref="AC20:AC21">
    <cfRule type="cellIs" dxfId="362" priority="299" operator="equal">
      <formula>"NCD-2001"</formula>
    </cfRule>
    <cfRule type="cellIs" dxfId="361" priority="300" operator="equal">
      <formula>"NBS-6259"</formula>
    </cfRule>
  </conditionalFormatting>
  <conditionalFormatting sqref="AD40:AE40">
    <cfRule type="cellIs" dxfId="360" priority="199" operator="equal">
      <formula>"NCD-2001"</formula>
    </cfRule>
    <cfRule type="cellIs" dxfId="359" priority="200" operator="equal">
      <formula>"NBS-6259"</formula>
    </cfRule>
  </conditionalFormatting>
  <conditionalFormatting sqref="AD43:AE44">
    <cfRule type="cellIs" dxfId="358" priority="111" operator="equal">
      <formula>"NCD-2001"</formula>
    </cfRule>
    <cfRule type="cellIs" dxfId="357" priority="112" operator="equal">
      <formula>"NBS-6259"</formula>
    </cfRule>
    <cfRule type="cellIs" dxfId="356" priority="115" operator="equal">
      <formula>"835-RP7"</formula>
    </cfRule>
    <cfRule type="cellIs" dxfId="355" priority="116" operator="equal">
      <formula>"MCG-9763"</formula>
    </cfRule>
    <cfRule type="cellIs" dxfId="354" priority="117" operator="equal">
      <formula>"F33-ALC"</formula>
    </cfRule>
    <cfRule type="cellIs" dxfId="353" priority="118" operator="equal">
      <formula>"MHF-4572"</formula>
    </cfRule>
    <cfRule type="cellIs" dxfId="352" priority="119" operator="equal">
      <formula>"MRJ-4142"</formula>
    </cfRule>
    <cfRule type="cellIs" dxfId="351" priority="120" operator="equal">
      <formula>"MRF-3416"</formula>
    </cfRule>
    <cfRule type="cellIs" dxfId="350" priority="121" operator="equal">
      <formula>"MVC-8975"</formula>
    </cfRule>
    <cfRule type="cellIs" dxfId="349" priority="122" operator="equal">
      <formula>"MHU-2000"</formula>
    </cfRule>
  </conditionalFormatting>
  <conditionalFormatting sqref="AD47:AE48">
    <cfRule type="cellIs" dxfId="348" priority="67" operator="equal">
      <formula>"NCD-2001"</formula>
    </cfRule>
    <cfRule type="cellIs" dxfId="347" priority="68" operator="equal">
      <formula>"NBS-6259"</formula>
    </cfRule>
    <cfRule type="cellIs" dxfId="346" priority="69" operator="equal">
      <formula>"835-RP7"</formula>
    </cfRule>
    <cfRule type="cellIs" dxfId="345" priority="70" operator="equal">
      <formula>"MCG-9763"</formula>
    </cfRule>
    <cfRule type="cellIs" dxfId="344" priority="71" operator="equal">
      <formula>"F33-ALC"</formula>
    </cfRule>
    <cfRule type="cellIs" dxfId="343" priority="72" operator="equal">
      <formula>"MHF-4572"</formula>
    </cfRule>
    <cfRule type="cellIs" dxfId="342" priority="73" operator="equal">
      <formula>"MRJ-4142"</formula>
    </cfRule>
    <cfRule type="cellIs" dxfId="341" priority="74" operator="equal">
      <formula>"MRF-3416"</formula>
    </cfRule>
    <cfRule type="cellIs" dxfId="340" priority="75" operator="equal">
      <formula>"MVC-8975"</formula>
    </cfRule>
    <cfRule type="cellIs" dxfId="339" priority="76" operator="equal">
      <formula>"MHU-2000"</formula>
    </cfRule>
  </conditionalFormatting>
  <conditionalFormatting sqref="AD53:AE53">
    <cfRule type="cellIs" dxfId="338" priority="135" operator="equal">
      <formula>"NCD-2001"</formula>
    </cfRule>
    <cfRule type="cellIs" dxfId="337" priority="136" operator="equal">
      <formula>"NBS-6259"</formula>
    </cfRule>
  </conditionalFormatting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35"/>
  <sheetViews>
    <sheetView topLeftCell="A14" zoomScale="85" zoomScaleNormal="85" workbookViewId="0">
      <selection activeCell="A34" sqref="A34"/>
    </sheetView>
  </sheetViews>
  <sheetFormatPr baseColWidth="10" defaultRowHeight="14.3"/>
  <cols>
    <col min="1" max="1" width="44.375" customWidth="1"/>
    <col min="2" max="2" width="23.875" bestFit="1" customWidth="1"/>
    <col min="6" max="6" width="10.875" customWidth="1"/>
  </cols>
  <sheetData>
    <row r="1" spans="1:6">
      <c r="C1" t="s">
        <v>86</v>
      </c>
    </row>
    <row r="2" spans="1:6">
      <c r="A2" t="s">
        <v>302</v>
      </c>
      <c r="B2" t="s">
        <v>296</v>
      </c>
      <c r="D2" s="605"/>
      <c r="E2" s="605"/>
      <c r="F2" s="606"/>
    </row>
    <row r="3" spans="1:6">
      <c r="A3" t="s">
        <v>302</v>
      </c>
      <c r="B3" t="s">
        <v>297</v>
      </c>
      <c r="C3" s="606">
        <v>6.3</v>
      </c>
    </row>
    <row r="4" spans="1:6">
      <c r="A4" t="s">
        <v>302</v>
      </c>
      <c r="B4" t="s">
        <v>298</v>
      </c>
      <c r="C4" s="606">
        <v>3.2</v>
      </c>
    </row>
    <row r="5" spans="1:6">
      <c r="A5" t="s">
        <v>302</v>
      </c>
      <c r="B5" t="s">
        <v>299</v>
      </c>
      <c r="C5" s="606">
        <v>2.2000000000000002</v>
      </c>
    </row>
    <row r="6" spans="1:6">
      <c r="A6" t="s">
        <v>302</v>
      </c>
      <c r="B6" t="s">
        <v>300</v>
      </c>
      <c r="C6" s="606">
        <v>4.4000000000000004</v>
      </c>
    </row>
    <row r="7" spans="1:6">
      <c r="A7" t="s">
        <v>302</v>
      </c>
      <c r="B7" t="s">
        <v>301</v>
      </c>
      <c r="C7" s="606">
        <v>8.6</v>
      </c>
    </row>
    <row r="8" spans="1:6">
      <c r="B8" t="s">
        <v>110</v>
      </c>
      <c r="C8" s="613">
        <f>SUM(C3:C7)</f>
        <v>24.700000000000003</v>
      </c>
    </row>
    <row r="11" spans="1:6">
      <c r="C11" t="s">
        <v>86</v>
      </c>
    </row>
    <row r="12" spans="1:6">
      <c r="A12" t="s">
        <v>176</v>
      </c>
      <c r="B12" t="s">
        <v>303</v>
      </c>
    </row>
    <row r="13" spans="1:6">
      <c r="A13" t="s">
        <v>176</v>
      </c>
      <c r="B13" t="s">
        <v>304</v>
      </c>
      <c r="C13" s="606">
        <v>4.8</v>
      </c>
    </row>
    <row r="14" spans="1:6">
      <c r="A14" t="s">
        <v>176</v>
      </c>
      <c r="B14" t="s">
        <v>305</v>
      </c>
      <c r="C14" s="606">
        <v>3.2</v>
      </c>
    </row>
    <row r="15" spans="1:6">
      <c r="A15" t="s">
        <v>176</v>
      </c>
      <c r="B15" t="s">
        <v>306</v>
      </c>
      <c r="C15" s="606">
        <v>4</v>
      </c>
    </row>
    <row r="16" spans="1:6">
      <c r="A16" t="s">
        <v>176</v>
      </c>
      <c r="B16" t="s">
        <v>307</v>
      </c>
      <c r="C16" s="606">
        <v>6.4</v>
      </c>
    </row>
    <row r="17" spans="1:3">
      <c r="B17" t="s">
        <v>110</v>
      </c>
      <c r="C17" s="613">
        <f>SUM(C12:C16)</f>
        <v>18.399999999999999</v>
      </c>
    </row>
    <row r="19" spans="1:3">
      <c r="C19" t="s">
        <v>86</v>
      </c>
    </row>
    <row r="20" spans="1:3">
      <c r="A20" s="612" t="s">
        <v>308</v>
      </c>
      <c r="B20" t="s">
        <v>309</v>
      </c>
      <c r="C20" s="606"/>
    </row>
    <row r="21" spans="1:3">
      <c r="A21" s="612" t="s">
        <v>308</v>
      </c>
      <c r="B21" t="s">
        <v>310</v>
      </c>
      <c r="C21" s="606">
        <v>2.9</v>
      </c>
    </row>
    <row r="22" spans="1:3">
      <c r="A22" s="612" t="s">
        <v>308</v>
      </c>
      <c r="B22" t="s">
        <v>311</v>
      </c>
      <c r="C22" s="606"/>
    </row>
    <row r="23" spans="1:3">
      <c r="A23" s="612" t="s">
        <v>308</v>
      </c>
      <c r="B23" t="s">
        <v>307</v>
      </c>
      <c r="C23" s="606">
        <v>6.6</v>
      </c>
    </row>
    <row r="24" spans="1:3">
      <c r="B24" t="s">
        <v>110</v>
      </c>
      <c r="C24" s="613">
        <f>SUM(C20:C23)</f>
        <v>9.5</v>
      </c>
    </row>
    <row r="26" spans="1:3">
      <c r="A26" s="612" t="s">
        <v>315</v>
      </c>
      <c r="B26" t="s">
        <v>312</v>
      </c>
    </row>
    <row r="27" spans="1:3">
      <c r="A27" s="612" t="s">
        <v>315</v>
      </c>
      <c r="B27" t="s">
        <v>313</v>
      </c>
    </row>
    <row r="28" spans="1:3">
      <c r="A28" s="612" t="s">
        <v>315</v>
      </c>
      <c r="B28" t="s">
        <v>314</v>
      </c>
    </row>
    <row r="29" spans="1:3">
      <c r="A29" s="612" t="s">
        <v>315</v>
      </c>
      <c r="B29" t="s">
        <v>300</v>
      </c>
      <c r="C29" s="613">
        <v>14.8</v>
      </c>
    </row>
    <row r="30" spans="1:3">
      <c r="B30" t="s">
        <v>110</v>
      </c>
      <c r="C30" s="613">
        <f>SUM(C26:C29)</f>
        <v>14.8</v>
      </c>
    </row>
    <row r="33" spans="1:3">
      <c r="A33" t="s">
        <v>317</v>
      </c>
      <c r="B33" t="s">
        <v>306</v>
      </c>
    </row>
    <row r="34" spans="1:3">
      <c r="A34" t="s">
        <v>317</v>
      </c>
      <c r="B34" t="s">
        <v>316</v>
      </c>
      <c r="C34">
        <v>2.5</v>
      </c>
    </row>
    <row r="35" spans="1:3">
      <c r="B35" t="s">
        <v>110</v>
      </c>
      <c r="C35" s="613">
        <f>C33+C34</f>
        <v>2.5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242"/>
  <sheetViews>
    <sheetView workbookViewId="0">
      <selection activeCell="B6" sqref="B6"/>
    </sheetView>
  </sheetViews>
  <sheetFormatPr baseColWidth="10" defaultRowHeight="14.3"/>
  <cols>
    <col min="12" max="12" width="10" customWidth="1"/>
    <col min="13" max="13" width="9.75" customWidth="1"/>
    <col min="17" max="17" width="10.25" customWidth="1"/>
    <col min="18" max="18" width="8.625" customWidth="1"/>
  </cols>
  <sheetData>
    <row r="1" spans="1:31" s="158" customFormat="1" ht="41.95" customHeight="1" thickBot="1">
      <c r="A1" s="168" t="s">
        <v>2</v>
      </c>
      <c r="B1" s="168" t="s">
        <v>3</v>
      </c>
      <c r="C1" s="655" t="s">
        <v>169</v>
      </c>
      <c r="D1" s="655" t="s">
        <v>171</v>
      </c>
      <c r="E1" s="655" t="s">
        <v>5</v>
      </c>
      <c r="F1" s="655" t="s">
        <v>6</v>
      </c>
      <c r="G1" s="655" t="s">
        <v>7</v>
      </c>
      <c r="H1" s="656" t="s">
        <v>160</v>
      </c>
      <c r="I1" s="655" t="s">
        <v>8</v>
      </c>
      <c r="J1" s="656" t="s">
        <v>161</v>
      </c>
      <c r="K1" s="655" t="s">
        <v>9</v>
      </c>
      <c r="L1" s="656" t="s">
        <v>162</v>
      </c>
      <c r="M1" s="656" t="s">
        <v>163</v>
      </c>
      <c r="N1" s="168" t="s">
        <v>10</v>
      </c>
      <c r="O1" s="656" t="s">
        <v>164</v>
      </c>
      <c r="P1" s="168" t="s">
        <v>11</v>
      </c>
      <c r="Q1" s="656" t="s">
        <v>12</v>
      </c>
      <c r="R1" s="656" t="s">
        <v>13</v>
      </c>
      <c r="S1" s="168" t="s">
        <v>165</v>
      </c>
      <c r="T1" s="168" t="s">
        <v>166</v>
      </c>
      <c r="U1" s="168" t="s">
        <v>15</v>
      </c>
      <c r="V1" s="168" t="s">
        <v>16</v>
      </c>
      <c r="W1" s="168" t="s">
        <v>17</v>
      </c>
      <c r="X1" s="168" t="s">
        <v>289</v>
      </c>
      <c r="Y1" s="168" t="s">
        <v>290</v>
      </c>
      <c r="Z1" s="656" t="s">
        <v>295</v>
      </c>
      <c r="AA1" s="168" t="s">
        <v>83</v>
      </c>
      <c r="AB1" s="168" t="s">
        <v>167</v>
      </c>
      <c r="AC1" s="158" t="s">
        <v>385</v>
      </c>
      <c r="AD1" s="158" t="s">
        <v>386</v>
      </c>
      <c r="AE1" s="158" t="s">
        <v>387</v>
      </c>
    </row>
    <row r="2" spans="1:31" s="158" customFormat="1" ht="17.7" thickBot="1">
      <c r="A2" s="682">
        <v>44382</v>
      </c>
      <c r="B2" s="683" t="s">
        <v>207</v>
      </c>
      <c r="C2" s="683" t="s">
        <v>109</v>
      </c>
      <c r="D2" s="751" t="s">
        <v>352</v>
      </c>
      <c r="E2" s="660"/>
      <c r="F2" s="684">
        <v>106044</v>
      </c>
      <c r="G2" s="684">
        <v>106071</v>
      </c>
      <c r="H2" s="551">
        <v>27</v>
      </c>
      <c r="I2" s="684">
        <v>106071</v>
      </c>
      <c r="J2" s="551">
        <v>0</v>
      </c>
      <c r="K2" s="684">
        <v>106091</v>
      </c>
      <c r="L2" s="551">
        <v>20</v>
      </c>
      <c r="M2" s="551">
        <v>20</v>
      </c>
      <c r="N2" s="684">
        <v>106104</v>
      </c>
      <c r="O2" s="551">
        <v>13</v>
      </c>
      <c r="P2" s="552">
        <v>60</v>
      </c>
      <c r="Q2" s="551">
        <v>20</v>
      </c>
      <c r="R2" s="553">
        <v>40</v>
      </c>
      <c r="S2" s="282" t="s">
        <v>27</v>
      </c>
      <c r="T2" s="685" t="s">
        <v>28</v>
      </c>
      <c r="U2" s="685" t="s">
        <v>29</v>
      </c>
      <c r="V2" s="685">
        <v>2016</v>
      </c>
      <c r="W2" s="686" t="s">
        <v>30</v>
      </c>
      <c r="X2" s="684">
        <v>14</v>
      </c>
      <c r="Y2" s="557">
        <v>4.2857142857142856</v>
      </c>
      <c r="Z2" s="558">
        <v>20.29</v>
      </c>
      <c r="AA2" s="557">
        <v>86.957142857142856</v>
      </c>
      <c r="AB2" s="687" t="s">
        <v>338</v>
      </c>
    </row>
    <row r="3" spans="1:31" s="158" customFormat="1" ht="17.7" thickBot="1">
      <c r="A3" s="688">
        <v>44383</v>
      </c>
      <c r="B3" s="689" t="s">
        <v>207</v>
      </c>
      <c r="C3" s="689" t="s">
        <v>396</v>
      </c>
      <c r="D3" s="775" t="s">
        <v>145</v>
      </c>
      <c r="E3" s="654" t="s">
        <v>282</v>
      </c>
      <c r="F3" s="690">
        <v>106104</v>
      </c>
      <c r="G3" s="690">
        <v>106104</v>
      </c>
      <c r="H3" s="567">
        <v>0</v>
      </c>
      <c r="I3" s="690">
        <v>106104</v>
      </c>
      <c r="J3" s="567">
        <v>0</v>
      </c>
      <c r="K3" s="690">
        <v>106104</v>
      </c>
      <c r="L3" s="567">
        <v>0</v>
      </c>
      <c r="M3" s="567">
        <v>0</v>
      </c>
      <c r="N3" s="740">
        <v>106124</v>
      </c>
      <c r="O3" s="567">
        <v>20</v>
      </c>
      <c r="P3" s="568">
        <v>20</v>
      </c>
      <c r="Q3" s="567">
        <v>0</v>
      </c>
      <c r="R3" s="569">
        <v>20</v>
      </c>
      <c r="S3" s="282" t="s">
        <v>27</v>
      </c>
      <c r="T3" s="691" t="s">
        <v>28</v>
      </c>
      <c r="U3" s="691" t="s">
        <v>29</v>
      </c>
      <c r="V3" s="691">
        <v>2016</v>
      </c>
      <c r="W3" s="692" t="s">
        <v>30</v>
      </c>
      <c r="X3" s="690">
        <v>14</v>
      </c>
      <c r="Y3" s="573">
        <v>1.4285714285714286</v>
      </c>
      <c r="Z3" s="574">
        <v>20.29</v>
      </c>
      <c r="AA3" s="573">
        <v>28.985714285714284</v>
      </c>
      <c r="AB3" s="693" t="s">
        <v>338</v>
      </c>
      <c r="AC3" s="750">
        <v>115.94285714285714</v>
      </c>
      <c r="AD3" s="238">
        <v>5.7142857142857144</v>
      </c>
      <c r="AE3" s="238">
        <v>80</v>
      </c>
    </row>
    <row r="4" spans="1:31" s="158" customFormat="1" ht="17.7" thickBot="1">
      <c r="A4" s="694">
        <v>44382</v>
      </c>
      <c r="B4" s="695" t="s">
        <v>42</v>
      </c>
      <c r="C4" s="695" t="s">
        <v>109</v>
      </c>
      <c r="D4" s="725" t="s">
        <v>150</v>
      </c>
      <c r="E4" s="657" t="s">
        <v>283</v>
      </c>
      <c r="F4" s="696">
        <v>47330</v>
      </c>
      <c r="G4" s="697">
        <v>47352</v>
      </c>
      <c r="H4" s="640">
        <v>22</v>
      </c>
      <c r="I4" s="697">
        <v>47352</v>
      </c>
      <c r="J4" s="640">
        <v>0</v>
      </c>
      <c r="K4" s="697">
        <v>47366</v>
      </c>
      <c r="L4" s="640">
        <v>14</v>
      </c>
      <c r="M4" s="640">
        <v>14</v>
      </c>
      <c r="N4" s="697">
        <v>47366</v>
      </c>
      <c r="O4" s="640">
        <v>0</v>
      </c>
      <c r="P4" s="641">
        <v>36</v>
      </c>
      <c r="Q4" s="640">
        <v>14</v>
      </c>
      <c r="R4" s="642">
        <v>22</v>
      </c>
      <c r="S4" s="658" t="s">
        <v>44</v>
      </c>
      <c r="T4" s="774" t="s">
        <v>45</v>
      </c>
      <c r="U4" s="774" t="s">
        <v>29</v>
      </c>
      <c r="V4" s="774">
        <v>2018</v>
      </c>
      <c r="W4" s="698" t="s">
        <v>30</v>
      </c>
      <c r="X4" s="697">
        <v>15.5</v>
      </c>
      <c r="Y4" s="646">
        <v>2.3225806451612905</v>
      </c>
      <c r="Z4" s="647">
        <v>19.63</v>
      </c>
      <c r="AA4" s="646">
        <v>45.59225806451613</v>
      </c>
      <c r="AB4" s="699" t="s">
        <v>46</v>
      </c>
    </row>
    <row r="5" spans="1:31" s="158" customFormat="1" ht="17.7" thickBot="1">
      <c r="A5" s="765">
        <v>44382</v>
      </c>
      <c r="B5" s="766" t="s">
        <v>42</v>
      </c>
      <c r="C5" s="766" t="s">
        <v>109</v>
      </c>
      <c r="D5" s="729" t="s">
        <v>155</v>
      </c>
      <c r="E5" s="657" t="s">
        <v>283</v>
      </c>
      <c r="F5" s="700">
        <v>47366</v>
      </c>
      <c r="G5" s="769">
        <v>47380</v>
      </c>
      <c r="H5" s="541">
        <v>14</v>
      </c>
      <c r="I5" s="769">
        <v>47380</v>
      </c>
      <c r="J5" s="541">
        <v>0</v>
      </c>
      <c r="K5" s="769">
        <v>47401</v>
      </c>
      <c r="L5" s="541">
        <v>21</v>
      </c>
      <c r="M5" s="541">
        <v>21</v>
      </c>
      <c r="N5" s="769">
        <v>47406</v>
      </c>
      <c r="O5" s="541">
        <v>5</v>
      </c>
      <c r="P5" s="542">
        <v>40</v>
      </c>
      <c r="Q5" s="541">
        <v>21</v>
      </c>
      <c r="R5" s="543">
        <v>19</v>
      </c>
      <c r="S5" s="478" t="s">
        <v>44</v>
      </c>
      <c r="T5" s="770" t="s">
        <v>45</v>
      </c>
      <c r="U5" s="770" t="s">
        <v>29</v>
      </c>
      <c r="V5" s="770">
        <v>2018</v>
      </c>
      <c r="W5" s="771" t="s">
        <v>30</v>
      </c>
      <c r="X5" s="769">
        <v>15.5</v>
      </c>
      <c r="Y5" s="544">
        <v>2.5806451612903225</v>
      </c>
      <c r="Z5" s="166">
        <v>19.63</v>
      </c>
      <c r="AA5" s="544">
        <v>50.658064516129031</v>
      </c>
      <c r="AB5" s="772" t="s">
        <v>46</v>
      </c>
    </row>
    <row r="6" spans="1:31" s="158" customFormat="1" ht="17.7" thickBot="1">
      <c r="A6" s="765">
        <v>44383</v>
      </c>
      <c r="B6" s="766" t="s">
        <v>42</v>
      </c>
      <c r="C6" s="766" t="s">
        <v>109</v>
      </c>
      <c r="D6" s="729" t="s">
        <v>150</v>
      </c>
      <c r="E6" s="757" t="s">
        <v>282</v>
      </c>
      <c r="F6" s="700">
        <v>47406</v>
      </c>
      <c r="G6" s="769">
        <v>47421</v>
      </c>
      <c r="H6" s="541">
        <v>15</v>
      </c>
      <c r="I6" s="769">
        <v>47421</v>
      </c>
      <c r="J6" s="541">
        <v>0</v>
      </c>
      <c r="K6" s="769">
        <v>47435</v>
      </c>
      <c r="L6" s="541">
        <v>14</v>
      </c>
      <c r="M6" s="541">
        <v>14</v>
      </c>
      <c r="N6" s="769">
        <v>47435</v>
      </c>
      <c r="O6" s="541">
        <v>0</v>
      </c>
      <c r="P6" s="542">
        <v>29</v>
      </c>
      <c r="Q6" s="541">
        <v>14</v>
      </c>
      <c r="R6" s="543">
        <v>15</v>
      </c>
      <c r="S6" s="478" t="s">
        <v>44</v>
      </c>
      <c r="T6" s="770" t="s">
        <v>45</v>
      </c>
      <c r="U6" s="770" t="s">
        <v>29</v>
      </c>
      <c r="V6" s="770">
        <v>2018</v>
      </c>
      <c r="W6" s="771" t="s">
        <v>30</v>
      </c>
      <c r="X6" s="769">
        <v>15.5</v>
      </c>
      <c r="Y6" s="544">
        <v>1.8709677419354838</v>
      </c>
      <c r="Z6" s="166">
        <v>19.63</v>
      </c>
      <c r="AA6" s="544">
        <v>36.727096774193548</v>
      </c>
      <c r="AB6" s="772" t="s">
        <v>46</v>
      </c>
    </row>
    <row r="7" spans="1:31" s="158" customFormat="1" ht="17.7" thickBot="1">
      <c r="A7" s="730">
        <v>44383</v>
      </c>
      <c r="B7" s="731" t="s">
        <v>42</v>
      </c>
      <c r="C7" s="731" t="s">
        <v>109</v>
      </c>
      <c r="D7" s="775" t="s">
        <v>155</v>
      </c>
      <c r="E7" s="733" t="s">
        <v>282</v>
      </c>
      <c r="F7" s="735">
        <v>47435</v>
      </c>
      <c r="G7" s="735">
        <v>47456</v>
      </c>
      <c r="H7" s="665">
        <v>21</v>
      </c>
      <c r="I7" s="735">
        <v>47456</v>
      </c>
      <c r="J7" s="665">
        <v>0</v>
      </c>
      <c r="K7" s="735">
        <v>47477</v>
      </c>
      <c r="L7" s="665">
        <v>21</v>
      </c>
      <c r="M7" s="665">
        <v>21</v>
      </c>
      <c r="N7" s="743">
        <v>47497</v>
      </c>
      <c r="O7" s="665">
        <v>20</v>
      </c>
      <c r="P7" s="666">
        <v>62</v>
      </c>
      <c r="Q7" s="665">
        <v>21</v>
      </c>
      <c r="R7" s="667">
        <v>41</v>
      </c>
      <c r="S7" s="736" t="s">
        <v>44</v>
      </c>
      <c r="T7" s="737" t="s">
        <v>45</v>
      </c>
      <c r="U7" s="737" t="s">
        <v>29</v>
      </c>
      <c r="V7" s="737">
        <v>2018</v>
      </c>
      <c r="W7" s="738" t="s">
        <v>30</v>
      </c>
      <c r="X7" s="735">
        <v>15.5</v>
      </c>
      <c r="Y7" s="668">
        <v>4</v>
      </c>
      <c r="Z7" s="547">
        <v>19.63</v>
      </c>
      <c r="AA7" s="668">
        <v>78.52</v>
      </c>
      <c r="AB7" s="739" t="s">
        <v>46</v>
      </c>
      <c r="AC7" s="750">
        <v>211.49741935483871</v>
      </c>
      <c r="AD7" s="238">
        <v>10.774193548387096</v>
      </c>
      <c r="AE7" s="238">
        <v>167</v>
      </c>
    </row>
    <row r="8" spans="1:31" s="158" customFormat="1" ht="34" thickBot="1">
      <c r="A8" s="682">
        <v>44382</v>
      </c>
      <c r="B8" s="683" t="s">
        <v>48</v>
      </c>
      <c r="C8" s="683" t="s">
        <v>111</v>
      </c>
      <c r="D8" s="751" t="s">
        <v>240</v>
      </c>
      <c r="E8" s="620" t="s">
        <v>283</v>
      </c>
      <c r="F8" s="754">
        <v>221941</v>
      </c>
      <c r="G8" s="684">
        <v>221947</v>
      </c>
      <c r="H8" s="551">
        <v>6</v>
      </c>
      <c r="I8" s="684">
        <v>221947</v>
      </c>
      <c r="J8" s="551">
        <v>0</v>
      </c>
      <c r="K8" s="684">
        <v>221971</v>
      </c>
      <c r="L8" s="551">
        <v>24</v>
      </c>
      <c r="M8" s="551">
        <v>24</v>
      </c>
      <c r="N8" s="684">
        <v>221974</v>
      </c>
      <c r="O8" s="551">
        <v>3</v>
      </c>
      <c r="P8" s="552">
        <v>33</v>
      </c>
      <c r="Q8" s="551">
        <v>24</v>
      </c>
      <c r="R8" s="553">
        <v>9</v>
      </c>
      <c r="S8" s="579" t="s">
        <v>85</v>
      </c>
      <c r="T8" s="685" t="s">
        <v>51</v>
      </c>
      <c r="U8" s="685" t="s">
        <v>29</v>
      </c>
      <c r="V8" s="685">
        <v>2014</v>
      </c>
      <c r="W8" s="686" t="s">
        <v>30</v>
      </c>
      <c r="X8" s="684">
        <v>7</v>
      </c>
      <c r="Y8" s="557">
        <v>4.7142857142857144</v>
      </c>
      <c r="Z8" s="558">
        <v>21.93</v>
      </c>
      <c r="AA8" s="557">
        <v>103.38428571428571</v>
      </c>
      <c r="AB8" s="687" t="s">
        <v>52</v>
      </c>
    </row>
    <row r="9" spans="1:31" s="158" customFormat="1" ht="34" thickBot="1">
      <c r="A9" s="765">
        <v>44383</v>
      </c>
      <c r="B9" s="766" t="s">
        <v>48</v>
      </c>
      <c r="C9" s="766" t="s">
        <v>111</v>
      </c>
      <c r="D9" s="767" t="s">
        <v>347</v>
      </c>
      <c r="E9" s="757" t="s">
        <v>282</v>
      </c>
      <c r="F9" s="700">
        <v>221974</v>
      </c>
      <c r="G9" s="769">
        <v>221976</v>
      </c>
      <c r="H9" s="640">
        <v>2</v>
      </c>
      <c r="I9" s="769">
        <v>221976</v>
      </c>
      <c r="J9" s="640">
        <v>0</v>
      </c>
      <c r="K9" s="769">
        <v>221998</v>
      </c>
      <c r="L9" s="640">
        <v>22</v>
      </c>
      <c r="M9" s="640">
        <v>22</v>
      </c>
      <c r="N9" s="768">
        <v>222014</v>
      </c>
      <c r="O9" s="640">
        <v>16</v>
      </c>
      <c r="P9" s="641">
        <v>40</v>
      </c>
      <c r="Q9" s="640">
        <v>22</v>
      </c>
      <c r="R9" s="642">
        <v>18</v>
      </c>
      <c r="S9" s="643" t="s">
        <v>85</v>
      </c>
      <c r="T9" s="774" t="s">
        <v>51</v>
      </c>
      <c r="U9" s="774" t="s">
        <v>29</v>
      </c>
      <c r="V9" s="774">
        <v>2014</v>
      </c>
      <c r="W9" s="771" t="s">
        <v>30</v>
      </c>
      <c r="X9" s="769">
        <v>7</v>
      </c>
      <c r="Y9" s="544">
        <v>5.7142857142857144</v>
      </c>
      <c r="Z9" s="166">
        <v>21.93</v>
      </c>
      <c r="AA9" s="544">
        <v>125.31428571428572</v>
      </c>
      <c r="AB9" s="772" t="s">
        <v>52</v>
      </c>
      <c r="AC9" s="750">
        <v>228.69857142857143</v>
      </c>
      <c r="AD9" s="238">
        <v>10.428571428571429</v>
      </c>
      <c r="AE9" s="238">
        <v>73</v>
      </c>
    </row>
    <row r="10" spans="1:31" s="158" customFormat="1" ht="17.7" thickBot="1">
      <c r="A10" s="682">
        <v>44382</v>
      </c>
      <c r="B10" s="683" t="s">
        <v>55</v>
      </c>
      <c r="C10" s="683" t="s">
        <v>111</v>
      </c>
      <c r="D10" s="727" t="s">
        <v>176</v>
      </c>
      <c r="E10" s="620" t="s">
        <v>283</v>
      </c>
      <c r="F10" s="714">
        <v>114572</v>
      </c>
      <c r="G10" s="684">
        <v>114588</v>
      </c>
      <c r="H10" s="551">
        <v>16</v>
      </c>
      <c r="I10" s="684">
        <v>114588</v>
      </c>
      <c r="J10" s="551">
        <v>0</v>
      </c>
      <c r="K10" s="684">
        <v>114603</v>
      </c>
      <c r="L10" s="551">
        <v>15</v>
      </c>
      <c r="M10" s="551">
        <v>15</v>
      </c>
      <c r="N10" s="684">
        <v>114607</v>
      </c>
      <c r="O10" s="551">
        <v>4</v>
      </c>
      <c r="P10" s="552">
        <v>35</v>
      </c>
      <c r="Q10" s="551">
        <v>15</v>
      </c>
      <c r="R10" s="553">
        <v>20</v>
      </c>
      <c r="S10" s="581" t="s">
        <v>57</v>
      </c>
      <c r="T10" s="685" t="s">
        <v>51</v>
      </c>
      <c r="U10" s="685" t="s">
        <v>29</v>
      </c>
      <c r="V10" s="685">
        <v>2014</v>
      </c>
      <c r="W10" s="686" t="s">
        <v>30</v>
      </c>
      <c r="X10" s="684">
        <v>7</v>
      </c>
      <c r="Y10" s="557">
        <v>5</v>
      </c>
      <c r="Z10" s="778">
        <v>21</v>
      </c>
      <c r="AA10" s="557">
        <v>105</v>
      </c>
      <c r="AB10" s="687" t="s">
        <v>58</v>
      </c>
    </row>
    <row r="11" spans="1:31" s="158" customFormat="1" ht="17.7" thickBot="1">
      <c r="A11" s="701">
        <v>44383</v>
      </c>
      <c r="B11" s="689" t="s">
        <v>55</v>
      </c>
      <c r="C11" s="689" t="s">
        <v>111</v>
      </c>
      <c r="D11" s="728" t="s">
        <v>176</v>
      </c>
      <c r="E11" s="622" t="s">
        <v>282</v>
      </c>
      <c r="F11" s="713">
        <v>114607</v>
      </c>
      <c r="G11" s="690">
        <v>114611</v>
      </c>
      <c r="H11" s="567">
        <v>4</v>
      </c>
      <c r="I11" s="690">
        <v>114611</v>
      </c>
      <c r="J11" s="567">
        <v>0</v>
      </c>
      <c r="K11" s="690">
        <v>114633</v>
      </c>
      <c r="L11" s="567">
        <v>22</v>
      </c>
      <c r="M11" s="567">
        <v>22</v>
      </c>
      <c r="N11" s="740">
        <v>114649</v>
      </c>
      <c r="O11" s="567">
        <v>16</v>
      </c>
      <c r="P11" s="568">
        <v>42</v>
      </c>
      <c r="Q11" s="567">
        <v>22</v>
      </c>
      <c r="R11" s="569">
        <v>20</v>
      </c>
      <c r="S11" s="582" t="s">
        <v>57</v>
      </c>
      <c r="T11" s="691" t="s">
        <v>51</v>
      </c>
      <c r="U11" s="691" t="s">
        <v>29</v>
      </c>
      <c r="V11" s="691">
        <v>2014</v>
      </c>
      <c r="W11" s="692" t="s">
        <v>30</v>
      </c>
      <c r="X11" s="690">
        <v>7</v>
      </c>
      <c r="Y11" s="573">
        <v>6</v>
      </c>
      <c r="Z11" s="779">
        <v>21</v>
      </c>
      <c r="AA11" s="573">
        <v>126</v>
      </c>
      <c r="AB11" s="693" t="s">
        <v>58</v>
      </c>
      <c r="AC11" s="750">
        <v>231</v>
      </c>
      <c r="AD11" s="238">
        <v>11</v>
      </c>
      <c r="AE11" s="238">
        <v>77</v>
      </c>
    </row>
    <row r="12" spans="1:31" s="158" customFormat="1" ht="42.15" thickBot="1">
      <c r="A12" s="682">
        <v>44352</v>
      </c>
      <c r="B12" s="683" t="s">
        <v>126</v>
      </c>
      <c r="C12" s="683" t="s">
        <v>109</v>
      </c>
      <c r="D12" s="727" t="s">
        <v>174</v>
      </c>
      <c r="E12" s="622" t="s">
        <v>282</v>
      </c>
      <c r="F12" s="714">
        <v>62737</v>
      </c>
      <c r="G12" s="684">
        <v>62769</v>
      </c>
      <c r="H12" s="551">
        <v>32</v>
      </c>
      <c r="I12" s="684">
        <v>62769</v>
      </c>
      <c r="J12" s="551">
        <v>0</v>
      </c>
      <c r="K12" s="684">
        <v>62786</v>
      </c>
      <c r="L12" s="551">
        <v>17</v>
      </c>
      <c r="M12" s="551">
        <v>17</v>
      </c>
      <c r="N12" s="684">
        <v>62814</v>
      </c>
      <c r="O12" s="551">
        <v>28</v>
      </c>
      <c r="P12" s="552">
        <v>77</v>
      </c>
      <c r="Q12" s="551">
        <v>17</v>
      </c>
      <c r="R12" s="553">
        <v>60</v>
      </c>
      <c r="S12" s="777" t="s">
        <v>37</v>
      </c>
      <c r="T12" s="770" t="s">
        <v>38</v>
      </c>
      <c r="U12" s="770" t="s">
        <v>29</v>
      </c>
      <c r="V12" s="770">
        <v>2017</v>
      </c>
      <c r="W12" s="771" t="s">
        <v>30</v>
      </c>
      <c r="X12" s="769">
        <v>14</v>
      </c>
      <c r="Y12" s="544">
        <v>5.5</v>
      </c>
      <c r="Z12" s="166">
        <v>19.89</v>
      </c>
      <c r="AA12" s="544">
        <v>109.39500000000001</v>
      </c>
      <c r="AB12" s="772" t="s">
        <v>339</v>
      </c>
    </row>
    <row r="13" spans="1:31" s="158" customFormat="1" ht="42.15" thickBot="1">
      <c r="A13" s="701">
        <v>44383</v>
      </c>
      <c r="B13" s="702" t="s">
        <v>126</v>
      </c>
      <c r="C13" s="702" t="s">
        <v>109</v>
      </c>
      <c r="D13" s="726" t="s">
        <v>174</v>
      </c>
      <c r="E13" s="637" t="s">
        <v>283</v>
      </c>
      <c r="F13" s="716">
        <v>62814</v>
      </c>
      <c r="G13" s="708">
        <v>62834</v>
      </c>
      <c r="H13" s="704">
        <v>20</v>
      </c>
      <c r="I13" s="708">
        <v>62834</v>
      </c>
      <c r="J13" s="704">
        <v>0</v>
      </c>
      <c r="K13" s="708">
        <v>62858</v>
      </c>
      <c r="L13" s="704">
        <v>24</v>
      </c>
      <c r="M13" s="704">
        <v>24</v>
      </c>
      <c r="N13" s="741">
        <v>62884</v>
      </c>
      <c r="O13" s="704">
        <v>26</v>
      </c>
      <c r="P13" s="705">
        <v>70</v>
      </c>
      <c r="Q13" s="704">
        <v>24</v>
      </c>
      <c r="R13" s="706">
        <v>46</v>
      </c>
      <c r="S13" s="781" t="s">
        <v>37</v>
      </c>
      <c r="T13" s="774" t="s">
        <v>38</v>
      </c>
      <c r="U13" s="770" t="s">
        <v>29</v>
      </c>
      <c r="V13" s="770">
        <v>2017</v>
      </c>
      <c r="W13" s="771" t="s">
        <v>30</v>
      </c>
      <c r="X13" s="769">
        <v>14</v>
      </c>
      <c r="Y13" s="544">
        <v>5</v>
      </c>
      <c r="Z13" s="166">
        <v>19.89</v>
      </c>
      <c r="AA13" s="544">
        <v>99.45</v>
      </c>
      <c r="AB13" s="772" t="s">
        <v>340</v>
      </c>
      <c r="AC13" s="750">
        <v>208.84500000000003</v>
      </c>
      <c r="AD13" s="238">
        <v>10.5</v>
      </c>
      <c r="AE13" s="238">
        <v>147</v>
      </c>
    </row>
    <row r="14" spans="1:31" s="158" customFormat="1" ht="25.85" thickBot="1">
      <c r="A14" s="694">
        <v>44352</v>
      </c>
      <c r="B14" s="683" t="s">
        <v>60</v>
      </c>
      <c r="C14" s="683" t="s">
        <v>111</v>
      </c>
      <c r="D14" s="727" t="s">
        <v>242</v>
      </c>
      <c r="E14" s="620" t="s">
        <v>283</v>
      </c>
      <c r="F14" s="714">
        <v>177704</v>
      </c>
      <c r="G14" s="684">
        <v>177712</v>
      </c>
      <c r="H14" s="551">
        <v>8</v>
      </c>
      <c r="I14" s="684">
        <v>177712</v>
      </c>
      <c r="J14" s="551">
        <v>0</v>
      </c>
      <c r="K14" s="684">
        <v>177724</v>
      </c>
      <c r="L14" s="551">
        <v>12</v>
      </c>
      <c r="M14" s="551">
        <v>12</v>
      </c>
      <c r="N14" s="684">
        <v>177735</v>
      </c>
      <c r="O14" s="551">
        <v>11</v>
      </c>
      <c r="P14" s="552">
        <v>31</v>
      </c>
      <c r="Q14" s="551">
        <v>12</v>
      </c>
      <c r="R14" s="553">
        <v>19</v>
      </c>
      <c r="S14" s="279" t="s">
        <v>62</v>
      </c>
      <c r="T14" s="685" t="s">
        <v>51</v>
      </c>
      <c r="U14" s="685" t="s">
        <v>29</v>
      </c>
      <c r="V14" s="685">
        <v>2017</v>
      </c>
      <c r="W14" s="686" t="s">
        <v>30</v>
      </c>
      <c r="X14" s="684">
        <v>7</v>
      </c>
      <c r="Y14" s="557">
        <v>4.4285714285714288</v>
      </c>
      <c r="Z14" s="558">
        <v>19.989999999999998</v>
      </c>
      <c r="AA14" s="557">
        <v>88.527142857142849</v>
      </c>
      <c r="AB14" s="687" t="s">
        <v>63</v>
      </c>
    </row>
    <row r="15" spans="1:31" s="158" customFormat="1" ht="25.85" thickBot="1">
      <c r="A15" s="701">
        <v>44383</v>
      </c>
      <c r="B15" s="689" t="s">
        <v>60</v>
      </c>
      <c r="C15" s="689" t="s">
        <v>111</v>
      </c>
      <c r="D15" s="728" t="s">
        <v>242</v>
      </c>
      <c r="E15" s="622" t="s">
        <v>282</v>
      </c>
      <c r="F15" s="713">
        <v>177735</v>
      </c>
      <c r="G15" s="690">
        <v>177747</v>
      </c>
      <c r="H15" s="567">
        <v>12</v>
      </c>
      <c r="I15" s="690">
        <v>177747</v>
      </c>
      <c r="J15" s="567">
        <v>0</v>
      </c>
      <c r="K15" s="690">
        <v>177759</v>
      </c>
      <c r="L15" s="567">
        <v>12</v>
      </c>
      <c r="M15" s="567">
        <v>12</v>
      </c>
      <c r="N15" s="740">
        <v>177768</v>
      </c>
      <c r="O15" s="567">
        <v>9</v>
      </c>
      <c r="P15" s="568">
        <v>33</v>
      </c>
      <c r="Q15" s="567">
        <v>12</v>
      </c>
      <c r="R15" s="569">
        <v>21</v>
      </c>
      <c r="S15" s="279" t="s">
        <v>62</v>
      </c>
      <c r="T15" s="691" t="s">
        <v>51</v>
      </c>
      <c r="U15" s="691" t="s">
        <v>29</v>
      </c>
      <c r="V15" s="691">
        <v>2017</v>
      </c>
      <c r="W15" s="692" t="s">
        <v>30</v>
      </c>
      <c r="X15" s="690">
        <v>7</v>
      </c>
      <c r="Y15" s="573">
        <v>4.7142857142857144</v>
      </c>
      <c r="Z15" s="574">
        <v>19.989999999999998</v>
      </c>
      <c r="AA15" s="573">
        <v>94.238571428571419</v>
      </c>
      <c r="AB15" s="693" t="s">
        <v>65</v>
      </c>
      <c r="AC15" s="750">
        <v>182.76571428571427</v>
      </c>
      <c r="AD15" s="238">
        <v>9.1428571428571423</v>
      </c>
      <c r="AE15" s="238">
        <v>64</v>
      </c>
    </row>
    <row r="16" spans="1:31" s="158" customFormat="1" ht="11.55" thickBot="1">
      <c r="A16" s="765">
        <v>44382</v>
      </c>
      <c r="B16" s="766" t="s">
        <v>35</v>
      </c>
      <c r="C16" s="766" t="s">
        <v>109</v>
      </c>
      <c r="D16" s="767" t="s">
        <v>325</v>
      </c>
      <c r="E16" s="703" t="s">
        <v>282</v>
      </c>
      <c r="F16" s="717">
        <v>186819</v>
      </c>
      <c r="G16" s="700">
        <v>186836</v>
      </c>
      <c r="H16" s="541">
        <v>17</v>
      </c>
      <c r="I16" s="700">
        <v>186836</v>
      </c>
      <c r="J16" s="541">
        <v>0</v>
      </c>
      <c r="K16" s="769">
        <v>186863</v>
      </c>
      <c r="L16" s="541">
        <v>27</v>
      </c>
      <c r="M16" s="541">
        <v>27</v>
      </c>
      <c r="N16" s="769">
        <v>186867</v>
      </c>
      <c r="O16" s="541">
        <v>4</v>
      </c>
      <c r="P16" s="542">
        <v>48</v>
      </c>
      <c r="Q16" s="541">
        <v>27</v>
      </c>
      <c r="R16" s="543">
        <v>21</v>
      </c>
      <c r="S16" s="493" t="s">
        <v>223</v>
      </c>
      <c r="T16" s="770" t="s">
        <v>224</v>
      </c>
      <c r="U16" s="770" t="s">
        <v>29</v>
      </c>
      <c r="V16" s="770">
        <v>2010</v>
      </c>
      <c r="W16" s="771" t="s">
        <v>30</v>
      </c>
      <c r="X16" s="769">
        <v>8.8000000000000007</v>
      </c>
      <c r="Y16" s="544">
        <v>5.4545454545454541</v>
      </c>
      <c r="Z16" s="166">
        <v>19.989999999999998</v>
      </c>
      <c r="AA16" s="544">
        <v>109.03636363636362</v>
      </c>
      <c r="AB16" s="772" t="s">
        <v>320</v>
      </c>
    </row>
    <row r="17" spans="1:31" s="158" customFormat="1" ht="10.9">
      <c r="A17" s="765">
        <v>44382</v>
      </c>
      <c r="B17" s="766" t="s">
        <v>35</v>
      </c>
      <c r="C17" s="766" t="s">
        <v>109</v>
      </c>
      <c r="D17" s="767" t="s">
        <v>318</v>
      </c>
      <c r="E17" s="637" t="s">
        <v>283</v>
      </c>
      <c r="F17" s="700">
        <v>186867</v>
      </c>
      <c r="G17" s="700">
        <v>186867</v>
      </c>
      <c r="H17" s="541">
        <v>0</v>
      </c>
      <c r="I17" s="700">
        <v>186867</v>
      </c>
      <c r="J17" s="541">
        <v>0</v>
      </c>
      <c r="K17" s="769">
        <v>186875</v>
      </c>
      <c r="L17" s="541">
        <v>8</v>
      </c>
      <c r="M17" s="541">
        <v>8</v>
      </c>
      <c r="N17" s="769">
        <v>186901</v>
      </c>
      <c r="O17" s="541">
        <v>26</v>
      </c>
      <c r="P17" s="542">
        <v>34</v>
      </c>
      <c r="Q17" s="541">
        <v>8</v>
      </c>
      <c r="R17" s="543">
        <v>26</v>
      </c>
      <c r="S17" s="493" t="s">
        <v>223</v>
      </c>
      <c r="T17" s="770" t="s">
        <v>224</v>
      </c>
      <c r="U17" s="770" t="s">
        <v>29</v>
      </c>
      <c r="V17" s="770">
        <v>2010</v>
      </c>
      <c r="W17" s="771" t="s">
        <v>30</v>
      </c>
      <c r="X17" s="769">
        <v>8.8000000000000007</v>
      </c>
      <c r="Y17" s="544">
        <v>3.8636363636363633</v>
      </c>
      <c r="Z17" s="166">
        <v>19.989999999999998</v>
      </c>
      <c r="AA17" s="544">
        <v>77.234090909090895</v>
      </c>
      <c r="AB17" s="772" t="s">
        <v>320</v>
      </c>
    </row>
    <row r="18" spans="1:31" s="158" customFormat="1" ht="11.55" thickBot="1">
      <c r="A18" s="765">
        <v>44383</v>
      </c>
      <c r="B18" s="766" t="s">
        <v>35</v>
      </c>
      <c r="C18" s="766" t="s">
        <v>109</v>
      </c>
      <c r="D18" s="767" t="s">
        <v>318</v>
      </c>
      <c r="E18" s="703" t="s">
        <v>282</v>
      </c>
      <c r="F18" s="700">
        <v>186901</v>
      </c>
      <c r="G18" s="700">
        <v>186926</v>
      </c>
      <c r="H18" s="541">
        <v>25</v>
      </c>
      <c r="I18" s="700">
        <v>186926</v>
      </c>
      <c r="J18" s="541">
        <v>0</v>
      </c>
      <c r="K18" s="769">
        <v>186934</v>
      </c>
      <c r="L18" s="541">
        <v>8</v>
      </c>
      <c r="M18" s="541">
        <v>8</v>
      </c>
      <c r="N18" s="769">
        <v>186934</v>
      </c>
      <c r="O18" s="541">
        <v>0</v>
      </c>
      <c r="P18" s="542">
        <v>33</v>
      </c>
      <c r="Q18" s="541">
        <v>8</v>
      </c>
      <c r="R18" s="543">
        <v>25</v>
      </c>
      <c r="S18" s="493" t="s">
        <v>223</v>
      </c>
      <c r="T18" s="770" t="s">
        <v>224</v>
      </c>
      <c r="U18" s="770" t="s">
        <v>29</v>
      </c>
      <c r="V18" s="770">
        <v>2010</v>
      </c>
      <c r="W18" s="771" t="s">
        <v>30</v>
      </c>
      <c r="X18" s="769">
        <v>8.8000000000000007</v>
      </c>
      <c r="Y18" s="544">
        <v>3.7499999999999996</v>
      </c>
      <c r="Z18" s="166">
        <v>19.989999999999998</v>
      </c>
      <c r="AA18" s="544">
        <v>74.962499999999991</v>
      </c>
      <c r="AB18" s="772" t="s">
        <v>320</v>
      </c>
    </row>
    <row r="19" spans="1:31" s="158" customFormat="1" ht="11.55" thickBot="1">
      <c r="A19" s="688">
        <v>44383</v>
      </c>
      <c r="B19" s="702" t="s">
        <v>35</v>
      </c>
      <c r="C19" s="689" t="s">
        <v>109</v>
      </c>
      <c r="D19" s="726" t="s">
        <v>325</v>
      </c>
      <c r="E19" s="637" t="s">
        <v>283</v>
      </c>
      <c r="F19" s="690">
        <v>186934</v>
      </c>
      <c r="G19" s="690">
        <v>186938</v>
      </c>
      <c r="H19" s="567">
        <v>4</v>
      </c>
      <c r="I19" s="690">
        <v>186938</v>
      </c>
      <c r="J19" s="567">
        <v>0</v>
      </c>
      <c r="K19" s="690">
        <v>186960</v>
      </c>
      <c r="L19" s="567">
        <v>22</v>
      </c>
      <c r="M19" s="567">
        <v>22</v>
      </c>
      <c r="N19" s="740">
        <v>186975</v>
      </c>
      <c r="O19" s="567">
        <v>15</v>
      </c>
      <c r="P19" s="568">
        <v>41</v>
      </c>
      <c r="Q19" s="567">
        <v>22</v>
      </c>
      <c r="R19" s="569">
        <v>19</v>
      </c>
      <c r="S19" s="589" t="s">
        <v>223</v>
      </c>
      <c r="T19" s="691" t="s">
        <v>224</v>
      </c>
      <c r="U19" s="691" t="s">
        <v>29</v>
      </c>
      <c r="V19" s="691">
        <v>2010</v>
      </c>
      <c r="W19" s="692" t="s">
        <v>30</v>
      </c>
      <c r="X19" s="690">
        <v>8.8000000000000007</v>
      </c>
      <c r="Y19" s="573">
        <v>4.6590909090909083</v>
      </c>
      <c r="Z19" s="574">
        <v>19.989999999999998</v>
      </c>
      <c r="AA19" s="573">
        <v>93.135227272727249</v>
      </c>
      <c r="AB19" s="693" t="s">
        <v>320</v>
      </c>
      <c r="AC19" s="750">
        <v>354.36818181818177</v>
      </c>
      <c r="AD19" s="238">
        <v>17.727272727272727</v>
      </c>
      <c r="AE19" s="238">
        <v>156</v>
      </c>
    </row>
    <row r="20" spans="1:31" s="158" customFormat="1" ht="17.7" thickBot="1">
      <c r="A20" s="694">
        <v>44382</v>
      </c>
      <c r="B20" s="695" t="s">
        <v>68</v>
      </c>
      <c r="C20" s="695" t="s">
        <v>111</v>
      </c>
      <c r="D20" s="725" t="s">
        <v>241</v>
      </c>
      <c r="E20" s="637" t="s">
        <v>283</v>
      </c>
      <c r="F20" s="696">
        <v>235030</v>
      </c>
      <c r="G20" s="697">
        <v>235043</v>
      </c>
      <c r="H20" s="640">
        <v>13</v>
      </c>
      <c r="I20" s="697">
        <v>235043</v>
      </c>
      <c r="J20" s="640">
        <v>0</v>
      </c>
      <c r="K20" s="697">
        <v>235055</v>
      </c>
      <c r="L20" s="640">
        <v>12</v>
      </c>
      <c r="M20" s="640">
        <v>12</v>
      </c>
      <c r="N20" s="697">
        <v>235065</v>
      </c>
      <c r="O20" s="640">
        <v>10</v>
      </c>
      <c r="P20" s="641">
        <v>35</v>
      </c>
      <c r="Q20" s="640">
        <v>12</v>
      </c>
      <c r="R20" s="642">
        <v>23</v>
      </c>
      <c r="S20" s="756" t="s">
        <v>70</v>
      </c>
      <c r="T20" s="774" t="s">
        <v>51</v>
      </c>
      <c r="U20" s="774" t="s">
        <v>29</v>
      </c>
      <c r="V20" s="774">
        <v>2016</v>
      </c>
      <c r="W20" s="698" t="s">
        <v>30</v>
      </c>
      <c r="X20" s="697">
        <v>7</v>
      </c>
      <c r="Y20" s="646">
        <v>5</v>
      </c>
      <c r="Z20" s="647">
        <v>19.989999999999998</v>
      </c>
      <c r="AA20" s="646">
        <v>99.949999999999989</v>
      </c>
      <c r="AB20" s="699" t="s">
        <v>67</v>
      </c>
    </row>
    <row r="21" spans="1:31" s="158" customFormat="1" ht="17.7" thickBot="1">
      <c r="A21" s="701">
        <v>44383</v>
      </c>
      <c r="B21" s="689" t="s">
        <v>68</v>
      </c>
      <c r="C21" s="689" t="s">
        <v>111</v>
      </c>
      <c r="D21" s="728" t="s">
        <v>241</v>
      </c>
      <c r="E21" s="622" t="s">
        <v>282</v>
      </c>
      <c r="F21" s="713">
        <v>235065</v>
      </c>
      <c r="G21" s="690">
        <v>235074</v>
      </c>
      <c r="H21" s="567">
        <v>9</v>
      </c>
      <c r="I21" s="690">
        <v>235074</v>
      </c>
      <c r="J21" s="567">
        <v>0</v>
      </c>
      <c r="K21" s="690">
        <v>235084</v>
      </c>
      <c r="L21" s="567">
        <v>10</v>
      </c>
      <c r="M21" s="567">
        <v>10</v>
      </c>
      <c r="N21" s="740">
        <v>235099</v>
      </c>
      <c r="O21" s="567">
        <v>15</v>
      </c>
      <c r="P21" s="568">
        <v>34</v>
      </c>
      <c r="Q21" s="567">
        <v>10</v>
      </c>
      <c r="R21" s="569">
        <v>24</v>
      </c>
      <c r="S21" s="591" t="s">
        <v>70</v>
      </c>
      <c r="T21" s="691" t="s">
        <v>51</v>
      </c>
      <c r="U21" s="691" t="s">
        <v>29</v>
      </c>
      <c r="V21" s="691">
        <v>2016</v>
      </c>
      <c r="W21" s="692" t="s">
        <v>30</v>
      </c>
      <c r="X21" s="690">
        <v>7</v>
      </c>
      <c r="Y21" s="573">
        <v>4.8571428571428568</v>
      </c>
      <c r="Z21" s="574">
        <v>19.989999999999998</v>
      </c>
      <c r="AA21" s="573">
        <v>97.094285714285704</v>
      </c>
      <c r="AB21" s="693" t="s">
        <v>67</v>
      </c>
      <c r="AC21" s="750">
        <v>197.04428571428571</v>
      </c>
      <c r="AD21" s="238">
        <v>9.8571428571428577</v>
      </c>
      <c r="AE21" s="238">
        <v>69</v>
      </c>
    </row>
    <row r="22" spans="1:31" s="158" customFormat="1" ht="17.7" thickBot="1">
      <c r="A22" s="694">
        <v>44382</v>
      </c>
      <c r="B22" s="683" t="s">
        <v>25</v>
      </c>
      <c r="C22" s="683" t="s">
        <v>109</v>
      </c>
      <c r="D22" s="727" t="s">
        <v>353</v>
      </c>
      <c r="E22" s="620"/>
      <c r="F22" s="714">
        <v>108052</v>
      </c>
      <c r="G22" s="684">
        <v>108052</v>
      </c>
      <c r="H22" s="551">
        <v>0</v>
      </c>
      <c r="I22" s="684">
        <v>108052</v>
      </c>
      <c r="J22" s="551">
        <v>0</v>
      </c>
      <c r="K22" s="684">
        <v>108052</v>
      </c>
      <c r="L22" s="551">
        <v>0</v>
      </c>
      <c r="M22" s="551">
        <v>0</v>
      </c>
      <c r="N22" s="684">
        <v>108074</v>
      </c>
      <c r="O22" s="551">
        <v>22</v>
      </c>
      <c r="P22" s="552">
        <v>22</v>
      </c>
      <c r="Q22" s="551">
        <v>0</v>
      </c>
      <c r="R22" s="553">
        <v>22</v>
      </c>
      <c r="S22" s="280" t="s">
        <v>84</v>
      </c>
      <c r="T22" s="770" t="s">
        <v>28</v>
      </c>
      <c r="U22" s="685" t="s">
        <v>29</v>
      </c>
      <c r="V22" s="685">
        <v>2015</v>
      </c>
      <c r="W22" s="686" t="s">
        <v>30</v>
      </c>
      <c r="X22" s="684">
        <v>14</v>
      </c>
      <c r="Y22" s="557">
        <v>1.5714285714285714</v>
      </c>
      <c r="Z22" s="558">
        <v>21.39</v>
      </c>
      <c r="AA22" s="557">
        <v>33.612857142857145</v>
      </c>
      <c r="AB22" s="687" t="s">
        <v>343</v>
      </c>
    </row>
    <row r="23" spans="1:31" s="158" customFormat="1" ht="17.7" thickBot="1">
      <c r="A23" s="765">
        <v>44382</v>
      </c>
      <c r="B23" s="766" t="s">
        <v>25</v>
      </c>
      <c r="C23" s="766" t="s">
        <v>109</v>
      </c>
      <c r="D23" s="729" t="s">
        <v>271</v>
      </c>
      <c r="E23" s="660" t="s">
        <v>283</v>
      </c>
      <c r="F23" s="715">
        <v>108074</v>
      </c>
      <c r="G23" s="769">
        <v>108089</v>
      </c>
      <c r="H23" s="541">
        <v>15</v>
      </c>
      <c r="I23" s="769">
        <v>108089</v>
      </c>
      <c r="J23" s="541">
        <v>0</v>
      </c>
      <c r="K23" s="769">
        <v>108112</v>
      </c>
      <c r="L23" s="541">
        <v>23</v>
      </c>
      <c r="M23" s="541">
        <v>23</v>
      </c>
      <c r="N23" s="769">
        <v>108112</v>
      </c>
      <c r="O23" s="541">
        <v>0</v>
      </c>
      <c r="P23" s="542">
        <v>38</v>
      </c>
      <c r="Q23" s="541">
        <v>23</v>
      </c>
      <c r="R23" s="543">
        <v>15</v>
      </c>
      <c r="S23" s="280" t="s">
        <v>84</v>
      </c>
      <c r="T23" s="770" t="s">
        <v>28</v>
      </c>
      <c r="U23" s="770" t="s">
        <v>29</v>
      </c>
      <c r="V23" s="770">
        <v>2015</v>
      </c>
      <c r="W23" s="771" t="s">
        <v>30</v>
      </c>
      <c r="X23" s="769">
        <v>14</v>
      </c>
      <c r="Y23" s="544">
        <v>2.7142857142857144</v>
      </c>
      <c r="Z23" s="166">
        <v>21.39</v>
      </c>
      <c r="AA23" s="544">
        <v>58.058571428571433</v>
      </c>
      <c r="AB23" s="772" t="s">
        <v>67</v>
      </c>
    </row>
    <row r="24" spans="1:31" s="158" customFormat="1" ht="17.7" thickBot="1">
      <c r="A24" s="765">
        <v>44382</v>
      </c>
      <c r="B24" s="766" t="s">
        <v>25</v>
      </c>
      <c r="C24" s="766" t="s">
        <v>109</v>
      </c>
      <c r="D24" s="729" t="s">
        <v>354</v>
      </c>
      <c r="E24" s="622" t="s">
        <v>282</v>
      </c>
      <c r="F24" s="715">
        <v>108112</v>
      </c>
      <c r="G24" s="769">
        <v>108124</v>
      </c>
      <c r="H24" s="541">
        <v>12</v>
      </c>
      <c r="I24" s="769">
        <v>108124</v>
      </c>
      <c r="J24" s="541">
        <v>0</v>
      </c>
      <c r="K24" s="769">
        <v>108145</v>
      </c>
      <c r="L24" s="541">
        <v>21</v>
      </c>
      <c r="M24" s="541">
        <v>21</v>
      </c>
      <c r="N24" s="769">
        <v>108165</v>
      </c>
      <c r="O24" s="541">
        <v>20</v>
      </c>
      <c r="P24" s="542">
        <v>53</v>
      </c>
      <c r="Q24" s="541">
        <v>21</v>
      </c>
      <c r="R24" s="543">
        <v>32</v>
      </c>
      <c r="S24" s="280" t="s">
        <v>84</v>
      </c>
      <c r="T24" s="770" t="s">
        <v>28</v>
      </c>
      <c r="U24" s="770" t="s">
        <v>29</v>
      </c>
      <c r="V24" s="770">
        <v>2015</v>
      </c>
      <c r="W24" s="771" t="s">
        <v>30</v>
      </c>
      <c r="X24" s="769">
        <v>14</v>
      </c>
      <c r="Y24" s="544">
        <v>3.7857142857142856</v>
      </c>
      <c r="Z24" s="166">
        <v>21.39</v>
      </c>
      <c r="AA24" s="544">
        <v>80.976428571428571</v>
      </c>
      <c r="AB24" s="772" t="s">
        <v>67</v>
      </c>
    </row>
    <row r="25" spans="1:31" s="158" customFormat="1" ht="17.7" thickBot="1">
      <c r="A25" s="765">
        <v>44383</v>
      </c>
      <c r="B25" s="766" t="s">
        <v>25</v>
      </c>
      <c r="C25" s="766" t="s">
        <v>109</v>
      </c>
      <c r="D25" s="729" t="s">
        <v>355</v>
      </c>
      <c r="E25" s="622" t="s">
        <v>282</v>
      </c>
      <c r="F25" s="715">
        <v>108165</v>
      </c>
      <c r="G25" s="769">
        <v>108178</v>
      </c>
      <c r="H25" s="541">
        <v>13</v>
      </c>
      <c r="I25" s="769">
        <v>108178</v>
      </c>
      <c r="J25" s="541">
        <v>0</v>
      </c>
      <c r="K25" s="769">
        <v>108216</v>
      </c>
      <c r="L25" s="541">
        <v>38</v>
      </c>
      <c r="M25" s="541">
        <v>38</v>
      </c>
      <c r="N25" s="769">
        <v>108216</v>
      </c>
      <c r="O25" s="541">
        <v>0</v>
      </c>
      <c r="P25" s="542">
        <v>51</v>
      </c>
      <c r="Q25" s="541">
        <v>38</v>
      </c>
      <c r="R25" s="543">
        <v>13</v>
      </c>
      <c r="S25" s="280" t="s">
        <v>84</v>
      </c>
      <c r="T25" s="770" t="s">
        <v>28</v>
      </c>
      <c r="U25" s="770" t="s">
        <v>29</v>
      </c>
      <c r="V25" s="770">
        <v>2015</v>
      </c>
      <c r="W25" s="771" t="s">
        <v>30</v>
      </c>
      <c r="X25" s="769">
        <v>14</v>
      </c>
      <c r="Y25" s="544">
        <v>3.6428571428571428</v>
      </c>
      <c r="Z25" s="166">
        <v>21.39</v>
      </c>
      <c r="AA25" s="544">
        <v>77.920714285714283</v>
      </c>
      <c r="AB25" s="772" t="s">
        <v>67</v>
      </c>
    </row>
    <row r="26" spans="1:31" s="158" customFormat="1" ht="17.7" thickBot="1">
      <c r="A26" s="688">
        <v>44383</v>
      </c>
      <c r="B26" s="689" t="s">
        <v>25</v>
      </c>
      <c r="C26" s="689" t="s">
        <v>109</v>
      </c>
      <c r="D26" s="775" t="s">
        <v>354</v>
      </c>
      <c r="E26" s="660" t="s">
        <v>283</v>
      </c>
      <c r="F26" s="784">
        <v>108216</v>
      </c>
      <c r="G26" s="690">
        <v>108216</v>
      </c>
      <c r="H26" s="567">
        <v>0</v>
      </c>
      <c r="I26" s="690">
        <v>108216</v>
      </c>
      <c r="J26" s="567">
        <v>0</v>
      </c>
      <c r="K26" s="690">
        <v>108229</v>
      </c>
      <c r="L26" s="567">
        <v>13</v>
      </c>
      <c r="M26" s="567">
        <v>13</v>
      </c>
      <c r="N26" s="740">
        <v>108234</v>
      </c>
      <c r="O26" s="567">
        <v>5</v>
      </c>
      <c r="P26" s="568">
        <v>18</v>
      </c>
      <c r="Q26" s="567">
        <v>13</v>
      </c>
      <c r="R26" s="569">
        <v>5</v>
      </c>
      <c r="S26" s="280" t="s">
        <v>84</v>
      </c>
      <c r="T26" s="691" t="s">
        <v>28</v>
      </c>
      <c r="U26" s="691" t="s">
        <v>29</v>
      </c>
      <c r="V26" s="691">
        <v>2015</v>
      </c>
      <c r="W26" s="692" t="s">
        <v>30</v>
      </c>
      <c r="X26" s="690">
        <v>14</v>
      </c>
      <c r="Y26" s="573">
        <v>1.2857142857142858</v>
      </c>
      <c r="Z26" s="574">
        <v>21.39</v>
      </c>
      <c r="AA26" s="573">
        <v>27.501428571428573</v>
      </c>
      <c r="AB26" s="693" t="s">
        <v>67</v>
      </c>
      <c r="AC26" s="750">
        <v>278.07</v>
      </c>
      <c r="AD26" s="238">
        <v>13</v>
      </c>
      <c r="AE26" s="238">
        <v>182</v>
      </c>
    </row>
    <row r="27" spans="1:31" s="158" customFormat="1" ht="17.7" thickBot="1">
      <c r="A27" s="694">
        <v>44382</v>
      </c>
      <c r="B27" s="695" t="s">
        <v>342</v>
      </c>
      <c r="C27" s="695" t="s">
        <v>396</v>
      </c>
      <c r="D27" s="725" t="s">
        <v>349</v>
      </c>
      <c r="E27" s="620" t="s">
        <v>283</v>
      </c>
      <c r="F27" s="696">
        <v>9728</v>
      </c>
      <c r="G27" s="697">
        <v>9731</v>
      </c>
      <c r="H27" s="640">
        <v>3</v>
      </c>
      <c r="I27" s="697">
        <v>9731</v>
      </c>
      <c r="J27" s="640">
        <v>0</v>
      </c>
      <c r="K27" s="697">
        <v>9736</v>
      </c>
      <c r="L27" s="640">
        <v>5</v>
      </c>
      <c r="M27" s="640">
        <v>5</v>
      </c>
      <c r="N27" s="697">
        <v>9748</v>
      </c>
      <c r="O27" s="640">
        <v>12</v>
      </c>
      <c r="P27" s="641">
        <v>20</v>
      </c>
      <c r="Q27" s="640">
        <v>5</v>
      </c>
      <c r="R27" s="642">
        <v>15</v>
      </c>
      <c r="S27" s="791" t="s">
        <v>66</v>
      </c>
      <c r="T27" s="774" t="s">
        <v>51</v>
      </c>
      <c r="U27" s="774" t="s">
        <v>29</v>
      </c>
      <c r="V27" s="774">
        <v>2019</v>
      </c>
      <c r="W27" s="698" t="s">
        <v>30</v>
      </c>
      <c r="X27" s="697">
        <v>7</v>
      </c>
      <c r="Y27" s="646">
        <v>2.8571428571428572</v>
      </c>
      <c r="Z27" s="647">
        <v>21.83</v>
      </c>
      <c r="AA27" s="646">
        <v>62.371428571428567</v>
      </c>
      <c r="AB27" s="699" t="s">
        <v>343</v>
      </c>
    </row>
    <row r="28" spans="1:31" s="158" customFormat="1" ht="17.7" thickBot="1">
      <c r="A28" s="701">
        <v>44383</v>
      </c>
      <c r="B28" s="689" t="s">
        <v>342</v>
      </c>
      <c r="C28" s="689" t="s">
        <v>111</v>
      </c>
      <c r="D28" s="728" t="s">
        <v>243</v>
      </c>
      <c r="E28" s="622" t="s">
        <v>282</v>
      </c>
      <c r="F28" s="713">
        <v>9748</v>
      </c>
      <c r="G28" s="690">
        <v>9762</v>
      </c>
      <c r="H28" s="567">
        <v>14</v>
      </c>
      <c r="I28" s="690">
        <v>9762</v>
      </c>
      <c r="J28" s="567">
        <v>0</v>
      </c>
      <c r="K28" s="690">
        <v>9766</v>
      </c>
      <c r="L28" s="567">
        <v>4</v>
      </c>
      <c r="M28" s="567">
        <v>4</v>
      </c>
      <c r="N28" s="690">
        <v>9771</v>
      </c>
      <c r="O28" s="567">
        <v>5</v>
      </c>
      <c r="P28" s="568">
        <v>23</v>
      </c>
      <c r="Q28" s="567">
        <v>4</v>
      </c>
      <c r="R28" s="569">
        <v>19</v>
      </c>
      <c r="S28" s="792" t="s">
        <v>66</v>
      </c>
      <c r="T28" s="691" t="s">
        <v>51</v>
      </c>
      <c r="U28" s="691" t="s">
        <v>29</v>
      </c>
      <c r="V28" s="691">
        <v>2019</v>
      </c>
      <c r="W28" s="692" t="s">
        <v>30</v>
      </c>
      <c r="X28" s="690">
        <v>7</v>
      </c>
      <c r="Y28" s="573">
        <v>3.2857142857142856</v>
      </c>
      <c r="Z28" s="574">
        <v>21.83</v>
      </c>
      <c r="AA28" s="573">
        <v>71.727142857142852</v>
      </c>
      <c r="AB28" s="693" t="s">
        <v>67</v>
      </c>
      <c r="AC28" s="750">
        <v>134.0985714285714</v>
      </c>
      <c r="AD28" s="238">
        <v>6.1428571428571423</v>
      </c>
      <c r="AE28" s="238">
        <v>43</v>
      </c>
    </row>
    <row r="29" spans="1:31" s="158" customFormat="1" ht="17.7" thickBot="1">
      <c r="A29" s="682">
        <v>44382</v>
      </c>
      <c r="B29" s="683" t="s">
        <v>72</v>
      </c>
      <c r="C29" s="683" t="s">
        <v>109</v>
      </c>
      <c r="D29" s="729" t="s">
        <v>348</v>
      </c>
      <c r="E29" s="695" t="s">
        <v>279</v>
      </c>
      <c r="F29" s="714">
        <v>98682</v>
      </c>
      <c r="G29" s="748">
        <v>98682</v>
      </c>
      <c r="H29" s="551">
        <v>0</v>
      </c>
      <c r="I29" s="748">
        <v>98682</v>
      </c>
      <c r="J29" s="551">
        <v>0</v>
      </c>
      <c r="K29" s="684">
        <v>98682</v>
      </c>
      <c r="L29" s="551">
        <v>0</v>
      </c>
      <c r="M29" s="551">
        <v>0</v>
      </c>
      <c r="N29" s="684">
        <v>98696</v>
      </c>
      <c r="O29" s="551">
        <v>14</v>
      </c>
      <c r="P29" s="552">
        <v>14</v>
      </c>
      <c r="Q29" s="551">
        <v>0</v>
      </c>
      <c r="R29" s="553">
        <v>14</v>
      </c>
      <c r="S29" s="749" t="s">
        <v>75</v>
      </c>
      <c r="T29" s="685" t="s">
        <v>76</v>
      </c>
      <c r="U29" s="685" t="s">
        <v>29</v>
      </c>
      <c r="V29" s="685">
        <v>2009</v>
      </c>
      <c r="W29" s="686" t="s">
        <v>30</v>
      </c>
      <c r="X29" s="684">
        <v>10</v>
      </c>
      <c r="Y29" s="557">
        <v>1.4</v>
      </c>
      <c r="Z29" s="558">
        <v>19.489999999999998</v>
      </c>
      <c r="AA29" s="557">
        <v>27.285999999999998</v>
      </c>
      <c r="AB29" s="687" t="s">
        <v>77</v>
      </c>
    </row>
    <row r="30" spans="1:31" s="158" customFormat="1" ht="17.7" thickBot="1">
      <c r="A30" s="765">
        <v>44382</v>
      </c>
      <c r="B30" s="766" t="s">
        <v>72</v>
      </c>
      <c r="C30" s="766" t="s">
        <v>109</v>
      </c>
      <c r="D30" s="729" t="s">
        <v>344</v>
      </c>
      <c r="E30" s="620" t="s">
        <v>283</v>
      </c>
      <c r="F30" s="700">
        <v>98696</v>
      </c>
      <c r="G30" s="700">
        <v>98724</v>
      </c>
      <c r="H30" s="541">
        <v>28</v>
      </c>
      <c r="I30" s="700">
        <v>98724</v>
      </c>
      <c r="J30" s="541">
        <v>0</v>
      </c>
      <c r="K30" s="769">
        <v>98741</v>
      </c>
      <c r="L30" s="541">
        <v>17</v>
      </c>
      <c r="M30" s="541">
        <v>17</v>
      </c>
      <c r="N30" s="769">
        <v>98758</v>
      </c>
      <c r="O30" s="541">
        <v>17</v>
      </c>
      <c r="P30" s="542">
        <v>62</v>
      </c>
      <c r="Q30" s="541">
        <v>17</v>
      </c>
      <c r="R30" s="543">
        <v>45</v>
      </c>
      <c r="S30" s="486" t="s">
        <v>75</v>
      </c>
      <c r="T30" s="770" t="s">
        <v>76</v>
      </c>
      <c r="U30" s="770" t="s">
        <v>29</v>
      </c>
      <c r="V30" s="770">
        <v>2009</v>
      </c>
      <c r="W30" s="771" t="s">
        <v>30</v>
      </c>
      <c r="X30" s="769">
        <v>10</v>
      </c>
      <c r="Y30" s="544">
        <v>6.2</v>
      </c>
      <c r="Z30" s="166">
        <v>19.489999999999998</v>
      </c>
      <c r="AA30" s="544">
        <v>120.83799999999999</v>
      </c>
      <c r="AB30" s="772" t="s">
        <v>77</v>
      </c>
    </row>
    <row r="31" spans="1:31" s="158" customFormat="1" ht="17.7" thickBot="1">
      <c r="A31" s="765">
        <v>44382</v>
      </c>
      <c r="B31" s="766" t="s">
        <v>72</v>
      </c>
      <c r="C31" s="766" t="s">
        <v>109</v>
      </c>
      <c r="D31" s="729" t="s">
        <v>153</v>
      </c>
      <c r="E31" s="620" t="s">
        <v>283</v>
      </c>
      <c r="F31" s="700">
        <v>98758</v>
      </c>
      <c r="G31" s="700">
        <v>98758</v>
      </c>
      <c r="H31" s="541">
        <v>0</v>
      </c>
      <c r="I31" s="700">
        <v>98758</v>
      </c>
      <c r="J31" s="541">
        <v>0</v>
      </c>
      <c r="K31" s="769">
        <v>98768</v>
      </c>
      <c r="L31" s="541">
        <v>10</v>
      </c>
      <c r="M31" s="541">
        <v>10</v>
      </c>
      <c r="N31" s="769">
        <v>98796</v>
      </c>
      <c r="O31" s="541">
        <v>28</v>
      </c>
      <c r="P31" s="542">
        <v>38</v>
      </c>
      <c r="Q31" s="541">
        <v>10</v>
      </c>
      <c r="R31" s="543">
        <v>28</v>
      </c>
      <c r="S31" s="486" t="s">
        <v>75</v>
      </c>
      <c r="T31" s="770" t="s">
        <v>76</v>
      </c>
      <c r="U31" s="770" t="s">
        <v>29</v>
      </c>
      <c r="V31" s="770">
        <v>2009</v>
      </c>
      <c r="W31" s="771" t="s">
        <v>30</v>
      </c>
      <c r="X31" s="769">
        <v>10</v>
      </c>
      <c r="Y31" s="544">
        <v>3.8</v>
      </c>
      <c r="Z31" s="166">
        <v>19.489999999999998</v>
      </c>
      <c r="AA31" s="544">
        <v>74.061999999999998</v>
      </c>
      <c r="AB31" s="772" t="s">
        <v>77</v>
      </c>
    </row>
    <row r="32" spans="1:31" s="158" customFormat="1" ht="17.7" thickBot="1">
      <c r="A32" s="765">
        <v>44383</v>
      </c>
      <c r="B32" s="766" t="s">
        <v>72</v>
      </c>
      <c r="C32" s="766" t="s">
        <v>109</v>
      </c>
      <c r="D32" s="729" t="s">
        <v>344</v>
      </c>
      <c r="E32" s="620" t="s">
        <v>283</v>
      </c>
      <c r="F32" s="700">
        <v>98796</v>
      </c>
      <c r="G32" s="700">
        <v>98831</v>
      </c>
      <c r="H32" s="541">
        <v>35</v>
      </c>
      <c r="I32" s="700">
        <v>98831</v>
      </c>
      <c r="J32" s="541">
        <v>0</v>
      </c>
      <c r="K32" s="769">
        <v>98848</v>
      </c>
      <c r="L32" s="541">
        <v>17</v>
      </c>
      <c r="M32" s="541">
        <v>17</v>
      </c>
      <c r="N32" s="769">
        <v>98848</v>
      </c>
      <c r="O32" s="541">
        <v>0</v>
      </c>
      <c r="P32" s="542">
        <v>52</v>
      </c>
      <c r="Q32" s="541">
        <v>17</v>
      </c>
      <c r="R32" s="543">
        <v>35</v>
      </c>
      <c r="S32" s="486" t="s">
        <v>75</v>
      </c>
      <c r="T32" s="770" t="s">
        <v>76</v>
      </c>
      <c r="U32" s="770" t="s">
        <v>29</v>
      </c>
      <c r="V32" s="770">
        <v>2009</v>
      </c>
      <c r="W32" s="771" t="s">
        <v>30</v>
      </c>
      <c r="X32" s="769">
        <v>10</v>
      </c>
      <c r="Y32" s="544">
        <v>5.2</v>
      </c>
      <c r="Z32" s="166">
        <v>19.489999999999998</v>
      </c>
      <c r="AA32" s="544">
        <v>101.348</v>
      </c>
      <c r="AB32" s="772" t="s">
        <v>77</v>
      </c>
    </row>
    <row r="33" spans="1:31" s="158" customFormat="1" ht="17.7" thickBot="1">
      <c r="A33" s="688">
        <v>44383</v>
      </c>
      <c r="B33" s="689" t="s">
        <v>72</v>
      </c>
      <c r="C33" s="689" t="s">
        <v>109</v>
      </c>
      <c r="D33" s="775" t="s">
        <v>153</v>
      </c>
      <c r="E33" s="622" t="s">
        <v>282</v>
      </c>
      <c r="F33" s="713">
        <v>98848</v>
      </c>
      <c r="G33" s="713">
        <v>98858</v>
      </c>
      <c r="H33" s="567">
        <v>10</v>
      </c>
      <c r="I33" s="713">
        <v>98858</v>
      </c>
      <c r="J33" s="567">
        <v>0</v>
      </c>
      <c r="K33" s="690">
        <v>98867</v>
      </c>
      <c r="L33" s="567">
        <v>9</v>
      </c>
      <c r="M33" s="567">
        <v>9</v>
      </c>
      <c r="N33" s="740">
        <v>98895</v>
      </c>
      <c r="O33" s="567">
        <v>28</v>
      </c>
      <c r="P33" s="542">
        <v>47</v>
      </c>
      <c r="Q33" s="567">
        <v>9</v>
      </c>
      <c r="R33" s="569">
        <v>38</v>
      </c>
      <c r="S33" s="592" t="s">
        <v>75</v>
      </c>
      <c r="T33" s="691" t="s">
        <v>76</v>
      </c>
      <c r="U33" s="691" t="s">
        <v>29</v>
      </c>
      <c r="V33" s="691">
        <v>2009</v>
      </c>
      <c r="W33" s="692" t="s">
        <v>30</v>
      </c>
      <c r="X33" s="690">
        <v>10</v>
      </c>
      <c r="Y33" s="573">
        <v>4.7</v>
      </c>
      <c r="Z33" s="574">
        <v>19.489999999999998</v>
      </c>
      <c r="AA33" s="573">
        <v>91.602999999999994</v>
      </c>
      <c r="AB33" s="693" t="s">
        <v>77</v>
      </c>
      <c r="AC33" s="750">
        <v>415.137</v>
      </c>
      <c r="AD33" s="238">
        <v>21.299999999999997</v>
      </c>
      <c r="AE33" s="238">
        <v>213</v>
      </c>
    </row>
    <row r="34" spans="1:31" s="158" customFormat="1" ht="11.55" thickBot="1">
      <c r="A34" s="765">
        <v>44382</v>
      </c>
      <c r="B34" s="766" t="s">
        <v>350</v>
      </c>
      <c r="C34" s="766" t="s">
        <v>337</v>
      </c>
      <c r="D34" s="729" t="s">
        <v>331</v>
      </c>
      <c r="E34" s="622" t="s">
        <v>282</v>
      </c>
      <c r="F34" s="717">
        <v>182512</v>
      </c>
      <c r="G34" s="700">
        <v>182517</v>
      </c>
      <c r="H34" s="541">
        <v>5</v>
      </c>
      <c r="I34" s="700">
        <v>182517</v>
      </c>
      <c r="J34" s="541">
        <v>0</v>
      </c>
      <c r="K34" s="769">
        <v>182610</v>
      </c>
      <c r="L34" s="541">
        <v>93</v>
      </c>
      <c r="M34" s="541">
        <v>93</v>
      </c>
      <c r="N34" s="769">
        <v>182615</v>
      </c>
      <c r="O34" s="541">
        <v>5</v>
      </c>
      <c r="P34" s="542">
        <v>103</v>
      </c>
      <c r="Q34" s="541">
        <v>93</v>
      </c>
      <c r="R34" s="543">
        <v>10</v>
      </c>
      <c r="S34" s="758" t="s">
        <v>332</v>
      </c>
      <c r="T34" s="685" t="s">
        <v>51</v>
      </c>
      <c r="U34" s="770" t="s">
        <v>29</v>
      </c>
      <c r="V34" s="770">
        <v>2019</v>
      </c>
      <c r="W34" s="771" t="s">
        <v>30</v>
      </c>
      <c r="X34" s="769">
        <v>7</v>
      </c>
      <c r="Y34" s="544">
        <v>14.714285714285714</v>
      </c>
      <c r="Z34" s="166">
        <v>19.989999999999998</v>
      </c>
      <c r="AA34" s="544">
        <v>294.13857142857137</v>
      </c>
      <c r="AB34" s="772"/>
    </row>
    <row r="35" spans="1:31" s="158" customFormat="1" ht="11.55" thickBot="1">
      <c r="A35" s="765">
        <v>44382</v>
      </c>
      <c r="B35" s="766" t="s">
        <v>350</v>
      </c>
      <c r="C35" s="766" t="s">
        <v>337</v>
      </c>
      <c r="D35" s="729" t="s">
        <v>333</v>
      </c>
      <c r="E35" s="622" t="s">
        <v>282</v>
      </c>
      <c r="F35" s="700">
        <v>182615</v>
      </c>
      <c r="G35" s="700">
        <v>182661</v>
      </c>
      <c r="H35" s="541">
        <v>46</v>
      </c>
      <c r="I35" s="700">
        <v>182661</v>
      </c>
      <c r="J35" s="541">
        <v>0</v>
      </c>
      <c r="K35" s="769">
        <v>182753</v>
      </c>
      <c r="L35" s="541">
        <v>92</v>
      </c>
      <c r="M35" s="541">
        <v>92</v>
      </c>
      <c r="N35" s="769">
        <v>182752</v>
      </c>
      <c r="O35" s="541">
        <v>-1</v>
      </c>
      <c r="P35" s="542">
        <v>137</v>
      </c>
      <c r="Q35" s="541">
        <v>92</v>
      </c>
      <c r="R35" s="543">
        <v>45</v>
      </c>
      <c r="S35" s="758" t="s">
        <v>332</v>
      </c>
      <c r="T35" s="770" t="s">
        <v>51</v>
      </c>
      <c r="U35" s="770" t="s">
        <v>29</v>
      </c>
      <c r="V35" s="770">
        <v>2019</v>
      </c>
      <c r="W35" s="771" t="s">
        <v>30</v>
      </c>
      <c r="X35" s="769">
        <v>7</v>
      </c>
      <c r="Y35" s="544">
        <v>19.571428571428573</v>
      </c>
      <c r="Z35" s="166">
        <v>19.989999999999998</v>
      </c>
      <c r="AA35" s="544">
        <v>391.23285714285714</v>
      </c>
      <c r="AB35" s="772"/>
    </row>
    <row r="36" spans="1:31" s="158" customFormat="1" ht="11.55" thickBot="1">
      <c r="A36" s="765">
        <v>44382</v>
      </c>
      <c r="B36" s="766" t="s">
        <v>350</v>
      </c>
      <c r="C36" s="766" t="s">
        <v>337</v>
      </c>
      <c r="D36" s="729" t="s">
        <v>334</v>
      </c>
      <c r="E36" s="622" t="s">
        <v>282</v>
      </c>
      <c r="F36" s="700">
        <v>182752</v>
      </c>
      <c r="G36" s="700">
        <v>182763</v>
      </c>
      <c r="H36" s="541">
        <v>11</v>
      </c>
      <c r="I36" s="700">
        <v>182763</v>
      </c>
      <c r="J36" s="541">
        <v>0</v>
      </c>
      <c r="K36" s="769">
        <v>182856</v>
      </c>
      <c r="L36" s="541">
        <v>93</v>
      </c>
      <c r="M36" s="541">
        <v>93</v>
      </c>
      <c r="N36" s="769">
        <v>182861</v>
      </c>
      <c r="O36" s="541">
        <v>5</v>
      </c>
      <c r="P36" s="542">
        <v>109</v>
      </c>
      <c r="Q36" s="541">
        <v>93</v>
      </c>
      <c r="R36" s="543">
        <v>16</v>
      </c>
      <c r="S36" s="758" t="s">
        <v>332</v>
      </c>
      <c r="T36" s="770" t="s">
        <v>51</v>
      </c>
      <c r="U36" s="770" t="s">
        <v>29</v>
      </c>
      <c r="V36" s="770">
        <v>2019</v>
      </c>
      <c r="W36" s="771" t="s">
        <v>30</v>
      </c>
      <c r="X36" s="769">
        <v>7</v>
      </c>
      <c r="Y36" s="544">
        <v>15.571428571428571</v>
      </c>
      <c r="Z36" s="166">
        <v>19.989999999999998</v>
      </c>
      <c r="AA36" s="544">
        <v>311.27285714285711</v>
      </c>
      <c r="AB36" s="772"/>
    </row>
    <row r="37" spans="1:31" s="158" customFormat="1" ht="11.55" thickBot="1">
      <c r="A37" s="688">
        <v>44383</v>
      </c>
      <c r="B37" s="689" t="s">
        <v>350</v>
      </c>
      <c r="C37" s="689" t="s">
        <v>337</v>
      </c>
      <c r="D37" s="775" t="s">
        <v>331</v>
      </c>
      <c r="E37" s="622" t="s">
        <v>282</v>
      </c>
      <c r="F37" s="713">
        <v>182861</v>
      </c>
      <c r="G37" s="713">
        <v>182906</v>
      </c>
      <c r="H37" s="567">
        <v>45</v>
      </c>
      <c r="I37" s="713">
        <v>182906</v>
      </c>
      <c r="J37" s="567">
        <v>0</v>
      </c>
      <c r="K37" s="690">
        <v>182999</v>
      </c>
      <c r="L37" s="567">
        <v>93</v>
      </c>
      <c r="M37" s="567">
        <v>93</v>
      </c>
      <c r="N37" s="740">
        <v>183004</v>
      </c>
      <c r="O37" s="567">
        <v>5</v>
      </c>
      <c r="P37" s="568">
        <v>143</v>
      </c>
      <c r="Q37" s="567">
        <v>93</v>
      </c>
      <c r="R37" s="569">
        <v>50</v>
      </c>
      <c r="S37" s="758" t="s">
        <v>332</v>
      </c>
      <c r="T37" s="774" t="s">
        <v>51</v>
      </c>
      <c r="U37" s="691" t="s">
        <v>29</v>
      </c>
      <c r="V37" s="691">
        <v>2019</v>
      </c>
      <c r="W37" s="692" t="s">
        <v>30</v>
      </c>
      <c r="X37" s="690">
        <v>7</v>
      </c>
      <c r="Y37" s="573">
        <v>20.428571428571427</v>
      </c>
      <c r="Z37" s="574">
        <v>19.989999999999998</v>
      </c>
      <c r="AA37" s="573">
        <v>408.36714285714277</v>
      </c>
      <c r="AB37" s="693"/>
      <c r="AC37" s="750">
        <v>1405.0114285714285</v>
      </c>
      <c r="AD37" s="238">
        <v>70.285714285714278</v>
      </c>
      <c r="AE37" s="238">
        <v>492</v>
      </c>
    </row>
    <row r="38" spans="1:31" s="158" customFormat="1" ht="11.55" thickBot="1">
      <c r="A38" s="765">
        <v>44382</v>
      </c>
      <c r="B38" s="766" t="s">
        <v>335</v>
      </c>
      <c r="C38" s="766" t="s">
        <v>337</v>
      </c>
      <c r="D38" s="729" t="s">
        <v>331</v>
      </c>
      <c r="E38" s="622" t="s">
        <v>282</v>
      </c>
      <c r="F38" s="717">
        <v>330311</v>
      </c>
      <c r="G38" s="700">
        <v>330317</v>
      </c>
      <c r="H38" s="541">
        <v>6</v>
      </c>
      <c r="I38" s="700">
        <v>330317</v>
      </c>
      <c r="J38" s="541">
        <v>0</v>
      </c>
      <c r="K38" s="769">
        <v>330406</v>
      </c>
      <c r="L38" s="541">
        <v>89</v>
      </c>
      <c r="M38" s="541">
        <v>89</v>
      </c>
      <c r="N38" s="769">
        <v>330410</v>
      </c>
      <c r="O38" s="541">
        <v>4</v>
      </c>
      <c r="P38" s="542">
        <v>99</v>
      </c>
      <c r="Q38" s="541">
        <v>89</v>
      </c>
      <c r="R38" s="543">
        <v>10</v>
      </c>
      <c r="S38" s="281" t="s">
        <v>336</v>
      </c>
      <c r="T38" s="770" t="s">
        <v>51</v>
      </c>
      <c r="U38" s="770" t="s">
        <v>29</v>
      </c>
      <c r="V38" s="770">
        <v>2017</v>
      </c>
      <c r="W38" s="771" t="s">
        <v>30</v>
      </c>
      <c r="X38" s="769">
        <v>7</v>
      </c>
      <c r="Y38" s="544">
        <v>14.142857142857142</v>
      </c>
      <c r="Z38" s="166">
        <v>20.190000000000001</v>
      </c>
      <c r="AA38" s="544">
        <v>285.54428571428571</v>
      </c>
      <c r="AB38" s="772"/>
    </row>
    <row r="39" spans="1:31" s="158" customFormat="1" ht="11.55" thickBot="1">
      <c r="A39" s="765">
        <v>44382</v>
      </c>
      <c r="B39" s="766" t="s">
        <v>335</v>
      </c>
      <c r="C39" s="766" t="s">
        <v>337</v>
      </c>
      <c r="D39" s="729" t="s">
        <v>333</v>
      </c>
      <c r="E39" s="622" t="s">
        <v>282</v>
      </c>
      <c r="F39" s="700">
        <v>330410</v>
      </c>
      <c r="G39" s="700">
        <v>330412</v>
      </c>
      <c r="H39" s="541">
        <v>2</v>
      </c>
      <c r="I39" s="700">
        <v>330412</v>
      </c>
      <c r="J39" s="541">
        <v>0</v>
      </c>
      <c r="K39" s="769">
        <v>330495</v>
      </c>
      <c r="L39" s="541">
        <v>83</v>
      </c>
      <c r="M39" s="541">
        <v>83</v>
      </c>
      <c r="N39" s="769">
        <v>330501</v>
      </c>
      <c r="O39" s="541">
        <v>6</v>
      </c>
      <c r="P39" s="542">
        <v>91</v>
      </c>
      <c r="Q39" s="541">
        <v>83</v>
      </c>
      <c r="R39" s="543">
        <v>8</v>
      </c>
      <c r="S39" s="281" t="s">
        <v>336</v>
      </c>
      <c r="T39" s="770" t="s">
        <v>51</v>
      </c>
      <c r="U39" s="770" t="s">
        <v>29</v>
      </c>
      <c r="V39" s="770">
        <v>2017</v>
      </c>
      <c r="W39" s="771" t="s">
        <v>30</v>
      </c>
      <c r="X39" s="769">
        <v>7</v>
      </c>
      <c r="Y39" s="544">
        <v>13</v>
      </c>
      <c r="Z39" s="166">
        <v>20.190000000000001</v>
      </c>
      <c r="AA39" s="544">
        <v>262.47000000000003</v>
      </c>
      <c r="AB39" s="772"/>
    </row>
    <row r="40" spans="1:31" s="158" customFormat="1" ht="11.55" thickBot="1">
      <c r="A40" s="765">
        <v>44382</v>
      </c>
      <c r="B40" s="766" t="s">
        <v>335</v>
      </c>
      <c r="C40" s="766" t="s">
        <v>337</v>
      </c>
      <c r="D40" s="729" t="s">
        <v>334</v>
      </c>
      <c r="E40" s="622" t="s">
        <v>282</v>
      </c>
      <c r="F40" s="700">
        <v>330501</v>
      </c>
      <c r="G40" s="700">
        <v>330509</v>
      </c>
      <c r="H40" s="541">
        <v>8</v>
      </c>
      <c r="I40" s="700">
        <v>330509</v>
      </c>
      <c r="J40" s="541">
        <v>0</v>
      </c>
      <c r="K40" s="769">
        <v>330620</v>
      </c>
      <c r="L40" s="541">
        <v>111</v>
      </c>
      <c r="M40" s="541">
        <v>111</v>
      </c>
      <c r="N40" s="769">
        <v>330626</v>
      </c>
      <c r="O40" s="541">
        <v>6</v>
      </c>
      <c r="P40" s="542">
        <v>125</v>
      </c>
      <c r="Q40" s="541">
        <v>111</v>
      </c>
      <c r="R40" s="543">
        <v>14</v>
      </c>
      <c r="S40" s="281" t="s">
        <v>336</v>
      </c>
      <c r="T40" s="770" t="s">
        <v>51</v>
      </c>
      <c r="U40" s="770" t="s">
        <v>29</v>
      </c>
      <c r="V40" s="770">
        <v>2017</v>
      </c>
      <c r="W40" s="771" t="s">
        <v>30</v>
      </c>
      <c r="X40" s="769">
        <v>7</v>
      </c>
      <c r="Y40" s="544">
        <v>17.857142857142858</v>
      </c>
      <c r="Z40" s="166">
        <v>20.190000000000001</v>
      </c>
      <c r="AA40" s="544">
        <v>360.53571428571433</v>
      </c>
      <c r="AB40" s="772"/>
    </row>
    <row r="41" spans="1:31" s="158" customFormat="1" ht="11.55" thickBot="1">
      <c r="A41" s="730">
        <v>44383</v>
      </c>
      <c r="B41" s="731" t="s">
        <v>335</v>
      </c>
      <c r="C41" s="731" t="s">
        <v>337</v>
      </c>
      <c r="D41" s="732" t="s">
        <v>331</v>
      </c>
      <c r="E41" s="672" t="s">
        <v>282</v>
      </c>
      <c r="F41" s="734">
        <v>330626</v>
      </c>
      <c r="G41" s="734">
        <v>330632</v>
      </c>
      <c r="H41" s="665">
        <v>6</v>
      </c>
      <c r="I41" s="734">
        <v>330632</v>
      </c>
      <c r="J41" s="665">
        <v>0</v>
      </c>
      <c r="K41" s="735">
        <v>330721</v>
      </c>
      <c r="L41" s="665">
        <v>89</v>
      </c>
      <c r="M41" s="665">
        <v>89</v>
      </c>
      <c r="N41" s="743">
        <v>330730</v>
      </c>
      <c r="O41" s="665">
        <v>9</v>
      </c>
      <c r="P41" s="666">
        <v>104</v>
      </c>
      <c r="Q41" s="665">
        <v>89</v>
      </c>
      <c r="R41" s="667">
        <v>15</v>
      </c>
      <c r="S41" s="281" t="s">
        <v>336</v>
      </c>
      <c r="T41" s="809" t="s">
        <v>51</v>
      </c>
      <c r="U41" s="737" t="s">
        <v>29</v>
      </c>
      <c r="V41" s="737">
        <v>2017</v>
      </c>
      <c r="W41" s="738" t="s">
        <v>30</v>
      </c>
      <c r="X41" s="735">
        <v>7</v>
      </c>
      <c r="Y41" s="668">
        <v>14.857142857142858</v>
      </c>
      <c r="Z41" s="547">
        <v>20.190000000000001</v>
      </c>
      <c r="AA41" s="668">
        <v>299.96571428571434</v>
      </c>
      <c r="AB41" s="739"/>
      <c r="AC41" s="750">
        <v>1208.5157142857145</v>
      </c>
      <c r="AD41" s="238">
        <v>59.857142857142861</v>
      </c>
      <c r="AE41" s="238">
        <v>419</v>
      </c>
    </row>
    <row r="42" spans="1:31" s="158" customFormat="1" ht="11.55" thickBot="1">
      <c r="A42" s="682">
        <v>44382</v>
      </c>
      <c r="B42" s="683" t="s">
        <v>330</v>
      </c>
      <c r="C42" s="683" t="s">
        <v>393</v>
      </c>
      <c r="D42" s="727" t="s">
        <v>394</v>
      </c>
      <c r="E42" s="654" t="s">
        <v>282</v>
      </c>
      <c r="F42" s="714">
        <v>238437</v>
      </c>
      <c r="G42" s="748">
        <v>238437</v>
      </c>
      <c r="H42" s="551">
        <v>0</v>
      </c>
      <c r="I42" s="748">
        <v>238437</v>
      </c>
      <c r="J42" s="551">
        <v>0</v>
      </c>
      <c r="K42" s="684">
        <v>238437</v>
      </c>
      <c r="L42" s="551">
        <v>0</v>
      </c>
      <c r="M42" s="551">
        <v>0</v>
      </c>
      <c r="N42" s="684">
        <v>238455</v>
      </c>
      <c r="O42" s="551">
        <v>18</v>
      </c>
      <c r="P42" s="552">
        <v>18</v>
      </c>
      <c r="Q42" s="551">
        <v>0</v>
      </c>
      <c r="R42" s="553">
        <v>18</v>
      </c>
      <c r="S42" s="789" t="s">
        <v>346</v>
      </c>
      <c r="T42" s="685" t="s">
        <v>51</v>
      </c>
      <c r="U42" s="685" t="s">
        <v>29</v>
      </c>
      <c r="V42" s="685">
        <v>2012</v>
      </c>
      <c r="W42" s="686" t="s">
        <v>30</v>
      </c>
      <c r="X42" s="684">
        <v>7</v>
      </c>
      <c r="Y42" s="557">
        <v>2.5714285714285716</v>
      </c>
      <c r="Z42" s="558">
        <v>19.98</v>
      </c>
      <c r="AA42" s="557">
        <v>51.377142857142864</v>
      </c>
      <c r="AB42" s="687"/>
    </row>
    <row r="43" spans="1:31" s="158" customFormat="1" ht="11.55" thickBot="1">
      <c r="A43" s="688">
        <v>44382</v>
      </c>
      <c r="B43" s="689" t="s">
        <v>330</v>
      </c>
      <c r="C43" s="689" t="s">
        <v>393</v>
      </c>
      <c r="D43" s="728" t="s">
        <v>356</v>
      </c>
      <c r="E43" s="622" t="s">
        <v>282</v>
      </c>
      <c r="F43" s="713">
        <v>238455</v>
      </c>
      <c r="G43" s="713">
        <v>238455</v>
      </c>
      <c r="H43" s="567">
        <v>0</v>
      </c>
      <c r="I43" s="713">
        <v>238455</v>
      </c>
      <c r="J43" s="567">
        <v>0</v>
      </c>
      <c r="K43" s="690">
        <v>238455</v>
      </c>
      <c r="L43" s="567">
        <v>0</v>
      </c>
      <c r="M43" s="567">
        <v>0</v>
      </c>
      <c r="N43" s="740">
        <v>238490</v>
      </c>
      <c r="O43" s="567">
        <v>35</v>
      </c>
      <c r="P43" s="568">
        <v>35</v>
      </c>
      <c r="Q43" s="567">
        <v>0</v>
      </c>
      <c r="R43" s="569">
        <v>35</v>
      </c>
      <c r="S43" s="789" t="s">
        <v>346</v>
      </c>
      <c r="T43" s="691" t="s">
        <v>51</v>
      </c>
      <c r="U43" s="691" t="s">
        <v>29</v>
      </c>
      <c r="V43" s="691">
        <v>2012</v>
      </c>
      <c r="W43" s="692" t="s">
        <v>30</v>
      </c>
      <c r="X43" s="690">
        <v>7</v>
      </c>
      <c r="Y43" s="573">
        <v>5</v>
      </c>
      <c r="Z43" s="574">
        <v>19.98</v>
      </c>
      <c r="AA43" s="573">
        <v>99.9</v>
      </c>
      <c r="AB43" s="693"/>
      <c r="AC43" s="750">
        <v>151.27714285714288</v>
      </c>
      <c r="AD43" s="238">
        <v>7.5714285714285712</v>
      </c>
      <c r="AE43" s="238">
        <v>53</v>
      </c>
    </row>
    <row r="44" spans="1:31" s="158" customFormat="1" ht="10.9">
      <c r="A44" s="804">
        <v>44382</v>
      </c>
      <c r="B44" s="805"/>
      <c r="C44" s="805" t="s">
        <v>392</v>
      </c>
      <c r="D44" s="810" t="s">
        <v>357</v>
      </c>
      <c r="E44" s="811"/>
      <c r="F44" s="696">
        <v>62466</v>
      </c>
      <c r="G44" s="742">
        <v>62466</v>
      </c>
      <c r="H44" s="640">
        <v>0</v>
      </c>
      <c r="I44" s="742">
        <v>62466</v>
      </c>
      <c r="J44" s="640">
        <v>0</v>
      </c>
      <c r="K44" s="697">
        <v>62466</v>
      </c>
      <c r="L44" s="640">
        <v>0</v>
      </c>
      <c r="M44" s="640">
        <v>0</v>
      </c>
      <c r="N44" s="697">
        <v>62518</v>
      </c>
      <c r="O44" s="640">
        <v>52</v>
      </c>
      <c r="P44" s="641">
        <v>52</v>
      </c>
      <c r="Q44" s="640">
        <v>0</v>
      </c>
      <c r="R44" s="642">
        <v>52</v>
      </c>
      <c r="S44" s="806" t="s">
        <v>50</v>
      </c>
      <c r="T44" s="774" t="s">
        <v>51</v>
      </c>
      <c r="U44" s="774" t="s">
        <v>29</v>
      </c>
      <c r="V44" s="774">
        <v>2018</v>
      </c>
      <c r="W44" s="698" t="s">
        <v>30</v>
      </c>
      <c r="X44" s="697">
        <v>7</v>
      </c>
      <c r="Y44" s="646">
        <v>7.4285714285714288</v>
      </c>
      <c r="Z44" s="647">
        <v>21.79</v>
      </c>
      <c r="AA44" s="646">
        <v>161.86857142857141</v>
      </c>
      <c r="AB44" s="699"/>
    </row>
    <row r="45" spans="1:31" s="158" customFormat="1" ht="11.55" thickBot="1">
      <c r="A45" s="802">
        <v>44382</v>
      </c>
      <c r="B45" s="731"/>
      <c r="C45" s="731" t="s">
        <v>392</v>
      </c>
      <c r="D45" s="732" t="s">
        <v>358</v>
      </c>
      <c r="E45" s="795"/>
      <c r="F45" s="700">
        <v>62518</v>
      </c>
      <c r="G45" s="700">
        <v>62518</v>
      </c>
      <c r="H45" s="541">
        <v>0</v>
      </c>
      <c r="I45" s="700">
        <v>62518</v>
      </c>
      <c r="J45" s="541">
        <v>0</v>
      </c>
      <c r="K45" s="769">
        <v>62518</v>
      </c>
      <c r="L45" s="541">
        <v>0</v>
      </c>
      <c r="M45" s="541">
        <v>0</v>
      </c>
      <c r="N45" s="769">
        <v>62579</v>
      </c>
      <c r="O45" s="541">
        <v>61</v>
      </c>
      <c r="P45" s="542">
        <v>61</v>
      </c>
      <c r="Q45" s="541">
        <v>0</v>
      </c>
      <c r="R45" s="543">
        <v>61</v>
      </c>
      <c r="S45" s="807" t="s">
        <v>50</v>
      </c>
      <c r="T45" s="770" t="s">
        <v>51</v>
      </c>
      <c r="U45" s="770" t="s">
        <v>29</v>
      </c>
      <c r="V45" s="770">
        <v>2018</v>
      </c>
      <c r="W45" s="771" t="s">
        <v>30</v>
      </c>
      <c r="X45" s="769">
        <v>7</v>
      </c>
      <c r="Y45" s="544">
        <v>8.7142857142857135</v>
      </c>
      <c r="Z45" s="166">
        <v>21.79</v>
      </c>
      <c r="AA45" s="544">
        <v>189.88428571428568</v>
      </c>
      <c r="AB45" s="772"/>
    </row>
    <row r="46" spans="1:31" s="158" customFormat="1" ht="11.55" thickBot="1">
      <c r="A46" s="803">
        <v>44383</v>
      </c>
      <c r="B46" s="689"/>
      <c r="C46" s="689" t="s">
        <v>392</v>
      </c>
      <c r="D46" s="775" t="s">
        <v>359</v>
      </c>
      <c r="E46" s="622"/>
      <c r="F46" s="700">
        <v>62579</v>
      </c>
      <c r="G46" s="700">
        <v>62579</v>
      </c>
      <c r="H46" s="541">
        <v>0</v>
      </c>
      <c r="I46" s="700">
        <v>62579</v>
      </c>
      <c r="J46" s="541">
        <v>0</v>
      </c>
      <c r="K46" s="769">
        <v>62579</v>
      </c>
      <c r="L46" s="541">
        <v>0</v>
      </c>
      <c r="M46" s="541">
        <v>0</v>
      </c>
      <c r="N46" s="768">
        <v>62638</v>
      </c>
      <c r="O46" s="541">
        <v>59</v>
      </c>
      <c r="P46" s="542">
        <v>59</v>
      </c>
      <c r="Q46" s="541">
        <v>0</v>
      </c>
      <c r="R46" s="543">
        <v>59</v>
      </c>
      <c r="S46" s="808" t="s">
        <v>50</v>
      </c>
      <c r="T46" s="691" t="s">
        <v>51</v>
      </c>
      <c r="U46" s="691" t="s">
        <v>29</v>
      </c>
      <c r="V46" s="691">
        <v>2018</v>
      </c>
      <c r="W46" s="692" t="s">
        <v>30</v>
      </c>
      <c r="X46" s="690">
        <v>7</v>
      </c>
      <c r="Y46" s="573">
        <v>8.4285714285714288</v>
      </c>
      <c r="Z46" s="574">
        <v>21.79</v>
      </c>
      <c r="AA46" s="573">
        <v>183.65857142857143</v>
      </c>
      <c r="AB46" s="693"/>
      <c r="AC46" s="750">
        <v>535.41142857142859</v>
      </c>
      <c r="AD46" s="238">
        <v>24.571428571428569</v>
      </c>
      <c r="AE46" s="238">
        <v>172</v>
      </c>
    </row>
    <row r="47" spans="1:31" s="158" customFormat="1" ht="17.7" thickBot="1">
      <c r="A47" s="765">
        <v>44383</v>
      </c>
      <c r="B47" s="766" t="s">
        <v>239</v>
      </c>
      <c r="C47" s="766" t="s">
        <v>396</v>
      </c>
      <c r="D47" s="767" t="s">
        <v>327</v>
      </c>
      <c r="E47" s="657"/>
      <c r="F47" s="768">
        <v>106124</v>
      </c>
      <c r="G47" s="769">
        <v>106124</v>
      </c>
      <c r="H47" s="541">
        <v>0</v>
      </c>
      <c r="I47" s="769">
        <v>106124</v>
      </c>
      <c r="J47" s="541">
        <v>0</v>
      </c>
      <c r="K47" s="769">
        <v>106124</v>
      </c>
      <c r="L47" s="541">
        <v>0</v>
      </c>
      <c r="M47" s="541">
        <v>0</v>
      </c>
      <c r="N47" s="769">
        <v>106145</v>
      </c>
      <c r="O47" s="541">
        <v>21</v>
      </c>
      <c r="P47" s="542">
        <v>21</v>
      </c>
      <c r="Q47" s="541">
        <v>0</v>
      </c>
      <c r="R47" s="543">
        <v>21</v>
      </c>
      <c r="S47" s="476" t="s">
        <v>27</v>
      </c>
      <c r="T47" s="770" t="s">
        <v>28</v>
      </c>
      <c r="U47" s="770" t="s">
        <v>29</v>
      </c>
      <c r="V47" s="770">
        <v>2016</v>
      </c>
      <c r="W47" s="771" t="s">
        <v>30</v>
      </c>
      <c r="X47" s="769">
        <v>14</v>
      </c>
      <c r="Y47" s="544">
        <v>1.5</v>
      </c>
      <c r="Z47" s="166">
        <v>20.29</v>
      </c>
      <c r="AA47" s="544">
        <v>30.434999999999999</v>
      </c>
      <c r="AB47" s="772" t="s">
        <v>338</v>
      </c>
    </row>
    <row r="48" spans="1:31" s="158" customFormat="1" ht="17.7" thickBot="1">
      <c r="A48" s="765">
        <v>44383</v>
      </c>
      <c r="B48" s="766" t="s">
        <v>342</v>
      </c>
      <c r="C48" s="766" t="s">
        <v>111</v>
      </c>
      <c r="D48" s="767" t="s">
        <v>243</v>
      </c>
      <c r="E48" s="654" t="s">
        <v>282</v>
      </c>
      <c r="F48" s="769">
        <v>106145</v>
      </c>
      <c r="G48" s="769">
        <v>106148</v>
      </c>
      <c r="H48" s="541">
        <v>3</v>
      </c>
      <c r="I48" s="769">
        <v>106148</v>
      </c>
      <c r="J48" s="541">
        <v>0</v>
      </c>
      <c r="K48" s="769">
        <v>106154</v>
      </c>
      <c r="L48" s="541">
        <v>6</v>
      </c>
      <c r="M48" s="541">
        <v>6</v>
      </c>
      <c r="N48" s="769">
        <v>106166</v>
      </c>
      <c r="O48" s="541">
        <v>12</v>
      </c>
      <c r="P48" s="542">
        <v>21</v>
      </c>
      <c r="Q48" s="541">
        <v>6</v>
      </c>
      <c r="R48" s="543">
        <v>15</v>
      </c>
      <c r="S48" s="476" t="s">
        <v>27</v>
      </c>
      <c r="T48" s="770" t="s">
        <v>28</v>
      </c>
      <c r="U48" s="770" t="s">
        <v>29</v>
      </c>
      <c r="V48" s="770">
        <v>2016</v>
      </c>
      <c r="W48" s="771" t="s">
        <v>30</v>
      </c>
      <c r="X48" s="769">
        <v>14</v>
      </c>
      <c r="Y48" s="544">
        <v>1.5</v>
      </c>
      <c r="Z48" s="166">
        <v>20.29</v>
      </c>
      <c r="AA48" s="544">
        <v>30.434999999999999</v>
      </c>
      <c r="AB48" s="772" t="s">
        <v>338</v>
      </c>
    </row>
    <row r="49" spans="1:31" s="158" customFormat="1" ht="17.7" thickBot="1">
      <c r="A49" s="765">
        <v>44384</v>
      </c>
      <c r="B49" s="766" t="s">
        <v>342</v>
      </c>
      <c r="C49" s="766" t="s">
        <v>396</v>
      </c>
      <c r="D49" s="775" t="s">
        <v>145</v>
      </c>
      <c r="E49" s="654" t="s">
        <v>282</v>
      </c>
      <c r="F49" s="769">
        <v>106166</v>
      </c>
      <c r="G49" s="769">
        <v>106166</v>
      </c>
      <c r="H49" s="541">
        <v>0</v>
      </c>
      <c r="I49" s="769">
        <v>106166</v>
      </c>
      <c r="J49" s="541">
        <v>0</v>
      </c>
      <c r="K49" s="769">
        <v>106166</v>
      </c>
      <c r="L49" s="541">
        <v>0</v>
      </c>
      <c r="M49" s="541">
        <v>0</v>
      </c>
      <c r="N49" s="768">
        <v>106171</v>
      </c>
      <c r="O49" s="541">
        <v>5</v>
      </c>
      <c r="P49" s="542">
        <v>5</v>
      </c>
      <c r="Q49" s="541">
        <v>0</v>
      </c>
      <c r="R49" s="543">
        <v>5</v>
      </c>
      <c r="S49" s="476" t="s">
        <v>27</v>
      </c>
      <c r="T49" s="773" t="s">
        <v>28</v>
      </c>
      <c r="U49" s="774" t="s">
        <v>29</v>
      </c>
      <c r="V49" s="770">
        <v>2016</v>
      </c>
      <c r="W49" s="771" t="s">
        <v>30</v>
      </c>
      <c r="X49" s="769">
        <v>14</v>
      </c>
      <c r="Y49" s="544">
        <v>0.35714285714285715</v>
      </c>
      <c r="Z49" s="166">
        <v>20.29</v>
      </c>
      <c r="AA49" s="544">
        <v>7.246428571428571</v>
      </c>
      <c r="AB49" s="772" t="s">
        <v>338</v>
      </c>
      <c r="AC49" s="750">
        <v>68.116428571428571</v>
      </c>
      <c r="AD49" s="238">
        <v>3.3571428571428572</v>
      </c>
      <c r="AE49" s="238">
        <v>47</v>
      </c>
    </row>
    <row r="50" spans="1:31" s="158" customFormat="1" ht="17.7" thickBot="1">
      <c r="A50" s="682">
        <v>44383</v>
      </c>
      <c r="B50" s="683" t="s">
        <v>42</v>
      </c>
      <c r="C50" s="683" t="s">
        <v>109</v>
      </c>
      <c r="D50" s="725" t="s">
        <v>150</v>
      </c>
      <c r="E50" s="657" t="s">
        <v>283</v>
      </c>
      <c r="F50" s="714">
        <v>47497</v>
      </c>
      <c r="G50" s="684">
        <v>47517</v>
      </c>
      <c r="H50" s="551">
        <v>20</v>
      </c>
      <c r="I50" s="684">
        <v>47517</v>
      </c>
      <c r="J50" s="551">
        <v>0</v>
      </c>
      <c r="K50" s="684">
        <v>47531</v>
      </c>
      <c r="L50" s="551">
        <v>14</v>
      </c>
      <c r="M50" s="551">
        <v>14</v>
      </c>
      <c r="N50" s="684">
        <v>47531</v>
      </c>
      <c r="O50" s="551">
        <v>0</v>
      </c>
      <c r="P50" s="552">
        <v>34</v>
      </c>
      <c r="Q50" s="551">
        <v>14</v>
      </c>
      <c r="R50" s="553">
        <v>20</v>
      </c>
      <c r="S50" s="577" t="s">
        <v>44</v>
      </c>
      <c r="T50" s="685" t="s">
        <v>45</v>
      </c>
      <c r="U50" s="685" t="s">
        <v>29</v>
      </c>
      <c r="V50" s="685">
        <v>2018</v>
      </c>
      <c r="W50" s="686" t="s">
        <v>30</v>
      </c>
      <c r="X50" s="684">
        <v>15.5</v>
      </c>
      <c r="Y50" s="557">
        <v>2.193548387096774</v>
      </c>
      <c r="Z50" s="558">
        <v>19.63</v>
      </c>
      <c r="AA50" s="557">
        <v>43.059354838709673</v>
      </c>
      <c r="AB50" s="687" t="s">
        <v>46</v>
      </c>
    </row>
    <row r="51" spans="1:31" s="158" customFormat="1" ht="17.7" thickBot="1">
      <c r="A51" s="765">
        <v>44383</v>
      </c>
      <c r="B51" s="766" t="s">
        <v>42</v>
      </c>
      <c r="C51" s="766" t="s">
        <v>109</v>
      </c>
      <c r="D51" s="729" t="s">
        <v>155</v>
      </c>
      <c r="E51" s="657" t="s">
        <v>283</v>
      </c>
      <c r="F51" s="700">
        <v>47531</v>
      </c>
      <c r="G51" s="769">
        <v>47545</v>
      </c>
      <c r="H51" s="541">
        <v>14</v>
      </c>
      <c r="I51" s="769">
        <v>47545</v>
      </c>
      <c r="J51" s="541">
        <v>0</v>
      </c>
      <c r="K51" s="769">
        <v>47566</v>
      </c>
      <c r="L51" s="541">
        <v>21</v>
      </c>
      <c r="M51" s="541">
        <v>21</v>
      </c>
      <c r="N51" s="769">
        <v>47571</v>
      </c>
      <c r="O51" s="541">
        <v>5</v>
      </c>
      <c r="P51" s="542">
        <v>40</v>
      </c>
      <c r="Q51" s="541">
        <v>21</v>
      </c>
      <c r="R51" s="543">
        <v>19</v>
      </c>
      <c r="S51" s="478" t="s">
        <v>44</v>
      </c>
      <c r="T51" s="770" t="s">
        <v>45</v>
      </c>
      <c r="U51" s="770" t="s">
        <v>29</v>
      </c>
      <c r="V51" s="770">
        <v>2018</v>
      </c>
      <c r="W51" s="771" t="s">
        <v>30</v>
      </c>
      <c r="X51" s="769">
        <v>15.5</v>
      </c>
      <c r="Y51" s="544">
        <v>2.5806451612903225</v>
      </c>
      <c r="Z51" s="166">
        <v>19.63</v>
      </c>
      <c r="AA51" s="544">
        <v>50.658064516129031</v>
      </c>
      <c r="AB51" s="772" t="s">
        <v>46</v>
      </c>
    </row>
    <row r="52" spans="1:31" s="158" customFormat="1" ht="17.7" thickBot="1">
      <c r="A52" s="765">
        <v>44384</v>
      </c>
      <c r="B52" s="766" t="s">
        <v>42</v>
      </c>
      <c r="C52" s="766" t="s">
        <v>109</v>
      </c>
      <c r="D52" s="729" t="s">
        <v>150</v>
      </c>
      <c r="E52" s="757" t="s">
        <v>282</v>
      </c>
      <c r="F52" s="700">
        <v>47571</v>
      </c>
      <c r="G52" s="769">
        <v>47584</v>
      </c>
      <c r="H52" s="541">
        <v>13</v>
      </c>
      <c r="I52" s="769">
        <v>47584</v>
      </c>
      <c r="J52" s="541">
        <v>0</v>
      </c>
      <c r="K52" s="769">
        <v>47598</v>
      </c>
      <c r="L52" s="541">
        <v>14</v>
      </c>
      <c r="M52" s="541">
        <v>14</v>
      </c>
      <c r="N52" s="768">
        <v>47618</v>
      </c>
      <c r="O52" s="541">
        <v>20</v>
      </c>
      <c r="P52" s="542">
        <v>47</v>
      </c>
      <c r="Q52" s="541">
        <v>14</v>
      </c>
      <c r="R52" s="543">
        <v>33</v>
      </c>
      <c r="S52" s="478" t="s">
        <v>44</v>
      </c>
      <c r="T52" s="770" t="s">
        <v>45</v>
      </c>
      <c r="U52" s="770" t="s">
        <v>29</v>
      </c>
      <c r="V52" s="770">
        <v>2018</v>
      </c>
      <c r="W52" s="771" t="s">
        <v>30</v>
      </c>
      <c r="X52" s="769">
        <v>15.5</v>
      </c>
      <c r="Y52" s="544">
        <v>3.032258064516129</v>
      </c>
      <c r="Z52" s="166">
        <v>19.63</v>
      </c>
      <c r="AA52" s="544">
        <v>59.523225806451606</v>
      </c>
      <c r="AB52" s="772" t="s">
        <v>46</v>
      </c>
      <c r="AC52" s="750">
        <v>153.24064516129033</v>
      </c>
      <c r="AD52" s="238">
        <v>7.8064516129032251</v>
      </c>
      <c r="AE52" s="238">
        <v>121</v>
      </c>
    </row>
    <row r="53" spans="1:31" s="158" customFormat="1" ht="34" thickBot="1">
      <c r="A53" s="682">
        <v>44383</v>
      </c>
      <c r="B53" s="683" t="s">
        <v>48</v>
      </c>
      <c r="C53" s="683" t="s">
        <v>111</v>
      </c>
      <c r="D53" s="751" t="s">
        <v>240</v>
      </c>
      <c r="E53" s="620" t="s">
        <v>283</v>
      </c>
      <c r="F53" s="754">
        <v>222014</v>
      </c>
      <c r="G53" s="684">
        <v>222029</v>
      </c>
      <c r="H53" s="551">
        <v>15</v>
      </c>
      <c r="I53" s="684">
        <v>222029</v>
      </c>
      <c r="J53" s="551">
        <v>0</v>
      </c>
      <c r="K53" s="684">
        <v>222053</v>
      </c>
      <c r="L53" s="551">
        <v>24</v>
      </c>
      <c r="M53" s="551">
        <v>24</v>
      </c>
      <c r="N53" s="684">
        <v>222056</v>
      </c>
      <c r="O53" s="551">
        <v>3</v>
      </c>
      <c r="P53" s="552">
        <v>42</v>
      </c>
      <c r="Q53" s="551">
        <v>24</v>
      </c>
      <c r="R53" s="553">
        <v>18</v>
      </c>
      <c r="S53" s="579" t="s">
        <v>85</v>
      </c>
      <c r="T53" s="685" t="s">
        <v>51</v>
      </c>
      <c r="U53" s="685" t="s">
        <v>29</v>
      </c>
      <c r="V53" s="685">
        <v>2014</v>
      </c>
      <c r="W53" s="686" t="s">
        <v>30</v>
      </c>
      <c r="X53" s="684">
        <v>7</v>
      </c>
      <c r="Y53" s="557">
        <v>6</v>
      </c>
      <c r="Z53" s="558">
        <v>21.93</v>
      </c>
      <c r="AA53" s="557">
        <v>131.57999999999998</v>
      </c>
      <c r="AB53" s="687" t="s">
        <v>52</v>
      </c>
    </row>
    <row r="54" spans="1:31" s="158" customFormat="1" ht="34" thickBot="1">
      <c r="A54" s="765">
        <v>44384</v>
      </c>
      <c r="B54" s="766" t="s">
        <v>48</v>
      </c>
      <c r="C54" s="766" t="s">
        <v>111</v>
      </c>
      <c r="D54" s="767" t="s">
        <v>347</v>
      </c>
      <c r="E54" s="757" t="s">
        <v>282</v>
      </c>
      <c r="F54" s="700">
        <v>222056</v>
      </c>
      <c r="G54" s="769">
        <v>222059</v>
      </c>
      <c r="H54" s="640">
        <v>3</v>
      </c>
      <c r="I54" s="769">
        <v>222059</v>
      </c>
      <c r="J54" s="640">
        <v>0</v>
      </c>
      <c r="K54" s="769">
        <v>222073</v>
      </c>
      <c r="L54" s="640">
        <v>14</v>
      </c>
      <c r="M54" s="640">
        <v>14</v>
      </c>
      <c r="N54" s="768">
        <v>222078</v>
      </c>
      <c r="O54" s="640">
        <v>5</v>
      </c>
      <c r="P54" s="641">
        <v>22</v>
      </c>
      <c r="Q54" s="640">
        <v>14</v>
      </c>
      <c r="R54" s="642">
        <v>8</v>
      </c>
      <c r="S54" s="643" t="s">
        <v>85</v>
      </c>
      <c r="T54" s="774" t="s">
        <v>51</v>
      </c>
      <c r="U54" s="774" t="s">
        <v>29</v>
      </c>
      <c r="V54" s="774">
        <v>2014</v>
      </c>
      <c r="W54" s="771" t="s">
        <v>30</v>
      </c>
      <c r="X54" s="769">
        <v>7</v>
      </c>
      <c r="Y54" s="544">
        <v>3.1428571428571428</v>
      </c>
      <c r="Z54" s="166">
        <v>21.93</v>
      </c>
      <c r="AA54" s="544">
        <v>68.92285714285714</v>
      </c>
      <c r="AB54" s="772" t="s">
        <v>52</v>
      </c>
      <c r="AC54" s="750">
        <v>200.50285714285712</v>
      </c>
      <c r="AD54" s="238">
        <v>9.1428571428571423</v>
      </c>
      <c r="AE54" s="238">
        <v>64</v>
      </c>
    </row>
    <row r="55" spans="1:31" s="158" customFormat="1" ht="17.7" thickBot="1">
      <c r="A55" s="682">
        <v>44383</v>
      </c>
      <c r="B55" s="683" t="s">
        <v>55</v>
      </c>
      <c r="C55" s="683" t="s">
        <v>111</v>
      </c>
      <c r="D55" s="727" t="s">
        <v>176</v>
      </c>
      <c r="E55" s="620" t="s">
        <v>283</v>
      </c>
      <c r="F55" s="714">
        <v>114649</v>
      </c>
      <c r="G55" s="684">
        <v>114669</v>
      </c>
      <c r="H55" s="551">
        <v>20</v>
      </c>
      <c r="I55" s="684">
        <v>114669</v>
      </c>
      <c r="J55" s="551">
        <v>0</v>
      </c>
      <c r="K55" s="684">
        <v>114681</v>
      </c>
      <c r="L55" s="551">
        <v>12</v>
      </c>
      <c r="M55" s="551">
        <v>12</v>
      </c>
      <c r="N55" s="684">
        <v>114685</v>
      </c>
      <c r="O55" s="551">
        <v>4</v>
      </c>
      <c r="P55" s="552">
        <v>36</v>
      </c>
      <c r="Q55" s="551">
        <v>12</v>
      </c>
      <c r="R55" s="553">
        <v>24</v>
      </c>
      <c r="S55" s="581" t="s">
        <v>57</v>
      </c>
      <c r="T55" s="685" t="s">
        <v>51</v>
      </c>
      <c r="U55" s="685" t="s">
        <v>29</v>
      </c>
      <c r="V55" s="685">
        <v>2014</v>
      </c>
      <c r="W55" s="686" t="s">
        <v>30</v>
      </c>
      <c r="X55" s="684">
        <v>7</v>
      </c>
      <c r="Y55" s="557">
        <v>5.1428571428571432</v>
      </c>
      <c r="Z55" s="558">
        <v>21.83</v>
      </c>
      <c r="AA55" s="557">
        <v>112.26857142857143</v>
      </c>
      <c r="AB55" s="687" t="s">
        <v>58</v>
      </c>
    </row>
    <row r="56" spans="1:31" s="158" customFormat="1" ht="17.7" thickBot="1">
      <c r="A56" s="701">
        <v>44384</v>
      </c>
      <c r="B56" s="689" t="s">
        <v>55</v>
      </c>
      <c r="C56" s="689" t="s">
        <v>111</v>
      </c>
      <c r="D56" s="728" t="s">
        <v>176</v>
      </c>
      <c r="E56" s="622" t="s">
        <v>282</v>
      </c>
      <c r="F56" s="713">
        <v>114685</v>
      </c>
      <c r="G56" s="690">
        <v>114689</v>
      </c>
      <c r="H56" s="567">
        <v>4</v>
      </c>
      <c r="I56" s="690">
        <v>114689</v>
      </c>
      <c r="J56" s="567">
        <v>0</v>
      </c>
      <c r="K56" s="690">
        <v>114711</v>
      </c>
      <c r="L56" s="567">
        <v>22</v>
      </c>
      <c r="M56" s="567">
        <v>22</v>
      </c>
      <c r="N56" s="740">
        <v>114729</v>
      </c>
      <c r="O56" s="567">
        <v>18</v>
      </c>
      <c r="P56" s="568">
        <v>44</v>
      </c>
      <c r="Q56" s="567">
        <v>22</v>
      </c>
      <c r="R56" s="569">
        <v>22</v>
      </c>
      <c r="S56" s="582" t="s">
        <v>57</v>
      </c>
      <c r="T56" s="691" t="s">
        <v>51</v>
      </c>
      <c r="U56" s="691" t="s">
        <v>29</v>
      </c>
      <c r="V56" s="691">
        <v>2014</v>
      </c>
      <c r="W56" s="692" t="s">
        <v>30</v>
      </c>
      <c r="X56" s="690">
        <v>7</v>
      </c>
      <c r="Y56" s="573">
        <v>6.2857142857142856</v>
      </c>
      <c r="Z56" s="574">
        <v>21.83</v>
      </c>
      <c r="AA56" s="573">
        <v>137.21714285714285</v>
      </c>
      <c r="AB56" s="693" t="s">
        <v>58</v>
      </c>
      <c r="AC56" s="750">
        <v>249.48571428571427</v>
      </c>
      <c r="AD56" s="238">
        <v>11.428571428571429</v>
      </c>
      <c r="AE56" s="238">
        <v>80</v>
      </c>
    </row>
    <row r="57" spans="1:31" s="158" customFormat="1" ht="42.15" thickBot="1">
      <c r="A57" s="682">
        <v>44383</v>
      </c>
      <c r="B57" s="683" t="s">
        <v>126</v>
      </c>
      <c r="C57" s="683" t="s">
        <v>109</v>
      </c>
      <c r="D57" s="727" t="s">
        <v>174</v>
      </c>
      <c r="E57" s="622" t="s">
        <v>282</v>
      </c>
      <c r="F57" s="714">
        <v>62884</v>
      </c>
      <c r="G57" s="684">
        <v>62903</v>
      </c>
      <c r="H57" s="551">
        <v>19</v>
      </c>
      <c r="I57" s="684">
        <v>62903</v>
      </c>
      <c r="J57" s="551">
        <v>0</v>
      </c>
      <c r="K57" s="684">
        <v>62921</v>
      </c>
      <c r="L57" s="551">
        <v>18</v>
      </c>
      <c r="M57" s="551">
        <v>18</v>
      </c>
      <c r="N57" s="684">
        <v>62948</v>
      </c>
      <c r="O57" s="551">
        <v>27</v>
      </c>
      <c r="P57" s="552">
        <v>64</v>
      </c>
      <c r="Q57" s="551">
        <v>18</v>
      </c>
      <c r="R57" s="553">
        <v>46</v>
      </c>
      <c r="S57" s="777" t="s">
        <v>37</v>
      </c>
      <c r="T57" s="770" t="s">
        <v>38</v>
      </c>
      <c r="U57" s="770" t="s">
        <v>29</v>
      </c>
      <c r="V57" s="770">
        <v>2017</v>
      </c>
      <c r="W57" s="771" t="s">
        <v>30</v>
      </c>
      <c r="X57" s="769">
        <v>14</v>
      </c>
      <c r="Y57" s="544">
        <v>4.5714285714285712</v>
      </c>
      <c r="Z57" s="166">
        <v>19.89</v>
      </c>
      <c r="AA57" s="544">
        <v>90.925714285714278</v>
      </c>
      <c r="AB57" s="772" t="s">
        <v>339</v>
      </c>
    </row>
    <row r="58" spans="1:31" s="158" customFormat="1" ht="42.15" thickBot="1">
      <c r="A58" s="701">
        <v>44384</v>
      </c>
      <c r="B58" s="702" t="s">
        <v>126</v>
      </c>
      <c r="C58" s="702" t="s">
        <v>109</v>
      </c>
      <c r="D58" s="726" t="s">
        <v>174</v>
      </c>
      <c r="E58" s="637" t="s">
        <v>283</v>
      </c>
      <c r="F58" s="716">
        <v>62948</v>
      </c>
      <c r="G58" s="708">
        <v>62973</v>
      </c>
      <c r="H58" s="704">
        <v>25</v>
      </c>
      <c r="I58" s="708">
        <v>62973</v>
      </c>
      <c r="J58" s="704">
        <v>0</v>
      </c>
      <c r="K58" s="708">
        <v>62991</v>
      </c>
      <c r="L58" s="704">
        <v>18</v>
      </c>
      <c r="M58" s="704">
        <v>18</v>
      </c>
      <c r="N58" s="741">
        <v>63011</v>
      </c>
      <c r="O58" s="704">
        <v>20</v>
      </c>
      <c r="P58" s="705">
        <v>63</v>
      </c>
      <c r="Q58" s="704">
        <v>18</v>
      </c>
      <c r="R58" s="706">
        <v>45</v>
      </c>
      <c r="S58" s="781" t="s">
        <v>37</v>
      </c>
      <c r="T58" s="774" t="s">
        <v>38</v>
      </c>
      <c r="U58" s="770" t="s">
        <v>29</v>
      </c>
      <c r="V58" s="770">
        <v>2017</v>
      </c>
      <c r="W58" s="771" t="s">
        <v>30</v>
      </c>
      <c r="X58" s="769">
        <v>14</v>
      </c>
      <c r="Y58" s="544">
        <v>4.5</v>
      </c>
      <c r="Z58" s="166">
        <v>19.89</v>
      </c>
      <c r="AA58" s="544">
        <v>89.504999999999995</v>
      </c>
      <c r="AB58" s="772" t="s">
        <v>340</v>
      </c>
      <c r="AC58" s="750">
        <v>180.43071428571426</v>
      </c>
      <c r="AD58" s="238">
        <v>9.0714285714285712</v>
      </c>
      <c r="AE58" s="238">
        <v>127</v>
      </c>
    </row>
    <row r="59" spans="1:31" s="158" customFormat="1" ht="25.85" thickBot="1">
      <c r="A59" s="694">
        <v>44383</v>
      </c>
      <c r="B59" s="683" t="s">
        <v>60</v>
      </c>
      <c r="C59" s="683" t="s">
        <v>111</v>
      </c>
      <c r="D59" s="727" t="s">
        <v>242</v>
      </c>
      <c r="E59" s="620" t="s">
        <v>283</v>
      </c>
      <c r="F59" s="714">
        <v>177768</v>
      </c>
      <c r="G59" s="684">
        <v>177776</v>
      </c>
      <c r="H59" s="551">
        <v>8</v>
      </c>
      <c r="I59" s="684">
        <v>177776</v>
      </c>
      <c r="J59" s="551">
        <v>0</v>
      </c>
      <c r="K59" s="684">
        <v>177788</v>
      </c>
      <c r="L59" s="551">
        <v>12</v>
      </c>
      <c r="M59" s="551">
        <v>12</v>
      </c>
      <c r="N59" s="684">
        <v>177799</v>
      </c>
      <c r="O59" s="551">
        <v>11</v>
      </c>
      <c r="P59" s="552">
        <v>31</v>
      </c>
      <c r="Q59" s="551">
        <v>12</v>
      </c>
      <c r="R59" s="553">
        <v>19</v>
      </c>
      <c r="S59" s="279" t="s">
        <v>62</v>
      </c>
      <c r="T59" s="685" t="s">
        <v>51</v>
      </c>
      <c r="U59" s="685" t="s">
        <v>29</v>
      </c>
      <c r="V59" s="685">
        <v>2017</v>
      </c>
      <c r="W59" s="686" t="s">
        <v>30</v>
      </c>
      <c r="X59" s="684">
        <v>7</v>
      </c>
      <c r="Y59" s="557">
        <v>4.4285714285714288</v>
      </c>
      <c r="Z59" s="558">
        <v>19.989999999999998</v>
      </c>
      <c r="AA59" s="557">
        <v>88.527142857142849</v>
      </c>
      <c r="AB59" s="687" t="s">
        <v>63</v>
      </c>
    </row>
    <row r="60" spans="1:31" s="158" customFormat="1" ht="25.85" thickBot="1">
      <c r="A60" s="701">
        <v>44384</v>
      </c>
      <c r="B60" s="689" t="s">
        <v>60</v>
      </c>
      <c r="C60" s="689" t="s">
        <v>111</v>
      </c>
      <c r="D60" s="728" t="s">
        <v>242</v>
      </c>
      <c r="E60" s="622" t="s">
        <v>282</v>
      </c>
      <c r="F60" s="713">
        <v>177799</v>
      </c>
      <c r="G60" s="690">
        <v>177811</v>
      </c>
      <c r="H60" s="567">
        <v>12</v>
      </c>
      <c r="I60" s="690">
        <v>177811</v>
      </c>
      <c r="J60" s="567">
        <v>0</v>
      </c>
      <c r="K60" s="690">
        <v>177823</v>
      </c>
      <c r="L60" s="567">
        <v>12</v>
      </c>
      <c r="M60" s="567">
        <v>12</v>
      </c>
      <c r="N60" s="740">
        <v>177831</v>
      </c>
      <c r="O60" s="567">
        <v>8</v>
      </c>
      <c r="P60" s="568">
        <v>32</v>
      </c>
      <c r="Q60" s="567">
        <v>12</v>
      </c>
      <c r="R60" s="569">
        <v>20</v>
      </c>
      <c r="S60" s="279" t="s">
        <v>62</v>
      </c>
      <c r="T60" s="691" t="s">
        <v>51</v>
      </c>
      <c r="U60" s="691" t="s">
        <v>29</v>
      </c>
      <c r="V60" s="691">
        <v>2017</v>
      </c>
      <c r="W60" s="692" t="s">
        <v>30</v>
      </c>
      <c r="X60" s="690">
        <v>7</v>
      </c>
      <c r="Y60" s="573">
        <v>4.5714285714285712</v>
      </c>
      <c r="Z60" s="574">
        <v>19.989999999999998</v>
      </c>
      <c r="AA60" s="573">
        <v>91.382857142857134</v>
      </c>
      <c r="AB60" s="693" t="s">
        <v>65</v>
      </c>
      <c r="AC60" s="750">
        <v>179.90999999999997</v>
      </c>
      <c r="AD60" s="238">
        <v>9</v>
      </c>
      <c r="AE60" s="238">
        <v>63</v>
      </c>
    </row>
    <row r="61" spans="1:31" s="158" customFormat="1" ht="11.55" thickBot="1">
      <c r="A61" s="682">
        <v>44383</v>
      </c>
      <c r="B61" s="683" t="s">
        <v>35</v>
      </c>
      <c r="C61" s="683" t="s">
        <v>109</v>
      </c>
      <c r="D61" s="751" t="s">
        <v>54</v>
      </c>
      <c r="E61" s="654"/>
      <c r="F61" s="714">
        <v>186975</v>
      </c>
      <c r="G61" s="684">
        <v>186975</v>
      </c>
      <c r="H61" s="551">
        <v>0</v>
      </c>
      <c r="I61" s="684">
        <v>186975</v>
      </c>
      <c r="J61" s="551">
        <v>0</v>
      </c>
      <c r="K61" s="684">
        <v>186975</v>
      </c>
      <c r="L61" s="551">
        <v>0</v>
      </c>
      <c r="M61" s="551">
        <v>0</v>
      </c>
      <c r="N61" s="684">
        <v>187003</v>
      </c>
      <c r="O61" s="541">
        <v>28</v>
      </c>
      <c r="P61" s="552">
        <v>28</v>
      </c>
      <c r="Q61" s="551">
        <v>0</v>
      </c>
      <c r="R61" s="553">
        <v>28</v>
      </c>
      <c r="S61" s="588" t="s">
        <v>223</v>
      </c>
      <c r="T61" s="685" t="s">
        <v>224</v>
      </c>
      <c r="U61" s="685" t="s">
        <v>29</v>
      </c>
      <c r="V61" s="685">
        <v>2010</v>
      </c>
      <c r="W61" s="686" t="s">
        <v>30</v>
      </c>
      <c r="X61" s="684">
        <v>8.8000000000000007</v>
      </c>
      <c r="Y61" s="557">
        <v>3.1818181818181817</v>
      </c>
      <c r="Z61" s="558">
        <v>19.989999999999998</v>
      </c>
      <c r="AA61" s="557">
        <v>63.604545454545445</v>
      </c>
      <c r="AB61" s="687" t="s">
        <v>320</v>
      </c>
    </row>
    <row r="62" spans="1:31" s="158" customFormat="1" ht="11.55" thickBot="1">
      <c r="A62" s="765">
        <v>44383</v>
      </c>
      <c r="B62" s="766" t="s">
        <v>35</v>
      </c>
      <c r="C62" s="766" t="s">
        <v>109</v>
      </c>
      <c r="D62" s="767" t="s">
        <v>325</v>
      </c>
      <c r="E62" s="703" t="s">
        <v>282</v>
      </c>
      <c r="F62" s="700">
        <v>187003</v>
      </c>
      <c r="G62" s="700">
        <v>187020</v>
      </c>
      <c r="H62" s="541">
        <v>17</v>
      </c>
      <c r="I62" s="700">
        <v>187020</v>
      </c>
      <c r="J62" s="541">
        <v>0</v>
      </c>
      <c r="K62" s="769">
        <v>187048</v>
      </c>
      <c r="L62" s="541">
        <v>28</v>
      </c>
      <c r="M62" s="541">
        <v>28</v>
      </c>
      <c r="N62" s="769">
        <v>187052</v>
      </c>
      <c r="O62" s="541">
        <v>4</v>
      </c>
      <c r="P62" s="542">
        <v>49</v>
      </c>
      <c r="Q62" s="541">
        <v>28</v>
      </c>
      <c r="R62" s="543">
        <v>21</v>
      </c>
      <c r="S62" s="493" t="s">
        <v>223</v>
      </c>
      <c r="T62" s="770" t="s">
        <v>224</v>
      </c>
      <c r="U62" s="770" t="s">
        <v>29</v>
      </c>
      <c r="V62" s="770">
        <v>2010</v>
      </c>
      <c r="W62" s="771" t="s">
        <v>30</v>
      </c>
      <c r="X62" s="769">
        <v>8.8000000000000007</v>
      </c>
      <c r="Y62" s="544">
        <v>5.5681818181818175</v>
      </c>
      <c r="Z62" s="166">
        <v>19.989999999999998</v>
      </c>
      <c r="AA62" s="544">
        <v>111.30795454545452</v>
      </c>
      <c r="AB62" s="772" t="s">
        <v>320</v>
      </c>
    </row>
    <row r="63" spans="1:31" s="158" customFormat="1" ht="10.9">
      <c r="A63" s="765">
        <v>44383</v>
      </c>
      <c r="B63" s="766" t="s">
        <v>35</v>
      </c>
      <c r="C63" s="766" t="s">
        <v>109</v>
      </c>
      <c r="D63" s="767" t="s">
        <v>244</v>
      </c>
      <c r="E63" s="637" t="s">
        <v>283</v>
      </c>
      <c r="F63" s="700">
        <v>187052</v>
      </c>
      <c r="G63" s="700">
        <v>187052</v>
      </c>
      <c r="H63" s="541">
        <v>0</v>
      </c>
      <c r="I63" s="700">
        <v>187052</v>
      </c>
      <c r="J63" s="541">
        <v>0</v>
      </c>
      <c r="K63" s="769">
        <v>187104</v>
      </c>
      <c r="L63" s="541">
        <v>52</v>
      </c>
      <c r="M63" s="541">
        <v>52</v>
      </c>
      <c r="N63" s="769">
        <v>187123</v>
      </c>
      <c r="O63" s="541">
        <v>19</v>
      </c>
      <c r="P63" s="542">
        <v>71</v>
      </c>
      <c r="Q63" s="541">
        <v>52</v>
      </c>
      <c r="R63" s="543">
        <v>19</v>
      </c>
      <c r="S63" s="493" t="s">
        <v>223</v>
      </c>
      <c r="T63" s="770" t="s">
        <v>224</v>
      </c>
      <c r="U63" s="770" t="s">
        <v>29</v>
      </c>
      <c r="V63" s="770">
        <v>2010</v>
      </c>
      <c r="W63" s="771" t="s">
        <v>30</v>
      </c>
      <c r="X63" s="769">
        <v>8.8000000000000007</v>
      </c>
      <c r="Y63" s="544">
        <v>8.0681818181818183</v>
      </c>
      <c r="Z63" s="166">
        <v>19.989999999999998</v>
      </c>
      <c r="AA63" s="544">
        <v>161.28295454545454</v>
      </c>
      <c r="AB63" s="772" t="s">
        <v>320</v>
      </c>
    </row>
    <row r="64" spans="1:31" s="158" customFormat="1" ht="11.55" thickBot="1">
      <c r="A64" s="765">
        <v>44384</v>
      </c>
      <c r="B64" s="766" t="s">
        <v>35</v>
      </c>
      <c r="C64" s="766" t="s">
        <v>109</v>
      </c>
      <c r="D64" s="767" t="s">
        <v>318</v>
      </c>
      <c r="E64" s="703" t="s">
        <v>282</v>
      </c>
      <c r="F64" s="700">
        <v>187123</v>
      </c>
      <c r="G64" s="700">
        <v>187127</v>
      </c>
      <c r="H64" s="541">
        <v>4</v>
      </c>
      <c r="I64" s="700">
        <v>187127</v>
      </c>
      <c r="J64" s="541">
        <v>0</v>
      </c>
      <c r="K64" s="769">
        <v>187142</v>
      </c>
      <c r="L64" s="541">
        <v>15</v>
      </c>
      <c r="M64" s="541">
        <v>15</v>
      </c>
      <c r="N64" s="769">
        <v>187148</v>
      </c>
      <c r="O64" s="541">
        <v>6</v>
      </c>
      <c r="P64" s="542">
        <v>25</v>
      </c>
      <c r="Q64" s="541">
        <v>15</v>
      </c>
      <c r="R64" s="543">
        <v>10</v>
      </c>
      <c r="S64" s="493" t="s">
        <v>223</v>
      </c>
      <c r="T64" s="770" t="s">
        <v>224</v>
      </c>
      <c r="U64" s="770" t="s">
        <v>29</v>
      </c>
      <c r="V64" s="770">
        <v>2010</v>
      </c>
      <c r="W64" s="771" t="s">
        <v>30</v>
      </c>
      <c r="X64" s="769">
        <v>8.8000000000000007</v>
      </c>
      <c r="Y64" s="544">
        <v>2.8409090909090908</v>
      </c>
      <c r="Z64" s="166">
        <v>19.989999999999998</v>
      </c>
      <c r="AA64" s="544">
        <v>56.78977272727272</v>
      </c>
      <c r="AB64" s="772" t="s">
        <v>320</v>
      </c>
    </row>
    <row r="65" spans="1:31" s="158" customFormat="1" ht="11.55" thickBot="1">
      <c r="A65" s="688">
        <v>44384</v>
      </c>
      <c r="B65" s="702" t="s">
        <v>35</v>
      </c>
      <c r="C65" s="689" t="s">
        <v>109</v>
      </c>
      <c r="D65" s="726" t="s">
        <v>325</v>
      </c>
      <c r="E65" s="637" t="s">
        <v>283</v>
      </c>
      <c r="F65" s="690">
        <v>187148</v>
      </c>
      <c r="G65" s="690">
        <v>187152</v>
      </c>
      <c r="H65" s="567">
        <v>4</v>
      </c>
      <c r="I65" s="690">
        <v>187152</v>
      </c>
      <c r="J65" s="567">
        <v>0</v>
      </c>
      <c r="K65" s="690">
        <v>187171</v>
      </c>
      <c r="L65" s="567">
        <v>19</v>
      </c>
      <c r="M65" s="567">
        <v>19</v>
      </c>
      <c r="N65" s="740">
        <v>187189</v>
      </c>
      <c r="O65" s="567">
        <v>18</v>
      </c>
      <c r="P65" s="568">
        <v>41</v>
      </c>
      <c r="Q65" s="567">
        <v>19</v>
      </c>
      <c r="R65" s="569">
        <v>22</v>
      </c>
      <c r="S65" s="589" t="s">
        <v>223</v>
      </c>
      <c r="T65" s="691" t="s">
        <v>224</v>
      </c>
      <c r="U65" s="691" t="s">
        <v>29</v>
      </c>
      <c r="V65" s="691">
        <v>2010</v>
      </c>
      <c r="W65" s="692" t="s">
        <v>30</v>
      </c>
      <c r="X65" s="690">
        <v>8.8000000000000007</v>
      </c>
      <c r="Y65" s="573">
        <v>4.6590909090909083</v>
      </c>
      <c r="Z65" s="574">
        <v>19.989999999999998</v>
      </c>
      <c r="AA65" s="573">
        <v>93.135227272727249</v>
      </c>
      <c r="AB65" s="693" t="s">
        <v>320</v>
      </c>
      <c r="AC65" s="750">
        <v>486.12045454545449</v>
      </c>
      <c r="AD65" s="238">
        <v>24.31818181818182</v>
      </c>
      <c r="AE65" s="238">
        <v>214</v>
      </c>
    </row>
    <row r="66" spans="1:31" s="158" customFormat="1" ht="17.7" thickBot="1">
      <c r="A66" s="694">
        <v>44383</v>
      </c>
      <c r="B66" s="695" t="s">
        <v>68</v>
      </c>
      <c r="C66" s="695" t="s">
        <v>111</v>
      </c>
      <c r="D66" s="725" t="s">
        <v>241</v>
      </c>
      <c r="E66" s="637" t="s">
        <v>283</v>
      </c>
      <c r="F66" s="696">
        <v>235099</v>
      </c>
      <c r="G66" s="697">
        <v>235113</v>
      </c>
      <c r="H66" s="640">
        <v>14</v>
      </c>
      <c r="I66" s="697">
        <v>235113</v>
      </c>
      <c r="J66" s="640">
        <v>0</v>
      </c>
      <c r="K66" s="697">
        <v>235126</v>
      </c>
      <c r="L66" s="640">
        <v>13</v>
      </c>
      <c r="M66" s="640">
        <v>13</v>
      </c>
      <c r="N66" s="697">
        <v>235134</v>
      </c>
      <c r="O66" s="640">
        <v>8</v>
      </c>
      <c r="P66" s="641">
        <v>35</v>
      </c>
      <c r="Q66" s="640">
        <v>13</v>
      </c>
      <c r="R66" s="642">
        <v>22</v>
      </c>
      <c r="S66" s="756" t="s">
        <v>70</v>
      </c>
      <c r="T66" s="774" t="s">
        <v>51</v>
      </c>
      <c r="U66" s="774" t="s">
        <v>29</v>
      </c>
      <c r="V66" s="774">
        <v>2016</v>
      </c>
      <c r="W66" s="698" t="s">
        <v>30</v>
      </c>
      <c r="X66" s="697">
        <v>7</v>
      </c>
      <c r="Y66" s="646">
        <v>5</v>
      </c>
      <c r="Z66" s="647">
        <v>19.989999999999998</v>
      </c>
      <c r="AA66" s="646">
        <v>99.949999999999989</v>
      </c>
      <c r="AB66" s="699" t="s">
        <v>67</v>
      </c>
    </row>
    <row r="67" spans="1:31" s="158" customFormat="1" ht="17.7" thickBot="1">
      <c r="A67" s="701">
        <v>44384</v>
      </c>
      <c r="B67" s="689" t="s">
        <v>68</v>
      </c>
      <c r="C67" s="689" t="s">
        <v>111</v>
      </c>
      <c r="D67" s="728" t="s">
        <v>241</v>
      </c>
      <c r="E67" s="622" t="s">
        <v>282</v>
      </c>
      <c r="F67" s="713">
        <v>235134</v>
      </c>
      <c r="G67" s="690">
        <v>235143</v>
      </c>
      <c r="H67" s="567">
        <v>9</v>
      </c>
      <c r="I67" s="690">
        <v>235143</v>
      </c>
      <c r="J67" s="567">
        <v>0</v>
      </c>
      <c r="K67" s="690">
        <v>235154</v>
      </c>
      <c r="L67" s="567">
        <v>11</v>
      </c>
      <c r="M67" s="567">
        <v>11</v>
      </c>
      <c r="N67" s="740">
        <v>235169</v>
      </c>
      <c r="O67" s="567">
        <v>15</v>
      </c>
      <c r="P67" s="568">
        <v>35</v>
      </c>
      <c r="Q67" s="567">
        <v>11</v>
      </c>
      <c r="R67" s="569">
        <v>24</v>
      </c>
      <c r="S67" s="591" t="s">
        <v>70</v>
      </c>
      <c r="T67" s="691" t="s">
        <v>51</v>
      </c>
      <c r="U67" s="691" t="s">
        <v>29</v>
      </c>
      <c r="V67" s="691">
        <v>2016</v>
      </c>
      <c r="W67" s="692" t="s">
        <v>30</v>
      </c>
      <c r="X67" s="690">
        <v>7</v>
      </c>
      <c r="Y67" s="573">
        <v>5</v>
      </c>
      <c r="Z67" s="574">
        <v>19.989999999999998</v>
      </c>
      <c r="AA67" s="573">
        <v>99.949999999999989</v>
      </c>
      <c r="AB67" s="693" t="s">
        <v>67</v>
      </c>
      <c r="AC67" s="750">
        <v>199.89999999999998</v>
      </c>
      <c r="AD67" s="238">
        <v>10</v>
      </c>
      <c r="AE67" s="238">
        <v>70</v>
      </c>
    </row>
    <row r="68" spans="1:31" s="158" customFormat="1" ht="17.7" thickBot="1">
      <c r="A68" s="682">
        <v>44383</v>
      </c>
      <c r="B68" s="683" t="s">
        <v>25</v>
      </c>
      <c r="C68" s="683" t="s">
        <v>109</v>
      </c>
      <c r="D68" s="727" t="s">
        <v>360</v>
      </c>
      <c r="E68" s="660" t="s">
        <v>283</v>
      </c>
      <c r="F68" s="754">
        <v>108234</v>
      </c>
      <c r="G68" s="684">
        <v>108254</v>
      </c>
      <c r="H68" s="551">
        <v>20</v>
      </c>
      <c r="I68" s="684">
        <v>108254</v>
      </c>
      <c r="J68" s="551">
        <v>0</v>
      </c>
      <c r="K68" s="684">
        <v>108290</v>
      </c>
      <c r="L68" s="551">
        <v>36</v>
      </c>
      <c r="M68" s="551">
        <v>36</v>
      </c>
      <c r="N68" s="684">
        <v>108301</v>
      </c>
      <c r="O68" s="551">
        <v>11</v>
      </c>
      <c r="P68" s="552">
        <v>67</v>
      </c>
      <c r="Q68" s="551">
        <v>36</v>
      </c>
      <c r="R68" s="553">
        <v>31</v>
      </c>
      <c r="S68" s="584" t="s">
        <v>84</v>
      </c>
      <c r="T68" s="685" t="s">
        <v>28</v>
      </c>
      <c r="U68" s="685" t="s">
        <v>29</v>
      </c>
      <c r="V68" s="685">
        <v>2015</v>
      </c>
      <c r="W68" s="686" t="s">
        <v>30</v>
      </c>
      <c r="X68" s="684">
        <v>14</v>
      </c>
      <c r="Y68" s="557">
        <v>4.7857142857142856</v>
      </c>
      <c r="Z68" s="558">
        <v>21.89</v>
      </c>
      <c r="AA68" s="557">
        <v>104.75928571428571</v>
      </c>
      <c r="AB68" s="687" t="s">
        <v>67</v>
      </c>
    </row>
    <row r="69" spans="1:31" s="158" customFormat="1" ht="17.7" thickBot="1">
      <c r="A69" s="688">
        <v>44384</v>
      </c>
      <c r="B69" s="689" t="s">
        <v>25</v>
      </c>
      <c r="C69" s="689" t="s">
        <v>109</v>
      </c>
      <c r="D69" s="728" t="s">
        <v>355</v>
      </c>
      <c r="E69" s="622" t="s">
        <v>282</v>
      </c>
      <c r="F69" s="784">
        <v>108301</v>
      </c>
      <c r="G69" s="690">
        <v>108320</v>
      </c>
      <c r="H69" s="567">
        <v>19</v>
      </c>
      <c r="I69" s="690">
        <v>108320</v>
      </c>
      <c r="J69" s="567">
        <v>0</v>
      </c>
      <c r="K69" s="690">
        <v>108356</v>
      </c>
      <c r="L69" s="567">
        <v>36</v>
      </c>
      <c r="M69" s="567">
        <v>36</v>
      </c>
      <c r="N69" s="740">
        <v>108376</v>
      </c>
      <c r="O69" s="567">
        <v>20</v>
      </c>
      <c r="P69" s="568">
        <v>75</v>
      </c>
      <c r="Q69" s="567">
        <v>36</v>
      </c>
      <c r="R69" s="569">
        <v>39</v>
      </c>
      <c r="S69" s="585" t="s">
        <v>84</v>
      </c>
      <c r="T69" s="691" t="s">
        <v>28</v>
      </c>
      <c r="U69" s="691" t="s">
        <v>29</v>
      </c>
      <c r="V69" s="691">
        <v>2015</v>
      </c>
      <c r="W69" s="692" t="s">
        <v>30</v>
      </c>
      <c r="X69" s="690">
        <v>14</v>
      </c>
      <c r="Y69" s="573">
        <v>5.3571428571428568</v>
      </c>
      <c r="Z69" s="574">
        <v>21.89</v>
      </c>
      <c r="AA69" s="573">
        <v>117.26785714285714</v>
      </c>
      <c r="AB69" s="693" t="s">
        <v>67</v>
      </c>
      <c r="AC69" s="750">
        <v>222.02714285714285</v>
      </c>
      <c r="AD69" s="238">
        <v>10.142857142857142</v>
      </c>
      <c r="AE69" s="238">
        <v>142</v>
      </c>
    </row>
    <row r="70" spans="1:31" s="158" customFormat="1" ht="17.7" thickBot="1">
      <c r="A70" s="765">
        <v>44383</v>
      </c>
      <c r="B70" s="766" t="s">
        <v>72</v>
      </c>
      <c r="C70" s="766" t="s">
        <v>109</v>
      </c>
      <c r="D70" s="729" t="s">
        <v>345</v>
      </c>
      <c r="E70" s="620" t="s">
        <v>283</v>
      </c>
      <c r="F70" s="717">
        <v>98895</v>
      </c>
      <c r="G70" s="700">
        <v>98924</v>
      </c>
      <c r="H70" s="541">
        <v>29</v>
      </c>
      <c r="I70" s="700">
        <v>98924</v>
      </c>
      <c r="J70" s="541">
        <v>0</v>
      </c>
      <c r="K70" s="769">
        <v>98941</v>
      </c>
      <c r="L70" s="541">
        <v>17</v>
      </c>
      <c r="M70" s="541">
        <v>17</v>
      </c>
      <c r="N70" s="769">
        <v>98958</v>
      </c>
      <c r="O70" s="541">
        <v>17</v>
      </c>
      <c r="P70" s="542">
        <v>63</v>
      </c>
      <c r="Q70" s="541">
        <v>17</v>
      </c>
      <c r="R70" s="543">
        <v>46</v>
      </c>
      <c r="S70" s="486" t="s">
        <v>75</v>
      </c>
      <c r="T70" s="770" t="s">
        <v>76</v>
      </c>
      <c r="U70" s="770" t="s">
        <v>29</v>
      </c>
      <c r="V70" s="770">
        <v>2009</v>
      </c>
      <c r="W70" s="771" t="s">
        <v>30</v>
      </c>
      <c r="X70" s="769">
        <v>10</v>
      </c>
      <c r="Y70" s="544">
        <v>6.3</v>
      </c>
      <c r="Z70" s="166">
        <v>19.63</v>
      </c>
      <c r="AA70" s="544">
        <v>123.669</v>
      </c>
      <c r="AB70" s="772" t="s">
        <v>77</v>
      </c>
    </row>
    <row r="71" spans="1:31" s="158" customFormat="1" ht="17.7" thickBot="1">
      <c r="A71" s="765">
        <v>44383</v>
      </c>
      <c r="B71" s="766" t="s">
        <v>72</v>
      </c>
      <c r="C71" s="766" t="s">
        <v>109</v>
      </c>
      <c r="D71" s="767" t="s">
        <v>318</v>
      </c>
      <c r="E71" s="620" t="s">
        <v>283</v>
      </c>
      <c r="F71" s="700">
        <v>98958</v>
      </c>
      <c r="G71" s="700">
        <v>98958</v>
      </c>
      <c r="H71" s="541">
        <v>0</v>
      </c>
      <c r="I71" s="700">
        <v>98958</v>
      </c>
      <c r="J71" s="541">
        <v>0</v>
      </c>
      <c r="K71" s="769">
        <v>98965</v>
      </c>
      <c r="L71" s="541">
        <v>7</v>
      </c>
      <c r="M71" s="541">
        <v>7</v>
      </c>
      <c r="N71" s="769">
        <v>98972</v>
      </c>
      <c r="O71" s="541">
        <v>7</v>
      </c>
      <c r="P71" s="542">
        <v>14</v>
      </c>
      <c r="Q71" s="541">
        <v>7</v>
      </c>
      <c r="R71" s="543">
        <v>7</v>
      </c>
      <c r="S71" s="486" t="s">
        <v>75</v>
      </c>
      <c r="T71" s="770" t="s">
        <v>76</v>
      </c>
      <c r="U71" s="770" t="s">
        <v>29</v>
      </c>
      <c r="V71" s="770">
        <v>2009</v>
      </c>
      <c r="W71" s="771" t="s">
        <v>30</v>
      </c>
      <c r="X71" s="769">
        <v>10</v>
      </c>
      <c r="Y71" s="544">
        <v>1.4</v>
      </c>
      <c r="Z71" s="166">
        <v>19.63</v>
      </c>
      <c r="AA71" s="544">
        <v>27.481999999999996</v>
      </c>
      <c r="AB71" s="772" t="s">
        <v>77</v>
      </c>
    </row>
    <row r="72" spans="1:31" s="158" customFormat="1" ht="17">
      <c r="A72" s="765">
        <v>44383</v>
      </c>
      <c r="B72" s="766" t="s">
        <v>72</v>
      </c>
      <c r="C72" s="766" t="s">
        <v>109</v>
      </c>
      <c r="D72" s="729" t="s">
        <v>154</v>
      </c>
      <c r="E72" s="620" t="s">
        <v>283</v>
      </c>
      <c r="F72" s="700">
        <v>98972</v>
      </c>
      <c r="G72" s="700">
        <v>98972</v>
      </c>
      <c r="H72" s="541">
        <v>0</v>
      </c>
      <c r="I72" s="700">
        <v>98972</v>
      </c>
      <c r="J72" s="541">
        <v>0</v>
      </c>
      <c r="K72" s="769">
        <v>98989</v>
      </c>
      <c r="L72" s="541">
        <v>17</v>
      </c>
      <c r="M72" s="541">
        <v>17</v>
      </c>
      <c r="N72" s="769">
        <v>99022</v>
      </c>
      <c r="O72" s="541">
        <v>33</v>
      </c>
      <c r="P72" s="542">
        <v>50</v>
      </c>
      <c r="Q72" s="541">
        <v>17</v>
      </c>
      <c r="R72" s="543">
        <v>33</v>
      </c>
      <c r="S72" s="486" t="s">
        <v>75</v>
      </c>
      <c r="T72" s="770" t="s">
        <v>76</v>
      </c>
      <c r="U72" s="770" t="s">
        <v>29</v>
      </c>
      <c r="V72" s="770">
        <v>2009</v>
      </c>
      <c r="W72" s="771" t="s">
        <v>30</v>
      </c>
      <c r="X72" s="769">
        <v>10</v>
      </c>
      <c r="Y72" s="544">
        <v>5</v>
      </c>
      <c r="Z72" s="166">
        <v>19.63</v>
      </c>
      <c r="AA72" s="544">
        <v>98.149999999999991</v>
      </c>
      <c r="AB72" s="772" t="s">
        <v>77</v>
      </c>
    </row>
    <row r="73" spans="1:31" s="158" customFormat="1" ht="17.7" thickBot="1">
      <c r="A73" s="765">
        <v>44384</v>
      </c>
      <c r="B73" s="766" t="s">
        <v>72</v>
      </c>
      <c r="C73" s="766" t="s">
        <v>109</v>
      </c>
      <c r="D73" s="729" t="s">
        <v>154</v>
      </c>
      <c r="E73" s="622" t="s">
        <v>282</v>
      </c>
      <c r="F73" s="700">
        <v>99022</v>
      </c>
      <c r="G73" s="700">
        <v>99056</v>
      </c>
      <c r="H73" s="541">
        <v>34</v>
      </c>
      <c r="I73" s="700">
        <v>99056</v>
      </c>
      <c r="J73" s="541">
        <v>0</v>
      </c>
      <c r="K73" s="769">
        <v>99073</v>
      </c>
      <c r="L73" s="541">
        <v>17</v>
      </c>
      <c r="M73" s="541">
        <v>17</v>
      </c>
      <c r="N73" s="769">
        <v>99073</v>
      </c>
      <c r="O73" s="541">
        <v>0</v>
      </c>
      <c r="P73" s="542">
        <v>51</v>
      </c>
      <c r="Q73" s="541">
        <v>17</v>
      </c>
      <c r="R73" s="543">
        <v>34</v>
      </c>
      <c r="S73" s="486" t="s">
        <v>75</v>
      </c>
      <c r="T73" s="770" t="s">
        <v>76</v>
      </c>
      <c r="U73" s="770" t="s">
        <v>29</v>
      </c>
      <c r="V73" s="770">
        <v>2009</v>
      </c>
      <c r="W73" s="771" t="s">
        <v>30</v>
      </c>
      <c r="X73" s="769">
        <v>10</v>
      </c>
      <c r="Y73" s="544">
        <v>5.0999999999999996</v>
      </c>
      <c r="Z73" s="166">
        <v>19.63</v>
      </c>
      <c r="AA73" s="544">
        <v>100.11299999999999</v>
      </c>
      <c r="AB73" s="772" t="s">
        <v>77</v>
      </c>
    </row>
    <row r="74" spans="1:31" s="158" customFormat="1" ht="17.7" thickBot="1">
      <c r="A74" s="730">
        <v>44384</v>
      </c>
      <c r="B74" s="731" t="s">
        <v>72</v>
      </c>
      <c r="C74" s="731" t="s">
        <v>109</v>
      </c>
      <c r="D74" s="732" t="s">
        <v>153</v>
      </c>
      <c r="E74" s="672" t="s">
        <v>282</v>
      </c>
      <c r="F74" s="734">
        <v>99073</v>
      </c>
      <c r="G74" s="734">
        <v>99083</v>
      </c>
      <c r="H74" s="665">
        <v>10</v>
      </c>
      <c r="I74" s="734">
        <v>99083</v>
      </c>
      <c r="J74" s="665">
        <v>0</v>
      </c>
      <c r="K74" s="735">
        <v>99092</v>
      </c>
      <c r="L74" s="665">
        <v>17</v>
      </c>
      <c r="M74" s="665">
        <v>17</v>
      </c>
      <c r="N74" s="743">
        <v>99120</v>
      </c>
      <c r="O74" s="665">
        <v>28</v>
      </c>
      <c r="P74" s="666">
        <v>47</v>
      </c>
      <c r="Q74" s="665">
        <v>17</v>
      </c>
      <c r="R74" s="667">
        <v>30</v>
      </c>
      <c r="S74" s="762" t="s">
        <v>75</v>
      </c>
      <c r="T74" s="737" t="s">
        <v>76</v>
      </c>
      <c r="U74" s="737" t="s">
        <v>29</v>
      </c>
      <c r="V74" s="737">
        <v>2009</v>
      </c>
      <c r="W74" s="738" t="s">
        <v>30</v>
      </c>
      <c r="X74" s="735">
        <v>10</v>
      </c>
      <c r="Y74" s="668">
        <v>4.7</v>
      </c>
      <c r="Z74" s="547">
        <v>19.63</v>
      </c>
      <c r="AA74" s="668">
        <v>92.260999999999996</v>
      </c>
      <c r="AB74" s="739" t="s">
        <v>77</v>
      </c>
      <c r="AC74" s="750">
        <v>441.67499999999995</v>
      </c>
      <c r="AD74" s="238">
        <v>22.499999999999996</v>
      </c>
      <c r="AE74" s="238">
        <v>225</v>
      </c>
    </row>
    <row r="75" spans="1:31" s="158" customFormat="1" ht="11.55" thickBot="1">
      <c r="A75" s="682">
        <v>44383</v>
      </c>
      <c r="B75" s="683" t="s">
        <v>350</v>
      </c>
      <c r="C75" s="683" t="s">
        <v>337</v>
      </c>
      <c r="D75" s="727" t="s">
        <v>331</v>
      </c>
      <c r="E75" s="654" t="s">
        <v>282</v>
      </c>
      <c r="F75" s="714">
        <v>183004</v>
      </c>
      <c r="G75" s="748">
        <v>183010</v>
      </c>
      <c r="H75" s="551">
        <v>6</v>
      </c>
      <c r="I75" s="748">
        <v>183010</v>
      </c>
      <c r="J75" s="551">
        <v>0</v>
      </c>
      <c r="K75" s="684">
        <v>183103</v>
      </c>
      <c r="L75" s="551">
        <v>17</v>
      </c>
      <c r="M75" s="551">
        <v>17</v>
      </c>
      <c r="N75" s="684">
        <v>183111</v>
      </c>
      <c r="O75" s="551">
        <v>8</v>
      </c>
      <c r="P75" s="552">
        <v>107</v>
      </c>
      <c r="Q75" s="551">
        <v>17</v>
      </c>
      <c r="R75" s="553">
        <v>90</v>
      </c>
      <c r="S75" s="763" t="s">
        <v>332</v>
      </c>
      <c r="T75" s="685" t="s">
        <v>51</v>
      </c>
      <c r="U75" s="685" t="s">
        <v>29</v>
      </c>
      <c r="V75" s="685">
        <v>2019</v>
      </c>
      <c r="W75" s="686" t="s">
        <v>30</v>
      </c>
      <c r="X75" s="684">
        <v>7</v>
      </c>
      <c r="Y75" s="557">
        <v>15.285714285714286</v>
      </c>
      <c r="Z75" s="558">
        <v>20.79</v>
      </c>
      <c r="AA75" s="557">
        <v>317.79000000000002</v>
      </c>
      <c r="AB75" s="687"/>
    </row>
    <row r="76" spans="1:31" s="158" customFormat="1" ht="11.55" thickBot="1">
      <c r="A76" s="765">
        <v>44383</v>
      </c>
      <c r="B76" s="766" t="s">
        <v>350</v>
      </c>
      <c r="C76" s="766" t="s">
        <v>337</v>
      </c>
      <c r="D76" s="729" t="s">
        <v>333</v>
      </c>
      <c r="E76" s="622" t="s">
        <v>282</v>
      </c>
      <c r="F76" s="700">
        <v>183111</v>
      </c>
      <c r="G76" s="700">
        <v>183115</v>
      </c>
      <c r="H76" s="541">
        <v>4</v>
      </c>
      <c r="I76" s="700">
        <v>183115</v>
      </c>
      <c r="J76" s="541">
        <v>0</v>
      </c>
      <c r="K76" s="769">
        <v>183200</v>
      </c>
      <c r="L76" s="541">
        <v>17</v>
      </c>
      <c r="M76" s="541">
        <v>17</v>
      </c>
      <c r="N76" s="769">
        <v>183207</v>
      </c>
      <c r="O76" s="541">
        <v>7</v>
      </c>
      <c r="P76" s="542">
        <v>96</v>
      </c>
      <c r="Q76" s="541">
        <v>17</v>
      </c>
      <c r="R76" s="543">
        <v>79</v>
      </c>
      <c r="S76" s="758" t="s">
        <v>332</v>
      </c>
      <c r="T76" s="770" t="s">
        <v>51</v>
      </c>
      <c r="U76" s="770" t="s">
        <v>29</v>
      </c>
      <c r="V76" s="770">
        <v>2019</v>
      </c>
      <c r="W76" s="771" t="s">
        <v>30</v>
      </c>
      <c r="X76" s="769">
        <v>7</v>
      </c>
      <c r="Y76" s="544">
        <v>13.714285714285714</v>
      </c>
      <c r="Z76" s="166">
        <v>20.79</v>
      </c>
      <c r="AA76" s="544">
        <v>285.11999999999995</v>
      </c>
      <c r="AB76" s="772"/>
    </row>
    <row r="77" spans="1:31" s="158" customFormat="1" ht="11.55" thickBot="1">
      <c r="A77" s="688">
        <v>44384</v>
      </c>
      <c r="B77" s="689" t="s">
        <v>350</v>
      </c>
      <c r="C77" s="689" t="s">
        <v>337</v>
      </c>
      <c r="D77" s="728" t="s">
        <v>334</v>
      </c>
      <c r="E77" s="622" t="s">
        <v>282</v>
      </c>
      <c r="F77" s="713">
        <v>183207</v>
      </c>
      <c r="G77" s="713">
        <v>183213</v>
      </c>
      <c r="H77" s="567">
        <v>6</v>
      </c>
      <c r="I77" s="713">
        <v>183213</v>
      </c>
      <c r="J77" s="567">
        <v>0</v>
      </c>
      <c r="K77" s="690">
        <v>183301</v>
      </c>
      <c r="L77" s="567">
        <v>17</v>
      </c>
      <c r="M77" s="567">
        <v>17</v>
      </c>
      <c r="N77" s="740">
        <v>183307</v>
      </c>
      <c r="O77" s="567">
        <v>6</v>
      </c>
      <c r="P77" s="568">
        <v>100</v>
      </c>
      <c r="Q77" s="567">
        <v>17</v>
      </c>
      <c r="R77" s="569">
        <v>83</v>
      </c>
      <c r="S77" s="764" t="s">
        <v>332</v>
      </c>
      <c r="T77" s="691" t="s">
        <v>51</v>
      </c>
      <c r="U77" s="691" t="s">
        <v>29</v>
      </c>
      <c r="V77" s="691">
        <v>2019</v>
      </c>
      <c r="W77" s="692" t="s">
        <v>30</v>
      </c>
      <c r="X77" s="690">
        <v>7</v>
      </c>
      <c r="Y77" s="573">
        <v>14.285714285714286</v>
      </c>
      <c r="Z77" s="574">
        <v>20.79</v>
      </c>
      <c r="AA77" s="573">
        <v>297</v>
      </c>
      <c r="AB77" s="693"/>
      <c r="AC77" s="750">
        <f>899.91+728</f>
        <v>1627.9099999999999</v>
      </c>
      <c r="AD77" s="238">
        <v>43.285714285714285</v>
      </c>
      <c r="AE77" s="238">
        <v>303</v>
      </c>
    </row>
    <row r="78" spans="1:31" s="158" customFormat="1" ht="11.55" thickBot="1">
      <c r="A78" s="682">
        <v>44383</v>
      </c>
      <c r="B78" s="683" t="s">
        <v>335</v>
      </c>
      <c r="C78" s="683" t="s">
        <v>337</v>
      </c>
      <c r="D78" s="727" t="s">
        <v>331</v>
      </c>
      <c r="E78" s="654" t="s">
        <v>282</v>
      </c>
      <c r="F78" s="714">
        <v>330730</v>
      </c>
      <c r="G78" s="748">
        <v>330736</v>
      </c>
      <c r="H78" s="551">
        <v>6</v>
      </c>
      <c r="I78" s="748">
        <v>330736</v>
      </c>
      <c r="J78" s="551">
        <v>0</v>
      </c>
      <c r="K78" s="684">
        <v>330823</v>
      </c>
      <c r="L78" s="551">
        <v>17</v>
      </c>
      <c r="M78" s="551">
        <v>17</v>
      </c>
      <c r="N78" s="684">
        <v>330832</v>
      </c>
      <c r="O78" s="551">
        <v>9</v>
      </c>
      <c r="P78" s="552">
        <v>102</v>
      </c>
      <c r="Q78" s="551">
        <v>17</v>
      </c>
      <c r="R78" s="553">
        <v>85</v>
      </c>
      <c r="S78" s="760" t="s">
        <v>336</v>
      </c>
      <c r="T78" s="685" t="s">
        <v>51</v>
      </c>
      <c r="U78" s="685" t="s">
        <v>29</v>
      </c>
      <c r="V78" s="685">
        <v>2017</v>
      </c>
      <c r="W78" s="686" t="s">
        <v>30</v>
      </c>
      <c r="X78" s="684">
        <v>7</v>
      </c>
      <c r="Y78" s="557">
        <v>14.571428571428571</v>
      </c>
      <c r="Z78" s="558">
        <v>20.190000000000001</v>
      </c>
      <c r="AA78" s="557">
        <v>294.19714285714286</v>
      </c>
      <c r="AB78" s="687"/>
    </row>
    <row r="79" spans="1:31" s="158" customFormat="1" ht="11.55" thickBot="1">
      <c r="A79" s="765">
        <v>44383</v>
      </c>
      <c r="B79" s="766" t="s">
        <v>335</v>
      </c>
      <c r="C79" s="766" t="s">
        <v>337</v>
      </c>
      <c r="D79" s="729" t="s">
        <v>333</v>
      </c>
      <c r="E79" s="622" t="s">
        <v>282</v>
      </c>
      <c r="F79" s="700">
        <v>330832</v>
      </c>
      <c r="G79" s="700">
        <v>330838</v>
      </c>
      <c r="H79" s="541">
        <v>6</v>
      </c>
      <c r="I79" s="700">
        <v>330838</v>
      </c>
      <c r="J79" s="541">
        <v>0</v>
      </c>
      <c r="K79" s="769">
        <v>330949</v>
      </c>
      <c r="L79" s="541">
        <v>17</v>
      </c>
      <c r="M79" s="541">
        <v>17</v>
      </c>
      <c r="N79" s="769">
        <v>330958</v>
      </c>
      <c r="O79" s="541">
        <v>9</v>
      </c>
      <c r="P79" s="542">
        <v>126</v>
      </c>
      <c r="Q79" s="541">
        <v>17</v>
      </c>
      <c r="R79" s="543">
        <v>109</v>
      </c>
      <c r="S79" s="759" t="s">
        <v>336</v>
      </c>
      <c r="T79" s="770" t="s">
        <v>51</v>
      </c>
      <c r="U79" s="770" t="s">
        <v>29</v>
      </c>
      <c r="V79" s="770">
        <v>2017</v>
      </c>
      <c r="W79" s="771" t="s">
        <v>30</v>
      </c>
      <c r="X79" s="769">
        <v>7</v>
      </c>
      <c r="Y79" s="544">
        <v>18</v>
      </c>
      <c r="Z79" s="166">
        <v>20.190000000000001</v>
      </c>
      <c r="AA79" s="544">
        <v>363.42</v>
      </c>
      <c r="AB79" s="772"/>
    </row>
    <row r="80" spans="1:31" s="158" customFormat="1" ht="11.55" thickBot="1">
      <c r="A80" s="688">
        <v>44384</v>
      </c>
      <c r="B80" s="689" t="s">
        <v>335</v>
      </c>
      <c r="C80" s="689" t="s">
        <v>337</v>
      </c>
      <c r="D80" s="728" t="s">
        <v>334</v>
      </c>
      <c r="E80" s="622" t="s">
        <v>282</v>
      </c>
      <c r="F80" s="713">
        <v>330958</v>
      </c>
      <c r="G80" s="713">
        <v>330966</v>
      </c>
      <c r="H80" s="567">
        <v>8</v>
      </c>
      <c r="I80" s="713">
        <v>330966</v>
      </c>
      <c r="J80" s="567">
        <v>0</v>
      </c>
      <c r="K80" s="690">
        <v>331055</v>
      </c>
      <c r="L80" s="567">
        <v>17</v>
      </c>
      <c r="M80" s="567">
        <v>17</v>
      </c>
      <c r="N80" s="740">
        <v>331064</v>
      </c>
      <c r="O80" s="567">
        <v>9</v>
      </c>
      <c r="P80" s="568">
        <v>106</v>
      </c>
      <c r="Q80" s="567">
        <v>17</v>
      </c>
      <c r="R80" s="569">
        <v>89</v>
      </c>
      <c r="S80" s="761" t="s">
        <v>336</v>
      </c>
      <c r="T80" s="691" t="s">
        <v>51</v>
      </c>
      <c r="U80" s="691" t="s">
        <v>29</v>
      </c>
      <c r="V80" s="691">
        <v>2017</v>
      </c>
      <c r="W80" s="692" t="s">
        <v>30</v>
      </c>
      <c r="X80" s="690">
        <v>7</v>
      </c>
      <c r="Y80" s="573">
        <v>15.142857142857142</v>
      </c>
      <c r="Z80" s="574">
        <v>20.190000000000001</v>
      </c>
      <c r="AA80" s="573">
        <v>305.7342857142857</v>
      </c>
      <c r="AB80" s="693"/>
      <c r="AC80" s="750">
        <f>963.351428571429+740</f>
        <v>1703.3514285714291</v>
      </c>
      <c r="AD80" s="238">
        <v>47.714285714285708</v>
      </c>
      <c r="AE80" s="238">
        <v>334</v>
      </c>
    </row>
    <row r="81" spans="1:31" s="158" customFormat="1" ht="11.55" thickBot="1">
      <c r="A81" s="694">
        <v>44383</v>
      </c>
      <c r="B81" s="695" t="s">
        <v>330</v>
      </c>
      <c r="C81" s="695" t="s">
        <v>393</v>
      </c>
      <c r="D81" s="725" t="s">
        <v>361</v>
      </c>
      <c r="E81" s="703" t="s">
        <v>282</v>
      </c>
      <c r="F81" s="696">
        <v>238490</v>
      </c>
      <c r="G81" s="742">
        <v>238490</v>
      </c>
      <c r="H81" s="640">
        <v>0</v>
      </c>
      <c r="I81" s="742">
        <v>238490</v>
      </c>
      <c r="J81" s="640">
        <v>0</v>
      </c>
      <c r="K81" s="697">
        <v>238490</v>
      </c>
      <c r="L81" s="640">
        <v>17</v>
      </c>
      <c r="M81" s="640">
        <v>17</v>
      </c>
      <c r="N81" s="697">
        <v>238510</v>
      </c>
      <c r="O81" s="640">
        <v>20</v>
      </c>
      <c r="P81" s="641">
        <v>20</v>
      </c>
      <c r="Q81" s="640">
        <v>17</v>
      </c>
      <c r="R81" s="642">
        <v>3</v>
      </c>
      <c r="S81" s="787" t="s">
        <v>346</v>
      </c>
      <c r="T81" s="774" t="s">
        <v>51</v>
      </c>
      <c r="U81" s="774" t="s">
        <v>29</v>
      </c>
      <c r="V81" s="774">
        <v>2012</v>
      </c>
      <c r="W81" s="698" t="s">
        <v>30</v>
      </c>
      <c r="X81" s="697">
        <v>7</v>
      </c>
      <c r="Y81" s="646">
        <v>2.8571428571428572</v>
      </c>
      <c r="Z81" s="647">
        <v>19.98</v>
      </c>
      <c r="AA81" s="646">
        <v>57.085714285714289</v>
      </c>
      <c r="AB81" s="699"/>
    </row>
    <row r="82" spans="1:31" s="158" customFormat="1" ht="11.55" thickBot="1">
      <c r="A82" s="765">
        <v>44383</v>
      </c>
      <c r="B82" s="766" t="s">
        <v>330</v>
      </c>
      <c r="C82" s="766" t="s">
        <v>393</v>
      </c>
      <c r="D82" s="729" t="s">
        <v>356</v>
      </c>
      <c r="E82" s="622" t="s">
        <v>282</v>
      </c>
      <c r="F82" s="700">
        <v>238510</v>
      </c>
      <c r="G82" s="700">
        <v>238510</v>
      </c>
      <c r="H82" s="541">
        <v>0</v>
      </c>
      <c r="I82" s="700">
        <v>238510</v>
      </c>
      <c r="J82" s="541">
        <v>0</v>
      </c>
      <c r="K82" s="769">
        <v>238510</v>
      </c>
      <c r="L82" s="541">
        <v>17</v>
      </c>
      <c r="M82" s="541">
        <v>17</v>
      </c>
      <c r="N82" s="769">
        <v>238560</v>
      </c>
      <c r="O82" s="541">
        <v>50</v>
      </c>
      <c r="P82" s="542">
        <v>50</v>
      </c>
      <c r="Q82" s="541">
        <v>17</v>
      </c>
      <c r="R82" s="543">
        <v>33</v>
      </c>
      <c r="S82" s="786" t="s">
        <v>346</v>
      </c>
      <c r="T82" s="770" t="s">
        <v>51</v>
      </c>
      <c r="U82" s="770" t="s">
        <v>29</v>
      </c>
      <c r="V82" s="770">
        <v>2012</v>
      </c>
      <c r="W82" s="771" t="s">
        <v>30</v>
      </c>
      <c r="X82" s="769">
        <v>7</v>
      </c>
      <c r="Y82" s="544">
        <v>7.1428571428571432</v>
      </c>
      <c r="Z82" s="166">
        <v>19.98</v>
      </c>
      <c r="AA82" s="544">
        <v>142.71428571428572</v>
      </c>
      <c r="AB82" s="772"/>
    </row>
    <row r="83" spans="1:31" s="158" customFormat="1" ht="11.55" thickBot="1">
      <c r="A83" s="688">
        <v>44383</v>
      </c>
      <c r="B83" s="689" t="s">
        <v>330</v>
      </c>
      <c r="C83" s="689" t="s">
        <v>393</v>
      </c>
      <c r="D83" s="775" t="s">
        <v>362</v>
      </c>
      <c r="E83" s="622" t="s">
        <v>282</v>
      </c>
      <c r="F83" s="713">
        <v>238560</v>
      </c>
      <c r="G83" s="713">
        <v>238560</v>
      </c>
      <c r="H83" s="567">
        <v>0</v>
      </c>
      <c r="I83" s="713">
        <v>238560</v>
      </c>
      <c r="J83" s="567">
        <v>0</v>
      </c>
      <c r="K83" s="690">
        <v>238560</v>
      </c>
      <c r="L83" s="567">
        <v>17</v>
      </c>
      <c r="M83" s="567">
        <v>17</v>
      </c>
      <c r="N83" s="740">
        <v>238568</v>
      </c>
      <c r="O83" s="567">
        <v>8</v>
      </c>
      <c r="P83" s="568">
        <v>8</v>
      </c>
      <c r="Q83" s="567">
        <v>17</v>
      </c>
      <c r="R83" s="569">
        <v>-9</v>
      </c>
      <c r="S83" s="786" t="s">
        <v>346</v>
      </c>
      <c r="T83" s="774" t="s">
        <v>51</v>
      </c>
      <c r="U83" s="691" t="s">
        <v>29</v>
      </c>
      <c r="V83" s="691">
        <v>2012</v>
      </c>
      <c r="W83" s="692" t="s">
        <v>30</v>
      </c>
      <c r="X83" s="690">
        <v>7</v>
      </c>
      <c r="Y83" s="573">
        <v>1.1428571428571428</v>
      </c>
      <c r="Z83" s="574">
        <v>19.98</v>
      </c>
      <c r="AA83" s="573">
        <v>22.834285714285713</v>
      </c>
      <c r="AB83" s="693"/>
      <c r="AC83" s="750">
        <v>222.63428571428574</v>
      </c>
      <c r="AD83" s="238">
        <v>11.142857142857142</v>
      </c>
      <c r="AE83" s="238">
        <v>78</v>
      </c>
    </row>
    <row r="84" spans="1:31" s="158" customFormat="1" ht="10.9">
      <c r="A84" s="804">
        <v>44383</v>
      </c>
      <c r="B84" s="805" t="s">
        <v>363</v>
      </c>
      <c r="C84" s="805" t="s">
        <v>392</v>
      </c>
      <c r="D84" s="793" t="s">
        <v>357</v>
      </c>
      <c r="E84" s="794" t="s">
        <v>282</v>
      </c>
      <c r="F84" s="717">
        <v>62638</v>
      </c>
      <c r="G84" s="700">
        <v>62638</v>
      </c>
      <c r="H84" s="541">
        <v>0</v>
      </c>
      <c r="I84" s="700">
        <v>62638</v>
      </c>
      <c r="J84" s="541">
        <v>0</v>
      </c>
      <c r="K84" s="769">
        <v>62638</v>
      </c>
      <c r="L84" s="541">
        <v>17</v>
      </c>
      <c r="M84" s="541">
        <v>17</v>
      </c>
      <c r="N84" s="769">
        <v>62707</v>
      </c>
      <c r="O84" s="541">
        <v>69</v>
      </c>
      <c r="P84" s="542">
        <v>69</v>
      </c>
      <c r="Q84" s="541">
        <v>17</v>
      </c>
      <c r="R84" s="543">
        <v>52</v>
      </c>
      <c r="S84" s="806" t="s">
        <v>50</v>
      </c>
      <c r="T84" s="685" t="s">
        <v>51</v>
      </c>
      <c r="U84" s="770" t="s">
        <v>29</v>
      </c>
      <c r="V84" s="770">
        <v>2018</v>
      </c>
      <c r="W84" s="771" t="s">
        <v>30</v>
      </c>
      <c r="X84" s="769">
        <v>7</v>
      </c>
      <c r="Y84" s="544">
        <v>9.8571428571428577</v>
      </c>
      <c r="Z84" s="166">
        <v>21.89</v>
      </c>
      <c r="AA84" s="544">
        <v>215.77285714285716</v>
      </c>
      <c r="AB84" s="772"/>
    </row>
    <row r="85" spans="1:31" s="158" customFormat="1" ht="11.55" thickBot="1">
      <c r="A85" s="802">
        <v>44383</v>
      </c>
      <c r="B85" s="731" t="s">
        <v>363</v>
      </c>
      <c r="C85" s="731" t="s">
        <v>392</v>
      </c>
      <c r="D85" s="732" t="s">
        <v>358</v>
      </c>
      <c r="E85" s="795" t="s">
        <v>282</v>
      </c>
      <c r="F85" s="700">
        <v>62707</v>
      </c>
      <c r="G85" s="700">
        <v>62707</v>
      </c>
      <c r="H85" s="541">
        <v>0</v>
      </c>
      <c r="I85" s="700">
        <v>62707</v>
      </c>
      <c r="J85" s="541">
        <v>0</v>
      </c>
      <c r="K85" s="769">
        <v>62707</v>
      </c>
      <c r="L85" s="541">
        <v>0</v>
      </c>
      <c r="M85" s="541">
        <v>0</v>
      </c>
      <c r="N85" s="769">
        <v>62773</v>
      </c>
      <c r="O85" s="541">
        <v>66</v>
      </c>
      <c r="P85" s="542">
        <v>66</v>
      </c>
      <c r="Q85" s="541">
        <v>0</v>
      </c>
      <c r="R85" s="543">
        <v>66</v>
      </c>
      <c r="S85" s="807" t="s">
        <v>50</v>
      </c>
      <c r="T85" s="770" t="s">
        <v>51</v>
      </c>
      <c r="U85" s="770" t="s">
        <v>29</v>
      </c>
      <c r="V85" s="770">
        <v>2018</v>
      </c>
      <c r="W85" s="771" t="s">
        <v>30</v>
      </c>
      <c r="X85" s="769">
        <v>7</v>
      </c>
      <c r="Y85" s="544">
        <v>9.4285714285714288</v>
      </c>
      <c r="Z85" s="166">
        <v>21.89</v>
      </c>
      <c r="AA85" s="544">
        <v>206.39142857142858</v>
      </c>
      <c r="AB85" s="772"/>
    </row>
    <row r="86" spans="1:31" s="158" customFormat="1" ht="11.55" thickBot="1">
      <c r="A86" s="803">
        <v>44384</v>
      </c>
      <c r="B86" s="689" t="s">
        <v>363</v>
      </c>
      <c r="C86" s="689" t="s">
        <v>392</v>
      </c>
      <c r="D86" s="775" t="s">
        <v>359</v>
      </c>
      <c r="E86" s="622" t="s">
        <v>282</v>
      </c>
      <c r="F86" s="700">
        <v>62773</v>
      </c>
      <c r="G86" s="700">
        <v>62773</v>
      </c>
      <c r="H86" s="541">
        <v>0</v>
      </c>
      <c r="I86" s="700">
        <v>62773</v>
      </c>
      <c r="J86" s="541">
        <v>0</v>
      </c>
      <c r="K86" s="769">
        <v>62773</v>
      </c>
      <c r="L86" s="541">
        <v>0</v>
      </c>
      <c r="M86" s="541">
        <v>0</v>
      </c>
      <c r="N86" s="768">
        <v>62837</v>
      </c>
      <c r="O86" s="541">
        <v>64</v>
      </c>
      <c r="P86" s="542">
        <v>64</v>
      </c>
      <c r="Q86" s="541">
        <v>0</v>
      </c>
      <c r="R86" s="543">
        <v>64</v>
      </c>
      <c r="S86" s="808" t="s">
        <v>50</v>
      </c>
      <c r="T86" s="691" t="s">
        <v>51</v>
      </c>
      <c r="U86" s="691" t="s">
        <v>29</v>
      </c>
      <c r="V86" s="691">
        <v>2018</v>
      </c>
      <c r="W86" s="692" t="s">
        <v>30</v>
      </c>
      <c r="X86" s="690">
        <v>7</v>
      </c>
      <c r="Y86" s="573">
        <v>9.1428571428571423</v>
      </c>
      <c r="Z86" s="574">
        <v>21.89</v>
      </c>
      <c r="AA86" s="573">
        <v>200.13714285714286</v>
      </c>
      <c r="AB86" s="693"/>
      <c r="AC86" s="750">
        <f>622.301428571429+604</f>
        <v>1226.3014285714289</v>
      </c>
      <c r="AD86" s="238">
        <v>28.428571428571427</v>
      </c>
      <c r="AE86" s="238">
        <v>199</v>
      </c>
    </row>
    <row r="87" spans="1:31" s="158" customFormat="1" ht="17.7" thickBot="1">
      <c r="A87" s="718">
        <v>44385</v>
      </c>
      <c r="B87" s="719" t="s">
        <v>342</v>
      </c>
      <c r="C87" s="719" t="s">
        <v>111</v>
      </c>
      <c r="D87" s="798" t="s">
        <v>243</v>
      </c>
      <c r="E87" s="654" t="s">
        <v>282</v>
      </c>
      <c r="F87" s="788">
        <v>106171</v>
      </c>
      <c r="G87" s="720">
        <v>106175</v>
      </c>
      <c r="H87" s="593">
        <v>4</v>
      </c>
      <c r="I87" s="720">
        <v>106175</v>
      </c>
      <c r="J87" s="593">
        <v>0</v>
      </c>
      <c r="K87" s="720">
        <v>106180</v>
      </c>
      <c r="L87" s="593">
        <v>5</v>
      </c>
      <c r="M87" s="593">
        <v>5</v>
      </c>
      <c r="N87" s="720">
        <v>106201</v>
      </c>
      <c r="O87" s="593">
        <v>21</v>
      </c>
      <c r="P87" s="594">
        <v>30</v>
      </c>
      <c r="Q87" s="593">
        <v>5</v>
      </c>
      <c r="R87" s="595">
        <v>25</v>
      </c>
      <c r="S87" s="822" t="s">
        <v>27</v>
      </c>
      <c r="T87" s="721" t="s">
        <v>28</v>
      </c>
      <c r="U87" s="721" t="s">
        <v>29</v>
      </c>
      <c r="V87" s="721">
        <v>2016</v>
      </c>
      <c r="W87" s="722" t="s">
        <v>30</v>
      </c>
      <c r="X87" s="720">
        <v>14</v>
      </c>
      <c r="Y87" s="596">
        <v>2.1428571428571428</v>
      </c>
      <c r="Z87" s="597">
        <v>19.989999999999998</v>
      </c>
      <c r="AA87" s="596">
        <v>42.835714285714282</v>
      </c>
      <c r="AB87" s="723" t="s">
        <v>338</v>
      </c>
      <c r="AC87" s="750">
        <v>42.835714285714282</v>
      </c>
      <c r="AD87" s="238">
        <v>2.1428571428571428</v>
      </c>
      <c r="AE87" s="238">
        <v>30</v>
      </c>
    </row>
    <row r="88" spans="1:31" s="158" customFormat="1" ht="17.7" thickBot="1">
      <c r="A88" s="694">
        <v>44384</v>
      </c>
      <c r="B88" s="695" t="s">
        <v>42</v>
      </c>
      <c r="C88" s="695" t="s">
        <v>109</v>
      </c>
      <c r="D88" s="725" t="s">
        <v>364</v>
      </c>
      <c r="E88" s="657" t="s">
        <v>283</v>
      </c>
      <c r="F88" s="696">
        <v>47618</v>
      </c>
      <c r="G88" s="697">
        <v>47671</v>
      </c>
      <c r="H88" s="640">
        <v>53</v>
      </c>
      <c r="I88" s="697">
        <v>47671</v>
      </c>
      <c r="J88" s="640">
        <v>0</v>
      </c>
      <c r="K88" s="697">
        <v>47685</v>
      </c>
      <c r="L88" s="640">
        <v>14</v>
      </c>
      <c r="M88" s="640">
        <v>14</v>
      </c>
      <c r="N88" s="697">
        <v>47721</v>
      </c>
      <c r="O88" s="640">
        <v>36</v>
      </c>
      <c r="P88" s="641">
        <v>103</v>
      </c>
      <c r="Q88" s="640">
        <v>14</v>
      </c>
      <c r="R88" s="642">
        <v>89</v>
      </c>
      <c r="S88" s="658" t="s">
        <v>44</v>
      </c>
      <c r="T88" s="774" t="s">
        <v>45</v>
      </c>
      <c r="U88" s="774" t="s">
        <v>29</v>
      </c>
      <c r="V88" s="774">
        <v>2018</v>
      </c>
      <c r="W88" s="698" t="s">
        <v>30</v>
      </c>
      <c r="X88" s="697">
        <v>15.5</v>
      </c>
      <c r="Y88" s="646">
        <v>6.645161290322581</v>
      </c>
      <c r="Z88" s="647">
        <v>19.59</v>
      </c>
      <c r="AA88" s="646">
        <v>130.17870967741936</v>
      </c>
      <c r="AB88" s="699" t="s">
        <v>46</v>
      </c>
    </row>
    <row r="89" spans="1:31" s="158" customFormat="1" ht="17.7" thickBot="1">
      <c r="A89" s="765">
        <v>44385</v>
      </c>
      <c r="B89" s="766" t="s">
        <v>42</v>
      </c>
      <c r="C89" s="766" t="s">
        <v>109</v>
      </c>
      <c r="D89" s="729" t="s">
        <v>150</v>
      </c>
      <c r="E89" s="757" t="s">
        <v>282</v>
      </c>
      <c r="F89" s="700">
        <v>47721</v>
      </c>
      <c r="G89" s="769">
        <v>47735</v>
      </c>
      <c r="H89" s="541">
        <v>14</v>
      </c>
      <c r="I89" s="769">
        <v>47735</v>
      </c>
      <c r="J89" s="541">
        <v>0</v>
      </c>
      <c r="K89" s="769">
        <v>47749</v>
      </c>
      <c r="L89" s="541">
        <v>14</v>
      </c>
      <c r="M89" s="541">
        <v>14</v>
      </c>
      <c r="N89" s="769">
        <v>47749</v>
      </c>
      <c r="O89" s="541">
        <v>0</v>
      </c>
      <c r="P89" s="542">
        <v>28</v>
      </c>
      <c r="Q89" s="541">
        <v>14</v>
      </c>
      <c r="R89" s="543">
        <v>14</v>
      </c>
      <c r="S89" s="478" t="s">
        <v>44</v>
      </c>
      <c r="T89" s="770" t="s">
        <v>45</v>
      </c>
      <c r="U89" s="770" t="s">
        <v>29</v>
      </c>
      <c r="V89" s="770">
        <v>2018</v>
      </c>
      <c r="W89" s="771" t="s">
        <v>30</v>
      </c>
      <c r="X89" s="769">
        <v>15.5</v>
      </c>
      <c r="Y89" s="544">
        <v>1.8064516129032258</v>
      </c>
      <c r="Z89" s="166">
        <v>19.59</v>
      </c>
      <c r="AA89" s="544">
        <v>35.388387096774196</v>
      </c>
      <c r="AB89" s="772" t="s">
        <v>46</v>
      </c>
    </row>
    <row r="90" spans="1:31" s="158" customFormat="1" ht="17.7" thickBot="1">
      <c r="A90" s="765">
        <v>44385</v>
      </c>
      <c r="B90" s="766" t="s">
        <v>42</v>
      </c>
      <c r="C90" s="766" t="s">
        <v>109</v>
      </c>
      <c r="D90" s="729" t="s">
        <v>155</v>
      </c>
      <c r="E90" s="757" t="s">
        <v>282</v>
      </c>
      <c r="F90" s="700">
        <v>47749</v>
      </c>
      <c r="G90" s="769">
        <v>47770</v>
      </c>
      <c r="H90" s="541">
        <v>21</v>
      </c>
      <c r="I90" s="769">
        <v>47770</v>
      </c>
      <c r="J90" s="541">
        <v>0</v>
      </c>
      <c r="K90" s="769">
        <v>47790</v>
      </c>
      <c r="L90" s="541">
        <v>20</v>
      </c>
      <c r="M90" s="541">
        <v>20</v>
      </c>
      <c r="N90" s="769">
        <v>47808</v>
      </c>
      <c r="O90" s="541">
        <v>18</v>
      </c>
      <c r="P90" s="542">
        <v>59</v>
      </c>
      <c r="Q90" s="541">
        <v>20</v>
      </c>
      <c r="R90" s="543">
        <v>39</v>
      </c>
      <c r="S90" s="478" t="s">
        <v>44</v>
      </c>
      <c r="T90" s="770" t="s">
        <v>45</v>
      </c>
      <c r="U90" s="770" t="s">
        <v>29</v>
      </c>
      <c r="V90" s="770">
        <v>2018</v>
      </c>
      <c r="W90" s="771" t="s">
        <v>30</v>
      </c>
      <c r="X90" s="769">
        <v>15.5</v>
      </c>
      <c r="Y90" s="544">
        <v>3.806451612903226</v>
      </c>
      <c r="Z90" s="166">
        <v>19.59</v>
      </c>
      <c r="AA90" s="544">
        <v>74.568387096774202</v>
      </c>
      <c r="AB90" s="772" t="s">
        <v>46</v>
      </c>
      <c r="AC90" s="750">
        <v>240.13548387096773</v>
      </c>
      <c r="AD90" s="238">
        <v>12.258064516129032</v>
      </c>
      <c r="AE90" s="238">
        <v>190</v>
      </c>
    </row>
    <row r="91" spans="1:31" s="158" customFormat="1" ht="34" thickBot="1">
      <c r="A91" s="682">
        <v>44384</v>
      </c>
      <c r="B91" s="683" t="s">
        <v>48</v>
      </c>
      <c r="C91" s="683" t="s">
        <v>111</v>
      </c>
      <c r="D91" s="751" t="s">
        <v>240</v>
      </c>
      <c r="E91" s="620" t="s">
        <v>283</v>
      </c>
      <c r="F91" s="754">
        <v>222078</v>
      </c>
      <c r="G91" s="684">
        <v>222084</v>
      </c>
      <c r="H91" s="551">
        <v>6</v>
      </c>
      <c r="I91" s="684">
        <v>222084</v>
      </c>
      <c r="J91" s="551">
        <v>0</v>
      </c>
      <c r="K91" s="684">
        <v>222100</v>
      </c>
      <c r="L91" s="551">
        <v>16</v>
      </c>
      <c r="M91" s="551">
        <v>16</v>
      </c>
      <c r="N91" s="684">
        <v>222103</v>
      </c>
      <c r="O91" s="551">
        <v>3</v>
      </c>
      <c r="P91" s="552">
        <v>25</v>
      </c>
      <c r="Q91" s="551">
        <v>16</v>
      </c>
      <c r="R91" s="553">
        <v>9</v>
      </c>
      <c r="S91" s="579" t="s">
        <v>85</v>
      </c>
      <c r="T91" s="685" t="s">
        <v>51</v>
      </c>
      <c r="U91" s="685" t="s">
        <v>29</v>
      </c>
      <c r="V91" s="685">
        <v>2014</v>
      </c>
      <c r="W91" s="686" t="s">
        <v>30</v>
      </c>
      <c r="X91" s="684">
        <v>7</v>
      </c>
      <c r="Y91" s="557">
        <v>3.5714285714285716</v>
      </c>
      <c r="Z91" s="558">
        <v>21.99</v>
      </c>
      <c r="AA91" s="557">
        <v>78.535714285714278</v>
      </c>
      <c r="AB91" s="687" t="s">
        <v>52</v>
      </c>
    </row>
    <row r="92" spans="1:31" s="158" customFormat="1" ht="34" thickBot="1">
      <c r="A92" s="765">
        <v>44385</v>
      </c>
      <c r="B92" s="766" t="s">
        <v>48</v>
      </c>
      <c r="C92" s="766" t="s">
        <v>111</v>
      </c>
      <c r="D92" s="767" t="s">
        <v>347</v>
      </c>
      <c r="E92" s="757" t="s">
        <v>282</v>
      </c>
      <c r="F92" s="700">
        <v>222103</v>
      </c>
      <c r="G92" s="769">
        <v>222106</v>
      </c>
      <c r="H92" s="640">
        <v>3</v>
      </c>
      <c r="I92" s="769">
        <v>222106</v>
      </c>
      <c r="J92" s="640">
        <v>0</v>
      </c>
      <c r="K92" s="769">
        <v>222127</v>
      </c>
      <c r="L92" s="640">
        <v>21</v>
      </c>
      <c r="M92" s="640">
        <v>21</v>
      </c>
      <c r="N92" s="769">
        <v>222135</v>
      </c>
      <c r="O92" s="640">
        <v>8</v>
      </c>
      <c r="P92" s="641">
        <v>32</v>
      </c>
      <c r="Q92" s="640">
        <v>21</v>
      </c>
      <c r="R92" s="642">
        <v>11</v>
      </c>
      <c r="S92" s="643" t="s">
        <v>85</v>
      </c>
      <c r="T92" s="774" t="s">
        <v>51</v>
      </c>
      <c r="U92" s="774" t="s">
        <v>29</v>
      </c>
      <c r="V92" s="774">
        <v>2014</v>
      </c>
      <c r="W92" s="771" t="s">
        <v>30</v>
      </c>
      <c r="X92" s="769">
        <v>7</v>
      </c>
      <c r="Y92" s="544">
        <v>4.5714285714285712</v>
      </c>
      <c r="Z92" s="166">
        <v>21.99</v>
      </c>
      <c r="AA92" s="544">
        <v>100.52571428571427</v>
      </c>
      <c r="AB92" s="772" t="s">
        <v>52</v>
      </c>
      <c r="AC92" s="750">
        <v>179.06142857142856</v>
      </c>
      <c r="AD92" s="238">
        <v>8.1428571428571423</v>
      </c>
      <c r="AE92" s="238">
        <v>57</v>
      </c>
    </row>
    <row r="93" spans="1:31" s="158" customFormat="1" ht="17.7" thickBot="1">
      <c r="A93" s="682">
        <v>44384</v>
      </c>
      <c r="B93" s="683" t="s">
        <v>55</v>
      </c>
      <c r="C93" s="683" t="s">
        <v>111</v>
      </c>
      <c r="D93" s="727" t="s">
        <v>176</v>
      </c>
      <c r="E93" s="620" t="s">
        <v>283</v>
      </c>
      <c r="F93" s="714">
        <v>114729</v>
      </c>
      <c r="G93" s="684">
        <v>114745</v>
      </c>
      <c r="H93" s="551">
        <v>16</v>
      </c>
      <c r="I93" s="684">
        <v>114745</v>
      </c>
      <c r="J93" s="551">
        <v>0</v>
      </c>
      <c r="K93" s="684">
        <v>114760</v>
      </c>
      <c r="L93" s="551">
        <v>15</v>
      </c>
      <c r="M93" s="551">
        <v>15</v>
      </c>
      <c r="N93" s="684">
        <v>114763</v>
      </c>
      <c r="O93" s="551">
        <v>3</v>
      </c>
      <c r="P93" s="552">
        <v>34</v>
      </c>
      <c r="Q93" s="551">
        <v>15</v>
      </c>
      <c r="R93" s="553">
        <v>19</v>
      </c>
      <c r="S93" s="581" t="s">
        <v>57</v>
      </c>
      <c r="T93" s="685" t="s">
        <v>51</v>
      </c>
      <c r="U93" s="685" t="s">
        <v>29</v>
      </c>
      <c r="V93" s="685">
        <v>2014</v>
      </c>
      <c r="W93" s="686" t="s">
        <v>30</v>
      </c>
      <c r="X93" s="684">
        <v>7</v>
      </c>
      <c r="Y93" s="557">
        <v>4.8571428571428568</v>
      </c>
      <c r="Z93" s="558">
        <v>21.69</v>
      </c>
      <c r="AA93" s="557">
        <v>105.35142857142857</v>
      </c>
      <c r="AB93" s="687" t="s">
        <v>58</v>
      </c>
    </row>
    <row r="94" spans="1:31" s="158" customFormat="1" ht="17.7" thickBot="1">
      <c r="A94" s="701">
        <v>44385</v>
      </c>
      <c r="B94" s="689" t="s">
        <v>55</v>
      </c>
      <c r="C94" s="689" t="s">
        <v>111</v>
      </c>
      <c r="D94" s="728" t="s">
        <v>176</v>
      </c>
      <c r="E94" s="622" t="s">
        <v>282</v>
      </c>
      <c r="F94" s="713">
        <v>114763</v>
      </c>
      <c r="G94" s="690">
        <v>114767</v>
      </c>
      <c r="H94" s="567">
        <v>4</v>
      </c>
      <c r="I94" s="690">
        <v>114767</v>
      </c>
      <c r="J94" s="567">
        <v>0</v>
      </c>
      <c r="K94" s="690">
        <v>114789</v>
      </c>
      <c r="L94" s="567">
        <v>22</v>
      </c>
      <c r="M94" s="567">
        <v>22</v>
      </c>
      <c r="N94" s="690">
        <v>114806</v>
      </c>
      <c r="O94" s="567">
        <v>17</v>
      </c>
      <c r="P94" s="568">
        <v>43</v>
      </c>
      <c r="Q94" s="567">
        <v>22</v>
      </c>
      <c r="R94" s="569">
        <v>21</v>
      </c>
      <c r="S94" s="582" t="s">
        <v>57</v>
      </c>
      <c r="T94" s="691" t="s">
        <v>51</v>
      </c>
      <c r="U94" s="691" t="s">
        <v>29</v>
      </c>
      <c r="V94" s="691">
        <v>2014</v>
      </c>
      <c r="W94" s="692" t="s">
        <v>30</v>
      </c>
      <c r="X94" s="690">
        <v>7</v>
      </c>
      <c r="Y94" s="573">
        <v>6.1428571428571432</v>
      </c>
      <c r="Z94" s="574">
        <v>21.69</v>
      </c>
      <c r="AA94" s="573">
        <v>133.23857142857145</v>
      </c>
      <c r="AB94" s="693" t="s">
        <v>58</v>
      </c>
      <c r="AC94" s="750">
        <v>238.59000000000003</v>
      </c>
      <c r="AD94" s="238">
        <v>11</v>
      </c>
      <c r="AE94" s="238">
        <v>77</v>
      </c>
    </row>
    <row r="95" spans="1:31" s="158" customFormat="1" ht="42.15" thickBot="1">
      <c r="A95" s="682">
        <v>44354</v>
      </c>
      <c r="B95" s="683" t="s">
        <v>126</v>
      </c>
      <c r="C95" s="683" t="s">
        <v>109</v>
      </c>
      <c r="D95" s="727" t="s">
        <v>174</v>
      </c>
      <c r="E95" s="622" t="s">
        <v>282</v>
      </c>
      <c r="F95" s="714">
        <v>63011</v>
      </c>
      <c r="G95" s="684">
        <v>63030</v>
      </c>
      <c r="H95" s="551">
        <v>19</v>
      </c>
      <c r="I95" s="684">
        <v>63030</v>
      </c>
      <c r="J95" s="551">
        <v>0</v>
      </c>
      <c r="K95" s="684">
        <v>63061</v>
      </c>
      <c r="L95" s="551">
        <v>31</v>
      </c>
      <c r="M95" s="551">
        <v>31</v>
      </c>
      <c r="N95" s="684">
        <v>63089</v>
      </c>
      <c r="O95" s="551">
        <v>28</v>
      </c>
      <c r="P95" s="552">
        <v>78</v>
      </c>
      <c r="Q95" s="551">
        <v>31</v>
      </c>
      <c r="R95" s="553">
        <v>47</v>
      </c>
      <c r="S95" s="777" t="s">
        <v>37</v>
      </c>
      <c r="T95" s="770" t="s">
        <v>38</v>
      </c>
      <c r="U95" s="770" t="s">
        <v>29</v>
      </c>
      <c r="V95" s="770">
        <v>2017</v>
      </c>
      <c r="W95" s="771" t="s">
        <v>30</v>
      </c>
      <c r="X95" s="769">
        <v>14</v>
      </c>
      <c r="Y95" s="544">
        <v>5.5714285714285712</v>
      </c>
      <c r="Z95" s="166">
        <v>19.989999999999998</v>
      </c>
      <c r="AA95" s="544">
        <v>111.37285714285713</v>
      </c>
      <c r="AB95" s="772" t="s">
        <v>339</v>
      </c>
    </row>
    <row r="96" spans="1:31" s="158" customFormat="1" ht="42.15" thickBot="1">
      <c r="A96" s="701">
        <v>44385</v>
      </c>
      <c r="B96" s="702" t="s">
        <v>126</v>
      </c>
      <c r="C96" s="702" t="s">
        <v>109</v>
      </c>
      <c r="D96" s="726" t="s">
        <v>174</v>
      </c>
      <c r="E96" s="637" t="s">
        <v>283</v>
      </c>
      <c r="F96" s="716">
        <v>63089</v>
      </c>
      <c r="G96" s="708">
        <v>63116</v>
      </c>
      <c r="H96" s="704">
        <v>27</v>
      </c>
      <c r="I96" s="708">
        <v>63116</v>
      </c>
      <c r="J96" s="704">
        <v>0</v>
      </c>
      <c r="K96" s="708">
        <v>63133</v>
      </c>
      <c r="L96" s="704">
        <v>17</v>
      </c>
      <c r="M96" s="704">
        <v>17</v>
      </c>
      <c r="N96" s="708">
        <v>63154</v>
      </c>
      <c r="O96" s="704">
        <v>21</v>
      </c>
      <c r="P96" s="705">
        <v>65</v>
      </c>
      <c r="Q96" s="704">
        <v>17</v>
      </c>
      <c r="R96" s="706">
        <v>48</v>
      </c>
      <c r="S96" s="781" t="s">
        <v>37</v>
      </c>
      <c r="T96" s="774" t="s">
        <v>38</v>
      </c>
      <c r="U96" s="770" t="s">
        <v>29</v>
      </c>
      <c r="V96" s="770">
        <v>2017</v>
      </c>
      <c r="W96" s="771" t="s">
        <v>30</v>
      </c>
      <c r="X96" s="769">
        <v>14</v>
      </c>
      <c r="Y96" s="544">
        <v>4.6428571428571432</v>
      </c>
      <c r="Z96" s="166">
        <v>19.989999999999998</v>
      </c>
      <c r="AA96" s="544">
        <v>92.810714285714283</v>
      </c>
      <c r="AB96" s="772" t="s">
        <v>340</v>
      </c>
      <c r="AC96" s="750">
        <v>204.18357142857141</v>
      </c>
      <c r="AD96" s="238">
        <v>10.214285714285715</v>
      </c>
      <c r="AE96" s="238">
        <v>143</v>
      </c>
    </row>
    <row r="97" spans="1:31" s="158" customFormat="1" ht="25.85" thickBot="1">
      <c r="A97" s="694">
        <v>44384</v>
      </c>
      <c r="B97" s="683" t="s">
        <v>60</v>
      </c>
      <c r="C97" s="683" t="s">
        <v>111</v>
      </c>
      <c r="D97" s="727" t="s">
        <v>242</v>
      </c>
      <c r="E97" s="620" t="s">
        <v>283</v>
      </c>
      <c r="F97" s="714">
        <v>177831</v>
      </c>
      <c r="G97" s="684">
        <v>177839</v>
      </c>
      <c r="H97" s="551">
        <v>8</v>
      </c>
      <c r="I97" s="684">
        <v>177839</v>
      </c>
      <c r="J97" s="551">
        <v>0</v>
      </c>
      <c r="K97" s="684">
        <v>177851</v>
      </c>
      <c r="L97" s="551">
        <v>12</v>
      </c>
      <c r="M97" s="551">
        <v>12</v>
      </c>
      <c r="N97" s="684">
        <v>177862</v>
      </c>
      <c r="O97" s="551">
        <v>11</v>
      </c>
      <c r="P97" s="552">
        <v>31</v>
      </c>
      <c r="Q97" s="551">
        <v>12</v>
      </c>
      <c r="R97" s="553">
        <v>19</v>
      </c>
      <c r="S97" s="812" t="s">
        <v>62</v>
      </c>
      <c r="T97" s="685" t="s">
        <v>51</v>
      </c>
      <c r="U97" s="685" t="s">
        <v>29</v>
      </c>
      <c r="V97" s="685">
        <v>2017</v>
      </c>
      <c r="W97" s="686" t="s">
        <v>30</v>
      </c>
      <c r="X97" s="684">
        <v>7</v>
      </c>
      <c r="Y97" s="557">
        <v>4.4285714285714288</v>
      </c>
      <c r="Z97" s="558">
        <v>21.79</v>
      </c>
      <c r="AA97" s="557">
        <v>96.498571428571424</v>
      </c>
      <c r="AB97" s="687" t="s">
        <v>63</v>
      </c>
    </row>
    <row r="98" spans="1:31" s="158" customFormat="1" ht="25.85" thickBot="1">
      <c r="A98" s="701">
        <v>44385</v>
      </c>
      <c r="B98" s="689" t="s">
        <v>60</v>
      </c>
      <c r="C98" s="689" t="s">
        <v>111</v>
      </c>
      <c r="D98" s="728" t="s">
        <v>242</v>
      </c>
      <c r="E98" s="622" t="s">
        <v>282</v>
      </c>
      <c r="F98" s="713">
        <v>177862</v>
      </c>
      <c r="G98" s="690">
        <v>177874</v>
      </c>
      <c r="H98" s="567">
        <v>12</v>
      </c>
      <c r="I98" s="690">
        <v>177874</v>
      </c>
      <c r="J98" s="567">
        <v>0</v>
      </c>
      <c r="K98" s="690">
        <v>177886</v>
      </c>
      <c r="L98" s="567">
        <v>12</v>
      </c>
      <c r="M98" s="567">
        <v>12</v>
      </c>
      <c r="N98" s="690">
        <v>177894</v>
      </c>
      <c r="O98" s="567">
        <v>8</v>
      </c>
      <c r="P98" s="568">
        <v>32</v>
      </c>
      <c r="Q98" s="567">
        <v>12</v>
      </c>
      <c r="R98" s="569">
        <v>20</v>
      </c>
      <c r="S98" s="813" t="s">
        <v>62</v>
      </c>
      <c r="T98" s="691" t="s">
        <v>51</v>
      </c>
      <c r="U98" s="691" t="s">
        <v>29</v>
      </c>
      <c r="V98" s="691">
        <v>2017</v>
      </c>
      <c r="W98" s="692" t="s">
        <v>30</v>
      </c>
      <c r="X98" s="690">
        <v>7</v>
      </c>
      <c r="Y98" s="573">
        <v>4.5714285714285712</v>
      </c>
      <c r="Z98" s="574">
        <v>21.79</v>
      </c>
      <c r="AA98" s="573">
        <v>99.611428571428561</v>
      </c>
      <c r="AB98" s="693" t="s">
        <v>65</v>
      </c>
      <c r="AC98" s="750">
        <v>196.10999999999999</v>
      </c>
      <c r="AD98" s="238">
        <v>9</v>
      </c>
      <c r="AE98" s="238">
        <v>63</v>
      </c>
    </row>
    <row r="99" spans="1:31" s="158" customFormat="1" ht="11.55" thickBot="1">
      <c r="A99" s="682">
        <v>44384</v>
      </c>
      <c r="B99" s="683" t="s">
        <v>35</v>
      </c>
      <c r="C99" s="683" t="s">
        <v>109</v>
      </c>
      <c r="D99" s="751" t="s">
        <v>325</v>
      </c>
      <c r="E99" s="654" t="s">
        <v>282</v>
      </c>
      <c r="F99" s="714">
        <v>187189</v>
      </c>
      <c r="G99" s="748">
        <v>187205</v>
      </c>
      <c r="H99" s="551">
        <v>16</v>
      </c>
      <c r="I99" s="748">
        <v>187205</v>
      </c>
      <c r="J99" s="551">
        <v>0</v>
      </c>
      <c r="K99" s="684">
        <v>187231</v>
      </c>
      <c r="L99" s="551">
        <v>26</v>
      </c>
      <c r="M99" s="551">
        <v>26</v>
      </c>
      <c r="N99" s="684">
        <v>187231</v>
      </c>
      <c r="O99" s="551">
        <v>0</v>
      </c>
      <c r="P99" s="552">
        <v>42</v>
      </c>
      <c r="Q99" s="551">
        <v>26</v>
      </c>
      <c r="R99" s="553">
        <v>16</v>
      </c>
      <c r="S99" s="588" t="s">
        <v>223</v>
      </c>
      <c r="T99" s="685" t="s">
        <v>224</v>
      </c>
      <c r="U99" s="685" t="s">
        <v>29</v>
      </c>
      <c r="V99" s="685">
        <v>2010</v>
      </c>
      <c r="W99" s="686" t="s">
        <v>30</v>
      </c>
      <c r="X99" s="684">
        <v>8.8000000000000007</v>
      </c>
      <c r="Y99" s="557">
        <v>4.7727272727272725</v>
      </c>
      <c r="Z99" s="558">
        <v>21.19</v>
      </c>
      <c r="AA99" s="557">
        <v>101.13409090909092</v>
      </c>
      <c r="AB99" s="687" t="s">
        <v>320</v>
      </c>
    </row>
    <row r="100" spans="1:31" s="158" customFormat="1" ht="11.55" thickBot="1">
      <c r="A100" s="765">
        <v>44384</v>
      </c>
      <c r="B100" s="766" t="s">
        <v>35</v>
      </c>
      <c r="C100" s="766" t="s">
        <v>109</v>
      </c>
      <c r="D100" s="767" t="s">
        <v>318</v>
      </c>
      <c r="E100" s="637" t="s">
        <v>283</v>
      </c>
      <c r="F100" s="700">
        <v>187231</v>
      </c>
      <c r="G100" s="700">
        <v>187231</v>
      </c>
      <c r="H100" s="541">
        <v>0</v>
      </c>
      <c r="I100" s="700">
        <v>187231</v>
      </c>
      <c r="J100" s="541">
        <v>0</v>
      </c>
      <c r="K100" s="769">
        <v>187250</v>
      </c>
      <c r="L100" s="541">
        <v>19</v>
      </c>
      <c r="M100" s="541">
        <v>19</v>
      </c>
      <c r="N100" s="769">
        <v>187261</v>
      </c>
      <c r="O100" s="541">
        <v>11</v>
      </c>
      <c r="P100" s="542">
        <v>30</v>
      </c>
      <c r="Q100" s="541">
        <v>19</v>
      </c>
      <c r="R100" s="543">
        <v>11</v>
      </c>
      <c r="S100" s="493" t="s">
        <v>223</v>
      </c>
      <c r="T100" s="770" t="s">
        <v>224</v>
      </c>
      <c r="U100" s="770" t="s">
        <v>29</v>
      </c>
      <c r="V100" s="770">
        <v>2010</v>
      </c>
      <c r="W100" s="771" t="s">
        <v>30</v>
      </c>
      <c r="X100" s="769">
        <v>8.8000000000000007</v>
      </c>
      <c r="Y100" s="544">
        <v>3.4090909090909087</v>
      </c>
      <c r="Z100" s="166">
        <v>21.19</v>
      </c>
      <c r="AA100" s="544">
        <v>72.23863636363636</v>
      </c>
      <c r="AB100" s="772" t="s">
        <v>320</v>
      </c>
    </row>
    <row r="101" spans="1:31" s="158" customFormat="1" ht="11.55" thickBot="1">
      <c r="A101" s="688">
        <v>44385</v>
      </c>
      <c r="B101" s="689" t="s">
        <v>35</v>
      </c>
      <c r="C101" s="689" t="s">
        <v>109</v>
      </c>
      <c r="D101" s="775" t="s">
        <v>149</v>
      </c>
      <c r="E101" s="703" t="s">
        <v>282</v>
      </c>
      <c r="F101" s="713">
        <v>187261</v>
      </c>
      <c r="G101" s="713">
        <v>187277</v>
      </c>
      <c r="H101" s="567">
        <v>16</v>
      </c>
      <c r="I101" s="713">
        <v>187277</v>
      </c>
      <c r="J101" s="567">
        <v>0</v>
      </c>
      <c r="K101" s="690">
        <v>187303</v>
      </c>
      <c r="L101" s="567">
        <v>26</v>
      </c>
      <c r="M101" s="567">
        <v>26</v>
      </c>
      <c r="N101" s="690">
        <v>187319</v>
      </c>
      <c r="O101" s="567">
        <v>16</v>
      </c>
      <c r="P101" s="568">
        <v>58</v>
      </c>
      <c r="Q101" s="567">
        <v>26</v>
      </c>
      <c r="R101" s="569">
        <v>32</v>
      </c>
      <c r="S101" s="589" t="s">
        <v>223</v>
      </c>
      <c r="T101" s="691" t="s">
        <v>224</v>
      </c>
      <c r="U101" s="691" t="s">
        <v>29</v>
      </c>
      <c r="V101" s="691">
        <v>2010</v>
      </c>
      <c r="W101" s="692" t="s">
        <v>30</v>
      </c>
      <c r="X101" s="690">
        <v>8.8000000000000007</v>
      </c>
      <c r="Y101" s="573">
        <v>6.5909090909090899</v>
      </c>
      <c r="Z101" s="574">
        <v>21.19</v>
      </c>
      <c r="AA101" s="573">
        <v>139.66136363636363</v>
      </c>
      <c r="AB101" s="693" t="s">
        <v>320</v>
      </c>
      <c r="AC101" s="750">
        <f>313.034090909091+305</f>
        <v>618.03409090909099</v>
      </c>
      <c r="AD101" s="238">
        <v>14.772727272727272</v>
      </c>
      <c r="AE101" s="238">
        <v>130</v>
      </c>
    </row>
    <row r="102" spans="1:31" s="158" customFormat="1" ht="17.7" thickBot="1">
      <c r="A102" s="694">
        <v>44384</v>
      </c>
      <c r="B102" s="695" t="s">
        <v>68</v>
      </c>
      <c r="C102" s="695" t="s">
        <v>111</v>
      </c>
      <c r="D102" s="725" t="s">
        <v>241</v>
      </c>
      <c r="E102" s="637" t="s">
        <v>283</v>
      </c>
      <c r="F102" s="696">
        <v>235169</v>
      </c>
      <c r="G102" s="697">
        <v>235183</v>
      </c>
      <c r="H102" s="640">
        <v>14</v>
      </c>
      <c r="I102" s="697">
        <v>235183</v>
      </c>
      <c r="J102" s="640">
        <v>0</v>
      </c>
      <c r="K102" s="697">
        <v>235196</v>
      </c>
      <c r="L102" s="640">
        <v>13</v>
      </c>
      <c r="M102" s="640">
        <v>13</v>
      </c>
      <c r="N102" s="697">
        <v>235204</v>
      </c>
      <c r="O102" s="640">
        <v>8</v>
      </c>
      <c r="P102" s="641">
        <v>35</v>
      </c>
      <c r="Q102" s="640">
        <v>13</v>
      </c>
      <c r="R102" s="642">
        <v>22</v>
      </c>
      <c r="S102" s="756" t="s">
        <v>70</v>
      </c>
      <c r="T102" s="774" t="s">
        <v>51</v>
      </c>
      <c r="U102" s="774" t="s">
        <v>29</v>
      </c>
      <c r="V102" s="774">
        <v>2016</v>
      </c>
      <c r="W102" s="698" t="s">
        <v>30</v>
      </c>
      <c r="X102" s="697">
        <v>7</v>
      </c>
      <c r="Y102" s="646">
        <v>5</v>
      </c>
      <c r="Z102" s="647">
        <v>19.989999999999998</v>
      </c>
      <c r="AA102" s="646">
        <v>99.949999999999989</v>
      </c>
      <c r="AB102" s="699" t="s">
        <v>67</v>
      </c>
    </row>
    <row r="103" spans="1:31" s="158" customFormat="1" ht="17.7" thickBot="1">
      <c r="A103" s="701">
        <v>44385</v>
      </c>
      <c r="B103" s="689" t="s">
        <v>68</v>
      </c>
      <c r="C103" s="689" t="s">
        <v>111</v>
      </c>
      <c r="D103" s="728" t="s">
        <v>241</v>
      </c>
      <c r="E103" s="622" t="s">
        <v>282</v>
      </c>
      <c r="F103" s="713">
        <v>235204</v>
      </c>
      <c r="G103" s="690">
        <v>235213</v>
      </c>
      <c r="H103" s="567">
        <v>9</v>
      </c>
      <c r="I103" s="690">
        <v>235213</v>
      </c>
      <c r="J103" s="567">
        <v>0</v>
      </c>
      <c r="K103" s="690">
        <v>235223</v>
      </c>
      <c r="L103" s="567">
        <v>10</v>
      </c>
      <c r="M103" s="567">
        <v>10</v>
      </c>
      <c r="N103" s="690">
        <v>235239</v>
      </c>
      <c r="O103" s="567">
        <v>16</v>
      </c>
      <c r="P103" s="568">
        <v>35</v>
      </c>
      <c r="Q103" s="567">
        <v>10</v>
      </c>
      <c r="R103" s="569">
        <v>25</v>
      </c>
      <c r="S103" s="591" t="s">
        <v>70</v>
      </c>
      <c r="T103" s="691" t="s">
        <v>51</v>
      </c>
      <c r="U103" s="691" t="s">
        <v>29</v>
      </c>
      <c r="V103" s="691">
        <v>2016</v>
      </c>
      <c r="W103" s="692" t="s">
        <v>30</v>
      </c>
      <c r="X103" s="690">
        <v>7</v>
      </c>
      <c r="Y103" s="573">
        <v>5</v>
      </c>
      <c r="Z103" s="574">
        <v>19.989999999999998</v>
      </c>
      <c r="AA103" s="573">
        <v>99.949999999999989</v>
      </c>
      <c r="AB103" s="693" t="s">
        <v>67</v>
      </c>
      <c r="AC103" s="750">
        <v>199.89999999999998</v>
      </c>
      <c r="AD103" s="238">
        <v>10</v>
      </c>
      <c r="AE103" s="238">
        <v>70</v>
      </c>
    </row>
    <row r="104" spans="1:31" s="158" customFormat="1" ht="17.7" thickBot="1">
      <c r="A104" s="694"/>
      <c r="B104" s="683" t="s">
        <v>25</v>
      </c>
      <c r="C104" s="683" t="s">
        <v>109</v>
      </c>
      <c r="D104" s="727" t="s">
        <v>365</v>
      </c>
      <c r="E104" s="620"/>
      <c r="F104" s="714">
        <v>108376</v>
      </c>
      <c r="G104" s="684">
        <v>108376</v>
      </c>
      <c r="H104" s="551">
        <v>0</v>
      </c>
      <c r="I104" s="684">
        <v>108376</v>
      </c>
      <c r="J104" s="551">
        <v>0</v>
      </c>
      <c r="K104" s="684">
        <v>108376</v>
      </c>
      <c r="L104" s="551">
        <v>0</v>
      </c>
      <c r="M104" s="551">
        <v>0</v>
      </c>
      <c r="N104" s="684">
        <v>108397</v>
      </c>
      <c r="O104" s="551">
        <v>21</v>
      </c>
      <c r="P104" s="552">
        <v>21</v>
      </c>
      <c r="Q104" s="551">
        <v>0</v>
      </c>
      <c r="R104" s="553">
        <v>21</v>
      </c>
      <c r="S104" s="584" t="s">
        <v>84</v>
      </c>
      <c r="T104" s="770" t="s">
        <v>28</v>
      </c>
      <c r="U104" s="685" t="s">
        <v>29</v>
      </c>
      <c r="V104" s="685">
        <v>2015</v>
      </c>
      <c r="W104" s="686" t="s">
        <v>30</v>
      </c>
      <c r="X104" s="684">
        <v>14</v>
      </c>
      <c r="Y104" s="557">
        <v>1.5</v>
      </c>
      <c r="Z104" s="558">
        <v>21.79</v>
      </c>
      <c r="AA104" s="557">
        <v>32.685000000000002</v>
      </c>
      <c r="AB104" s="687" t="s">
        <v>343</v>
      </c>
    </row>
    <row r="105" spans="1:31" s="158" customFormat="1" ht="17.7" thickBot="1">
      <c r="A105" s="765">
        <v>44384</v>
      </c>
      <c r="B105" s="766" t="s">
        <v>25</v>
      </c>
      <c r="C105" s="766" t="s">
        <v>109</v>
      </c>
      <c r="D105" s="729" t="s">
        <v>366</v>
      </c>
      <c r="E105" s="660" t="s">
        <v>283</v>
      </c>
      <c r="F105" s="715">
        <v>108397</v>
      </c>
      <c r="G105" s="769">
        <v>108418</v>
      </c>
      <c r="H105" s="541">
        <v>21</v>
      </c>
      <c r="I105" s="769">
        <v>108418</v>
      </c>
      <c r="J105" s="541">
        <v>0</v>
      </c>
      <c r="K105" s="769">
        <v>108449</v>
      </c>
      <c r="L105" s="541">
        <v>31</v>
      </c>
      <c r="M105" s="541">
        <v>31</v>
      </c>
      <c r="N105" s="769">
        <v>108449</v>
      </c>
      <c r="O105" s="541">
        <v>0</v>
      </c>
      <c r="P105" s="542">
        <v>52</v>
      </c>
      <c r="Q105" s="541">
        <v>31</v>
      </c>
      <c r="R105" s="543">
        <v>21</v>
      </c>
      <c r="S105" s="484" t="s">
        <v>84</v>
      </c>
      <c r="T105" s="770" t="s">
        <v>28</v>
      </c>
      <c r="U105" s="770" t="s">
        <v>29</v>
      </c>
      <c r="V105" s="770">
        <v>2015</v>
      </c>
      <c r="W105" s="771" t="s">
        <v>30</v>
      </c>
      <c r="X105" s="769">
        <v>14</v>
      </c>
      <c r="Y105" s="544">
        <v>3.7142857142857144</v>
      </c>
      <c r="Z105" s="166">
        <v>21.79</v>
      </c>
      <c r="AA105" s="544">
        <v>80.934285714285707</v>
      </c>
      <c r="AB105" s="772" t="s">
        <v>67</v>
      </c>
    </row>
    <row r="106" spans="1:31" s="158" customFormat="1" ht="17.7" thickBot="1">
      <c r="A106" s="765">
        <v>44384</v>
      </c>
      <c r="B106" s="766" t="s">
        <v>25</v>
      </c>
      <c r="C106" s="766" t="s">
        <v>109</v>
      </c>
      <c r="D106" s="729" t="s">
        <v>244</v>
      </c>
      <c r="E106" s="660" t="s">
        <v>283</v>
      </c>
      <c r="F106" s="715">
        <v>108449</v>
      </c>
      <c r="G106" s="769">
        <v>108480</v>
      </c>
      <c r="H106" s="541">
        <v>31</v>
      </c>
      <c r="I106" s="769">
        <v>108480</v>
      </c>
      <c r="J106" s="541">
        <v>0</v>
      </c>
      <c r="K106" s="769">
        <v>108512</v>
      </c>
      <c r="L106" s="541">
        <v>32</v>
      </c>
      <c r="M106" s="541">
        <v>32</v>
      </c>
      <c r="N106" s="769">
        <v>108524</v>
      </c>
      <c r="O106" s="541">
        <v>12</v>
      </c>
      <c r="P106" s="542">
        <v>75</v>
      </c>
      <c r="Q106" s="541">
        <v>32</v>
      </c>
      <c r="R106" s="543">
        <v>43</v>
      </c>
      <c r="S106" s="484" t="s">
        <v>84</v>
      </c>
      <c r="T106" s="770" t="s">
        <v>28</v>
      </c>
      <c r="U106" s="770" t="s">
        <v>29</v>
      </c>
      <c r="V106" s="770">
        <v>2015</v>
      </c>
      <c r="W106" s="771" t="s">
        <v>30</v>
      </c>
      <c r="X106" s="769">
        <v>14</v>
      </c>
      <c r="Y106" s="544">
        <v>5.3571428571428568</v>
      </c>
      <c r="Z106" s="166">
        <v>21.79</v>
      </c>
      <c r="AA106" s="544">
        <v>116.73214285714285</v>
      </c>
      <c r="AB106" s="772" t="s">
        <v>67</v>
      </c>
    </row>
    <row r="107" spans="1:31" s="158" customFormat="1" ht="17.7" thickBot="1">
      <c r="A107" s="765">
        <v>44385</v>
      </c>
      <c r="B107" s="766" t="s">
        <v>25</v>
      </c>
      <c r="C107" s="766" t="s">
        <v>109</v>
      </c>
      <c r="D107" s="729" t="s">
        <v>367</v>
      </c>
      <c r="E107" s="622" t="s">
        <v>282</v>
      </c>
      <c r="F107" s="715">
        <v>108524</v>
      </c>
      <c r="G107" s="769">
        <v>108532</v>
      </c>
      <c r="H107" s="541">
        <v>8</v>
      </c>
      <c r="I107" s="769">
        <v>108532</v>
      </c>
      <c r="J107" s="541">
        <v>0</v>
      </c>
      <c r="K107" s="769">
        <v>108563</v>
      </c>
      <c r="L107" s="541">
        <v>31</v>
      </c>
      <c r="M107" s="541">
        <v>31</v>
      </c>
      <c r="N107" s="769">
        <v>108581</v>
      </c>
      <c r="O107" s="541">
        <v>18</v>
      </c>
      <c r="P107" s="542">
        <v>57</v>
      </c>
      <c r="Q107" s="541">
        <v>31</v>
      </c>
      <c r="R107" s="543">
        <v>26</v>
      </c>
      <c r="S107" s="484" t="s">
        <v>84</v>
      </c>
      <c r="T107" s="770" t="s">
        <v>28</v>
      </c>
      <c r="U107" s="770" t="s">
        <v>29</v>
      </c>
      <c r="V107" s="770">
        <v>2015</v>
      </c>
      <c r="W107" s="771" t="s">
        <v>30</v>
      </c>
      <c r="X107" s="769">
        <v>14</v>
      </c>
      <c r="Y107" s="544">
        <v>4.0714285714285712</v>
      </c>
      <c r="Z107" s="166">
        <v>21.79</v>
      </c>
      <c r="AA107" s="544">
        <v>88.716428571428565</v>
      </c>
      <c r="AB107" s="772" t="s">
        <v>67</v>
      </c>
      <c r="AC107" s="750">
        <f>319.067857142857+283</f>
        <v>602.06785714285706</v>
      </c>
      <c r="AD107" s="238">
        <v>14.642857142857142</v>
      </c>
      <c r="AE107" s="238">
        <v>205</v>
      </c>
    </row>
    <row r="108" spans="1:31" s="158" customFormat="1" ht="17.7" thickBot="1">
      <c r="A108" s="682"/>
      <c r="B108" s="683" t="s">
        <v>72</v>
      </c>
      <c r="C108" s="683" t="s">
        <v>109</v>
      </c>
      <c r="D108" s="729" t="s">
        <v>348</v>
      </c>
      <c r="E108" s="814"/>
      <c r="F108" s="714">
        <v>99120</v>
      </c>
      <c r="G108" s="748">
        <v>99120</v>
      </c>
      <c r="H108" s="551">
        <v>0</v>
      </c>
      <c r="I108" s="748">
        <v>99120</v>
      </c>
      <c r="J108" s="551">
        <v>0</v>
      </c>
      <c r="K108" s="684">
        <v>99120</v>
      </c>
      <c r="L108" s="551">
        <v>0</v>
      </c>
      <c r="M108" s="551">
        <v>0</v>
      </c>
      <c r="N108" s="684">
        <v>99134</v>
      </c>
      <c r="O108" s="551">
        <v>14</v>
      </c>
      <c r="P108" s="552">
        <v>14</v>
      </c>
      <c r="Q108" s="551">
        <v>0</v>
      </c>
      <c r="R108" s="553">
        <v>14</v>
      </c>
      <c r="S108" s="749" t="s">
        <v>75</v>
      </c>
      <c r="T108" s="685" t="s">
        <v>76</v>
      </c>
      <c r="U108" s="685" t="s">
        <v>29</v>
      </c>
      <c r="V108" s="685">
        <v>2009</v>
      </c>
      <c r="W108" s="686" t="s">
        <v>30</v>
      </c>
      <c r="X108" s="684">
        <v>10</v>
      </c>
      <c r="Y108" s="557">
        <v>1.4</v>
      </c>
      <c r="Z108" s="558">
        <v>19.59</v>
      </c>
      <c r="AA108" s="557">
        <v>27.425999999999998</v>
      </c>
      <c r="AB108" s="687" t="s">
        <v>77</v>
      </c>
    </row>
    <row r="109" spans="1:31" s="158" customFormat="1" ht="17">
      <c r="A109" s="765">
        <v>44384</v>
      </c>
      <c r="B109" s="766" t="s">
        <v>72</v>
      </c>
      <c r="C109" s="766" t="s">
        <v>109</v>
      </c>
      <c r="D109" s="729" t="s">
        <v>154</v>
      </c>
      <c r="E109" s="620" t="s">
        <v>283</v>
      </c>
      <c r="F109" s="700">
        <v>99134</v>
      </c>
      <c r="G109" s="700">
        <v>99163</v>
      </c>
      <c r="H109" s="541">
        <v>29</v>
      </c>
      <c r="I109" s="700">
        <v>99163</v>
      </c>
      <c r="J109" s="541">
        <v>0</v>
      </c>
      <c r="K109" s="769">
        <v>99180</v>
      </c>
      <c r="L109" s="541">
        <v>17</v>
      </c>
      <c r="M109" s="541">
        <v>17</v>
      </c>
      <c r="N109" s="769">
        <v>99180</v>
      </c>
      <c r="O109" s="541">
        <v>0</v>
      </c>
      <c r="P109" s="542">
        <v>46</v>
      </c>
      <c r="Q109" s="541">
        <v>17</v>
      </c>
      <c r="R109" s="543">
        <v>29</v>
      </c>
      <c r="S109" s="486" t="s">
        <v>75</v>
      </c>
      <c r="T109" s="770" t="s">
        <v>76</v>
      </c>
      <c r="U109" s="770" t="s">
        <v>29</v>
      </c>
      <c r="V109" s="770">
        <v>2009</v>
      </c>
      <c r="W109" s="771" t="s">
        <v>30</v>
      </c>
      <c r="X109" s="769">
        <v>10</v>
      </c>
      <c r="Y109" s="544">
        <v>4.5999999999999996</v>
      </c>
      <c r="Z109" s="166">
        <v>19.59</v>
      </c>
      <c r="AA109" s="544">
        <v>90.11399999999999</v>
      </c>
      <c r="AB109" s="772" t="s">
        <v>77</v>
      </c>
    </row>
    <row r="110" spans="1:31" s="158" customFormat="1" ht="17.7" thickBot="1">
      <c r="A110" s="765">
        <v>44384</v>
      </c>
      <c r="B110" s="766" t="s">
        <v>72</v>
      </c>
      <c r="C110" s="766" t="s">
        <v>109</v>
      </c>
      <c r="D110" s="767" t="s">
        <v>148</v>
      </c>
      <c r="E110" s="622" t="s">
        <v>282</v>
      </c>
      <c r="F110" s="700">
        <v>99180</v>
      </c>
      <c r="G110" s="700">
        <v>99198</v>
      </c>
      <c r="H110" s="541">
        <v>18</v>
      </c>
      <c r="I110" s="700">
        <v>99198</v>
      </c>
      <c r="J110" s="541">
        <v>0</v>
      </c>
      <c r="K110" s="769">
        <v>99222</v>
      </c>
      <c r="L110" s="541">
        <v>24</v>
      </c>
      <c r="M110" s="541">
        <v>24</v>
      </c>
      <c r="N110" s="769">
        <v>99250</v>
      </c>
      <c r="O110" s="541">
        <v>28</v>
      </c>
      <c r="P110" s="542">
        <v>70</v>
      </c>
      <c r="Q110" s="541">
        <v>24</v>
      </c>
      <c r="R110" s="543">
        <v>46</v>
      </c>
      <c r="S110" s="486" t="s">
        <v>75</v>
      </c>
      <c r="T110" s="770" t="s">
        <v>76</v>
      </c>
      <c r="U110" s="770" t="s">
        <v>29</v>
      </c>
      <c r="V110" s="770">
        <v>2009</v>
      </c>
      <c r="W110" s="771" t="s">
        <v>30</v>
      </c>
      <c r="X110" s="769">
        <v>10</v>
      </c>
      <c r="Y110" s="544">
        <v>7</v>
      </c>
      <c r="Z110" s="166">
        <v>19.59</v>
      </c>
      <c r="AA110" s="544">
        <v>137.13</v>
      </c>
      <c r="AB110" s="772" t="s">
        <v>77</v>
      </c>
    </row>
    <row r="111" spans="1:31" s="158" customFormat="1" ht="17.7" thickBot="1">
      <c r="A111" s="765">
        <v>44385</v>
      </c>
      <c r="B111" s="766" t="s">
        <v>72</v>
      </c>
      <c r="C111" s="766" t="s">
        <v>109</v>
      </c>
      <c r="D111" s="729" t="s">
        <v>154</v>
      </c>
      <c r="E111" s="622" t="s">
        <v>282</v>
      </c>
      <c r="F111" s="700">
        <v>99250</v>
      </c>
      <c r="G111" s="700">
        <v>99284</v>
      </c>
      <c r="H111" s="541">
        <v>34</v>
      </c>
      <c r="I111" s="700">
        <v>99284</v>
      </c>
      <c r="J111" s="541">
        <v>0</v>
      </c>
      <c r="K111" s="769">
        <v>99301</v>
      </c>
      <c r="L111" s="541">
        <v>17</v>
      </c>
      <c r="M111" s="541">
        <v>17</v>
      </c>
      <c r="N111" s="769">
        <v>99301</v>
      </c>
      <c r="O111" s="541">
        <v>0</v>
      </c>
      <c r="P111" s="542">
        <v>51</v>
      </c>
      <c r="Q111" s="541">
        <v>17</v>
      </c>
      <c r="R111" s="543">
        <v>34</v>
      </c>
      <c r="S111" s="486" t="s">
        <v>75</v>
      </c>
      <c r="T111" s="770" t="s">
        <v>76</v>
      </c>
      <c r="U111" s="770" t="s">
        <v>29</v>
      </c>
      <c r="V111" s="770">
        <v>2009</v>
      </c>
      <c r="W111" s="771" t="s">
        <v>30</v>
      </c>
      <c r="X111" s="769">
        <v>10</v>
      </c>
      <c r="Y111" s="544">
        <v>5.0999999999999996</v>
      </c>
      <c r="Z111" s="166">
        <v>19.59</v>
      </c>
      <c r="AA111" s="544">
        <v>99.908999999999992</v>
      </c>
      <c r="AB111" s="772" t="s">
        <v>77</v>
      </c>
    </row>
    <row r="112" spans="1:31" s="158" customFormat="1" ht="17.7" thickBot="1">
      <c r="A112" s="765">
        <v>44385</v>
      </c>
      <c r="B112" s="766" t="s">
        <v>72</v>
      </c>
      <c r="C112" s="766" t="s">
        <v>109</v>
      </c>
      <c r="D112" s="729" t="s">
        <v>153</v>
      </c>
      <c r="E112" s="622" t="s">
        <v>282</v>
      </c>
      <c r="F112" s="700">
        <v>99301</v>
      </c>
      <c r="G112" s="700">
        <v>99311</v>
      </c>
      <c r="H112" s="541">
        <v>10</v>
      </c>
      <c r="I112" s="700">
        <v>99311</v>
      </c>
      <c r="J112" s="541">
        <v>0</v>
      </c>
      <c r="K112" s="769">
        <v>99320</v>
      </c>
      <c r="L112" s="541">
        <v>9</v>
      </c>
      <c r="M112" s="541">
        <v>9</v>
      </c>
      <c r="N112" s="769">
        <v>99320</v>
      </c>
      <c r="O112" s="541">
        <v>0</v>
      </c>
      <c r="P112" s="542">
        <v>19</v>
      </c>
      <c r="Q112" s="541">
        <v>9</v>
      </c>
      <c r="R112" s="543">
        <v>10</v>
      </c>
      <c r="S112" s="486" t="s">
        <v>75</v>
      </c>
      <c r="T112" s="770" t="s">
        <v>76</v>
      </c>
      <c r="U112" s="770" t="s">
        <v>29</v>
      </c>
      <c r="V112" s="770">
        <v>2009</v>
      </c>
      <c r="W112" s="771" t="s">
        <v>30</v>
      </c>
      <c r="X112" s="769">
        <v>10</v>
      </c>
      <c r="Y112" s="544">
        <v>1.9</v>
      </c>
      <c r="Z112" s="166">
        <v>19.59</v>
      </c>
      <c r="AA112" s="544">
        <v>37.220999999999997</v>
      </c>
      <c r="AB112" s="772" t="s">
        <v>77</v>
      </c>
    </row>
    <row r="113" spans="1:31" s="158" customFormat="1" ht="17.7" thickBot="1">
      <c r="A113" s="730">
        <v>44385</v>
      </c>
      <c r="B113" s="731" t="s">
        <v>72</v>
      </c>
      <c r="C113" s="731" t="s">
        <v>109</v>
      </c>
      <c r="D113" s="732" t="s">
        <v>148</v>
      </c>
      <c r="E113" s="815" t="s">
        <v>283</v>
      </c>
      <c r="F113" s="734">
        <v>99320</v>
      </c>
      <c r="G113" s="734">
        <v>99320</v>
      </c>
      <c r="H113" s="665">
        <v>0</v>
      </c>
      <c r="I113" s="734">
        <v>99320</v>
      </c>
      <c r="J113" s="665">
        <v>0</v>
      </c>
      <c r="K113" s="735">
        <v>99345</v>
      </c>
      <c r="L113" s="665">
        <v>25</v>
      </c>
      <c r="M113" s="665">
        <v>25</v>
      </c>
      <c r="N113" s="735">
        <v>99365</v>
      </c>
      <c r="O113" s="665">
        <v>20</v>
      </c>
      <c r="P113" s="666">
        <v>45</v>
      </c>
      <c r="Q113" s="665">
        <v>25</v>
      </c>
      <c r="R113" s="667">
        <v>20</v>
      </c>
      <c r="S113" s="762" t="s">
        <v>75</v>
      </c>
      <c r="T113" s="737" t="s">
        <v>76</v>
      </c>
      <c r="U113" s="737" t="s">
        <v>29</v>
      </c>
      <c r="V113" s="737">
        <v>2009</v>
      </c>
      <c r="W113" s="738" t="s">
        <v>30</v>
      </c>
      <c r="X113" s="735">
        <v>10</v>
      </c>
      <c r="Y113" s="668">
        <v>4.5</v>
      </c>
      <c r="Z113" s="547">
        <v>19.59</v>
      </c>
      <c r="AA113" s="668">
        <v>88.155000000000001</v>
      </c>
      <c r="AB113" s="739" t="s">
        <v>77</v>
      </c>
      <c r="AC113" s="750">
        <f>479.955+283</f>
        <v>762.95499999999993</v>
      </c>
      <c r="AD113" s="238">
        <v>24.5</v>
      </c>
      <c r="AE113" s="238">
        <v>245</v>
      </c>
    </row>
    <row r="114" spans="1:31" s="158" customFormat="1" ht="11.55" thickBot="1">
      <c r="A114" s="682">
        <v>44384</v>
      </c>
      <c r="B114" s="683" t="s">
        <v>350</v>
      </c>
      <c r="C114" s="683" t="s">
        <v>337</v>
      </c>
      <c r="D114" s="727" t="s">
        <v>331</v>
      </c>
      <c r="E114" s="654" t="s">
        <v>282</v>
      </c>
      <c r="F114" s="714">
        <v>183307</v>
      </c>
      <c r="G114" s="748">
        <v>183318</v>
      </c>
      <c r="H114" s="551">
        <v>11</v>
      </c>
      <c r="I114" s="748">
        <v>183318</v>
      </c>
      <c r="J114" s="551">
        <v>0</v>
      </c>
      <c r="K114" s="684">
        <v>183401</v>
      </c>
      <c r="L114" s="551">
        <v>83</v>
      </c>
      <c r="M114" s="551">
        <v>83</v>
      </c>
      <c r="N114" s="684">
        <v>183405</v>
      </c>
      <c r="O114" s="551">
        <v>4</v>
      </c>
      <c r="P114" s="552">
        <v>98</v>
      </c>
      <c r="Q114" s="551">
        <v>83</v>
      </c>
      <c r="R114" s="553">
        <v>15</v>
      </c>
      <c r="S114" s="763" t="s">
        <v>332</v>
      </c>
      <c r="T114" s="685" t="s">
        <v>51</v>
      </c>
      <c r="U114" s="685" t="s">
        <v>29</v>
      </c>
      <c r="V114" s="685">
        <v>2019</v>
      </c>
      <c r="W114" s="686" t="s">
        <v>30</v>
      </c>
      <c r="X114" s="684">
        <v>7</v>
      </c>
      <c r="Y114" s="557">
        <v>14</v>
      </c>
      <c r="Z114" s="558">
        <v>19.59</v>
      </c>
      <c r="AA114" s="557">
        <v>274.26</v>
      </c>
      <c r="AB114" s="687"/>
    </row>
    <row r="115" spans="1:31" s="158" customFormat="1" ht="11.55" thickBot="1">
      <c r="A115" s="765">
        <v>44384</v>
      </c>
      <c r="B115" s="766" t="s">
        <v>350</v>
      </c>
      <c r="C115" s="766" t="s">
        <v>337</v>
      </c>
      <c r="D115" s="729" t="s">
        <v>333</v>
      </c>
      <c r="E115" s="622" t="s">
        <v>282</v>
      </c>
      <c r="F115" s="700">
        <v>183405</v>
      </c>
      <c r="G115" s="700">
        <v>183419</v>
      </c>
      <c r="H115" s="541">
        <v>14</v>
      </c>
      <c r="I115" s="700">
        <v>183419</v>
      </c>
      <c r="J115" s="541">
        <v>0</v>
      </c>
      <c r="K115" s="769">
        <v>183504</v>
      </c>
      <c r="L115" s="541">
        <v>85</v>
      </c>
      <c r="M115" s="541">
        <v>85</v>
      </c>
      <c r="N115" s="769">
        <v>183545</v>
      </c>
      <c r="O115" s="541">
        <v>41</v>
      </c>
      <c r="P115" s="542">
        <v>140</v>
      </c>
      <c r="Q115" s="541">
        <v>85</v>
      </c>
      <c r="R115" s="543">
        <v>55</v>
      </c>
      <c r="S115" s="758" t="s">
        <v>332</v>
      </c>
      <c r="T115" s="770" t="s">
        <v>51</v>
      </c>
      <c r="U115" s="770" t="s">
        <v>29</v>
      </c>
      <c r="V115" s="770">
        <v>2019</v>
      </c>
      <c r="W115" s="771" t="s">
        <v>30</v>
      </c>
      <c r="X115" s="769">
        <v>7</v>
      </c>
      <c r="Y115" s="544">
        <v>20</v>
      </c>
      <c r="Z115" s="166">
        <v>19.59</v>
      </c>
      <c r="AA115" s="544">
        <v>391.8</v>
      </c>
      <c r="AB115" s="772"/>
    </row>
    <row r="116" spans="1:31" s="158" customFormat="1" ht="11.55" thickBot="1">
      <c r="A116" s="688">
        <v>44385</v>
      </c>
      <c r="B116" s="689" t="s">
        <v>350</v>
      </c>
      <c r="C116" s="689" t="s">
        <v>337</v>
      </c>
      <c r="D116" s="728" t="s">
        <v>334</v>
      </c>
      <c r="E116" s="622" t="s">
        <v>282</v>
      </c>
      <c r="F116" s="713">
        <v>183545</v>
      </c>
      <c r="G116" s="713">
        <v>183551</v>
      </c>
      <c r="H116" s="567">
        <v>6</v>
      </c>
      <c r="I116" s="713">
        <v>183551</v>
      </c>
      <c r="J116" s="567">
        <v>0</v>
      </c>
      <c r="K116" s="690">
        <v>183641</v>
      </c>
      <c r="L116" s="567">
        <v>90</v>
      </c>
      <c r="M116" s="567">
        <v>90</v>
      </c>
      <c r="N116" s="690">
        <v>183647</v>
      </c>
      <c r="O116" s="567">
        <v>6</v>
      </c>
      <c r="P116" s="568">
        <v>102</v>
      </c>
      <c r="Q116" s="567">
        <v>90</v>
      </c>
      <c r="R116" s="569">
        <v>12</v>
      </c>
      <c r="S116" s="764" t="s">
        <v>332</v>
      </c>
      <c r="T116" s="691" t="s">
        <v>51</v>
      </c>
      <c r="U116" s="691" t="s">
        <v>29</v>
      </c>
      <c r="V116" s="691">
        <v>2019</v>
      </c>
      <c r="W116" s="692" t="s">
        <v>30</v>
      </c>
      <c r="X116" s="690">
        <v>7</v>
      </c>
      <c r="Y116" s="573">
        <v>14.571428571428571</v>
      </c>
      <c r="Z116" s="574">
        <v>19.59</v>
      </c>
      <c r="AA116" s="573">
        <v>285.45428571428573</v>
      </c>
      <c r="AB116" s="693"/>
      <c r="AC116" s="750">
        <v>951.51428571428573</v>
      </c>
      <c r="AD116" s="238">
        <v>48.571428571428569</v>
      </c>
      <c r="AE116" s="238">
        <v>340</v>
      </c>
    </row>
    <row r="117" spans="1:31" s="158" customFormat="1" ht="11.55" thickBot="1">
      <c r="A117" s="694">
        <v>44384</v>
      </c>
      <c r="B117" s="695" t="s">
        <v>335</v>
      </c>
      <c r="C117" s="695" t="s">
        <v>337</v>
      </c>
      <c r="D117" s="725" t="s">
        <v>331</v>
      </c>
      <c r="E117" s="703" t="s">
        <v>282</v>
      </c>
      <c r="F117" s="696">
        <v>331064</v>
      </c>
      <c r="G117" s="742">
        <v>331070</v>
      </c>
      <c r="H117" s="640">
        <v>6</v>
      </c>
      <c r="I117" s="742">
        <v>331070</v>
      </c>
      <c r="J117" s="640">
        <v>0</v>
      </c>
      <c r="K117" s="697">
        <v>331157</v>
      </c>
      <c r="L117" s="640">
        <v>87</v>
      </c>
      <c r="M117" s="640">
        <v>87</v>
      </c>
      <c r="N117" s="697">
        <v>331166</v>
      </c>
      <c r="O117" s="640">
        <v>9</v>
      </c>
      <c r="P117" s="641">
        <v>102</v>
      </c>
      <c r="Q117" s="640">
        <v>87</v>
      </c>
      <c r="R117" s="642">
        <v>15</v>
      </c>
      <c r="S117" s="776" t="s">
        <v>336</v>
      </c>
      <c r="T117" s="774" t="s">
        <v>51</v>
      </c>
      <c r="U117" s="774" t="s">
        <v>29</v>
      </c>
      <c r="V117" s="774">
        <v>2017</v>
      </c>
      <c r="W117" s="698" t="s">
        <v>30</v>
      </c>
      <c r="X117" s="697">
        <v>7</v>
      </c>
      <c r="Y117" s="646">
        <v>14.571428571428571</v>
      </c>
      <c r="Z117" s="647">
        <v>19.59</v>
      </c>
      <c r="AA117" s="646">
        <v>285.45428571428573</v>
      </c>
      <c r="AB117" s="699"/>
    </row>
    <row r="118" spans="1:31" s="158" customFormat="1" ht="11.55" thickBot="1">
      <c r="A118" s="765">
        <v>44384</v>
      </c>
      <c r="B118" s="766" t="s">
        <v>335</v>
      </c>
      <c r="C118" s="766" t="s">
        <v>337</v>
      </c>
      <c r="D118" s="729" t="s">
        <v>333</v>
      </c>
      <c r="E118" s="622" t="s">
        <v>282</v>
      </c>
      <c r="F118" s="700">
        <v>331166</v>
      </c>
      <c r="G118" s="700">
        <v>331209</v>
      </c>
      <c r="H118" s="541">
        <v>43</v>
      </c>
      <c r="I118" s="700">
        <v>331209</v>
      </c>
      <c r="J118" s="541">
        <v>0</v>
      </c>
      <c r="K118" s="769">
        <v>331321</v>
      </c>
      <c r="L118" s="541">
        <v>112</v>
      </c>
      <c r="M118" s="541">
        <v>112</v>
      </c>
      <c r="N118" s="769">
        <v>331330</v>
      </c>
      <c r="O118" s="541">
        <v>9</v>
      </c>
      <c r="P118" s="542">
        <v>164</v>
      </c>
      <c r="Q118" s="541">
        <v>112</v>
      </c>
      <c r="R118" s="543">
        <v>52</v>
      </c>
      <c r="S118" s="759" t="s">
        <v>336</v>
      </c>
      <c r="T118" s="770" t="s">
        <v>51</v>
      </c>
      <c r="U118" s="770" t="s">
        <v>29</v>
      </c>
      <c r="V118" s="770">
        <v>2017</v>
      </c>
      <c r="W118" s="771" t="s">
        <v>30</v>
      </c>
      <c r="X118" s="769">
        <v>7</v>
      </c>
      <c r="Y118" s="544">
        <v>23.428571428571427</v>
      </c>
      <c r="Z118" s="166">
        <v>19.59</v>
      </c>
      <c r="AA118" s="544">
        <v>458.96571428571423</v>
      </c>
      <c r="AB118" s="772"/>
    </row>
    <row r="119" spans="1:31" s="158" customFormat="1" ht="11.55" thickBot="1">
      <c r="A119" s="688">
        <v>44385</v>
      </c>
      <c r="B119" s="689" t="s">
        <v>335</v>
      </c>
      <c r="C119" s="689" t="s">
        <v>337</v>
      </c>
      <c r="D119" s="728" t="s">
        <v>334</v>
      </c>
      <c r="E119" s="622" t="s">
        <v>282</v>
      </c>
      <c r="F119" s="713">
        <v>331330</v>
      </c>
      <c r="G119" s="713">
        <v>331336</v>
      </c>
      <c r="H119" s="567">
        <v>6</v>
      </c>
      <c r="I119" s="713">
        <v>331336</v>
      </c>
      <c r="J119" s="567">
        <v>0</v>
      </c>
      <c r="K119" s="690">
        <v>331425</v>
      </c>
      <c r="L119" s="567">
        <v>89</v>
      </c>
      <c r="M119" s="567">
        <v>89</v>
      </c>
      <c r="N119" s="690">
        <v>331433</v>
      </c>
      <c r="O119" s="567">
        <v>8</v>
      </c>
      <c r="P119" s="568">
        <v>103</v>
      </c>
      <c r="Q119" s="567">
        <v>89</v>
      </c>
      <c r="R119" s="569">
        <v>14</v>
      </c>
      <c r="S119" s="761" t="s">
        <v>336</v>
      </c>
      <c r="T119" s="691" t="s">
        <v>51</v>
      </c>
      <c r="U119" s="691" t="s">
        <v>29</v>
      </c>
      <c r="V119" s="691">
        <v>2017</v>
      </c>
      <c r="W119" s="692" t="s">
        <v>30</v>
      </c>
      <c r="X119" s="690">
        <v>7</v>
      </c>
      <c r="Y119" s="573">
        <v>14.714285714285714</v>
      </c>
      <c r="Z119" s="574">
        <v>19.59</v>
      </c>
      <c r="AA119" s="573">
        <v>288.25285714285712</v>
      </c>
      <c r="AB119" s="693"/>
      <c r="AC119" s="750">
        <v>1032.6728571428571</v>
      </c>
      <c r="AD119" s="238">
        <v>52.714285714285715</v>
      </c>
      <c r="AE119" s="238">
        <v>369</v>
      </c>
    </row>
    <row r="120" spans="1:31" s="158" customFormat="1" ht="11.55" thickBot="1">
      <c r="A120" s="694">
        <v>44383</v>
      </c>
      <c r="B120" s="695" t="s">
        <v>330</v>
      </c>
      <c r="C120" s="695" t="s">
        <v>393</v>
      </c>
      <c r="D120" s="725" t="s">
        <v>362</v>
      </c>
      <c r="E120" s="703" t="s">
        <v>282</v>
      </c>
      <c r="F120" s="696">
        <v>238568</v>
      </c>
      <c r="G120" s="742">
        <v>238568</v>
      </c>
      <c r="H120" s="640">
        <v>0</v>
      </c>
      <c r="I120" s="742">
        <v>238568</v>
      </c>
      <c r="J120" s="640">
        <v>0</v>
      </c>
      <c r="K120" s="697">
        <v>238568</v>
      </c>
      <c r="L120" s="640">
        <v>0</v>
      </c>
      <c r="M120" s="640">
        <v>0</v>
      </c>
      <c r="N120" s="697">
        <v>238598</v>
      </c>
      <c r="O120" s="640">
        <v>30</v>
      </c>
      <c r="P120" s="641">
        <v>30</v>
      </c>
      <c r="Q120" s="640">
        <v>0</v>
      </c>
      <c r="R120" s="642">
        <v>30</v>
      </c>
      <c r="S120" s="787" t="s">
        <v>346</v>
      </c>
      <c r="T120" s="774" t="s">
        <v>51</v>
      </c>
      <c r="U120" s="774" t="s">
        <v>29</v>
      </c>
      <c r="V120" s="774">
        <v>2012</v>
      </c>
      <c r="W120" s="698" t="s">
        <v>30</v>
      </c>
      <c r="X120" s="697">
        <v>7</v>
      </c>
      <c r="Y120" s="646">
        <v>4.2857142857142856</v>
      </c>
      <c r="Z120" s="647">
        <v>19.59</v>
      </c>
      <c r="AA120" s="646">
        <v>83.957142857142856</v>
      </c>
      <c r="AB120" s="699"/>
    </row>
    <row r="121" spans="1:31" s="158" customFormat="1" ht="11.55" thickBot="1">
      <c r="A121" s="765">
        <v>44384</v>
      </c>
      <c r="B121" s="766" t="s">
        <v>330</v>
      </c>
      <c r="C121" s="766" t="s">
        <v>393</v>
      </c>
      <c r="D121" s="729" t="s">
        <v>356</v>
      </c>
      <c r="E121" s="622" t="s">
        <v>282</v>
      </c>
      <c r="F121" s="700">
        <v>238598</v>
      </c>
      <c r="G121" s="700">
        <v>238598</v>
      </c>
      <c r="H121" s="541">
        <v>0</v>
      </c>
      <c r="I121" s="700">
        <v>238598</v>
      </c>
      <c r="J121" s="541">
        <v>0</v>
      </c>
      <c r="K121" s="769">
        <v>238598</v>
      </c>
      <c r="L121" s="541">
        <v>0</v>
      </c>
      <c r="M121" s="541">
        <v>0</v>
      </c>
      <c r="N121" s="769">
        <v>238619</v>
      </c>
      <c r="O121" s="541">
        <v>21</v>
      </c>
      <c r="P121" s="542">
        <v>21</v>
      </c>
      <c r="Q121" s="541">
        <v>0</v>
      </c>
      <c r="R121" s="543">
        <v>21</v>
      </c>
      <c r="S121" s="786" t="s">
        <v>346</v>
      </c>
      <c r="T121" s="770" t="s">
        <v>51</v>
      </c>
      <c r="U121" s="770" t="s">
        <v>29</v>
      </c>
      <c r="V121" s="770">
        <v>2012</v>
      </c>
      <c r="W121" s="771" t="s">
        <v>30</v>
      </c>
      <c r="X121" s="769">
        <v>7</v>
      </c>
      <c r="Y121" s="544">
        <v>3</v>
      </c>
      <c r="Z121" s="166">
        <v>19.59</v>
      </c>
      <c r="AA121" s="544">
        <v>58.769999999999996</v>
      </c>
      <c r="AB121" s="772"/>
    </row>
    <row r="122" spans="1:31" s="158" customFormat="1" ht="11.55" thickBot="1">
      <c r="A122" s="688">
        <v>44384</v>
      </c>
      <c r="B122" s="689" t="s">
        <v>330</v>
      </c>
      <c r="C122" s="689" t="s">
        <v>393</v>
      </c>
      <c r="D122" s="775" t="s">
        <v>362</v>
      </c>
      <c r="E122" s="622" t="s">
        <v>282</v>
      </c>
      <c r="F122" s="713">
        <v>238619</v>
      </c>
      <c r="G122" s="713">
        <v>238619</v>
      </c>
      <c r="H122" s="567">
        <v>0</v>
      </c>
      <c r="I122" s="713">
        <v>238619</v>
      </c>
      <c r="J122" s="567">
        <v>0</v>
      </c>
      <c r="K122" s="690">
        <v>238619</v>
      </c>
      <c r="L122" s="567">
        <v>0</v>
      </c>
      <c r="M122" s="567">
        <v>0</v>
      </c>
      <c r="N122" s="690">
        <v>238623</v>
      </c>
      <c r="O122" s="567">
        <v>4</v>
      </c>
      <c r="P122" s="568">
        <v>4</v>
      </c>
      <c r="Q122" s="567">
        <v>0</v>
      </c>
      <c r="R122" s="569">
        <v>4</v>
      </c>
      <c r="S122" s="820" t="s">
        <v>346</v>
      </c>
      <c r="T122" s="773" t="s">
        <v>51</v>
      </c>
      <c r="U122" s="691" t="s">
        <v>29</v>
      </c>
      <c r="V122" s="691">
        <v>2012</v>
      </c>
      <c r="W122" s="692" t="s">
        <v>30</v>
      </c>
      <c r="X122" s="690">
        <v>7</v>
      </c>
      <c r="Y122" s="573">
        <v>0.5714285714285714</v>
      </c>
      <c r="Z122" s="574">
        <v>19.59</v>
      </c>
      <c r="AA122" s="573">
        <v>11.194285714285714</v>
      </c>
      <c r="AB122" s="693"/>
      <c r="AC122" s="750">
        <v>153.92142857142855</v>
      </c>
      <c r="AD122" s="238">
        <v>7.8571428571428568</v>
      </c>
      <c r="AE122" s="238">
        <v>55</v>
      </c>
    </row>
    <row r="123" spans="1:31" s="158" customFormat="1" ht="10.9">
      <c r="A123" s="821">
        <v>44382</v>
      </c>
      <c r="B123" s="805" t="s">
        <v>330</v>
      </c>
      <c r="C123" s="805" t="s">
        <v>393</v>
      </c>
      <c r="D123" s="810" t="s">
        <v>368</v>
      </c>
      <c r="E123" s="811"/>
      <c r="F123" s="696">
        <v>216972</v>
      </c>
      <c r="G123" s="816">
        <v>216972</v>
      </c>
      <c r="H123" s="817">
        <v>0</v>
      </c>
      <c r="I123" s="816">
        <v>216972</v>
      </c>
      <c r="J123" s="640">
        <v>0</v>
      </c>
      <c r="K123" s="818">
        <v>216972</v>
      </c>
      <c r="L123" s="640">
        <v>0</v>
      </c>
      <c r="M123" s="640">
        <v>0</v>
      </c>
      <c r="N123" s="818">
        <v>216990</v>
      </c>
      <c r="O123" s="817">
        <v>18</v>
      </c>
      <c r="P123" s="819">
        <v>18</v>
      </c>
      <c r="Q123" s="640">
        <v>0</v>
      </c>
      <c r="R123" s="642">
        <v>18</v>
      </c>
      <c r="S123" s="785" t="s">
        <v>351</v>
      </c>
      <c r="T123" s="774" t="s">
        <v>28</v>
      </c>
      <c r="U123" s="774" t="s">
        <v>29</v>
      </c>
      <c r="V123" s="774">
        <v>2012</v>
      </c>
      <c r="W123" s="698" t="s">
        <v>30</v>
      </c>
      <c r="X123" s="697">
        <v>14</v>
      </c>
      <c r="Y123" s="646">
        <v>1.2857142857142858</v>
      </c>
      <c r="Z123" s="647">
        <v>21.79</v>
      </c>
      <c r="AA123" s="646">
        <v>28.015714285714285</v>
      </c>
      <c r="AB123" s="699"/>
    </row>
    <row r="124" spans="1:31" s="158" customFormat="1" ht="10.9">
      <c r="A124" s="730">
        <v>44382</v>
      </c>
      <c r="B124" s="731" t="s">
        <v>330</v>
      </c>
      <c r="C124" s="731" t="s">
        <v>393</v>
      </c>
      <c r="D124" s="767" t="s">
        <v>368</v>
      </c>
      <c r="E124" s="795"/>
      <c r="F124" s="700">
        <v>216990</v>
      </c>
      <c r="G124" s="734">
        <v>216990</v>
      </c>
      <c r="H124" s="665">
        <v>0</v>
      </c>
      <c r="I124" s="734">
        <v>216990</v>
      </c>
      <c r="J124" s="541">
        <v>0</v>
      </c>
      <c r="K124" s="735">
        <v>216990</v>
      </c>
      <c r="L124" s="541">
        <v>0</v>
      </c>
      <c r="M124" s="541">
        <v>0</v>
      </c>
      <c r="N124" s="735">
        <v>216995</v>
      </c>
      <c r="O124" s="665">
        <v>5</v>
      </c>
      <c r="P124" s="666">
        <v>5</v>
      </c>
      <c r="Q124" s="541">
        <v>0</v>
      </c>
      <c r="R124" s="543">
        <v>5</v>
      </c>
      <c r="S124" s="484" t="s">
        <v>351</v>
      </c>
      <c r="T124" s="770" t="s">
        <v>28</v>
      </c>
      <c r="U124" s="770" t="s">
        <v>29</v>
      </c>
      <c r="V124" s="770">
        <v>2012</v>
      </c>
      <c r="W124" s="771" t="s">
        <v>30</v>
      </c>
      <c r="X124" s="769">
        <v>14</v>
      </c>
      <c r="Y124" s="544">
        <v>0.35714285714285715</v>
      </c>
      <c r="Z124" s="166">
        <v>21.79</v>
      </c>
      <c r="AA124" s="544">
        <v>7.7821428571428566</v>
      </c>
      <c r="AB124" s="772"/>
    </row>
    <row r="125" spans="1:31" s="158" customFormat="1" ht="10.9">
      <c r="A125" s="730">
        <v>44383</v>
      </c>
      <c r="B125" s="731" t="s">
        <v>330</v>
      </c>
      <c r="C125" s="731" t="s">
        <v>393</v>
      </c>
      <c r="D125" s="767" t="s">
        <v>368</v>
      </c>
      <c r="E125" s="795"/>
      <c r="F125" s="700">
        <v>216995</v>
      </c>
      <c r="G125" s="734">
        <v>216995</v>
      </c>
      <c r="H125" s="665">
        <v>0</v>
      </c>
      <c r="I125" s="734">
        <v>216995</v>
      </c>
      <c r="J125" s="541">
        <v>0</v>
      </c>
      <c r="K125" s="735">
        <v>216995</v>
      </c>
      <c r="L125" s="541">
        <v>0</v>
      </c>
      <c r="M125" s="541">
        <v>0</v>
      </c>
      <c r="N125" s="735">
        <v>217026</v>
      </c>
      <c r="O125" s="665">
        <v>31</v>
      </c>
      <c r="P125" s="666">
        <v>31</v>
      </c>
      <c r="Q125" s="541">
        <v>0</v>
      </c>
      <c r="R125" s="543">
        <v>31</v>
      </c>
      <c r="S125" s="484" t="s">
        <v>351</v>
      </c>
      <c r="T125" s="770" t="s">
        <v>28</v>
      </c>
      <c r="U125" s="770" t="s">
        <v>29</v>
      </c>
      <c r="V125" s="770">
        <v>2012</v>
      </c>
      <c r="W125" s="771" t="s">
        <v>30</v>
      </c>
      <c r="X125" s="769">
        <v>14</v>
      </c>
      <c r="Y125" s="544">
        <v>2.2142857142857144</v>
      </c>
      <c r="Z125" s="166">
        <v>21.79</v>
      </c>
      <c r="AA125" s="544">
        <v>48.249285714285712</v>
      </c>
      <c r="AB125" s="772"/>
    </row>
    <row r="126" spans="1:31" s="158" customFormat="1" ht="10.9">
      <c r="A126" s="730">
        <v>44383</v>
      </c>
      <c r="B126" s="731" t="s">
        <v>330</v>
      </c>
      <c r="C126" s="731" t="s">
        <v>393</v>
      </c>
      <c r="D126" s="767" t="s">
        <v>368</v>
      </c>
      <c r="E126" s="795"/>
      <c r="F126" s="700">
        <v>217026</v>
      </c>
      <c r="G126" s="734">
        <v>217026</v>
      </c>
      <c r="H126" s="665">
        <v>0</v>
      </c>
      <c r="I126" s="734">
        <v>217026</v>
      </c>
      <c r="J126" s="541">
        <v>0</v>
      </c>
      <c r="K126" s="735">
        <v>217026</v>
      </c>
      <c r="L126" s="541">
        <v>0</v>
      </c>
      <c r="M126" s="541">
        <v>0</v>
      </c>
      <c r="N126" s="735">
        <v>217033</v>
      </c>
      <c r="O126" s="665">
        <v>7</v>
      </c>
      <c r="P126" s="666">
        <v>7</v>
      </c>
      <c r="Q126" s="541">
        <v>0</v>
      </c>
      <c r="R126" s="543">
        <v>7</v>
      </c>
      <c r="S126" s="484" t="s">
        <v>351</v>
      </c>
      <c r="T126" s="770" t="s">
        <v>28</v>
      </c>
      <c r="U126" s="770" t="s">
        <v>29</v>
      </c>
      <c r="V126" s="770">
        <v>2012</v>
      </c>
      <c r="W126" s="771" t="s">
        <v>30</v>
      </c>
      <c r="X126" s="769">
        <v>14</v>
      </c>
      <c r="Y126" s="544">
        <v>0.5</v>
      </c>
      <c r="Z126" s="166">
        <v>21.79</v>
      </c>
      <c r="AA126" s="544">
        <v>10.895</v>
      </c>
      <c r="AB126" s="772"/>
    </row>
    <row r="127" spans="1:31" s="158" customFormat="1" ht="11.55" thickBot="1">
      <c r="A127" s="730">
        <v>44384</v>
      </c>
      <c r="B127" s="731" t="s">
        <v>330</v>
      </c>
      <c r="C127" s="731" t="s">
        <v>393</v>
      </c>
      <c r="D127" s="767" t="s">
        <v>368</v>
      </c>
      <c r="E127" s="795"/>
      <c r="F127" s="700">
        <v>217033</v>
      </c>
      <c r="G127" s="734">
        <v>217033</v>
      </c>
      <c r="H127" s="665">
        <v>0</v>
      </c>
      <c r="I127" s="734">
        <v>217033</v>
      </c>
      <c r="J127" s="541">
        <v>0</v>
      </c>
      <c r="K127" s="735">
        <v>217033</v>
      </c>
      <c r="L127" s="541">
        <v>0</v>
      </c>
      <c r="M127" s="541">
        <v>0</v>
      </c>
      <c r="N127" s="735">
        <v>217053</v>
      </c>
      <c r="O127" s="665">
        <v>20</v>
      </c>
      <c r="P127" s="666">
        <v>20</v>
      </c>
      <c r="Q127" s="541">
        <v>0</v>
      </c>
      <c r="R127" s="543">
        <v>20</v>
      </c>
      <c r="S127" s="484" t="s">
        <v>351</v>
      </c>
      <c r="T127" s="770" t="s">
        <v>28</v>
      </c>
      <c r="U127" s="770" t="s">
        <v>29</v>
      </c>
      <c r="V127" s="770">
        <v>2012</v>
      </c>
      <c r="W127" s="771" t="s">
        <v>30</v>
      </c>
      <c r="X127" s="769">
        <v>14</v>
      </c>
      <c r="Y127" s="544">
        <v>1.4285714285714286</v>
      </c>
      <c r="Z127" s="166">
        <v>21.79</v>
      </c>
      <c r="AA127" s="544">
        <v>31.128571428571426</v>
      </c>
      <c r="AB127" s="772"/>
    </row>
    <row r="128" spans="1:31" s="158" customFormat="1" ht="11.55" thickBot="1">
      <c r="A128" s="688">
        <v>44384</v>
      </c>
      <c r="B128" s="689" t="s">
        <v>330</v>
      </c>
      <c r="C128" s="689" t="s">
        <v>393</v>
      </c>
      <c r="D128" s="775" t="s">
        <v>368</v>
      </c>
      <c r="E128" s="622"/>
      <c r="F128" s="713">
        <v>217053</v>
      </c>
      <c r="G128" s="713">
        <v>217053</v>
      </c>
      <c r="H128" s="567">
        <v>0</v>
      </c>
      <c r="I128" s="713">
        <v>217053</v>
      </c>
      <c r="J128" s="567">
        <v>0</v>
      </c>
      <c r="K128" s="690">
        <v>217053</v>
      </c>
      <c r="L128" s="567">
        <v>0</v>
      </c>
      <c r="M128" s="567">
        <v>0</v>
      </c>
      <c r="N128" s="690">
        <v>217055</v>
      </c>
      <c r="O128" s="567">
        <v>2</v>
      </c>
      <c r="P128" s="568">
        <v>2</v>
      </c>
      <c r="Q128" s="567">
        <v>0</v>
      </c>
      <c r="R128" s="569">
        <v>2</v>
      </c>
      <c r="S128" s="585" t="s">
        <v>351</v>
      </c>
      <c r="T128" s="691" t="s">
        <v>28</v>
      </c>
      <c r="U128" s="691" t="s">
        <v>29</v>
      </c>
      <c r="V128" s="691">
        <v>2012</v>
      </c>
      <c r="W128" s="692" t="s">
        <v>30</v>
      </c>
      <c r="X128" s="690">
        <v>14</v>
      </c>
      <c r="Y128" s="573">
        <v>0.14285714285714285</v>
      </c>
      <c r="Z128" s="574">
        <v>21.79</v>
      </c>
      <c r="AA128" s="573">
        <v>3.1128571428571425</v>
      </c>
      <c r="AB128" s="693"/>
      <c r="AC128" s="750">
        <v>129.18357142857141</v>
      </c>
      <c r="AD128" s="238">
        <v>5.9285714285714297</v>
      </c>
      <c r="AE128" s="238">
        <v>83</v>
      </c>
    </row>
    <row r="129" spans="1:31" s="158" customFormat="1" ht="10.9">
      <c r="A129" s="804">
        <v>44384</v>
      </c>
      <c r="B129" s="805" t="s">
        <v>363</v>
      </c>
      <c r="C129" s="805" t="s">
        <v>392</v>
      </c>
      <c r="D129" s="793" t="s">
        <v>357</v>
      </c>
      <c r="E129" s="794" t="s">
        <v>282</v>
      </c>
      <c r="F129" s="717">
        <v>62837</v>
      </c>
      <c r="G129" s="700">
        <v>62837</v>
      </c>
      <c r="H129" s="541">
        <v>0</v>
      </c>
      <c r="I129" s="700">
        <v>62837</v>
      </c>
      <c r="J129" s="541">
        <v>0</v>
      </c>
      <c r="K129" s="769">
        <v>62837</v>
      </c>
      <c r="L129" s="541">
        <v>0</v>
      </c>
      <c r="M129" s="541">
        <v>0</v>
      </c>
      <c r="N129" s="769">
        <v>62906</v>
      </c>
      <c r="O129" s="541">
        <v>69</v>
      </c>
      <c r="P129" s="542">
        <v>69</v>
      </c>
      <c r="Q129" s="541">
        <v>0</v>
      </c>
      <c r="R129" s="543">
        <v>69</v>
      </c>
      <c r="S129" s="806" t="s">
        <v>50</v>
      </c>
      <c r="T129" s="685" t="s">
        <v>51</v>
      </c>
      <c r="U129" s="770" t="s">
        <v>29</v>
      </c>
      <c r="V129" s="770">
        <v>2018</v>
      </c>
      <c r="W129" s="771" t="s">
        <v>30</v>
      </c>
      <c r="X129" s="769">
        <v>7</v>
      </c>
      <c r="Y129" s="544">
        <v>9.8571428571428577</v>
      </c>
      <c r="Z129" s="166">
        <v>19.59</v>
      </c>
      <c r="AA129" s="544">
        <v>193.10142857142858</v>
      </c>
      <c r="AB129" s="772"/>
    </row>
    <row r="130" spans="1:31" s="158" customFormat="1" ht="11.55" thickBot="1">
      <c r="A130" s="802">
        <v>44384</v>
      </c>
      <c r="B130" s="731" t="s">
        <v>363</v>
      </c>
      <c r="C130" s="731" t="s">
        <v>392</v>
      </c>
      <c r="D130" s="732" t="s">
        <v>358</v>
      </c>
      <c r="E130" s="795" t="s">
        <v>282</v>
      </c>
      <c r="F130" s="700">
        <v>62906</v>
      </c>
      <c r="G130" s="700">
        <v>62906</v>
      </c>
      <c r="H130" s="541">
        <v>0</v>
      </c>
      <c r="I130" s="700">
        <v>62906</v>
      </c>
      <c r="J130" s="541">
        <v>0</v>
      </c>
      <c r="K130" s="769">
        <v>62906</v>
      </c>
      <c r="L130" s="541">
        <v>0</v>
      </c>
      <c r="M130" s="541">
        <v>0</v>
      </c>
      <c r="N130" s="769">
        <v>62974</v>
      </c>
      <c r="O130" s="541">
        <v>68</v>
      </c>
      <c r="P130" s="542">
        <v>68</v>
      </c>
      <c r="Q130" s="541">
        <v>0</v>
      </c>
      <c r="R130" s="543">
        <v>68</v>
      </c>
      <c r="S130" s="807" t="s">
        <v>50</v>
      </c>
      <c r="T130" s="770" t="s">
        <v>51</v>
      </c>
      <c r="U130" s="770" t="s">
        <v>29</v>
      </c>
      <c r="V130" s="770">
        <v>2018</v>
      </c>
      <c r="W130" s="771" t="s">
        <v>30</v>
      </c>
      <c r="X130" s="769">
        <v>7</v>
      </c>
      <c r="Y130" s="544">
        <v>9.7142857142857135</v>
      </c>
      <c r="Z130" s="166">
        <v>19.59</v>
      </c>
      <c r="AA130" s="544">
        <v>190.30285714285714</v>
      </c>
      <c r="AB130" s="772"/>
    </row>
    <row r="131" spans="1:31" s="158" customFormat="1" ht="11.55" thickBot="1">
      <c r="A131" s="803">
        <v>44385</v>
      </c>
      <c r="B131" s="689" t="s">
        <v>363</v>
      </c>
      <c r="C131" s="689" t="s">
        <v>392</v>
      </c>
      <c r="D131" s="775" t="s">
        <v>359</v>
      </c>
      <c r="E131" s="622" t="s">
        <v>282</v>
      </c>
      <c r="F131" s="700">
        <v>62974</v>
      </c>
      <c r="G131" s="700">
        <v>62974</v>
      </c>
      <c r="H131" s="541">
        <v>0</v>
      </c>
      <c r="I131" s="700">
        <v>62974</v>
      </c>
      <c r="J131" s="541">
        <v>0</v>
      </c>
      <c r="K131" s="769">
        <v>62974</v>
      </c>
      <c r="L131" s="541">
        <v>0</v>
      </c>
      <c r="M131" s="541">
        <v>0</v>
      </c>
      <c r="N131" s="769">
        <v>63044</v>
      </c>
      <c r="O131" s="541">
        <v>70</v>
      </c>
      <c r="P131" s="542">
        <v>70</v>
      </c>
      <c r="Q131" s="541">
        <v>0</v>
      </c>
      <c r="R131" s="543">
        <v>70</v>
      </c>
      <c r="S131" s="808" t="s">
        <v>50</v>
      </c>
      <c r="T131" s="691" t="s">
        <v>51</v>
      </c>
      <c r="U131" s="691" t="s">
        <v>29</v>
      </c>
      <c r="V131" s="691">
        <v>2018</v>
      </c>
      <c r="W131" s="692" t="s">
        <v>30</v>
      </c>
      <c r="X131" s="690">
        <v>7</v>
      </c>
      <c r="Y131" s="573">
        <v>10</v>
      </c>
      <c r="Z131" s="574">
        <v>19.59</v>
      </c>
      <c r="AA131" s="573">
        <v>195.9</v>
      </c>
      <c r="AB131" s="693"/>
      <c r="AC131" s="750">
        <v>579.3042857142857</v>
      </c>
      <c r="AD131" s="238">
        <v>29.571428571428569</v>
      </c>
      <c r="AE131" s="238">
        <v>207</v>
      </c>
    </row>
    <row r="132" spans="1:31" s="158" customFormat="1" ht="17.7" thickBot="1">
      <c r="A132" s="682">
        <v>44385</v>
      </c>
      <c r="B132" s="683" t="s">
        <v>42</v>
      </c>
      <c r="C132" s="683" t="s">
        <v>109</v>
      </c>
      <c r="D132" s="725" t="s">
        <v>150</v>
      </c>
      <c r="E132" s="657" t="s">
        <v>283</v>
      </c>
      <c r="F132" s="714">
        <v>47808</v>
      </c>
      <c r="G132" s="684">
        <v>47830</v>
      </c>
      <c r="H132" s="551">
        <v>22</v>
      </c>
      <c r="I132" s="684">
        <v>47830</v>
      </c>
      <c r="J132" s="551">
        <v>0</v>
      </c>
      <c r="K132" s="684">
        <v>47844</v>
      </c>
      <c r="L132" s="551">
        <v>14</v>
      </c>
      <c r="M132" s="551">
        <v>14</v>
      </c>
      <c r="N132" s="684">
        <v>47844</v>
      </c>
      <c r="O132" s="551">
        <v>0</v>
      </c>
      <c r="P132" s="552">
        <v>36</v>
      </c>
      <c r="Q132" s="551">
        <v>14</v>
      </c>
      <c r="R132" s="553">
        <v>22</v>
      </c>
      <c r="S132" s="577" t="s">
        <v>44</v>
      </c>
      <c r="T132" s="685" t="s">
        <v>45</v>
      </c>
      <c r="U132" s="685" t="s">
        <v>29</v>
      </c>
      <c r="V132" s="685">
        <v>2018</v>
      </c>
      <c r="W132" s="686" t="s">
        <v>30</v>
      </c>
      <c r="X132" s="684">
        <v>15.5</v>
      </c>
      <c r="Y132" s="557">
        <v>2.3225806451612905</v>
      </c>
      <c r="Z132" s="558">
        <v>19.59</v>
      </c>
      <c r="AA132" s="557">
        <v>45.499354838709678</v>
      </c>
      <c r="AB132" s="687" t="s">
        <v>46</v>
      </c>
    </row>
    <row r="133" spans="1:31" s="158" customFormat="1" ht="17.7" thickBot="1">
      <c r="A133" s="765">
        <v>44385</v>
      </c>
      <c r="B133" s="766" t="s">
        <v>42</v>
      </c>
      <c r="C133" s="766" t="s">
        <v>109</v>
      </c>
      <c r="D133" s="729" t="s">
        <v>155</v>
      </c>
      <c r="E133" s="657" t="s">
        <v>283</v>
      </c>
      <c r="F133" s="700">
        <v>47844</v>
      </c>
      <c r="G133" s="769">
        <v>47858</v>
      </c>
      <c r="H133" s="541">
        <v>14</v>
      </c>
      <c r="I133" s="769">
        <v>47858</v>
      </c>
      <c r="J133" s="541">
        <v>0</v>
      </c>
      <c r="K133" s="769">
        <v>47878</v>
      </c>
      <c r="L133" s="541">
        <v>20</v>
      </c>
      <c r="M133" s="541">
        <v>20</v>
      </c>
      <c r="N133" s="769">
        <v>47883</v>
      </c>
      <c r="O133" s="541">
        <v>5</v>
      </c>
      <c r="P133" s="542">
        <v>39</v>
      </c>
      <c r="Q133" s="541">
        <v>20</v>
      </c>
      <c r="R133" s="543">
        <v>19</v>
      </c>
      <c r="S133" s="478" t="s">
        <v>44</v>
      </c>
      <c r="T133" s="770" t="s">
        <v>45</v>
      </c>
      <c r="U133" s="770" t="s">
        <v>29</v>
      </c>
      <c r="V133" s="770">
        <v>2018</v>
      </c>
      <c r="W133" s="771" t="s">
        <v>30</v>
      </c>
      <c r="X133" s="769">
        <v>15.5</v>
      </c>
      <c r="Y133" s="544">
        <v>2.5161290322580645</v>
      </c>
      <c r="Z133" s="166">
        <v>19.59</v>
      </c>
      <c r="AA133" s="544">
        <v>49.290967741935482</v>
      </c>
      <c r="AB133" s="772" t="s">
        <v>46</v>
      </c>
    </row>
    <row r="134" spans="1:31" s="158" customFormat="1" ht="17.7" thickBot="1">
      <c r="A134" s="765">
        <v>44386</v>
      </c>
      <c r="B134" s="766" t="s">
        <v>42</v>
      </c>
      <c r="C134" s="766" t="s">
        <v>109</v>
      </c>
      <c r="D134" s="729" t="s">
        <v>150</v>
      </c>
      <c r="E134" s="757" t="s">
        <v>282</v>
      </c>
      <c r="F134" s="700">
        <v>47883</v>
      </c>
      <c r="G134" s="769">
        <v>47897</v>
      </c>
      <c r="H134" s="541">
        <v>14</v>
      </c>
      <c r="I134" s="769">
        <v>47897</v>
      </c>
      <c r="J134" s="541">
        <v>0</v>
      </c>
      <c r="K134" s="769">
        <v>47911</v>
      </c>
      <c r="L134" s="541">
        <v>14</v>
      </c>
      <c r="M134" s="541">
        <v>14</v>
      </c>
      <c r="N134" s="769">
        <v>47911</v>
      </c>
      <c r="O134" s="541">
        <v>0</v>
      </c>
      <c r="P134" s="542">
        <v>28</v>
      </c>
      <c r="Q134" s="541">
        <v>14</v>
      </c>
      <c r="R134" s="543">
        <v>14</v>
      </c>
      <c r="S134" s="478" t="s">
        <v>44</v>
      </c>
      <c r="T134" s="770" t="s">
        <v>45</v>
      </c>
      <c r="U134" s="770" t="s">
        <v>29</v>
      </c>
      <c r="V134" s="770">
        <v>2018</v>
      </c>
      <c r="W134" s="771" t="s">
        <v>30</v>
      </c>
      <c r="X134" s="769">
        <v>15.5</v>
      </c>
      <c r="Y134" s="544">
        <v>1.8064516129032258</v>
      </c>
      <c r="Z134" s="166">
        <v>19.59</v>
      </c>
      <c r="AA134" s="544">
        <v>35.388387096774196</v>
      </c>
      <c r="AB134" s="772" t="s">
        <v>46</v>
      </c>
    </row>
    <row r="135" spans="1:31" s="158" customFormat="1" ht="17.7" thickBot="1">
      <c r="A135" s="730">
        <v>44386</v>
      </c>
      <c r="B135" s="731" t="s">
        <v>42</v>
      </c>
      <c r="C135" s="731" t="s">
        <v>111</v>
      </c>
      <c r="D135" s="775" t="s">
        <v>243</v>
      </c>
      <c r="E135" s="733" t="s">
        <v>282</v>
      </c>
      <c r="F135" s="735">
        <v>47911</v>
      </c>
      <c r="G135" s="735">
        <v>47921</v>
      </c>
      <c r="H135" s="665">
        <v>10</v>
      </c>
      <c r="I135" s="735">
        <v>47921</v>
      </c>
      <c r="J135" s="665">
        <v>0</v>
      </c>
      <c r="K135" s="735">
        <v>47926</v>
      </c>
      <c r="L135" s="665">
        <v>5</v>
      </c>
      <c r="M135" s="665">
        <v>5</v>
      </c>
      <c r="N135" s="735">
        <v>47931</v>
      </c>
      <c r="O135" s="665">
        <v>5</v>
      </c>
      <c r="P135" s="666">
        <v>20</v>
      </c>
      <c r="Q135" s="665">
        <v>5</v>
      </c>
      <c r="R135" s="667">
        <v>15</v>
      </c>
      <c r="S135" s="736" t="s">
        <v>44</v>
      </c>
      <c r="T135" s="737" t="s">
        <v>45</v>
      </c>
      <c r="U135" s="737" t="s">
        <v>29</v>
      </c>
      <c r="V135" s="737">
        <v>2018</v>
      </c>
      <c r="W135" s="738" t="s">
        <v>30</v>
      </c>
      <c r="X135" s="735">
        <v>15.5</v>
      </c>
      <c r="Y135" s="668">
        <v>1.2903225806451613</v>
      </c>
      <c r="Z135" s="547">
        <v>19.59</v>
      </c>
      <c r="AA135" s="668">
        <v>25.27741935483871</v>
      </c>
      <c r="AB135" s="739" t="s">
        <v>46</v>
      </c>
      <c r="AC135" s="750">
        <v>155.45612903225808</v>
      </c>
      <c r="AD135" s="238">
        <v>7.935483870967742</v>
      </c>
      <c r="AE135" s="238">
        <v>123</v>
      </c>
    </row>
    <row r="136" spans="1:31" s="158" customFormat="1" ht="34" thickBot="1">
      <c r="A136" s="682">
        <v>44385</v>
      </c>
      <c r="B136" s="683" t="s">
        <v>48</v>
      </c>
      <c r="C136" s="683" t="s">
        <v>111</v>
      </c>
      <c r="D136" s="751" t="s">
        <v>240</v>
      </c>
      <c r="E136" s="620" t="s">
        <v>283</v>
      </c>
      <c r="F136" s="754">
        <v>222135</v>
      </c>
      <c r="G136" s="684">
        <v>222142</v>
      </c>
      <c r="H136" s="551">
        <v>7</v>
      </c>
      <c r="I136" s="684">
        <v>222142</v>
      </c>
      <c r="J136" s="551">
        <v>0</v>
      </c>
      <c r="K136" s="684">
        <v>222165</v>
      </c>
      <c r="L136" s="551">
        <v>23</v>
      </c>
      <c r="M136" s="551">
        <v>23</v>
      </c>
      <c r="N136" s="684">
        <v>222168</v>
      </c>
      <c r="O136" s="551">
        <v>3</v>
      </c>
      <c r="P136" s="552">
        <v>33</v>
      </c>
      <c r="Q136" s="551">
        <v>23</v>
      </c>
      <c r="R136" s="553">
        <v>10</v>
      </c>
      <c r="S136" s="579" t="s">
        <v>85</v>
      </c>
      <c r="T136" s="685" t="s">
        <v>51</v>
      </c>
      <c r="U136" s="685" t="s">
        <v>29</v>
      </c>
      <c r="V136" s="685">
        <v>2014</v>
      </c>
      <c r="W136" s="686" t="s">
        <v>30</v>
      </c>
      <c r="X136" s="684">
        <v>7</v>
      </c>
      <c r="Y136" s="557">
        <v>4.7142857142857144</v>
      </c>
      <c r="Z136" s="558">
        <v>21.99</v>
      </c>
      <c r="AA136" s="557">
        <v>103.66714285714285</v>
      </c>
      <c r="AB136" s="687" t="s">
        <v>52</v>
      </c>
    </row>
    <row r="137" spans="1:31" s="158" customFormat="1" ht="34" thickBot="1">
      <c r="A137" s="765">
        <v>44386</v>
      </c>
      <c r="B137" s="766" t="s">
        <v>48</v>
      </c>
      <c r="C137" s="766" t="s">
        <v>111</v>
      </c>
      <c r="D137" s="767" t="s">
        <v>347</v>
      </c>
      <c r="E137" s="757" t="s">
        <v>282</v>
      </c>
      <c r="F137" s="700">
        <v>222168</v>
      </c>
      <c r="G137" s="769">
        <v>222171</v>
      </c>
      <c r="H137" s="640">
        <v>3</v>
      </c>
      <c r="I137" s="769">
        <v>222171</v>
      </c>
      <c r="J137" s="640">
        <v>0</v>
      </c>
      <c r="K137" s="769">
        <v>222193</v>
      </c>
      <c r="L137" s="640">
        <v>22</v>
      </c>
      <c r="M137" s="640">
        <v>22</v>
      </c>
      <c r="N137" s="769">
        <v>222199</v>
      </c>
      <c r="O137" s="640">
        <v>6</v>
      </c>
      <c r="P137" s="641">
        <v>31</v>
      </c>
      <c r="Q137" s="640">
        <v>22</v>
      </c>
      <c r="R137" s="642">
        <v>9</v>
      </c>
      <c r="S137" s="643" t="s">
        <v>85</v>
      </c>
      <c r="T137" s="774" t="s">
        <v>51</v>
      </c>
      <c r="U137" s="774" t="s">
        <v>29</v>
      </c>
      <c r="V137" s="774">
        <v>2014</v>
      </c>
      <c r="W137" s="771" t="s">
        <v>30</v>
      </c>
      <c r="X137" s="769">
        <v>7</v>
      </c>
      <c r="Y137" s="544">
        <v>4.4285714285714288</v>
      </c>
      <c r="Z137" s="166">
        <v>21.99</v>
      </c>
      <c r="AA137" s="544">
        <v>97.38428571428571</v>
      </c>
      <c r="AB137" s="772" t="s">
        <v>52</v>
      </c>
      <c r="AC137" s="750">
        <v>201.05142857142857</v>
      </c>
      <c r="AD137" s="238">
        <v>9.1428571428571423</v>
      </c>
      <c r="AE137" s="238">
        <v>64</v>
      </c>
    </row>
    <row r="138" spans="1:31" s="158" customFormat="1" ht="17.7" thickBot="1">
      <c r="A138" s="682">
        <v>44385</v>
      </c>
      <c r="B138" s="683" t="s">
        <v>55</v>
      </c>
      <c r="C138" s="683" t="s">
        <v>111</v>
      </c>
      <c r="D138" s="727" t="s">
        <v>176</v>
      </c>
      <c r="E138" s="620" t="s">
        <v>283</v>
      </c>
      <c r="F138" s="714">
        <v>114806</v>
      </c>
      <c r="G138" s="684">
        <v>114822</v>
      </c>
      <c r="H138" s="551">
        <v>16</v>
      </c>
      <c r="I138" s="684">
        <v>114822</v>
      </c>
      <c r="J138" s="551">
        <v>0</v>
      </c>
      <c r="K138" s="684">
        <v>114836</v>
      </c>
      <c r="L138" s="551">
        <v>14</v>
      </c>
      <c r="M138" s="551">
        <v>14</v>
      </c>
      <c r="N138" s="684">
        <v>114839</v>
      </c>
      <c r="O138" s="551">
        <v>3</v>
      </c>
      <c r="P138" s="552">
        <v>33</v>
      </c>
      <c r="Q138" s="551">
        <v>14</v>
      </c>
      <c r="R138" s="553">
        <v>19</v>
      </c>
      <c r="S138" s="581" t="s">
        <v>57</v>
      </c>
      <c r="T138" s="685" t="s">
        <v>51</v>
      </c>
      <c r="U138" s="685" t="s">
        <v>29</v>
      </c>
      <c r="V138" s="685">
        <v>2014</v>
      </c>
      <c r="W138" s="686" t="s">
        <v>30</v>
      </c>
      <c r="X138" s="684">
        <v>7</v>
      </c>
      <c r="Y138" s="557">
        <v>4.7142857142857144</v>
      </c>
      <c r="Z138" s="558">
        <v>21.69</v>
      </c>
      <c r="AA138" s="557">
        <v>102.25285714285715</v>
      </c>
      <c r="AB138" s="687" t="s">
        <v>58</v>
      </c>
    </row>
    <row r="139" spans="1:31" s="158" customFormat="1" ht="17.7" thickBot="1">
      <c r="A139" s="701">
        <v>44386</v>
      </c>
      <c r="B139" s="689" t="s">
        <v>55</v>
      </c>
      <c r="C139" s="689" t="s">
        <v>111</v>
      </c>
      <c r="D139" s="728" t="s">
        <v>176</v>
      </c>
      <c r="E139" s="622" t="s">
        <v>282</v>
      </c>
      <c r="F139" s="713">
        <v>114839</v>
      </c>
      <c r="G139" s="690">
        <v>114843</v>
      </c>
      <c r="H139" s="567">
        <v>4</v>
      </c>
      <c r="I139" s="690">
        <v>114843</v>
      </c>
      <c r="J139" s="567">
        <v>0</v>
      </c>
      <c r="K139" s="690">
        <v>114865</v>
      </c>
      <c r="L139" s="567">
        <v>22</v>
      </c>
      <c r="M139" s="567">
        <v>22</v>
      </c>
      <c r="N139" s="690">
        <v>114884</v>
      </c>
      <c r="O139" s="567">
        <v>19</v>
      </c>
      <c r="P139" s="568">
        <v>45</v>
      </c>
      <c r="Q139" s="567">
        <v>22</v>
      </c>
      <c r="R139" s="569">
        <v>23</v>
      </c>
      <c r="S139" s="582" t="s">
        <v>57</v>
      </c>
      <c r="T139" s="691" t="s">
        <v>51</v>
      </c>
      <c r="U139" s="691" t="s">
        <v>29</v>
      </c>
      <c r="V139" s="691">
        <v>2014</v>
      </c>
      <c r="W139" s="692" t="s">
        <v>30</v>
      </c>
      <c r="X139" s="690">
        <v>7</v>
      </c>
      <c r="Y139" s="573">
        <v>6.4285714285714288</v>
      </c>
      <c r="Z139" s="574">
        <v>21.69</v>
      </c>
      <c r="AA139" s="573">
        <v>139.43571428571431</v>
      </c>
      <c r="AB139" s="693" t="s">
        <v>58</v>
      </c>
      <c r="AC139" s="750">
        <v>241.68857142857146</v>
      </c>
      <c r="AD139" s="238">
        <v>11.142857142857142</v>
      </c>
      <c r="AE139" s="238">
        <v>78</v>
      </c>
    </row>
    <row r="140" spans="1:31" s="158" customFormat="1" ht="42.15" thickBot="1">
      <c r="A140" s="682">
        <v>44385</v>
      </c>
      <c r="B140" s="683" t="s">
        <v>126</v>
      </c>
      <c r="C140" s="683" t="s">
        <v>396</v>
      </c>
      <c r="D140" s="727" t="s">
        <v>369</v>
      </c>
      <c r="E140" s="622"/>
      <c r="F140" s="714">
        <v>63154</v>
      </c>
      <c r="G140" s="684">
        <v>63154</v>
      </c>
      <c r="H140" s="551">
        <v>0</v>
      </c>
      <c r="I140" s="684">
        <v>63154</v>
      </c>
      <c r="J140" s="551">
        <v>0</v>
      </c>
      <c r="K140" s="684">
        <v>63154</v>
      </c>
      <c r="L140" s="551">
        <v>0</v>
      </c>
      <c r="M140" s="551">
        <v>0</v>
      </c>
      <c r="N140" s="684">
        <v>63178</v>
      </c>
      <c r="O140" s="551">
        <v>24</v>
      </c>
      <c r="P140" s="552">
        <v>24</v>
      </c>
      <c r="Q140" s="551">
        <v>0</v>
      </c>
      <c r="R140" s="553">
        <v>24</v>
      </c>
      <c r="S140" s="777" t="s">
        <v>37</v>
      </c>
      <c r="T140" s="770" t="s">
        <v>38</v>
      </c>
      <c r="U140" s="770" t="s">
        <v>29</v>
      </c>
      <c r="V140" s="770">
        <v>2017</v>
      </c>
      <c r="W140" s="771" t="s">
        <v>30</v>
      </c>
      <c r="X140" s="769">
        <v>14</v>
      </c>
      <c r="Y140" s="544">
        <v>1.7142857142857142</v>
      </c>
      <c r="Z140" s="166">
        <v>19.989999999999998</v>
      </c>
      <c r="AA140" s="544">
        <v>34.268571428571427</v>
      </c>
      <c r="AB140" s="772" t="s">
        <v>339</v>
      </c>
    </row>
    <row r="141" spans="1:31" s="158" customFormat="1" ht="42.15" thickBot="1">
      <c r="A141" s="765">
        <v>44385</v>
      </c>
      <c r="B141" s="766" t="s">
        <v>126</v>
      </c>
      <c r="C141" s="766" t="s">
        <v>109</v>
      </c>
      <c r="D141" s="767" t="s">
        <v>370</v>
      </c>
      <c r="E141" s="637" t="s">
        <v>283</v>
      </c>
      <c r="F141" s="715">
        <v>63178</v>
      </c>
      <c r="G141" s="769">
        <v>63197</v>
      </c>
      <c r="H141" s="541">
        <v>19</v>
      </c>
      <c r="I141" s="769">
        <v>63197</v>
      </c>
      <c r="J141" s="541">
        <v>0</v>
      </c>
      <c r="K141" s="769">
        <v>63228</v>
      </c>
      <c r="L141" s="541">
        <v>31</v>
      </c>
      <c r="M141" s="541">
        <v>31</v>
      </c>
      <c r="N141" s="769">
        <v>63254</v>
      </c>
      <c r="O141" s="541">
        <v>26</v>
      </c>
      <c r="P141" s="542">
        <v>76</v>
      </c>
      <c r="Q141" s="541">
        <v>31</v>
      </c>
      <c r="R141" s="543">
        <v>45</v>
      </c>
      <c r="S141" s="780" t="s">
        <v>37</v>
      </c>
      <c r="T141" s="774" t="s">
        <v>38</v>
      </c>
      <c r="U141" s="770" t="s">
        <v>29</v>
      </c>
      <c r="V141" s="770">
        <v>2017</v>
      </c>
      <c r="W141" s="771" t="s">
        <v>30</v>
      </c>
      <c r="X141" s="769">
        <v>14</v>
      </c>
      <c r="Y141" s="544">
        <v>5.4285714285714288</v>
      </c>
      <c r="Z141" s="166">
        <v>19.989999999999998</v>
      </c>
      <c r="AA141" s="544">
        <v>108.51714285714286</v>
      </c>
      <c r="AB141" s="772" t="s">
        <v>340</v>
      </c>
    </row>
    <row r="142" spans="1:31" s="158" customFormat="1" ht="42.15" thickBot="1">
      <c r="A142" s="701">
        <v>44386</v>
      </c>
      <c r="B142" s="702" t="s">
        <v>126</v>
      </c>
      <c r="C142" s="702" t="s">
        <v>109</v>
      </c>
      <c r="D142" s="726" t="s">
        <v>174</v>
      </c>
      <c r="E142" s="622" t="s">
        <v>282</v>
      </c>
      <c r="F142" s="716">
        <v>63254</v>
      </c>
      <c r="G142" s="708">
        <v>63276</v>
      </c>
      <c r="H142" s="704">
        <v>22</v>
      </c>
      <c r="I142" s="708">
        <v>63276</v>
      </c>
      <c r="J142" s="704">
        <v>0</v>
      </c>
      <c r="K142" s="708">
        <v>63297</v>
      </c>
      <c r="L142" s="704">
        <v>21</v>
      </c>
      <c r="M142" s="704">
        <v>21</v>
      </c>
      <c r="N142" s="708">
        <v>63317</v>
      </c>
      <c r="O142" s="704">
        <v>20</v>
      </c>
      <c r="P142" s="705">
        <v>63</v>
      </c>
      <c r="Q142" s="704">
        <v>21</v>
      </c>
      <c r="R142" s="706">
        <v>42</v>
      </c>
      <c r="S142" s="781" t="s">
        <v>37</v>
      </c>
      <c r="T142" s="774" t="s">
        <v>38</v>
      </c>
      <c r="U142" s="770" t="s">
        <v>29</v>
      </c>
      <c r="V142" s="770">
        <v>2017</v>
      </c>
      <c r="W142" s="771" t="s">
        <v>30</v>
      </c>
      <c r="X142" s="769">
        <v>14</v>
      </c>
      <c r="Y142" s="544">
        <v>4.5</v>
      </c>
      <c r="Z142" s="166">
        <v>19.989999999999998</v>
      </c>
      <c r="AA142" s="544">
        <v>89.954999999999998</v>
      </c>
      <c r="AB142" s="772" t="s">
        <v>340</v>
      </c>
      <c r="AC142" s="750">
        <v>232.74071428571426</v>
      </c>
      <c r="AD142" s="238">
        <v>11.642857142857142</v>
      </c>
      <c r="AE142" s="238">
        <v>163</v>
      </c>
    </row>
    <row r="143" spans="1:31" s="158" customFormat="1" ht="25.85" thickBot="1">
      <c r="A143" s="694">
        <v>44385</v>
      </c>
      <c r="B143" s="683" t="s">
        <v>60</v>
      </c>
      <c r="C143" s="683" t="s">
        <v>111</v>
      </c>
      <c r="D143" s="727" t="s">
        <v>242</v>
      </c>
      <c r="E143" s="620" t="s">
        <v>283</v>
      </c>
      <c r="F143" s="714">
        <v>177894</v>
      </c>
      <c r="G143" s="684">
        <v>177902</v>
      </c>
      <c r="H143" s="551">
        <v>8</v>
      </c>
      <c r="I143" s="684">
        <v>177902</v>
      </c>
      <c r="J143" s="551">
        <v>0</v>
      </c>
      <c r="K143" s="684">
        <v>177914</v>
      </c>
      <c r="L143" s="551">
        <v>12</v>
      </c>
      <c r="M143" s="551">
        <v>12</v>
      </c>
      <c r="N143" s="684">
        <v>177926</v>
      </c>
      <c r="O143" s="551">
        <v>12</v>
      </c>
      <c r="P143" s="552">
        <v>32</v>
      </c>
      <c r="Q143" s="551">
        <v>12</v>
      </c>
      <c r="R143" s="553">
        <v>20</v>
      </c>
      <c r="S143" s="812" t="s">
        <v>62</v>
      </c>
      <c r="T143" s="685" t="s">
        <v>51</v>
      </c>
      <c r="U143" s="685" t="s">
        <v>29</v>
      </c>
      <c r="V143" s="685">
        <v>2017</v>
      </c>
      <c r="W143" s="686" t="s">
        <v>30</v>
      </c>
      <c r="X143" s="684">
        <v>7</v>
      </c>
      <c r="Y143" s="557">
        <v>4.5714285714285712</v>
      </c>
      <c r="Z143" s="558">
        <v>21.79</v>
      </c>
      <c r="AA143" s="557">
        <v>99.611428571428561</v>
      </c>
      <c r="AB143" s="687" t="s">
        <v>63</v>
      </c>
    </row>
    <row r="144" spans="1:31" s="158" customFormat="1" ht="25.85" thickBot="1">
      <c r="A144" s="701">
        <v>44386</v>
      </c>
      <c r="B144" s="689" t="s">
        <v>60</v>
      </c>
      <c r="C144" s="689" t="s">
        <v>111</v>
      </c>
      <c r="D144" s="728" t="s">
        <v>242</v>
      </c>
      <c r="E144" s="622" t="s">
        <v>282</v>
      </c>
      <c r="F144" s="713">
        <v>177926</v>
      </c>
      <c r="G144" s="690">
        <v>177938</v>
      </c>
      <c r="H144" s="567">
        <v>12</v>
      </c>
      <c r="I144" s="690">
        <v>177938</v>
      </c>
      <c r="J144" s="567">
        <v>0</v>
      </c>
      <c r="K144" s="690">
        <v>177950</v>
      </c>
      <c r="L144" s="567">
        <v>12</v>
      </c>
      <c r="M144" s="567">
        <v>12</v>
      </c>
      <c r="N144" s="690">
        <v>177958</v>
      </c>
      <c r="O144" s="567">
        <v>8</v>
      </c>
      <c r="P144" s="568">
        <v>32</v>
      </c>
      <c r="Q144" s="567">
        <v>12</v>
      </c>
      <c r="R144" s="569">
        <v>20</v>
      </c>
      <c r="S144" s="813" t="s">
        <v>62</v>
      </c>
      <c r="T144" s="691" t="s">
        <v>51</v>
      </c>
      <c r="U144" s="691" t="s">
        <v>29</v>
      </c>
      <c r="V144" s="691">
        <v>2017</v>
      </c>
      <c r="W144" s="692" t="s">
        <v>30</v>
      </c>
      <c r="X144" s="690">
        <v>7</v>
      </c>
      <c r="Y144" s="573">
        <v>4.5714285714285712</v>
      </c>
      <c r="Z144" s="574">
        <v>21.79</v>
      </c>
      <c r="AA144" s="573">
        <v>99.611428571428561</v>
      </c>
      <c r="AB144" s="693" t="s">
        <v>65</v>
      </c>
      <c r="AC144" s="750">
        <v>199.22285714285712</v>
      </c>
      <c r="AD144" s="238">
        <v>9.1428571428571423</v>
      </c>
      <c r="AE144" s="238">
        <v>64</v>
      </c>
    </row>
    <row r="145" spans="1:31" s="158" customFormat="1" ht="11.55" thickBot="1">
      <c r="A145" s="682">
        <v>44385</v>
      </c>
      <c r="B145" s="683" t="s">
        <v>35</v>
      </c>
      <c r="C145" s="683" t="s">
        <v>396</v>
      </c>
      <c r="D145" s="751" t="s">
        <v>371</v>
      </c>
      <c r="E145" s="654"/>
      <c r="F145" s="714">
        <v>187319</v>
      </c>
      <c r="G145" s="684">
        <v>187319</v>
      </c>
      <c r="H145" s="551">
        <v>0</v>
      </c>
      <c r="I145" s="684">
        <v>187319</v>
      </c>
      <c r="J145" s="551">
        <v>0</v>
      </c>
      <c r="K145" s="684">
        <v>187319</v>
      </c>
      <c r="L145" s="551">
        <v>0</v>
      </c>
      <c r="M145" s="551">
        <v>0</v>
      </c>
      <c r="N145" s="684">
        <v>187353</v>
      </c>
      <c r="O145" s="541">
        <v>34</v>
      </c>
      <c r="P145" s="552">
        <v>34</v>
      </c>
      <c r="Q145" s="551">
        <v>0</v>
      </c>
      <c r="R145" s="553">
        <v>34</v>
      </c>
      <c r="S145" s="588" t="s">
        <v>223</v>
      </c>
      <c r="T145" s="685" t="s">
        <v>224</v>
      </c>
      <c r="U145" s="685" t="s">
        <v>29</v>
      </c>
      <c r="V145" s="685">
        <v>2010</v>
      </c>
      <c r="W145" s="686" t="s">
        <v>30</v>
      </c>
      <c r="X145" s="684">
        <v>8.8000000000000007</v>
      </c>
      <c r="Y145" s="557">
        <v>3.8636363636363633</v>
      </c>
      <c r="Z145" s="558">
        <v>21.19</v>
      </c>
      <c r="AA145" s="557">
        <v>81.87045454545455</v>
      </c>
      <c r="AB145" s="687" t="s">
        <v>320</v>
      </c>
    </row>
    <row r="146" spans="1:31" s="158" customFormat="1" ht="10.9">
      <c r="A146" s="765">
        <v>44385</v>
      </c>
      <c r="B146" s="766" t="s">
        <v>35</v>
      </c>
      <c r="C146" s="766" t="s">
        <v>111</v>
      </c>
      <c r="D146" s="767" t="s">
        <v>243</v>
      </c>
      <c r="E146" s="637" t="s">
        <v>283</v>
      </c>
      <c r="F146" s="700">
        <v>187353</v>
      </c>
      <c r="G146" s="700">
        <v>187360</v>
      </c>
      <c r="H146" s="541">
        <v>7</v>
      </c>
      <c r="I146" s="700">
        <v>187360</v>
      </c>
      <c r="J146" s="541">
        <v>0</v>
      </c>
      <c r="K146" s="769">
        <v>187366</v>
      </c>
      <c r="L146" s="541">
        <v>6</v>
      </c>
      <c r="M146" s="541">
        <v>6</v>
      </c>
      <c r="N146" s="769">
        <v>187384</v>
      </c>
      <c r="O146" s="541">
        <v>18</v>
      </c>
      <c r="P146" s="542">
        <v>31</v>
      </c>
      <c r="Q146" s="541">
        <v>6</v>
      </c>
      <c r="R146" s="543">
        <v>25</v>
      </c>
      <c r="S146" s="493" t="s">
        <v>223</v>
      </c>
      <c r="T146" s="770" t="s">
        <v>224</v>
      </c>
      <c r="U146" s="770" t="s">
        <v>29</v>
      </c>
      <c r="V146" s="770">
        <v>2010</v>
      </c>
      <c r="W146" s="771" t="s">
        <v>30</v>
      </c>
      <c r="X146" s="769">
        <v>8.8000000000000007</v>
      </c>
      <c r="Y146" s="544">
        <v>3.5227272727272725</v>
      </c>
      <c r="Z146" s="166">
        <v>21.19</v>
      </c>
      <c r="AA146" s="544">
        <v>74.646590909090904</v>
      </c>
      <c r="AB146" s="772" t="s">
        <v>320</v>
      </c>
    </row>
    <row r="147" spans="1:31" s="158" customFormat="1" ht="11.55" thickBot="1">
      <c r="A147" s="765">
        <v>44386</v>
      </c>
      <c r="B147" s="766" t="s">
        <v>35</v>
      </c>
      <c r="C147" s="766" t="s">
        <v>109</v>
      </c>
      <c r="D147" s="767" t="s">
        <v>372</v>
      </c>
      <c r="E147" s="703" t="s">
        <v>282</v>
      </c>
      <c r="F147" s="700">
        <v>187384</v>
      </c>
      <c r="G147" s="700">
        <v>187396</v>
      </c>
      <c r="H147" s="541">
        <v>12</v>
      </c>
      <c r="I147" s="700">
        <v>187396</v>
      </c>
      <c r="J147" s="541">
        <v>0</v>
      </c>
      <c r="K147" s="769">
        <v>187413</v>
      </c>
      <c r="L147" s="541">
        <v>17</v>
      </c>
      <c r="M147" s="541">
        <v>17</v>
      </c>
      <c r="N147" s="769">
        <v>187438</v>
      </c>
      <c r="O147" s="541">
        <v>25</v>
      </c>
      <c r="P147" s="542">
        <v>54</v>
      </c>
      <c r="Q147" s="541">
        <v>17</v>
      </c>
      <c r="R147" s="543">
        <v>37</v>
      </c>
      <c r="S147" s="493" t="s">
        <v>223</v>
      </c>
      <c r="T147" s="770" t="s">
        <v>224</v>
      </c>
      <c r="U147" s="770" t="s">
        <v>29</v>
      </c>
      <c r="V147" s="770">
        <v>2010</v>
      </c>
      <c r="W147" s="771" t="s">
        <v>30</v>
      </c>
      <c r="X147" s="769">
        <v>8.8000000000000007</v>
      </c>
      <c r="Y147" s="544">
        <v>6.1363636363636358</v>
      </c>
      <c r="Z147" s="166">
        <v>21.19</v>
      </c>
      <c r="AA147" s="544">
        <v>130.02954545454546</v>
      </c>
      <c r="AB147" s="772" t="s">
        <v>320</v>
      </c>
    </row>
    <row r="148" spans="1:31" s="158" customFormat="1" ht="11.55" thickBot="1">
      <c r="A148" s="765">
        <v>44386</v>
      </c>
      <c r="B148" s="766" t="s">
        <v>35</v>
      </c>
      <c r="C148" s="766" t="s">
        <v>109</v>
      </c>
      <c r="D148" s="752" t="s">
        <v>352</v>
      </c>
      <c r="E148" s="703" t="s">
        <v>282</v>
      </c>
      <c r="F148" s="700">
        <v>187438</v>
      </c>
      <c r="G148" s="700">
        <v>187438</v>
      </c>
      <c r="H148" s="541">
        <v>0</v>
      </c>
      <c r="I148" s="700">
        <v>187438</v>
      </c>
      <c r="J148" s="541">
        <v>0</v>
      </c>
      <c r="K148" s="769">
        <v>187460</v>
      </c>
      <c r="L148" s="541">
        <v>22</v>
      </c>
      <c r="M148" s="541">
        <v>22</v>
      </c>
      <c r="N148" s="769">
        <v>187482</v>
      </c>
      <c r="O148" s="541">
        <v>22</v>
      </c>
      <c r="P148" s="542">
        <v>44</v>
      </c>
      <c r="Q148" s="541">
        <v>22</v>
      </c>
      <c r="R148" s="543">
        <v>22</v>
      </c>
      <c r="S148" s="493" t="s">
        <v>223</v>
      </c>
      <c r="T148" s="770" t="s">
        <v>224</v>
      </c>
      <c r="U148" s="770" t="s">
        <v>29</v>
      </c>
      <c r="V148" s="770">
        <v>2010</v>
      </c>
      <c r="W148" s="771" t="s">
        <v>30</v>
      </c>
      <c r="X148" s="769">
        <v>8.8000000000000007</v>
      </c>
      <c r="Y148" s="544">
        <v>5</v>
      </c>
      <c r="Z148" s="166">
        <v>21.19</v>
      </c>
      <c r="AA148" s="544">
        <v>105.95</v>
      </c>
      <c r="AB148" s="772" t="s">
        <v>320</v>
      </c>
    </row>
    <row r="149" spans="1:31" s="158" customFormat="1" ht="11.55" thickBot="1">
      <c r="A149" s="688">
        <v>44386</v>
      </c>
      <c r="B149" s="702" t="s">
        <v>35</v>
      </c>
      <c r="C149" s="689" t="s">
        <v>109</v>
      </c>
      <c r="D149" s="726" t="s">
        <v>372</v>
      </c>
      <c r="E149" s="637" t="s">
        <v>283</v>
      </c>
      <c r="F149" s="690">
        <v>187482</v>
      </c>
      <c r="G149" s="690">
        <v>187507</v>
      </c>
      <c r="H149" s="567">
        <v>25</v>
      </c>
      <c r="I149" s="690">
        <v>187507</v>
      </c>
      <c r="J149" s="567">
        <v>0</v>
      </c>
      <c r="K149" s="690">
        <v>187528</v>
      </c>
      <c r="L149" s="567">
        <v>21</v>
      </c>
      <c r="M149" s="567">
        <v>21</v>
      </c>
      <c r="N149" s="690">
        <v>187539</v>
      </c>
      <c r="O149" s="567">
        <v>11</v>
      </c>
      <c r="P149" s="568">
        <v>57</v>
      </c>
      <c r="Q149" s="567">
        <v>21</v>
      </c>
      <c r="R149" s="569">
        <v>36</v>
      </c>
      <c r="S149" s="589" t="s">
        <v>223</v>
      </c>
      <c r="T149" s="691" t="s">
        <v>224</v>
      </c>
      <c r="U149" s="691" t="s">
        <v>29</v>
      </c>
      <c r="V149" s="691">
        <v>2010</v>
      </c>
      <c r="W149" s="692" t="s">
        <v>30</v>
      </c>
      <c r="X149" s="690">
        <v>8.8000000000000007</v>
      </c>
      <c r="Y149" s="573">
        <v>6.4772727272727266</v>
      </c>
      <c r="Z149" s="574">
        <v>21.19</v>
      </c>
      <c r="AA149" s="573">
        <v>137.25340909090909</v>
      </c>
      <c r="AB149" s="693" t="s">
        <v>320</v>
      </c>
      <c r="AC149" s="750">
        <v>529.75</v>
      </c>
      <c r="AD149" s="238">
        <v>25</v>
      </c>
      <c r="AE149" s="238">
        <v>220</v>
      </c>
    </row>
    <row r="150" spans="1:31" s="158" customFormat="1" ht="17.7" thickBot="1">
      <c r="A150" s="694">
        <v>44385</v>
      </c>
      <c r="B150" s="695" t="s">
        <v>68</v>
      </c>
      <c r="C150" s="695" t="s">
        <v>111</v>
      </c>
      <c r="D150" s="725" t="s">
        <v>241</v>
      </c>
      <c r="E150" s="637" t="s">
        <v>283</v>
      </c>
      <c r="F150" s="696">
        <v>235239</v>
      </c>
      <c r="G150" s="697">
        <v>235252</v>
      </c>
      <c r="H150" s="640">
        <v>13</v>
      </c>
      <c r="I150" s="697">
        <v>235252</v>
      </c>
      <c r="J150" s="640">
        <v>0</v>
      </c>
      <c r="K150" s="697">
        <v>235264</v>
      </c>
      <c r="L150" s="640">
        <v>12</v>
      </c>
      <c r="M150" s="640">
        <v>12</v>
      </c>
      <c r="N150" s="697">
        <v>235274</v>
      </c>
      <c r="O150" s="640">
        <v>10</v>
      </c>
      <c r="P150" s="641">
        <v>35</v>
      </c>
      <c r="Q150" s="640">
        <v>12</v>
      </c>
      <c r="R150" s="642">
        <v>23</v>
      </c>
      <c r="S150" s="756" t="s">
        <v>70</v>
      </c>
      <c r="T150" s="774" t="s">
        <v>51</v>
      </c>
      <c r="U150" s="774" t="s">
        <v>29</v>
      </c>
      <c r="V150" s="774">
        <v>2016</v>
      </c>
      <c r="W150" s="698" t="s">
        <v>30</v>
      </c>
      <c r="X150" s="697">
        <v>7</v>
      </c>
      <c r="Y150" s="646">
        <v>5</v>
      </c>
      <c r="Z150" s="647">
        <v>19.989999999999998</v>
      </c>
      <c r="AA150" s="646">
        <v>99.949999999999989</v>
      </c>
      <c r="AB150" s="699" t="s">
        <v>67</v>
      </c>
    </row>
    <row r="151" spans="1:31" s="158" customFormat="1" ht="17.7" thickBot="1">
      <c r="A151" s="701">
        <v>44386</v>
      </c>
      <c r="B151" s="689" t="s">
        <v>68</v>
      </c>
      <c r="C151" s="689" t="s">
        <v>111</v>
      </c>
      <c r="D151" s="728" t="s">
        <v>241</v>
      </c>
      <c r="E151" s="622" t="s">
        <v>282</v>
      </c>
      <c r="F151" s="713">
        <v>235274</v>
      </c>
      <c r="G151" s="690">
        <v>235283</v>
      </c>
      <c r="H151" s="567">
        <v>9</v>
      </c>
      <c r="I151" s="690">
        <v>235283</v>
      </c>
      <c r="J151" s="567">
        <v>0</v>
      </c>
      <c r="K151" s="690">
        <v>235293</v>
      </c>
      <c r="L151" s="567">
        <v>10</v>
      </c>
      <c r="M151" s="567">
        <v>10</v>
      </c>
      <c r="N151" s="690">
        <v>235308</v>
      </c>
      <c r="O151" s="567">
        <v>15</v>
      </c>
      <c r="P151" s="568">
        <v>34</v>
      </c>
      <c r="Q151" s="567">
        <v>10</v>
      </c>
      <c r="R151" s="569">
        <v>24</v>
      </c>
      <c r="S151" s="591" t="s">
        <v>70</v>
      </c>
      <c r="T151" s="691" t="s">
        <v>51</v>
      </c>
      <c r="U151" s="691" t="s">
        <v>29</v>
      </c>
      <c r="V151" s="691">
        <v>2016</v>
      </c>
      <c r="W151" s="692" t="s">
        <v>30</v>
      </c>
      <c r="X151" s="690">
        <v>7</v>
      </c>
      <c r="Y151" s="573">
        <v>4.8571428571428568</v>
      </c>
      <c r="Z151" s="574">
        <v>19.989999999999998</v>
      </c>
      <c r="AA151" s="573">
        <v>97.094285714285704</v>
      </c>
      <c r="AB151" s="693" t="s">
        <v>67</v>
      </c>
      <c r="AC151" s="750">
        <v>197.04428571428571</v>
      </c>
      <c r="AD151" s="238">
        <v>9.8571428571428577</v>
      </c>
      <c r="AE151" s="238">
        <v>69</v>
      </c>
    </row>
    <row r="152" spans="1:31" s="158" customFormat="1" ht="17.7" thickBot="1">
      <c r="A152" s="765">
        <v>44385</v>
      </c>
      <c r="B152" s="766" t="s">
        <v>25</v>
      </c>
      <c r="C152" s="766" t="s">
        <v>109</v>
      </c>
      <c r="D152" s="729" t="s">
        <v>244</v>
      </c>
      <c r="E152" s="622" t="s">
        <v>282</v>
      </c>
      <c r="F152" s="715">
        <v>108581</v>
      </c>
      <c r="G152" s="769">
        <v>108597</v>
      </c>
      <c r="H152" s="541">
        <v>16</v>
      </c>
      <c r="I152" s="769">
        <v>108597</v>
      </c>
      <c r="J152" s="541">
        <v>0</v>
      </c>
      <c r="K152" s="769">
        <v>108638</v>
      </c>
      <c r="L152" s="541">
        <v>41</v>
      </c>
      <c r="M152" s="541">
        <v>41</v>
      </c>
      <c r="N152" s="769">
        <v>108638</v>
      </c>
      <c r="O152" s="541">
        <v>0</v>
      </c>
      <c r="P152" s="542">
        <v>57</v>
      </c>
      <c r="Q152" s="541">
        <v>41</v>
      </c>
      <c r="R152" s="543">
        <v>16</v>
      </c>
      <c r="S152" s="484" t="s">
        <v>84</v>
      </c>
      <c r="T152" s="770" t="s">
        <v>28</v>
      </c>
      <c r="U152" s="770" t="s">
        <v>29</v>
      </c>
      <c r="V152" s="770">
        <v>2015</v>
      </c>
      <c r="W152" s="771" t="s">
        <v>30</v>
      </c>
      <c r="X152" s="769">
        <v>14</v>
      </c>
      <c r="Y152" s="544">
        <v>4.0714285714285712</v>
      </c>
      <c r="Z152" s="166">
        <v>21.79</v>
      </c>
      <c r="AA152" s="544">
        <v>88.716428571428565</v>
      </c>
      <c r="AB152" s="772" t="s">
        <v>67</v>
      </c>
    </row>
    <row r="153" spans="1:31" s="158" customFormat="1" ht="17.7" thickBot="1">
      <c r="A153" s="765">
        <v>44385</v>
      </c>
      <c r="B153" s="766" t="s">
        <v>25</v>
      </c>
      <c r="C153" s="766" t="s">
        <v>109</v>
      </c>
      <c r="D153" s="729" t="s">
        <v>373</v>
      </c>
      <c r="E153" s="660" t="s">
        <v>283</v>
      </c>
      <c r="F153" s="715">
        <v>108638</v>
      </c>
      <c r="G153" s="769">
        <v>108638</v>
      </c>
      <c r="H153" s="541">
        <v>0</v>
      </c>
      <c r="I153" s="769">
        <v>108638</v>
      </c>
      <c r="J153" s="541">
        <v>0</v>
      </c>
      <c r="K153" s="769">
        <v>108667</v>
      </c>
      <c r="L153" s="541">
        <v>29</v>
      </c>
      <c r="M153" s="541">
        <v>29</v>
      </c>
      <c r="N153" s="769">
        <v>108675</v>
      </c>
      <c r="O153" s="541">
        <v>8</v>
      </c>
      <c r="P153" s="542">
        <v>37</v>
      </c>
      <c r="Q153" s="541">
        <v>29</v>
      </c>
      <c r="R153" s="543">
        <v>8</v>
      </c>
      <c r="S153" s="484" t="s">
        <v>84</v>
      </c>
      <c r="T153" s="770" t="s">
        <v>28</v>
      </c>
      <c r="U153" s="770" t="s">
        <v>29</v>
      </c>
      <c r="V153" s="770">
        <v>2015</v>
      </c>
      <c r="W153" s="771" t="s">
        <v>30</v>
      </c>
      <c r="X153" s="769">
        <v>14</v>
      </c>
      <c r="Y153" s="544">
        <v>2.6428571428571428</v>
      </c>
      <c r="Z153" s="166">
        <v>21.79</v>
      </c>
      <c r="AA153" s="544">
        <v>57.587857142857139</v>
      </c>
      <c r="AB153" s="772" t="s">
        <v>67</v>
      </c>
    </row>
    <row r="154" spans="1:31" s="158" customFormat="1" ht="17.7" thickBot="1">
      <c r="A154" s="765">
        <v>44386</v>
      </c>
      <c r="B154" s="766" t="s">
        <v>25</v>
      </c>
      <c r="C154" s="766" t="s">
        <v>109</v>
      </c>
      <c r="D154" s="729" t="s">
        <v>367</v>
      </c>
      <c r="E154" s="622" t="s">
        <v>282</v>
      </c>
      <c r="F154" s="715">
        <v>108675</v>
      </c>
      <c r="G154" s="769">
        <v>108684</v>
      </c>
      <c r="H154" s="541">
        <v>9</v>
      </c>
      <c r="I154" s="769">
        <v>108684</v>
      </c>
      <c r="J154" s="541">
        <v>0</v>
      </c>
      <c r="K154" s="769">
        <v>108722</v>
      </c>
      <c r="L154" s="541">
        <v>38</v>
      </c>
      <c r="M154" s="541">
        <v>38</v>
      </c>
      <c r="N154" s="769">
        <v>108722</v>
      </c>
      <c r="O154" s="541">
        <v>0</v>
      </c>
      <c r="P154" s="542">
        <v>47</v>
      </c>
      <c r="Q154" s="541">
        <v>38</v>
      </c>
      <c r="R154" s="543">
        <v>9</v>
      </c>
      <c r="S154" s="484" t="s">
        <v>84</v>
      </c>
      <c r="T154" s="770" t="s">
        <v>28</v>
      </c>
      <c r="U154" s="770" t="s">
        <v>29</v>
      </c>
      <c r="V154" s="770">
        <v>2015</v>
      </c>
      <c r="W154" s="771" t="s">
        <v>30</v>
      </c>
      <c r="X154" s="769">
        <v>14</v>
      </c>
      <c r="Y154" s="544">
        <v>3.3571428571428572</v>
      </c>
      <c r="Z154" s="166">
        <v>21.79</v>
      </c>
      <c r="AA154" s="544">
        <v>73.152142857142849</v>
      </c>
      <c r="AB154" s="772" t="s">
        <v>67</v>
      </c>
    </row>
    <row r="155" spans="1:31" s="158" customFormat="1" ht="17.7" thickBot="1">
      <c r="A155" s="688">
        <v>44386</v>
      </c>
      <c r="B155" s="689" t="s">
        <v>25</v>
      </c>
      <c r="C155" s="689" t="s">
        <v>109</v>
      </c>
      <c r="D155" s="775" t="s">
        <v>244</v>
      </c>
      <c r="E155" s="660" t="s">
        <v>283</v>
      </c>
      <c r="F155" s="784">
        <v>108722</v>
      </c>
      <c r="G155" s="690">
        <v>108722</v>
      </c>
      <c r="H155" s="567">
        <v>0</v>
      </c>
      <c r="I155" s="690">
        <v>108722</v>
      </c>
      <c r="J155" s="567">
        <v>0</v>
      </c>
      <c r="K155" s="690">
        <v>108763</v>
      </c>
      <c r="L155" s="567">
        <v>41</v>
      </c>
      <c r="M155" s="567">
        <v>41</v>
      </c>
      <c r="N155" s="690">
        <v>108776</v>
      </c>
      <c r="O155" s="567">
        <v>13</v>
      </c>
      <c r="P155" s="568">
        <v>54</v>
      </c>
      <c r="Q155" s="567">
        <v>41</v>
      </c>
      <c r="R155" s="569">
        <v>13</v>
      </c>
      <c r="S155" s="585" t="s">
        <v>84</v>
      </c>
      <c r="T155" s="691" t="s">
        <v>28</v>
      </c>
      <c r="U155" s="691" t="s">
        <v>29</v>
      </c>
      <c r="V155" s="691">
        <v>2015</v>
      </c>
      <c r="W155" s="692" t="s">
        <v>30</v>
      </c>
      <c r="X155" s="690">
        <v>14</v>
      </c>
      <c r="Y155" s="573">
        <v>3.8571428571428572</v>
      </c>
      <c r="Z155" s="574">
        <v>21.79</v>
      </c>
      <c r="AA155" s="573">
        <v>84.047142857142859</v>
      </c>
      <c r="AB155" s="693" t="s">
        <v>67</v>
      </c>
      <c r="AC155" s="750">
        <v>303.50357142857138</v>
      </c>
      <c r="AD155" s="238">
        <v>13.928571428571429</v>
      </c>
      <c r="AE155" s="238">
        <v>195</v>
      </c>
    </row>
    <row r="156" spans="1:31" s="158" customFormat="1" ht="17">
      <c r="A156" s="765">
        <v>44385</v>
      </c>
      <c r="B156" s="766" t="s">
        <v>72</v>
      </c>
      <c r="C156" s="766" t="s">
        <v>109</v>
      </c>
      <c r="D156" s="729" t="s">
        <v>154</v>
      </c>
      <c r="E156" s="620" t="s">
        <v>283</v>
      </c>
      <c r="F156" s="700">
        <v>99365</v>
      </c>
      <c r="G156" s="700">
        <v>99394</v>
      </c>
      <c r="H156" s="541">
        <v>29</v>
      </c>
      <c r="I156" s="700">
        <v>99394</v>
      </c>
      <c r="J156" s="541">
        <v>0</v>
      </c>
      <c r="K156" s="769">
        <v>99411</v>
      </c>
      <c r="L156" s="541">
        <v>17</v>
      </c>
      <c r="M156" s="541">
        <v>17</v>
      </c>
      <c r="N156" s="769">
        <v>99411</v>
      </c>
      <c r="O156" s="541">
        <v>0</v>
      </c>
      <c r="P156" s="542">
        <v>46</v>
      </c>
      <c r="Q156" s="541">
        <v>17</v>
      </c>
      <c r="R156" s="543">
        <v>29</v>
      </c>
      <c r="S156" s="486" t="s">
        <v>75</v>
      </c>
      <c r="T156" s="770" t="s">
        <v>76</v>
      </c>
      <c r="U156" s="770" t="s">
        <v>29</v>
      </c>
      <c r="V156" s="770">
        <v>2009</v>
      </c>
      <c r="W156" s="771" t="s">
        <v>30</v>
      </c>
      <c r="X156" s="769">
        <v>10</v>
      </c>
      <c r="Y156" s="544">
        <v>4.5999999999999996</v>
      </c>
      <c r="Z156" s="166">
        <v>19.59</v>
      </c>
      <c r="AA156" s="544">
        <v>90.11399999999999</v>
      </c>
      <c r="AB156" s="772" t="s">
        <v>77</v>
      </c>
    </row>
    <row r="157" spans="1:31" s="158" customFormat="1" ht="17.7" thickBot="1">
      <c r="A157" s="765">
        <v>44385</v>
      </c>
      <c r="B157" s="766" t="s">
        <v>72</v>
      </c>
      <c r="C157" s="766" t="s">
        <v>109</v>
      </c>
      <c r="D157" s="767" t="s">
        <v>148</v>
      </c>
      <c r="E157" s="622" t="s">
        <v>282</v>
      </c>
      <c r="F157" s="700">
        <v>99411</v>
      </c>
      <c r="G157" s="700">
        <v>99429</v>
      </c>
      <c r="H157" s="541">
        <v>18</v>
      </c>
      <c r="I157" s="700">
        <v>99429</v>
      </c>
      <c r="J157" s="541">
        <v>0</v>
      </c>
      <c r="K157" s="769">
        <v>99453</v>
      </c>
      <c r="L157" s="541">
        <v>24</v>
      </c>
      <c r="M157" s="541">
        <v>24</v>
      </c>
      <c r="N157" s="769">
        <v>99481</v>
      </c>
      <c r="O157" s="541">
        <v>28</v>
      </c>
      <c r="P157" s="542">
        <v>70</v>
      </c>
      <c r="Q157" s="541">
        <v>24</v>
      </c>
      <c r="R157" s="543">
        <v>46</v>
      </c>
      <c r="S157" s="486" t="s">
        <v>75</v>
      </c>
      <c r="T157" s="770" t="s">
        <v>76</v>
      </c>
      <c r="U157" s="770" t="s">
        <v>29</v>
      </c>
      <c r="V157" s="770">
        <v>2009</v>
      </c>
      <c r="W157" s="771" t="s">
        <v>30</v>
      </c>
      <c r="X157" s="769">
        <v>10</v>
      </c>
      <c r="Y157" s="544">
        <v>7</v>
      </c>
      <c r="Z157" s="166">
        <v>19.59</v>
      </c>
      <c r="AA157" s="544">
        <v>137.13</v>
      </c>
      <c r="AB157" s="772" t="s">
        <v>77</v>
      </c>
    </row>
    <row r="158" spans="1:31" s="158" customFormat="1" ht="17.7" thickBot="1">
      <c r="A158" s="765">
        <v>44385</v>
      </c>
      <c r="B158" s="766" t="s">
        <v>72</v>
      </c>
      <c r="C158" s="766" t="s">
        <v>109</v>
      </c>
      <c r="D158" s="729" t="s">
        <v>374</v>
      </c>
      <c r="E158" s="622" t="s">
        <v>282</v>
      </c>
      <c r="F158" s="700">
        <v>99481</v>
      </c>
      <c r="G158" s="700">
        <v>99515</v>
      </c>
      <c r="H158" s="541">
        <v>34</v>
      </c>
      <c r="I158" s="700">
        <v>99515</v>
      </c>
      <c r="J158" s="541">
        <v>0</v>
      </c>
      <c r="K158" s="769">
        <v>99537</v>
      </c>
      <c r="L158" s="541">
        <v>22</v>
      </c>
      <c r="M158" s="541">
        <v>22</v>
      </c>
      <c r="N158" s="769">
        <v>99541</v>
      </c>
      <c r="O158" s="541">
        <v>4</v>
      </c>
      <c r="P158" s="542">
        <v>60</v>
      </c>
      <c r="Q158" s="541">
        <v>22</v>
      </c>
      <c r="R158" s="543">
        <v>38</v>
      </c>
      <c r="S158" s="486" t="s">
        <v>75</v>
      </c>
      <c r="T158" s="770" t="s">
        <v>76</v>
      </c>
      <c r="U158" s="770" t="s">
        <v>29</v>
      </c>
      <c r="V158" s="770">
        <v>2009</v>
      </c>
      <c r="W158" s="771" t="s">
        <v>30</v>
      </c>
      <c r="X158" s="769">
        <v>10</v>
      </c>
      <c r="Y158" s="544">
        <v>6</v>
      </c>
      <c r="Z158" s="166">
        <v>19.59</v>
      </c>
      <c r="AA158" s="544">
        <v>117.53999999999999</v>
      </c>
      <c r="AB158" s="772" t="s">
        <v>77</v>
      </c>
    </row>
    <row r="159" spans="1:31" s="158" customFormat="1" ht="17.7" thickBot="1">
      <c r="A159" s="765">
        <v>44386</v>
      </c>
      <c r="B159" s="766" t="s">
        <v>72</v>
      </c>
      <c r="C159" s="766" t="s">
        <v>109</v>
      </c>
      <c r="D159" s="729" t="s">
        <v>153</v>
      </c>
      <c r="E159" s="622" t="s">
        <v>282</v>
      </c>
      <c r="F159" s="700">
        <v>99541</v>
      </c>
      <c r="G159" s="700">
        <v>99551</v>
      </c>
      <c r="H159" s="541">
        <v>10</v>
      </c>
      <c r="I159" s="700">
        <v>99551</v>
      </c>
      <c r="J159" s="541">
        <v>0</v>
      </c>
      <c r="K159" s="769">
        <v>99560</v>
      </c>
      <c r="L159" s="541">
        <v>9</v>
      </c>
      <c r="M159" s="541">
        <v>9</v>
      </c>
      <c r="N159" s="769">
        <v>99560</v>
      </c>
      <c r="O159" s="541">
        <v>0</v>
      </c>
      <c r="P159" s="542">
        <v>19</v>
      </c>
      <c r="Q159" s="541">
        <v>9</v>
      </c>
      <c r="R159" s="543">
        <v>10</v>
      </c>
      <c r="S159" s="486" t="s">
        <v>75</v>
      </c>
      <c r="T159" s="770" t="s">
        <v>76</v>
      </c>
      <c r="U159" s="770" t="s">
        <v>29</v>
      </c>
      <c r="V159" s="770">
        <v>2009</v>
      </c>
      <c r="W159" s="771" t="s">
        <v>30</v>
      </c>
      <c r="X159" s="769">
        <v>10</v>
      </c>
      <c r="Y159" s="544">
        <v>1.9</v>
      </c>
      <c r="Z159" s="166">
        <v>19.59</v>
      </c>
      <c r="AA159" s="544">
        <v>37.220999999999997</v>
      </c>
      <c r="AB159" s="772" t="s">
        <v>77</v>
      </c>
    </row>
    <row r="160" spans="1:31" s="158" customFormat="1" ht="17.7" thickBot="1">
      <c r="A160" s="730">
        <v>44386</v>
      </c>
      <c r="B160" s="731" t="s">
        <v>72</v>
      </c>
      <c r="C160" s="731" t="s">
        <v>109</v>
      </c>
      <c r="D160" s="732" t="s">
        <v>148</v>
      </c>
      <c r="E160" s="815" t="s">
        <v>283</v>
      </c>
      <c r="F160" s="734">
        <v>99560</v>
      </c>
      <c r="G160" s="734">
        <v>99560</v>
      </c>
      <c r="H160" s="665">
        <v>0</v>
      </c>
      <c r="I160" s="734">
        <v>99560</v>
      </c>
      <c r="J160" s="665">
        <v>0</v>
      </c>
      <c r="K160" s="735">
        <v>99584</v>
      </c>
      <c r="L160" s="665">
        <v>24</v>
      </c>
      <c r="M160" s="665">
        <v>24</v>
      </c>
      <c r="N160" s="735">
        <v>99605</v>
      </c>
      <c r="O160" s="665">
        <v>21</v>
      </c>
      <c r="P160" s="666">
        <v>45</v>
      </c>
      <c r="Q160" s="665">
        <v>24</v>
      </c>
      <c r="R160" s="667">
        <v>21</v>
      </c>
      <c r="S160" s="762" t="s">
        <v>75</v>
      </c>
      <c r="T160" s="737" t="s">
        <v>76</v>
      </c>
      <c r="U160" s="737" t="s">
        <v>29</v>
      </c>
      <c r="V160" s="737">
        <v>2009</v>
      </c>
      <c r="W160" s="738" t="s">
        <v>30</v>
      </c>
      <c r="X160" s="735">
        <v>10</v>
      </c>
      <c r="Y160" s="668">
        <v>4.5</v>
      </c>
      <c r="Z160" s="547">
        <v>19.59</v>
      </c>
      <c r="AA160" s="668">
        <v>88.155000000000001</v>
      </c>
      <c r="AB160" s="739" t="s">
        <v>77</v>
      </c>
      <c r="AC160" s="750">
        <v>470.15999999999997</v>
      </c>
      <c r="AD160" s="238">
        <v>24</v>
      </c>
      <c r="AE160" s="238">
        <v>240</v>
      </c>
    </row>
    <row r="161" spans="1:31" s="158" customFormat="1" ht="11.55" thickBot="1">
      <c r="A161" s="682">
        <v>44385</v>
      </c>
      <c r="B161" s="683" t="s">
        <v>350</v>
      </c>
      <c r="C161" s="683" t="s">
        <v>337</v>
      </c>
      <c r="D161" s="727" t="s">
        <v>331</v>
      </c>
      <c r="E161" s="654" t="s">
        <v>282</v>
      </c>
      <c r="F161" s="748">
        <v>183647</v>
      </c>
      <c r="G161" s="748">
        <v>183690</v>
      </c>
      <c r="H161" s="551">
        <v>43</v>
      </c>
      <c r="I161" s="748">
        <v>183690</v>
      </c>
      <c r="J161" s="551">
        <v>0</v>
      </c>
      <c r="K161" s="684">
        <v>183781</v>
      </c>
      <c r="L161" s="551">
        <v>91</v>
      </c>
      <c r="M161" s="551">
        <v>91</v>
      </c>
      <c r="N161" s="684">
        <v>183786</v>
      </c>
      <c r="O161" s="551">
        <v>5</v>
      </c>
      <c r="P161" s="552">
        <v>139</v>
      </c>
      <c r="Q161" s="551">
        <v>91</v>
      </c>
      <c r="R161" s="553">
        <v>48</v>
      </c>
      <c r="S161" s="763" t="s">
        <v>332</v>
      </c>
      <c r="T161" s="685" t="s">
        <v>51</v>
      </c>
      <c r="U161" s="685" t="s">
        <v>29</v>
      </c>
      <c r="V161" s="685">
        <v>2019</v>
      </c>
      <c r="W161" s="686" t="s">
        <v>30</v>
      </c>
      <c r="X161" s="684">
        <v>7</v>
      </c>
      <c r="Y161" s="557">
        <v>19.857142857142858</v>
      </c>
      <c r="Z161" s="558">
        <v>19.59</v>
      </c>
      <c r="AA161" s="557">
        <v>389.00142857142856</v>
      </c>
      <c r="AB161" s="687"/>
    </row>
    <row r="162" spans="1:31" s="158" customFormat="1" ht="11.55" thickBot="1">
      <c r="A162" s="688">
        <v>44385</v>
      </c>
      <c r="B162" s="689" t="s">
        <v>350</v>
      </c>
      <c r="C162" s="689" t="s">
        <v>337</v>
      </c>
      <c r="D162" s="728" t="s">
        <v>333</v>
      </c>
      <c r="E162" s="622" t="s">
        <v>282</v>
      </c>
      <c r="F162" s="713">
        <v>183786</v>
      </c>
      <c r="G162" s="713">
        <v>183791</v>
      </c>
      <c r="H162" s="567">
        <v>5</v>
      </c>
      <c r="I162" s="713">
        <v>183791</v>
      </c>
      <c r="J162" s="567">
        <v>0</v>
      </c>
      <c r="K162" s="690">
        <v>183882</v>
      </c>
      <c r="L162" s="567">
        <v>91</v>
      </c>
      <c r="M162" s="567">
        <v>91</v>
      </c>
      <c r="N162" s="690">
        <v>183888</v>
      </c>
      <c r="O162" s="567">
        <v>6</v>
      </c>
      <c r="P162" s="568">
        <v>102</v>
      </c>
      <c r="Q162" s="567">
        <v>91</v>
      </c>
      <c r="R162" s="569">
        <v>11</v>
      </c>
      <c r="S162" s="764" t="s">
        <v>332</v>
      </c>
      <c r="T162" s="691" t="s">
        <v>51</v>
      </c>
      <c r="U162" s="691" t="s">
        <v>29</v>
      </c>
      <c r="V162" s="691">
        <v>2019</v>
      </c>
      <c r="W162" s="692" t="s">
        <v>30</v>
      </c>
      <c r="X162" s="690">
        <v>7</v>
      </c>
      <c r="Y162" s="573">
        <v>14.571428571428571</v>
      </c>
      <c r="Z162" s="574">
        <v>19.59</v>
      </c>
      <c r="AA162" s="573">
        <v>285.45428571428573</v>
      </c>
      <c r="AB162" s="693"/>
      <c r="AC162" s="750">
        <v>674.45571428571429</v>
      </c>
      <c r="AD162" s="238">
        <v>34.428571428571431</v>
      </c>
      <c r="AE162" s="238">
        <v>241</v>
      </c>
    </row>
    <row r="163" spans="1:31" s="158" customFormat="1" ht="11.55" thickBot="1">
      <c r="A163" s="694">
        <v>44385</v>
      </c>
      <c r="B163" s="695" t="s">
        <v>335</v>
      </c>
      <c r="C163" s="695" t="s">
        <v>337</v>
      </c>
      <c r="D163" s="725" t="s">
        <v>331</v>
      </c>
      <c r="E163" s="703" t="s">
        <v>282</v>
      </c>
      <c r="F163" s="742">
        <v>331433</v>
      </c>
      <c r="G163" s="742">
        <v>331439</v>
      </c>
      <c r="H163" s="640">
        <v>6</v>
      </c>
      <c r="I163" s="742">
        <v>331439</v>
      </c>
      <c r="J163" s="640">
        <v>0</v>
      </c>
      <c r="K163" s="697">
        <v>331528</v>
      </c>
      <c r="L163" s="640">
        <v>89</v>
      </c>
      <c r="M163" s="640">
        <v>89</v>
      </c>
      <c r="N163" s="697">
        <v>331536</v>
      </c>
      <c r="O163" s="640">
        <v>8</v>
      </c>
      <c r="P163" s="641">
        <v>103</v>
      </c>
      <c r="Q163" s="640">
        <v>89</v>
      </c>
      <c r="R163" s="642">
        <v>14</v>
      </c>
      <c r="S163" s="776" t="s">
        <v>336</v>
      </c>
      <c r="T163" s="774" t="s">
        <v>51</v>
      </c>
      <c r="U163" s="774" t="s">
        <v>29</v>
      </c>
      <c r="V163" s="774">
        <v>2017</v>
      </c>
      <c r="W163" s="698" t="s">
        <v>30</v>
      </c>
      <c r="X163" s="697">
        <v>7</v>
      </c>
      <c r="Y163" s="646">
        <v>14.714285714285714</v>
      </c>
      <c r="Z163" s="647">
        <v>19.59</v>
      </c>
      <c r="AA163" s="646">
        <v>288.25285714285712</v>
      </c>
      <c r="AB163" s="699"/>
    </row>
    <row r="164" spans="1:31" s="158" customFormat="1" ht="11.55" thickBot="1">
      <c r="A164" s="765">
        <v>44385</v>
      </c>
      <c r="B164" s="766" t="s">
        <v>335</v>
      </c>
      <c r="C164" s="766" t="s">
        <v>337</v>
      </c>
      <c r="D164" s="729" t="s">
        <v>333</v>
      </c>
      <c r="E164" s="622" t="s">
        <v>282</v>
      </c>
      <c r="F164" s="700">
        <v>331536</v>
      </c>
      <c r="G164" s="700">
        <v>331544</v>
      </c>
      <c r="H164" s="541">
        <v>8</v>
      </c>
      <c r="I164" s="700">
        <v>331544</v>
      </c>
      <c r="J164" s="541">
        <v>0</v>
      </c>
      <c r="K164" s="769">
        <v>331656</v>
      </c>
      <c r="L164" s="541">
        <v>112</v>
      </c>
      <c r="M164" s="541">
        <v>112</v>
      </c>
      <c r="N164" s="769">
        <v>331665</v>
      </c>
      <c r="O164" s="541">
        <v>9</v>
      </c>
      <c r="P164" s="542">
        <v>129</v>
      </c>
      <c r="Q164" s="541">
        <v>112</v>
      </c>
      <c r="R164" s="543">
        <v>17</v>
      </c>
      <c r="S164" s="759" t="s">
        <v>336</v>
      </c>
      <c r="T164" s="770" t="s">
        <v>51</v>
      </c>
      <c r="U164" s="770" t="s">
        <v>29</v>
      </c>
      <c r="V164" s="770">
        <v>2017</v>
      </c>
      <c r="W164" s="771" t="s">
        <v>30</v>
      </c>
      <c r="X164" s="769">
        <v>7</v>
      </c>
      <c r="Y164" s="544">
        <v>18.428571428571427</v>
      </c>
      <c r="Z164" s="166">
        <v>19.59</v>
      </c>
      <c r="AA164" s="544">
        <v>361.01571428571424</v>
      </c>
      <c r="AB164" s="772"/>
    </row>
    <row r="165" spans="1:31" s="158" customFormat="1" ht="11.55" thickBot="1">
      <c r="A165" s="730">
        <v>44386</v>
      </c>
      <c r="B165" s="731" t="s">
        <v>335</v>
      </c>
      <c r="C165" s="731" t="s">
        <v>337</v>
      </c>
      <c r="D165" s="753" t="s">
        <v>334</v>
      </c>
      <c r="E165" s="672" t="s">
        <v>282</v>
      </c>
      <c r="F165" s="734">
        <v>331665</v>
      </c>
      <c r="G165" s="734">
        <v>331673</v>
      </c>
      <c r="H165" s="665">
        <v>8</v>
      </c>
      <c r="I165" s="734">
        <v>331673</v>
      </c>
      <c r="J165" s="665">
        <v>0</v>
      </c>
      <c r="K165" s="735">
        <v>331760</v>
      </c>
      <c r="L165" s="665">
        <v>87</v>
      </c>
      <c r="M165" s="665">
        <v>87</v>
      </c>
      <c r="N165" s="735">
        <v>331769</v>
      </c>
      <c r="O165" s="665">
        <v>9</v>
      </c>
      <c r="P165" s="666">
        <v>104</v>
      </c>
      <c r="Q165" s="665">
        <v>87</v>
      </c>
      <c r="R165" s="667">
        <v>17</v>
      </c>
      <c r="S165" s="826" t="s">
        <v>336</v>
      </c>
      <c r="T165" s="737" t="s">
        <v>51</v>
      </c>
      <c r="U165" s="737" t="s">
        <v>29</v>
      </c>
      <c r="V165" s="737">
        <v>2017</v>
      </c>
      <c r="W165" s="738" t="s">
        <v>30</v>
      </c>
      <c r="X165" s="735">
        <v>7</v>
      </c>
      <c r="Y165" s="668">
        <v>14.857142857142858</v>
      </c>
      <c r="Z165" s="547">
        <v>19.59</v>
      </c>
      <c r="AA165" s="668">
        <v>291.05142857142857</v>
      </c>
      <c r="AB165" s="739"/>
      <c r="AC165" s="750">
        <v>940.31999999999994</v>
      </c>
      <c r="AD165" s="238">
        <v>48</v>
      </c>
      <c r="AE165" s="238">
        <v>336</v>
      </c>
    </row>
    <row r="166" spans="1:31" s="158" customFormat="1" ht="11.55" thickBot="1">
      <c r="A166" s="682">
        <v>44385</v>
      </c>
      <c r="B166" s="683" t="s">
        <v>330</v>
      </c>
      <c r="C166" s="683" t="s">
        <v>393</v>
      </c>
      <c r="D166" s="727" t="s">
        <v>375</v>
      </c>
      <c r="E166" s="654" t="s">
        <v>282</v>
      </c>
      <c r="F166" s="748">
        <v>238623</v>
      </c>
      <c r="G166" s="748">
        <v>238623</v>
      </c>
      <c r="H166" s="551">
        <v>0</v>
      </c>
      <c r="I166" s="748">
        <v>238623</v>
      </c>
      <c r="J166" s="551">
        <v>0</v>
      </c>
      <c r="K166" s="684">
        <v>238623</v>
      </c>
      <c r="L166" s="551">
        <v>0</v>
      </c>
      <c r="M166" s="551">
        <v>0</v>
      </c>
      <c r="N166" s="684">
        <v>238678</v>
      </c>
      <c r="O166" s="551">
        <v>55</v>
      </c>
      <c r="P166" s="552">
        <v>55</v>
      </c>
      <c r="Q166" s="551">
        <v>0</v>
      </c>
      <c r="R166" s="553">
        <v>55</v>
      </c>
      <c r="S166" s="800" t="s">
        <v>346</v>
      </c>
      <c r="T166" s="685" t="s">
        <v>51</v>
      </c>
      <c r="U166" s="685" t="s">
        <v>29</v>
      </c>
      <c r="V166" s="685">
        <v>2012</v>
      </c>
      <c r="W166" s="686" t="s">
        <v>30</v>
      </c>
      <c r="X166" s="684">
        <v>7</v>
      </c>
      <c r="Y166" s="557">
        <v>7.8571428571428568</v>
      </c>
      <c r="Z166" s="558">
        <v>19.59</v>
      </c>
      <c r="AA166" s="557">
        <v>153.92142857142855</v>
      </c>
      <c r="AB166" s="687"/>
    </row>
    <row r="167" spans="1:31" s="158" customFormat="1" ht="11.55" thickBot="1">
      <c r="A167" s="765">
        <v>44385</v>
      </c>
      <c r="B167" s="766" t="s">
        <v>330</v>
      </c>
      <c r="C167" s="766" t="s">
        <v>393</v>
      </c>
      <c r="D167" s="729" t="s">
        <v>376</v>
      </c>
      <c r="E167" s="622" t="s">
        <v>282</v>
      </c>
      <c r="F167" s="700">
        <v>238678</v>
      </c>
      <c r="G167" s="700">
        <v>238678</v>
      </c>
      <c r="H167" s="541">
        <v>0</v>
      </c>
      <c r="I167" s="700">
        <v>238678</v>
      </c>
      <c r="J167" s="541">
        <v>0</v>
      </c>
      <c r="K167" s="769">
        <v>238678</v>
      </c>
      <c r="L167" s="541">
        <v>0</v>
      </c>
      <c r="M167" s="541">
        <v>0</v>
      </c>
      <c r="N167" s="769">
        <v>238692</v>
      </c>
      <c r="O167" s="541">
        <v>14</v>
      </c>
      <c r="P167" s="542">
        <v>14</v>
      </c>
      <c r="Q167" s="541">
        <v>0</v>
      </c>
      <c r="R167" s="543">
        <v>14</v>
      </c>
      <c r="S167" s="786" t="s">
        <v>346</v>
      </c>
      <c r="T167" s="770" t="s">
        <v>51</v>
      </c>
      <c r="U167" s="770" t="s">
        <v>29</v>
      </c>
      <c r="V167" s="770">
        <v>2012</v>
      </c>
      <c r="W167" s="771" t="s">
        <v>30</v>
      </c>
      <c r="X167" s="769">
        <v>7</v>
      </c>
      <c r="Y167" s="544">
        <v>2</v>
      </c>
      <c r="Z167" s="166">
        <v>19.59</v>
      </c>
      <c r="AA167" s="544">
        <v>39.18</v>
      </c>
      <c r="AB167" s="772"/>
    </row>
    <row r="168" spans="1:31" s="158" customFormat="1" ht="11.55" thickBot="1">
      <c r="A168" s="688">
        <v>44386</v>
      </c>
      <c r="B168" s="689" t="s">
        <v>330</v>
      </c>
      <c r="C168" s="689" t="s">
        <v>337</v>
      </c>
      <c r="D168" s="775" t="s">
        <v>331</v>
      </c>
      <c r="E168" s="622" t="s">
        <v>282</v>
      </c>
      <c r="F168" s="713">
        <v>238692</v>
      </c>
      <c r="G168" s="713">
        <v>238692</v>
      </c>
      <c r="H168" s="567">
        <v>0</v>
      </c>
      <c r="I168" s="713">
        <v>238692</v>
      </c>
      <c r="J168" s="567">
        <v>0</v>
      </c>
      <c r="K168" s="690">
        <v>238692</v>
      </c>
      <c r="L168" s="567">
        <v>0</v>
      </c>
      <c r="M168" s="567">
        <v>0</v>
      </c>
      <c r="N168" s="690">
        <v>238799</v>
      </c>
      <c r="O168" s="567">
        <v>107</v>
      </c>
      <c r="P168" s="568">
        <v>107</v>
      </c>
      <c r="Q168" s="567">
        <v>0</v>
      </c>
      <c r="R168" s="569">
        <v>107</v>
      </c>
      <c r="S168" s="820" t="s">
        <v>346</v>
      </c>
      <c r="T168" s="773" t="s">
        <v>51</v>
      </c>
      <c r="U168" s="691" t="s">
        <v>29</v>
      </c>
      <c r="V168" s="691">
        <v>2012</v>
      </c>
      <c r="W168" s="692" t="s">
        <v>30</v>
      </c>
      <c r="X168" s="690">
        <v>7</v>
      </c>
      <c r="Y168" s="573">
        <v>15.285714285714286</v>
      </c>
      <c r="Z168" s="574">
        <v>19.59</v>
      </c>
      <c r="AA168" s="573">
        <v>299.44714285714286</v>
      </c>
      <c r="AB168" s="693"/>
      <c r="AC168" s="750">
        <v>492.54857142857145</v>
      </c>
      <c r="AD168" s="238">
        <v>25.142857142857146</v>
      </c>
      <c r="AE168" s="238">
        <v>176</v>
      </c>
    </row>
    <row r="169" spans="1:31" s="158" customFormat="1" ht="10.9">
      <c r="A169" s="804">
        <v>44385</v>
      </c>
      <c r="B169" s="805" t="s">
        <v>363</v>
      </c>
      <c r="C169" s="805" t="s">
        <v>392</v>
      </c>
      <c r="D169" s="810" t="s">
        <v>357</v>
      </c>
      <c r="E169" s="811" t="s">
        <v>282</v>
      </c>
      <c r="F169" s="742">
        <v>63044</v>
      </c>
      <c r="G169" s="742">
        <v>63044</v>
      </c>
      <c r="H169" s="640">
        <v>0</v>
      </c>
      <c r="I169" s="742">
        <v>63044</v>
      </c>
      <c r="J169" s="640">
        <v>0</v>
      </c>
      <c r="K169" s="697">
        <v>63044</v>
      </c>
      <c r="L169" s="640">
        <v>0</v>
      </c>
      <c r="M169" s="640">
        <v>0</v>
      </c>
      <c r="N169" s="697">
        <v>63128</v>
      </c>
      <c r="O169" s="640">
        <v>84</v>
      </c>
      <c r="P169" s="641">
        <v>84</v>
      </c>
      <c r="Q169" s="640">
        <v>0</v>
      </c>
      <c r="R169" s="642">
        <v>84</v>
      </c>
      <c r="S169" s="806" t="s">
        <v>50</v>
      </c>
      <c r="T169" s="774" t="s">
        <v>51</v>
      </c>
      <c r="U169" s="774" t="s">
        <v>29</v>
      </c>
      <c r="V169" s="774">
        <v>2018</v>
      </c>
      <c r="W169" s="698" t="s">
        <v>30</v>
      </c>
      <c r="X169" s="697">
        <v>7</v>
      </c>
      <c r="Y169" s="646">
        <v>12</v>
      </c>
      <c r="Z169" s="647">
        <v>19.59</v>
      </c>
      <c r="AA169" s="646">
        <v>235.07999999999998</v>
      </c>
      <c r="AB169" s="699"/>
      <c r="AC169" s="825"/>
      <c r="AD169" s="824"/>
      <c r="AE169" s="824"/>
    </row>
    <row r="170" spans="1:31" s="158" customFormat="1" ht="11.55" thickBot="1">
      <c r="A170" s="802">
        <v>44385</v>
      </c>
      <c r="B170" s="731" t="s">
        <v>363</v>
      </c>
      <c r="C170" s="731" t="s">
        <v>392</v>
      </c>
      <c r="D170" s="732" t="s">
        <v>358</v>
      </c>
      <c r="E170" s="795" t="s">
        <v>282</v>
      </c>
      <c r="F170" s="700">
        <v>63128</v>
      </c>
      <c r="G170" s="700">
        <v>63128</v>
      </c>
      <c r="H170" s="541">
        <v>0</v>
      </c>
      <c r="I170" s="700">
        <v>63128</v>
      </c>
      <c r="J170" s="541">
        <v>0</v>
      </c>
      <c r="K170" s="769">
        <v>63128</v>
      </c>
      <c r="L170" s="541">
        <v>0</v>
      </c>
      <c r="M170" s="541">
        <v>0</v>
      </c>
      <c r="N170" s="769">
        <v>63190</v>
      </c>
      <c r="O170" s="541">
        <v>62</v>
      </c>
      <c r="P170" s="542">
        <v>62</v>
      </c>
      <c r="Q170" s="541">
        <v>0</v>
      </c>
      <c r="R170" s="543">
        <v>62</v>
      </c>
      <c r="S170" s="807" t="s">
        <v>50</v>
      </c>
      <c r="T170" s="770" t="s">
        <v>51</v>
      </c>
      <c r="U170" s="770" t="s">
        <v>29</v>
      </c>
      <c r="V170" s="770">
        <v>2018</v>
      </c>
      <c r="W170" s="771" t="s">
        <v>30</v>
      </c>
      <c r="X170" s="769">
        <v>7</v>
      </c>
      <c r="Y170" s="544">
        <v>8.8571428571428577</v>
      </c>
      <c r="Z170" s="166">
        <v>19.59</v>
      </c>
      <c r="AA170" s="544">
        <v>173.51142857142858</v>
      </c>
      <c r="AB170" s="772"/>
      <c r="AC170" s="823"/>
      <c r="AD170" s="824"/>
      <c r="AE170" s="824"/>
    </row>
    <row r="171" spans="1:31" s="158" customFormat="1" ht="11.55" thickBot="1">
      <c r="A171" s="803">
        <v>44386</v>
      </c>
      <c r="B171" s="689" t="s">
        <v>363</v>
      </c>
      <c r="C171" s="689" t="s">
        <v>392</v>
      </c>
      <c r="D171" s="775" t="s">
        <v>359</v>
      </c>
      <c r="E171" s="622" t="s">
        <v>282</v>
      </c>
      <c r="F171" s="700">
        <v>63190</v>
      </c>
      <c r="G171" s="700">
        <v>63190</v>
      </c>
      <c r="H171" s="541">
        <v>0</v>
      </c>
      <c r="I171" s="700">
        <v>63190</v>
      </c>
      <c r="J171" s="541">
        <v>0</v>
      </c>
      <c r="K171" s="769">
        <v>63190</v>
      </c>
      <c r="L171" s="541">
        <v>0</v>
      </c>
      <c r="M171" s="541">
        <v>0</v>
      </c>
      <c r="N171" s="769">
        <v>63260</v>
      </c>
      <c r="O171" s="541">
        <v>70</v>
      </c>
      <c r="P171" s="542">
        <v>70</v>
      </c>
      <c r="Q171" s="541">
        <v>0</v>
      </c>
      <c r="R171" s="543">
        <v>70</v>
      </c>
      <c r="S171" s="808" t="s">
        <v>50</v>
      </c>
      <c r="T171" s="691" t="s">
        <v>51</v>
      </c>
      <c r="U171" s="691" t="s">
        <v>29</v>
      </c>
      <c r="V171" s="691">
        <v>2018</v>
      </c>
      <c r="W171" s="692" t="s">
        <v>30</v>
      </c>
      <c r="X171" s="690">
        <v>7</v>
      </c>
      <c r="Y171" s="573">
        <v>10</v>
      </c>
      <c r="Z171" s="574">
        <v>19.59</v>
      </c>
      <c r="AA171" s="573">
        <v>195.9</v>
      </c>
      <c r="AB171" s="693"/>
      <c r="AC171" s="750">
        <v>604.49142857142851</v>
      </c>
      <c r="AD171" s="238">
        <v>30.857142857142858</v>
      </c>
      <c r="AE171" s="238">
        <v>216</v>
      </c>
    </row>
    <row r="172" spans="1:31" s="158" customFormat="1" ht="17.7" thickBot="1">
      <c r="A172" s="730">
        <v>44386</v>
      </c>
      <c r="B172" s="731" t="s">
        <v>326</v>
      </c>
      <c r="C172" s="731" t="s">
        <v>396</v>
      </c>
      <c r="D172" s="732" t="s">
        <v>395</v>
      </c>
      <c r="E172" s="827"/>
      <c r="F172" s="743">
        <v>106236</v>
      </c>
      <c r="G172" s="735">
        <v>106236</v>
      </c>
      <c r="H172" s="665">
        <v>0</v>
      </c>
      <c r="I172" s="735">
        <v>106236</v>
      </c>
      <c r="J172" s="665">
        <v>0</v>
      </c>
      <c r="K172" s="735">
        <v>106236</v>
      </c>
      <c r="L172" s="665">
        <v>0</v>
      </c>
      <c r="M172" s="665">
        <v>0</v>
      </c>
      <c r="N172" s="735">
        <v>106292</v>
      </c>
      <c r="O172" s="665">
        <v>56</v>
      </c>
      <c r="P172" s="666">
        <v>56</v>
      </c>
      <c r="Q172" s="665">
        <v>0</v>
      </c>
      <c r="R172" s="667">
        <v>56</v>
      </c>
      <c r="S172" s="679" t="s">
        <v>27</v>
      </c>
      <c r="T172" s="737" t="s">
        <v>28</v>
      </c>
      <c r="U172" s="737" t="s">
        <v>29</v>
      </c>
      <c r="V172" s="737">
        <v>2016</v>
      </c>
      <c r="W172" s="738" t="s">
        <v>30</v>
      </c>
      <c r="X172" s="735">
        <v>14</v>
      </c>
      <c r="Y172" s="668">
        <v>4</v>
      </c>
      <c r="Z172" s="547">
        <v>19.989999999999998</v>
      </c>
      <c r="AA172" s="668">
        <v>79.959999999999994</v>
      </c>
      <c r="AB172" s="739" t="s">
        <v>338</v>
      </c>
      <c r="AC172" s="750">
        <v>79.959999999999994</v>
      </c>
      <c r="AD172" s="238">
        <v>4</v>
      </c>
      <c r="AE172" s="238">
        <v>56</v>
      </c>
    </row>
    <row r="173" spans="1:31" s="158" customFormat="1" ht="17.7" thickBot="1">
      <c r="A173" s="682">
        <v>44386</v>
      </c>
      <c r="B173" s="683" t="s">
        <v>42</v>
      </c>
      <c r="C173" s="683" t="s">
        <v>109</v>
      </c>
      <c r="D173" s="727" t="s">
        <v>150</v>
      </c>
      <c r="E173" s="660" t="s">
        <v>283</v>
      </c>
      <c r="F173" s="714">
        <v>47931</v>
      </c>
      <c r="G173" s="684">
        <v>47950</v>
      </c>
      <c r="H173" s="551">
        <v>19</v>
      </c>
      <c r="I173" s="684">
        <v>47950</v>
      </c>
      <c r="J173" s="551">
        <v>0</v>
      </c>
      <c r="K173" s="684">
        <v>47964</v>
      </c>
      <c r="L173" s="551">
        <v>14</v>
      </c>
      <c r="M173" s="551">
        <v>14</v>
      </c>
      <c r="N173" s="684">
        <v>47964</v>
      </c>
      <c r="O173" s="551">
        <v>0</v>
      </c>
      <c r="P173" s="552">
        <v>33</v>
      </c>
      <c r="Q173" s="551">
        <v>14</v>
      </c>
      <c r="R173" s="553">
        <v>19</v>
      </c>
      <c r="S173" s="577" t="s">
        <v>44</v>
      </c>
      <c r="T173" s="685" t="s">
        <v>45</v>
      </c>
      <c r="U173" s="685" t="s">
        <v>29</v>
      </c>
      <c r="V173" s="685">
        <v>2018</v>
      </c>
      <c r="W173" s="686" t="s">
        <v>30</v>
      </c>
      <c r="X173" s="684">
        <v>15.5</v>
      </c>
      <c r="Y173" s="557">
        <v>2.129032258064516</v>
      </c>
      <c r="Z173" s="558">
        <v>19.59</v>
      </c>
      <c r="AA173" s="557">
        <v>41.707741935483867</v>
      </c>
      <c r="AB173" s="687" t="s">
        <v>46</v>
      </c>
    </row>
    <row r="174" spans="1:31" s="158" customFormat="1" ht="17.7" thickBot="1">
      <c r="A174" s="765">
        <v>44386</v>
      </c>
      <c r="B174" s="766" t="s">
        <v>42</v>
      </c>
      <c r="C174" s="766" t="s">
        <v>111</v>
      </c>
      <c r="D174" s="729" t="s">
        <v>243</v>
      </c>
      <c r="E174" s="657" t="s">
        <v>283</v>
      </c>
      <c r="F174" s="700">
        <v>47964</v>
      </c>
      <c r="G174" s="769">
        <v>47975</v>
      </c>
      <c r="H174" s="541">
        <v>11</v>
      </c>
      <c r="I174" s="769">
        <v>47975</v>
      </c>
      <c r="J174" s="541">
        <v>0</v>
      </c>
      <c r="K174" s="769">
        <v>47980</v>
      </c>
      <c r="L174" s="541">
        <v>5</v>
      </c>
      <c r="M174" s="541">
        <v>5</v>
      </c>
      <c r="N174" s="769">
        <v>47990</v>
      </c>
      <c r="O174" s="541">
        <v>10</v>
      </c>
      <c r="P174" s="542">
        <v>26</v>
      </c>
      <c r="Q174" s="541">
        <v>5</v>
      </c>
      <c r="R174" s="543">
        <v>21</v>
      </c>
      <c r="S174" s="478" t="s">
        <v>44</v>
      </c>
      <c r="T174" s="770" t="s">
        <v>45</v>
      </c>
      <c r="U174" s="770" t="s">
        <v>29</v>
      </c>
      <c r="V174" s="770">
        <v>2018</v>
      </c>
      <c r="W174" s="771" t="s">
        <v>30</v>
      </c>
      <c r="X174" s="769">
        <v>15.5</v>
      </c>
      <c r="Y174" s="544">
        <v>1.6774193548387097</v>
      </c>
      <c r="Z174" s="166">
        <v>19.59</v>
      </c>
      <c r="AA174" s="544">
        <v>32.860645161290321</v>
      </c>
      <c r="AB174" s="772" t="s">
        <v>46</v>
      </c>
    </row>
    <row r="175" spans="1:31" s="158" customFormat="1" ht="17.7" thickBot="1">
      <c r="A175" s="765">
        <v>44389</v>
      </c>
      <c r="B175" s="766" t="s">
        <v>42</v>
      </c>
      <c r="C175" s="766" t="s">
        <v>109</v>
      </c>
      <c r="D175" s="729" t="s">
        <v>150</v>
      </c>
      <c r="E175" s="757" t="s">
        <v>282</v>
      </c>
      <c r="F175" s="700">
        <v>47990</v>
      </c>
      <c r="G175" s="769">
        <v>48006</v>
      </c>
      <c r="H175" s="541">
        <v>16</v>
      </c>
      <c r="I175" s="769">
        <v>48006</v>
      </c>
      <c r="J175" s="541">
        <v>0</v>
      </c>
      <c r="K175" s="769">
        <v>48020</v>
      </c>
      <c r="L175" s="541">
        <v>14</v>
      </c>
      <c r="M175" s="541">
        <v>14</v>
      </c>
      <c r="N175" s="769">
        <v>48020</v>
      </c>
      <c r="O175" s="541">
        <v>0</v>
      </c>
      <c r="P175" s="542">
        <v>30</v>
      </c>
      <c r="Q175" s="541">
        <v>14</v>
      </c>
      <c r="R175" s="543">
        <v>16</v>
      </c>
      <c r="S175" s="478" t="s">
        <v>44</v>
      </c>
      <c r="T175" s="770" t="s">
        <v>45</v>
      </c>
      <c r="U175" s="770" t="s">
        <v>29</v>
      </c>
      <c r="V175" s="770">
        <v>2018</v>
      </c>
      <c r="W175" s="771" t="s">
        <v>30</v>
      </c>
      <c r="X175" s="769">
        <v>15.5</v>
      </c>
      <c r="Y175" s="544">
        <v>1.935483870967742</v>
      </c>
      <c r="Z175" s="166">
        <v>19.59</v>
      </c>
      <c r="AA175" s="544">
        <v>37.916129032258063</v>
      </c>
      <c r="AB175" s="772" t="s">
        <v>46</v>
      </c>
    </row>
    <row r="176" spans="1:31" s="158" customFormat="1" ht="17.7" thickBot="1">
      <c r="A176" s="688">
        <v>44389</v>
      </c>
      <c r="B176" s="689" t="s">
        <v>42</v>
      </c>
      <c r="C176" s="689" t="s">
        <v>109</v>
      </c>
      <c r="D176" s="775" t="s">
        <v>155</v>
      </c>
      <c r="E176" s="654" t="s">
        <v>282</v>
      </c>
      <c r="F176" s="690">
        <v>48020</v>
      </c>
      <c r="G176" s="690">
        <v>48041</v>
      </c>
      <c r="H176" s="567">
        <v>21</v>
      </c>
      <c r="I176" s="690">
        <v>48041</v>
      </c>
      <c r="J176" s="567">
        <v>0</v>
      </c>
      <c r="K176" s="690">
        <v>48062</v>
      </c>
      <c r="L176" s="567">
        <v>21</v>
      </c>
      <c r="M176" s="567">
        <v>21</v>
      </c>
      <c r="N176" s="690">
        <v>48080</v>
      </c>
      <c r="O176" s="567">
        <v>18</v>
      </c>
      <c r="P176" s="568">
        <v>60</v>
      </c>
      <c r="Q176" s="567">
        <v>21</v>
      </c>
      <c r="R176" s="569">
        <v>39</v>
      </c>
      <c r="S176" s="578" t="s">
        <v>44</v>
      </c>
      <c r="T176" s="691" t="s">
        <v>45</v>
      </c>
      <c r="U176" s="691" t="s">
        <v>29</v>
      </c>
      <c r="V176" s="691">
        <v>2018</v>
      </c>
      <c r="W176" s="692" t="s">
        <v>30</v>
      </c>
      <c r="X176" s="690">
        <v>15.5</v>
      </c>
      <c r="Y176" s="573">
        <v>3.870967741935484</v>
      </c>
      <c r="Z176" s="574">
        <v>19.59</v>
      </c>
      <c r="AA176" s="573">
        <v>75.832258064516125</v>
      </c>
      <c r="AB176" s="693" t="s">
        <v>46</v>
      </c>
      <c r="AC176" s="750">
        <v>188.31677419354838</v>
      </c>
      <c r="AD176" s="238">
        <v>9.612903225806452</v>
      </c>
      <c r="AE176" s="238">
        <v>149</v>
      </c>
    </row>
    <row r="177" spans="1:31" s="158" customFormat="1" ht="34" thickBot="1">
      <c r="A177" s="682">
        <v>44386</v>
      </c>
      <c r="B177" s="683" t="s">
        <v>48</v>
      </c>
      <c r="C177" s="683" t="s">
        <v>111</v>
      </c>
      <c r="D177" s="751" t="s">
        <v>240</v>
      </c>
      <c r="E177" s="620" t="s">
        <v>283</v>
      </c>
      <c r="F177" s="754">
        <v>222199</v>
      </c>
      <c r="G177" s="684">
        <v>222205</v>
      </c>
      <c r="H177" s="551">
        <v>6</v>
      </c>
      <c r="I177" s="684">
        <v>222205</v>
      </c>
      <c r="J177" s="551">
        <v>0</v>
      </c>
      <c r="K177" s="684">
        <v>222229</v>
      </c>
      <c r="L177" s="551">
        <v>24</v>
      </c>
      <c r="M177" s="551">
        <v>24</v>
      </c>
      <c r="N177" s="684">
        <v>222232</v>
      </c>
      <c r="O177" s="551">
        <v>3</v>
      </c>
      <c r="P177" s="552">
        <v>33</v>
      </c>
      <c r="Q177" s="551">
        <v>24</v>
      </c>
      <c r="R177" s="553">
        <v>9</v>
      </c>
      <c r="S177" s="579" t="s">
        <v>85</v>
      </c>
      <c r="T177" s="685" t="s">
        <v>51</v>
      </c>
      <c r="U177" s="685" t="s">
        <v>29</v>
      </c>
      <c r="V177" s="685">
        <v>2014</v>
      </c>
      <c r="W177" s="686" t="s">
        <v>30</v>
      </c>
      <c r="X177" s="684">
        <v>7</v>
      </c>
      <c r="Y177" s="557">
        <v>4.7142857142857144</v>
      </c>
      <c r="Z177" s="558">
        <v>21.99</v>
      </c>
      <c r="AA177" s="557">
        <v>103.66714285714285</v>
      </c>
      <c r="AB177" s="687" t="s">
        <v>52</v>
      </c>
    </row>
    <row r="178" spans="1:31" s="158" customFormat="1" ht="34" thickBot="1">
      <c r="A178" s="765">
        <v>44389</v>
      </c>
      <c r="B178" s="766" t="s">
        <v>48</v>
      </c>
      <c r="C178" s="766" t="s">
        <v>111</v>
      </c>
      <c r="D178" s="767" t="s">
        <v>347</v>
      </c>
      <c r="E178" s="757" t="s">
        <v>282</v>
      </c>
      <c r="F178" s="700">
        <v>222232</v>
      </c>
      <c r="G178" s="769">
        <v>222235</v>
      </c>
      <c r="H178" s="640">
        <v>3</v>
      </c>
      <c r="I178" s="769">
        <v>222235</v>
      </c>
      <c r="J178" s="640">
        <v>0</v>
      </c>
      <c r="K178" s="769">
        <v>222256</v>
      </c>
      <c r="L178" s="640">
        <v>21</v>
      </c>
      <c r="M178" s="640">
        <v>21</v>
      </c>
      <c r="N178" s="769">
        <v>222263</v>
      </c>
      <c r="O178" s="640">
        <v>7</v>
      </c>
      <c r="P178" s="641">
        <v>31</v>
      </c>
      <c r="Q178" s="640">
        <v>21</v>
      </c>
      <c r="R178" s="642">
        <v>10</v>
      </c>
      <c r="S178" s="643" t="s">
        <v>85</v>
      </c>
      <c r="T178" s="774" t="s">
        <v>51</v>
      </c>
      <c r="U178" s="774" t="s">
        <v>29</v>
      </c>
      <c r="V178" s="774">
        <v>2014</v>
      </c>
      <c r="W178" s="771" t="s">
        <v>30</v>
      </c>
      <c r="X178" s="769">
        <v>7</v>
      </c>
      <c r="Y178" s="544">
        <v>4.4285714285714288</v>
      </c>
      <c r="Z178" s="166">
        <v>21.99</v>
      </c>
      <c r="AA178" s="544">
        <v>97.38428571428571</v>
      </c>
      <c r="AB178" s="772" t="s">
        <v>52</v>
      </c>
      <c r="AC178" s="750">
        <v>201.05142857142857</v>
      </c>
      <c r="AD178" s="238">
        <v>9.1428571428571423</v>
      </c>
      <c r="AE178" s="238">
        <v>64</v>
      </c>
    </row>
    <row r="179" spans="1:31" s="158" customFormat="1" ht="17.7" thickBot="1">
      <c r="A179" s="682">
        <v>44386</v>
      </c>
      <c r="B179" s="683" t="s">
        <v>55</v>
      </c>
      <c r="C179" s="683" t="s">
        <v>111</v>
      </c>
      <c r="D179" s="727" t="s">
        <v>176</v>
      </c>
      <c r="E179" s="620" t="s">
        <v>283</v>
      </c>
      <c r="F179" s="714">
        <v>114884</v>
      </c>
      <c r="G179" s="684">
        <v>114900</v>
      </c>
      <c r="H179" s="551">
        <v>16</v>
      </c>
      <c r="I179" s="684">
        <v>114900</v>
      </c>
      <c r="J179" s="551">
        <v>0</v>
      </c>
      <c r="K179" s="684">
        <v>114914</v>
      </c>
      <c r="L179" s="551">
        <v>14</v>
      </c>
      <c r="M179" s="551">
        <v>14</v>
      </c>
      <c r="N179" s="684">
        <v>114918</v>
      </c>
      <c r="O179" s="551">
        <v>4</v>
      </c>
      <c r="P179" s="552">
        <v>34</v>
      </c>
      <c r="Q179" s="551">
        <v>14</v>
      </c>
      <c r="R179" s="553">
        <v>20</v>
      </c>
      <c r="S179" s="581" t="s">
        <v>57</v>
      </c>
      <c r="T179" s="685" t="s">
        <v>51</v>
      </c>
      <c r="U179" s="685" t="s">
        <v>29</v>
      </c>
      <c r="V179" s="685">
        <v>2014</v>
      </c>
      <c r="W179" s="686" t="s">
        <v>30</v>
      </c>
      <c r="X179" s="684">
        <v>7</v>
      </c>
      <c r="Y179" s="557">
        <v>4.8571428571428568</v>
      </c>
      <c r="Z179" s="558">
        <v>21.69</v>
      </c>
      <c r="AA179" s="557">
        <v>105.35142857142857</v>
      </c>
      <c r="AB179" s="687" t="s">
        <v>58</v>
      </c>
    </row>
    <row r="180" spans="1:31" s="158" customFormat="1" ht="17.7" thickBot="1">
      <c r="A180" s="701">
        <v>44389</v>
      </c>
      <c r="B180" s="689" t="s">
        <v>55</v>
      </c>
      <c r="C180" s="689" t="s">
        <v>111</v>
      </c>
      <c r="D180" s="728" t="s">
        <v>176</v>
      </c>
      <c r="E180" s="622" t="s">
        <v>282</v>
      </c>
      <c r="F180" s="713">
        <v>114918</v>
      </c>
      <c r="G180" s="690">
        <v>114923</v>
      </c>
      <c r="H180" s="567">
        <v>5</v>
      </c>
      <c r="I180" s="690">
        <v>114923</v>
      </c>
      <c r="J180" s="567">
        <v>0</v>
      </c>
      <c r="K180" s="690">
        <v>114945</v>
      </c>
      <c r="L180" s="567">
        <v>22</v>
      </c>
      <c r="M180" s="567">
        <v>22</v>
      </c>
      <c r="N180" s="690">
        <v>114971</v>
      </c>
      <c r="O180" s="567">
        <v>26</v>
      </c>
      <c r="P180" s="568">
        <v>53</v>
      </c>
      <c r="Q180" s="567">
        <v>22</v>
      </c>
      <c r="R180" s="569">
        <v>31</v>
      </c>
      <c r="S180" s="582" t="s">
        <v>57</v>
      </c>
      <c r="T180" s="691" t="s">
        <v>51</v>
      </c>
      <c r="U180" s="691" t="s">
        <v>29</v>
      </c>
      <c r="V180" s="691">
        <v>2014</v>
      </c>
      <c r="W180" s="692" t="s">
        <v>30</v>
      </c>
      <c r="X180" s="690">
        <v>7</v>
      </c>
      <c r="Y180" s="573">
        <v>7.5714285714285712</v>
      </c>
      <c r="Z180" s="574">
        <v>21.69</v>
      </c>
      <c r="AA180" s="573">
        <v>164.22428571428571</v>
      </c>
      <c r="AB180" s="693" t="s">
        <v>58</v>
      </c>
      <c r="AC180" s="750">
        <v>269.5757142857143</v>
      </c>
      <c r="AD180" s="238">
        <v>12.428571428571427</v>
      </c>
      <c r="AE180" s="238">
        <v>87</v>
      </c>
    </row>
    <row r="181" spans="1:31" s="158" customFormat="1" ht="42.15" thickBot="1">
      <c r="A181" s="682">
        <v>44386</v>
      </c>
      <c r="B181" s="683" t="s">
        <v>126</v>
      </c>
      <c r="C181" s="683" t="s">
        <v>396</v>
      </c>
      <c r="D181" s="727" t="s">
        <v>369</v>
      </c>
      <c r="E181" s="622"/>
      <c r="F181" s="714">
        <v>63317</v>
      </c>
      <c r="G181" s="684">
        <v>63317</v>
      </c>
      <c r="H181" s="551">
        <v>0</v>
      </c>
      <c r="I181" s="684">
        <v>63317</v>
      </c>
      <c r="J181" s="551">
        <v>0</v>
      </c>
      <c r="K181" s="684">
        <v>63317</v>
      </c>
      <c r="L181" s="551">
        <v>0</v>
      </c>
      <c r="M181" s="551">
        <v>0</v>
      </c>
      <c r="N181" s="684">
        <v>63359</v>
      </c>
      <c r="O181" s="551">
        <v>42</v>
      </c>
      <c r="P181" s="552">
        <v>42</v>
      </c>
      <c r="Q181" s="551">
        <v>0</v>
      </c>
      <c r="R181" s="553">
        <v>42</v>
      </c>
      <c r="S181" s="777" t="s">
        <v>37</v>
      </c>
      <c r="T181" s="770" t="s">
        <v>38</v>
      </c>
      <c r="U181" s="770" t="s">
        <v>29</v>
      </c>
      <c r="V181" s="770">
        <v>2017</v>
      </c>
      <c r="W181" s="771" t="s">
        <v>30</v>
      </c>
      <c r="X181" s="769">
        <v>14</v>
      </c>
      <c r="Y181" s="544">
        <v>3</v>
      </c>
      <c r="Z181" s="166">
        <v>19.989999999999998</v>
      </c>
      <c r="AA181" s="544">
        <v>59.97</v>
      </c>
      <c r="AB181" s="772" t="s">
        <v>339</v>
      </c>
    </row>
    <row r="182" spans="1:31" s="158" customFormat="1" ht="42.15" thickBot="1">
      <c r="A182" s="765">
        <v>44386</v>
      </c>
      <c r="B182" s="766" t="s">
        <v>126</v>
      </c>
      <c r="C182" s="766" t="s">
        <v>109</v>
      </c>
      <c r="D182" s="767" t="s">
        <v>370</v>
      </c>
      <c r="E182" s="637" t="s">
        <v>283</v>
      </c>
      <c r="F182" s="715">
        <v>63359</v>
      </c>
      <c r="G182" s="769">
        <v>63379</v>
      </c>
      <c r="H182" s="541">
        <v>20</v>
      </c>
      <c r="I182" s="769">
        <v>63379</v>
      </c>
      <c r="J182" s="541">
        <v>0</v>
      </c>
      <c r="K182" s="769">
        <v>63410</v>
      </c>
      <c r="L182" s="541">
        <v>31</v>
      </c>
      <c r="M182" s="541">
        <v>31</v>
      </c>
      <c r="N182" s="769">
        <v>63440</v>
      </c>
      <c r="O182" s="541">
        <v>30</v>
      </c>
      <c r="P182" s="542">
        <v>81</v>
      </c>
      <c r="Q182" s="541">
        <v>31</v>
      </c>
      <c r="R182" s="543">
        <v>50</v>
      </c>
      <c r="S182" s="780" t="s">
        <v>37</v>
      </c>
      <c r="T182" s="774" t="s">
        <v>38</v>
      </c>
      <c r="U182" s="770" t="s">
        <v>29</v>
      </c>
      <c r="V182" s="770">
        <v>2017</v>
      </c>
      <c r="W182" s="771" t="s">
        <v>30</v>
      </c>
      <c r="X182" s="769">
        <v>14</v>
      </c>
      <c r="Y182" s="544">
        <v>5.7857142857142856</v>
      </c>
      <c r="Z182" s="166">
        <v>19.989999999999998</v>
      </c>
      <c r="AA182" s="544">
        <v>115.65642857142856</v>
      </c>
      <c r="AB182" s="772" t="s">
        <v>340</v>
      </c>
    </row>
    <row r="183" spans="1:31" s="158" customFormat="1" ht="42.15" thickBot="1">
      <c r="A183" s="701">
        <v>44389</v>
      </c>
      <c r="B183" s="702" t="s">
        <v>126</v>
      </c>
      <c r="C183" s="702" t="s">
        <v>109</v>
      </c>
      <c r="D183" s="726" t="s">
        <v>174</v>
      </c>
      <c r="E183" s="622" t="s">
        <v>282</v>
      </c>
      <c r="F183" s="716">
        <v>63440</v>
      </c>
      <c r="G183" s="708">
        <v>63464</v>
      </c>
      <c r="H183" s="704">
        <v>24</v>
      </c>
      <c r="I183" s="708">
        <v>63464</v>
      </c>
      <c r="J183" s="704">
        <v>0</v>
      </c>
      <c r="K183" s="708">
        <v>63481</v>
      </c>
      <c r="L183" s="704">
        <v>17</v>
      </c>
      <c r="M183" s="704">
        <v>17</v>
      </c>
      <c r="N183" s="708">
        <v>63504</v>
      </c>
      <c r="O183" s="704">
        <v>23</v>
      </c>
      <c r="P183" s="705">
        <v>64</v>
      </c>
      <c r="Q183" s="704">
        <v>17</v>
      </c>
      <c r="R183" s="706">
        <v>47</v>
      </c>
      <c r="S183" s="781" t="s">
        <v>37</v>
      </c>
      <c r="T183" s="774" t="s">
        <v>38</v>
      </c>
      <c r="U183" s="770" t="s">
        <v>29</v>
      </c>
      <c r="V183" s="770">
        <v>2017</v>
      </c>
      <c r="W183" s="771" t="s">
        <v>30</v>
      </c>
      <c r="X183" s="769">
        <v>14</v>
      </c>
      <c r="Y183" s="544">
        <v>4.5714285714285712</v>
      </c>
      <c r="Z183" s="166">
        <v>19.989999999999998</v>
      </c>
      <c r="AA183" s="544">
        <v>91.382857142857134</v>
      </c>
      <c r="AB183" s="772" t="s">
        <v>340</v>
      </c>
      <c r="AC183" s="750">
        <v>267.00928571428568</v>
      </c>
      <c r="AD183" s="238">
        <v>13.357142857142856</v>
      </c>
      <c r="AE183" s="238">
        <v>187</v>
      </c>
    </row>
    <row r="184" spans="1:31" s="158" customFormat="1" ht="25.85" thickBot="1">
      <c r="A184" s="694">
        <v>44386</v>
      </c>
      <c r="B184" s="683" t="s">
        <v>60</v>
      </c>
      <c r="C184" s="683" t="s">
        <v>111</v>
      </c>
      <c r="D184" s="727" t="s">
        <v>242</v>
      </c>
      <c r="E184" s="620" t="s">
        <v>283</v>
      </c>
      <c r="F184" s="714">
        <v>177958</v>
      </c>
      <c r="G184" s="684">
        <v>177968</v>
      </c>
      <c r="H184" s="551">
        <v>10</v>
      </c>
      <c r="I184" s="684">
        <v>177968</v>
      </c>
      <c r="J184" s="551">
        <v>0</v>
      </c>
      <c r="K184" s="684">
        <v>177974</v>
      </c>
      <c r="L184" s="551">
        <v>6</v>
      </c>
      <c r="M184" s="551">
        <v>6</v>
      </c>
      <c r="N184" s="684">
        <v>177977</v>
      </c>
      <c r="O184" s="551">
        <v>3</v>
      </c>
      <c r="P184" s="552">
        <v>19</v>
      </c>
      <c r="Q184" s="551">
        <v>6</v>
      </c>
      <c r="R184" s="553">
        <v>13</v>
      </c>
      <c r="S184" s="812" t="s">
        <v>62</v>
      </c>
      <c r="T184" s="685" t="s">
        <v>51</v>
      </c>
      <c r="U184" s="685" t="s">
        <v>29</v>
      </c>
      <c r="V184" s="685">
        <v>2017</v>
      </c>
      <c r="W184" s="686" t="s">
        <v>30</v>
      </c>
      <c r="X184" s="684">
        <v>7</v>
      </c>
      <c r="Y184" s="557">
        <v>2.7142857142857144</v>
      </c>
      <c r="Z184" s="558">
        <v>21.79</v>
      </c>
      <c r="AA184" s="557">
        <v>59.144285714285715</v>
      </c>
      <c r="AB184" s="687" t="s">
        <v>63</v>
      </c>
    </row>
    <row r="185" spans="1:31" s="158" customFormat="1" ht="25.85" thickBot="1">
      <c r="A185" s="701">
        <v>44389</v>
      </c>
      <c r="B185" s="689" t="s">
        <v>60</v>
      </c>
      <c r="C185" s="689" t="s">
        <v>111</v>
      </c>
      <c r="D185" s="728" t="s">
        <v>242</v>
      </c>
      <c r="E185" s="622" t="s">
        <v>282</v>
      </c>
      <c r="F185" s="713">
        <v>177977</v>
      </c>
      <c r="G185" s="690">
        <v>177989</v>
      </c>
      <c r="H185" s="567">
        <v>12</v>
      </c>
      <c r="I185" s="690">
        <v>177989</v>
      </c>
      <c r="J185" s="567">
        <v>0</v>
      </c>
      <c r="K185" s="690">
        <v>178001</v>
      </c>
      <c r="L185" s="567">
        <v>12</v>
      </c>
      <c r="M185" s="567">
        <v>12</v>
      </c>
      <c r="N185" s="690">
        <v>178010</v>
      </c>
      <c r="O185" s="567">
        <v>9</v>
      </c>
      <c r="P185" s="568">
        <v>33</v>
      </c>
      <c r="Q185" s="567">
        <v>12</v>
      </c>
      <c r="R185" s="569">
        <v>21</v>
      </c>
      <c r="S185" s="813" t="s">
        <v>62</v>
      </c>
      <c r="T185" s="691" t="s">
        <v>51</v>
      </c>
      <c r="U185" s="691" t="s">
        <v>29</v>
      </c>
      <c r="V185" s="691">
        <v>2017</v>
      </c>
      <c r="W185" s="692" t="s">
        <v>30</v>
      </c>
      <c r="X185" s="690">
        <v>7</v>
      </c>
      <c r="Y185" s="573">
        <v>4.7142857142857144</v>
      </c>
      <c r="Z185" s="574">
        <v>21.79</v>
      </c>
      <c r="AA185" s="573">
        <v>102.72428571428571</v>
      </c>
      <c r="AB185" s="693" t="s">
        <v>65</v>
      </c>
      <c r="AC185" s="750">
        <v>161.86857142857144</v>
      </c>
      <c r="AD185" s="238">
        <v>7.4285714285714288</v>
      </c>
      <c r="AE185" s="238">
        <v>52</v>
      </c>
    </row>
    <row r="186" spans="1:31" s="158" customFormat="1" ht="17.7" thickBot="1">
      <c r="A186" s="682">
        <v>44386</v>
      </c>
      <c r="B186" s="683" t="s">
        <v>342</v>
      </c>
      <c r="C186" s="683" t="s">
        <v>396</v>
      </c>
      <c r="D186" s="751" t="s">
        <v>378</v>
      </c>
      <c r="E186" s="814"/>
      <c r="F186" s="754">
        <v>188369</v>
      </c>
      <c r="G186" s="684">
        <v>188369</v>
      </c>
      <c r="H186" s="551">
        <v>0</v>
      </c>
      <c r="I186" s="684">
        <v>188369</v>
      </c>
      <c r="J186" s="551">
        <v>0</v>
      </c>
      <c r="K186" s="684">
        <v>188369</v>
      </c>
      <c r="L186" s="551">
        <v>0</v>
      </c>
      <c r="M186" s="551">
        <v>0</v>
      </c>
      <c r="N186" s="684">
        <v>188471</v>
      </c>
      <c r="O186" s="551">
        <v>102</v>
      </c>
      <c r="P186" s="552">
        <v>102</v>
      </c>
      <c r="Q186" s="551">
        <v>0</v>
      </c>
      <c r="R186" s="553">
        <v>102</v>
      </c>
      <c r="S186" s="586" t="s">
        <v>127</v>
      </c>
      <c r="T186" s="685" t="s">
        <v>28</v>
      </c>
      <c r="U186" s="685" t="s">
        <v>29</v>
      </c>
      <c r="V186" s="685">
        <v>2013</v>
      </c>
      <c r="W186" s="686" t="s">
        <v>30</v>
      </c>
      <c r="X186" s="684">
        <v>14</v>
      </c>
      <c r="Y186" s="557">
        <v>7.2857142857142856</v>
      </c>
      <c r="Z186" s="558">
        <v>19.93</v>
      </c>
      <c r="AA186" s="557">
        <v>145.2042857142857</v>
      </c>
      <c r="AB186" s="687" t="s">
        <v>128</v>
      </c>
    </row>
    <row r="187" spans="1:31" s="158" customFormat="1" ht="17.7" thickBot="1">
      <c r="A187" s="688">
        <v>44389</v>
      </c>
      <c r="B187" s="689" t="s">
        <v>342</v>
      </c>
      <c r="C187" s="689" t="s">
        <v>111</v>
      </c>
      <c r="D187" s="775" t="s">
        <v>243</v>
      </c>
      <c r="E187" s="703" t="s">
        <v>282</v>
      </c>
      <c r="F187" s="713">
        <v>188471</v>
      </c>
      <c r="G187" s="713">
        <v>188484</v>
      </c>
      <c r="H187" s="567">
        <v>13</v>
      </c>
      <c r="I187" s="713">
        <v>188484</v>
      </c>
      <c r="J187" s="567">
        <v>0</v>
      </c>
      <c r="K187" s="690">
        <v>188489</v>
      </c>
      <c r="L187" s="567">
        <v>5</v>
      </c>
      <c r="M187" s="567">
        <v>5</v>
      </c>
      <c r="N187" s="690">
        <v>188494</v>
      </c>
      <c r="O187" s="567">
        <v>5</v>
      </c>
      <c r="P187" s="568">
        <v>23</v>
      </c>
      <c r="Q187" s="567">
        <v>5</v>
      </c>
      <c r="R187" s="569">
        <v>18</v>
      </c>
      <c r="S187" s="587" t="s">
        <v>127</v>
      </c>
      <c r="T187" s="691" t="s">
        <v>28</v>
      </c>
      <c r="U187" s="691" t="s">
        <v>29</v>
      </c>
      <c r="V187" s="691">
        <v>2013</v>
      </c>
      <c r="W187" s="692" t="s">
        <v>30</v>
      </c>
      <c r="X187" s="690">
        <v>14</v>
      </c>
      <c r="Y187" s="573">
        <v>1.6428571428571428</v>
      </c>
      <c r="Z187" s="574">
        <v>19.93</v>
      </c>
      <c r="AA187" s="573">
        <v>32.742142857142852</v>
      </c>
      <c r="AB187" s="693" t="s">
        <v>128</v>
      </c>
      <c r="AC187" s="750">
        <v>177.94642857142856</v>
      </c>
      <c r="AD187" s="238">
        <v>8.9285714285714288</v>
      </c>
      <c r="AE187" s="238">
        <v>125</v>
      </c>
    </row>
    <row r="188" spans="1:31" s="158" customFormat="1" ht="10.9">
      <c r="A188" s="694">
        <v>44386</v>
      </c>
      <c r="B188" s="695" t="s">
        <v>35</v>
      </c>
      <c r="C188" s="695" t="s">
        <v>109</v>
      </c>
      <c r="D188" s="752" t="s">
        <v>352</v>
      </c>
      <c r="E188" s="637" t="s">
        <v>283</v>
      </c>
      <c r="F188" s="742">
        <v>187539</v>
      </c>
      <c r="G188" s="742">
        <v>187557</v>
      </c>
      <c r="H188" s="640">
        <v>18</v>
      </c>
      <c r="I188" s="742">
        <v>187557</v>
      </c>
      <c r="J188" s="640">
        <v>0</v>
      </c>
      <c r="K188" s="697">
        <v>187574</v>
      </c>
      <c r="L188" s="640">
        <v>17</v>
      </c>
      <c r="M188" s="640">
        <v>17</v>
      </c>
      <c r="N188" s="697">
        <v>187588</v>
      </c>
      <c r="O188" s="640">
        <v>14</v>
      </c>
      <c r="P188" s="641">
        <v>49</v>
      </c>
      <c r="Q188" s="640">
        <v>17</v>
      </c>
      <c r="R188" s="642">
        <v>32</v>
      </c>
      <c r="S188" s="675" t="s">
        <v>223</v>
      </c>
      <c r="T188" s="774" t="s">
        <v>224</v>
      </c>
      <c r="U188" s="774" t="s">
        <v>29</v>
      </c>
      <c r="V188" s="774">
        <v>2010</v>
      </c>
      <c r="W188" s="698" t="s">
        <v>30</v>
      </c>
      <c r="X188" s="697">
        <v>8.8000000000000007</v>
      </c>
      <c r="Y188" s="646">
        <v>5.5681818181818175</v>
      </c>
      <c r="Z188" s="647">
        <v>21.19</v>
      </c>
      <c r="AA188" s="646">
        <v>117.98977272727272</v>
      </c>
      <c r="AB188" s="699" t="s">
        <v>320</v>
      </c>
    </row>
    <row r="189" spans="1:31" s="158" customFormat="1" ht="11.55" thickBot="1">
      <c r="A189" s="765">
        <v>44387</v>
      </c>
      <c r="B189" s="766" t="s">
        <v>35</v>
      </c>
      <c r="C189" s="766" t="s">
        <v>109</v>
      </c>
      <c r="D189" s="767" t="s">
        <v>379</v>
      </c>
      <c r="E189" s="703" t="s">
        <v>282</v>
      </c>
      <c r="F189" s="700">
        <v>187588</v>
      </c>
      <c r="G189" s="700">
        <v>187594</v>
      </c>
      <c r="H189" s="541">
        <v>6</v>
      </c>
      <c r="I189" s="700">
        <v>187594</v>
      </c>
      <c r="J189" s="541">
        <v>0</v>
      </c>
      <c r="K189" s="769">
        <v>187618</v>
      </c>
      <c r="L189" s="541">
        <v>24</v>
      </c>
      <c r="M189" s="541">
        <v>24</v>
      </c>
      <c r="N189" s="769">
        <v>187618</v>
      </c>
      <c r="O189" s="541">
        <v>0</v>
      </c>
      <c r="P189" s="542">
        <v>30</v>
      </c>
      <c r="Q189" s="541">
        <v>24</v>
      </c>
      <c r="R189" s="543">
        <v>6</v>
      </c>
      <c r="S189" s="493" t="s">
        <v>223</v>
      </c>
      <c r="T189" s="770" t="s">
        <v>224</v>
      </c>
      <c r="U189" s="770" t="s">
        <v>29</v>
      </c>
      <c r="V189" s="770">
        <v>2010</v>
      </c>
      <c r="W189" s="771" t="s">
        <v>30</v>
      </c>
      <c r="X189" s="769">
        <v>8.8000000000000007</v>
      </c>
      <c r="Y189" s="544">
        <v>3.4090909090909087</v>
      </c>
      <c r="Z189" s="166">
        <v>21.19</v>
      </c>
      <c r="AA189" s="544">
        <v>72.23863636363636</v>
      </c>
      <c r="AB189" s="772" t="s">
        <v>320</v>
      </c>
    </row>
    <row r="190" spans="1:31" s="158" customFormat="1" ht="10.9">
      <c r="A190" s="765">
        <v>44387</v>
      </c>
      <c r="B190" s="766" t="s">
        <v>35</v>
      </c>
      <c r="C190" s="766" t="s">
        <v>109</v>
      </c>
      <c r="D190" s="729" t="s">
        <v>244</v>
      </c>
      <c r="E190" s="637" t="s">
        <v>283</v>
      </c>
      <c r="F190" s="700">
        <v>187618</v>
      </c>
      <c r="G190" s="700">
        <v>187618</v>
      </c>
      <c r="H190" s="541">
        <v>0</v>
      </c>
      <c r="I190" s="700">
        <v>187618</v>
      </c>
      <c r="J190" s="541">
        <v>0</v>
      </c>
      <c r="K190" s="769">
        <v>187654</v>
      </c>
      <c r="L190" s="541">
        <v>36</v>
      </c>
      <c r="M190" s="541">
        <v>36</v>
      </c>
      <c r="N190" s="769">
        <v>187677</v>
      </c>
      <c r="O190" s="541">
        <v>23</v>
      </c>
      <c r="P190" s="542">
        <v>59</v>
      </c>
      <c r="Q190" s="541">
        <v>36</v>
      </c>
      <c r="R190" s="543">
        <v>23</v>
      </c>
      <c r="S190" s="493" t="s">
        <v>223</v>
      </c>
      <c r="T190" s="770" t="s">
        <v>224</v>
      </c>
      <c r="U190" s="770" t="s">
        <v>29</v>
      </c>
      <c r="V190" s="770">
        <v>2010</v>
      </c>
      <c r="W190" s="771" t="s">
        <v>30</v>
      </c>
      <c r="X190" s="769">
        <v>8.8000000000000007</v>
      </c>
      <c r="Y190" s="544">
        <v>6.7045454545454541</v>
      </c>
      <c r="Z190" s="166">
        <v>21.19</v>
      </c>
      <c r="AA190" s="544">
        <v>142.06931818181818</v>
      </c>
      <c r="AB190" s="772" t="s">
        <v>320</v>
      </c>
    </row>
    <row r="191" spans="1:31" s="158" customFormat="1" ht="10.9">
      <c r="A191" s="765">
        <v>44387</v>
      </c>
      <c r="B191" s="766" t="s">
        <v>35</v>
      </c>
      <c r="C191" s="766" t="s">
        <v>109</v>
      </c>
      <c r="D191" s="752" t="s">
        <v>150</v>
      </c>
      <c r="E191" s="637" t="s">
        <v>283</v>
      </c>
      <c r="F191" s="700">
        <v>187677</v>
      </c>
      <c r="G191" s="700">
        <v>187693</v>
      </c>
      <c r="H191" s="541">
        <v>16</v>
      </c>
      <c r="I191" s="700">
        <v>187693</v>
      </c>
      <c r="J191" s="541">
        <v>0</v>
      </c>
      <c r="K191" s="769">
        <v>187711</v>
      </c>
      <c r="L191" s="541">
        <v>18</v>
      </c>
      <c r="M191" s="541">
        <v>18</v>
      </c>
      <c r="N191" s="769">
        <v>187720</v>
      </c>
      <c r="O191" s="541">
        <v>9</v>
      </c>
      <c r="P191" s="542">
        <v>43</v>
      </c>
      <c r="Q191" s="541">
        <v>18</v>
      </c>
      <c r="R191" s="543">
        <v>25</v>
      </c>
      <c r="S191" s="493" t="s">
        <v>223</v>
      </c>
      <c r="T191" s="770" t="s">
        <v>224</v>
      </c>
      <c r="U191" s="770" t="s">
        <v>29</v>
      </c>
      <c r="V191" s="770">
        <v>2010</v>
      </c>
      <c r="W191" s="771" t="s">
        <v>30</v>
      </c>
      <c r="X191" s="769">
        <v>8.8000000000000007</v>
      </c>
      <c r="Y191" s="544">
        <v>4.8863636363636358</v>
      </c>
      <c r="Z191" s="166">
        <v>21.19</v>
      </c>
      <c r="AA191" s="544">
        <v>103.54204545454544</v>
      </c>
      <c r="AB191" s="772" t="s">
        <v>320</v>
      </c>
    </row>
    <row r="192" spans="1:31" s="158" customFormat="1" ht="11.55" thickBot="1">
      <c r="A192" s="765">
        <v>44388</v>
      </c>
      <c r="B192" s="766" t="s">
        <v>35</v>
      </c>
      <c r="C192" s="766" t="s">
        <v>109</v>
      </c>
      <c r="D192" s="752" t="s">
        <v>325</v>
      </c>
      <c r="E192" s="703" t="s">
        <v>282</v>
      </c>
      <c r="F192" s="700">
        <v>187720</v>
      </c>
      <c r="G192" s="700">
        <v>187736</v>
      </c>
      <c r="H192" s="541">
        <v>16</v>
      </c>
      <c r="I192" s="700">
        <v>187736</v>
      </c>
      <c r="J192" s="541">
        <v>0</v>
      </c>
      <c r="K192" s="769">
        <v>187764</v>
      </c>
      <c r="L192" s="541">
        <v>28</v>
      </c>
      <c r="M192" s="541">
        <v>28</v>
      </c>
      <c r="N192" s="769">
        <v>187784</v>
      </c>
      <c r="O192" s="541">
        <v>20</v>
      </c>
      <c r="P192" s="542">
        <v>64</v>
      </c>
      <c r="Q192" s="541">
        <v>28</v>
      </c>
      <c r="R192" s="543">
        <v>36</v>
      </c>
      <c r="S192" s="493" t="s">
        <v>223</v>
      </c>
      <c r="T192" s="770" t="s">
        <v>224</v>
      </c>
      <c r="U192" s="770" t="s">
        <v>29</v>
      </c>
      <c r="V192" s="770">
        <v>2010</v>
      </c>
      <c r="W192" s="771" t="s">
        <v>30</v>
      </c>
      <c r="X192" s="769">
        <v>8.8000000000000007</v>
      </c>
      <c r="Y192" s="544">
        <v>7.2727272727272725</v>
      </c>
      <c r="Z192" s="166">
        <v>21.19</v>
      </c>
      <c r="AA192" s="544">
        <v>154.10909090909092</v>
      </c>
      <c r="AB192" s="772" t="s">
        <v>320</v>
      </c>
    </row>
    <row r="193" spans="1:31" s="158" customFormat="1" ht="11.55" thickBot="1">
      <c r="A193" s="765">
        <v>44388</v>
      </c>
      <c r="B193" s="766" t="s">
        <v>35</v>
      </c>
      <c r="C193" s="766" t="s">
        <v>109</v>
      </c>
      <c r="D193" s="752" t="s">
        <v>318</v>
      </c>
      <c r="E193" s="703" t="s">
        <v>282</v>
      </c>
      <c r="F193" s="700">
        <v>187784</v>
      </c>
      <c r="G193" s="700">
        <v>187784</v>
      </c>
      <c r="H193" s="541">
        <v>0</v>
      </c>
      <c r="I193" s="700">
        <v>187784</v>
      </c>
      <c r="J193" s="541">
        <v>0</v>
      </c>
      <c r="K193" s="769">
        <v>187792</v>
      </c>
      <c r="L193" s="541">
        <v>8</v>
      </c>
      <c r="M193" s="541">
        <v>8</v>
      </c>
      <c r="N193" s="769">
        <v>187814</v>
      </c>
      <c r="O193" s="541">
        <v>22</v>
      </c>
      <c r="P193" s="542">
        <v>30</v>
      </c>
      <c r="Q193" s="541">
        <v>8</v>
      </c>
      <c r="R193" s="543">
        <v>22</v>
      </c>
      <c r="S193" s="493" t="s">
        <v>223</v>
      </c>
      <c r="T193" s="770" t="s">
        <v>224</v>
      </c>
      <c r="U193" s="770" t="s">
        <v>29</v>
      </c>
      <c r="V193" s="770">
        <v>2010</v>
      </c>
      <c r="W193" s="771" t="s">
        <v>30</v>
      </c>
      <c r="X193" s="769">
        <v>8.8000000000000007</v>
      </c>
      <c r="Y193" s="544">
        <v>3.4090909090909087</v>
      </c>
      <c r="Z193" s="166">
        <v>21.19</v>
      </c>
      <c r="AA193" s="544">
        <v>72.23863636363636</v>
      </c>
      <c r="AB193" s="772" t="s">
        <v>320</v>
      </c>
    </row>
    <row r="194" spans="1:31" s="158" customFormat="1" ht="10.9">
      <c r="A194" s="765">
        <v>44388</v>
      </c>
      <c r="B194" s="766" t="s">
        <v>35</v>
      </c>
      <c r="C194" s="766" t="s">
        <v>109</v>
      </c>
      <c r="D194" s="752" t="s">
        <v>325</v>
      </c>
      <c r="E194" s="637" t="s">
        <v>283</v>
      </c>
      <c r="F194" s="700">
        <v>187814</v>
      </c>
      <c r="G194" s="700">
        <v>187818</v>
      </c>
      <c r="H194" s="541">
        <v>4</v>
      </c>
      <c r="I194" s="700">
        <v>187818</v>
      </c>
      <c r="J194" s="541">
        <v>0</v>
      </c>
      <c r="K194" s="769">
        <v>187844</v>
      </c>
      <c r="L194" s="541">
        <v>26</v>
      </c>
      <c r="M194" s="541">
        <v>26</v>
      </c>
      <c r="N194" s="769">
        <v>187861</v>
      </c>
      <c r="O194" s="541">
        <v>17</v>
      </c>
      <c r="P194" s="542">
        <v>47</v>
      </c>
      <c r="Q194" s="541">
        <v>26</v>
      </c>
      <c r="R194" s="543">
        <v>21</v>
      </c>
      <c r="S194" s="493" t="s">
        <v>223</v>
      </c>
      <c r="T194" s="770" t="s">
        <v>224</v>
      </c>
      <c r="U194" s="770" t="s">
        <v>29</v>
      </c>
      <c r="V194" s="770">
        <v>2010</v>
      </c>
      <c r="W194" s="771" t="s">
        <v>30</v>
      </c>
      <c r="X194" s="769">
        <v>8.8000000000000007</v>
      </c>
      <c r="Y194" s="544">
        <v>5.3409090909090908</v>
      </c>
      <c r="Z194" s="166">
        <v>21.19</v>
      </c>
      <c r="AA194" s="544">
        <v>113.17386363636363</v>
      </c>
      <c r="AB194" s="772" t="s">
        <v>320</v>
      </c>
    </row>
    <row r="195" spans="1:31" s="158" customFormat="1" ht="10.9">
      <c r="A195" s="730">
        <v>44389</v>
      </c>
      <c r="B195" s="731" t="s">
        <v>35</v>
      </c>
      <c r="C195" s="731" t="s">
        <v>109</v>
      </c>
      <c r="D195" s="810" t="s">
        <v>325</v>
      </c>
      <c r="E195" s="790" t="s">
        <v>282</v>
      </c>
      <c r="F195" s="734">
        <v>187861</v>
      </c>
      <c r="G195" s="734">
        <v>187878</v>
      </c>
      <c r="H195" s="665">
        <v>17</v>
      </c>
      <c r="I195" s="734">
        <v>187878</v>
      </c>
      <c r="J195" s="665">
        <v>0</v>
      </c>
      <c r="K195" s="735">
        <v>187906</v>
      </c>
      <c r="L195" s="665">
        <v>28</v>
      </c>
      <c r="M195" s="665">
        <v>28</v>
      </c>
      <c r="N195" s="735">
        <v>187910</v>
      </c>
      <c r="O195" s="665">
        <v>4</v>
      </c>
      <c r="P195" s="666">
        <v>49</v>
      </c>
      <c r="Q195" s="665">
        <v>28</v>
      </c>
      <c r="R195" s="667">
        <v>21</v>
      </c>
      <c r="S195" s="835" t="s">
        <v>223</v>
      </c>
      <c r="T195" s="737" t="s">
        <v>224</v>
      </c>
      <c r="U195" s="737" t="s">
        <v>29</v>
      </c>
      <c r="V195" s="737">
        <v>2010</v>
      </c>
      <c r="W195" s="738" t="s">
        <v>30</v>
      </c>
      <c r="X195" s="735">
        <v>8.8000000000000007</v>
      </c>
      <c r="Y195" s="668">
        <v>5.5681818181818175</v>
      </c>
      <c r="Z195" s="547">
        <v>21.19</v>
      </c>
      <c r="AA195" s="668">
        <v>117.98977272727272</v>
      </c>
      <c r="AB195" s="739" t="s">
        <v>320</v>
      </c>
    </row>
    <row r="196" spans="1:31" s="158" customFormat="1" ht="10.9">
      <c r="A196" s="837">
        <v>44389</v>
      </c>
      <c r="B196" s="766" t="s">
        <v>35</v>
      </c>
      <c r="C196" s="766" t="s">
        <v>109</v>
      </c>
      <c r="D196" s="724" t="s">
        <v>352</v>
      </c>
      <c r="E196" s="838" t="s">
        <v>282</v>
      </c>
      <c r="F196" s="769">
        <v>187910</v>
      </c>
      <c r="G196" s="769">
        <v>187932</v>
      </c>
      <c r="H196" s="541">
        <v>22</v>
      </c>
      <c r="I196" s="769">
        <v>187932</v>
      </c>
      <c r="J196" s="541">
        <v>0</v>
      </c>
      <c r="K196" s="769">
        <v>187943</v>
      </c>
      <c r="L196" s="541">
        <v>11</v>
      </c>
      <c r="M196" s="541">
        <v>11</v>
      </c>
      <c r="N196" s="769">
        <v>187959</v>
      </c>
      <c r="O196" s="541">
        <v>16</v>
      </c>
      <c r="P196" s="542">
        <v>49</v>
      </c>
      <c r="Q196" s="541">
        <v>11</v>
      </c>
      <c r="R196" s="543">
        <v>38</v>
      </c>
      <c r="S196" s="493" t="s">
        <v>223</v>
      </c>
      <c r="T196" s="770" t="s">
        <v>224</v>
      </c>
      <c r="U196" s="770" t="s">
        <v>29</v>
      </c>
      <c r="V196" s="770">
        <v>2010</v>
      </c>
      <c r="W196" s="771" t="s">
        <v>30</v>
      </c>
      <c r="X196" s="769">
        <v>8.8000000000000007</v>
      </c>
      <c r="Y196" s="544">
        <v>5.5681818181818175</v>
      </c>
      <c r="Z196" s="166">
        <v>21.19</v>
      </c>
      <c r="AA196" s="544">
        <v>117.98977272727272</v>
      </c>
      <c r="AB196" s="772" t="s">
        <v>320</v>
      </c>
    </row>
    <row r="197" spans="1:31" s="158" customFormat="1" ht="10.9">
      <c r="A197" s="837">
        <v>44358</v>
      </c>
      <c r="B197" s="766" t="s">
        <v>25</v>
      </c>
      <c r="C197" s="766" t="s">
        <v>109</v>
      </c>
      <c r="D197" s="724" t="s">
        <v>329</v>
      </c>
      <c r="E197" s="839" t="s">
        <v>283</v>
      </c>
      <c r="F197" s="769">
        <v>183559</v>
      </c>
      <c r="G197" s="769">
        <v>183566</v>
      </c>
      <c r="H197" s="541">
        <v>7</v>
      </c>
      <c r="I197" s="769">
        <v>183566</v>
      </c>
      <c r="J197" s="541">
        <v>0</v>
      </c>
      <c r="K197" s="769">
        <v>183591</v>
      </c>
      <c r="L197" s="541">
        <v>25</v>
      </c>
      <c r="M197" s="541">
        <v>25</v>
      </c>
      <c r="N197" s="769">
        <v>183591</v>
      </c>
      <c r="O197" s="541">
        <v>0</v>
      </c>
      <c r="P197" s="542">
        <v>32</v>
      </c>
      <c r="Q197" s="541">
        <v>25</v>
      </c>
      <c r="R197" s="543">
        <v>7</v>
      </c>
      <c r="S197" s="493" t="s">
        <v>223</v>
      </c>
      <c r="T197" s="770" t="s">
        <v>224</v>
      </c>
      <c r="U197" s="770" t="s">
        <v>29</v>
      </c>
      <c r="V197" s="770">
        <v>2010</v>
      </c>
      <c r="W197" s="771" t="s">
        <v>30</v>
      </c>
      <c r="X197" s="769">
        <v>8.8000000000000007</v>
      </c>
      <c r="Y197" s="544">
        <v>3.6363636363636362</v>
      </c>
      <c r="Z197" s="166">
        <v>21.19</v>
      </c>
      <c r="AA197" s="544">
        <v>77.054545454545462</v>
      </c>
      <c r="AB197" s="772" t="s">
        <v>320</v>
      </c>
    </row>
    <row r="198" spans="1:31" s="158" customFormat="1" ht="10.9">
      <c r="A198" s="837">
        <v>44358</v>
      </c>
      <c r="B198" s="766" t="s">
        <v>25</v>
      </c>
      <c r="C198" s="766" t="s">
        <v>109</v>
      </c>
      <c r="D198" s="724" t="s">
        <v>328</v>
      </c>
      <c r="E198" s="839" t="s">
        <v>283</v>
      </c>
      <c r="F198" s="769">
        <v>183591</v>
      </c>
      <c r="G198" s="769">
        <v>183591</v>
      </c>
      <c r="H198" s="541">
        <v>0</v>
      </c>
      <c r="I198" s="769">
        <v>183591</v>
      </c>
      <c r="J198" s="541">
        <v>0</v>
      </c>
      <c r="K198" s="769">
        <v>183617</v>
      </c>
      <c r="L198" s="541">
        <v>26</v>
      </c>
      <c r="M198" s="541">
        <v>26</v>
      </c>
      <c r="N198" s="769">
        <v>183627</v>
      </c>
      <c r="O198" s="541">
        <v>10</v>
      </c>
      <c r="P198" s="542">
        <v>36</v>
      </c>
      <c r="Q198" s="541">
        <v>26</v>
      </c>
      <c r="R198" s="543">
        <v>10</v>
      </c>
      <c r="S198" s="493" t="s">
        <v>223</v>
      </c>
      <c r="T198" s="770" t="s">
        <v>224</v>
      </c>
      <c r="U198" s="770" t="s">
        <v>29</v>
      </c>
      <c r="V198" s="770">
        <v>2010</v>
      </c>
      <c r="W198" s="771" t="s">
        <v>30</v>
      </c>
      <c r="X198" s="769">
        <v>8.8000000000000007</v>
      </c>
      <c r="Y198" s="544">
        <v>4.0909090909090908</v>
      </c>
      <c r="Z198" s="166">
        <v>21.19</v>
      </c>
      <c r="AA198" s="544">
        <v>86.686363636363637</v>
      </c>
      <c r="AB198" s="772" t="s">
        <v>320</v>
      </c>
    </row>
    <row r="199" spans="1:31" s="158" customFormat="1" ht="50.3" thickBot="1">
      <c r="A199" s="837">
        <v>44355</v>
      </c>
      <c r="B199" s="766" t="s">
        <v>35</v>
      </c>
      <c r="C199" s="766" t="s">
        <v>109</v>
      </c>
      <c r="D199" s="724" t="s">
        <v>149</v>
      </c>
      <c r="E199" s="839" t="s">
        <v>283</v>
      </c>
      <c r="F199" s="769">
        <v>26458</v>
      </c>
      <c r="G199" s="769">
        <v>26474</v>
      </c>
      <c r="H199" s="541">
        <v>16</v>
      </c>
      <c r="I199" s="769">
        <v>26474</v>
      </c>
      <c r="J199" s="541">
        <v>0</v>
      </c>
      <c r="K199" s="769">
        <v>26499</v>
      </c>
      <c r="L199" s="541">
        <v>25</v>
      </c>
      <c r="M199" s="541">
        <v>25</v>
      </c>
      <c r="N199" s="769">
        <v>26515</v>
      </c>
      <c r="O199" s="541">
        <v>16</v>
      </c>
      <c r="P199" s="542">
        <v>57</v>
      </c>
      <c r="Q199" s="541">
        <v>25</v>
      </c>
      <c r="R199" s="543">
        <v>32</v>
      </c>
      <c r="S199" s="493" t="s">
        <v>223</v>
      </c>
      <c r="T199" s="770" t="s">
        <v>224</v>
      </c>
      <c r="U199" s="770" t="s">
        <v>29</v>
      </c>
      <c r="V199" s="770">
        <v>2010</v>
      </c>
      <c r="W199" s="771" t="s">
        <v>30</v>
      </c>
      <c r="X199" s="769">
        <v>8.8000000000000007</v>
      </c>
      <c r="Y199" s="544">
        <v>6.4772727272727266</v>
      </c>
      <c r="Z199" s="166">
        <v>19.45</v>
      </c>
      <c r="AA199" s="544">
        <v>125.98295454545453</v>
      </c>
      <c r="AB199" s="772" t="s">
        <v>324</v>
      </c>
    </row>
    <row r="200" spans="1:31" s="158" customFormat="1" ht="17.7" thickBot="1">
      <c r="A200" s="701">
        <v>44449</v>
      </c>
      <c r="B200" s="702" t="s">
        <v>126</v>
      </c>
      <c r="C200" s="702" t="s">
        <v>109</v>
      </c>
      <c r="D200" s="726" t="s">
        <v>174</v>
      </c>
      <c r="E200" s="703" t="s">
        <v>282</v>
      </c>
      <c r="F200" s="716">
        <v>185684</v>
      </c>
      <c r="G200" s="708">
        <v>185711</v>
      </c>
      <c r="H200" s="704">
        <v>27</v>
      </c>
      <c r="I200" s="708">
        <v>185711</v>
      </c>
      <c r="J200" s="704">
        <v>0</v>
      </c>
      <c r="K200" s="708">
        <v>185729</v>
      </c>
      <c r="L200" s="704">
        <v>18</v>
      </c>
      <c r="M200" s="704">
        <v>18</v>
      </c>
      <c r="N200" s="741">
        <v>185750</v>
      </c>
      <c r="O200" s="704">
        <v>21</v>
      </c>
      <c r="P200" s="705">
        <v>66</v>
      </c>
      <c r="Q200" s="704">
        <v>18</v>
      </c>
      <c r="R200" s="706">
        <v>48</v>
      </c>
      <c r="S200" s="836" t="s">
        <v>223</v>
      </c>
      <c r="T200" s="773" t="s">
        <v>224</v>
      </c>
      <c r="U200" s="773" t="s">
        <v>29</v>
      </c>
      <c r="V200" s="773">
        <v>2010</v>
      </c>
      <c r="W200" s="707" t="s">
        <v>30</v>
      </c>
      <c r="X200" s="708">
        <v>8.8000000000000007</v>
      </c>
      <c r="Y200" s="709">
        <v>7.4999999999999991</v>
      </c>
      <c r="Z200" s="710">
        <v>19.93</v>
      </c>
      <c r="AA200" s="709">
        <v>149.47499999999999</v>
      </c>
      <c r="AB200" s="711" t="s">
        <v>128</v>
      </c>
      <c r="AC200" s="750">
        <v>1450.5397727272725</v>
      </c>
      <c r="AD200" s="238">
        <v>69.431818181818187</v>
      </c>
      <c r="AE200" s="238">
        <v>611</v>
      </c>
    </row>
    <row r="201" spans="1:31" s="158" customFormat="1" ht="17.7" thickBot="1">
      <c r="A201" s="694">
        <v>44386</v>
      </c>
      <c r="B201" s="695" t="s">
        <v>68</v>
      </c>
      <c r="C201" s="695" t="s">
        <v>111</v>
      </c>
      <c r="D201" s="725" t="s">
        <v>241</v>
      </c>
      <c r="E201" s="637" t="s">
        <v>283</v>
      </c>
      <c r="F201" s="696">
        <v>235308</v>
      </c>
      <c r="G201" s="697">
        <v>235322</v>
      </c>
      <c r="H201" s="640">
        <v>14</v>
      </c>
      <c r="I201" s="697">
        <v>235322</v>
      </c>
      <c r="J201" s="640">
        <v>0</v>
      </c>
      <c r="K201" s="697">
        <v>235334</v>
      </c>
      <c r="L201" s="640">
        <v>12</v>
      </c>
      <c r="M201" s="640">
        <v>12</v>
      </c>
      <c r="N201" s="697">
        <v>235343</v>
      </c>
      <c r="O201" s="640">
        <v>9</v>
      </c>
      <c r="P201" s="641">
        <v>35</v>
      </c>
      <c r="Q201" s="640">
        <v>12</v>
      </c>
      <c r="R201" s="642">
        <v>23</v>
      </c>
      <c r="S201" s="756" t="s">
        <v>70</v>
      </c>
      <c r="T201" s="774" t="s">
        <v>51</v>
      </c>
      <c r="U201" s="774" t="s">
        <v>29</v>
      </c>
      <c r="V201" s="774">
        <v>2016</v>
      </c>
      <c r="W201" s="698" t="s">
        <v>30</v>
      </c>
      <c r="X201" s="697">
        <v>7</v>
      </c>
      <c r="Y201" s="646">
        <v>5</v>
      </c>
      <c r="Z201" s="647">
        <v>19.989999999999998</v>
      </c>
      <c r="AA201" s="646">
        <v>99.949999999999989</v>
      </c>
      <c r="AB201" s="699" t="s">
        <v>67</v>
      </c>
    </row>
    <row r="202" spans="1:31" s="158" customFormat="1" ht="17.7" thickBot="1">
      <c r="A202" s="701">
        <v>44389</v>
      </c>
      <c r="B202" s="689" t="s">
        <v>68</v>
      </c>
      <c r="C202" s="689" t="s">
        <v>111</v>
      </c>
      <c r="D202" s="728" t="s">
        <v>241</v>
      </c>
      <c r="E202" s="622" t="s">
        <v>282</v>
      </c>
      <c r="F202" s="713">
        <v>235343</v>
      </c>
      <c r="G202" s="690">
        <v>235352</v>
      </c>
      <c r="H202" s="567">
        <v>9</v>
      </c>
      <c r="I202" s="690">
        <v>235352</v>
      </c>
      <c r="J202" s="567">
        <v>0</v>
      </c>
      <c r="K202" s="690">
        <v>235363</v>
      </c>
      <c r="L202" s="567">
        <v>11</v>
      </c>
      <c r="M202" s="567">
        <v>11</v>
      </c>
      <c r="N202" s="690">
        <v>235378</v>
      </c>
      <c r="O202" s="567">
        <v>15</v>
      </c>
      <c r="P202" s="568">
        <v>35</v>
      </c>
      <c r="Q202" s="567">
        <v>11</v>
      </c>
      <c r="R202" s="569">
        <v>24</v>
      </c>
      <c r="S202" s="591" t="s">
        <v>70</v>
      </c>
      <c r="T202" s="691" t="s">
        <v>51</v>
      </c>
      <c r="U202" s="691" t="s">
        <v>29</v>
      </c>
      <c r="V202" s="691">
        <v>2016</v>
      </c>
      <c r="W202" s="692" t="s">
        <v>30</v>
      </c>
      <c r="X202" s="690">
        <v>7</v>
      </c>
      <c r="Y202" s="573">
        <v>5</v>
      </c>
      <c r="Z202" s="574">
        <v>19.989999999999998</v>
      </c>
      <c r="AA202" s="573">
        <v>99.949999999999989</v>
      </c>
      <c r="AB202" s="693" t="s">
        <v>67</v>
      </c>
      <c r="AC202" s="750">
        <v>199.89999999999998</v>
      </c>
      <c r="AD202" s="238">
        <v>10</v>
      </c>
      <c r="AE202" s="238">
        <v>70</v>
      </c>
    </row>
    <row r="203" spans="1:31" s="158" customFormat="1" ht="17.7" thickBot="1">
      <c r="A203" s="765">
        <v>44386</v>
      </c>
      <c r="B203" s="766" t="s">
        <v>25</v>
      </c>
      <c r="C203" s="766" t="s">
        <v>109</v>
      </c>
      <c r="D203" s="729" t="s">
        <v>366</v>
      </c>
      <c r="E203" s="660" t="s">
        <v>283</v>
      </c>
      <c r="F203" s="715">
        <v>108776</v>
      </c>
      <c r="G203" s="769">
        <v>108801</v>
      </c>
      <c r="H203" s="541">
        <v>25</v>
      </c>
      <c r="I203" s="769">
        <v>108801</v>
      </c>
      <c r="J203" s="541">
        <v>0</v>
      </c>
      <c r="K203" s="769">
        <v>108832</v>
      </c>
      <c r="L203" s="541">
        <v>31</v>
      </c>
      <c r="M203" s="541">
        <v>31</v>
      </c>
      <c r="N203" s="769">
        <v>108841</v>
      </c>
      <c r="O203" s="541">
        <v>9</v>
      </c>
      <c r="P203" s="542">
        <v>65</v>
      </c>
      <c r="Q203" s="541">
        <v>31</v>
      </c>
      <c r="R203" s="543">
        <v>34</v>
      </c>
      <c r="S203" s="484" t="s">
        <v>84</v>
      </c>
      <c r="T203" s="770" t="s">
        <v>28</v>
      </c>
      <c r="U203" s="770" t="s">
        <v>29</v>
      </c>
      <c r="V203" s="770">
        <v>2015</v>
      </c>
      <c r="W203" s="771" t="s">
        <v>30</v>
      </c>
      <c r="X203" s="769">
        <v>14</v>
      </c>
      <c r="Y203" s="544">
        <v>4.6428571428571432</v>
      </c>
      <c r="Z203" s="166">
        <v>21.79</v>
      </c>
      <c r="AA203" s="544">
        <v>101.16785714285714</v>
      </c>
      <c r="AB203" s="772" t="s">
        <v>67</v>
      </c>
    </row>
    <row r="204" spans="1:31" s="158" customFormat="1" ht="17.7" thickBot="1">
      <c r="A204" s="765">
        <v>44386</v>
      </c>
      <c r="B204" s="766" t="s">
        <v>25</v>
      </c>
      <c r="C204" s="766" t="s">
        <v>109</v>
      </c>
      <c r="D204" s="729" t="s">
        <v>244</v>
      </c>
      <c r="E204" s="622" t="s">
        <v>282</v>
      </c>
      <c r="F204" s="715">
        <v>108841</v>
      </c>
      <c r="G204" s="769">
        <v>108858</v>
      </c>
      <c r="H204" s="541">
        <v>17</v>
      </c>
      <c r="I204" s="769">
        <v>108858</v>
      </c>
      <c r="J204" s="541">
        <v>0</v>
      </c>
      <c r="K204" s="769">
        <v>108893</v>
      </c>
      <c r="L204" s="541">
        <v>35</v>
      </c>
      <c r="M204" s="541">
        <v>35</v>
      </c>
      <c r="N204" s="769">
        <v>108893</v>
      </c>
      <c r="O204" s="541">
        <v>0</v>
      </c>
      <c r="P204" s="542">
        <v>52</v>
      </c>
      <c r="Q204" s="541">
        <v>35</v>
      </c>
      <c r="R204" s="543">
        <v>17</v>
      </c>
      <c r="S204" s="484" t="s">
        <v>84</v>
      </c>
      <c r="T204" s="770" t="s">
        <v>28</v>
      </c>
      <c r="U204" s="770" t="s">
        <v>29</v>
      </c>
      <c r="V204" s="770">
        <v>2015</v>
      </c>
      <c r="W204" s="771" t="s">
        <v>30</v>
      </c>
      <c r="X204" s="769">
        <v>14</v>
      </c>
      <c r="Y204" s="544">
        <v>3.7142857142857144</v>
      </c>
      <c r="Z204" s="166">
        <v>21.79</v>
      </c>
      <c r="AA204" s="544">
        <v>80.934285714285707</v>
      </c>
      <c r="AB204" s="772" t="s">
        <v>67</v>
      </c>
    </row>
    <row r="205" spans="1:31" s="158" customFormat="1" ht="17.7" thickBot="1">
      <c r="A205" s="765">
        <v>44386</v>
      </c>
      <c r="B205" s="766" t="s">
        <v>25</v>
      </c>
      <c r="C205" s="766" t="s">
        <v>109</v>
      </c>
      <c r="D205" s="729" t="s">
        <v>380</v>
      </c>
      <c r="E205" s="660" t="s">
        <v>283</v>
      </c>
      <c r="F205" s="715">
        <v>108893</v>
      </c>
      <c r="G205" s="769">
        <v>108893</v>
      </c>
      <c r="H205" s="541">
        <v>0</v>
      </c>
      <c r="I205" s="769">
        <v>108893</v>
      </c>
      <c r="J205" s="541">
        <v>0</v>
      </c>
      <c r="K205" s="769">
        <v>108908</v>
      </c>
      <c r="L205" s="541">
        <v>15</v>
      </c>
      <c r="M205" s="541">
        <v>15</v>
      </c>
      <c r="N205" s="769">
        <v>108918</v>
      </c>
      <c r="O205" s="541">
        <v>10</v>
      </c>
      <c r="P205" s="542">
        <v>25</v>
      </c>
      <c r="Q205" s="541">
        <v>15</v>
      </c>
      <c r="R205" s="543">
        <v>10</v>
      </c>
      <c r="S205" s="484" t="s">
        <v>84</v>
      </c>
      <c r="T205" s="770" t="s">
        <v>28</v>
      </c>
      <c r="U205" s="770" t="s">
        <v>29</v>
      </c>
      <c r="V205" s="770">
        <v>2015</v>
      </c>
      <c r="W205" s="771" t="s">
        <v>30</v>
      </c>
      <c r="X205" s="769">
        <v>14</v>
      </c>
      <c r="Y205" s="544">
        <v>1.7857142857142858</v>
      </c>
      <c r="Z205" s="166">
        <v>21.79</v>
      </c>
      <c r="AA205" s="544">
        <v>38.910714285714285</v>
      </c>
      <c r="AB205" s="772" t="s">
        <v>67</v>
      </c>
    </row>
    <row r="206" spans="1:31" s="158" customFormat="1" ht="17.7" thickBot="1">
      <c r="A206" s="765">
        <v>44387</v>
      </c>
      <c r="B206" s="766" t="s">
        <v>25</v>
      </c>
      <c r="C206" s="766" t="s">
        <v>109</v>
      </c>
      <c r="D206" s="729" t="s">
        <v>366</v>
      </c>
      <c r="E206" s="622" t="s">
        <v>282</v>
      </c>
      <c r="F206" s="715">
        <v>108918</v>
      </c>
      <c r="G206" s="769">
        <v>108928</v>
      </c>
      <c r="H206" s="541">
        <v>10</v>
      </c>
      <c r="I206" s="769">
        <v>108928</v>
      </c>
      <c r="J206" s="541">
        <v>0</v>
      </c>
      <c r="K206" s="769">
        <v>108960</v>
      </c>
      <c r="L206" s="541">
        <v>32</v>
      </c>
      <c r="M206" s="541">
        <v>32</v>
      </c>
      <c r="N206" s="769">
        <v>108985</v>
      </c>
      <c r="O206" s="541">
        <v>25</v>
      </c>
      <c r="P206" s="542">
        <v>67</v>
      </c>
      <c r="Q206" s="541">
        <v>32</v>
      </c>
      <c r="R206" s="543">
        <v>35</v>
      </c>
      <c r="S206" s="484" t="s">
        <v>84</v>
      </c>
      <c r="T206" s="770" t="s">
        <v>28</v>
      </c>
      <c r="U206" s="770" t="s">
        <v>29</v>
      </c>
      <c r="V206" s="770">
        <v>2015</v>
      </c>
      <c r="W206" s="771" t="s">
        <v>30</v>
      </c>
      <c r="X206" s="769">
        <v>14</v>
      </c>
      <c r="Y206" s="544">
        <v>4.7857142857142856</v>
      </c>
      <c r="Z206" s="166">
        <v>21.79</v>
      </c>
      <c r="AA206" s="544">
        <v>104.28071428571428</v>
      </c>
      <c r="AB206" s="772" t="s">
        <v>67</v>
      </c>
    </row>
    <row r="207" spans="1:31" s="158" customFormat="1" ht="17.7" thickBot="1">
      <c r="A207" s="765">
        <v>44387</v>
      </c>
      <c r="B207" s="766" t="s">
        <v>25</v>
      </c>
      <c r="C207" s="766" t="s">
        <v>109</v>
      </c>
      <c r="D207" s="729" t="s">
        <v>366</v>
      </c>
      <c r="E207" s="660" t="s">
        <v>283</v>
      </c>
      <c r="F207" s="715">
        <v>108985</v>
      </c>
      <c r="G207" s="769">
        <v>109009</v>
      </c>
      <c r="H207" s="541">
        <v>24</v>
      </c>
      <c r="I207" s="769">
        <v>109009</v>
      </c>
      <c r="J207" s="541">
        <v>0</v>
      </c>
      <c r="K207" s="769">
        <v>109036</v>
      </c>
      <c r="L207" s="541">
        <v>27</v>
      </c>
      <c r="M207" s="541">
        <v>27</v>
      </c>
      <c r="N207" s="769">
        <v>109050</v>
      </c>
      <c r="O207" s="541">
        <v>14</v>
      </c>
      <c r="P207" s="542">
        <v>65</v>
      </c>
      <c r="Q207" s="541">
        <v>27</v>
      </c>
      <c r="R207" s="543">
        <v>38</v>
      </c>
      <c r="S207" s="484" t="s">
        <v>84</v>
      </c>
      <c r="T207" s="770" t="s">
        <v>28</v>
      </c>
      <c r="U207" s="770" t="s">
        <v>29</v>
      </c>
      <c r="V207" s="770">
        <v>2015</v>
      </c>
      <c r="W207" s="771" t="s">
        <v>30</v>
      </c>
      <c r="X207" s="769">
        <v>14</v>
      </c>
      <c r="Y207" s="544">
        <v>4.6428571428571432</v>
      </c>
      <c r="Z207" s="166">
        <v>21.79</v>
      </c>
      <c r="AA207" s="544">
        <v>101.16785714285714</v>
      </c>
      <c r="AB207" s="772" t="s">
        <v>67</v>
      </c>
    </row>
    <row r="208" spans="1:31" s="158" customFormat="1" ht="17.7" thickBot="1">
      <c r="A208" s="765">
        <v>44387</v>
      </c>
      <c r="B208" s="766" t="s">
        <v>25</v>
      </c>
      <c r="C208" s="766" t="s">
        <v>109</v>
      </c>
      <c r="D208" s="729" t="s">
        <v>380</v>
      </c>
      <c r="E208" s="622" t="s">
        <v>282</v>
      </c>
      <c r="F208" s="715">
        <v>109050</v>
      </c>
      <c r="G208" s="769">
        <v>109056</v>
      </c>
      <c r="H208" s="541">
        <v>6</v>
      </c>
      <c r="I208" s="769">
        <v>109056</v>
      </c>
      <c r="J208" s="541">
        <v>0</v>
      </c>
      <c r="K208" s="769">
        <v>109073</v>
      </c>
      <c r="L208" s="541">
        <v>17</v>
      </c>
      <c r="M208" s="541">
        <v>17</v>
      </c>
      <c r="N208" s="769">
        <v>109073</v>
      </c>
      <c r="O208" s="541">
        <v>0</v>
      </c>
      <c r="P208" s="542">
        <v>23</v>
      </c>
      <c r="Q208" s="541">
        <v>17</v>
      </c>
      <c r="R208" s="543">
        <v>6</v>
      </c>
      <c r="S208" s="484" t="s">
        <v>84</v>
      </c>
      <c r="T208" s="770" t="s">
        <v>28</v>
      </c>
      <c r="U208" s="770" t="s">
        <v>29</v>
      </c>
      <c r="V208" s="770">
        <v>2015</v>
      </c>
      <c r="W208" s="771" t="s">
        <v>30</v>
      </c>
      <c r="X208" s="769">
        <v>14</v>
      </c>
      <c r="Y208" s="544">
        <v>1.6428571428571428</v>
      </c>
      <c r="Z208" s="166">
        <v>21.79</v>
      </c>
      <c r="AA208" s="544">
        <v>35.79785714285714</v>
      </c>
      <c r="AB208" s="772" t="s">
        <v>67</v>
      </c>
    </row>
    <row r="209" spans="1:31" s="158" customFormat="1" ht="17.7" thickBot="1">
      <c r="A209" s="765">
        <v>44387</v>
      </c>
      <c r="B209" s="766" t="s">
        <v>25</v>
      </c>
      <c r="C209" s="766" t="s">
        <v>109</v>
      </c>
      <c r="D209" s="729" t="s">
        <v>151</v>
      </c>
      <c r="E209" s="660" t="s">
        <v>283</v>
      </c>
      <c r="F209" s="715">
        <v>109073</v>
      </c>
      <c r="G209" s="769">
        <v>109073</v>
      </c>
      <c r="H209" s="541">
        <v>0</v>
      </c>
      <c r="I209" s="769">
        <v>109073</v>
      </c>
      <c r="J209" s="541">
        <v>0</v>
      </c>
      <c r="K209" s="769">
        <v>109076</v>
      </c>
      <c r="L209" s="541">
        <v>3</v>
      </c>
      <c r="M209" s="541">
        <v>3</v>
      </c>
      <c r="N209" s="769">
        <v>109094</v>
      </c>
      <c r="O209" s="541">
        <v>18</v>
      </c>
      <c r="P209" s="542">
        <v>21</v>
      </c>
      <c r="Q209" s="541">
        <v>3</v>
      </c>
      <c r="R209" s="543">
        <v>18</v>
      </c>
      <c r="S209" s="484" t="s">
        <v>84</v>
      </c>
      <c r="T209" s="770" t="s">
        <v>28</v>
      </c>
      <c r="U209" s="770" t="s">
        <v>29</v>
      </c>
      <c r="V209" s="770">
        <v>2015</v>
      </c>
      <c r="W209" s="771" t="s">
        <v>30</v>
      </c>
      <c r="X209" s="769">
        <v>14</v>
      </c>
      <c r="Y209" s="544">
        <v>1.5</v>
      </c>
      <c r="Z209" s="166">
        <v>21.79</v>
      </c>
      <c r="AA209" s="544">
        <v>32.685000000000002</v>
      </c>
      <c r="AB209" s="772" t="s">
        <v>67</v>
      </c>
    </row>
    <row r="210" spans="1:31" s="158" customFormat="1" ht="17.7" thickBot="1">
      <c r="A210" s="688">
        <v>44389</v>
      </c>
      <c r="B210" s="689" t="s">
        <v>25</v>
      </c>
      <c r="C210" s="689" t="s">
        <v>109</v>
      </c>
      <c r="D210" s="775" t="s">
        <v>355</v>
      </c>
      <c r="E210" s="622" t="s">
        <v>282</v>
      </c>
      <c r="F210" s="784">
        <v>109094</v>
      </c>
      <c r="G210" s="690">
        <v>109114</v>
      </c>
      <c r="H210" s="567">
        <v>20</v>
      </c>
      <c r="I210" s="690">
        <v>109114</v>
      </c>
      <c r="J210" s="567">
        <v>0</v>
      </c>
      <c r="K210" s="690">
        <v>109152</v>
      </c>
      <c r="L210" s="567">
        <v>38</v>
      </c>
      <c r="M210" s="567">
        <v>38</v>
      </c>
      <c r="N210" s="690">
        <v>109176</v>
      </c>
      <c r="O210" s="567">
        <v>24</v>
      </c>
      <c r="P210" s="568">
        <v>82</v>
      </c>
      <c r="Q210" s="567">
        <v>38</v>
      </c>
      <c r="R210" s="569">
        <v>44</v>
      </c>
      <c r="S210" s="585" t="s">
        <v>84</v>
      </c>
      <c r="T210" s="691" t="s">
        <v>28</v>
      </c>
      <c r="U210" s="691" t="s">
        <v>29</v>
      </c>
      <c r="V210" s="691">
        <v>2015</v>
      </c>
      <c r="W210" s="692" t="s">
        <v>30</v>
      </c>
      <c r="X210" s="690">
        <v>14</v>
      </c>
      <c r="Y210" s="573">
        <v>5.8571428571428568</v>
      </c>
      <c r="Z210" s="574">
        <v>21.79</v>
      </c>
      <c r="AA210" s="573">
        <v>127.62714285714284</v>
      </c>
      <c r="AB210" s="693" t="s">
        <v>67</v>
      </c>
      <c r="AC210" s="750">
        <v>622.57142857142856</v>
      </c>
      <c r="AD210" s="238">
        <v>28.571428571428573</v>
      </c>
      <c r="AE210" s="238">
        <v>400</v>
      </c>
    </row>
    <row r="211" spans="1:31" s="158" customFormat="1" ht="17">
      <c r="A211" s="765">
        <v>44386</v>
      </c>
      <c r="B211" s="766" t="s">
        <v>72</v>
      </c>
      <c r="C211" s="766" t="s">
        <v>109</v>
      </c>
      <c r="D211" s="729" t="s">
        <v>154</v>
      </c>
      <c r="E211" s="620" t="s">
        <v>283</v>
      </c>
      <c r="F211" s="700">
        <v>99605</v>
      </c>
      <c r="G211" s="700">
        <v>99634</v>
      </c>
      <c r="H211" s="541">
        <v>29</v>
      </c>
      <c r="I211" s="700">
        <v>99634</v>
      </c>
      <c r="J211" s="541">
        <v>0</v>
      </c>
      <c r="K211" s="769">
        <v>99651</v>
      </c>
      <c r="L211" s="541">
        <v>17</v>
      </c>
      <c r="M211" s="541">
        <v>17</v>
      </c>
      <c r="N211" s="769">
        <v>99686</v>
      </c>
      <c r="O211" s="541">
        <v>35</v>
      </c>
      <c r="P211" s="542">
        <v>81</v>
      </c>
      <c r="Q211" s="541">
        <v>17</v>
      </c>
      <c r="R211" s="543">
        <v>64</v>
      </c>
      <c r="S211" s="486" t="s">
        <v>75</v>
      </c>
      <c r="T211" s="770" t="s">
        <v>76</v>
      </c>
      <c r="U211" s="770" t="s">
        <v>29</v>
      </c>
      <c r="V211" s="770">
        <v>2009</v>
      </c>
      <c r="W211" s="771" t="s">
        <v>30</v>
      </c>
      <c r="X211" s="769">
        <v>10</v>
      </c>
      <c r="Y211" s="544">
        <v>8.1</v>
      </c>
      <c r="Z211" s="166">
        <v>19.59</v>
      </c>
      <c r="AA211" s="544">
        <v>158.679</v>
      </c>
      <c r="AB211" s="772" t="s">
        <v>77</v>
      </c>
    </row>
    <row r="212" spans="1:31" s="158" customFormat="1" ht="17.7" thickBot="1">
      <c r="A212" s="765">
        <v>44386</v>
      </c>
      <c r="B212" s="766" t="s">
        <v>72</v>
      </c>
      <c r="C212" s="766" t="s">
        <v>109</v>
      </c>
      <c r="D212" s="767" t="s">
        <v>148</v>
      </c>
      <c r="E212" s="622" t="s">
        <v>282</v>
      </c>
      <c r="F212" s="700">
        <v>99686</v>
      </c>
      <c r="G212" s="700">
        <v>99707</v>
      </c>
      <c r="H212" s="541">
        <v>21</v>
      </c>
      <c r="I212" s="700">
        <v>99707</v>
      </c>
      <c r="J212" s="541">
        <v>0</v>
      </c>
      <c r="K212" s="769">
        <v>99731</v>
      </c>
      <c r="L212" s="541">
        <v>24</v>
      </c>
      <c r="M212" s="541">
        <v>24</v>
      </c>
      <c r="N212" s="769">
        <v>99731</v>
      </c>
      <c r="O212" s="541">
        <v>0</v>
      </c>
      <c r="P212" s="542">
        <v>45</v>
      </c>
      <c r="Q212" s="541">
        <v>24</v>
      </c>
      <c r="R212" s="543">
        <v>21</v>
      </c>
      <c r="S212" s="486" t="s">
        <v>75</v>
      </c>
      <c r="T212" s="770" t="s">
        <v>76</v>
      </c>
      <c r="U212" s="770" t="s">
        <v>29</v>
      </c>
      <c r="V212" s="770">
        <v>2009</v>
      </c>
      <c r="W212" s="771" t="s">
        <v>30</v>
      </c>
      <c r="X212" s="769">
        <v>10</v>
      </c>
      <c r="Y212" s="544">
        <v>4.5</v>
      </c>
      <c r="Z212" s="166">
        <v>19.59</v>
      </c>
      <c r="AA212" s="544">
        <v>88.155000000000001</v>
      </c>
      <c r="AB212" s="772" t="s">
        <v>77</v>
      </c>
    </row>
    <row r="213" spans="1:31" s="158" customFormat="1" ht="17.7" thickBot="1">
      <c r="A213" s="765">
        <v>44386</v>
      </c>
      <c r="B213" s="766" t="s">
        <v>72</v>
      </c>
      <c r="C213" s="766" t="s">
        <v>109</v>
      </c>
      <c r="D213" s="767" t="s">
        <v>151</v>
      </c>
      <c r="E213" s="620" t="s">
        <v>283</v>
      </c>
      <c r="F213" s="700">
        <v>99731</v>
      </c>
      <c r="G213" s="700">
        <v>99731</v>
      </c>
      <c r="H213" s="541">
        <v>0</v>
      </c>
      <c r="I213" s="700">
        <v>99731</v>
      </c>
      <c r="J213" s="541">
        <v>0</v>
      </c>
      <c r="K213" s="769">
        <v>99735</v>
      </c>
      <c r="L213" s="541">
        <v>4</v>
      </c>
      <c r="M213" s="541">
        <v>4</v>
      </c>
      <c r="N213" s="769">
        <v>99761</v>
      </c>
      <c r="O213" s="541">
        <v>26</v>
      </c>
      <c r="P213" s="542">
        <v>30</v>
      </c>
      <c r="Q213" s="541">
        <v>4</v>
      </c>
      <c r="R213" s="543">
        <v>26</v>
      </c>
      <c r="S213" s="486" t="s">
        <v>75</v>
      </c>
      <c r="T213" s="770" t="s">
        <v>76</v>
      </c>
      <c r="U213" s="770" t="s">
        <v>29</v>
      </c>
      <c r="V213" s="770">
        <v>2009</v>
      </c>
      <c r="W213" s="771" t="s">
        <v>30</v>
      </c>
      <c r="X213" s="769">
        <v>10</v>
      </c>
      <c r="Y213" s="544">
        <v>3</v>
      </c>
      <c r="Z213" s="166">
        <v>19.59</v>
      </c>
      <c r="AA213" s="544">
        <v>58.769999999999996</v>
      </c>
      <c r="AB213" s="772" t="s">
        <v>77</v>
      </c>
    </row>
    <row r="214" spans="1:31" s="158" customFormat="1" ht="17">
      <c r="A214" s="765">
        <v>44387</v>
      </c>
      <c r="B214" s="766" t="s">
        <v>72</v>
      </c>
      <c r="C214" s="766" t="s">
        <v>109</v>
      </c>
      <c r="D214" s="767" t="s">
        <v>148</v>
      </c>
      <c r="E214" s="620" t="s">
        <v>283</v>
      </c>
      <c r="F214" s="700">
        <v>99761</v>
      </c>
      <c r="G214" s="700">
        <v>99790</v>
      </c>
      <c r="H214" s="541">
        <v>29</v>
      </c>
      <c r="I214" s="700">
        <v>99790</v>
      </c>
      <c r="J214" s="541">
        <v>0</v>
      </c>
      <c r="K214" s="769">
        <v>99814</v>
      </c>
      <c r="L214" s="541">
        <v>24</v>
      </c>
      <c r="M214" s="541">
        <v>24</v>
      </c>
      <c r="N214" s="769">
        <v>99835</v>
      </c>
      <c r="O214" s="541">
        <v>21</v>
      </c>
      <c r="P214" s="542">
        <v>74</v>
      </c>
      <c r="Q214" s="541">
        <v>24</v>
      </c>
      <c r="R214" s="543">
        <v>50</v>
      </c>
      <c r="S214" s="486" t="s">
        <v>75</v>
      </c>
      <c r="T214" s="770" t="s">
        <v>76</v>
      </c>
      <c r="U214" s="770" t="s">
        <v>29</v>
      </c>
      <c r="V214" s="770">
        <v>2009</v>
      </c>
      <c r="W214" s="771" t="s">
        <v>30</v>
      </c>
      <c r="X214" s="769">
        <v>10</v>
      </c>
      <c r="Y214" s="544">
        <v>7.4</v>
      </c>
      <c r="Z214" s="166">
        <v>19.59</v>
      </c>
      <c r="AA214" s="544">
        <v>144.96600000000001</v>
      </c>
      <c r="AB214" s="772" t="s">
        <v>77</v>
      </c>
    </row>
    <row r="215" spans="1:31" s="158" customFormat="1" ht="17.7" thickBot="1">
      <c r="A215" s="765">
        <v>44388</v>
      </c>
      <c r="B215" s="766" t="s">
        <v>72</v>
      </c>
      <c r="C215" s="766" t="s">
        <v>109</v>
      </c>
      <c r="D215" s="767" t="s">
        <v>380</v>
      </c>
      <c r="E215" s="622" t="s">
        <v>282</v>
      </c>
      <c r="F215" s="700">
        <v>99835</v>
      </c>
      <c r="G215" s="700">
        <v>99863</v>
      </c>
      <c r="H215" s="541">
        <v>28</v>
      </c>
      <c r="I215" s="700">
        <v>99863</v>
      </c>
      <c r="J215" s="541">
        <v>0</v>
      </c>
      <c r="K215" s="769">
        <v>99882</v>
      </c>
      <c r="L215" s="541">
        <v>19</v>
      </c>
      <c r="M215" s="541">
        <v>19</v>
      </c>
      <c r="N215" s="769">
        <v>99911</v>
      </c>
      <c r="O215" s="541">
        <v>29</v>
      </c>
      <c r="P215" s="542">
        <v>76</v>
      </c>
      <c r="Q215" s="541">
        <v>19</v>
      </c>
      <c r="R215" s="543">
        <v>57</v>
      </c>
      <c r="S215" s="486" t="s">
        <v>75</v>
      </c>
      <c r="T215" s="770" t="s">
        <v>76</v>
      </c>
      <c r="U215" s="770" t="s">
        <v>29</v>
      </c>
      <c r="V215" s="770">
        <v>2009</v>
      </c>
      <c r="W215" s="771" t="s">
        <v>30</v>
      </c>
      <c r="X215" s="769">
        <v>10</v>
      </c>
      <c r="Y215" s="544">
        <v>7.6</v>
      </c>
      <c r="Z215" s="166">
        <v>19.59</v>
      </c>
      <c r="AA215" s="544">
        <v>148.88399999999999</v>
      </c>
      <c r="AB215" s="772" t="s">
        <v>77</v>
      </c>
    </row>
    <row r="216" spans="1:31" s="158" customFormat="1" ht="17.7" thickBot="1">
      <c r="A216" s="765">
        <v>44389</v>
      </c>
      <c r="B216" s="766" t="s">
        <v>72</v>
      </c>
      <c r="C216" s="766" t="s">
        <v>109</v>
      </c>
      <c r="D216" s="729" t="s">
        <v>154</v>
      </c>
      <c r="E216" s="622" t="s">
        <v>282</v>
      </c>
      <c r="F216" s="700">
        <v>99911</v>
      </c>
      <c r="G216" s="700">
        <v>99945</v>
      </c>
      <c r="H216" s="541">
        <v>34</v>
      </c>
      <c r="I216" s="700">
        <v>99945</v>
      </c>
      <c r="J216" s="541">
        <v>0</v>
      </c>
      <c r="K216" s="769">
        <v>99962</v>
      </c>
      <c r="L216" s="541">
        <v>17</v>
      </c>
      <c r="M216" s="541">
        <v>17</v>
      </c>
      <c r="N216" s="769">
        <v>99962</v>
      </c>
      <c r="O216" s="541">
        <v>0</v>
      </c>
      <c r="P216" s="542">
        <v>51</v>
      </c>
      <c r="Q216" s="541">
        <v>17</v>
      </c>
      <c r="R216" s="543">
        <v>34</v>
      </c>
      <c r="S216" s="486" t="s">
        <v>75</v>
      </c>
      <c r="T216" s="770" t="s">
        <v>76</v>
      </c>
      <c r="U216" s="770" t="s">
        <v>29</v>
      </c>
      <c r="V216" s="770">
        <v>2009</v>
      </c>
      <c r="W216" s="771" t="s">
        <v>30</v>
      </c>
      <c r="X216" s="769">
        <v>10</v>
      </c>
      <c r="Y216" s="544">
        <v>5.0999999999999996</v>
      </c>
      <c r="Z216" s="166">
        <v>19.59</v>
      </c>
      <c r="AA216" s="544">
        <v>99.908999999999992</v>
      </c>
      <c r="AB216" s="772" t="s">
        <v>77</v>
      </c>
    </row>
    <row r="217" spans="1:31" s="158" customFormat="1" ht="17.7" thickBot="1">
      <c r="A217" s="765">
        <v>44389</v>
      </c>
      <c r="B217" s="766" t="s">
        <v>72</v>
      </c>
      <c r="C217" s="766" t="s">
        <v>109</v>
      </c>
      <c r="D217" s="729" t="s">
        <v>153</v>
      </c>
      <c r="E217" s="622" t="s">
        <v>282</v>
      </c>
      <c r="F217" s="700">
        <v>99962</v>
      </c>
      <c r="G217" s="700">
        <v>99972</v>
      </c>
      <c r="H217" s="541">
        <v>10</v>
      </c>
      <c r="I217" s="700">
        <v>99972</v>
      </c>
      <c r="J217" s="541">
        <v>0</v>
      </c>
      <c r="K217" s="769">
        <v>99981</v>
      </c>
      <c r="L217" s="541">
        <v>9</v>
      </c>
      <c r="M217" s="541">
        <v>9</v>
      </c>
      <c r="N217" s="769">
        <v>99981</v>
      </c>
      <c r="O217" s="541">
        <v>0</v>
      </c>
      <c r="P217" s="542">
        <v>19</v>
      </c>
      <c r="Q217" s="541">
        <v>9</v>
      </c>
      <c r="R217" s="543">
        <v>10</v>
      </c>
      <c r="S217" s="486" t="s">
        <v>75</v>
      </c>
      <c r="T217" s="770" t="s">
        <v>76</v>
      </c>
      <c r="U217" s="770" t="s">
        <v>29</v>
      </c>
      <c r="V217" s="770">
        <v>2009</v>
      </c>
      <c r="W217" s="771" t="s">
        <v>30</v>
      </c>
      <c r="X217" s="769">
        <v>10</v>
      </c>
      <c r="Y217" s="544">
        <v>1.9</v>
      </c>
      <c r="Z217" s="166">
        <v>19.59</v>
      </c>
      <c r="AA217" s="544">
        <v>37.220999999999997</v>
      </c>
      <c r="AB217" s="772" t="s">
        <v>77</v>
      </c>
    </row>
    <row r="218" spans="1:31" s="158" customFormat="1" ht="17.7" thickBot="1">
      <c r="A218" s="730">
        <v>44389</v>
      </c>
      <c r="B218" s="731" t="s">
        <v>72</v>
      </c>
      <c r="C218" s="731" t="s">
        <v>109</v>
      </c>
      <c r="D218" s="732" t="s">
        <v>259</v>
      </c>
      <c r="E218" s="672" t="s">
        <v>282</v>
      </c>
      <c r="F218" s="734">
        <v>99981</v>
      </c>
      <c r="G218" s="734">
        <v>99986</v>
      </c>
      <c r="H218" s="665">
        <v>5</v>
      </c>
      <c r="I218" s="734">
        <v>99986</v>
      </c>
      <c r="J218" s="665">
        <v>0</v>
      </c>
      <c r="K218" s="735">
        <v>99995</v>
      </c>
      <c r="L218" s="665">
        <v>9</v>
      </c>
      <c r="M218" s="665">
        <v>9</v>
      </c>
      <c r="N218" s="735">
        <v>100021</v>
      </c>
      <c r="O218" s="665">
        <v>26</v>
      </c>
      <c r="P218" s="666">
        <v>40</v>
      </c>
      <c r="Q218" s="665">
        <v>9</v>
      </c>
      <c r="R218" s="667">
        <v>31</v>
      </c>
      <c r="S218" s="762" t="s">
        <v>75</v>
      </c>
      <c r="T218" s="737" t="s">
        <v>76</v>
      </c>
      <c r="U218" s="737" t="s">
        <v>29</v>
      </c>
      <c r="V218" s="737">
        <v>2009</v>
      </c>
      <c r="W218" s="738" t="s">
        <v>30</v>
      </c>
      <c r="X218" s="735">
        <v>10</v>
      </c>
      <c r="Y218" s="668">
        <v>4</v>
      </c>
      <c r="Z218" s="547">
        <v>19.59</v>
      </c>
      <c r="AA218" s="668">
        <v>78.36</v>
      </c>
      <c r="AB218" s="739" t="s">
        <v>77</v>
      </c>
      <c r="AC218" s="750">
        <v>814.94399999999996</v>
      </c>
      <c r="AD218" s="238">
        <v>41.6</v>
      </c>
      <c r="AE218" s="238">
        <v>416</v>
      </c>
    </row>
    <row r="219" spans="1:31" s="158" customFormat="1" ht="11.55" thickBot="1">
      <c r="A219" s="682">
        <v>44386</v>
      </c>
      <c r="B219" s="683" t="s">
        <v>350</v>
      </c>
      <c r="C219" s="683" t="s">
        <v>337</v>
      </c>
      <c r="D219" s="727" t="s">
        <v>331</v>
      </c>
      <c r="E219" s="654" t="s">
        <v>282</v>
      </c>
      <c r="F219" s="748">
        <v>183888</v>
      </c>
      <c r="G219" s="748">
        <v>183893</v>
      </c>
      <c r="H219" s="551">
        <v>5</v>
      </c>
      <c r="I219" s="748">
        <v>183893</v>
      </c>
      <c r="J219" s="551">
        <v>0</v>
      </c>
      <c r="K219" s="684">
        <v>183984</v>
      </c>
      <c r="L219" s="551">
        <v>91</v>
      </c>
      <c r="M219" s="551">
        <v>91</v>
      </c>
      <c r="N219" s="684">
        <v>183990</v>
      </c>
      <c r="O219" s="551">
        <v>6</v>
      </c>
      <c r="P219" s="552">
        <v>102</v>
      </c>
      <c r="Q219" s="551">
        <v>91</v>
      </c>
      <c r="R219" s="553">
        <v>11</v>
      </c>
      <c r="S219" s="763" t="s">
        <v>332</v>
      </c>
      <c r="T219" s="685" t="s">
        <v>51</v>
      </c>
      <c r="U219" s="685" t="s">
        <v>29</v>
      </c>
      <c r="V219" s="685">
        <v>2019</v>
      </c>
      <c r="W219" s="686" t="s">
        <v>30</v>
      </c>
      <c r="X219" s="684">
        <v>7</v>
      </c>
      <c r="Y219" s="557">
        <v>14.571428571428571</v>
      </c>
      <c r="Z219" s="558">
        <v>19.59</v>
      </c>
      <c r="AA219" s="557">
        <v>285.45428571428573</v>
      </c>
      <c r="AB219" s="687"/>
    </row>
    <row r="220" spans="1:31" s="158" customFormat="1" ht="11.55" thickBot="1">
      <c r="A220" s="765">
        <v>44386</v>
      </c>
      <c r="B220" s="766" t="s">
        <v>350</v>
      </c>
      <c r="C220" s="766" t="s">
        <v>337</v>
      </c>
      <c r="D220" s="729" t="s">
        <v>333</v>
      </c>
      <c r="E220" s="622" t="s">
        <v>282</v>
      </c>
      <c r="F220" s="700">
        <v>183990</v>
      </c>
      <c r="G220" s="700">
        <v>183995</v>
      </c>
      <c r="H220" s="541">
        <v>5</v>
      </c>
      <c r="I220" s="700">
        <v>183995</v>
      </c>
      <c r="J220" s="541">
        <v>0</v>
      </c>
      <c r="K220" s="769">
        <v>184087</v>
      </c>
      <c r="L220" s="541">
        <v>92</v>
      </c>
      <c r="M220" s="541">
        <v>92</v>
      </c>
      <c r="N220" s="769">
        <v>184135</v>
      </c>
      <c r="O220" s="541">
        <v>48</v>
      </c>
      <c r="P220" s="542">
        <v>145</v>
      </c>
      <c r="Q220" s="541">
        <v>92</v>
      </c>
      <c r="R220" s="543">
        <v>53</v>
      </c>
      <c r="S220" s="758" t="s">
        <v>332</v>
      </c>
      <c r="T220" s="770" t="s">
        <v>51</v>
      </c>
      <c r="U220" s="770" t="s">
        <v>29</v>
      </c>
      <c r="V220" s="770">
        <v>2019</v>
      </c>
      <c r="W220" s="771" t="s">
        <v>30</v>
      </c>
      <c r="X220" s="769">
        <v>7</v>
      </c>
      <c r="Y220" s="544">
        <v>20.714285714285715</v>
      </c>
      <c r="Z220" s="166">
        <v>19.59</v>
      </c>
      <c r="AA220" s="544">
        <v>405.79285714285714</v>
      </c>
      <c r="AB220" s="772"/>
    </row>
    <row r="221" spans="1:31" s="158" customFormat="1" ht="11.55" thickBot="1">
      <c r="A221" s="765">
        <v>44387</v>
      </c>
      <c r="B221" s="766" t="s">
        <v>350</v>
      </c>
      <c r="C221" s="766" t="s">
        <v>337</v>
      </c>
      <c r="D221" s="729" t="s">
        <v>334</v>
      </c>
      <c r="E221" s="622" t="s">
        <v>282</v>
      </c>
      <c r="F221" s="700">
        <v>184135</v>
      </c>
      <c r="G221" s="700">
        <v>184138</v>
      </c>
      <c r="H221" s="541">
        <v>3</v>
      </c>
      <c r="I221" s="700">
        <v>184138</v>
      </c>
      <c r="J221" s="541">
        <v>0</v>
      </c>
      <c r="K221" s="769">
        <v>184229</v>
      </c>
      <c r="L221" s="541">
        <v>91</v>
      </c>
      <c r="M221" s="541">
        <v>91</v>
      </c>
      <c r="N221" s="769">
        <v>184234</v>
      </c>
      <c r="O221" s="541">
        <v>5</v>
      </c>
      <c r="P221" s="542">
        <v>99</v>
      </c>
      <c r="Q221" s="541">
        <v>91</v>
      </c>
      <c r="R221" s="543">
        <v>8</v>
      </c>
      <c r="S221" s="758" t="s">
        <v>332</v>
      </c>
      <c r="T221" s="770" t="s">
        <v>51</v>
      </c>
      <c r="U221" s="770" t="s">
        <v>29</v>
      </c>
      <c r="V221" s="770">
        <v>2019</v>
      </c>
      <c r="W221" s="771" t="s">
        <v>30</v>
      </c>
      <c r="X221" s="769">
        <v>7</v>
      </c>
      <c r="Y221" s="544">
        <v>14.142857142857142</v>
      </c>
      <c r="Z221" s="166">
        <v>19.59</v>
      </c>
      <c r="AA221" s="544">
        <v>277.05857142857144</v>
      </c>
      <c r="AB221" s="772"/>
    </row>
    <row r="222" spans="1:31" s="158" customFormat="1" ht="11.55" thickBot="1">
      <c r="A222" s="765">
        <v>44387</v>
      </c>
      <c r="B222" s="766" t="s">
        <v>350</v>
      </c>
      <c r="C222" s="766" t="s">
        <v>337</v>
      </c>
      <c r="D222" s="729" t="s">
        <v>334</v>
      </c>
      <c r="E222" s="622" t="s">
        <v>282</v>
      </c>
      <c r="F222" s="700">
        <v>184234</v>
      </c>
      <c r="G222" s="700">
        <v>184239</v>
      </c>
      <c r="H222" s="541">
        <v>5</v>
      </c>
      <c r="I222" s="700">
        <v>184239</v>
      </c>
      <c r="J222" s="541">
        <v>0</v>
      </c>
      <c r="K222" s="769">
        <v>184325</v>
      </c>
      <c r="L222" s="541">
        <v>86</v>
      </c>
      <c r="M222" s="541">
        <v>86</v>
      </c>
      <c r="N222" s="769">
        <v>184331</v>
      </c>
      <c r="O222" s="541">
        <v>6</v>
      </c>
      <c r="P222" s="542">
        <v>97</v>
      </c>
      <c r="Q222" s="541">
        <v>86</v>
      </c>
      <c r="R222" s="543">
        <v>11</v>
      </c>
      <c r="S222" s="758" t="s">
        <v>332</v>
      </c>
      <c r="T222" s="770" t="s">
        <v>51</v>
      </c>
      <c r="U222" s="770" t="s">
        <v>29</v>
      </c>
      <c r="V222" s="770">
        <v>2019</v>
      </c>
      <c r="W222" s="771" t="s">
        <v>30</v>
      </c>
      <c r="X222" s="769">
        <v>7</v>
      </c>
      <c r="Y222" s="544">
        <v>13.857142857142858</v>
      </c>
      <c r="Z222" s="166">
        <v>19.59</v>
      </c>
      <c r="AA222" s="544">
        <v>271.4614285714286</v>
      </c>
      <c r="AB222" s="772"/>
    </row>
    <row r="223" spans="1:31" s="158" customFormat="1" ht="11.55" thickBot="1">
      <c r="A223" s="765">
        <v>44387</v>
      </c>
      <c r="B223" s="766" t="s">
        <v>350</v>
      </c>
      <c r="C223" s="766" t="s">
        <v>337</v>
      </c>
      <c r="D223" s="729" t="s">
        <v>334</v>
      </c>
      <c r="E223" s="622" t="s">
        <v>282</v>
      </c>
      <c r="F223" s="700">
        <v>184331</v>
      </c>
      <c r="G223" s="700">
        <v>184336</v>
      </c>
      <c r="H223" s="541">
        <v>5</v>
      </c>
      <c r="I223" s="700">
        <v>184336</v>
      </c>
      <c r="J223" s="541">
        <v>0</v>
      </c>
      <c r="K223" s="769">
        <v>184378</v>
      </c>
      <c r="L223" s="541">
        <v>42</v>
      </c>
      <c r="M223" s="541">
        <v>42</v>
      </c>
      <c r="N223" s="769">
        <v>184427</v>
      </c>
      <c r="O223" s="541">
        <v>49</v>
      </c>
      <c r="P223" s="542">
        <v>96</v>
      </c>
      <c r="Q223" s="541">
        <v>42</v>
      </c>
      <c r="R223" s="543">
        <v>54</v>
      </c>
      <c r="S223" s="758" t="s">
        <v>332</v>
      </c>
      <c r="T223" s="770" t="s">
        <v>51</v>
      </c>
      <c r="U223" s="770" t="s">
        <v>29</v>
      </c>
      <c r="V223" s="770">
        <v>2019</v>
      </c>
      <c r="W223" s="771" t="s">
        <v>30</v>
      </c>
      <c r="X223" s="769">
        <v>7</v>
      </c>
      <c r="Y223" s="544">
        <v>13.714285714285714</v>
      </c>
      <c r="Z223" s="166">
        <v>19.59</v>
      </c>
      <c r="AA223" s="544">
        <v>268.66285714285715</v>
      </c>
      <c r="AB223" s="772"/>
    </row>
    <row r="224" spans="1:31" s="158" customFormat="1" ht="11.55" thickBot="1">
      <c r="A224" s="765">
        <v>44388</v>
      </c>
      <c r="B224" s="766" t="s">
        <v>350</v>
      </c>
      <c r="C224" s="766" t="s">
        <v>337</v>
      </c>
      <c r="D224" s="729" t="s">
        <v>334</v>
      </c>
      <c r="E224" s="622" t="s">
        <v>282</v>
      </c>
      <c r="F224" s="700">
        <v>184427</v>
      </c>
      <c r="G224" s="700">
        <v>184433</v>
      </c>
      <c r="H224" s="541">
        <v>6</v>
      </c>
      <c r="I224" s="700">
        <v>184433</v>
      </c>
      <c r="J224" s="541">
        <v>0</v>
      </c>
      <c r="K224" s="769">
        <v>184471</v>
      </c>
      <c r="L224" s="541">
        <v>38</v>
      </c>
      <c r="M224" s="541">
        <v>38</v>
      </c>
      <c r="N224" s="769">
        <v>184519</v>
      </c>
      <c r="O224" s="541">
        <v>48</v>
      </c>
      <c r="P224" s="542">
        <v>92</v>
      </c>
      <c r="Q224" s="541">
        <v>38</v>
      </c>
      <c r="R224" s="543">
        <v>54</v>
      </c>
      <c r="S224" s="758" t="s">
        <v>332</v>
      </c>
      <c r="T224" s="770" t="s">
        <v>51</v>
      </c>
      <c r="U224" s="770" t="s">
        <v>29</v>
      </c>
      <c r="V224" s="770">
        <v>2019</v>
      </c>
      <c r="W224" s="771" t="s">
        <v>30</v>
      </c>
      <c r="X224" s="769">
        <v>7</v>
      </c>
      <c r="Y224" s="544">
        <v>13.142857142857142</v>
      </c>
      <c r="Z224" s="166">
        <v>19.59</v>
      </c>
      <c r="AA224" s="544">
        <v>257.46857142857141</v>
      </c>
      <c r="AB224" s="772"/>
    </row>
    <row r="225" spans="1:31" s="158" customFormat="1" ht="11.55" thickBot="1">
      <c r="A225" s="688">
        <v>44388</v>
      </c>
      <c r="B225" s="689" t="s">
        <v>350</v>
      </c>
      <c r="C225" s="689" t="s">
        <v>337</v>
      </c>
      <c r="D225" s="775" t="s">
        <v>331</v>
      </c>
      <c r="E225" s="622" t="s">
        <v>282</v>
      </c>
      <c r="F225" s="713">
        <v>184519</v>
      </c>
      <c r="G225" s="713">
        <v>184565</v>
      </c>
      <c r="H225" s="567">
        <v>46</v>
      </c>
      <c r="I225" s="713">
        <v>184565</v>
      </c>
      <c r="J225" s="567">
        <v>0</v>
      </c>
      <c r="K225" s="690">
        <v>184651</v>
      </c>
      <c r="L225" s="567">
        <v>86</v>
      </c>
      <c r="M225" s="567">
        <v>86</v>
      </c>
      <c r="N225" s="690">
        <v>184662</v>
      </c>
      <c r="O225" s="567">
        <v>11</v>
      </c>
      <c r="P225" s="568">
        <v>143</v>
      </c>
      <c r="Q225" s="567">
        <v>86</v>
      </c>
      <c r="R225" s="569">
        <v>57</v>
      </c>
      <c r="S225" s="764" t="s">
        <v>332</v>
      </c>
      <c r="T225" s="773" t="s">
        <v>51</v>
      </c>
      <c r="U225" s="691" t="s">
        <v>29</v>
      </c>
      <c r="V225" s="691">
        <v>2019</v>
      </c>
      <c r="W225" s="692" t="s">
        <v>30</v>
      </c>
      <c r="X225" s="690">
        <v>7</v>
      </c>
      <c r="Y225" s="573">
        <v>20.428571428571427</v>
      </c>
      <c r="Z225" s="574">
        <v>19.59</v>
      </c>
      <c r="AA225" s="573">
        <v>400.19571428571425</v>
      </c>
      <c r="AB225" s="693"/>
      <c r="AC225" s="750">
        <v>2166.0942857142854</v>
      </c>
      <c r="AD225" s="238">
        <v>110.57142857142857</v>
      </c>
      <c r="AE225" s="238">
        <v>774</v>
      </c>
    </row>
    <row r="226" spans="1:31" s="158" customFormat="1" ht="11.55" thickBot="1">
      <c r="A226" s="682">
        <v>44386</v>
      </c>
      <c r="B226" s="683" t="s">
        <v>335</v>
      </c>
      <c r="C226" s="683" t="s">
        <v>337</v>
      </c>
      <c r="D226" s="727" t="s">
        <v>334</v>
      </c>
      <c r="E226" s="654"/>
      <c r="F226" s="748">
        <v>331769</v>
      </c>
      <c r="G226" s="748">
        <v>331775</v>
      </c>
      <c r="H226" s="551">
        <v>6</v>
      </c>
      <c r="I226" s="748">
        <v>331775</v>
      </c>
      <c r="J226" s="551">
        <v>0</v>
      </c>
      <c r="K226" s="684">
        <v>331863</v>
      </c>
      <c r="L226" s="551">
        <v>88</v>
      </c>
      <c r="M226" s="551">
        <v>88</v>
      </c>
      <c r="N226" s="684">
        <v>331872</v>
      </c>
      <c r="O226" s="551">
        <v>9</v>
      </c>
      <c r="P226" s="552">
        <v>103</v>
      </c>
      <c r="Q226" s="551">
        <v>88</v>
      </c>
      <c r="R226" s="553">
        <v>15</v>
      </c>
      <c r="S226" s="760" t="s">
        <v>336</v>
      </c>
      <c r="T226" s="685" t="s">
        <v>51</v>
      </c>
      <c r="U226" s="685" t="s">
        <v>29</v>
      </c>
      <c r="V226" s="685">
        <v>2017</v>
      </c>
      <c r="W226" s="686" t="s">
        <v>30</v>
      </c>
      <c r="X226" s="684">
        <v>7</v>
      </c>
      <c r="Y226" s="557">
        <v>14.714285714285714</v>
      </c>
      <c r="Z226" s="558">
        <v>19.59</v>
      </c>
      <c r="AA226" s="557">
        <v>288.25285714285712</v>
      </c>
      <c r="AB226" s="687"/>
    </row>
    <row r="227" spans="1:31" s="158" customFormat="1" ht="11.55" thickBot="1">
      <c r="A227" s="765">
        <v>44386</v>
      </c>
      <c r="B227" s="766" t="s">
        <v>335</v>
      </c>
      <c r="C227" s="766" t="s">
        <v>337</v>
      </c>
      <c r="D227" s="729" t="s">
        <v>331</v>
      </c>
      <c r="E227" s="622" t="s">
        <v>282</v>
      </c>
      <c r="F227" s="700">
        <v>331872</v>
      </c>
      <c r="G227" s="700">
        <v>331877</v>
      </c>
      <c r="H227" s="541">
        <v>5</v>
      </c>
      <c r="I227" s="700">
        <v>331877</v>
      </c>
      <c r="J227" s="541">
        <v>0</v>
      </c>
      <c r="K227" s="769">
        <v>331990</v>
      </c>
      <c r="L227" s="541">
        <v>113</v>
      </c>
      <c r="M227" s="541">
        <v>113</v>
      </c>
      <c r="N227" s="769">
        <v>331999</v>
      </c>
      <c r="O227" s="541">
        <v>9</v>
      </c>
      <c r="P227" s="542">
        <v>127</v>
      </c>
      <c r="Q227" s="541">
        <v>113</v>
      </c>
      <c r="R227" s="543">
        <v>14</v>
      </c>
      <c r="S227" s="759" t="s">
        <v>336</v>
      </c>
      <c r="T227" s="770" t="s">
        <v>51</v>
      </c>
      <c r="U227" s="770" t="s">
        <v>29</v>
      </c>
      <c r="V227" s="770">
        <v>2017</v>
      </c>
      <c r="W227" s="771" t="s">
        <v>30</v>
      </c>
      <c r="X227" s="769">
        <v>7</v>
      </c>
      <c r="Y227" s="544">
        <v>18.142857142857142</v>
      </c>
      <c r="Z227" s="166">
        <v>19.59</v>
      </c>
      <c r="AA227" s="544">
        <v>355.4185714285714</v>
      </c>
      <c r="AB227" s="772"/>
    </row>
    <row r="228" spans="1:31" s="158" customFormat="1" ht="11.55" thickBot="1">
      <c r="A228" s="765">
        <v>44387</v>
      </c>
      <c r="B228" s="766" t="s">
        <v>335</v>
      </c>
      <c r="C228" s="766" t="s">
        <v>337</v>
      </c>
      <c r="D228" s="729" t="s">
        <v>333</v>
      </c>
      <c r="E228" s="622" t="s">
        <v>282</v>
      </c>
      <c r="F228" s="700">
        <v>331999</v>
      </c>
      <c r="G228" s="700">
        <v>332005</v>
      </c>
      <c r="H228" s="541">
        <v>6</v>
      </c>
      <c r="I228" s="700">
        <v>332005</v>
      </c>
      <c r="J228" s="541">
        <v>0</v>
      </c>
      <c r="K228" s="769">
        <v>332094</v>
      </c>
      <c r="L228" s="541">
        <v>89</v>
      </c>
      <c r="M228" s="541">
        <v>89</v>
      </c>
      <c r="N228" s="769">
        <v>332103</v>
      </c>
      <c r="O228" s="541">
        <v>9</v>
      </c>
      <c r="P228" s="542">
        <v>104</v>
      </c>
      <c r="Q228" s="541">
        <v>89</v>
      </c>
      <c r="R228" s="543">
        <v>15</v>
      </c>
      <c r="S228" s="759" t="s">
        <v>336</v>
      </c>
      <c r="T228" s="770" t="s">
        <v>51</v>
      </c>
      <c r="U228" s="770" t="s">
        <v>29</v>
      </c>
      <c r="V228" s="770">
        <v>2017</v>
      </c>
      <c r="W228" s="771" t="s">
        <v>30</v>
      </c>
      <c r="X228" s="769">
        <v>7</v>
      </c>
      <c r="Y228" s="544">
        <v>14.857142857142858</v>
      </c>
      <c r="Z228" s="166">
        <v>19.59</v>
      </c>
      <c r="AA228" s="544">
        <v>291.05142857142857</v>
      </c>
      <c r="AB228" s="772"/>
    </row>
    <row r="229" spans="1:31" s="158" customFormat="1" ht="11.55" thickBot="1">
      <c r="A229" s="765">
        <v>44387</v>
      </c>
      <c r="B229" s="766" t="s">
        <v>335</v>
      </c>
      <c r="C229" s="766" t="s">
        <v>337</v>
      </c>
      <c r="D229" s="729" t="s">
        <v>334</v>
      </c>
      <c r="E229" s="622" t="s">
        <v>282</v>
      </c>
      <c r="F229" s="700">
        <v>332103</v>
      </c>
      <c r="G229" s="700">
        <v>332109</v>
      </c>
      <c r="H229" s="541">
        <v>6</v>
      </c>
      <c r="I229" s="700">
        <v>332109</v>
      </c>
      <c r="J229" s="541">
        <v>0</v>
      </c>
      <c r="K229" s="769">
        <v>332198</v>
      </c>
      <c r="L229" s="541">
        <v>89</v>
      </c>
      <c r="M229" s="541">
        <v>89</v>
      </c>
      <c r="N229" s="769">
        <v>332208</v>
      </c>
      <c r="O229" s="541">
        <v>10</v>
      </c>
      <c r="P229" s="542">
        <v>105</v>
      </c>
      <c r="Q229" s="541">
        <v>89</v>
      </c>
      <c r="R229" s="543">
        <v>16</v>
      </c>
      <c r="S229" s="759" t="s">
        <v>336</v>
      </c>
      <c r="T229" s="770" t="s">
        <v>51</v>
      </c>
      <c r="U229" s="770" t="s">
        <v>29</v>
      </c>
      <c r="V229" s="770">
        <v>2017</v>
      </c>
      <c r="W229" s="771" t="s">
        <v>30</v>
      </c>
      <c r="X229" s="769">
        <v>7</v>
      </c>
      <c r="Y229" s="544">
        <v>15</v>
      </c>
      <c r="Z229" s="166">
        <v>19.59</v>
      </c>
      <c r="AA229" s="544">
        <v>293.85000000000002</v>
      </c>
      <c r="AB229" s="772"/>
    </row>
    <row r="230" spans="1:31" s="158" customFormat="1" ht="11.55" thickBot="1">
      <c r="A230" s="688">
        <v>44387</v>
      </c>
      <c r="B230" s="689" t="s">
        <v>335</v>
      </c>
      <c r="C230" s="689" t="s">
        <v>337</v>
      </c>
      <c r="D230" s="775" t="s">
        <v>331</v>
      </c>
      <c r="E230" s="622" t="s">
        <v>282</v>
      </c>
      <c r="F230" s="713">
        <v>332208</v>
      </c>
      <c r="G230" s="713">
        <v>332208</v>
      </c>
      <c r="H230" s="567">
        <v>0</v>
      </c>
      <c r="I230" s="713">
        <v>332208</v>
      </c>
      <c r="J230" s="567">
        <v>0</v>
      </c>
      <c r="K230" s="690">
        <v>332333</v>
      </c>
      <c r="L230" s="567">
        <v>125</v>
      </c>
      <c r="M230" s="567">
        <v>125</v>
      </c>
      <c r="N230" s="690">
        <v>332343</v>
      </c>
      <c r="O230" s="567">
        <v>10</v>
      </c>
      <c r="P230" s="568">
        <v>135</v>
      </c>
      <c r="Q230" s="567">
        <v>125</v>
      </c>
      <c r="R230" s="569">
        <v>10</v>
      </c>
      <c r="S230" s="761" t="s">
        <v>336</v>
      </c>
      <c r="T230" s="773" t="s">
        <v>51</v>
      </c>
      <c r="U230" s="691" t="s">
        <v>29</v>
      </c>
      <c r="V230" s="691">
        <v>2017</v>
      </c>
      <c r="W230" s="692" t="s">
        <v>30</v>
      </c>
      <c r="X230" s="690">
        <v>7</v>
      </c>
      <c r="Y230" s="573">
        <v>19.285714285714285</v>
      </c>
      <c r="Z230" s="574">
        <v>19.59</v>
      </c>
      <c r="AA230" s="573">
        <v>377.80714285714282</v>
      </c>
      <c r="AB230" s="693"/>
      <c r="AC230" s="750">
        <v>1606.38</v>
      </c>
      <c r="AD230" s="238">
        <v>82</v>
      </c>
      <c r="AE230" s="238">
        <v>574</v>
      </c>
    </row>
    <row r="231" spans="1:31" s="158" customFormat="1" ht="11.55" thickBot="1">
      <c r="A231" s="682">
        <v>44386</v>
      </c>
      <c r="B231" s="683" t="s">
        <v>330</v>
      </c>
      <c r="C231" s="683" t="s">
        <v>393</v>
      </c>
      <c r="D231" s="727" t="s">
        <v>381</v>
      </c>
      <c r="E231" s="654" t="s">
        <v>282</v>
      </c>
      <c r="F231" s="748">
        <v>238799</v>
      </c>
      <c r="G231" s="748">
        <v>238799</v>
      </c>
      <c r="H231" s="551">
        <v>0</v>
      </c>
      <c r="I231" s="748">
        <v>238799</v>
      </c>
      <c r="J231" s="551">
        <v>0</v>
      </c>
      <c r="K231" s="684">
        <v>238799</v>
      </c>
      <c r="L231" s="551">
        <v>0</v>
      </c>
      <c r="M231" s="551">
        <v>0</v>
      </c>
      <c r="N231" s="684">
        <v>238833</v>
      </c>
      <c r="O231" s="551">
        <v>34</v>
      </c>
      <c r="P231" s="552">
        <v>34</v>
      </c>
      <c r="Q231" s="551">
        <v>0</v>
      </c>
      <c r="R231" s="553">
        <v>34</v>
      </c>
      <c r="S231" s="800" t="s">
        <v>346</v>
      </c>
      <c r="T231" s="685" t="s">
        <v>51</v>
      </c>
      <c r="U231" s="685" t="s">
        <v>29</v>
      </c>
      <c r="V231" s="685">
        <v>2012</v>
      </c>
      <c r="W231" s="686" t="s">
        <v>30</v>
      </c>
      <c r="X231" s="684">
        <v>7</v>
      </c>
      <c r="Y231" s="557">
        <v>4.8571428571428568</v>
      </c>
      <c r="Z231" s="558">
        <v>19.59</v>
      </c>
      <c r="AA231" s="557">
        <v>95.151428571428568</v>
      </c>
      <c r="AB231" s="687"/>
    </row>
    <row r="232" spans="1:31" s="158" customFormat="1" ht="11.55" thickBot="1">
      <c r="A232" s="688">
        <v>44386</v>
      </c>
      <c r="B232" s="689" t="s">
        <v>330</v>
      </c>
      <c r="C232" s="689" t="s">
        <v>393</v>
      </c>
      <c r="D232" s="728" t="s">
        <v>382</v>
      </c>
      <c r="E232" s="622" t="s">
        <v>282</v>
      </c>
      <c r="F232" s="713">
        <v>238833</v>
      </c>
      <c r="G232" s="713">
        <v>238833</v>
      </c>
      <c r="H232" s="567">
        <v>0</v>
      </c>
      <c r="I232" s="713">
        <v>238833</v>
      </c>
      <c r="J232" s="567">
        <v>0</v>
      </c>
      <c r="K232" s="690">
        <v>238833</v>
      </c>
      <c r="L232" s="567">
        <v>0</v>
      </c>
      <c r="M232" s="567">
        <v>0</v>
      </c>
      <c r="N232" s="690">
        <v>238865</v>
      </c>
      <c r="O232" s="567">
        <v>32</v>
      </c>
      <c r="P232" s="568">
        <v>32</v>
      </c>
      <c r="Q232" s="567">
        <v>0</v>
      </c>
      <c r="R232" s="569">
        <v>32</v>
      </c>
      <c r="S232" s="820" t="s">
        <v>346</v>
      </c>
      <c r="T232" s="691" t="s">
        <v>51</v>
      </c>
      <c r="U232" s="691" t="s">
        <v>29</v>
      </c>
      <c r="V232" s="691">
        <v>2012</v>
      </c>
      <c r="W232" s="692" t="s">
        <v>30</v>
      </c>
      <c r="X232" s="690">
        <v>7</v>
      </c>
      <c r="Y232" s="573">
        <v>4.5714285714285712</v>
      </c>
      <c r="Z232" s="574">
        <v>19.59</v>
      </c>
      <c r="AA232" s="573">
        <v>89.554285714285712</v>
      </c>
      <c r="AB232" s="693"/>
      <c r="AC232" s="750">
        <v>184.70571428571429</v>
      </c>
      <c r="AD232" s="238">
        <v>9.428571428571427</v>
      </c>
      <c r="AE232" s="238">
        <v>66</v>
      </c>
    </row>
    <row r="233" spans="1:31" s="158" customFormat="1" ht="11.55" thickBot="1">
      <c r="A233" s="828">
        <v>44386</v>
      </c>
      <c r="B233" s="829" t="s">
        <v>330</v>
      </c>
      <c r="C233" s="829" t="s">
        <v>393</v>
      </c>
      <c r="D233" s="793" t="s">
        <v>383</v>
      </c>
      <c r="E233" s="794"/>
      <c r="F233" s="748">
        <v>217055</v>
      </c>
      <c r="G233" s="830">
        <v>217055</v>
      </c>
      <c r="H233" s="831">
        <v>0</v>
      </c>
      <c r="I233" s="830">
        <v>217055</v>
      </c>
      <c r="J233" s="551">
        <v>0</v>
      </c>
      <c r="K233" s="832">
        <v>217055</v>
      </c>
      <c r="L233" s="551">
        <v>0</v>
      </c>
      <c r="M233" s="551">
        <v>0</v>
      </c>
      <c r="N233" s="832">
        <v>217087</v>
      </c>
      <c r="O233" s="831">
        <v>32</v>
      </c>
      <c r="P233" s="833">
        <v>32</v>
      </c>
      <c r="Q233" s="551">
        <v>0</v>
      </c>
      <c r="R233" s="553">
        <v>32</v>
      </c>
      <c r="S233" s="584" t="s">
        <v>351</v>
      </c>
      <c r="T233" s="685" t="s">
        <v>28</v>
      </c>
      <c r="U233" s="685" t="s">
        <v>29</v>
      </c>
      <c r="V233" s="685">
        <v>2012</v>
      </c>
      <c r="W233" s="686" t="s">
        <v>30</v>
      </c>
      <c r="X233" s="684">
        <v>14</v>
      </c>
      <c r="Y233" s="557">
        <v>2.2857142857142856</v>
      </c>
      <c r="Z233" s="558">
        <v>21.79</v>
      </c>
      <c r="AA233" s="557">
        <v>49.805714285714281</v>
      </c>
      <c r="AB233" s="687"/>
      <c r="AC233" s="823"/>
      <c r="AD233" s="824"/>
      <c r="AE233" s="824"/>
    </row>
    <row r="234" spans="1:31" s="158" customFormat="1" ht="11.55" thickBot="1">
      <c r="A234" s="688">
        <v>44386</v>
      </c>
      <c r="B234" s="689" t="s">
        <v>330</v>
      </c>
      <c r="C234" s="689" t="s">
        <v>393</v>
      </c>
      <c r="D234" s="775" t="s">
        <v>384</v>
      </c>
      <c r="E234" s="801"/>
      <c r="F234" s="713">
        <v>217087</v>
      </c>
      <c r="G234" s="713">
        <v>217087</v>
      </c>
      <c r="H234" s="567">
        <v>0</v>
      </c>
      <c r="I234" s="713">
        <v>217087</v>
      </c>
      <c r="J234" s="567">
        <v>0</v>
      </c>
      <c r="K234" s="690">
        <v>217087</v>
      </c>
      <c r="L234" s="567">
        <v>0</v>
      </c>
      <c r="M234" s="567">
        <v>0</v>
      </c>
      <c r="N234" s="690">
        <v>217146</v>
      </c>
      <c r="O234" s="567">
        <v>59</v>
      </c>
      <c r="P234" s="568">
        <v>59</v>
      </c>
      <c r="Q234" s="567">
        <v>0</v>
      </c>
      <c r="R234" s="569">
        <v>59</v>
      </c>
      <c r="S234" s="585" t="s">
        <v>351</v>
      </c>
      <c r="T234" s="691" t="s">
        <v>28</v>
      </c>
      <c r="U234" s="691" t="s">
        <v>29</v>
      </c>
      <c r="V234" s="691">
        <v>2012</v>
      </c>
      <c r="W234" s="692" t="s">
        <v>30</v>
      </c>
      <c r="X234" s="690">
        <v>14</v>
      </c>
      <c r="Y234" s="573">
        <v>4.2142857142857144</v>
      </c>
      <c r="Z234" s="574">
        <v>21.79</v>
      </c>
      <c r="AA234" s="573">
        <v>91.829285714285717</v>
      </c>
      <c r="AB234" s="693"/>
      <c r="AC234" s="750">
        <v>141.63499999999999</v>
      </c>
      <c r="AD234" s="238">
        <v>6.5</v>
      </c>
      <c r="AE234" s="238">
        <v>91</v>
      </c>
    </row>
    <row r="235" spans="1:31" s="158" customFormat="1" ht="10.9">
      <c r="A235" s="828">
        <v>44386</v>
      </c>
      <c r="B235" s="829" t="s">
        <v>363</v>
      </c>
      <c r="C235" s="829" t="s">
        <v>392</v>
      </c>
      <c r="D235" s="793" t="s">
        <v>357</v>
      </c>
      <c r="E235" s="794" t="s">
        <v>282</v>
      </c>
      <c r="F235" s="748">
        <v>63260</v>
      </c>
      <c r="G235" s="748">
        <v>63260</v>
      </c>
      <c r="H235" s="551">
        <v>0</v>
      </c>
      <c r="I235" s="748">
        <v>63260</v>
      </c>
      <c r="J235" s="551">
        <v>0</v>
      </c>
      <c r="K235" s="684">
        <v>63260</v>
      </c>
      <c r="L235" s="551">
        <v>0</v>
      </c>
      <c r="M235" s="551">
        <v>0</v>
      </c>
      <c r="N235" s="684">
        <v>63334</v>
      </c>
      <c r="O235" s="551">
        <v>74</v>
      </c>
      <c r="P235" s="552">
        <v>74</v>
      </c>
      <c r="Q235" s="551">
        <v>0</v>
      </c>
      <c r="R235" s="553">
        <v>74</v>
      </c>
      <c r="S235" s="834" t="s">
        <v>50</v>
      </c>
      <c r="T235" s="685" t="s">
        <v>51</v>
      </c>
      <c r="U235" s="685" t="s">
        <v>29</v>
      </c>
      <c r="V235" s="685">
        <v>2018</v>
      </c>
      <c r="W235" s="686" t="s">
        <v>30</v>
      </c>
      <c r="X235" s="684">
        <v>7</v>
      </c>
      <c r="Y235" s="557">
        <v>10.571428571428571</v>
      </c>
      <c r="Z235" s="558">
        <v>19.59</v>
      </c>
      <c r="AA235" s="557">
        <v>207.09428571428572</v>
      </c>
      <c r="AB235" s="687"/>
      <c r="AC235" s="825"/>
      <c r="AD235" s="824"/>
      <c r="AE235" s="824"/>
    </row>
    <row r="236" spans="1:31" s="158" customFormat="1" ht="10.9">
      <c r="A236" s="730">
        <v>44386</v>
      </c>
      <c r="B236" s="731" t="s">
        <v>363</v>
      </c>
      <c r="C236" s="731" t="s">
        <v>392</v>
      </c>
      <c r="D236" s="732" t="s">
        <v>358</v>
      </c>
      <c r="E236" s="795" t="s">
        <v>282</v>
      </c>
      <c r="F236" s="700">
        <v>63334</v>
      </c>
      <c r="G236" s="700">
        <v>63334</v>
      </c>
      <c r="H236" s="541">
        <v>0</v>
      </c>
      <c r="I236" s="700">
        <v>63334</v>
      </c>
      <c r="J236" s="541">
        <v>0</v>
      </c>
      <c r="K236" s="769">
        <v>63334</v>
      </c>
      <c r="L236" s="541">
        <v>0</v>
      </c>
      <c r="M236" s="541">
        <v>0</v>
      </c>
      <c r="N236" s="769">
        <v>63398</v>
      </c>
      <c r="O236" s="541">
        <v>64</v>
      </c>
      <c r="P236" s="542">
        <v>64</v>
      </c>
      <c r="Q236" s="541">
        <v>0</v>
      </c>
      <c r="R236" s="543">
        <v>64</v>
      </c>
      <c r="S236" s="807" t="s">
        <v>50</v>
      </c>
      <c r="T236" s="770" t="s">
        <v>51</v>
      </c>
      <c r="U236" s="770" t="s">
        <v>29</v>
      </c>
      <c r="V236" s="770">
        <v>2018</v>
      </c>
      <c r="W236" s="771" t="s">
        <v>30</v>
      </c>
      <c r="X236" s="769">
        <v>7</v>
      </c>
      <c r="Y236" s="544">
        <v>9.1428571428571423</v>
      </c>
      <c r="Z236" s="166">
        <v>19.59</v>
      </c>
      <c r="AA236" s="544">
        <v>179.10857142857142</v>
      </c>
      <c r="AB236" s="772"/>
      <c r="AC236" s="823"/>
      <c r="AD236" s="824"/>
      <c r="AE236" s="824"/>
    </row>
    <row r="237" spans="1:31" s="158" customFormat="1" ht="10.9">
      <c r="A237" s="730">
        <v>44387</v>
      </c>
      <c r="B237" s="731" t="s">
        <v>363</v>
      </c>
      <c r="C237" s="731" t="s">
        <v>392</v>
      </c>
      <c r="D237" s="732" t="s">
        <v>358</v>
      </c>
      <c r="E237" s="795" t="s">
        <v>282</v>
      </c>
      <c r="F237" s="700">
        <v>63398</v>
      </c>
      <c r="G237" s="700">
        <v>63398</v>
      </c>
      <c r="H237" s="541">
        <v>0</v>
      </c>
      <c r="I237" s="700">
        <v>63398</v>
      </c>
      <c r="J237" s="541">
        <v>0</v>
      </c>
      <c r="K237" s="769">
        <v>63398</v>
      </c>
      <c r="L237" s="541">
        <v>0</v>
      </c>
      <c r="M237" s="541">
        <v>0</v>
      </c>
      <c r="N237" s="769">
        <v>63464</v>
      </c>
      <c r="O237" s="541">
        <v>66</v>
      </c>
      <c r="P237" s="542">
        <v>66</v>
      </c>
      <c r="Q237" s="541">
        <v>0</v>
      </c>
      <c r="R237" s="543">
        <v>66</v>
      </c>
      <c r="S237" s="807" t="s">
        <v>50</v>
      </c>
      <c r="T237" s="770" t="s">
        <v>51</v>
      </c>
      <c r="U237" s="770" t="s">
        <v>29</v>
      </c>
      <c r="V237" s="770">
        <v>2018</v>
      </c>
      <c r="W237" s="771" t="s">
        <v>30</v>
      </c>
      <c r="X237" s="769">
        <v>7</v>
      </c>
      <c r="Y237" s="544">
        <v>9.4285714285714288</v>
      </c>
      <c r="Z237" s="166">
        <v>19.59</v>
      </c>
      <c r="AA237" s="544">
        <v>184.70571428571429</v>
      </c>
      <c r="AB237" s="772"/>
      <c r="AC237" s="823"/>
      <c r="AD237" s="824"/>
      <c r="AE237" s="824"/>
    </row>
    <row r="238" spans="1:31" s="158" customFormat="1" ht="10.9">
      <c r="A238" s="730">
        <v>44387</v>
      </c>
      <c r="B238" s="731" t="s">
        <v>363</v>
      </c>
      <c r="C238" s="731" t="s">
        <v>392</v>
      </c>
      <c r="D238" s="732" t="s">
        <v>358</v>
      </c>
      <c r="E238" s="795" t="s">
        <v>282</v>
      </c>
      <c r="F238" s="700">
        <v>63464</v>
      </c>
      <c r="G238" s="700">
        <v>63464</v>
      </c>
      <c r="H238" s="541">
        <v>0</v>
      </c>
      <c r="I238" s="700">
        <v>63464</v>
      </c>
      <c r="J238" s="541">
        <v>0</v>
      </c>
      <c r="K238" s="769">
        <v>63464</v>
      </c>
      <c r="L238" s="541">
        <v>0</v>
      </c>
      <c r="M238" s="541">
        <v>0</v>
      </c>
      <c r="N238" s="769">
        <v>63525</v>
      </c>
      <c r="O238" s="541">
        <v>61</v>
      </c>
      <c r="P238" s="542">
        <v>61</v>
      </c>
      <c r="Q238" s="541">
        <v>0</v>
      </c>
      <c r="R238" s="543">
        <v>61</v>
      </c>
      <c r="S238" s="807" t="s">
        <v>50</v>
      </c>
      <c r="T238" s="770" t="s">
        <v>51</v>
      </c>
      <c r="U238" s="770" t="s">
        <v>29</v>
      </c>
      <c r="V238" s="770">
        <v>2018</v>
      </c>
      <c r="W238" s="771" t="s">
        <v>30</v>
      </c>
      <c r="X238" s="769">
        <v>7</v>
      </c>
      <c r="Y238" s="544">
        <v>8.7142857142857135</v>
      </c>
      <c r="Z238" s="166">
        <v>19.59</v>
      </c>
      <c r="AA238" s="544">
        <v>170.71285714285713</v>
      </c>
      <c r="AB238" s="772"/>
      <c r="AC238" s="823"/>
      <c r="AD238" s="824"/>
      <c r="AE238" s="824"/>
    </row>
    <row r="239" spans="1:31" s="158" customFormat="1" ht="10.9">
      <c r="A239" s="730">
        <v>44387</v>
      </c>
      <c r="B239" s="731" t="s">
        <v>363</v>
      </c>
      <c r="C239" s="731" t="s">
        <v>392</v>
      </c>
      <c r="D239" s="732" t="s">
        <v>358</v>
      </c>
      <c r="E239" s="795" t="s">
        <v>282</v>
      </c>
      <c r="F239" s="700">
        <v>63525</v>
      </c>
      <c r="G239" s="700">
        <v>63525</v>
      </c>
      <c r="H239" s="541">
        <v>0</v>
      </c>
      <c r="I239" s="700">
        <v>63525</v>
      </c>
      <c r="J239" s="541">
        <v>0</v>
      </c>
      <c r="K239" s="769">
        <v>63525</v>
      </c>
      <c r="L239" s="541">
        <v>0</v>
      </c>
      <c r="M239" s="541">
        <v>0</v>
      </c>
      <c r="N239" s="769">
        <v>63561</v>
      </c>
      <c r="O239" s="541">
        <v>36</v>
      </c>
      <c r="P239" s="542">
        <v>36</v>
      </c>
      <c r="Q239" s="541">
        <v>0</v>
      </c>
      <c r="R239" s="543">
        <v>36</v>
      </c>
      <c r="S239" s="807" t="s">
        <v>50</v>
      </c>
      <c r="T239" s="770" t="s">
        <v>51</v>
      </c>
      <c r="U239" s="770" t="s">
        <v>29</v>
      </c>
      <c r="V239" s="770">
        <v>2018</v>
      </c>
      <c r="W239" s="771" t="s">
        <v>30</v>
      </c>
      <c r="X239" s="769">
        <v>7</v>
      </c>
      <c r="Y239" s="544">
        <v>5.1428571428571432</v>
      </c>
      <c r="Z239" s="166">
        <v>19.59</v>
      </c>
      <c r="AA239" s="544">
        <v>100.74857142857144</v>
      </c>
      <c r="AB239" s="772"/>
      <c r="AC239" s="823"/>
      <c r="AD239" s="824"/>
      <c r="AE239" s="824"/>
    </row>
    <row r="240" spans="1:31" s="158" customFormat="1" ht="10.9">
      <c r="A240" s="730">
        <v>44388</v>
      </c>
      <c r="B240" s="731" t="s">
        <v>363</v>
      </c>
      <c r="C240" s="731" t="s">
        <v>392</v>
      </c>
      <c r="D240" s="732" t="s">
        <v>358</v>
      </c>
      <c r="E240" s="795" t="s">
        <v>282</v>
      </c>
      <c r="F240" s="700">
        <v>63561</v>
      </c>
      <c r="G240" s="700">
        <v>63561</v>
      </c>
      <c r="H240" s="541">
        <v>0</v>
      </c>
      <c r="I240" s="700">
        <v>63561</v>
      </c>
      <c r="J240" s="541">
        <v>0</v>
      </c>
      <c r="K240" s="769">
        <v>63561</v>
      </c>
      <c r="L240" s="541">
        <v>0</v>
      </c>
      <c r="M240" s="541">
        <v>0</v>
      </c>
      <c r="N240" s="769">
        <v>63615</v>
      </c>
      <c r="O240" s="541">
        <v>54</v>
      </c>
      <c r="P240" s="542">
        <v>54</v>
      </c>
      <c r="Q240" s="541">
        <v>0</v>
      </c>
      <c r="R240" s="543">
        <v>54</v>
      </c>
      <c r="S240" s="807" t="s">
        <v>50</v>
      </c>
      <c r="T240" s="770" t="s">
        <v>51</v>
      </c>
      <c r="U240" s="770" t="s">
        <v>29</v>
      </c>
      <c r="V240" s="770">
        <v>2018</v>
      </c>
      <c r="W240" s="771" t="s">
        <v>30</v>
      </c>
      <c r="X240" s="769">
        <v>7</v>
      </c>
      <c r="Y240" s="544">
        <v>7.7142857142857144</v>
      </c>
      <c r="Z240" s="166">
        <v>19.59</v>
      </c>
      <c r="AA240" s="544">
        <v>151.12285714285716</v>
      </c>
      <c r="AB240" s="772"/>
      <c r="AC240" s="823"/>
      <c r="AD240" s="824"/>
      <c r="AE240" s="824"/>
    </row>
    <row r="241" spans="1:31" s="158" customFormat="1" ht="11.55" thickBot="1">
      <c r="A241" s="730">
        <v>44388</v>
      </c>
      <c r="B241" s="731" t="s">
        <v>363</v>
      </c>
      <c r="C241" s="731" t="s">
        <v>392</v>
      </c>
      <c r="D241" s="732" t="s">
        <v>358</v>
      </c>
      <c r="E241" s="795" t="s">
        <v>282</v>
      </c>
      <c r="F241" s="700">
        <v>63615</v>
      </c>
      <c r="G241" s="700">
        <v>63615</v>
      </c>
      <c r="H241" s="541">
        <v>0</v>
      </c>
      <c r="I241" s="700">
        <v>63615</v>
      </c>
      <c r="J241" s="541">
        <v>0</v>
      </c>
      <c r="K241" s="769">
        <v>63615</v>
      </c>
      <c r="L241" s="541">
        <v>0</v>
      </c>
      <c r="M241" s="541">
        <v>0</v>
      </c>
      <c r="N241" s="769">
        <v>63696</v>
      </c>
      <c r="O241" s="541">
        <v>81</v>
      </c>
      <c r="P241" s="542">
        <v>81</v>
      </c>
      <c r="Q241" s="541">
        <v>0</v>
      </c>
      <c r="R241" s="543">
        <v>81</v>
      </c>
      <c r="S241" s="807" t="s">
        <v>50</v>
      </c>
      <c r="T241" s="770" t="s">
        <v>51</v>
      </c>
      <c r="U241" s="770" t="s">
        <v>29</v>
      </c>
      <c r="V241" s="770">
        <v>2018</v>
      </c>
      <c r="W241" s="771" t="s">
        <v>30</v>
      </c>
      <c r="X241" s="769">
        <v>7</v>
      </c>
      <c r="Y241" s="544">
        <v>11.571428571428571</v>
      </c>
      <c r="Z241" s="166">
        <v>19.59</v>
      </c>
      <c r="AA241" s="544">
        <v>226.68428571428572</v>
      </c>
      <c r="AB241" s="772"/>
      <c r="AC241" s="823"/>
      <c r="AD241" s="824"/>
      <c r="AE241" s="824"/>
    </row>
    <row r="242" spans="1:31" s="158" customFormat="1" ht="11.55" thickBot="1">
      <c r="A242" s="688">
        <v>44389</v>
      </c>
      <c r="B242" s="689" t="s">
        <v>363</v>
      </c>
      <c r="C242" s="689" t="s">
        <v>392</v>
      </c>
      <c r="D242" s="775" t="s">
        <v>358</v>
      </c>
      <c r="E242" s="801" t="s">
        <v>282</v>
      </c>
      <c r="F242" s="713">
        <v>63696</v>
      </c>
      <c r="G242" s="713">
        <v>63696</v>
      </c>
      <c r="H242" s="567">
        <v>0</v>
      </c>
      <c r="I242" s="713">
        <v>63696</v>
      </c>
      <c r="J242" s="567">
        <v>0</v>
      </c>
      <c r="K242" s="690">
        <v>63696</v>
      </c>
      <c r="L242" s="567">
        <v>0</v>
      </c>
      <c r="M242" s="567">
        <v>0</v>
      </c>
      <c r="N242" s="690">
        <v>63765</v>
      </c>
      <c r="O242" s="567">
        <v>69</v>
      </c>
      <c r="P242" s="568">
        <v>69</v>
      </c>
      <c r="Q242" s="567">
        <v>0</v>
      </c>
      <c r="R242" s="569">
        <v>69</v>
      </c>
      <c r="S242" s="808" t="s">
        <v>50</v>
      </c>
      <c r="T242" s="691" t="s">
        <v>51</v>
      </c>
      <c r="U242" s="691" t="s">
        <v>29</v>
      </c>
      <c r="V242" s="691">
        <v>2018</v>
      </c>
      <c r="W242" s="692" t="s">
        <v>30</v>
      </c>
      <c r="X242" s="690">
        <v>7</v>
      </c>
      <c r="Y242" s="573">
        <v>9.8571428571428577</v>
      </c>
      <c r="Z242" s="574">
        <v>19.59</v>
      </c>
      <c r="AA242" s="573">
        <v>193.10142857142858</v>
      </c>
      <c r="AB242" s="693"/>
      <c r="AC242" s="750">
        <v>1413.2785714285717</v>
      </c>
      <c r="AD242" s="238">
        <v>72.142857142857153</v>
      </c>
      <c r="AE242" s="238">
        <v>505</v>
      </c>
    </row>
  </sheetData>
  <autoFilter ref="A1:AE242" xr:uid="{00000000-0009-0000-0000-000005000000}"/>
  <conditionalFormatting sqref="S2:S3">
    <cfRule type="cellIs" dxfId="336" priority="99" operator="equal">
      <formula>"NCD-2001"</formula>
    </cfRule>
    <cfRule type="cellIs" dxfId="335" priority="100" operator="equal">
      <formula>"NBS-6259"</formula>
    </cfRule>
    <cfRule type="cellIs" dxfId="334" priority="103" operator="equal">
      <formula>"835-RP7"</formula>
    </cfRule>
    <cfRule type="cellIs" dxfId="333" priority="104" operator="equal">
      <formula>"MCG-9763"</formula>
    </cfRule>
    <cfRule type="cellIs" dxfId="332" priority="105" operator="equal">
      <formula>"F33-ALC"</formula>
    </cfRule>
    <cfRule type="cellIs" dxfId="331" priority="106" operator="equal">
      <formula>"MHF-4572"</formula>
    </cfRule>
    <cfRule type="cellIs" dxfId="330" priority="107" operator="equal">
      <formula>"MRJ-4142"</formula>
    </cfRule>
    <cfRule type="cellIs" dxfId="329" priority="108" operator="equal">
      <formula>"MRF-3416"</formula>
    </cfRule>
    <cfRule type="cellIs" dxfId="328" priority="109" operator="equal">
      <formula>"MVC-8975"</formula>
    </cfRule>
    <cfRule type="cellIs" dxfId="327" priority="110" operator="equal">
      <formula>"MHU-2000"</formula>
    </cfRule>
  </conditionalFormatting>
  <conditionalFormatting sqref="S16:S19">
    <cfRule type="cellIs" dxfId="326" priority="167" operator="equal">
      <formula>"835-RP7"</formula>
    </cfRule>
    <cfRule type="cellIs" dxfId="325" priority="168" operator="equal">
      <formula>"MCG-9763"</formula>
    </cfRule>
    <cfRule type="cellIs" dxfId="324" priority="169" operator="equal">
      <formula>"F33-ALC"</formula>
    </cfRule>
    <cfRule type="cellIs" dxfId="323" priority="170" operator="equal">
      <formula>"MHF-4572"</formula>
    </cfRule>
    <cfRule type="cellIs" dxfId="322" priority="171" operator="equal">
      <formula>"MRJ-4142"</formula>
    </cfRule>
    <cfRule type="cellIs" dxfId="321" priority="172" operator="equal">
      <formula>"MRF-3416"</formula>
    </cfRule>
    <cfRule type="cellIs" dxfId="320" priority="173" operator="equal">
      <formula>"MVC-8975"</formula>
    </cfRule>
    <cfRule type="cellIs" dxfId="319" priority="174" operator="equal">
      <formula>"MHU-2000"</formula>
    </cfRule>
    <cfRule type="cellIs" dxfId="318" priority="175" operator="equal">
      <formula>"NCD-2001"</formula>
    </cfRule>
    <cfRule type="cellIs" dxfId="317" priority="176" operator="equal">
      <formula>"NBS-6259"</formula>
    </cfRule>
  </conditionalFormatting>
  <conditionalFormatting sqref="S22:S26">
    <cfRule type="cellIs" dxfId="316" priority="125" operator="equal">
      <formula>"835-RP7"</formula>
    </cfRule>
    <cfRule type="cellIs" dxfId="315" priority="126" operator="equal">
      <formula>"MCG-9763"</formula>
    </cfRule>
    <cfRule type="cellIs" dxfId="314" priority="127" operator="equal">
      <formula>"F33-ALC"</formula>
    </cfRule>
    <cfRule type="cellIs" dxfId="313" priority="128" operator="equal">
      <formula>"MHF-4572"</formula>
    </cfRule>
    <cfRule type="cellIs" dxfId="312" priority="129" operator="equal">
      <formula>"MRJ-4142"</formula>
    </cfRule>
    <cfRule type="cellIs" dxfId="311" priority="130" operator="equal">
      <formula>"MRF-3416"</formula>
    </cfRule>
    <cfRule type="cellIs" dxfId="310" priority="131" operator="equal">
      <formula>"MVC-8975"</formula>
    </cfRule>
    <cfRule type="cellIs" dxfId="309" priority="132" operator="equal">
      <formula>"MHU-2000"</formula>
    </cfRule>
  </conditionalFormatting>
  <conditionalFormatting sqref="S61:S65">
    <cfRule type="cellIs" dxfId="308" priority="185" operator="equal">
      <formula>"835-RP7"</formula>
    </cfRule>
    <cfRule type="cellIs" dxfId="307" priority="186" operator="equal">
      <formula>"MCG-9763"</formula>
    </cfRule>
    <cfRule type="cellIs" dxfId="306" priority="187" operator="equal">
      <formula>"F33-ALC"</formula>
    </cfRule>
    <cfRule type="cellIs" dxfId="305" priority="188" operator="equal">
      <formula>"MHF-4572"</formula>
    </cfRule>
    <cfRule type="cellIs" dxfId="304" priority="189" operator="equal">
      <formula>"MRJ-4142"</formula>
    </cfRule>
    <cfRule type="cellIs" dxfId="303" priority="190" operator="equal">
      <formula>"MRF-3416"</formula>
    </cfRule>
    <cfRule type="cellIs" dxfId="302" priority="191" operator="equal">
      <formula>"MVC-8975"</formula>
    </cfRule>
    <cfRule type="cellIs" dxfId="301" priority="192" operator="equal">
      <formula>"MHU-2000"</formula>
    </cfRule>
    <cfRule type="cellIs" dxfId="300" priority="193" operator="equal">
      <formula>"NCD-2001"</formula>
    </cfRule>
    <cfRule type="cellIs" dxfId="299" priority="194" operator="equal">
      <formula>"NBS-6259"</formula>
    </cfRule>
  </conditionalFormatting>
  <conditionalFormatting sqref="S99:S101">
    <cfRule type="cellIs" dxfId="298" priority="89" operator="equal">
      <formula>"835-RP7"</formula>
    </cfRule>
    <cfRule type="cellIs" dxfId="297" priority="90" operator="equal">
      <formula>"MCG-9763"</formula>
    </cfRule>
    <cfRule type="cellIs" dxfId="296" priority="91" operator="equal">
      <formula>"F33-ALC"</formula>
    </cfRule>
    <cfRule type="cellIs" dxfId="295" priority="92" operator="equal">
      <formula>"MHF-4572"</formula>
    </cfRule>
    <cfRule type="cellIs" dxfId="294" priority="93" operator="equal">
      <formula>"MRJ-4142"</formula>
    </cfRule>
    <cfRule type="cellIs" dxfId="293" priority="94" operator="equal">
      <formula>"MRF-3416"</formula>
    </cfRule>
    <cfRule type="cellIs" dxfId="292" priority="95" operator="equal">
      <formula>"MVC-8975"</formula>
    </cfRule>
    <cfRule type="cellIs" dxfId="291" priority="96" operator="equal">
      <formula>"MHU-2000"</formula>
    </cfRule>
    <cfRule type="cellIs" dxfId="290" priority="97" operator="equal">
      <formula>"NCD-2001"</formula>
    </cfRule>
    <cfRule type="cellIs" dxfId="289" priority="98" operator="equal">
      <formula>"NBS-6259"</formula>
    </cfRule>
  </conditionalFormatting>
  <conditionalFormatting sqref="S145:S149">
    <cfRule type="cellIs" dxfId="288" priority="69" operator="equal">
      <formula>"835-RP7"</formula>
    </cfRule>
    <cfRule type="cellIs" dxfId="287" priority="70" operator="equal">
      <formula>"MCG-9763"</formula>
    </cfRule>
    <cfRule type="cellIs" dxfId="286" priority="71" operator="equal">
      <formula>"F33-ALC"</formula>
    </cfRule>
    <cfRule type="cellIs" dxfId="285" priority="72" operator="equal">
      <formula>"MHF-4572"</formula>
    </cfRule>
    <cfRule type="cellIs" dxfId="284" priority="73" operator="equal">
      <formula>"MRJ-4142"</formula>
    </cfRule>
    <cfRule type="cellIs" dxfId="283" priority="74" operator="equal">
      <formula>"MRF-3416"</formula>
    </cfRule>
    <cfRule type="cellIs" dxfId="282" priority="75" operator="equal">
      <formula>"MVC-8975"</formula>
    </cfRule>
    <cfRule type="cellIs" dxfId="281" priority="76" operator="equal">
      <formula>"MHU-2000"</formula>
    </cfRule>
    <cfRule type="cellIs" dxfId="280" priority="77" operator="equal">
      <formula>"NCD-2001"</formula>
    </cfRule>
    <cfRule type="cellIs" dxfId="279" priority="78" operator="equal">
      <formula>"NBS-6259"</formula>
    </cfRule>
  </conditionalFormatting>
  <conditionalFormatting sqref="S186:S200">
    <cfRule type="cellIs" dxfId="278" priority="7" operator="equal">
      <formula>"835-RP7"</formula>
    </cfRule>
    <cfRule type="cellIs" dxfId="277" priority="8" operator="equal">
      <formula>"MCG-9763"</formula>
    </cfRule>
    <cfRule type="cellIs" dxfId="276" priority="9" operator="equal">
      <formula>"F33-ALC"</formula>
    </cfRule>
    <cfRule type="cellIs" dxfId="275" priority="10" operator="equal">
      <formula>"MHF-4572"</formula>
    </cfRule>
    <cfRule type="cellIs" dxfId="274" priority="11" operator="equal">
      <formula>"MRJ-4142"</formula>
    </cfRule>
    <cfRule type="cellIs" dxfId="273" priority="12" operator="equal">
      <formula>"MRF-3416"</formula>
    </cfRule>
    <cfRule type="cellIs" dxfId="272" priority="13" operator="equal">
      <formula>"MVC-8975"</formula>
    </cfRule>
    <cfRule type="cellIs" dxfId="271" priority="14" operator="equal">
      <formula>"MHU-2000"</formula>
    </cfRule>
    <cfRule type="cellIs" dxfId="270" priority="57" operator="equal">
      <formula>"NCD-2001"</formula>
    </cfRule>
    <cfRule type="cellIs" dxfId="269" priority="58" operator="equal">
      <formula>"NBS-6259"</formula>
    </cfRule>
  </conditionalFormatting>
  <conditionalFormatting sqref="S22:W26">
    <cfRule type="cellIs" dxfId="268" priority="123" operator="equal">
      <formula>"NCD-2001"</formula>
    </cfRule>
    <cfRule type="cellIs" dxfId="267" priority="124" operator="equal">
      <formula>"NBS-6259"</formula>
    </cfRule>
  </conditionalFormatting>
  <conditionalFormatting sqref="S197:W200">
    <cfRule type="cellIs" dxfId="266" priority="15" operator="equal">
      <formula>"NCD-2001"</formula>
    </cfRule>
    <cfRule type="cellIs" dxfId="265" priority="16" operator="equal">
      <formula>"NBS-6259"</formula>
    </cfRule>
  </conditionalFormatting>
  <conditionalFormatting sqref="T2:W21">
    <cfRule type="cellIs" dxfId="264" priority="163" operator="equal">
      <formula>"NCD-2001"</formula>
    </cfRule>
    <cfRule type="cellIs" dxfId="263" priority="164" operator="equal">
      <formula>"NBS-6259"</formula>
    </cfRule>
  </conditionalFormatting>
  <conditionalFormatting sqref="T27:W242">
    <cfRule type="cellIs" dxfId="262" priority="1" operator="equal">
      <formula>"NCD-2001"</formula>
    </cfRule>
    <cfRule type="cellIs" dxfId="261" priority="2" operator="equal">
      <formula>"NBS-6259"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3:H22"/>
  <sheetViews>
    <sheetView topLeftCell="A3" zoomScale="110" zoomScaleNormal="110" workbookViewId="0">
      <selection activeCell="B6" sqref="B6"/>
    </sheetView>
  </sheetViews>
  <sheetFormatPr baseColWidth="10" defaultRowHeight="14.3"/>
  <cols>
    <col min="1" max="1" width="17.625" bestFit="1" customWidth="1"/>
    <col min="2" max="2" width="22.375" customWidth="1"/>
    <col min="3" max="3" width="10.625" bestFit="1" customWidth="1"/>
    <col min="4" max="4" width="10.625" customWidth="1"/>
    <col min="5" max="5" width="11.75" customWidth="1"/>
    <col min="6" max="6" width="10.375" customWidth="1"/>
    <col min="7" max="7" width="12" customWidth="1"/>
    <col min="8" max="8" width="12.625" customWidth="1"/>
    <col min="9" max="9" width="12.625" bestFit="1" customWidth="1"/>
    <col min="10" max="10" width="6.625" bestFit="1" customWidth="1"/>
    <col min="11" max="11" width="5.875" bestFit="1" customWidth="1"/>
    <col min="12" max="12" width="8.375" bestFit="1" customWidth="1"/>
    <col min="13" max="13" width="11" bestFit="1" customWidth="1"/>
    <col min="14" max="14" width="22.25" bestFit="1" customWidth="1"/>
    <col min="15" max="15" width="23.75" bestFit="1" customWidth="1"/>
    <col min="16" max="16" width="6.625" bestFit="1" customWidth="1"/>
    <col min="17" max="17" width="5.875" bestFit="1" customWidth="1"/>
    <col min="18" max="18" width="8.375" bestFit="1" customWidth="1"/>
    <col min="19" max="19" width="11" bestFit="1" customWidth="1"/>
    <col min="20" max="20" width="22.25" bestFit="1" customWidth="1"/>
    <col min="21" max="21" width="18.625" bestFit="1" customWidth="1"/>
    <col min="22" max="22" width="23.75" bestFit="1" customWidth="1"/>
  </cols>
  <sheetData>
    <row r="3" spans="1:8">
      <c r="A3" s="840" t="s">
        <v>390</v>
      </c>
      <c r="B3" s="840" t="s">
        <v>391</v>
      </c>
    </row>
    <row r="4" spans="1:8">
      <c r="A4" s="840" t="s">
        <v>388</v>
      </c>
      <c r="B4" t="s">
        <v>111</v>
      </c>
      <c r="C4" t="s">
        <v>109</v>
      </c>
      <c r="D4" t="s">
        <v>337</v>
      </c>
      <c r="E4" t="s">
        <v>393</v>
      </c>
      <c r="F4" t="s">
        <v>392</v>
      </c>
      <c r="G4" t="s">
        <v>396</v>
      </c>
      <c r="H4" t="s">
        <v>389</v>
      </c>
    </row>
    <row r="5" spans="1:8">
      <c r="A5" s="841" t="s">
        <v>336</v>
      </c>
      <c r="B5" s="842"/>
      <c r="C5" s="842"/>
      <c r="D5" s="842">
        <v>6491.2400000000007</v>
      </c>
      <c r="E5" s="842"/>
      <c r="F5" s="842"/>
      <c r="G5" s="842"/>
      <c r="H5" s="842">
        <v>6491.2400000000007</v>
      </c>
    </row>
    <row r="6" spans="1:8">
      <c r="A6" s="841" t="s">
        <v>84</v>
      </c>
      <c r="B6" s="842"/>
      <c r="C6" s="842">
        <v>2028.2399999999998</v>
      </c>
      <c r="D6" s="842"/>
      <c r="E6" s="842"/>
      <c r="F6" s="842"/>
      <c r="G6" s="842"/>
      <c r="H6" s="842">
        <v>2028.2399999999998</v>
      </c>
    </row>
    <row r="7" spans="1:8">
      <c r="A7" s="841" t="s">
        <v>127</v>
      </c>
      <c r="B7" s="842">
        <v>177.94642857142856</v>
      </c>
      <c r="C7" s="842"/>
      <c r="D7" s="842"/>
      <c r="E7" s="842"/>
      <c r="F7" s="842"/>
      <c r="G7" s="842"/>
      <c r="H7" s="842">
        <v>177.94642857142856</v>
      </c>
    </row>
    <row r="8" spans="1:8">
      <c r="A8" s="841" t="s">
        <v>62</v>
      </c>
      <c r="B8" s="842">
        <v>919.87714285714287</v>
      </c>
      <c r="C8" s="842"/>
      <c r="D8" s="842"/>
      <c r="E8" s="842"/>
      <c r="F8" s="842"/>
      <c r="G8" s="842"/>
      <c r="H8" s="842">
        <v>919.87714285714287</v>
      </c>
    </row>
    <row r="9" spans="1:8">
      <c r="A9" s="841" t="s">
        <v>27</v>
      </c>
      <c r="B9" s="842">
        <v>42.835714285714282</v>
      </c>
      <c r="C9" s="842"/>
      <c r="D9" s="842"/>
      <c r="E9" s="842"/>
      <c r="F9" s="842"/>
      <c r="G9" s="842">
        <v>264.01928571428567</v>
      </c>
      <c r="H9" s="842">
        <v>306.85499999999996</v>
      </c>
    </row>
    <row r="10" spans="1:8">
      <c r="A10" s="841" t="s">
        <v>50</v>
      </c>
      <c r="B10" s="842"/>
      <c r="C10" s="842"/>
      <c r="D10" s="842"/>
      <c r="E10" s="842"/>
      <c r="F10" s="842">
        <v>4358.7871428571434</v>
      </c>
      <c r="G10" s="842"/>
      <c r="H10" s="842">
        <v>4358.7871428571434</v>
      </c>
    </row>
    <row r="11" spans="1:8">
      <c r="A11" s="841" t="s">
        <v>37</v>
      </c>
      <c r="B11" s="842"/>
      <c r="C11" s="842">
        <v>1093.2092857142857</v>
      </c>
      <c r="D11" s="842"/>
      <c r="E11" s="842"/>
      <c r="F11" s="842"/>
      <c r="G11" s="842"/>
      <c r="H11" s="842">
        <v>1093.2092857142857</v>
      </c>
    </row>
    <row r="12" spans="1:8">
      <c r="A12" s="841" t="s">
        <v>44</v>
      </c>
      <c r="B12" s="842">
        <v>155.45612903225808</v>
      </c>
      <c r="C12" s="842">
        <v>793.19032258064522</v>
      </c>
      <c r="D12" s="842"/>
      <c r="E12" s="842"/>
      <c r="F12" s="842"/>
      <c r="G12" s="842"/>
      <c r="H12" s="842">
        <v>948.64645161290332</v>
      </c>
    </row>
    <row r="13" spans="1:8">
      <c r="A13" s="841" t="s">
        <v>332</v>
      </c>
      <c r="B13" s="842"/>
      <c r="C13" s="842"/>
      <c r="D13" s="842">
        <v>6824.9857142857145</v>
      </c>
      <c r="E13" s="842"/>
      <c r="F13" s="842"/>
      <c r="G13" s="842"/>
      <c r="H13" s="842">
        <v>6824.9857142857145</v>
      </c>
    </row>
    <row r="14" spans="1:8">
      <c r="A14" s="841" t="s">
        <v>66</v>
      </c>
      <c r="B14" s="842">
        <v>134.0985714285714</v>
      </c>
      <c r="C14" s="842"/>
      <c r="D14" s="842"/>
      <c r="E14" s="842"/>
      <c r="F14" s="842"/>
      <c r="G14" s="842"/>
      <c r="H14" s="842">
        <v>134.0985714285714</v>
      </c>
    </row>
    <row r="15" spans="1:8">
      <c r="A15" s="841" t="s">
        <v>75</v>
      </c>
      <c r="B15" s="842"/>
      <c r="C15" s="842">
        <v>2904.8709999999996</v>
      </c>
      <c r="D15" s="842"/>
      <c r="E15" s="842"/>
      <c r="F15" s="842"/>
      <c r="G15" s="842"/>
      <c r="H15" s="842">
        <v>2904.8709999999996</v>
      </c>
    </row>
    <row r="16" spans="1:8">
      <c r="A16" s="841" t="s">
        <v>85</v>
      </c>
      <c r="B16" s="842">
        <v>1010.3657142857143</v>
      </c>
      <c r="C16" s="842"/>
      <c r="D16" s="842"/>
      <c r="E16" s="842"/>
      <c r="F16" s="842"/>
      <c r="G16" s="842"/>
      <c r="H16" s="842">
        <v>1010.3657142857143</v>
      </c>
    </row>
    <row r="17" spans="1:8">
      <c r="A17" s="841" t="s">
        <v>57</v>
      </c>
      <c r="B17" s="842">
        <v>1230.3400000000001</v>
      </c>
      <c r="C17" s="842"/>
      <c r="D17" s="842"/>
      <c r="E17" s="842"/>
      <c r="F17" s="842"/>
      <c r="G17" s="842"/>
      <c r="H17" s="842">
        <v>1230.3400000000001</v>
      </c>
    </row>
    <row r="18" spans="1:8">
      <c r="A18" s="841" t="s">
        <v>346</v>
      </c>
      <c r="B18" s="842"/>
      <c r="C18" s="842"/>
      <c r="D18" s="842">
        <v>492.54857142857145</v>
      </c>
      <c r="E18" s="842">
        <v>712.53857142857146</v>
      </c>
      <c r="F18" s="842"/>
      <c r="G18" s="842"/>
      <c r="H18" s="842">
        <v>1205.0871428571429</v>
      </c>
    </row>
    <row r="19" spans="1:8">
      <c r="A19" s="841" t="s">
        <v>223</v>
      </c>
      <c r="B19" s="842"/>
      <c r="C19" s="842">
        <v>3438.8125</v>
      </c>
      <c r="D19" s="842"/>
      <c r="E19" s="842"/>
      <c r="F19" s="842"/>
      <c r="G19" s="842"/>
      <c r="H19" s="842">
        <v>3438.8125</v>
      </c>
    </row>
    <row r="20" spans="1:8">
      <c r="A20" s="841" t="s">
        <v>70</v>
      </c>
      <c r="B20" s="842">
        <v>993.78857142857134</v>
      </c>
      <c r="C20" s="842"/>
      <c r="D20" s="842"/>
      <c r="E20" s="842"/>
      <c r="F20" s="842"/>
      <c r="G20" s="842"/>
      <c r="H20" s="842">
        <v>993.78857142857134</v>
      </c>
    </row>
    <row r="21" spans="1:8">
      <c r="A21" s="841" t="s">
        <v>351</v>
      </c>
      <c r="B21" s="842"/>
      <c r="C21" s="842"/>
      <c r="D21" s="842"/>
      <c r="E21" s="842">
        <v>270.81857142857143</v>
      </c>
      <c r="F21" s="842"/>
      <c r="G21" s="842"/>
      <c r="H21" s="842">
        <v>270.81857142857143</v>
      </c>
    </row>
    <row r="22" spans="1:8">
      <c r="A22" s="841" t="s">
        <v>389</v>
      </c>
      <c r="B22" s="842">
        <v>4664.7082718894007</v>
      </c>
      <c r="C22" s="842">
        <v>10258.32310829493</v>
      </c>
      <c r="D22" s="842">
        <v>13808.774285714288</v>
      </c>
      <c r="E22" s="842">
        <v>983.35714285714289</v>
      </c>
      <c r="F22" s="842">
        <v>4358.7871428571434</v>
      </c>
      <c r="G22" s="842">
        <v>264.01928571428567</v>
      </c>
      <c r="H22" s="842">
        <v>34337.969237327197</v>
      </c>
    </row>
  </sheetData>
  <pageMargins left="0.70866141732283472" right="0.70866141732283472" top="0.74803149606299213" bottom="0.74803149606299213" header="0.31496062992125984" footer="0.31496062992125984"/>
  <pageSetup orientation="landscape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H232"/>
  <sheetViews>
    <sheetView workbookViewId="0">
      <selection activeCell="I12" sqref="I12"/>
    </sheetView>
  </sheetViews>
  <sheetFormatPr baseColWidth="10" defaultRowHeight="14.3"/>
  <sheetData>
    <row r="1" spans="1:34" s="158" customFormat="1" ht="41.95" customHeight="1" thickBot="1">
      <c r="A1" s="168" t="s">
        <v>2</v>
      </c>
      <c r="B1" s="168" t="s">
        <v>3</v>
      </c>
      <c r="C1" s="655" t="s">
        <v>169</v>
      </c>
      <c r="D1" s="655" t="s">
        <v>171</v>
      </c>
      <c r="E1" s="655" t="s">
        <v>5</v>
      </c>
      <c r="F1" s="655" t="s">
        <v>6</v>
      </c>
      <c r="G1" s="655" t="s">
        <v>7</v>
      </c>
      <c r="H1" s="656" t="s">
        <v>160</v>
      </c>
      <c r="I1" s="655" t="s">
        <v>8</v>
      </c>
      <c r="J1" s="656" t="s">
        <v>161</v>
      </c>
      <c r="K1" s="655" t="s">
        <v>9</v>
      </c>
      <c r="L1" s="656" t="s">
        <v>162</v>
      </c>
      <c r="M1" s="656" t="s">
        <v>163</v>
      </c>
      <c r="N1" s="168" t="s">
        <v>10</v>
      </c>
      <c r="O1" s="656" t="s">
        <v>164</v>
      </c>
      <c r="P1" s="168" t="s">
        <v>11</v>
      </c>
      <c r="Q1" s="656" t="s">
        <v>12</v>
      </c>
      <c r="R1" s="656" t="s">
        <v>13</v>
      </c>
      <c r="S1" s="168" t="s">
        <v>165</v>
      </c>
      <c r="T1" s="168" t="s">
        <v>166</v>
      </c>
      <c r="U1" s="168" t="s">
        <v>15</v>
      </c>
      <c r="V1" s="168" t="s">
        <v>16</v>
      </c>
      <c r="W1" s="168" t="s">
        <v>17</v>
      </c>
      <c r="X1" s="168" t="s">
        <v>289</v>
      </c>
      <c r="Y1" s="168" t="s">
        <v>290</v>
      </c>
      <c r="Z1" s="656" t="s">
        <v>295</v>
      </c>
      <c r="AA1" s="168" t="s">
        <v>83</v>
      </c>
      <c r="AB1" s="168" t="s">
        <v>167</v>
      </c>
      <c r="AC1" s="168" t="s">
        <v>291</v>
      </c>
      <c r="AD1" s="168" t="s">
        <v>292</v>
      </c>
      <c r="AE1" s="168" t="s">
        <v>293</v>
      </c>
    </row>
    <row r="2" spans="1:34" s="158" customFormat="1" ht="17.7" thickBot="1">
      <c r="A2" s="730">
        <v>44386</v>
      </c>
      <c r="B2" s="731" t="s">
        <v>326</v>
      </c>
      <c r="C2" s="731" t="s">
        <v>279</v>
      </c>
      <c r="D2" s="732" t="s">
        <v>377</v>
      </c>
      <c r="E2" s="827"/>
      <c r="F2" s="743">
        <v>106236</v>
      </c>
      <c r="G2" s="735">
        <v>106236</v>
      </c>
      <c r="H2" s="665">
        <f t="shared" ref="H2:H72" si="0">G2-F2</f>
        <v>0</v>
      </c>
      <c r="I2" s="735">
        <v>106236</v>
      </c>
      <c r="J2" s="665">
        <f t="shared" ref="J2:J72" si="1">I2-G2</f>
        <v>0</v>
      </c>
      <c r="K2" s="735">
        <v>106236</v>
      </c>
      <c r="L2" s="665">
        <f t="shared" ref="L2:M49" si="2">K2-I2</f>
        <v>0</v>
      </c>
      <c r="M2" s="665">
        <f t="shared" ref="M2:M48" si="3">K2-G2</f>
        <v>0</v>
      </c>
      <c r="N2" s="735">
        <v>106292</v>
      </c>
      <c r="O2" s="665">
        <f t="shared" ref="O2:O72" si="4">N2-K2</f>
        <v>56</v>
      </c>
      <c r="P2" s="666">
        <f t="shared" ref="P2:P72" si="5">N2-F2</f>
        <v>56</v>
      </c>
      <c r="Q2" s="665">
        <f t="shared" ref="Q2:Q72" si="6">M2</f>
        <v>0</v>
      </c>
      <c r="R2" s="667">
        <f t="shared" ref="R2:R72" si="7">P2-Q2</f>
        <v>56</v>
      </c>
      <c r="S2" s="679" t="s">
        <v>27</v>
      </c>
      <c r="T2" s="737" t="s">
        <v>28</v>
      </c>
      <c r="U2" s="737" t="s">
        <v>29</v>
      </c>
      <c r="V2" s="737">
        <v>2016</v>
      </c>
      <c r="W2" s="738" t="s">
        <v>30</v>
      </c>
      <c r="X2" s="735">
        <v>14</v>
      </c>
      <c r="Y2" s="668">
        <f t="shared" ref="Y2:Y72" si="8">P2/X2</f>
        <v>4</v>
      </c>
      <c r="Z2" s="547">
        <v>19.989999999999998</v>
      </c>
      <c r="AA2" s="668">
        <f t="shared" ref="AA2:AA72" si="9">Y2*Z2</f>
        <v>79.959999999999994</v>
      </c>
      <c r="AB2" s="739" t="s">
        <v>338</v>
      </c>
      <c r="AC2" s="668">
        <f t="shared" ref="AC2:AC72" si="10">AA2</f>
        <v>79.959999999999994</v>
      </c>
      <c r="AD2" s="668">
        <f t="shared" ref="AD2:AD72" si="11">Y2</f>
        <v>4</v>
      </c>
      <c r="AE2" s="671">
        <f t="shared" ref="AE2:AE72" si="12">P2</f>
        <v>56</v>
      </c>
      <c r="AF2" s="750">
        <f>SUM(AC2)</f>
        <v>79.959999999999994</v>
      </c>
      <c r="AG2" s="238">
        <f>SUM(AD2)</f>
        <v>4</v>
      </c>
      <c r="AH2" s="238">
        <f>SUM(AE2)</f>
        <v>56</v>
      </c>
    </row>
    <row r="3" spans="1:34" s="158" customFormat="1" ht="17.7" thickBot="1">
      <c r="A3" s="682">
        <v>44386</v>
      </c>
      <c r="B3" s="683" t="s">
        <v>42</v>
      </c>
      <c r="C3" s="683" t="s">
        <v>109</v>
      </c>
      <c r="D3" s="727" t="s">
        <v>150</v>
      </c>
      <c r="E3" s="660" t="s">
        <v>283</v>
      </c>
      <c r="F3" s="714">
        <v>47931</v>
      </c>
      <c r="G3" s="684">
        <v>47950</v>
      </c>
      <c r="H3" s="551">
        <f>G3-F3</f>
        <v>19</v>
      </c>
      <c r="I3" s="684">
        <v>47950</v>
      </c>
      <c r="J3" s="551">
        <f t="shared" si="1"/>
        <v>0</v>
      </c>
      <c r="K3" s="684">
        <v>47964</v>
      </c>
      <c r="L3" s="551">
        <f t="shared" si="2"/>
        <v>14</v>
      </c>
      <c r="M3" s="551">
        <f t="shared" si="3"/>
        <v>14</v>
      </c>
      <c r="N3" s="684">
        <v>47964</v>
      </c>
      <c r="O3" s="551">
        <f t="shared" si="4"/>
        <v>0</v>
      </c>
      <c r="P3" s="552">
        <f t="shared" si="5"/>
        <v>33</v>
      </c>
      <c r="Q3" s="551">
        <f t="shared" si="6"/>
        <v>14</v>
      </c>
      <c r="R3" s="553">
        <f t="shared" si="7"/>
        <v>19</v>
      </c>
      <c r="S3" s="577" t="s">
        <v>44</v>
      </c>
      <c r="T3" s="685" t="s">
        <v>45</v>
      </c>
      <c r="U3" s="685" t="s">
        <v>29</v>
      </c>
      <c r="V3" s="685">
        <v>2018</v>
      </c>
      <c r="W3" s="686" t="s">
        <v>30</v>
      </c>
      <c r="X3" s="684">
        <v>15.5</v>
      </c>
      <c r="Y3" s="557">
        <f t="shared" si="8"/>
        <v>2.129032258064516</v>
      </c>
      <c r="Z3" s="558">
        <v>19.59</v>
      </c>
      <c r="AA3" s="557">
        <f t="shared" si="9"/>
        <v>41.707741935483867</v>
      </c>
      <c r="AB3" s="687" t="s">
        <v>46</v>
      </c>
      <c r="AC3" s="557">
        <f t="shared" si="10"/>
        <v>41.707741935483867</v>
      </c>
      <c r="AD3" s="557">
        <f t="shared" si="11"/>
        <v>2.129032258064516</v>
      </c>
      <c r="AE3" s="561">
        <f t="shared" si="12"/>
        <v>33</v>
      </c>
    </row>
    <row r="4" spans="1:34" s="158" customFormat="1" ht="17.7" thickBot="1">
      <c r="A4" s="765">
        <v>44386</v>
      </c>
      <c r="B4" s="766" t="s">
        <v>42</v>
      </c>
      <c r="C4" s="766" t="s">
        <v>111</v>
      </c>
      <c r="D4" s="729" t="s">
        <v>243</v>
      </c>
      <c r="E4" s="657" t="s">
        <v>283</v>
      </c>
      <c r="F4" s="700">
        <v>47964</v>
      </c>
      <c r="G4" s="769">
        <v>47975</v>
      </c>
      <c r="H4" s="541">
        <f t="shared" ref="H4:H6" si="13">G4-F4</f>
        <v>11</v>
      </c>
      <c r="I4" s="769">
        <v>47975</v>
      </c>
      <c r="J4" s="541">
        <f t="shared" si="1"/>
        <v>0</v>
      </c>
      <c r="K4" s="769">
        <v>47980</v>
      </c>
      <c r="L4" s="541">
        <f t="shared" si="2"/>
        <v>5</v>
      </c>
      <c r="M4" s="541">
        <f t="shared" si="3"/>
        <v>5</v>
      </c>
      <c r="N4" s="769">
        <v>47990</v>
      </c>
      <c r="O4" s="541">
        <f t="shared" si="4"/>
        <v>10</v>
      </c>
      <c r="P4" s="542">
        <f t="shared" si="5"/>
        <v>26</v>
      </c>
      <c r="Q4" s="541">
        <f t="shared" si="6"/>
        <v>5</v>
      </c>
      <c r="R4" s="543">
        <f t="shared" si="7"/>
        <v>21</v>
      </c>
      <c r="S4" s="478" t="s">
        <v>44</v>
      </c>
      <c r="T4" s="770" t="s">
        <v>45</v>
      </c>
      <c r="U4" s="770" t="s">
        <v>29</v>
      </c>
      <c r="V4" s="770">
        <v>2018</v>
      </c>
      <c r="W4" s="771" t="s">
        <v>30</v>
      </c>
      <c r="X4" s="769">
        <v>15.5</v>
      </c>
      <c r="Y4" s="544">
        <f t="shared" si="8"/>
        <v>1.6774193548387097</v>
      </c>
      <c r="Z4" s="166">
        <v>19.59</v>
      </c>
      <c r="AA4" s="544">
        <f t="shared" si="9"/>
        <v>32.860645161290321</v>
      </c>
      <c r="AB4" s="772" t="s">
        <v>46</v>
      </c>
      <c r="AC4" s="544">
        <f t="shared" si="10"/>
        <v>32.860645161290321</v>
      </c>
      <c r="AD4" s="544">
        <f t="shared" si="11"/>
        <v>1.6774193548387097</v>
      </c>
      <c r="AE4" s="563">
        <f t="shared" si="12"/>
        <v>26</v>
      </c>
    </row>
    <row r="5" spans="1:34" s="158" customFormat="1" ht="17.7" thickBot="1">
      <c r="A5" s="765">
        <v>44389</v>
      </c>
      <c r="B5" s="766" t="s">
        <v>42</v>
      </c>
      <c r="C5" s="766" t="s">
        <v>109</v>
      </c>
      <c r="D5" s="729" t="s">
        <v>150</v>
      </c>
      <c r="E5" s="757" t="s">
        <v>282</v>
      </c>
      <c r="F5" s="700">
        <v>47990</v>
      </c>
      <c r="G5" s="769">
        <v>48006</v>
      </c>
      <c r="H5" s="541">
        <f t="shared" si="13"/>
        <v>16</v>
      </c>
      <c r="I5" s="769">
        <v>48006</v>
      </c>
      <c r="J5" s="541">
        <f t="shared" si="1"/>
        <v>0</v>
      </c>
      <c r="K5" s="769">
        <v>48020</v>
      </c>
      <c r="L5" s="541">
        <f t="shared" si="2"/>
        <v>14</v>
      </c>
      <c r="M5" s="541">
        <f t="shared" si="3"/>
        <v>14</v>
      </c>
      <c r="N5" s="769">
        <v>48020</v>
      </c>
      <c r="O5" s="541">
        <f t="shared" si="4"/>
        <v>0</v>
      </c>
      <c r="P5" s="542">
        <f t="shared" si="5"/>
        <v>30</v>
      </c>
      <c r="Q5" s="541">
        <f t="shared" si="6"/>
        <v>14</v>
      </c>
      <c r="R5" s="543">
        <f t="shared" si="7"/>
        <v>16</v>
      </c>
      <c r="S5" s="478" t="s">
        <v>44</v>
      </c>
      <c r="T5" s="770" t="s">
        <v>45</v>
      </c>
      <c r="U5" s="770" t="s">
        <v>29</v>
      </c>
      <c r="V5" s="770">
        <v>2018</v>
      </c>
      <c r="W5" s="771" t="s">
        <v>30</v>
      </c>
      <c r="X5" s="769">
        <v>15.5</v>
      </c>
      <c r="Y5" s="544">
        <f t="shared" si="8"/>
        <v>1.935483870967742</v>
      </c>
      <c r="Z5" s="166">
        <v>19.59</v>
      </c>
      <c r="AA5" s="544">
        <f t="shared" si="9"/>
        <v>37.916129032258063</v>
      </c>
      <c r="AB5" s="772" t="s">
        <v>46</v>
      </c>
      <c r="AC5" s="544">
        <f t="shared" si="10"/>
        <v>37.916129032258063</v>
      </c>
      <c r="AD5" s="544">
        <f t="shared" si="11"/>
        <v>1.935483870967742</v>
      </c>
      <c r="AE5" s="563">
        <f t="shared" si="12"/>
        <v>30</v>
      </c>
    </row>
    <row r="6" spans="1:34" s="158" customFormat="1" ht="17.7" thickBot="1">
      <c r="A6" s="688">
        <v>44389</v>
      </c>
      <c r="B6" s="689" t="s">
        <v>42</v>
      </c>
      <c r="C6" s="689" t="s">
        <v>109</v>
      </c>
      <c r="D6" s="775" t="s">
        <v>155</v>
      </c>
      <c r="E6" s="654" t="s">
        <v>282</v>
      </c>
      <c r="F6" s="690">
        <v>48020</v>
      </c>
      <c r="G6" s="690">
        <v>48041</v>
      </c>
      <c r="H6" s="567">
        <f t="shared" si="13"/>
        <v>21</v>
      </c>
      <c r="I6" s="690">
        <v>48041</v>
      </c>
      <c r="J6" s="567">
        <f t="shared" si="1"/>
        <v>0</v>
      </c>
      <c r="K6" s="690">
        <v>48062</v>
      </c>
      <c r="L6" s="567">
        <f t="shared" si="2"/>
        <v>21</v>
      </c>
      <c r="M6" s="567">
        <f t="shared" si="3"/>
        <v>21</v>
      </c>
      <c r="N6" s="690">
        <v>48080</v>
      </c>
      <c r="O6" s="567">
        <f t="shared" si="4"/>
        <v>18</v>
      </c>
      <c r="P6" s="568">
        <f t="shared" si="5"/>
        <v>60</v>
      </c>
      <c r="Q6" s="567">
        <f t="shared" si="6"/>
        <v>21</v>
      </c>
      <c r="R6" s="569">
        <f t="shared" si="7"/>
        <v>39</v>
      </c>
      <c r="S6" s="578" t="s">
        <v>44</v>
      </c>
      <c r="T6" s="691" t="s">
        <v>45</v>
      </c>
      <c r="U6" s="691" t="s">
        <v>29</v>
      </c>
      <c r="V6" s="691">
        <v>2018</v>
      </c>
      <c r="W6" s="692" t="s">
        <v>30</v>
      </c>
      <c r="X6" s="690">
        <v>15.5</v>
      </c>
      <c r="Y6" s="573">
        <f t="shared" si="8"/>
        <v>3.870967741935484</v>
      </c>
      <c r="Z6" s="574">
        <v>19.59</v>
      </c>
      <c r="AA6" s="573">
        <f t="shared" si="9"/>
        <v>75.832258064516125</v>
      </c>
      <c r="AB6" s="693" t="s">
        <v>46</v>
      </c>
      <c r="AC6" s="573">
        <f t="shared" si="10"/>
        <v>75.832258064516125</v>
      </c>
      <c r="AD6" s="573">
        <f t="shared" si="11"/>
        <v>3.870967741935484</v>
      </c>
      <c r="AE6" s="576">
        <f t="shared" si="12"/>
        <v>60</v>
      </c>
      <c r="AF6" s="750">
        <f>SUM(AC3:AC6)</f>
        <v>188.31677419354838</v>
      </c>
      <c r="AG6" s="238">
        <f>SUM(AD3:AD6)</f>
        <v>9.612903225806452</v>
      </c>
      <c r="AH6" s="238">
        <f>SUM(AE3:AE6)</f>
        <v>149</v>
      </c>
    </row>
    <row r="7" spans="1:34" s="158" customFormat="1" ht="34" thickBot="1">
      <c r="A7" s="682">
        <v>44386</v>
      </c>
      <c r="B7" s="683" t="s">
        <v>48</v>
      </c>
      <c r="C7" s="683" t="s">
        <v>111</v>
      </c>
      <c r="D7" s="751" t="s">
        <v>240</v>
      </c>
      <c r="E7" s="620" t="s">
        <v>283</v>
      </c>
      <c r="F7" s="754">
        <v>222199</v>
      </c>
      <c r="G7" s="684">
        <v>222205</v>
      </c>
      <c r="H7" s="551">
        <f t="shared" si="0"/>
        <v>6</v>
      </c>
      <c r="I7" s="684">
        <v>222205</v>
      </c>
      <c r="J7" s="551">
        <f t="shared" si="1"/>
        <v>0</v>
      </c>
      <c r="K7" s="684">
        <v>222229</v>
      </c>
      <c r="L7" s="551">
        <f t="shared" si="2"/>
        <v>24</v>
      </c>
      <c r="M7" s="551">
        <f t="shared" si="3"/>
        <v>24</v>
      </c>
      <c r="N7" s="684">
        <v>222232</v>
      </c>
      <c r="O7" s="551">
        <f t="shared" si="4"/>
        <v>3</v>
      </c>
      <c r="P7" s="552">
        <f t="shared" si="5"/>
        <v>33</v>
      </c>
      <c r="Q7" s="551">
        <f t="shared" si="6"/>
        <v>24</v>
      </c>
      <c r="R7" s="553">
        <f t="shared" si="7"/>
        <v>9</v>
      </c>
      <c r="S7" s="579" t="s">
        <v>85</v>
      </c>
      <c r="T7" s="685" t="s">
        <v>51</v>
      </c>
      <c r="U7" s="685" t="s">
        <v>29</v>
      </c>
      <c r="V7" s="685">
        <v>2014</v>
      </c>
      <c r="W7" s="686" t="s">
        <v>30</v>
      </c>
      <c r="X7" s="684">
        <v>7</v>
      </c>
      <c r="Y7" s="557">
        <f t="shared" si="8"/>
        <v>4.7142857142857144</v>
      </c>
      <c r="Z7" s="558">
        <v>21.99</v>
      </c>
      <c r="AA7" s="557">
        <f t="shared" si="9"/>
        <v>103.66714285714285</v>
      </c>
      <c r="AB7" s="687" t="s">
        <v>52</v>
      </c>
      <c r="AC7" s="557">
        <f t="shared" si="10"/>
        <v>103.66714285714285</v>
      </c>
      <c r="AD7" s="557">
        <f t="shared" si="11"/>
        <v>4.7142857142857144</v>
      </c>
      <c r="AE7" s="561">
        <f t="shared" si="12"/>
        <v>33</v>
      </c>
    </row>
    <row r="8" spans="1:34" s="158" customFormat="1" ht="34" thickBot="1">
      <c r="A8" s="765">
        <v>44389</v>
      </c>
      <c r="B8" s="766" t="s">
        <v>48</v>
      </c>
      <c r="C8" s="766" t="s">
        <v>111</v>
      </c>
      <c r="D8" s="767" t="s">
        <v>347</v>
      </c>
      <c r="E8" s="757" t="s">
        <v>282</v>
      </c>
      <c r="F8" s="700">
        <v>222232</v>
      </c>
      <c r="G8" s="769">
        <v>222235</v>
      </c>
      <c r="H8" s="640">
        <f t="shared" si="0"/>
        <v>3</v>
      </c>
      <c r="I8" s="769">
        <v>222235</v>
      </c>
      <c r="J8" s="640">
        <f t="shared" si="1"/>
        <v>0</v>
      </c>
      <c r="K8" s="769">
        <v>222256</v>
      </c>
      <c r="L8" s="640">
        <f t="shared" si="2"/>
        <v>21</v>
      </c>
      <c r="M8" s="640">
        <f t="shared" si="3"/>
        <v>21</v>
      </c>
      <c r="N8" s="769">
        <v>222263</v>
      </c>
      <c r="O8" s="640">
        <f t="shared" si="4"/>
        <v>7</v>
      </c>
      <c r="P8" s="641">
        <f t="shared" si="5"/>
        <v>31</v>
      </c>
      <c r="Q8" s="640">
        <f t="shared" si="6"/>
        <v>21</v>
      </c>
      <c r="R8" s="642">
        <f t="shared" si="7"/>
        <v>10</v>
      </c>
      <c r="S8" s="643" t="s">
        <v>85</v>
      </c>
      <c r="T8" s="774" t="s">
        <v>51</v>
      </c>
      <c r="U8" s="774" t="s">
        <v>29</v>
      </c>
      <c r="V8" s="774">
        <v>2014</v>
      </c>
      <c r="W8" s="771" t="s">
        <v>30</v>
      </c>
      <c r="X8" s="769">
        <v>7</v>
      </c>
      <c r="Y8" s="544">
        <f t="shared" si="8"/>
        <v>4.4285714285714288</v>
      </c>
      <c r="Z8" s="166">
        <v>21.99</v>
      </c>
      <c r="AA8" s="544">
        <f t="shared" si="9"/>
        <v>97.38428571428571</v>
      </c>
      <c r="AB8" s="772" t="s">
        <v>52</v>
      </c>
      <c r="AC8" s="544">
        <f t="shared" si="10"/>
        <v>97.38428571428571</v>
      </c>
      <c r="AD8" s="544">
        <f t="shared" si="11"/>
        <v>4.4285714285714288</v>
      </c>
      <c r="AE8" s="563">
        <f t="shared" si="12"/>
        <v>31</v>
      </c>
      <c r="AF8" s="750">
        <f>SUM(AC7:AC8)</f>
        <v>201.05142857142857</v>
      </c>
      <c r="AG8" s="238">
        <f>SUM(AD7:AD8)</f>
        <v>9.1428571428571423</v>
      </c>
      <c r="AH8" s="238">
        <f>SUM(AE7:AE8)</f>
        <v>64</v>
      </c>
    </row>
    <row r="9" spans="1:34" s="158" customFormat="1" ht="17.7" thickBot="1">
      <c r="A9" s="682">
        <v>44386</v>
      </c>
      <c r="B9" s="683" t="s">
        <v>55</v>
      </c>
      <c r="C9" s="683" t="s">
        <v>111</v>
      </c>
      <c r="D9" s="727" t="s">
        <v>176</v>
      </c>
      <c r="E9" s="620" t="s">
        <v>283</v>
      </c>
      <c r="F9" s="714">
        <v>114884</v>
      </c>
      <c r="G9" s="684">
        <v>114900</v>
      </c>
      <c r="H9" s="551">
        <f t="shared" si="0"/>
        <v>16</v>
      </c>
      <c r="I9" s="684">
        <v>114900</v>
      </c>
      <c r="J9" s="551">
        <f>I9-G9</f>
        <v>0</v>
      </c>
      <c r="K9" s="684">
        <v>114914</v>
      </c>
      <c r="L9" s="551">
        <f t="shared" si="2"/>
        <v>14</v>
      </c>
      <c r="M9" s="551">
        <f t="shared" si="3"/>
        <v>14</v>
      </c>
      <c r="N9" s="684">
        <v>114918</v>
      </c>
      <c r="O9" s="551">
        <f t="shared" si="4"/>
        <v>4</v>
      </c>
      <c r="P9" s="552">
        <f t="shared" si="5"/>
        <v>34</v>
      </c>
      <c r="Q9" s="551">
        <f t="shared" si="6"/>
        <v>14</v>
      </c>
      <c r="R9" s="553">
        <f t="shared" si="7"/>
        <v>20</v>
      </c>
      <c r="S9" s="581" t="s">
        <v>57</v>
      </c>
      <c r="T9" s="685" t="s">
        <v>51</v>
      </c>
      <c r="U9" s="685" t="s">
        <v>29</v>
      </c>
      <c r="V9" s="685">
        <v>2014</v>
      </c>
      <c r="W9" s="686" t="s">
        <v>30</v>
      </c>
      <c r="X9" s="684">
        <v>7</v>
      </c>
      <c r="Y9" s="557">
        <f t="shared" si="8"/>
        <v>4.8571428571428568</v>
      </c>
      <c r="Z9" s="558">
        <v>21.69</v>
      </c>
      <c r="AA9" s="557">
        <f t="shared" si="9"/>
        <v>105.35142857142857</v>
      </c>
      <c r="AB9" s="687" t="s">
        <v>58</v>
      </c>
      <c r="AC9" s="557">
        <f t="shared" si="10"/>
        <v>105.35142857142857</v>
      </c>
      <c r="AD9" s="557">
        <f t="shared" si="11"/>
        <v>4.8571428571428568</v>
      </c>
      <c r="AE9" s="561">
        <f t="shared" si="12"/>
        <v>34</v>
      </c>
    </row>
    <row r="10" spans="1:34" s="158" customFormat="1" ht="17.7" thickBot="1">
      <c r="A10" s="701">
        <v>44389</v>
      </c>
      <c r="B10" s="689" t="s">
        <v>55</v>
      </c>
      <c r="C10" s="689" t="s">
        <v>111</v>
      </c>
      <c r="D10" s="728" t="s">
        <v>176</v>
      </c>
      <c r="E10" s="622" t="s">
        <v>282</v>
      </c>
      <c r="F10" s="713">
        <v>114918</v>
      </c>
      <c r="G10" s="690">
        <v>114923</v>
      </c>
      <c r="H10" s="567">
        <f t="shared" si="0"/>
        <v>5</v>
      </c>
      <c r="I10" s="690">
        <v>114923</v>
      </c>
      <c r="J10" s="567">
        <f t="shared" si="1"/>
        <v>0</v>
      </c>
      <c r="K10" s="690">
        <v>114945</v>
      </c>
      <c r="L10" s="567">
        <f t="shared" si="2"/>
        <v>22</v>
      </c>
      <c r="M10" s="567">
        <f t="shared" si="3"/>
        <v>22</v>
      </c>
      <c r="N10" s="690">
        <v>114971</v>
      </c>
      <c r="O10" s="567">
        <f t="shared" si="4"/>
        <v>26</v>
      </c>
      <c r="P10" s="568">
        <f t="shared" si="5"/>
        <v>53</v>
      </c>
      <c r="Q10" s="567">
        <f t="shared" si="6"/>
        <v>22</v>
      </c>
      <c r="R10" s="569">
        <f t="shared" si="7"/>
        <v>31</v>
      </c>
      <c r="S10" s="582" t="s">
        <v>57</v>
      </c>
      <c r="T10" s="691" t="s">
        <v>51</v>
      </c>
      <c r="U10" s="691" t="s">
        <v>29</v>
      </c>
      <c r="V10" s="691">
        <v>2014</v>
      </c>
      <c r="W10" s="692" t="s">
        <v>30</v>
      </c>
      <c r="X10" s="690">
        <v>7</v>
      </c>
      <c r="Y10" s="573">
        <f t="shared" si="8"/>
        <v>7.5714285714285712</v>
      </c>
      <c r="Z10" s="574">
        <v>21.69</v>
      </c>
      <c r="AA10" s="573">
        <f t="shared" si="9"/>
        <v>164.22428571428571</v>
      </c>
      <c r="AB10" s="693" t="s">
        <v>58</v>
      </c>
      <c r="AC10" s="573">
        <f t="shared" si="10"/>
        <v>164.22428571428571</v>
      </c>
      <c r="AD10" s="573">
        <f t="shared" si="11"/>
        <v>7.5714285714285712</v>
      </c>
      <c r="AE10" s="576">
        <f t="shared" si="12"/>
        <v>53</v>
      </c>
      <c r="AF10" s="750">
        <f>SUM(AC9:AC10)</f>
        <v>269.5757142857143</v>
      </c>
      <c r="AG10" s="238">
        <f>SUM(AD9:AD10)</f>
        <v>12.428571428571427</v>
      </c>
      <c r="AH10" s="238">
        <f>SUM(AE9:AE10)</f>
        <v>87</v>
      </c>
    </row>
    <row r="11" spans="1:34" s="158" customFormat="1" ht="42.15" thickBot="1">
      <c r="A11" s="682">
        <v>44386</v>
      </c>
      <c r="B11" s="683" t="s">
        <v>126</v>
      </c>
      <c r="C11" s="683" t="s">
        <v>279</v>
      </c>
      <c r="D11" s="727" t="s">
        <v>369</v>
      </c>
      <c r="E11" s="622"/>
      <c r="F11" s="714">
        <v>63317</v>
      </c>
      <c r="G11" s="684">
        <v>63317</v>
      </c>
      <c r="H11" s="551">
        <f t="shared" si="0"/>
        <v>0</v>
      </c>
      <c r="I11" s="684">
        <v>63317</v>
      </c>
      <c r="J11" s="551">
        <f>I11-G11</f>
        <v>0</v>
      </c>
      <c r="K11" s="684">
        <v>63317</v>
      </c>
      <c r="L11" s="551">
        <f t="shared" si="2"/>
        <v>0</v>
      </c>
      <c r="M11" s="551">
        <f t="shared" si="3"/>
        <v>0</v>
      </c>
      <c r="N11" s="684">
        <v>63359</v>
      </c>
      <c r="O11" s="551">
        <f t="shared" si="4"/>
        <v>42</v>
      </c>
      <c r="P11" s="552">
        <f t="shared" si="5"/>
        <v>42</v>
      </c>
      <c r="Q11" s="551">
        <f t="shared" si="6"/>
        <v>0</v>
      </c>
      <c r="R11" s="553">
        <f t="shared" si="7"/>
        <v>42</v>
      </c>
      <c r="S11" s="777" t="s">
        <v>37</v>
      </c>
      <c r="T11" s="770" t="s">
        <v>38</v>
      </c>
      <c r="U11" s="770" t="s">
        <v>29</v>
      </c>
      <c r="V11" s="770">
        <v>2017</v>
      </c>
      <c r="W11" s="771" t="s">
        <v>30</v>
      </c>
      <c r="X11" s="769">
        <v>14</v>
      </c>
      <c r="Y11" s="544">
        <f t="shared" si="8"/>
        <v>3</v>
      </c>
      <c r="Z11" s="166">
        <v>19.989999999999998</v>
      </c>
      <c r="AA11" s="544">
        <f t="shared" si="9"/>
        <v>59.97</v>
      </c>
      <c r="AB11" s="772" t="s">
        <v>339</v>
      </c>
      <c r="AC11" s="544">
        <f t="shared" si="10"/>
        <v>59.97</v>
      </c>
      <c r="AD11" s="544">
        <f t="shared" si="11"/>
        <v>3</v>
      </c>
      <c r="AE11" s="563">
        <f t="shared" si="12"/>
        <v>42</v>
      </c>
    </row>
    <row r="12" spans="1:34" s="158" customFormat="1" ht="42.15" thickBot="1">
      <c r="A12" s="765">
        <v>44386</v>
      </c>
      <c r="B12" s="766" t="s">
        <v>126</v>
      </c>
      <c r="C12" s="766" t="s">
        <v>109</v>
      </c>
      <c r="D12" s="767" t="s">
        <v>370</v>
      </c>
      <c r="E12" s="637" t="s">
        <v>283</v>
      </c>
      <c r="F12" s="715">
        <v>63359</v>
      </c>
      <c r="G12" s="769">
        <v>63379</v>
      </c>
      <c r="H12" s="541">
        <f t="shared" si="0"/>
        <v>20</v>
      </c>
      <c r="I12" s="769">
        <v>63379</v>
      </c>
      <c r="J12" s="541">
        <f t="shared" ref="J12:J13" si="14">I12-G12</f>
        <v>0</v>
      </c>
      <c r="K12" s="769">
        <v>63410</v>
      </c>
      <c r="L12" s="541">
        <f t="shared" si="2"/>
        <v>31</v>
      </c>
      <c r="M12" s="541">
        <f t="shared" si="3"/>
        <v>31</v>
      </c>
      <c r="N12" s="769">
        <v>63440</v>
      </c>
      <c r="O12" s="541">
        <f t="shared" si="4"/>
        <v>30</v>
      </c>
      <c r="P12" s="542">
        <f t="shared" si="5"/>
        <v>81</v>
      </c>
      <c r="Q12" s="541">
        <f t="shared" si="6"/>
        <v>31</v>
      </c>
      <c r="R12" s="543">
        <f t="shared" si="7"/>
        <v>50</v>
      </c>
      <c r="S12" s="780" t="s">
        <v>37</v>
      </c>
      <c r="T12" s="774" t="s">
        <v>38</v>
      </c>
      <c r="U12" s="770" t="s">
        <v>29</v>
      </c>
      <c r="V12" s="770">
        <v>2017</v>
      </c>
      <c r="W12" s="771" t="s">
        <v>30</v>
      </c>
      <c r="X12" s="769">
        <v>14</v>
      </c>
      <c r="Y12" s="544">
        <f t="shared" si="8"/>
        <v>5.7857142857142856</v>
      </c>
      <c r="Z12" s="166">
        <v>19.989999999999998</v>
      </c>
      <c r="AA12" s="544">
        <f t="shared" si="9"/>
        <v>115.65642857142856</v>
      </c>
      <c r="AB12" s="772" t="s">
        <v>340</v>
      </c>
      <c r="AC12" s="544">
        <f t="shared" si="10"/>
        <v>115.65642857142856</v>
      </c>
      <c r="AD12" s="544">
        <f t="shared" si="11"/>
        <v>5.7857142857142856</v>
      </c>
      <c r="AE12" s="563">
        <f t="shared" si="12"/>
        <v>81</v>
      </c>
    </row>
    <row r="13" spans="1:34" s="158" customFormat="1" ht="42.15" thickBot="1">
      <c r="A13" s="701">
        <v>44389</v>
      </c>
      <c r="B13" s="702" t="s">
        <v>126</v>
      </c>
      <c r="C13" s="702" t="s">
        <v>109</v>
      </c>
      <c r="D13" s="726" t="s">
        <v>174</v>
      </c>
      <c r="E13" s="622" t="s">
        <v>282</v>
      </c>
      <c r="F13" s="716">
        <v>63440</v>
      </c>
      <c r="G13" s="708">
        <v>63464</v>
      </c>
      <c r="H13" s="704">
        <f t="shared" si="0"/>
        <v>24</v>
      </c>
      <c r="I13" s="708">
        <v>63464</v>
      </c>
      <c r="J13" s="704">
        <f t="shared" si="14"/>
        <v>0</v>
      </c>
      <c r="K13" s="708">
        <v>63481</v>
      </c>
      <c r="L13" s="704">
        <f t="shared" si="2"/>
        <v>17</v>
      </c>
      <c r="M13" s="704">
        <f t="shared" si="3"/>
        <v>17</v>
      </c>
      <c r="N13" s="708">
        <v>63504</v>
      </c>
      <c r="O13" s="704">
        <f t="shared" si="4"/>
        <v>23</v>
      </c>
      <c r="P13" s="705">
        <f t="shared" si="5"/>
        <v>64</v>
      </c>
      <c r="Q13" s="704">
        <f t="shared" si="6"/>
        <v>17</v>
      </c>
      <c r="R13" s="706">
        <f t="shared" si="7"/>
        <v>47</v>
      </c>
      <c r="S13" s="781" t="s">
        <v>37</v>
      </c>
      <c r="T13" s="774" t="s">
        <v>38</v>
      </c>
      <c r="U13" s="770" t="s">
        <v>29</v>
      </c>
      <c r="V13" s="770">
        <v>2017</v>
      </c>
      <c r="W13" s="771" t="s">
        <v>30</v>
      </c>
      <c r="X13" s="769">
        <v>14</v>
      </c>
      <c r="Y13" s="544">
        <f t="shared" si="8"/>
        <v>4.5714285714285712</v>
      </c>
      <c r="Z13" s="166">
        <v>19.989999999999998</v>
      </c>
      <c r="AA13" s="544">
        <f t="shared" si="9"/>
        <v>91.382857142857134</v>
      </c>
      <c r="AB13" s="772" t="s">
        <v>340</v>
      </c>
      <c r="AC13" s="544">
        <f t="shared" si="10"/>
        <v>91.382857142857134</v>
      </c>
      <c r="AD13" s="544">
        <f t="shared" si="11"/>
        <v>4.5714285714285712</v>
      </c>
      <c r="AE13" s="563">
        <f t="shared" si="12"/>
        <v>64</v>
      </c>
      <c r="AF13" s="750">
        <f>SUM(AC11:AC13)</f>
        <v>267.00928571428568</v>
      </c>
      <c r="AG13" s="238">
        <f>SUM(AD11:AD13)</f>
        <v>13.357142857142856</v>
      </c>
      <c r="AH13" s="238">
        <f>SUM(AE11:AE13)</f>
        <v>187</v>
      </c>
    </row>
    <row r="14" spans="1:34" s="158" customFormat="1" ht="25.85" thickBot="1">
      <c r="A14" s="694">
        <v>44386</v>
      </c>
      <c r="B14" s="683" t="s">
        <v>60</v>
      </c>
      <c r="C14" s="683" t="s">
        <v>111</v>
      </c>
      <c r="D14" s="727" t="s">
        <v>242</v>
      </c>
      <c r="E14" s="620" t="s">
        <v>283</v>
      </c>
      <c r="F14" s="714">
        <v>177958</v>
      </c>
      <c r="G14" s="684">
        <v>177968</v>
      </c>
      <c r="H14" s="551">
        <f t="shared" si="0"/>
        <v>10</v>
      </c>
      <c r="I14" s="684">
        <v>177968</v>
      </c>
      <c r="J14" s="551">
        <f t="shared" si="1"/>
        <v>0</v>
      </c>
      <c r="K14" s="684">
        <v>177974</v>
      </c>
      <c r="L14" s="551">
        <f t="shared" si="2"/>
        <v>6</v>
      </c>
      <c r="M14" s="551">
        <f t="shared" si="3"/>
        <v>6</v>
      </c>
      <c r="N14" s="684">
        <v>177977</v>
      </c>
      <c r="O14" s="551">
        <f t="shared" si="4"/>
        <v>3</v>
      </c>
      <c r="P14" s="552">
        <f t="shared" si="5"/>
        <v>19</v>
      </c>
      <c r="Q14" s="551">
        <f t="shared" si="6"/>
        <v>6</v>
      </c>
      <c r="R14" s="553">
        <f t="shared" si="7"/>
        <v>13</v>
      </c>
      <c r="S14" s="812" t="s">
        <v>62</v>
      </c>
      <c r="T14" s="685" t="s">
        <v>51</v>
      </c>
      <c r="U14" s="685" t="s">
        <v>29</v>
      </c>
      <c r="V14" s="685">
        <v>2017</v>
      </c>
      <c r="W14" s="686" t="s">
        <v>30</v>
      </c>
      <c r="X14" s="684">
        <v>7</v>
      </c>
      <c r="Y14" s="557">
        <f t="shared" si="8"/>
        <v>2.7142857142857144</v>
      </c>
      <c r="Z14" s="558">
        <v>21.79</v>
      </c>
      <c r="AA14" s="557">
        <f t="shared" si="9"/>
        <v>59.144285714285715</v>
      </c>
      <c r="AB14" s="687" t="s">
        <v>63</v>
      </c>
      <c r="AC14" s="557">
        <f t="shared" si="10"/>
        <v>59.144285714285715</v>
      </c>
      <c r="AD14" s="557">
        <f t="shared" si="11"/>
        <v>2.7142857142857144</v>
      </c>
      <c r="AE14" s="561">
        <f t="shared" si="12"/>
        <v>19</v>
      </c>
    </row>
    <row r="15" spans="1:34" s="158" customFormat="1" ht="25.85" thickBot="1">
      <c r="A15" s="701">
        <v>44389</v>
      </c>
      <c r="B15" s="689" t="s">
        <v>60</v>
      </c>
      <c r="C15" s="689" t="s">
        <v>111</v>
      </c>
      <c r="D15" s="728" t="s">
        <v>242</v>
      </c>
      <c r="E15" s="622" t="s">
        <v>282</v>
      </c>
      <c r="F15" s="713">
        <v>177977</v>
      </c>
      <c r="G15" s="690">
        <v>177989</v>
      </c>
      <c r="H15" s="567">
        <f t="shared" si="0"/>
        <v>12</v>
      </c>
      <c r="I15" s="690">
        <v>177989</v>
      </c>
      <c r="J15" s="567">
        <f t="shared" si="1"/>
        <v>0</v>
      </c>
      <c r="K15" s="690">
        <v>178001</v>
      </c>
      <c r="L15" s="567">
        <f t="shared" si="2"/>
        <v>12</v>
      </c>
      <c r="M15" s="567">
        <f t="shared" si="3"/>
        <v>12</v>
      </c>
      <c r="N15" s="690">
        <v>178010</v>
      </c>
      <c r="O15" s="567">
        <f t="shared" si="4"/>
        <v>9</v>
      </c>
      <c r="P15" s="568">
        <f t="shared" si="5"/>
        <v>33</v>
      </c>
      <c r="Q15" s="567">
        <f t="shared" si="6"/>
        <v>12</v>
      </c>
      <c r="R15" s="569">
        <f t="shared" si="7"/>
        <v>21</v>
      </c>
      <c r="S15" s="813" t="s">
        <v>62</v>
      </c>
      <c r="T15" s="691" t="s">
        <v>51</v>
      </c>
      <c r="U15" s="691" t="s">
        <v>29</v>
      </c>
      <c r="V15" s="691">
        <v>2017</v>
      </c>
      <c r="W15" s="692" t="s">
        <v>30</v>
      </c>
      <c r="X15" s="690">
        <v>7</v>
      </c>
      <c r="Y15" s="573">
        <f t="shared" si="8"/>
        <v>4.7142857142857144</v>
      </c>
      <c r="Z15" s="574">
        <v>21.79</v>
      </c>
      <c r="AA15" s="573">
        <f t="shared" si="9"/>
        <v>102.72428571428571</v>
      </c>
      <c r="AB15" s="693" t="s">
        <v>65</v>
      </c>
      <c r="AC15" s="573">
        <f t="shared" si="10"/>
        <v>102.72428571428571</v>
      </c>
      <c r="AD15" s="573">
        <f t="shared" si="11"/>
        <v>4.7142857142857144</v>
      </c>
      <c r="AE15" s="576">
        <f t="shared" si="12"/>
        <v>33</v>
      </c>
      <c r="AF15" s="750">
        <f>SUM(AC14:AC15)</f>
        <v>161.86857142857144</v>
      </c>
      <c r="AG15" s="238">
        <f>SUM(AD14:AD15)</f>
        <v>7.4285714285714288</v>
      </c>
      <c r="AH15" s="238">
        <f>SUM(AE14:AE15)</f>
        <v>52</v>
      </c>
    </row>
    <row r="16" spans="1:34" s="158" customFormat="1" ht="17.7" thickBot="1">
      <c r="A16" s="682">
        <v>44386</v>
      </c>
      <c r="B16" s="683" t="s">
        <v>342</v>
      </c>
      <c r="C16" s="683" t="s">
        <v>396</v>
      </c>
      <c r="D16" s="751" t="s">
        <v>378</v>
      </c>
      <c r="E16" s="814"/>
      <c r="F16" s="754">
        <v>188369</v>
      </c>
      <c r="G16" s="684">
        <v>188369</v>
      </c>
      <c r="H16" s="551">
        <f t="shared" si="0"/>
        <v>0</v>
      </c>
      <c r="I16" s="684">
        <v>188369</v>
      </c>
      <c r="J16" s="551">
        <f t="shared" si="1"/>
        <v>0</v>
      </c>
      <c r="K16" s="684">
        <v>188369</v>
      </c>
      <c r="L16" s="551">
        <f t="shared" si="2"/>
        <v>0</v>
      </c>
      <c r="M16" s="551">
        <f t="shared" si="3"/>
        <v>0</v>
      </c>
      <c r="N16" s="684">
        <v>188471</v>
      </c>
      <c r="O16" s="551">
        <f t="shared" si="4"/>
        <v>102</v>
      </c>
      <c r="P16" s="552">
        <f t="shared" si="5"/>
        <v>102</v>
      </c>
      <c r="Q16" s="551">
        <f t="shared" si="6"/>
        <v>0</v>
      </c>
      <c r="R16" s="553">
        <f t="shared" si="7"/>
        <v>102</v>
      </c>
      <c r="S16" s="586" t="s">
        <v>127</v>
      </c>
      <c r="T16" s="685" t="s">
        <v>28</v>
      </c>
      <c r="U16" s="685" t="s">
        <v>29</v>
      </c>
      <c r="V16" s="685">
        <v>2013</v>
      </c>
      <c r="W16" s="686" t="s">
        <v>30</v>
      </c>
      <c r="X16" s="684">
        <v>14</v>
      </c>
      <c r="Y16" s="557">
        <f t="shared" si="8"/>
        <v>7.2857142857142856</v>
      </c>
      <c r="Z16" s="558">
        <v>19.93</v>
      </c>
      <c r="AA16" s="557">
        <f t="shared" si="9"/>
        <v>145.2042857142857</v>
      </c>
      <c r="AB16" s="687" t="s">
        <v>128</v>
      </c>
      <c r="AC16" s="557">
        <f t="shared" si="10"/>
        <v>145.2042857142857</v>
      </c>
      <c r="AD16" s="557">
        <f t="shared" si="11"/>
        <v>7.2857142857142856</v>
      </c>
      <c r="AE16" s="561">
        <f t="shared" si="12"/>
        <v>102</v>
      </c>
    </row>
    <row r="17" spans="1:34" s="158" customFormat="1" ht="17.7" thickBot="1">
      <c r="A17" s="688">
        <v>44389</v>
      </c>
      <c r="B17" s="689" t="s">
        <v>342</v>
      </c>
      <c r="C17" s="689" t="s">
        <v>111</v>
      </c>
      <c r="D17" s="775" t="s">
        <v>243</v>
      </c>
      <c r="E17" s="703" t="s">
        <v>282</v>
      </c>
      <c r="F17" s="713">
        <v>188471</v>
      </c>
      <c r="G17" s="713">
        <v>188484</v>
      </c>
      <c r="H17" s="567">
        <f t="shared" si="0"/>
        <v>13</v>
      </c>
      <c r="I17" s="713">
        <v>188484</v>
      </c>
      <c r="J17" s="567">
        <f t="shared" si="1"/>
        <v>0</v>
      </c>
      <c r="K17" s="690">
        <v>188489</v>
      </c>
      <c r="L17" s="567">
        <f t="shared" si="2"/>
        <v>5</v>
      </c>
      <c r="M17" s="567">
        <f t="shared" si="3"/>
        <v>5</v>
      </c>
      <c r="N17" s="690">
        <v>188494</v>
      </c>
      <c r="O17" s="567">
        <f t="shared" si="4"/>
        <v>5</v>
      </c>
      <c r="P17" s="568">
        <f t="shared" si="5"/>
        <v>23</v>
      </c>
      <c r="Q17" s="567">
        <f t="shared" si="6"/>
        <v>5</v>
      </c>
      <c r="R17" s="569">
        <f t="shared" si="7"/>
        <v>18</v>
      </c>
      <c r="S17" s="587" t="s">
        <v>127</v>
      </c>
      <c r="T17" s="691" t="s">
        <v>28</v>
      </c>
      <c r="U17" s="691" t="s">
        <v>29</v>
      </c>
      <c r="V17" s="691">
        <v>2013</v>
      </c>
      <c r="W17" s="692" t="s">
        <v>30</v>
      </c>
      <c r="X17" s="690">
        <v>14</v>
      </c>
      <c r="Y17" s="573">
        <f t="shared" si="8"/>
        <v>1.6428571428571428</v>
      </c>
      <c r="Z17" s="574">
        <v>19.93</v>
      </c>
      <c r="AA17" s="573">
        <f t="shared" si="9"/>
        <v>32.742142857142852</v>
      </c>
      <c r="AB17" s="693" t="s">
        <v>128</v>
      </c>
      <c r="AC17" s="573">
        <f t="shared" si="10"/>
        <v>32.742142857142852</v>
      </c>
      <c r="AD17" s="573">
        <f t="shared" si="11"/>
        <v>1.6428571428571428</v>
      </c>
      <c r="AE17" s="576">
        <f t="shared" si="12"/>
        <v>23</v>
      </c>
      <c r="AF17" s="750">
        <f>SUM(AC16:AC17)</f>
        <v>177.94642857142856</v>
      </c>
      <c r="AG17" s="238">
        <f>SUM(AD16:AD17)</f>
        <v>8.9285714285714288</v>
      </c>
      <c r="AH17" s="238">
        <f>SUM(AE16:AE17)</f>
        <v>125</v>
      </c>
    </row>
    <row r="18" spans="1:34" s="158" customFormat="1" ht="10.9">
      <c r="A18" s="694">
        <v>44386</v>
      </c>
      <c r="B18" s="695" t="s">
        <v>35</v>
      </c>
      <c r="C18" s="695" t="s">
        <v>109</v>
      </c>
      <c r="D18" s="752" t="s">
        <v>352</v>
      </c>
      <c r="E18" s="637" t="s">
        <v>283</v>
      </c>
      <c r="F18" s="742">
        <v>187539</v>
      </c>
      <c r="G18" s="742">
        <v>187557</v>
      </c>
      <c r="H18" s="640">
        <f t="shared" si="0"/>
        <v>18</v>
      </c>
      <c r="I18" s="742">
        <v>187557</v>
      </c>
      <c r="J18" s="640">
        <f t="shared" si="1"/>
        <v>0</v>
      </c>
      <c r="K18" s="697">
        <v>187574</v>
      </c>
      <c r="L18" s="640">
        <f t="shared" si="2"/>
        <v>17</v>
      </c>
      <c r="M18" s="640">
        <f t="shared" si="3"/>
        <v>17</v>
      </c>
      <c r="N18" s="697">
        <v>187588</v>
      </c>
      <c r="O18" s="640">
        <f t="shared" si="4"/>
        <v>14</v>
      </c>
      <c r="P18" s="641">
        <f t="shared" si="5"/>
        <v>49</v>
      </c>
      <c r="Q18" s="640">
        <f t="shared" si="6"/>
        <v>17</v>
      </c>
      <c r="R18" s="642">
        <f t="shared" si="7"/>
        <v>32</v>
      </c>
      <c r="S18" s="675" t="s">
        <v>223</v>
      </c>
      <c r="T18" s="774" t="s">
        <v>224</v>
      </c>
      <c r="U18" s="774" t="s">
        <v>29</v>
      </c>
      <c r="V18" s="774">
        <v>2010</v>
      </c>
      <c r="W18" s="698" t="s">
        <v>30</v>
      </c>
      <c r="X18" s="697">
        <v>8.8000000000000007</v>
      </c>
      <c r="Y18" s="646">
        <f t="shared" si="8"/>
        <v>5.5681818181818175</v>
      </c>
      <c r="Z18" s="647">
        <v>21.19</v>
      </c>
      <c r="AA18" s="646">
        <f t="shared" si="9"/>
        <v>117.98977272727272</v>
      </c>
      <c r="AB18" s="699" t="s">
        <v>320</v>
      </c>
      <c r="AC18" s="646">
        <f t="shared" si="10"/>
        <v>117.98977272727272</v>
      </c>
      <c r="AD18" s="646">
        <f t="shared" si="11"/>
        <v>5.5681818181818175</v>
      </c>
      <c r="AE18" s="651">
        <f t="shared" si="12"/>
        <v>49</v>
      </c>
    </row>
    <row r="19" spans="1:34" s="158" customFormat="1" ht="11.55" thickBot="1">
      <c r="A19" s="765">
        <v>44387</v>
      </c>
      <c r="B19" s="766" t="s">
        <v>35</v>
      </c>
      <c r="C19" s="766" t="s">
        <v>109</v>
      </c>
      <c r="D19" s="767" t="s">
        <v>379</v>
      </c>
      <c r="E19" s="703" t="s">
        <v>282</v>
      </c>
      <c r="F19" s="700">
        <v>187588</v>
      </c>
      <c r="G19" s="700">
        <v>187594</v>
      </c>
      <c r="H19" s="541">
        <f t="shared" si="0"/>
        <v>6</v>
      </c>
      <c r="I19" s="700">
        <v>187594</v>
      </c>
      <c r="J19" s="541">
        <f t="shared" si="1"/>
        <v>0</v>
      </c>
      <c r="K19" s="769">
        <v>187618</v>
      </c>
      <c r="L19" s="541">
        <f t="shared" si="2"/>
        <v>24</v>
      </c>
      <c r="M19" s="541">
        <f t="shared" si="3"/>
        <v>24</v>
      </c>
      <c r="N19" s="769">
        <v>187618</v>
      </c>
      <c r="O19" s="541">
        <f t="shared" si="4"/>
        <v>0</v>
      </c>
      <c r="P19" s="542">
        <f t="shared" si="5"/>
        <v>30</v>
      </c>
      <c r="Q19" s="541">
        <f t="shared" si="6"/>
        <v>24</v>
      </c>
      <c r="R19" s="543">
        <f t="shared" si="7"/>
        <v>6</v>
      </c>
      <c r="S19" s="493" t="s">
        <v>223</v>
      </c>
      <c r="T19" s="770" t="s">
        <v>224</v>
      </c>
      <c r="U19" s="770" t="s">
        <v>29</v>
      </c>
      <c r="V19" s="770">
        <v>2010</v>
      </c>
      <c r="W19" s="771" t="s">
        <v>30</v>
      </c>
      <c r="X19" s="769">
        <v>8.8000000000000007</v>
      </c>
      <c r="Y19" s="544">
        <f t="shared" si="8"/>
        <v>3.4090909090909087</v>
      </c>
      <c r="Z19" s="166">
        <v>21.19</v>
      </c>
      <c r="AA19" s="544">
        <f t="shared" si="9"/>
        <v>72.23863636363636</v>
      </c>
      <c r="AB19" s="772" t="s">
        <v>320</v>
      </c>
      <c r="AC19" s="544">
        <f t="shared" si="10"/>
        <v>72.23863636363636</v>
      </c>
      <c r="AD19" s="544">
        <f t="shared" si="11"/>
        <v>3.4090909090909087</v>
      </c>
      <c r="AE19" s="563">
        <f t="shared" si="12"/>
        <v>30</v>
      </c>
    </row>
    <row r="20" spans="1:34" s="158" customFormat="1" ht="10.9">
      <c r="A20" s="765">
        <v>44387</v>
      </c>
      <c r="B20" s="766" t="s">
        <v>35</v>
      </c>
      <c r="C20" s="766" t="s">
        <v>109</v>
      </c>
      <c r="D20" s="729" t="s">
        <v>244</v>
      </c>
      <c r="E20" s="637" t="s">
        <v>283</v>
      </c>
      <c r="F20" s="700">
        <v>187618</v>
      </c>
      <c r="G20" s="700">
        <v>187618</v>
      </c>
      <c r="H20" s="541">
        <f t="shared" si="0"/>
        <v>0</v>
      </c>
      <c r="I20" s="700">
        <v>187618</v>
      </c>
      <c r="J20" s="541">
        <f t="shared" si="1"/>
        <v>0</v>
      </c>
      <c r="K20" s="769">
        <v>187654</v>
      </c>
      <c r="L20" s="541">
        <f t="shared" si="2"/>
        <v>36</v>
      </c>
      <c r="M20" s="541">
        <f t="shared" si="3"/>
        <v>36</v>
      </c>
      <c r="N20" s="769">
        <v>187677</v>
      </c>
      <c r="O20" s="541">
        <f t="shared" si="4"/>
        <v>23</v>
      </c>
      <c r="P20" s="542">
        <f t="shared" si="5"/>
        <v>59</v>
      </c>
      <c r="Q20" s="541">
        <f t="shared" si="6"/>
        <v>36</v>
      </c>
      <c r="R20" s="543">
        <f t="shared" si="7"/>
        <v>23</v>
      </c>
      <c r="S20" s="493" t="s">
        <v>223</v>
      </c>
      <c r="T20" s="770" t="s">
        <v>224</v>
      </c>
      <c r="U20" s="770" t="s">
        <v>29</v>
      </c>
      <c r="V20" s="770">
        <v>2010</v>
      </c>
      <c r="W20" s="771" t="s">
        <v>30</v>
      </c>
      <c r="X20" s="769">
        <v>8.8000000000000007</v>
      </c>
      <c r="Y20" s="544">
        <f t="shared" si="8"/>
        <v>6.7045454545454541</v>
      </c>
      <c r="Z20" s="166">
        <v>21.19</v>
      </c>
      <c r="AA20" s="544">
        <f t="shared" si="9"/>
        <v>142.06931818181818</v>
      </c>
      <c r="AB20" s="772" t="s">
        <v>320</v>
      </c>
      <c r="AC20" s="544">
        <f t="shared" si="10"/>
        <v>142.06931818181818</v>
      </c>
      <c r="AD20" s="544">
        <f t="shared" si="11"/>
        <v>6.7045454545454541</v>
      </c>
      <c r="AE20" s="563">
        <f t="shared" si="12"/>
        <v>59</v>
      </c>
    </row>
    <row r="21" spans="1:34" s="158" customFormat="1" ht="10.9">
      <c r="A21" s="765">
        <v>44387</v>
      </c>
      <c r="B21" s="766" t="s">
        <v>35</v>
      </c>
      <c r="C21" s="766" t="s">
        <v>109</v>
      </c>
      <c r="D21" s="752" t="s">
        <v>150</v>
      </c>
      <c r="E21" s="637" t="s">
        <v>283</v>
      </c>
      <c r="F21" s="700">
        <v>187677</v>
      </c>
      <c r="G21" s="700">
        <v>187693</v>
      </c>
      <c r="H21" s="541">
        <f t="shared" si="0"/>
        <v>16</v>
      </c>
      <c r="I21" s="700">
        <v>187693</v>
      </c>
      <c r="J21" s="541">
        <f t="shared" si="1"/>
        <v>0</v>
      </c>
      <c r="K21" s="769">
        <v>187711</v>
      </c>
      <c r="L21" s="541">
        <f t="shared" si="2"/>
        <v>18</v>
      </c>
      <c r="M21" s="541">
        <f t="shared" si="3"/>
        <v>18</v>
      </c>
      <c r="N21" s="769">
        <v>187720</v>
      </c>
      <c r="O21" s="541">
        <f t="shared" si="4"/>
        <v>9</v>
      </c>
      <c r="P21" s="542">
        <f t="shared" si="5"/>
        <v>43</v>
      </c>
      <c r="Q21" s="541">
        <f t="shared" si="6"/>
        <v>18</v>
      </c>
      <c r="R21" s="543">
        <f t="shared" si="7"/>
        <v>25</v>
      </c>
      <c r="S21" s="493" t="s">
        <v>223</v>
      </c>
      <c r="T21" s="770" t="s">
        <v>224</v>
      </c>
      <c r="U21" s="770" t="s">
        <v>29</v>
      </c>
      <c r="V21" s="770">
        <v>2010</v>
      </c>
      <c r="W21" s="771" t="s">
        <v>30</v>
      </c>
      <c r="X21" s="769">
        <v>8.8000000000000007</v>
      </c>
      <c r="Y21" s="544">
        <f t="shared" si="8"/>
        <v>4.8863636363636358</v>
      </c>
      <c r="Z21" s="166">
        <v>21.19</v>
      </c>
      <c r="AA21" s="544">
        <f t="shared" si="9"/>
        <v>103.54204545454544</v>
      </c>
      <c r="AB21" s="772" t="s">
        <v>320</v>
      </c>
      <c r="AC21" s="544">
        <f t="shared" si="10"/>
        <v>103.54204545454544</v>
      </c>
      <c r="AD21" s="544">
        <f t="shared" si="11"/>
        <v>4.8863636363636358</v>
      </c>
      <c r="AE21" s="563">
        <f t="shared" si="12"/>
        <v>43</v>
      </c>
    </row>
    <row r="22" spans="1:34" s="158" customFormat="1" ht="11.55" thickBot="1">
      <c r="A22" s="765">
        <v>44388</v>
      </c>
      <c r="B22" s="766" t="s">
        <v>35</v>
      </c>
      <c r="C22" s="766" t="s">
        <v>109</v>
      </c>
      <c r="D22" s="752" t="s">
        <v>325</v>
      </c>
      <c r="E22" s="703" t="s">
        <v>282</v>
      </c>
      <c r="F22" s="700">
        <v>187720</v>
      </c>
      <c r="G22" s="700">
        <v>187736</v>
      </c>
      <c r="H22" s="541">
        <f t="shared" si="0"/>
        <v>16</v>
      </c>
      <c r="I22" s="700">
        <v>187736</v>
      </c>
      <c r="J22" s="541">
        <f t="shared" si="1"/>
        <v>0</v>
      </c>
      <c r="K22" s="769">
        <v>187764</v>
      </c>
      <c r="L22" s="541">
        <f t="shared" si="2"/>
        <v>28</v>
      </c>
      <c r="M22" s="541">
        <f t="shared" si="3"/>
        <v>28</v>
      </c>
      <c r="N22" s="769">
        <v>187784</v>
      </c>
      <c r="O22" s="541">
        <f t="shared" si="4"/>
        <v>20</v>
      </c>
      <c r="P22" s="542">
        <f t="shared" si="5"/>
        <v>64</v>
      </c>
      <c r="Q22" s="541">
        <f t="shared" si="6"/>
        <v>28</v>
      </c>
      <c r="R22" s="543">
        <f t="shared" si="7"/>
        <v>36</v>
      </c>
      <c r="S22" s="493" t="s">
        <v>223</v>
      </c>
      <c r="T22" s="770" t="s">
        <v>224</v>
      </c>
      <c r="U22" s="770" t="s">
        <v>29</v>
      </c>
      <c r="V22" s="770">
        <v>2010</v>
      </c>
      <c r="W22" s="771" t="s">
        <v>30</v>
      </c>
      <c r="X22" s="769">
        <v>8.8000000000000007</v>
      </c>
      <c r="Y22" s="544">
        <f t="shared" si="8"/>
        <v>7.2727272727272725</v>
      </c>
      <c r="Z22" s="166">
        <v>21.19</v>
      </c>
      <c r="AA22" s="544">
        <f t="shared" si="9"/>
        <v>154.10909090909092</v>
      </c>
      <c r="AB22" s="772" t="s">
        <v>320</v>
      </c>
      <c r="AC22" s="544">
        <f t="shared" si="10"/>
        <v>154.10909090909092</v>
      </c>
      <c r="AD22" s="544">
        <f t="shared" si="11"/>
        <v>7.2727272727272725</v>
      </c>
      <c r="AE22" s="563">
        <f t="shared" si="12"/>
        <v>64</v>
      </c>
    </row>
    <row r="23" spans="1:34" s="158" customFormat="1" ht="11.55" thickBot="1">
      <c r="A23" s="765">
        <v>44388</v>
      </c>
      <c r="B23" s="766" t="s">
        <v>35</v>
      </c>
      <c r="C23" s="766" t="s">
        <v>109</v>
      </c>
      <c r="D23" s="752" t="s">
        <v>318</v>
      </c>
      <c r="E23" s="703" t="s">
        <v>282</v>
      </c>
      <c r="F23" s="700">
        <v>187784</v>
      </c>
      <c r="G23" s="700">
        <v>187784</v>
      </c>
      <c r="H23" s="541">
        <f t="shared" si="0"/>
        <v>0</v>
      </c>
      <c r="I23" s="700">
        <v>187784</v>
      </c>
      <c r="J23" s="541">
        <f t="shared" si="1"/>
        <v>0</v>
      </c>
      <c r="K23" s="769">
        <v>187792</v>
      </c>
      <c r="L23" s="541">
        <f t="shared" si="2"/>
        <v>8</v>
      </c>
      <c r="M23" s="541">
        <f t="shared" si="3"/>
        <v>8</v>
      </c>
      <c r="N23" s="769">
        <v>187814</v>
      </c>
      <c r="O23" s="541">
        <f t="shared" si="4"/>
        <v>22</v>
      </c>
      <c r="P23" s="542">
        <f t="shared" si="5"/>
        <v>30</v>
      </c>
      <c r="Q23" s="541">
        <f t="shared" si="6"/>
        <v>8</v>
      </c>
      <c r="R23" s="543">
        <f t="shared" si="7"/>
        <v>22</v>
      </c>
      <c r="S23" s="493" t="s">
        <v>223</v>
      </c>
      <c r="T23" s="770" t="s">
        <v>224</v>
      </c>
      <c r="U23" s="770" t="s">
        <v>29</v>
      </c>
      <c r="V23" s="770">
        <v>2010</v>
      </c>
      <c r="W23" s="771" t="s">
        <v>30</v>
      </c>
      <c r="X23" s="769">
        <v>8.8000000000000007</v>
      </c>
      <c r="Y23" s="544">
        <f t="shared" si="8"/>
        <v>3.4090909090909087</v>
      </c>
      <c r="Z23" s="166">
        <v>21.19</v>
      </c>
      <c r="AA23" s="544">
        <f t="shared" si="9"/>
        <v>72.23863636363636</v>
      </c>
      <c r="AB23" s="772" t="s">
        <v>320</v>
      </c>
      <c r="AC23" s="544">
        <f t="shared" si="10"/>
        <v>72.23863636363636</v>
      </c>
      <c r="AD23" s="544">
        <f t="shared" si="11"/>
        <v>3.4090909090909087</v>
      </c>
      <c r="AE23" s="563">
        <f t="shared" si="12"/>
        <v>30</v>
      </c>
    </row>
    <row r="24" spans="1:34" s="158" customFormat="1" ht="10.9">
      <c r="A24" s="765">
        <v>44388</v>
      </c>
      <c r="B24" s="766" t="s">
        <v>35</v>
      </c>
      <c r="C24" s="766" t="s">
        <v>109</v>
      </c>
      <c r="D24" s="752" t="s">
        <v>325</v>
      </c>
      <c r="E24" s="637" t="s">
        <v>283</v>
      </c>
      <c r="F24" s="700">
        <v>187814</v>
      </c>
      <c r="G24" s="700">
        <v>187818</v>
      </c>
      <c r="H24" s="541">
        <f t="shared" si="0"/>
        <v>4</v>
      </c>
      <c r="I24" s="700">
        <v>187818</v>
      </c>
      <c r="J24" s="541">
        <f t="shared" si="1"/>
        <v>0</v>
      </c>
      <c r="K24" s="769">
        <v>187844</v>
      </c>
      <c r="L24" s="541">
        <f t="shared" si="2"/>
        <v>26</v>
      </c>
      <c r="M24" s="541">
        <f t="shared" si="3"/>
        <v>26</v>
      </c>
      <c r="N24" s="769">
        <v>187861</v>
      </c>
      <c r="O24" s="541">
        <f t="shared" si="4"/>
        <v>17</v>
      </c>
      <c r="P24" s="542">
        <f t="shared" si="5"/>
        <v>47</v>
      </c>
      <c r="Q24" s="541">
        <f t="shared" si="6"/>
        <v>26</v>
      </c>
      <c r="R24" s="543">
        <f t="shared" si="7"/>
        <v>21</v>
      </c>
      <c r="S24" s="493" t="s">
        <v>223</v>
      </c>
      <c r="T24" s="770" t="s">
        <v>224</v>
      </c>
      <c r="U24" s="770" t="s">
        <v>29</v>
      </c>
      <c r="V24" s="770">
        <v>2010</v>
      </c>
      <c r="W24" s="771" t="s">
        <v>30</v>
      </c>
      <c r="X24" s="769">
        <v>8.8000000000000007</v>
      </c>
      <c r="Y24" s="544">
        <f t="shared" si="8"/>
        <v>5.3409090909090908</v>
      </c>
      <c r="Z24" s="166">
        <v>21.19</v>
      </c>
      <c r="AA24" s="544">
        <f t="shared" si="9"/>
        <v>113.17386363636363</v>
      </c>
      <c r="AB24" s="772" t="s">
        <v>320</v>
      </c>
      <c r="AC24" s="544">
        <f t="shared" si="10"/>
        <v>113.17386363636363</v>
      </c>
      <c r="AD24" s="544">
        <f t="shared" si="11"/>
        <v>5.3409090909090908</v>
      </c>
      <c r="AE24" s="563">
        <f t="shared" si="12"/>
        <v>47</v>
      </c>
    </row>
    <row r="25" spans="1:34" s="158" customFormat="1" ht="10.9">
      <c r="A25" s="730">
        <v>44389</v>
      </c>
      <c r="B25" s="731" t="s">
        <v>35</v>
      </c>
      <c r="C25" s="731" t="s">
        <v>109</v>
      </c>
      <c r="D25" s="810" t="s">
        <v>325</v>
      </c>
      <c r="E25" s="790" t="s">
        <v>282</v>
      </c>
      <c r="F25" s="734">
        <v>187861</v>
      </c>
      <c r="G25" s="734">
        <v>187878</v>
      </c>
      <c r="H25" s="665">
        <f t="shared" si="0"/>
        <v>17</v>
      </c>
      <c r="I25" s="734">
        <v>187878</v>
      </c>
      <c r="J25" s="665">
        <f t="shared" si="1"/>
        <v>0</v>
      </c>
      <c r="K25" s="735">
        <v>187906</v>
      </c>
      <c r="L25" s="665">
        <f t="shared" si="2"/>
        <v>28</v>
      </c>
      <c r="M25" s="665">
        <f t="shared" si="3"/>
        <v>28</v>
      </c>
      <c r="N25" s="735">
        <v>187910</v>
      </c>
      <c r="O25" s="665">
        <f t="shared" si="4"/>
        <v>4</v>
      </c>
      <c r="P25" s="666">
        <f t="shared" si="5"/>
        <v>49</v>
      </c>
      <c r="Q25" s="665">
        <f t="shared" si="6"/>
        <v>28</v>
      </c>
      <c r="R25" s="667">
        <f t="shared" si="7"/>
        <v>21</v>
      </c>
      <c r="S25" s="835" t="s">
        <v>223</v>
      </c>
      <c r="T25" s="737" t="s">
        <v>224</v>
      </c>
      <c r="U25" s="737" t="s">
        <v>29</v>
      </c>
      <c r="V25" s="737">
        <v>2010</v>
      </c>
      <c r="W25" s="738" t="s">
        <v>30</v>
      </c>
      <c r="X25" s="735">
        <v>8.8000000000000007</v>
      </c>
      <c r="Y25" s="668">
        <f t="shared" si="8"/>
        <v>5.5681818181818175</v>
      </c>
      <c r="Z25" s="547">
        <v>21.19</v>
      </c>
      <c r="AA25" s="668">
        <f t="shared" si="9"/>
        <v>117.98977272727272</v>
      </c>
      <c r="AB25" s="739" t="s">
        <v>320</v>
      </c>
      <c r="AC25" s="668">
        <f t="shared" si="10"/>
        <v>117.98977272727272</v>
      </c>
      <c r="AD25" s="668">
        <f t="shared" si="11"/>
        <v>5.5681818181818175</v>
      </c>
      <c r="AE25" s="671">
        <f t="shared" si="12"/>
        <v>49</v>
      </c>
    </row>
    <row r="26" spans="1:34" s="158" customFormat="1" ht="10.9">
      <c r="A26" s="837">
        <v>44389</v>
      </c>
      <c r="B26" s="766" t="s">
        <v>35</v>
      </c>
      <c r="C26" s="766" t="s">
        <v>109</v>
      </c>
      <c r="D26" s="724" t="s">
        <v>352</v>
      </c>
      <c r="E26" s="838" t="s">
        <v>282</v>
      </c>
      <c r="F26" s="769">
        <v>187910</v>
      </c>
      <c r="G26" s="769">
        <v>187932</v>
      </c>
      <c r="H26" s="541">
        <f t="shared" si="0"/>
        <v>22</v>
      </c>
      <c r="I26" s="769">
        <v>187932</v>
      </c>
      <c r="J26" s="541">
        <f t="shared" si="1"/>
        <v>0</v>
      </c>
      <c r="K26" s="769">
        <v>187943</v>
      </c>
      <c r="L26" s="541">
        <f t="shared" si="2"/>
        <v>11</v>
      </c>
      <c r="M26" s="541">
        <f t="shared" si="3"/>
        <v>11</v>
      </c>
      <c r="N26" s="769">
        <v>187959</v>
      </c>
      <c r="O26" s="541">
        <f t="shared" si="4"/>
        <v>16</v>
      </c>
      <c r="P26" s="542">
        <f t="shared" si="5"/>
        <v>49</v>
      </c>
      <c r="Q26" s="541">
        <f t="shared" si="6"/>
        <v>11</v>
      </c>
      <c r="R26" s="543">
        <f t="shared" si="7"/>
        <v>38</v>
      </c>
      <c r="S26" s="493" t="s">
        <v>223</v>
      </c>
      <c r="T26" s="770" t="s">
        <v>224</v>
      </c>
      <c r="U26" s="770" t="s">
        <v>29</v>
      </c>
      <c r="V26" s="770">
        <v>2010</v>
      </c>
      <c r="W26" s="771" t="s">
        <v>30</v>
      </c>
      <c r="X26" s="769">
        <v>8.8000000000000007</v>
      </c>
      <c r="Y26" s="544">
        <f t="shared" si="8"/>
        <v>5.5681818181818175</v>
      </c>
      <c r="Z26" s="166">
        <v>21.19</v>
      </c>
      <c r="AA26" s="544">
        <f t="shared" si="9"/>
        <v>117.98977272727272</v>
      </c>
      <c r="AB26" s="772" t="s">
        <v>320</v>
      </c>
      <c r="AC26" s="544">
        <f t="shared" si="10"/>
        <v>117.98977272727272</v>
      </c>
      <c r="AD26" s="544">
        <f t="shared" si="11"/>
        <v>5.5681818181818175</v>
      </c>
      <c r="AE26" s="544">
        <f t="shared" si="12"/>
        <v>49</v>
      </c>
    </row>
    <row r="27" spans="1:34" s="158" customFormat="1" ht="10.9">
      <c r="A27" s="837">
        <v>44388</v>
      </c>
      <c r="B27" s="766" t="s">
        <v>25</v>
      </c>
      <c r="C27" s="766" t="s">
        <v>109</v>
      </c>
      <c r="D27" s="724" t="s">
        <v>329</v>
      </c>
      <c r="E27" s="839" t="s">
        <v>283</v>
      </c>
      <c r="F27" s="769">
        <v>183559</v>
      </c>
      <c r="G27" s="769">
        <v>183566</v>
      </c>
      <c r="H27" s="541">
        <f t="shared" si="0"/>
        <v>7</v>
      </c>
      <c r="I27" s="769">
        <v>183566</v>
      </c>
      <c r="J27" s="541">
        <f t="shared" si="1"/>
        <v>0</v>
      </c>
      <c r="K27" s="769">
        <v>183591</v>
      </c>
      <c r="L27" s="541">
        <f t="shared" si="2"/>
        <v>25</v>
      </c>
      <c r="M27" s="541">
        <f t="shared" si="3"/>
        <v>25</v>
      </c>
      <c r="N27" s="769">
        <v>183591</v>
      </c>
      <c r="O27" s="541">
        <f t="shared" si="4"/>
        <v>0</v>
      </c>
      <c r="P27" s="542">
        <f t="shared" si="5"/>
        <v>32</v>
      </c>
      <c r="Q27" s="541">
        <f t="shared" si="6"/>
        <v>25</v>
      </c>
      <c r="R27" s="543">
        <f t="shared" si="7"/>
        <v>7</v>
      </c>
      <c r="S27" s="493" t="s">
        <v>223</v>
      </c>
      <c r="T27" s="770" t="s">
        <v>224</v>
      </c>
      <c r="U27" s="770" t="s">
        <v>29</v>
      </c>
      <c r="V27" s="770">
        <v>2010</v>
      </c>
      <c r="W27" s="771" t="s">
        <v>30</v>
      </c>
      <c r="X27" s="769">
        <v>8.8000000000000007</v>
      </c>
      <c r="Y27" s="544">
        <f t="shared" si="8"/>
        <v>3.6363636363636362</v>
      </c>
      <c r="Z27" s="166">
        <v>21.19</v>
      </c>
      <c r="AA27" s="544">
        <f t="shared" si="9"/>
        <v>77.054545454545462</v>
      </c>
      <c r="AB27" s="772" t="s">
        <v>320</v>
      </c>
      <c r="AC27" s="544">
        <f t="shared" si="10"/>
        <v>77.054545454545462</v>
      </c>
      <c r="AD27" s="544">
        <f t="shared" si="11"/>
        <v>3.6363636363636362</v>
      </c>
      <c r="AE27" s="544">
        <f t="shared" si="12"/>
        <v>32</v>
      </c>
    </row>
    <row r="28" spans="1:34" s="158" customFormat="1" ht="10.9">
      <c r="A28" s="837">
        <v>44388</v>
      </c>
      <c r="B28" s="766" t="s">
        <v>25</v>
      </c>
      <c r="C28" s="766" t="s">
        <v>109</v>
      </c>
      <c r="D28" s="724" t="s">
        <v>328</v>
      </c>
      <c r="E28" s="839" t="s">
        <v>283</v>
      </c>
      <c r="F28" s="769">
        <v>183591</v>
      </c>
      <c r="G28" s="769">
        <v>183591</v>
      </c>
      <c r="H28" s="541">
        <f t="shared" si="0"/>
        <v>0</v>
      </c>
      <c r="I28" s="769">
        <v>183591</v>
      </c>
      <c r="J28" s="541">
        <f t="shared" si="1"/>
        <v>0</v>
      </c>
      <c r="K28" s="769">
        <v>183617</v>
      </c>
      <c r="L28" s="541">
        <f t="shared" si="2"/>
        <v>26</v>
      </c>
      <c r="M28" s="541">
        <f t="shared" si="3"/>
        <v>26</v>
      </c>
      <c r="N28" s="769">
        <v>183627</v>
      </c>
      <c r="O28" s="541">
        <f t="shared" si="4"/>
        <v>10</v>
      </c>
      <c r="P28" s="542">
        <f t="shared" si="5"/>
        <v>36</v>
      </c>
      <c r="Q28" s="541">
        <f t="shared" si="6"/>
        <v>26</v>
      </c>
      <c r="R28" s="543">
        <f t="shared" si="7"/>
        <v>10</v>
      </c>
      <c r="S28" s="493" t="s">
        <v>223</v>
      </c>
      <c r="T28" s="770" t="s">
        <v>224</v>
      </c>
      <c r="U28" s="770" t="s">
        <v>29</v>
      </c>
      <c r="V28" s="770">
        <v>2010</v>
      </c>
      <c r="W28" s="771" t="s">
        <v>30</v>
      </c>
      <c r="X28" s="769">
        <v>8.8000000000000007</v>
      </c>
      <c r="Y28" s="544">
        <f t="shared" si="8"/>
        <v>4.0909090909090908</v>
      </c>
      <c r="Z28" s="166">
        <v>21.19</v>
      </c>
      <c r="AA28" s="544">
        <f t="shared" si="9"/>
        <v>86.686363636363637</v>
      </c>
      <c r="AB28" s="772" t="s">
        <v>320</v>
      </c>
      <c r="AC28" s="544">
        <f t="shared" si="10"/>
        <v>86.686363636363637</v>
      </c>
      <c r="AD28" s="544">
        <f t="shared" si="11"/>
        <v>4.0909090909090908</v>
      </c>
      <c r="AE28" s="544">
        <f t="shared" si="12"/>
        <v>36</v>
      </c>
    </row>
    <row r="29" spans="1:34" s="158" customFormat="1" ht="50.3" thickBot="1">
      <c r="A29" s="837">
        <v>44385</v>
      </c>
      <c r="B29" s="766" t="s">
        <v>35</v>
      </c>
      <c r="C29" s="766" t="s">
        <v>109</v>
      </c>
      <c r="D29" s="724" t="s">
        <v>149</v>
      </c>
      <c r="E29" s="839" t="s">
        <v>283</v>
      </c>
      <c r="F29" s="769">
        <v>26458</v>
      </c>
      <c r="G29" s="769">
        <v>26474</v>
      </c>
      <c r="H29" s="541">
        <f t="shared" si="0"/>
        <v>16</v>
      </c>
      <c r="I29" s="769">
        <v>26474</v>
      </c>
      <c r="J29" s="541">
        <f t="shared" si="1"/>
        <v>0</v>
      </c>
      <c r="K29" s="769">
        <v>26499</v>
      </c>
      <c r="L29" s="541">
        <f t="shared" si="2"/>
        <v>25</v>
      </c>
      <c r="M29" s="541">
        <f t="shared" si="3"/>
        <v>25</v>
      </c>
      <c r="N29" s="769">
        <v>26515</v>
      </c>
      <c r="O29" s="541">
        <f t="shared" si="4"/>
        <v>16</v>
      </c>
      <c r="P29" s="542">
        <f t="shared" si="5"/>
        <v>57</v>
      </c>
      <c r="Q29" s="541">
        <f t="shared" si="6"/>
        <v>25</v>
      </c>
      <c r="R29" s="543">
        <f t="shared" si="7"/>
        <v>32</v>
      </c>
      <c r="S29" s="493" t="s">
        <v>223</v>
      </c>
      <c r="T29" s="770" t="s">
        <v>224</v>
      </c>
      <c r="U29" s="770" t="s">
        <v>29</v>
      </c>
      <c r="V29" s="770">
        <v>2010</v>
      </c>
      <c r="W29" s="771" t="s">
        <v>30</v>
      </c>
      <c r="X29" s="769">
        <v>8.8000000000000007</v>
      </c>
      <c r="Y29" s="544">
        <f t="shared" si="8"/>
        <v>6.4772727272727266</v>
      </c>
      <c r="Z29" s="166">
        <v>19.45</v>
      </c>
      <c r="AA29" s="544">
        <f t="shared" si="9"/>
        <v>125.98295454545453</v>
      </c>
      <c r="AB29" s="772" t="s">
        <v>324</v>
      </c>
      <c r="AC29" s="544">
        <f t="shared" si="10"/>
        <v>125.98295454545453</v>
      </c>
      <c r="AD29" s="544">
        <f t="shared" si="11"/>
        <v>6.4772727272727266</v>
      </c>
      <c r="AE29" s="544">
        <f t="shared" si="12"/>
        <v>57</v>
      </c>
    </row>
    <row r="30" spans="1:34" s="158" customFormat="1" ht="17.7" thickBot="1">
      <c r="A30" s="701">
        <v>44449</v>
      </c>
      <c r="B30" s="702" t="s">
        <v>126</v>
      </c>
      <c r="C30" s="702" t="s">
        <v>109</v>
      </c>
      <c r="D30" s="726" t="s">
        <v>174</v>
      </c>
      <c r="E30" s="703" t="s">
        <v>282</v>
      </c>
      <c r="F30" s="716">
        <v>185684</v>
      </c>
      <c r="G30" s="708">
        <v>185711</v>
      </c>
      <c r="H30" s="704">
        <f t="shared" si="0"/>
        <v>27</v>
      </c>
      <c r="I30" s="708">
        <v>185711</v>
      </c>
      <c r="J30" s="704">
        <f t="shared" si="1"/>
        <v>0</v>
      </c>
      <c r="K30" s="708">
        <v>185729</v>
      </c>
      <c r="L30" s="704">
        <f t="shared" si="2"/>
        <v>18</v>
      </c>
      <c r="M30" s="704">
        <f t="shared" si="3"/>
        <v>18</v>
      </c>
      <c r="N30" s="741">
        <v>185750</v>
      </c>
      <c r="O30" s="704">
        <f t="shared" si="4"/>
        <v>21</v>
      </c>
      <c r="P30" s="705">
        <f t="shared" si="5"/>
        <v>66</v>
      </c>
      <c r="Q30" s="704">
        <f t="shared" si="6"/>
        <v>18</v>
      </c>
      <c r="R30" s="706">
        <f t="shared" si="7"/>
        <v>48</v>
      </c>
      <c r="S30" s="836" t="s">
        <v>223</v>
      </c>
      <c r="T30" s="773" t="s">
        <v>224</v>
      </c>
      <c r="U30" s="773" t="s">
        <v>29</v>
      </c>
      <c r="V30" s="773">
        <v>2010</v>
      </c>
      <c r="W30" s="707" t="s">
        <v>30</v>
      </c>
      <c r="X30" s="708">
        <v>8.8000000000000007</v>
      </c>
      <c r="Y30" s="709">
        <f t="shared" si="8"/>
        <v>7.4999999999999991</v>
      </c>
      <c r="Z30" s="710">
        <v>19.93</v>
      </c>
      <c r="AA30" s="709">
        <f t="shared" si="9"/>
        <v>149.47499999999999</v>
      </c>
      <c r="AB30" s="711" t="s">
        <v>128</v>
      </c>
      <c r="AC30" s="709">
        <f t="shared" si="10"/>
        <v>149.47499999999999</v>
      </c>
      <c r="AD30" s="709">
        <f t="shared" si="11"/>
        <v>7.4999999999999991</v>
      </c>
      <c r="AE30" s="712">
        <f t="shared" si="12"/>
        <v>66</v>
      </c>
      <c r="AF30" s="750">
        <f>SUM(AC18:AC30)-305</f>
        <v>1145.5397727272725</v>
      </c>
      <c r="AG30" s="238">
        <f>SUM(AD18:AD30)</f>
        <v>69.431818181818187</v>
      </c>
      <c r="AH30" s="238">
        <f>SUM(AE18:AE30)</f>
        <v>611</v>
      </c>
    </row>
    <row r="31" spans="1:34" s="158" customFormat="1" ht="17.7" thickBot="1">
      <c r="A31" s="694">
        <v>44386</v>
      </c>
      <c r="B31" s="695" t="s">
        <v>68</v>
      </c>
      <c r="C31" s="695" t="s">
        <v>111</v>
      </c>
      <c r="D31" s="725" t="s">
        <v>241</v>
      </c>
      <c r="E31" s="637" t="s">
        <v>283</v>
      </c>
      <c r="F31" s="696">
        <v>235308</v>
      </c>
      <c r="G31" s="697">
        <v>235322</v>
      </c>
      <c r="H31" s="640">
        <f t="shared" si="0"/>
        <v>14</v>
      </c>
      <c r="I31" s="697">
        <v>235322</v>
      </c>
      <c r="J31" s="640">
        <f t="shared" si="1"/>
        <v>0</v>
      </c>
      <c r="K31" s="697">
        <v>235334</v>
      </c>
      <c r="L31" s="640">
        <f t="shared" si="2"/>
        <v>12</v>
      </c>
      <c r="M31" s="640">
        <f t="shared" si="3"/>
        <v>12</v>
      </c>
      <c r="N31" s="697">
        <v>235343</v>
      </c>
      <c r="O31" s="640">
        <f t="shared" si="4"/>
        <v>9</v>
      </c>
      <c r="P31" s="641">
        <f t="shared" si="5"/>
        <v>35</v>
      </c>
      <c r="Q31" s="640">
        <f t="shared" si="6"/>
        <v>12</v>
      </c>
      <c r="R31" s="642">
        <f t="shared" si="7"/>
        <v>23</v>
      </c>
      <c r="S31" s="756" t="s">
        <v>70</v>
      </c>
      <c r="T31" s="774" t="s">
        <v>51</v>
      </c>
      <c r="U31" s="774" t="s">
        <v>29</v>
      </c>
      <c r="V31" s="774">
        <v>2016</v>
      </c>
      <c r="W31" s="698" t="s">
        <v>30</v>
      </c>
      <c r="X31" s="697">
        <v>7</v>
      </c>
      <c r="Y31" s="646">
        <f t="shared" si="8"/>
        <v>5</v>
      </c>
      <c r="Z31" s="647">
        <v>19.989999999999998</v>
      </c>
      <c r="AA31" s="646">
        <f t="shared" si="9"/>
        <v>99.949999999999989</v>
      </c>
      <c r="AB31" s="699" t="s">
        <v>67</v>
      </c>
      <c r="AC31" s="646">
        <f t="shared" si="10"/>
        <v>99.949999999999989</v>
      </c>
      <c r="AD31" s="646">
        <f t="shared" si="11"/>
        <v>5</v>
      </c>
      <c r="AE31" s="651">
        <f t="shared" si="12"/>
        <v>35</v>
      </c>
    </row>
    <row r="32" spans="1:34" s="158" customFormat="1" ht="17.7" thickBot="1">
      <c r="A32" s="701">
        <v>44389</v>
      </c>
      <c r="B32" s="689" t="s">
        <v>68</v>
      </c>
      <c r="C32" s="689" t="s">
        <v>111</v>
      </c>
      <c r="D32" s="728" t="s">
        <v>241</v>
      </c>
      <c r="E32" s="622" t="s">
        <v>282</v>
      </c>
      <c r="F32" s="713">
        <v>235343</v>
      </c>
      <c r="G32" s="690">
        <v>235352</v>
      </c>
      <c r="H32" s="567">
        <f t="shared" si="0"/>
        <v>9</v>
      </c>
      <c r="I32" s="690">
        <v>235352</v>
      </c>
      <c r="J32" s="567">
        <f t="shared" si="1"/>
        <v>0</v>
      </c>
      <c r="K32" s="690">
        <v>235363</v>
      </c>
      <c r="L32" s="567">
        <f t="shared" si="2"/>
        <v>11</v>
      </c>
      <c r="M32" s="567">
        <f t="shared" si="3"/>
        <v>11</v>
      </c>
      <c r="N32" s="690">
        <v>235378</v>
      </c>
      <c r="O32" s="567">
        <f t="shared" si="4"/>
        <v>15</v>
      </c>
      <c r="P32" s="568">
        <f t="shared" si="5"/>
        <v>35</v>
      </c>
      <c r="Q32" s="567">
        <f t="shared" si="6"/>
        <v>11</v>
      </c>
      <c r="R32" s="569">
        <f t="shared" si="7"/>
        <v>24</v>
      </c>
      <c r="S32" s="591" t="s">
        <v>70</v>
      </c>
      <c r="T32" s="691" t="s">
        <v>51</v>
      </c>
      <c r="U32" s="691" t="s">
        <v>29</v>
      </c>
      <c r="V32" s="691">
        <v>2016</v>
      </c>
      <c r="W32" s="692" t="s">
        <v>30</v>
      </c>
      <c r="X32" s="690">
        <v>7</v>
      </c>
      <c r="Y32" s="573">
        <f t="shared" si="8"/>
        <v>5</v>
      </c>
      <c r="Z32" s="574">
        <v>19.989999999999998</v>
      </c>
      <c r="AA32" s="573">
        <f t="shared" si="9"/>
        <v>99.949999999999989</v>
      </c>
      <c r="AB32" s="693" t="s">
        <v>67</v>
      </c>
      <c r="AC32" s="573">
        <f t="shared" si="10"/>
        <v>99.949999999999989</v>
      </c>
      <c r="AD32" s="573">
        <f t="shared" si="11"/>
        <v>5</v>
      </c>
      <c r="AE32" s="576">
        <f t="shared" si="12"/>
        <v>35</v>
      </c>
      <c r="AF32" s="750">
        <f>SUM(AC31:AC32)</f>
        <v>199.89999999999998</v>
      </c>
      <c r="AG32" s="238">
        <f>SUM(AD31:AD32)</f>
        <v>10</v>
      </c>
      <c r="AH32" s="238">
        <f>SUM(AE31:AE32)</f>
        <v>70</v>
      </c>
    </row>
    <row r="33" spans="1:34" s="158" customFormat="1" ht="17.7" thickBot="1">
      <c r="A33" s="765">
        <v>44386</v>
      </c>
      <c r="B33" s="766" t="s">
        <v>25</v>
      </c>
      <c r="C33" s="766" t="s">
        <v>109</v>
      </c>
      <c r="D33" s="729" t="s">
        <v>366</v>
      </c>
      <c r="E33" s="660" t="s">
        <v>283</v>
      </c>
      <c r="F33" s="715">
        <v>108776</v>
      </c>
      <c r="G33" s="769">
        <v>108801</v>
      </c>
      <c r="H33" s="541">
        <f t="shared" si="0"/>
        <v>25</v>
      </c>
      <c r="I33" s="769">
        <v>108801</v>
      </c>
      <c r="J33" s="541">
        <f t="shared" si="1"/>
        <v>0</v>
      </c>
      <c r="K33" s="769">
        <v>108832</v>
      </c>
      <c r="L33" s="541">
        <f t="shared" si="2"/>
        <v>31</v>
      </c>
      <c r="M33" s="541">
        <f t="shared" si="3"/>
        <v>31</v>
      </c>
      <c r="N33" s="769">
        <v>108841</v>
      </c>
      <c r="O33" s="541">
        <f t="shared" si="4"/>
        <v>9</v>
      </c>
      <c r="P33" s="542">
        <f t="shared" si="5"/>
        <v>65</v>
      </c>
      <c r="Q33" s="541">
        <f t="shared" si="6"/>
        <v>31</v>
      </c>
      <c r="R33" s="543">
        <f t="shared" si="7"/>
        <v>34</v>
      </c>
      <c r="S33" s="484" t="s">
        <v>84</v>
      </c>
      <c r="T33" s="770" t="s">
        <v>28</v>
      </c>
      <c r="U33" s="770" t="s">
        <v>29</v>
      </c>
      <c r="V33" s="770">
        <v>2015</v>
      </c>
      <c r="W33" s="771" t="s">
        <v>30</v>
      </c>
      <c r="X33" s="769">
        <v>14</v>
      </c>
      <c r="Y33" s="544">
        <f t="shared" si="8"/>
        <v>4.6428571428571432</v>
      </c>
      <c r="Z33" s="166">
        <v>21.79</v>
      </c>
      <c r="AA33" s="544">
        <f t="shared" si="9"/>
        <v>101.16785714285714</v>
      </c>
      <c r="AB33" s="772" t="s">
        <v>67</v>
      </c>
      <c r="AC33" s="544">
        <f t="shared" si="10"/>
        <v>101.16785714285714</v>
      </c>
      <c r="AD33" s="544">
        <f t="shared" si="11"/>
        <v>4.6428571428571432</v>
      </c>
      <c r="AE33" s="563">
        <f t="shared" si="12"/>
        <v>65</v>
      </c>
    </row>
    <row r="34" spans="1:34" s="158" customFormat="1" ht="17.7" thickBot="1">
      <c r="A34" s="765">
        <v>44386</v>
      </c>
      <c r="B34" s="766" t="s">
        <v>25</v>
      </c>
      <c r="C34" s="766" t="s">
        <v>109</v>
      </c>
      <c r="D34" s="729" t="s">
        <v>244</v>
      </c>
      <c r="E34" s="622" t="s">
        <v>282</v>
      </c>
      <c r="F34" s="715">
        <v>108841</v>
      </c>
      <c r="G34" s="769">
        <v>108858</v>
      </c>
      <c r="H34" s="541">
        <f t="shared" si="0"/>
        <v>17</v>
      </c>
      <c r="I34" s="769">
        <v>108858</v>
      </c>
      <c r="J34" s="541">
        <f t="shared" si="1"/>
        <v>0</v>
      </c>
      <c r="K34" s="769">
        <v>108893</v>
      </c>
      <c r="L34" s="541">
        <f t="shared" si="2"/>
        <v>35</v>
      </c>
      <c r="M34" s="541">
        <f t="shared" si="3"/>
        <v>35</v>
      </c>
      <c r="N34" s="769">
        <v>108893</v>
      </c>
      <c r="O34" s="541">
        <f t="shared" si="4"/>
        <v>0</v>
      </c>
      <c r="P34" s="542">
        <f t="shared" si="5"/>
        <v>52</v>
      </c>
      <c r="Q34" s="541">
        <f t="shared" si="6"/>
        <v>35</v>
      </c>
      <c r="R34" s="543">
        <f t="shared" si="7"/>
        <v>17</v>
      </c>
      <c r="S34" s="484" t="s">
        <v>84</v>
      </c>
      <c r="T34" s="770" t="s">
        <v>28</v>
      </c>
      <c r="U34" s="770" t="s">
        <v>29</v>
      </c>
      <c r="V34" s="770">
        <v>2015</v>
      </c>
      <c r="W34" s="771" t="s">
        <v>30</v>
      </c>
      <c r="X34" s="769">
        <v>14</v>
      </c>
      <c r="Y34" s="544">
        <f t="shared" si="8"/>
        <v>3.7142857142857144</v>
      </c>
      <c r="Z34" s="166">
        <v>21.79</v>
      </c>
      <c r="AA34" s="544">
        <f t="shared" si="9"/>
        <v>80.934285714285707</v>
      </c>
      <c r="AB34" s="772" t="s">
        <v>67</v>
      </c>
      <c r="AC34" s="544">
        <f t="shared" si="10"/>
        <v>80.934285714285707</v>
      </c>
      <c r="AD34" s="544">
        <f t="shared" si="11"/>
        <v>3.7142857142857144</v>
      </c>
      <c r="AE34" s="563">
        <f t="shared" si="12"/>
        <v>52</v>
      </c>
    </row>
    <row r="35" spans="1:34" s="158" customFormat="1" ht="17.7" thickBot="1">
      <c r="A35" s="765">
        <v>44386</v>
      </c>
      <c r="B35" s="766" t="s">
        <v>25</v>
      </c>
      <c r="C35" s="766" t="s">
        <v>109</v>
      </c>
      <c r="D35" s="729" t="s">
        <v>380</v>
      </c>
      <c r="E35" s="660" t="s">
        <v>283</v>
      </c>
      <c r="F35" s="715">
        <v>108893</v>
      </c>
      <c r="G35" s="769">
        <v>108893</v>
      </c>
      <c r="H35" s="541">
        <f t="shared" si="0"/>
        <v>0</v>
      </c>
      <c r="I35" s="769">
        <v>108893</v>
      </c>
      <c r="J35" s="541">
        <f t="shared" si="1"/>
        <v>0</v>
      </c>
      <c r="K35" s="769">
        <v>108908</v>
      </c>
      <c r="L35" s="541">
        <f t="shared" si="2"/>
        <v>15</v>
      </c>
      <c r="M35" s="541">
        <f t="shared" si="3"/>
        <v>15</v>
      </c>
      <c r="N35" s="769">
        <v>108918</v>
      </c>
      <c r="O35" s="541">
        <f t="shared" si="4"/>
        <v>10</v>
      </c>
      <c r="P35" s="542">
        <f t="shared" si="5"/>
        <v>25</v>
      </c>
      <c r="Q35" s="541">
        <f t="shared" si="6"/>
        <v>15</v>
      </c>
      <c r="R35" s="543">
        <f t="shared" si="7"/>
        <v>10</v>
      </c>
      <c r="S35" s="484" t="s">
        <v>84</v>
      </c>
      <c r="T35" s="770" t="s">
        <v>28</v>
      </c>
      <c r="U35" s="770" t="s">
        <v>29</v>
      </c>
      <c r="V35" s="770">
        <v>2015</v>
      </c>
      <c r="W35" s="771" t="s">
        <v>30</v>
      </c>
      <c r="X35" s="769">
        <v>14</v>
      </c>
      <c r="Y35" s="544">
        <f t="shared" si="8"/>
        <v>1.7857142857142858</v>
      </c>
      <c r="Z35" s="166">
        <v>21.79</v>
      </c>
      <c r="AA35" s="544">
        <f t="shared" si="9"/>
        <v>38.910714285714285</v>
      </c>
      <c r="AB35" s="772" t="s">
        <v>67</v>
      </c>
      <c r="AC35" s="544">
        <f t="shared" si="10"/>
        <v>38.910714285714285</v>
      </c>
      <c r="AD35" s="544">
        <f t="shared" si="11"/>
        <v>1.7857142857142858</v>
      </c>
      <c r="AE35" s="563">
        <f t="shared" si="12"/>
        <v>25</v>
      </c>
    </row>
    <row r="36" spans="1:34" s="158" customFormat="1" ht="17.7" thickBot="1">
      <c r="A36" s="765">
        <v>44387</v>
      </c>
      <c r="B36" s="766" t="s">
        <v>25</v>
      </c>
      <c r="C36" s="766" t="s">
        <v>109</v>
      </c>
      <c r="D36" s="729" t="s">
        <v>366</v>
      </c>
      <c r="E36" s="622" t="s">
        <v>282</v>
      </c>
      <c r="F36" s="715">
        <v>108918</v>
      </c>
      <c r="G36" s="769">
        <v>108928</v>
      </c>
      <c r="H36" s="541">
        <f t="shared" si="0"/>
        <v>10</v>
      </c>
      <c r="I36" s="769">
        <v>108928</v>
      </c>
      <c r="J36" s="541">
        <f t="shared" si="1"/>
        <v>0</v>
      </c>
      <c r="K36" s="769">
        <v>108960</v>
      </c>
      <c r="L36" s="541">
        <f t="shared" si="2"/>
        <v>32</v>
      </c>
      <c r="M36" s="541">
        <f t="shared" si="3"/>
        <v>32</v>
      </c>
      <c r="N36" s="769">
        <v>108985</v>
      </c>
      <c r="O36" s="541">
        <f t="shared" si="4"/>
        <v>25</v>
      </c>
      <c r="P36" s="542">
        <f t="shared" si="5"/>
        <v>67</v>
      </c>
      <c r="Q36" s="541">
        <f t="shared" si="6"/>
        <v>32</v>
      </c>
      <c r="R36" s="543">
        <f t="shared" si="7"/>
        <v>35</v>
      </c>
      <c r="S36" s="484" t="s">
        <v>84</v>
      </c>
      <c r="T36" s="770" t="s">
        <v>28</v>
      </c>
      <c r="U36" s="770" t="s">
        <v>29</v>
      </c>
      <c r="V36" s="770">
        <v>2015</v>
      </c>
      <c r="W36" s="771" t="s">
        <v>30</v>
      </c>
      <c r="X36" s="769">
        <v>14</v>
      </c>
      <c r="Y36" s="544">
        <f t="shared" si="8"/>
        <v>4.7857142857142856</v>
      </c>
      <c r="Z36" s="166">
        <v>21.79</v>
      </c>
      <c r="AA36" s="544">
        <f t="shared" si="9"/>
        <v>104.28071428571428</v>
      </c>
      <c r="AB36" s="772" t="s">
        <v>67</v>
      </c>
      <c r="AC36" s="544">
        <f t="shared" si="10"/>
        <v>104.28071428571428</v>
      </c>
      <c r="AD36" s="544">
        <f t="shared" si="11"/>
        <v>4.7857142857142856</v>
      </c>
      <c r="AE36" s="563">
        <f t="shared" si="12"/>
        <v>67</v>
      </c>
    </row>
    <row r="37" spans="1:34" s="158" customFormat="1" ht="17.7" thickBot="1">
      <c r="A37" s="765">
        <v>44387</v>
      </c>
      <c r="B37" s="766" t="s">
        <v>25</v>
      </c>
      <c r="C37" s="766" t="s">
        <v>109</v>
      </c>
      <c r="D37" s="729" t="s">
        <v>366</v>
      </c>
      <c r="E37" s="660" t="s">
        <v>283</v>
      </c>
      <c r="F37" s="715">
        <v>108985</v>
      </c>
      <c r="G37" s="769">
        <v>109009</v>
      </c>
      <c r="H37" s="541">
        <f t="shared" si="0"/>
        <v>24</v>
      </c>
      <c r="I37" s="769">
        <v>109009</v>
      </c>
      <c r="J37" s="541">
        <f t="shared" si="1"/>
        <v>0</v>
      </c>
      <c r="K37" s="769">
        <v>109036</v>
      </c>
      <c r="L37" s="541">
        <f t="shared" si="2"/>
        <v>27</v>
      </c>
      <c r="M37" s="541">
        <f t="shared" si="3"/>
        <v>27</v>
      </c>
      <c r="N37" s="769">
        <v>109050</v>
      </c>
      <c r="O37" s="541">
        <f t="shared" si="4"/>
        <v>14</v>
      </c>
      <c r="P37" s="542">
        <f t="shared" si="5"/>
        <v>65</v>
      </c>
      <c r="Q37" s="541">
        <f t="shared" si="6"/>
        <v>27</v>
      </c>
      <c r="R37" s="543">
        <f t="shared" si="7"/>
        <v>38</v>
      </c>
      <c r="S37" s="484" t="s">
        <v>84</v>
      </c>
      <c r="T37" s="770" t="s">
        <v>28</v>
      </c>
      <c r="U37" s="770" t="s">
        <v>29</v>
      </c>
      <c r="V37" s="770">
        <v>2015</v>
      </c>
      <c r="W37" s="771" t="s">
        <v>30</v>
      </c>
      <c r="X37" s="769">
        <v>14</v>
      </c>
      <c r="Y37" s="544">
        <f t="shared" si="8"/>
        <v>4.6428571428571432</v>
      </c>
      <c r="Z37" s="166">
        <v>21.79</v>
      </c>
      <c r="AA37" s="544">
        <f t="shared" si="9"/>
        <v>101.16785714285714</v>
      </c>
      <c r="AB37" s="772" t="s">
        <v>67</v>
      </c>
      <c r="AC37" s="544">
        <f t="shared" si="10"/>
        <v>101.16785714285714</v>
      </c>
      <c r="AD37" s="544">
        <f t="shared" si="11"/>
        <v>4.6428571428571432</v>
      </c>
      <c r="AE37" s="563">
        <f t="shared" si="12"/>
        <v>65</v>
      </c>
    </row>
    <row r="38" spans="1:34" s="158" customFormat="1" ht="17.7" thickBot="1">
      <c r="A38" s="765">
        <v>44387</v>
      </c>
      <c r="B38" s="766" t="s">
        <v>25</v>
      </c>
      <c r="C38" s="766" t="s">
        <v>109</v>
      </c>
      <c r="D38" s="729" t="s">
        <v>380</v>
      </c>
      <c r="E38" s="622" t="s">
        <v>282</v>
      </c>
      <c r="F38" s="715">
        <v>109050</v>
      </c>
      <c r="G38" s="769">
        <v>109056</v>
      </c>
      <c r="H38" s="541">
        <f t="shared" si="0"/>
        <v>6</v>
      </c>
      <c r="I38" s="769">
        <v>109056</v>
      </c>
      <c r="J38" s="541">
        <f t="shared" si="1"/>
        <v>0</v>
      </c>
      <c r="K38" s="769">
        <v>109073</v>
      </c>
      <c r="L38" s="541">
        <f t="shared" si="2"/>
        <v>17</v>
      </c>
      <c r="M38" s="541">
        <f t="shared" si="3"/>
        <v>17</v>
      </c>
      <c r="N38" s="769">
        <v>109073</v>
      </c>
      <c r="O38" s="541">
        <f t="shared" si="4"/>
        <v>0</v>
      </c>
      <c r="P38" s="542">
        <f t="shared" si="5"/>
        <v>23</v>
      </c>
      <c r="Q38" s="541">
        <f t="shared" si="6"/>
        <v>17</v>
      </c>
      <c r="R38" s="543">
        <f t="shared" si="7"/>
        <v>6</v>
      </c>
      <c r="S38" s="484" t="s">
        <v>84</v>
      </c>
      <c r="T38" s="770" t="s">
        <v>28</v>
      </c>
      <c r="U38" s="770" t="s">
        <v>29</v>
      </c>
      <c r="V38" s="770">
        <v>2015</v>
      </c>
      <c r="W38" s="771" t="s">
        <v>30</v>
      </c>
      <c r="X38" s="769">
        <v>14</v>
      </c>
      <c r="Y38" s="544">
        <f t="shared" si="8"/>
        <v>1.6428571428571428</v>
      </c>
      <c r="Z38" s="166">
        <v>21.79</v>
      </c>
      <c r="AA38" s="544">
        <f t="shared" si="9"/>
        <v>35.79785714285714</v>
      </c>
      <c r="AB38" s="772" t="s">
        <v>67</v>
      </c>
      <c r="AC38" s="544">
        <f t="shared" si="10"/>
        <v>35.79785714285714</v>
      </c>
      <c r="AD38" s="544">
        <f t="shared" si="11"/>
        <v>1.6428571428571428</v>
      </c>
      <c r="AE38" s="563">
        <f t="shared" si="12"/>
        <v>23</v>
      </c>
    </row>
    <row r="39" spans="1:34" s="158" customFormat="1" ht="17.7" thickBot="1">
      <c r="A39" s="765">
        <v>44387</v>
      </c>
      <c r="B39" s="766" t="s">
        <v>25</v>
      </c>
      <c r="C39" s="766" t="s">
        <v>109</v>
      </c>
      <c r="D39" s="729" t="s">
        <v>151</v>
      </c>
      <c r="E39" s="660" t="s">
        <v>283</v>
      </c>
      <c r="F39" s="715">
        <v>109073</v>
      </c>
      <c r="G39" s="769">
        <v>109073</v>
      </c>
      <c r="H39" s="541">
        <f t="shared" si="0"/>
        <v>0</v>
      </c>
      <c r="I39" s="769">
        <v>109073</v>
      </c>
      <c r="J39" s="541">
        <f t="shared" si="1"/>
        <v>0</v>
      </c>
      <c r="K39" s="769">
        <v>109076</v>
      </c>
      <c r="L39" s="541">
        <f t="shared" si="2"/>
        <v>3</v>
      </c>
      <c r="M39" s="541">
        <f t="shared" si="3"/>
        <v>3</v>
      </c>
      <c r="N39" s="769">
        <v>109094</v>
      </c>
      <c r="O39" s="541">
        <f t="shared" si="4"/>
        <v>18</v>
      </c>
      <c r="P39" s="542">
        <f t="shared" si="5"/>
        <v>21</v>
      </c>
      <c r="Q39" s="541">
        <f t="shared" si="6"/>
        <v>3</v>
      </c>
      <c r="R39" s="543">
        <f t="shared" si="7"/>
        <v>18</v>
      </c>
      <c r="S39" s="484" t="s">
        <v>84</v>
      </c>
      <c r="T39" s="770" t="s">
        <v>28</v>
      </c>
      <c r="U39" s="770" t="s">
        <v>29</v>
      </c>
      <c r="V39" s="770">
        <v>2015</v>
      </c>
      <c r="W39" s="771" t="s">
        <v>30</v>
      </c>
      <c r="X39" s="769">
        <v>14</v>
      </c>
      <c r="Y39" s="544">
        <f t="shared" si="8"/>
        <v>1.5</v>
      </c>
      <c r="Z39" s="166">
        <v>21.79</v>
      </c>
      <c r="AA39" s="544">
        <f t="shared" si="9"/>
        <v>32.685000000000002</v>
      </c>
      <c r="AB39" s="772" t="s">
        <v>67</v>
      </c>
      <c r="AC39" s="544">
        <f t="shared" si="10"/>
        <v>32.685000000000002</v>
      </c>
      <c r="AD39" s="544">
        <f t="shared" si="11"/>
        <v>1.5</v>
      </c>
      <c r="AE39" s="563">
        <f t="shared" si="12"/>
        <v>21</v>
      </c>
    </row>
    <row r="40" spans="1:34" s="158" customFormat="1" ht="17.7" thickBot="1">
      <c r="A40" s="688">
        <v>44389</v>
      </c>
      <c r="B40" s="689" t="s">
        <v>25</v>
      </c>
      <c r="C40" s="689" t="s">
        <v>109</v>
      </c>
      <c r="D40" s="775" t="s">
        <v>355</v>
      </c>
      <c r="E40" s="622" t="s">
        <v>282</v>
      </c>
      <c r="F40" s="784">
        <v>109094</v>
      </c>
      <c r="G40" s="690">
        <v>109114</v>
      </c>
      <c r="H40" s="567">
        <f t="shared" si="0"/>
        <v>20</v>
      </c>
      <c r="I40" s="690">
        <v>109114</v>
      </c>
      <c r="J40" s="567">
        <f t="shared" si="1"/>
        <v>0</v>
      </c>
      <c r="K40" s="690">
        <v>109152</v>
      </c>
      <c r="L40" s="567">
        <f t="shared" si="2"/>
        <v>38</v>
      </c>
      <c r="M40" s="567">
        <f t="shared" si="3"/>
        <v>38</v>
      </c>
      <c r="N40" s="690">
        <v>109176</v>
      </c>
      <c r="O40" s="567">
        <f t="shared" si="4"/>
        <v>24</v>
      </c>
      <c r="P40" s="568">
        <f t="shared" si="5"/>
        <v>82</v>
      </c>
      <c r="Q40" s="567">
        <f t="shared" si="6"/>
        <v>38</v>
      </c>
      <c r="R40" s="569">
        <f t="shared" si="7"/>
        <v>44</v>
      </c>
      <c r="S40" s="585" t="s">
        <v>84</v>
      </c>
      <c r="T40" s="691" t="s">
        <v>28</v>
      </c>
      <c r="U40" s="691" t="s">
        <v>29</v>
      </c>
      <c r="V40" s="691">
        <v>2015</v>
      </c>
      <c r="W40" s="692" t="s">
        <v>30</v>
      </c>
      <c r="X40" s="690">
        <v>14</v>
      </c>
      <c r="Y40" s="573">
        <f t="shared" si="8"/>
        <v>5.8571428571428568</v>
      </c>
      <c r="Z40" s="574">
        <v>21.79</v>
      </c>
      <c r="AA40" s="573">
        <f t="shared" si="9"/>
        <v>127.62714285714284</v>
      </c>
      <c r="AB40" s="693" t="s">
        <v>67</v>
      </c>
      <c r="AC40" s="573">
        <f t="shared" si="10"/>
        <v>127.62714285714284</v>
      </c>
      <c r="AD40" s="573">
        <f t="shared" si="11"/>
        <v>5.8571428571428568</v>
      </c>
      <c r="AE40" s="576">
        <f t="shared" si="12"/>
        <v>82</v>
      </c>
      <c r="AF40" s="750">
        <f>SUM(AC33:AC40)-283</f>
        <v>339.57142857142856</v>
      </c>
      <c r="AG40" s="238">
        <f>SUM(AD33:AD40)</f>
        <v>28.571428571428573</v>
      </c>
      <c r="AH40" s="238">
        <f>SUM(AE33:AE40)</f>
        <v>400</v>
      </c>
    </row>
    <row r="41" spans="1:34" s="158" customFormat="1" ht="17">
      <c r="A41" s="765">
        <v>44386</v>
      </c>
      <c r="B41" s="766" t="s">
        <v>72</v>
      </c>
      <c r="C41" s="766" t="s">
        <v>109</v>
      </c>
      <c r="D41" s="729" t="s">
        <v>154</v>
      </c>
      <c r="E41" s="620" t="s">
        <v>283</v>
      </c>
      <c r="F41" s="700">
        <v>99605</v>
      </c>
      <c r="G41" s="700">
        <v>99634</v>
      </c>
      <c r="H41" s="541">
        <f t="shared" si="0"/>
        <v>29</v>
      </c>
      <c r="I41" s="700">
        <v>99634</v>
      </c>
      <c r="J41" s="541">
        <f t="shared" si="1"/>
        <v>0</v>
      </c>
      <c r="K41" s="769">
        <v>99651</v>
      </c>
      <c r="L41" s="541">
        <f t="shared" si="2"/>
        <v>17</v>
      </c>
      <c r="M41" s="541">
        <f t="shared" si="3"/>
        <v>17</v>
      </c>
      <c r="N41" s="769">
        <v>99686</v>
      </c>
      <c r="O41" s="541">
        <f t="shared" si="4"/>
        <v>35</v>
      </c>
      <c r="P41" s="542">
        <f t="shared" si="5"/>
        <v>81</v>
      </c>
      <c r="Q41" s="541">
        <f t="shared" si="6"/>
        <v>17</v>
      </c>
      <c r="R41" s="543">
        <f t="shared" si="7"/>
        <v>64</v>
      </c>
      <c r="S41" s="486" t="s">
        <v>75</v>
      </c>
      <c r="T41" s="770" t="s">
        <v>76</v>
      </c>
      <c r="U41" s="770" t="s">
        <v>29</v>
      </c>
      <c r="V41" s="770">
        <v>2009</v>
      </c>
      <c r="W41" s="771" t="s">
        <v>30</v>
      </c>
      <c r="X41" s="769">
        <v>10</v>
      </c>
      <c r="Y41" s="544">
        <f t="shared" si="8"/>
        <v>8.1</v>
      </c>
      <c r="Z41" s="166">
        <v>19.59</v>
      </c>
      <c r="AA41" s="544">
        <f t="shared" si="9"/>
        <v>158.679</v>
      </c>
      <c r="AB41" s="772" t="s">
        <v>77</v>
      </c>
      <c r="AC41" s="544">
        <f t="shared" si="10"/>
        <v>158.679</v>
      </c>
      <c r="AD41" s="544">
        <f t="shared" si="11"/>
        <v>8.1</v>
      </c>
      <c r="AE41" s="563">
        <f t="shared" si="12"/>
        <v>81</v>
      </c>
    </row>
    <row r="42" spans="1:34" s="158" customFormat="1" ht="17.7" thickBot="1">
      <c r="A42" s="765">
        <v>44386</v>
      </c>
      <c r="B42" s="766" t="s">
        <v>72</v>
      </c>
      <c r="C42" s="766" t="s">
        <v>109</v>
      </c>
      <c r="D42" s="767" t="s">
        <v>148</v>
      </c>
      <c r="E42" s="622" t="s">
        <v>282</v>
      </c>
      <c r="F42" s="700">
        <v>99686</v>
      </c>
      <c r="G42" s="700">
        <v>99707</v>
      </c>
      <c r="H42" s="541">
        <f t="shared" si="0"/>
        <v>21</v>
      </c>
      <c r="I42" s="700">
        <v>99707</v>
      </c>
      <c r="J42" s="541">
        <f t="shared" si="1"/>
        <v>0</v>
      </c>
      <c r="K42" s="769">
        <v>99731</v>
      </c>
      <c r="L42" s="541">
        <f t="shared" si="2"/>
        <v>24</v>
      </c>
      <c r="M42" s="541">
        <f t="shared" si="3"/>
        <v>24</v>
      </c>
      <c r="N42" s="769">
        <v>99731</v>
      </c>
      <c r="O42" s="541">
        <f t="shared" si="4"/>
        <v>0</v>
      </c>
      <c r="P42" s="542">
        <f t="shared" si="5"/>
        <v>45</v>
      </c>
      <c r="Q42" s="541">
        <f t="shared" si="6"/>
        <v>24</v>
      </c>
      <c r="R42" s="543">
        <f t="shared" si="7"/>
        <v>21</v>
      </c>
      <c r="S42" s="486" t="s">
        <v>75</v>
      </c>
      <c r="T42" s="770" t="s">
        <v>76</v>
      </c>
      <c r="U42" s="770" t="s">
        <v>29</v>
      </c>
      <c r="V42" s="770">
        <v>2009</v>
      </c>
      <c r="W42" s="771" t="s">
        <v>30</v>
      </c>
      <c r="X42" s="769">
        <v>10</v>
      </c>
      <c r="Y42" s="544">
        <f t="shared" si="8"/>
        <v>4.5</v>
      </c>
      <c r="Z42" s="166">
        <v>19.59</v>
      </c>
      <c r="AA42" s="544">
        <f t="shared" si="9"/>
        <v>88.155000000000001</v>
      </c>
      <c r="AB42" s="772" t="s">
        <v>77</v>
      </c>
      <c r="AC42" s="544">
        <f t="shared" si="10"/>
        <v>88.155000000000001</v>
      </c>
      <c r="AD42" s="544">
        <f t="shared" si="11"/>
        <v>4.5</v>
      </c>
      <c r="AE42" s="563">
        <f t="shared" si="12"/>
        <v>45</v>
      </c>
    </row>
    <row r="43" spans="1:34" s="158" customFormat="1" ht="17.7" thickBot="1">
      <c r="A43" s="765">
        <v>44386</v>
      </c>
      <c r="B43" s="766" t="s">
        <v>72</v>
      </c>
      <c r="C43" s="766" t="s">
        <v>109</v>
      </c>
      <c r="D43" s="767" t="s">
        <v>151</v>
      </c>
      <c r="E43" s="620" t="s">
        <v>283</v>
      </c>
      <c r="F43" s="700">
        <v>99731</v>
      </c>
      <c r="G43" s="700">
        <v>99731</v>
      </c>
      <c r="H43" s="541">
        <f t="shared" si="0"/>
        <v>0</v>
      </c>
      <c r="I43" s="700">
        <v>99731</v>
      </c>
      <c r="J43" s="541">
        <f t="shared" si="1"/>
        <v>0</v>
      </c>
      <c r="K43" s="769">
        <v>99735</v>
      </c>
      <c r="L43" s="541">
        <f t="shared" si="2"/>
        <v>4</v>
      </c>
      <c r="M43" s="541">
        <f t="shared" si="3"/>
        <v>4</v>
      </c>
      <c r="N43" s="769">
        <v>99761</v>
      </c>
      <c r="O43" s="541">
        <f t="shared" si="4"/>
        <v>26</v>
      </c>
      <c r="P43" s="542">
        <f t="shared" si="5"/>
        <v>30</v>
      </c>
      <c r="Q43" s="541">
        <f t="shared" si="6"/>
        <v>4</v>
      </c>
      <c r="R43" s="543">
        <f t="shared" si="7"/>
        <v>26</v>
      </c>
      <c r="S43" s="486" t="s">
        <v>75</v>
      </c>
      <c r="T43" s="770" t="s">
        <v>76</v>
      </c>
      <c r="U43" s="770" t="s">
        <v>29</v>
      </c>
      <c r="V43" s="770">
        <v>2009</v>
      </c>
      <c r="W43" s="771" t="s">
        <v>30</v>
      </c>
      <c r="X43" s="769">
        <v>10</v>
      </c>
      <c r="Y43" s="544">
        <f t="shared" si="8"/>
        <v>3</v>
      </c>
      <c r="Z43" s="166">
        <v>19.59</v>
      </c>
      <c r="AA43" s="544">
        <f t="shared" si="9"/>
        <v>58.769999999999996</v>
      </c>
      <c r="AB43" s="772" t="s">
        <v>77</v>
      </c>
      <c r="AC43" s="544">
        <f t="shared" si="10"/>
        <v>58.769999999999996</v>
      </c>
      <c r="AD43" s="544">
        <f t="shared" si="11"/>
        <v>3</v>
      </c>
      <c r="AE43" s="563">
        <f t="shared" si="12"/>
        <v>30</v>
      </c>
    </row>
    <row r="44" spans="1:34" s="158" customFormat="1" ht="17">
      <c r="A44" s="765">
        <v>44387</v>
      </c>
      <c r="B44" s="766" t="s">
        <v>72</v>
      </c>
      <c r="C44" s="766" t="s">
        <v>109</v>
      </c>
      <c r="D44" s="767" t="s">
        <v>148</v>
      </c>
      <c r="E44" s="620" t="s">
        <v>283</v>
      </c>
      <c r="F44" s="700">
        <v>99761</v>
      </c>
      <c r="G44" s="700">
        <v>99790</v>
      </c>
      <c r="H44" s="541">
        <f t="shared" si="0"/>
        <v>29</v>
      </c>
      <c r="I44" s="700">
        <v>99790</v>
      </c>
      <c r="J44" s="541">
        <f t="shared" si="1"/>
        <v>0</v>
      </c>
      <c r="K44" s="769">
        <v>99814</v>
      </c>
      <c r="L44" s="541">
        <f t="shared" si="2"/>
        <v>24</v>
      </c>
      <c r="M44" s="541">
        <f t="shared" si="3"/>
        <v>24</v>
      </c>
      <c r="N44" s="769">
        <v>99835</v>
      </c>
      <c r="O44" s="541">
        <f t="shared" si="4"/>
        <v>21</v>
      </c>
      <c r="P44" s="542">
        <f t="shared" si="5"/>
        <v>74</v>
      </c>
      <c r="Q44" s="541">
        <f t="shared" si="6"/>
        <v>24</v>
      </c>
      <c r="R44" s="543">
        <f t="shared" si="7"/>
        <v>50</v>
      </c>
      <c r="S44" s="486" t="s">
        <v>75</v>
      </c>
      <c r="T44" s="770" t="s">
        <v>76</v>
      </c>
      <c r="U44" s="770" t="s">
        <v>29</v>
      </c>
      <c r="V44" s="770">
        <v>2009</v>
      </c>
      <c r="W44" s="771" t="s">
        <v>30</v>
      </c>
      <c r="X44" s="769">
        <v>10</v>
      </c>
      <c r="Y44" s="544">
        <f t="shared" si="8"/>
        <v>7.4</v>
      </c>
      <c r="Z44" s="166">
        <v>19.59</v>
      </c>
      <c r="AA44" s="544">
        <f t="shared" si="9"/>
        <v>144.96600000000001</v>
      </c>
      <c r="AB44" s="772" t="s">
        <v>77</v>
      </c>
      <c r="AC44" s="544">
        <f t="shared" si="10"/>
        <v>144.96600000000001</v>
      </c>
      <c r="AD44" s="544">
        <f t="shared" si="11"/>
        <v>7.4</v>
      </c>
      <c r="AE44" s="563">
        <f t="shared" si="12"/>
        <v>74</v>
      </c>
    </row>
    <row r="45" spans="1:34" s="158" customFormat="1" ht="17.7" thickBot="1">
      <c r="A45" s="765">
        <v>44388</v>
      </c>
      <c r="B45" s="766" t="s">
        <v>72</v>
      </c>
      <c r="C45" s="766" t="s">
        <v>109</v>
      </c>
      <c r="D45" s="767" t="s">
        <v>380</v>
      </c>
      <c r="E45" s="622" t="s">
        <v>282</v>
      </c>
      <c r="F45" s="700">
        <v>99835</v>
      </c>
      <c r="G45" s="700">
        <v>99863</v>
      </c>
      <c r="H45" s="541">
        <f t="shared" si="0"/>
        <v>28</v>
      </c>
      <c r="I45" s="700">
        <v>99863</v>
      </c>
      <c r="J45" s="541">
        <f t="shared" si="1"/>
        <v>0</v>
      </c>
      <c r="K45" s="769">
        <v>99882</v>
      </c>
      <c r="L45" s="541">
        <f t="shared" si="2"/>
        <v>19</v>
      </c>
      <c r="M45" s="541">
        <f t="shared" si="3"/>
        <v>19</v>
      </c>
      <c r="N45" s="769">
        <v>99911</v>
      </c>
      <c r="O45" s="541">
        <f t="shared" si="4"/>
        <v>29</v>
      </c>
      <c r="P45" s="542">
        <f t="shared" si="5"/>
        <v>76</v>
      </c>
      <c r="Q45" s="541">
        <f t="shared" si="6"/>
        <v>19</v>
      </c>
      <c r="R45" s="543">
        <f t="shared" si="7"/>
        <v>57</v>
      </c>
      <c r="S45" s="486" t="s">
        <v>75</v>
      </c>
      <c r="T45" s="770" t="s">
        <v>76</v>
      </c>
      <c r="U45" s="770" t="s">
        <v>29</v>
      </c>
      <c r="V45" s="770">
        <v>2009</v>
      </c>
      <c r="W45" s="771" t="s">
        <v>30</v>
      </c>
      <c r="X45" s="769">
        <v>10</v>
      </c>
      <c r="Y45" s="544">
        <f t="shared" si="8"/>
        <v>7.6</v>
      </c>
      <c r="Z45" s="166">
        <v>19.59</v>
      </c>
      <c r="AA45" s="544">
        <f t="shared" si="9"/>
        <v>148.88399999999999</v>
      </c>
      <c r="AB45" s="772" t="s">
        <v>77</v>
      </c>
      <c r="AC45" s="544">
        <f t="shared" si="10"/>
        <v>148.88399999999999</v>
      </c>
      <c r="AD45" s="544">
        <f t="shared" si="11"/>
        <v>7.6</v>
      </c>
      <c r="AE45" s="563">
        <f t="shared" si="12"/>
        <v>76</v>
      </c>
    </row>
    <row r="46" spans="1:34" s="158" customFormat="1" ht="17.7" thickBot="1">
      <c r="A46" s="765">
        <v>44389</v>
      </c>
      <c r="B46" s="766" t="s">
        <v>72</v>
      </c>
      <c r="C46" s="766" t="s">
        <v>109</v>
      </c>
      <c r="D46" s="729" t="s">
        <v>154</v>
      </c>
      <c r="E46" s="622" t="s">
        <v>282</v>
      </c>
      <c r="F46" s="700">
        <v>99911</v>
      </c>
      <c r="G46" s="700">
        <v>99945</v>
      </c>
      <c r="H46" s="541">
        <f t="shared" si="0"/>
        <v>34</v>
      </c>
      <c r="I46" s="700">
        <v>99945</v>
      </c>
      <c r="J46" s="541">
        <f t="shared" si="1"/>
        <v>0</v>
      </c>
      <c r="K46" s="769">
        <v>99962</v>
      </c>
      <c r="L46" s="541">
        <f t="shared" si="2"/>
        <v>17</v>
      </c>
      <c r="M46" s="541">
        <f t="shared" si="3"/>
        <v>17</v>
      </c>
      <c r="N46" s="769">
        <v>99962</v>
      </c>
      <c r="O46" s="541">
        <f t="shared" si="4"/>
        <v>0</v>
      </c>
      <c r="P46" s="542">
        <f t="shared" si="5"/>
        <v>51</v>
      </c>
      <c r="Q46" s="541">
        <f t="shared" si="6"/>
        <v>17</v>
      </c>
      <c r="R46" s="543">
        <f t="shared" si="7"/>
        <v>34</v>
      </c>
      <c r="S46" s="486" t="s">
        <v>75</v>
      </c>
      <c r="T46" s="770" t="s">
        <v>76</v>
      </c>
      <c r="U46" s="770" t="s">
        <v>29</v>
      </c>
      <c r="V46" s="770">
        <v>2009</v>
      </c>
      <c r="W46" s="771" t="s">
        <v>30</v>
      </c>
      <c r="X46" s="769">
        <v>10</v>
      </c>
      <c r="Y46" s="544">
        <f t="shared" si="8"/>
        <v>5.0999999999999996</v>
      </c>
      <c r="Z46" s="166">
        <v>19.59</v>
      </c>
      <c r="AA46" s="544">
        <f t="shared" si="9"/>
        <v>99.908999999999992</v>
      </c>
      <c r="AB46" s="772" t="s">
        <v>77</v>
      </c>
      <c r="AC46" s="544">
        <f t="shared" si="10"/>
        <v>99.908999999999992</v>
      </c>
      <c r="AD46" s="544">
        <f t="shared" si="11"/>
        <v>5.0999999999999996</v>
      </c>
      <c r="AE46" s="563">
        <f t="shared" si="12"/>
        <v>51</v>
      </c>
    </row>
    <row r="47" spans="1:34" s="158" customFormat="1" ht="17.7" thickBot="1">
      <c r="A47" s="765">
        <v>44389</v>
      </c>
      <c r="B47" s="766" t="s">
        <v>72</v>
      </c>
      <c r="C47" s="766" t="s">
        <v>109</v>
      </c>
      <c r="D47" s="729" t="s">
        <v>153</v>
      </c>
      <c r="E47" s="622" t="s">
        <v>282</v>
      </c>
      <c r="F47" s="700">
        <v>99962</v>
      </c>
      <c r="G47" s="700">
        <v>99972</v>
      </c>
      <c r="H47" s="541">
        <f t="shared" si="0"/>
        <v>10</v>
      </c>
      <c r="I47" s="700">
        <v>99972</v>
      </c>
      <c r="J47" s="541">
        <f t="shared" si="1"/>
        <v>0</v>
      </c>
      <c r="K47" s="769">
        <v>99981</v>
      </c>
      <c r="L47" s="541">
        <f t="shared" si="2"/>
        <v>9</v>
      </c>
      <c r="M47" s="541">
        <f t="shared" si="3"/>
        <v>9</v>
      </c>
      <c r="N47" s="769">
        <v>99981</v>
      </c>
      <c r="O47" s="541">
        <f t="shared" si="4"/>
        <v>0</v>
      </c>
      <c r="P47" s="542">
        <f t="shared" si="5"/>
        <v>19</v>
      </c>
      <c r="Q47" s="541">
        <f t="shared" si="6"/>
        <v>9</v>
      </c>
      <c r="R47" s="543">
        <f t="shared" si="7"/>
        <v>10</v>
      </c>
      <c r="S47" s="486" t="s">
        <v>75</v>
      </c>
      <c r="T47" s="770" t="s">
        <v>76</v>
      </c>
      <c r="U47" s="770" t="s">
        <v>29</v>
      </c>
      <c r="V47" s="770">
        <v>2009</v>
      </c>
      <c r="W47" s="771" t="s">
        <v>30</v>
      </c>
      <c r="X47" s="769">
        <v>10</v>
      </c>
      <c r="Y47" s="544">
        <f t="shared" si="8"/>
        <v>1.9</v>
      </c>
      <c r="Z47" s="166">
        <v>19.59</v>
      </c>
      <c r="AA47" s="544">
        <f t="shared" si="9"/>
        <v>37.220999999999997</v>
      </c>
      <c r="AB47" s="772" t="s">
        <v>77</v>
      </c>
      <c r="AC47" s="544">
        <f t="shared" si="10"/>
        <v>37.220999999999997</v>
      </c>
      <c r="AD47" s="544">
        <f t="shared" si="11"/>
        <v>1.9</v>
      </c>
      <c r="AE47" s="563">
        <f t="shared" si="12"/>
        <v>19</v>
      </c>
    </row>
    <row r="48" spans="1:34" s="158" customFormat="1" ht="17.7" thickBot="1">
      <c r="A48" s="730">
        <v>44389</v>
      </c>
      <c r="B48" s="731" t="s">
        <v>72</v>
      </c>
      <c r="C48" s="731" t="s">
        <v>109</v>
      </c>
      <c r="D48" s="732" t="s">
        <v>259</v>
      </c>
      <c r="E48" s="672" t="s">
        <v>282</v>
      </c>
      <c r="F48" s="734">
        <v>99981</v>
      </c>
      <c r="G48" s="734">
        <v>99986</v>
      </c>
      <c r="H48" s="665">
        <f t="shared" si="0"/>
        <v>5</v>
      </c>
      <c r="I48" s="734">
        <v>99986</v>
      </c>
      <c r="J48" s="665">
        <f t="shared" si="1"/>
        <v>0</v>
      </c>
      <c r="K48" s="735">
        <v>99995</v>
      </c>
      <c r="L48" s="665">
        <f t="shared" si="2"/>
        <v>9</v>
      </c>
      <c r="M48" s="665">
        <f t="shared" si="3"/>
        <v>9</v>
      </c>
      <c r="N48" s="735">
        <v>100021</v>
      </c>
      <c r="O48" s="665">
        <f t="shared" si="4"/>
        <v>26</v>
      </c>
      <c r="P48" s="666">
        <f t="shared" si="5"/>
        <v>40</v>
      </c>
      <c r="Q48" s="665">
        <f t="shared" si="6"/>
        <v>9</v>
      </c>
      <c r="R48" s="667">
        <f t="shared" si="7"/>
        <v>31</v>
      </c>
      <c r="S48" s="762" t="s">
        <v>75</v>
      </c>
      <c r="T48" s="737" t="s">
        <v>76</v>
      </c>
      <c r="U48" s="737" t="s">
        <v>29</v>
      </c>
      <c r="V48" s="737">
        <v>2009</v>
      </c>
      <c r="W48" s="738" t="s">
        <v>30</v>
      </c>
      <c r="X48" s="735">
        <v>10</v>
      </c>
      <c r="Y48" s="668">
        <f t="shared" si="8"/>
        <v>4</v>
      </c>
      <c r="Z48" s="547">
        <v>19.59</v>
      </c>
      <c r="AA48" s="668">
        <f t="shared" si="9"/>
        <v>78.36</v>
      </c>
      <c r="AB48" s="739" t="s">
        <v>77</v>
      </c>
      <c r="AC48" s="668">
        <f t="shared" si="10"/>
        <v>78.36</v>
      </c>
      <c r="AD48" s="668">
        <f t="shared" si="11"/>
        <v>4</v>
      </c>
      <c r="AE48" s="671">
        <f t="shared" si="12"/>
        <v>40</v>
      </c>
      <c r="AF48" s="750">
        <f>SUM(AC41:AC48)-283</f>
        <v>531.94399999999996</v>
      </c>
      <c r="AG48" s="238">
        <f>SUM(AD41:AD48)</f>
        <v>41.6</v>
      </c>
      <c r="AH48" s="238">
        <f>SUM(AE41:AE48)</f>
        <v>416</v>
      </c>
    </row>
    <row r="49" spans="1:34" s="158" customFormat="1" ht="11.55" thickBot="1">
      <c r="A49" s="682">
        <v>44386</v>
      </c>
      <c r="B49" s="683" t="s">
        <v>350</v>
      </c>
      <c r="C49" s="683" t="s">
        <v>337</v>
      </c>
      <c r="D49" s="727" t="s">
        <v>331</v>
      </c>
      <c r="E49" s="654" t="s">
        <v>282</v>
      </c>
      <c r="F49" s="748">
        <v>183888</v>
      </c>
      <c r="G49" s="748">
        <v>183893</v>
      </c>
      <c r="H49" s="551">
        <f t="shared" si="0"/>
        <v>5</v>
      </c>
      <c r="I49" s="748">
        <v>183893</v>
      </c>
      <c r="J49" s="551">
        <f t="shared" si="1"/>
        <v>0</v>
      </c>
      <c r="K49" s="684">
        <v>183984</v>
      </c>
      <c r="L49" s="551">
        <f t="shared" si="2"/>
        <v>91</v>
      </c>
      <c r="M49" s="551">
        <f t="shared" si="2"/>
        <v>91</v>
      </c>
      <c r="N49" s="684">
        <v>183990</v>
      </c>
      <c r="O49" s="551">
        <f t="shared" si="4"/>
        <v>6</v>
      </c>
      <c r="P49" s="552">
        <f t="shared" si="5"/>
        <v>102</v>
      </c>
      <c r="Q49" s="551">
        <f t="shared" si="6"/>
        <v>91</v>
      </c>
      <c r="R49" s="553">
        <f t="shared" si="7"/>
        <v>11</v>
      </c>
      <c r="S49" s="763" t="s">
        <v>332</v>
      </c>
      <c r="T49" s="685" t="s">
        <v>51</v>
      </c>
      <c r="U49" s="685" t="s">
        <v>29</v>
      </c>
      <c r="V49" s="685">
        <v>2019</v>
      </c>
      <c r="W49" s="686" t="s">
        <v>30</v>
      </c>
      <c r="X49" s="684">
        <v>7</v>
      </c>
      <c r="Y49" s="557">
        <f t="shared" si="8"/>
        <v>14.571428571428571</v>
      </c>
      <c r="Z49" s="558">
        <v>19.59</v>
      </c>
      <c r="AA49" s="557">
        <f t="shared" si="9"/>
        <v>285.45428571428573</v>
      </c>
      <c r="AB49" s="687"/>
      <c r="AC49" s="557">
        <f t="shared" si="10"/>
        <v>285.45428571428573</v>
      </c>
      <c r="AD49" s="557">
        <f t="shared" si="11"/>
        <v>14.571428571428571</v>
      </c>
      <c r="AE49" s="561">
        <f t="shared" si="12"/>
        <v>102</v>
      </c>
    </row>
    <row r="50" spans="1:34" s="158" customFormat="1" ht="11.55" thickBot="1">
      <c r="A50" s="765">
        <v>44386</v>
      </c>
      <c r="B50" s="766" t="s">
        <v>350</v>
      </c>
      <c r="C50" s="766" t="s">
        <v>337</v>
      </c>
      <c r="D50" s="729" t="s">
        <v>333</v>
      </c>
      <c r="E50" s="622" t="s">
        <v>282</v>
      </c>
      <c r="F50" s="700">
        <v>183990</v>
      </c>
      <c r="G50" s="700">
        <v>183995</v>
      </c>
      <c r="H50" s="541">
        <f t="shared" si="0"/>
        <v>5</v>
      </c>
      <c r="I50" s="700">
        <v>183995</v>
      </c>
      <c r="J50" s="541">
        <f t="shared" si="1"/>
        <v>0</v>
      </c>
      <c r="K50" s="769">
        <v>184087</v>
      </c>
      <c r="L50" s="541">
        <f t="shared" ref="L50:M72" si="15">K50-I50</f>
        <v>92</v>
      </c>
      <c r="M50" s="541">
        <f t="shared" ref="M50:M55" si="16">K50-G50</f>
        <v>92</v>
      </c>
      <c r="N50" s="769">
        <v>184135</v>
      </c>
      <c r="O50" s="541">
        <f t="shared" si="4"/>
        <v>48</v>
      </c>
      <c r="P50" s="542">
        <f t="shared" si="5"/>
        <v>145</v>
      </c>
      <c r="Q50" s="541">
        <f t="shared" si="6"/>
        <v>92</v>
      </c>
      <c r="R50" s="543">
        <f t="shared" si="7"/>
        <v>53</v>
      </c>
      <c r="S50" s="758" t="s">
        <v>332</v>
      </c>
      <c r="T50" s="770" t="s">
        <v>51</v>
      </c>
      <c r="U50" s="770" t="s">
        <v>29</v>
      </c>
      <c r="V50" s="770">
        <v>2019</v>
      </c>
      <c r="W50" s="771" t="s">
        <v>30</v>
      </c>
      <c r="X50" s="769">
        <v>7</v>
      </c>
      <c r="Y50" s="544">
        <f t="shared" si="8"/>
        <v>20.714285714285715</v>
      </c>
      <c r="Z50" s="166">
        <v>19.59</v>
      </c>
      <c r="AA50" s="544">
        <f t="shared" si="9"/>
        <v>405.79285714285714</v>
      </c>
      <c r="AB50" s="772"/>
      <c r="AC50" s="544">
        <f t="shared" si="10"/>
        <v>405.79285714285714</v>
      </c>
      <c r="AD50" s="544">
        <f t="shared" si="11"/>
        <v>20.714285714285715</v>
      </c>
      <c r="AE50" s="563">
        <f t="shared" si="12"/>
        <v>145</v>
      </c>
    </row>
    <row r="51" spans="1:34" s="158" customFormat="1" ht="11.55" thickBot="1">
      <c r="A51" s="765">
        <v>44387</v>
      </c>
      <c r="B51" s="766" t="s">
        <v>350</v>
      </c>
      <c r="C51" s="766" t="s">
        <v>337</v>
      </c>
      <c r="D51" s="729" t="s">
        <v>334</v>
      </c>
      <c r="E51" s="622" t="s">
        <v>282</v>
      </c>
      <c r="F51" s="700">
        <v>184135</v>
      </c>
      <c r="G51" s="700">
        <v>184138</v>
      </c>
      <c r="H51" s="541">
        <f t="shared" si="0"/>
        <v>3</v>
      </c>
      <c r="I51" s="700">
        <v>184138</v>
      </c>
      <c r="J51" s="541">
        <f t="shared" si="1"/>
        <v>0</v>
      </c>
      <c r="K51" s="769">
        <v>184229</v>
      </c>
      <c r="L51" s="541">
        <f t="shared" si="15"/>
        <v>91</v>
      </c>
      <c r="M51" s="541">
        <f t="shared" si="16"/>
        <v>91</v>
      </c>
      <c r="N51" s="769">
        <v>184234</v>
      </c>
      <c r="O51" s="541">
        <f t="shared" si="4"/>
        <v>5</v>
      </c>
      <c r="P51" s="542">
        <f t="shared" si="5"/>
        <v>99</v>
      </c>
      <c r="Q51" s="541">
        <f t="shared" si="6"/>
        <v>91</v>
      </c>
      <c r="R51" s="543">
        <f t="shared" si="7"/>
        <v>8</v>
      </c>
      <c r="S51" s="758" t="s">
        <v>332</v>
      </c>
      <c r="T51" s="770" t="s">
        <v>51</v>
      </c>
      <c r="U51" s="770" t="s">
        <v>29</v>
      </c>
      <c r="V51" s="770">
        <v>2019</v>
      </c>
      <c r="W51" s="771" t="s">
        <v>30</v>
      </c>
      <c r="X51" s="769">
        <v>7</v>
      </c>
      <c r="Y51" s="544">
        <f t="shared" si="8"/>
        <v>14.142857142857142</v>
      </c>
      <c r="Z51" s="166">
        <v>19.59</v>
      </c>
      <c r="AA51" s="544">
        <f t="shared" si="9"/>
        <v>277.05857142857144</v>
      </c>
      <c r="AB51" s="772"/>
      <c r="AC51" s="544">
        <f t="shared" si="10"/>
        <v>277.05857142857144</v>
      </c>
      <c r="AD51" s="544">
        <f t="shared" si="11"/>
        <v>14.142857142857142</v>
      </c>
      <c r="AE51" s="563">
        <f t="shared" si="12"/>
        <v>99</v>
      </c>
    </row>
    <row r="52" spans="1:34" s="158" customFormat="1" ht="11.55" thickBot="1">
      <c r="A52" s="765">
        <v>44387</v>
      </c>
      <c r="B52" s="766" t="s">
        <v>350</v>
      </c>
      <c r="C52" s="766" t="s">
        <v>337</v>
      </c>
      <c r="D52" s="729" t="s">
        <v>334</v>
      </c>
      <c r="E52" s="622" t="s">
        <v>282</v>
      </c>
      <c r="F52" s="700">
        <v>184234</v>
      </c>
      <c r="G52" s="700">
        <v>184239</v>
      </c>
      <c r="H52" s="541">
        <f t="shared" si="0"/>
        <v>5</v>
      </c>
      <c r="I52" s="700">
        <v>184239</v>
      </c>
      <c r="J52" s="541">
        <f t="shared" si="1"/>
        <v>0</v>
      </c>
      <c r="K52" s="769">
        <v>184325</v>
      </c>
      <c r="L52" s="541">
        <f t="shared" si="15"/>
        <v>86</v>
      </c>
      <c r="M52" s="541">
        <f t="shared" si="16"/>
        <v>86</v>
      </c>
      <c r="N52" s="769">
        <v>184331</v>
      </c>
      <c r="O52" s="541">
        <f t="shared" si="4"/>
        <v>6</v>
      </c>
      <c r="P52" s="542">
        <f t="shared" si="5"/>
        <v>97</v>
      </c>
      <c r="Q52" s="541">
        <f t="shared" si="6"/>
        <v>86</v>
      </c>
      <c r="R52" s="543">
        <f t="shared" si="7"/>
        <v>11</v>
      </c>
      <c r="S52" s="758" t="s">
        <v>332</v>
      </c>
      <c r="T52" s="770" t="s">
        <v>51</v>
      </c>
      <c r="U52" s="770" t="s">
        <v>29</v>
      </c>
      <c r="V52" s="770">
        <v>2019</v>
      </c>
      <c r="W52" s="771" t="s">
        <v>30</v>
      </c>
      <c r="X52" s="769">
        <v>7</v>
      </c>
      <c r="Y52" s="544">
        <f t="shared" si="8"/>
        <v>13.857142857142858</v>
      </c>
      <c r="Z52" s="166">
        <v>19.59</v>
      </c>
      <c r="AA52" s="544">
        <f t="shared" si="9"/>
        <v>271.4614285714286</v>
      </c>
      <c r="AB52" s="772"/>
      <c r="AC52" s="544">
        <f t="shared" si="10"/>
        <v>271.4614285714286</v>
      </c>
      <c r="AD52" s="544">
        <f t="shared" si="11"/>
        <v>13.857142857142858</v>
      </c>
      <c r="AE52" s="563">
        <f t="shared" si="12"/>
        <v>97</v>
      </c>
    </row>
    <row r="53" spans="1:34" s="158" customFormat="1" ht="11.55" thickBot="1">
      <c r="A53" s="765">
        <v>44387</v>
      </c>
      <c r="B53" s="766" t="s">
        <v>350</v>
      </c>
      <c r="C53" s="766" t="s">
        <v>337</v>
      </c>
      <c r="D53" s="729" t="s">
        <v>334</v>
      </c>
      <c r="E53" s="622" t="s">
        <v>282</v>
      </c>
      <c r="F53" s="700">
        <v>184331</v>
      </c>
      <c r="G53" s="700">
        <v>184336</v>
      </c>
      <c r="H53" s="541">
        <f t="shared" si="0"/>
        <v>5</v>
      </c>
      <c r="I53" s="700">
        <v>184336</v>
      </c>
      <c r="J53" s="541">
        <f t="shared" si="1"/>
        <v>0</v>
      </c>
      <c r="K53" s="769">
        <v>184378</v>
      </c>
      <c r="L53" s="541">
        <f t="shared" si="15"/>
        <v>42</v>
      </c>
      <c r="M53" s="541">
        <f t="shared" si="16"/>
        <v>42</v>
      </c>
      <c r="N53" s="769">
        <v>184427</v>
      </c>
      <c r="O53" s="541">
        <f t="shared" si="4"/>
        <v>49</v>
      </c>
      <c r="P53" s="542">
        <f t="shared" si="5"/>
        <v>96</v>
      </c>
      <c r="Q53" s="541">
        <f t="shared" si="6"/>
        <v>42</v>
      </c>
      <c r="R53" s="543">
        <f t="shared" si="7"/>
        <v>54</v>
      </c>
      <c r="S53" s="758" t="s">
        <v>332</v>
      </c>
      <c r="T53" s="770" t="s">
        <v>51</v>
      </c>
      <c r="U53" s="770" t="s">
        <v>29</v>
      </c>
      <c r="V53" s="770">
        <v>2019</v>
      </c>
      <c r="W53" s="771" t="s">
        <v>30</v>
      </c>
      <c r="X53" s="769">
        <v>7</v>
      </c>
      <c r="Y53" s="544">
        <f t="shared" si="8"/>
        <v>13.714285714285714</v>
      </c>
      <c r="Z53" s="166">
        <v>19.59</v>
      </c>
      <c r="AA53" s="544">
        <f t="shared" si="9"/>
        <v>268.66285714285715</v>
      </c>
      <c r="AB53" s="772"/>
      <c r="AC53" s="544">
        <f t="shared" si="10"/>
        <v>268.66285714285715</v>
      </c>
      <c r="AD53" s="544">
        <f t="shared" si="11"/>
        <v>13.714285714285714</v>
      </c>
      <c r="AE53" s="563">
        <f t="shared" si="12"/>
        <v>96</v>
      </c>
    </row>
    <row r="54" spans="1:34" s="158" customFormat="1" ht="11.55" thickBot="1">
      <c r="A54" s="765">
        <v>44388</v>
      </c>
      <c r="B54" s="766" t="s">
        <v>350</v>
      </c>
      <c r="C54" s="766" t="s">
        <v>337</v>
      </c>
      <c r="D54" s="729" t="s">
        <v>334</v>
      </c>
      <c r="E54" s="622" t="s">
        <v>282</v>
      </c>
      <c r="F54" s="700">
        <v>184427</v>
      </c>
      <c r="G54" s="700">
        <v>184433</v>
      </c>
      <c r="H54" s="541">
        <f t="shared" si="0"/>
        <v>6</v>
      </c>
      <c r="I54" s="700">
        <v>184433</v>
      </c>
      <c r="J54" s="541">
        <f t="shared" si="1"/>
        <v>0</v>
      </c>
      <c r="K54" s="769">
        <v>184471</v>
      </c>
      <c r="L54" s="541">
        <f t="shared" si="15"/>
        <v>38</v>
      </c>
      <c r="M54" s="541">
        <f t="shared" si="16"/>
        <v>38</v>
      </c>
      <c r="N54" s="769">
        <v>184519</v>
      </c>
      <c r="O54" s="541">
        <f t="shared" si="4"/>
        <v>48</v>
      </c>
      <c r="P54" s="542">
        <f t="shared" si="5"/>
        <v>92</v>
      </c>
      <c r="Q54" s="541">
        <f t="shared" si="6"/>
        <v>38</v>
      </c>
      <c r="R54" s="543">
        <f t="shared" si="7"/>
        <v>54</v>
      </c>
      <c r="S54" s="758" t="s">
        <v>332</v>
      </c>
      <c r="T54" s="770" t="s">
        <v>51</v>
      </c>
      <c r="U54" s="770" t="s">
        <v>29</v>
      </c>
      <c r="V54" s="770">
        <v>2019</v>
      </c>
      <c r="W54" s="771" t="s">
        <v>30</v>
      </c>
      <c r="X54" s="769">
        <v>7</v>
      </c>
      <c r="Y54" s="544">
        <f t="shared" si="8"/>
        <v>13.142857142857142</v>
      </c>
      <c r="Z54" s="166">
        <v>19.59</v>
      </c>
      <c r="AA54" s="544">
        <f t="shared" si="9"/>
        <v>257.46857142857141</v>
      </c>
      <c r="AB54" s="772"/>
      <c r="AC54" s="544">
        <f t="shared" si="10"/>
        <v>257.46857142857141</v>
      </c>
      <c r="AD54" s="544">
        <f t="shared" si="11"/>
        <v>13.142857142857142</v>
      </c>
      <c r="AE54" s="563">
        <f t="shared" si="12"/>
        <v>92</v>
      </c>
    </row>
    <row r="55" spans="1:34" s="158" customFormat="1" ht="11.55" thickBot="1">
      <c r="A55" s="688">
        <v>44388</v>
      </c>
      <c r="B55" s="689" t="s">
        <v>350</v>
      </c>
      <c r="C55" s="689" t="s">
        <v>337</v>
      </c>
      <c r="D55" s="775" t="s">
        <v>331</v>
      </c>
      <c r="E55" s="622" t="s">
        <v>282</v>
      </c>
      <c r="F55" s="713">
        <v>184519</v>
      </c>
      <c r="G55" s="713">
        <v>184565</v>
      </c>
      <c r="H55" s="567">
        <f t="shared" si="0"/>
        <v>46</v>
      </c>
      <c r="I55" s="713">
        <v>184565</v>
      </c>
      <c r="J55" s="567">
        <f t="shared" si="1"/>
        <v>0</v>
      </c>
      <c r="K55" s="690">
        <v>184651</v>
      </c>
      <c r="L55" s="567">
        <f t="shared" si="15"/>
        <v>86</v>
      </c>
      <c r="M55" s="567">
        <f t="shared" si="16"/>
        <v>86</v>
      </c>
      <c r="N55" s="690">
        <v>184662</v>
      </c>
      <c r="O55" s="567">
        <f t="shared" si="4"/>
        <v>11</v>
      </c>
      <c r="P55" s="568">
        <f t="shared" si="5"/>
        <v>143</v>
      </c>
      <c r="Q55" s="567">
        <f t="shared" si="6"/>
        <v>86</v>
      </c>
      <c r="R55" s="569">
        <f t="shared" si="7"/>
        <v>57</v>
      </c>
      <c r="S55" s="764" t="s">
        <v>332</v>
      </c>
      <c r="T55" s="773" t="s">
        <v>51</v>
      </c>
      <c r="U55" s="691" t="s">
        <v>29</v>
      </c>
      <c r="V55" s="691">
        <v>2019</v>
      </c>
      <c r="W55" s="692" t="s">
        <v>30</v>
      </c>
      <c r="X55" s="690">
        <v>7</v>
      </c>
      <c r="Y55" s="573">
        <f t="shared" si="8"/>
        <v>20.428571428571427</v>
      </c>
      <c r="Z55" s="574">
        <v>19.59</v>
      </c>
      <c r="AA55" s="573">
        <f t="shared" si="9"/>
        <v>400.19571428571425</v>
      </c>
      <c r="AB55" s="693"/>
      <c r="AC55" s="573">
        <f t="shared" si="10"/>
        <v>400.19571428571425</v>
      </c>
      <c r="AD55" s="573">
        <f t="shared" si="11"/>
        <v>20.428571428571427</v>
      </c>
      <c r="AE55" s="576">
        <f t="shared" si="12"/>
        <v>143</v>
      </c>
      <c r="AF55" s="750">
        <f>SUM(AC49:AC55)-728</f>
        <v>1438.0942857142854</v>
      </c>
      <c r="AG55" s="238">
        <f>SUM(AD49:AD55)</f>
        <v>110.57142857142857</v>
      </c>
      <c r="AH55" s="238">
        <f>SUM(AE49:AE55)</f>
        <v>774</v>
      </c>
    </row>
    <row r="56" spans="1:34" s="158" customFormat="1" ht="11.55" thickBot="1">
      <c r="A56" s="682">
        <v>44386</v>
      </c>
      <c r="B56" s="683" t="s">
        <v>335</v>
      </c>
      <c r="C56" s="683" t="s">
        <v>337</v>
      </c>
      <c r="D56" s="727" t="s">
        <v>334</v>
      </c>
      <c r="E56" s="654"/>
      <c r="F56" s="748">
        <v>331769</v>
      </c>
      <c r="G56" s="748">
        <v>331775</v>
      </c>
      <c r="H56" s="551">
        <f t="shared" si="0"/>
        <v>6</v>
      </c>
      <c r="I56" s="748">
        <v>331775</v>
      </c>
      <c r="J56" s="551">
        <f t="shared" si="1"/>
        <v>0</v>
      </c>
      <c r="K56" s="684">
        <v>331863</v>
      </c>
      <c r="L56" s="551">
        <f t="shared" si="15"/>
        <v>88</v>
      </c>
      <c r="M56" s="551">
        <f t="shared" si="15"/>
        <v>88</v>
      </c>
      <c r="N56" s="684">
        <v>331872</v>
      </c>
      <c r="O56" s="551">
        <f t="shared" si="4"/>
        <v>9</v>
      </c>
      <c r="P56" s="552">
        <f t="shared" si="5"/>
        <v>103</v>
      </c>
      <c r="Q56" s="551">
        <f t="shared" si="6"/>
        <v>88</v>
      </c>
      <c r="R56" s="553">
        <f t="shared" si="7"/>
        <v>15</v>
      </c>
      <c r="S56" s="760" t="s">
        <v>336</v>
      </c>
      <c r="T56" s="685" t="s">
        <v>51</v>
      </c>
      <c r="U56" s="685" t="s">
        <v>29</v>
      </c>
      <c r="V56" s="685">
        <v>2017</v>
      </c>
      <c r="W56" s="686" t="s">
        <v>30</v>
      </c>
      <c r="X56" s="684">
        <v>7</v>
      </c>
      <c r="Y56" s="557">
        <f t="shared" si="8"/>
        <v>14.714285714285714</v>
      </c>
      <c r="Z56" s="558">
        <v>19.59</v>
      </c>
      <c r="AA56" s="557">
        <f t="shared" si="9"/>
        <v>288.25285714285712</v>
      </c>
      <c r="AB56" s="687"/>
      <c r="AC56" s="557">
        <f t="shared" si="10"/>
        <v>288.25285714285712</v>
      </c>
      <c r="AD56" s="557">
        <f t="shared" si="11"/>
        <v>14.714285714285714</v>
      </c>
      <c r="AE56" s="561">
        <f t="shared" si="12"/>
        <v>103</v>
      </c>
    </row>
    <row r="57" spans="1:34" s="158" customFormat="1" ht="11.55" thickBot="1">
      <c r="A57" s="765">
        <v>44386</v>
      </c>
      <c r="B57" s="766" t="s">
        <v>335</v>
      </c>
      <c r="C57" s="766" t="s">
        <v>337</v>
      </c>
      <c r="D57" s="729" t="s">
        <v>331</v>
      </c>
      <c r="E57" s="622" t="s">
        <v>282</v>
      </c>
      <c r="F57" s="700">
        <v>331872</v>
      </c>
      <c r="G57" s="700">
        <v>331877</v>
      </c>
      <c r="H57" s="541">
        <f t="shared" si="0"/>
        <v>5</v>
      </c>
      <c r="I57" s="700">
        <v>331877</v>
      </c>
      <c r="J57" s="541">
        <f t="shared" si="1"/>
        <v>0</v>
      </c>
      <c r="K57" s="769">
        <v>331990</v>
      </c>
      <c r="L57" s="541">
        <f t="shared" si="15"/>
        <v>113</v>
      </c>
      <c r="M57" s="541">
        <f t="shared" ref="M57:M60" si="17">K57-G57</f>
        <v>113</v>
      </c>
      <c r="N57" s="769">
        <v>331999</v>
      </c>
      <c r="O57" s="541">
        <f t="shared" si="4"/>
        <v>9</v>
      </c>
      <c r="P57" s="542">
        <f t="shared" si="5"/>
        <v>127</v>
      </c>
      <c r="Q57" s="541">
        <f t="shared" si="6"/>
        <v>113</v>
      </c>
      <c r="R57" s="543">
        <f t="shared" si="7"/>
        <v>14</v>
      </c>
      <c r="S57" s="759" t="s">
        <v>336</v>
      </c>
      <c r="T57" s="770" t="s">
        <v>51</v>
      </c>
      <c r="U57" s="770" t="s">
        <v>29</v>
      </c>
      <c r="V57" s="770">
        <v>2017</v>
      </c>
      <c r="W57" s="771" t="s">
        <v>30</v>
      </c>
      <c r="X57" s="769">
        <v>7</v>
      </c>
      <c r="Y57" s="544">
        <f t="shared" si="8"/>
        <v>18.142857142857142</v>
      </c>
      <c r="Z57" s="166">
        <v>19.59</v>
      </c>
      <c r="AA57" s="544">
        <f t="shared" si="9"/>
        <v>355.4185714285714</v>
      </c>
      <c r="AB57" s="772"/>
      <c r="AC57" s="544">
        <f t="shared" si="10"/>
        <v>355.4185714285714</v>
      </c>
      <c r="AD57" s="544">
        <f t="shared" si="11"/>
        <v>18.142857142857142</v>
      </c>
      <c r="AE57" s="563">
        <f t="shared" si="12"/>
        <v>127</v>
      </c>
    </row>
    <row r="58" spans="1:34" s="158" customFormat="1" ht="11.55" thickBot="1">
      <c r="A58" s="765">
        <v>44387</v>
      </c>
      <c r="B58" s="766" t="s">
        <v>335</v>
      </c>
      <c r="C58" s="766" t="s">
        <v>337</v>
      </c>
      <c r="D58" s="729" t="s">
        <v>333</v>
      </c>
      <c r="E58" s="622" t="s">
        <v>282</v>
      </c>
      <c r="F58" s="700">
        <v>331999</v>
      </c>
      <c r="G58" s="700">
        <v>332005</v>
      </c>
      <c r="H58" s="541">
        <f t="shared" si="0"/>
        <v>6</v>
      </c>
      <c r="I58" s="700">
        <v>332005</v>
      </c>
      <c r="J58" s="541">
        <f t="shared" si="1"/>
        <v>0</v>
      </c>
      <c r="K58" s="769">
        <v>332094</v>
      </c>
      <c r="L58" s="541">
        <f t="shared" si="15"/>
        <v>89</v>
      </c>
      <c r="M58" s="541">
        <f t="shared" si="17"/>
        <v>89</v>
      </c>
      <c r="N58" s="769">
        <v>332103</v>
      </c>
      <c r="O58" s="541">
        <f t="shared" si="4"/>
        <v>9</v>
      </c>
      <c r="P58" s="542">
        <f t="shared" si="5"/>
        <v>104</v>
      </c>
      <c r="Q58" s="541">
        <f t="shared" si="6"/>
        <v>89</v>
      </c>
      <c r="R58" s="543">
        <f t="shared" si="7"/>
        <v>15</v>
      </c>
      <c r="S58" s="759" t="s">
        <v>336</v>
      </c>
      <c r="T58" s="770" t="s">
        <v>51</v>
      </c>
      <c r="U58" s="770" t="s">
        <v>29</v>
      </c>
      <c r="V58" s="770">
        <v>2017</v>
      </c>
      <c r="W58" s="771" t="s">
        <v>30</v>
      </c>
      <c r="X58" s="769">
        <v>7</v>
      </c>
      <c r="Y58" s="544">
        <f t="shared" si="8"/>
        <v>14.857142857142858</v>
      </c>
      <c r="Z58" s="166">
        <v>19.59</v>
      </c>
      <c r="AA58" s="544">
        <f t="shared" si="9"/>
        <v>291.05142857142857</v>
      </c>
      <c r="AB58" s="772"/>
      <c r="AC58" s="544">
        <f t="shared" si="10"/>
        <v>291.05142857142857</v>
      </c>
      <c r="AD58" s="544">
        <f t="shared" si="11"/>
        <v>14.857142857142858</v>
      </c>
      <c r="AE58" s="563">
        <f t="shared" si="12"/>
        <v>104</v>
      </c>
    </row>
    <row r="59" spans="1:34" s="158" customFormat="1" ht="11.55" thickBot="1">
      <c r="A59" s="765">
        <v>44387</v>
      </c>
      <c r="B59" s="766" t="s">
        <v>335</v>
      </c>
      <c r="C59" s="766" t="s">
        <v>337</v>
      </c>
      <c r="D59" s="729" t="s">
        <v>334</v>
      </c>
      <c r="E59" s="622" t="s">
        <v>282</v>
      </c>
      <c r="F59" s="700">
        <v>332103</v>
      </c>
      <c r="G59" s="700">
        <v>332109</v>
      </c>
      <c r="H59" s="541">
        <f t="shared" si="0"/>
        <v>6</v>
      </c>
      <c r="I59" s="700">
        <v>332109</v>
      </c>
      <c r="J59" s="541">
        <f t="shared" si="1"/>
        <v>0</v>
      </c>
      <c r="K59" s="769">
        <v>332198</v>
      </c>
      <c r="L59" s="541">
        <f t="shared" si="15"/>
        <v>89</v>
      </c>
      <c r="M59" s="541">
        <f t="shared" si="17"/>
        <v>89</v>
      </c>
      <c r="N59" s="769">
        <v>332208</v>
      </c>
      <c r="O59" s="541">
        <f t="shared" si="4"/>
        <v>10</v>
      </c>
      <c r="P59" s="542">
        <f t="shared" si="5"/>
        <v>105</v>
      </c>
      <c r="Q59" s="541">
        <f t="shared" si="6"/>
        <v>89</v>
      </c>
      <c r="R59" s="543">
        <f t="shared" si="7"/>
        <v>16</v>
      </c>
      <c r="S59" s="759" t="s">
        <v>336</v>
      </c>
      <c r="T59" s="770" t="s">
        <v>51</v>
      </c>
      <c r="U59" s="770" t="s">
        <v>29</v>
      </c>
      <c r="V59" s="770">
        <v>2017</v>
      </c>
      <c r="W59" s="771" t="s">
        <v>30</v>
      </c>
      <c r="X59" s="769">
        <v>7</v>
      </c>
      <c r="Y59" s="544">
        <f t="shared" si="8"/>
        <v>15</v>
      </c>
      <c r="Z59" s="166">
        <v>19.59</v>
      </c>
      <c r="AA59" s="544">
        <f t="shared" si="9"/>
        <v>293.85000000000002</v>
      </c>
      <c r="AB59" s="772"/>
      <c r="AC59" s="544">
        <f t="shared" si="10"/>
        <v>293.85000000000002</v>
      </c>
      <c r="AD59" s="544">
        <f t="shared" si="11"/>
        <v>15</v>
      </c>
      <c r="AE59" s="563">
        <f t="shared" si="12"/>
        <v>105</v>
      </c>
    </row>
    <row r="60" spans="1:34" s="158" customFormat="1" ht="11.55" thickBot="1">
      <c r="A60" s="688">
        <v>44387</v>
      </c>
      <c r="B60" s="689" t="s">
        <v>335</v>
      </c>
      <c r="C60" s="689" t="s">
        <v>337</v>
      </c>
      <c r="D60" s="775" t="s">
        <v>331</v>
      </c>
      <c r="E60" s="622" t="s">
        <v>282</v>
      </c>
      <c r="F60" s="713">
        <v>332208</v>
      </c>
      <c r="G60" s="713">
        <v>332208</v>
      </c>
      <c r="H60" s="567">
        <f t="shared" si="0"/>
        <v>0</v>
      </c>
      <c r="I60" s="713">
        <v>332208</v>
      </c>
      <c r="J60" s="567">
        <f t="shared" si="1"/>
        <v>0</v>
      </c>
      <c r="K60" s="690">
        <v>332333</v>
      </c>
      <c r="L60" s="567">
        <f t="shared" si="15"/>
        <v>125</v>
      </c>
      <c r="M60" s="567">
        <f t="shared" si="17"/>
        <v>125</v>
      </c>
      <c r="N60" s="690">
        <v>332343</v>
      </c>
      <c r="O60" s="567">
        <f t="shared" si="4"/>
        <v>10</v>
      </c>
      <c r="P60" s="568">
        <f t="shared" si="5"/>
        <v>135</v>
      </c>
      <c r="Q60" s="567">
        <f t="shared" si="6"/>
        <v>125</v>
      </c>
      <c r="R60" s="569">
        <f t="shared" si="7"/>
        <v>10</v>
      </c>
      <c r="S60" s="761" t="s">
        <v>336</v>
      </c>
      <c r="T60" s="773" t="s">
        <v>51</v>
      </c>
      <c r="U60" s="691" t="s">
        <v>29</v>
      </c>
      <c r="V60" s="691">
        <v>2017</v>
      </c>
      <c r="W60" s="692" t="s">
        <v>30</v>
      </c>
      <c r="X60" s="690">
        <v>7</v>
      </c>
      <c r="Y60" s="573">
        <f t="shared" si="8"/>
        <v>19.285714285714285</v>
      </c>
      <c r="Z60" s="574">
        <v>19.59</v>
      </c>
      <c r="AA60" s="573">
        <f t="shared" si="9"/>
        <v>377.80714285714282</v>
      </c>
      <c r="AB60" s="693"/>
      <c r="AC60" s="573">
        <f t="shared" si="10"/>
        <v>377.80714285714282</v>
      </c>
      <c r="AD60" s="573">
        <f t="shared" si="11"/>
        <v>19.285714285714285</v>
      </c>
      <c r="AE60" s="576">
        <f t="shared" si="12"/>
        <v>135</v>
      </c>
      <c r="AF60" s="750">
        <f>SUM(AC56:AC60)-740</f>
        <v>866.38000000000011</v>
      </c>
      <c r="AG60" s="238">
        <f>SUM(AD56:AD60)</f>
        <v>82</v>
      </c>
      <c r="AH60" s="238">
        <f>SUM(AE56:AE60)</f>
        <v>574</v>
      </c>
    </row>
    <row r="61" spans="1:34" s="158" customFormat="1" ht="11.55" thickBot="1">
      <c r="A61" s="682">
        <v>44386</v>
      </c>
      <c r="B61" s="683" t="s">
        <v>330</v>
      </c>
      <c r="C61" s="683" t="s">
        <v>393</v>
      </c>
      <c r="D61" s="727" t="s">
        <v>381</v>
      </c>
      <c r="E61" s="654" t="s">
        <v>282</v>
      </c>
      <c r="F61" s="748">
        <v>238799</v>
      </c>
      <c r="G61" s="748">
        <v>238799</v>
      </c>
      <c r="H61" s="551">
        <f t="shared" si="0"/>
        <v>0</v>
      </c>
      <c r="I61" s="748">
        <v>238799</v>
      </c>
      <c r="J61" s="551">
        <f t="shared" si="1"/>
        <v>0</v>
      </c>
      <c r="K61" s="684">
        <v>238799</v>
      </c>
      <c r="L61" s="551">
        <f t="shared" si="15"/>
        <v>0</v>
      </c>
      <c r="M61" s="551">
        <f t="shared" si="15"/>
        <v>0</v>
      </c>
      <c r="N61" s="684">
        <v>238833</v>
      </c>
      <c r="O61" s="551">
        <f t="shared" si="4"/>
        <v>34</v>
      </c>
      <c r="P61" s="552">
        <f t="shared" si="5"/>
        <v>34</v>
      </c>
      <c r="Q61" s="551">
        <f t="shared" si="6"/>
        <v>0</v>
      </c>
      <c r="R61" s="553">
        <f t="shared" si="7"/>
        <v>34</v>
      </c>
      <c r="S61" s="800" t="s">
        <v>346</v>
      </c>
      <c r="T61" s="685" t="s">
        <v>51</v>
      </c>
      <c r="U61" s="685" t="s">
        <v>29</v>
      </c>
      <c r="V61" s="685">
        <v>2012</v>
      </c>
      <c r="W61" s="686" t="s">
        <v>30</v>
      </c>
      <c r="X61" s="684">
        <v>7</v>
      </c>
      <c r="Y61" s="557">
        <f t="shared" si="8"/>
        <v>4.8571428571428568</v>
      </c>
      <c r="Z61" s="558">
        <v>19.59</v>
      </c>
      <c r="AA61" s="557">
        <f t="shared" si="9"/>
        <v>95.151428571428568</v>
      </c>
      <c r="AB61" s="687"/>
      <c r="AC61" s="557">
        <f t="shared" si="10"/>
        <v>95.151428571428568</v>
      </c>
      <c r="AD61" s="557">
        <f t="shared" si="11"/>
        <v>4.8571428571428568</v>
      </c>
      <c r="AE61" s="561">
        <f t="shared" si="12"/>
        <v>34</v>
      </c>
    </row>
    <row r="62" spans="1:34" s="158" customFormat="1" ht="11.55" thickBot="1">
      <c r="A62" s="688">
        <v>44386</v>
      </c>
      <c r="B62" s="689" t="s">
        <v>330</v>
      </c>
      <c r="C62" s="689" t="s">
        <v>393</v>
      </c>
      <c r="D62" s="728" t="s">
        <v>382</v>
      </c>
      <c r="E62" s="622" t="s">
        <v>282</v>
      </c>
      <c r="F62" s="713">
        <v>238833</v>
      </c>
      <c r="G62" s="713">
        <v>238833</v>
      </c>
      <c r="H62" s="567">
        <f t="shared" si="0"/>
        <v>0</v>
      </c>
      <c r="I62" s="713">
        <v>238833</v>
      </c>
      <c r="J62" s="567">
        <f t="shared" si="1"/>
        <v>0</v>
      </c>
      <c r="K62" s="690">
        <v>238833</v>
      </c>
      <c r="L62" s="567">
        <f t="shared" si="15"/>
        <v>0</v>
      </c>
      <c r="M62" s="567">
        <f t="shared" ref="M62" si="18">K62-G62</f>
        <v>0</v>
      </c>
      <c r="N62" s="690">
        <v>238865</v>
      </c>
      <c r="O62" s="567">
        <f t="shared" si="4"/>
        <v>32</v>
      </c>
      <c r="P62" s="568">
        <f t="shared" si="5"/>
        <v>32</v>
      </c>
      <c r="Q62" s="567">
        <f t="shared" si="6"/>
        <v>0</v>
      </c>
      <c r="R62" s="569">
        <f t="shared" si="7"/>
        <v>32</v>
      </c>
      <c r="S62" s="820" t="s">
        <v>346</v>
      </c>
      <c r="T62" s="691" t="s">
        <v>51</v>
      </c>
      <c r="U62" s="691" t="s">
        <v>29</v>
      </c>
      <c r="V62" s="691">
        <v>2012</v>
      </c>
      <c r="W62" s="692" t="s">
        <v>30</v>
      </c>
      <c r="X62" s="690">
        <v>7</v>
      </c>
      <c r="Y62" s="573">
        <f t="shared" si="8"/>
        <v>4.5714285714285712</v>
      </c>
      <c r="Z62" s="574">
        <v>19.59</v>
      </c>
      <c r="AA62" s="573">
        <f t="shared" si="9"/>
        <v>89.554285714285712</v>
      </c>
      <c r="AB62" s="693"/>
      <c r="AC62" s="573">
        <f t="shared" si="10"/>
        <v>89.554285714285712</v>
      </c>
      <c r="AD62" s="573">
        <f t="shared" si="11"/>
        <v>4.5714285714285712</v>
      </c>
      <c r="AE62" s="576">
        <f t="shared" si="12"/>
        <v>32</v>
      </c>
      <c r="AF62" s="750">
        <f>SUM(AC61:AC62)</f>
        <v>184.70571428571429</v>
      </c>
      <c r="AG62" s="238">
        <f>SUM(AD61:AD62)</f>
        <v>9.428571428571427</v>
      </c>
      <c r="AH62" s="238">
        <f>SUM(AE61:AE62)</f>
        <v>66</v>
      </c>
    </row>
    <row r="63" spans="1:34" s="158" customFormat="1" ht="11.55" thickBot="1">
      <c r="A63" s="828">
        <v>44386</v>
      </c>
      <c r="B63" s="829" t="s">
        <v>330</v>
      </c>
      <c r="C63" s="829" t="s">
        <v>393</v>
      </c>
      <c r="D63" s="793" t="s">
        <v>383</v>
      </c>
      <c r="E63" s="794"/>
      <c r="F63" s="748">
        <v>217055</v>
      </c>
      <c r="G63" s="830">
        <v>217055</v>
      </c>
      <c r="H63" s="831">
        <f t="shared" si="0"/>
        <v>0</v>
      </c>
      <c r="I63" s="830">
        <v>217055</v>
      </c>
      <c r="J63" s="551">
        <f t="shared" si="1"/>
        <v>0</v>
      </c>
      <c r="K63" s="832">
        <v>217055</v>
      </c>
      <c r="L63" s="551">
        <f t="shared" si="15"/>
        <v>0</v>
      </c>
      <c r="M63" s="551">
        <f t="shared" si="15"/>
        <v>0</v>
      </c>
      <c r="N63" s="832">
        <v>217087</v>
      </c>
      <c r="O63" s="831">
        <f t="shared" si="4"/>
        <v>32</v>
      </c>
      <c r="P63" s="833">
        <f t="shared" si="5"/>
        <v>32</v>
      </c>
      <c r="Q63" s="551">
        <f t="shared" si="6"/>
        <v>0</v>
      </c>
      <c r="R63" s="553">
        <f t="shared" si="7"/>
        <v>32</v>
      </c>
      <c r="S63" s="584" t="s">
        <v>351</v>
      </c>
      <c r="T63" s="685" t="s">
        <v>28</v>
      </c>
      <c r="U63" s="685" t="s">
        <v>29</v>
      </c>
      <c r="V63" s="685">
        <v>2012</v>
      </c>
      <c r="W63" s="686" t="s">
        <v>30</v>
      </c>
      <c r="X63" s="684">
        <v>14</v>
      </c>
      <c r="Y63" s="557">
        <f t="shared" si="8"/>
        <v>2.2857142857142856</v>
      </c>
      <c r="Z63" s="558">
        <v>21.79</v>
      </c>
      <c r="AA63" s="557">
        <f t="shared" si="9"/>
        <v>49.805714285714281</v>
      </c>
      <c r="AB63" s="687"/>
      <c r="AC63" s="557">
        <f t="shared" si="10"/>
        <v>49.805714285714281</v>
      </c>
      <c r="AD63" s="557">
        <f t="shared" si="11"/>
        <v>2.2857142857142856</v>
      </c>
      <c r="AE63" s="561">
        <f t="shared" si="12"/>
        <v>32</v>
      </c>
      <c r="AF63" s="823"/>
      <c r="AG63" s="824"/>
      <c r="AH63" s="824"/>
    </row>
    <row r="64" spans="1:34" s="158" customFormat="1" ht="11.55" thickBot="1">
      <c r="A64" s="688">
        <v>44386</v>
      </c>
      <c r="B64" s="689" t="s">
        <v>330</v>
      </c>
      <c r="C64" s="689" t="s">
        <v>393</v>
      </c>
      <c r="D64" s="775" t="s">
        <v>384</v>
      </c>
      <c r="E64" s="801"/>
      <c r="F64" s="713">
        <v>217087</v>
      </c>
      <c r="G64" s="713">
        <v>217087</v>
      </c>
      <c r="H64" s="567">
        <f t="shared" si="0"/>
        <v>0</v>
      </c>
      <c r="I64" s="713">
        <v>217087</v>
      </c>
      <c r="J64" s="567">
        <f t="shared" si="1"/>
        <v>0</v>
      </c>
      <c r="K64" s="690">
        <v>217087</v>
      </c>
      <c r="L64" s="567">
        <f t="shared" si="15"/>
        <v>0</v>
      </c>
      <c r="M64" s="567">
        <f t="shared" ref="M64" si="19">K64-G64</f>
        <v>0</v>
      </c>
      <c r="N64" s="690">
        <v>217146</v>
      </c>
      <c r="O64" s="567">
        <f t="shared" si="4"/>
        <v>59</v>
      </c>
      <c r="P64" s="568">
        <f t="shared" si="5"/>
        <v>59</v>
      </c>
      <c r="Q64" s="567">
        <f t="shared" si="6"/>
        <v>0</v>
      </c>
      <c r="R64" s="569">
        <f t="shared" si="7"/>
        <v>59</v>
      </c>
      <c r="S64" s="585" t="s">
        <v>351</v>
      </c>
      <c r="T64" s="691" t="s">
        <v>28</v>
      </c>
      <c r="U64" s="691" t="s">
        <v>29</v>
      </c>
      <c r="V64" s="691">
        <v>2012</v>
      </c>
      <c r="W64" s="692" t="s">
        <v>30</v>
      </c>
      <c r="X64" s="690">
        <v>14</v>
      </c>
      <c r="Y64" s="573">
        <f t="shared" si="8"/>
        <v>4.2142857142857144</v>
      </c>
      <c r="Z64" s="574">
        <v>21.79</v>
      </c>
      <c r="AA64" s="573">
        <f t="shared" si="9"/>
        <v>91.829285714285717</v>
      </c>
      <c r="AB64" s="693"/>
      <c r="AC64" s="573">
        <f t="shared" si="10"/>
        <v>91.829285714285717</v>
      </c>
      <c r="AD64" s="573">
        <f t="shared" si="11"/>
        <v>4.2142857142857144</v>
      </c>
      <c r="AE64" s="576">
        <f t="shared" si="12"/>
        <v>59</v>
      </c>
      <c r="AF64" s="750">
        <f>SUM(AC63:AC64)</f>
        <v>141.63499999999999</v>
      </c>
      <c r="AG64" s="238">
        <f>SUM(AD63:AD64)</f>
        <v>6.5</v>
      </c>
      <c r="AH64" s="238">
        <f>SUM(AE63:AE64)</f>
        <v>91</v>
      </c>
    </row>
    <row r="65" spans="1:34" s="158" customFormat="1" ht="10.9">
      <c r="A65" s="828">
        <v>44386</v>
      </c>
      <c r="B65" s="829" t="s">
        <v>363</v>
      </c>
      <c r="C65" s="829" t="s">
        <v>392</v>
      </c>
      <c r="D65" s="793" t="s">
        <v>357</v>
      </c>
      <c r="E65" s="794" t="s">
        <v>282</v>
      </c>
      <c r="F65" s="748">
        <v>63260</v>
      </c>
      <c r="G65" s="748">
        <v>63260</v>
      </c>
      <c r="H65" s="551">
        <f t="shared" si="0"/>
        <v>0</v>
      </c>
      <c r="I65" s="748">
        <v>63260</v>
      </c>
      <c r="J65" s="551">
        <f t="shared" si="1"/>
        <v>0</v>
      </c>
      <c r="K65" s="684">
        <v>63260</v>
      </c>
      <c r="L65" s="551">
        <f t="shared" si="15"/>
        <v>0</v>
      </c>
      <c r="M65" s="551">
        <f t="shared" si="15"/>
        <v>0</v>
      </c>
      <c r="N65" s="684">
        <v>63334</v>
      </c>
      <c r="O65" s="551">
        <f t="shared" si="4"/>
        <v>74</v>
      </c>
      <c r="P65" s="552">
        <f t="shared" si="5"/>
        <v>74</v>
      </c>
      <c r="Q65" s="551">
        <f t="shared" si="6"/>
        <v>0</v>
      </c>
      <c r="R65" s="553">
        <f t="shared" si="7"/>
        <v>74</v>
      </c>
      <c r="S65" s="834" t="s">
        <v>50</v>
      </c>
      <c r="T65" s="685" t="s">
        <v>51</v>
      </c>
      <c r="U65" s="685" t="s">
        <v>29</v>
      </c>
      <c r="V65" s="685">
        <v>2018</v>
      </c>
      <c r="W65" s="686" t="s">
        <v>30</v>
      </c>
      <c r="X65" s="684">
        <v>7</v>
      </c>
      <c r="Y65" s="557">
        <f t="shared" si="8"/>
        <v>10.571428571428571</v>
      </c>
      <c r="Z65" s="558">
        <v>19.59</v>
      </c>
      <c r="AA65" s="557">
        <f t="shared" si="9"/>
        <v>207.09428571428572</v>
      </c>
      <c r="AB65" s="687"/>
      <c r="AC65" s="557">
        <f t="shared" si="10"/>
        <v>207.09428571428572</v>
      </c>
      <c r="AD65" s="557">
        <f t="shared" si="11"/>
        <v>10.571428571428571</v>
      </c>
      <c r="AE65" s="561">
        <f t="shared" si="12"/>
        <v>74</v>
      </c>
      <c r="AF65" s="825"/>
      <c r="AG65" s="824"/>
      <c r="AH65" s="824"/>
    </row>
    <row r="66" spans="1:34" s="158" customFormat="1" ht="10.9">
      <c r="A66" s="730">
        <v>44386</v>
      </c>
      <c r="B66" s="731" t="s">
        <v>363</v>
      </c>
      <c r="C66" s="731" t="s">
        <v>392</v>
      </c>
      <c r="D66" s="732" t="s">
        <v>358</v>
      </c>
      <c r="E66" s="795" t="s">
        <v>282</v>
      </c>
      <c r="F66" s="700">
        <v>63334</v>
      </c>
      <c r="G66" s="700">
        <v>63334</v>
      </c>
      <c r="H66" s="541">
        <f t="shared" si="0"/>
        <v>0</v>
      </c>
      <c r="I66" s="700">
        <v>63334</v>
      </c>
      <c r="J66" s="541">
        <f t="shared" si="1"/>
        <v>0</v>
      </c>
      <c r="K66" s="769">
        <v>63334</v>
      </c>
      <c r="L66" s="541">
        <f t="shared" si="15"/>
        <v>0</v>
      </c>
      <c r="M66" s="541">
        <f t="shared" si="15"/>
        <v>0</v>
      </c>
      <c r="N66" s="769">
        <v>63398</v>
      </c>
      <c r="O66" s="541">
        <f t="shared" si="4"/>
        <v>64</v>
      </c>
      <c r="P66" s="542">
        <f t="shared" si="5"/>
        <v>64</v>
      </c>
      <c r="Q66" s="541">
        <f t="shared" si="6"/>
        <v>0</v>
      </c>
      <c r="R66" s="543">
        <f t="shared" si="7"/>
        <v>64</v>
      </c>
      <c r="S66" s="807" t="s">
        <v>50</v>
      </c>
      <c r="T66" s="770" t="s">
        <v>51</v>
      </c>
      <c r="U66" s="770" t="s">
        <v>29</v>
      </c>
      <c r="V66" s="770">
        <v>2018</v>
      </c>
      <c r="W66" s="771" t="s">
        <v>30</v>
      </c>
      <c r="X66" s="769">
        <v>7</v>
      </c>
      <c r="Y66" s="544">
        <f t="shared" si="8"/>
        <v>9.1428571428571423</v>
      </c>
      <c r="Z66" s="166">
        <v>19.59</v>
      </c>
      <c r="AA66" s="544">
        <f t="shared" si="9"/>
        <v>179.10857142857142</v>
      </c>
      <c r="AB66" s="772"/>
      <c r="AC66" s="544">
        <f t="shared" si="10"/>
        <v>179.10857142857142</v>
      </c>
      <c r="AD66" s="544">
        <f t="shared" si="11"/>
        <v>9.1428571428571423</v>
      </c>
      <c r="AE66" s="563">
        <f t="shared" si="12"/>
        <v>64</v>
      </c>
      <c r="AF66" s="823"/>
      <c r="AG66" s="824"/>
      <c r="AH66" s="824"/>
    </row>
    <row r="67" spans="1:34" s="158" customFormat="1" ht="10.9">
      <c r="A67" s="730">
        <v>44387</v>
      </c>
      <c r="B67" s="731" t="s">
        <v>363</v>
      </c>
      <c r="C67" s="731" t="s">
        <v>392</v>
      </c>
      <c r="D67" s="732" t="s">
        <v>358</v>
      </c>
      <c r="E67" s="795" t="s">
        <v>282</v>
      </c>
      <c r="F67" s="700">
        <v>63398</v>
      </c>
      <c r="G67" s="700">
        <v>63398</v>
      </c>
      <c r="H67" s="541">
        <f t="shared" si="0"/>
        <v>0</v>
      </c>
      <c r="I67" s="700">
        <v>63398</v>
      </c>
      <c r="J67" s="541">
        <f t="shared" si="1"/>
        <v>0</v>
      </c>
      <c r="K67" s="769">
        <v>63398</v>
      </c>
      <c r="L67" s="541">
        <f t="shared" si="15"/>
        <v>0</v>
      </c>
      <c r="M67" s="541">
        <f t="shared" si="15"/>
        <v>0</v>
      </c>
      <c r="N67" s="769">
        <v>63464</v>
      </c>
      <c r="O67" s="541">
        <f t="shared" si="4"/>
        <v>66</v>
      </c>
      <c r="P67" s="542">
        <f t="shared" si="5"/>
        <v>66</v>
      </c>
      <c r="Q67" s="541">
        <f t="shared" si="6"/>
        <v>0</v>
      </c>
      <c r="R67" s="543">
        <f t="shared" si="7"/>
        <v>66</v>
      </c>
      <c r="S67" s="807" t="s">
        <v>50</v>
      </c>
      <c r="T67" s="770" t="s">
        <v>51</v>
      </c>
      <c r="U67" s="770" t="s">
        <v>29</v>
      </c>
      <c r="V67" s="770">
        <v>2018</v>
      </c>
      <c r="W67" s="771" t="s">
        <v>30</v>
      </c>
      <c r="X67" s="769">
        <v>7</v>
      </c>
      <c r="Y67" s="544">
        <f t="shared" si="8"/>
        <v>9.4285714285714288</v>
      </c>
      <c r="Z67" s="166">
        <v>19.59</v>
      </c>
      <c r="AA67" s="544">
        <f t="shared" si="9"/>
        <v>184.70571428571429</v>
      </c>
      <c r="AB67" s="772"/>
      <c r="AC67" s="544">
        <f t="shared" si="10"/>
        <v>184.70571428571429</v>
      </c>
      <c r="AD67" s="544">
        <f t="shared" si="11"/>
        <v>9.4285714285714288</v>
      </c>
      <c r="AE67" s="563">
        <f t="shared" si="12"/>
        <v>66</v>
      </c>
      <c r="AF67" s="823"/>
      <c r="AG67" s="824"/>
      <c r="AH67" s="824"/>
    </row>
    <row r="68" spans="1:34" s="158" customFormat="1" ht="10.9">
      <c r="A68" s="730">
        <v>44387</v>
      </c>
      <c r="B68" s="731" t="s">
        <v>363</v>
      </c>
      <c r="C68" s="731" t="s">
        <v>392</v>
      </c>
      <c r="D68" s="732" t="s">
        <v>358</v>
      </c>
      <c r="E68" s="795" t="s">
        <v>282</v>
      </c>
      <c r="F68" s="700">
        <v>63464</v>
      </c>
      <c r="G68" s="700">
        <v>63464</v>
      </c>
      <c r="H68" s="541">
        <f t="shared" si="0"/>
        <v>0</v>
      </c>
      <c r="I68" s="700">
        <v>63464</v>
      </c>
      <c r="J68" s="541">
        <f t="shared" si="1"/>
        <v>0</v>
      </c>
      <c r="K68" s="769">
        <v>63464</v>
      </c>
      <c r="L68" s="541">
        <f t="shared" si="15"/>
        <v>0</v>
      </c>
      <c r="M68" s="541">
        <f t="shared" si="15"/>
        <v>0</v>
      </c>
      <c r="N68" s="769">
        <v>63525</v>
      </c>
      <c r="O68" s="541">
        <f t="shared" si="4"/>
        <v>61</v>
      </c>
      <c r="P68" s="542">
        <f t="shared" si="5"/>
        <v>61</v>
      </c>
      <c r="Q68" s="541">
        <f t="shared" si="6"/>
        <v>0</v>
      </c>
      <c r="R68" s="543">
        <f t="shared" si="7"/>
        <v>61</v>
      </c>
      <c r="S68" s="807" t="s">
        <v>50</v>
      </c>
      <c r="T68" s="770" t="s">
        <v>51</v>
      </c>
      <c r="U68" s="770" t="s">
        <v>29</v>
      </c>
      <c r="V68" s="770">
        <v>2018</v>
      </c>
      <c r="W68" s="771" t="s">
        <v>30</v>
      </c>
      <c r="X68" s="769">
        <v>7</v>
      </c>
      <c r="Y68" s="544">
        <f t="shared" si="8"/>
        <v>8.7142857142857135</v>
      </c>
      <c r="Z68" s="166">
        <v>19.59</v>
      </c>
      <c r="AA68" s="544">
        <f t="shared" si="9"/>
        <v>170.71285714285713</v>
      </c>
      <c r="AB68" s="772"/>
      <c r="AC68" s="544">
        <f t="shared" si="10"/>
        <v>170.71285714285713</v>
      </c>
      <c r="AD68" s="544">
        <f t="shared" si="11"/>
        <v>8.7142857142857135</v>
      </c>
      <c r="AE68" s="563">
        <f t="shared" si="12"/>
        <v>61</v>
      </c>
      <c r="AF68" s="823"/>
      <c r="AG68" s="824"/>
      <c r="AH68" s="824"/>
    </row>
    <row r="69" spans="1:34" s="158" customFormat="1" ht="10.9">
      <c r="A69" s="730">
        <v>44387</v>
      </c>
      <c r="B69" s="731" t="s">
        <v>363</v>
      </c>
      <c r="C69" s="731" t="s">
        <v>392</v>
      </c>
      <c r="D69" s="732" t="s">
        <v>358</v>
      </c>
      <c r="E69" s="795" t="s">
        <v>282</v>
      </c>
      <c r="F69" s="700">
        <v>63525</v>
      </c>
      <c r="G69" s="700">
        <v>63525</v>
      </c>
      <c r="H69" s="541">
        <f t="shared" si="0"/>
        <v>0</v>
      </c>
      <c r="I69" s="700">
        <v>63525</v>
      </c>
      <c r="J69" s="541">
        <f t="shared" si="1"/>
        <v>0</v>
      </c>
      <c r="K69" s="769">
        <v>63525</v>
      </c>
      <c r="L69" s="541">
        <f t="shared" si="15"/>
        <v>0</v>
      </c>
      <c r="M69" s="541">
        <f t="shared" si="15"/>
        <v>0</v>
      </c>
      <c r="N69" s="769">
        <v>63561</v>
      </c>
      <c r="O69" s="541">
        <f t="shared" si="4"/>
        <v>36</v>
      </c>
      <c r="P69" s="542">
        <f t="shared" si="5"/>
        <v>36</v>
      </c>
      <c r="Q69" s="541">
        <f t="shared" si="6"/>
        <v>0</v>
      </c>
      <c r="R69" s="543">
        <f t="shared" si="7"/>
        <v>36</v>
      </c>
      <c r="S69" s="807" t="s">
        <v>50</v>
      </c>
      <c r="T69" s="770" t="s">
        <v>51</v>
      </c>
      <c r="U69" s="770" t="s">
        <v>29</v>
      </c>
      <c r="V69" s="770">
        <v>2018</v>
      </c>
      <c r="W69" s="771" t="s">
        <v>30</v>
      </c>
      <c r="X69" s="769">
        <v>7</v>
      </c>
      <c r="Y69" s="544">
        <f t="shared" si="8"/>
        <v>5.1428571428571432</v>
      </c>
      <c r="Z69" s="166">
        <v>19.59</v>
      </c>
      <c r="AA69" s="544">
        <f t="shared" si="9"/>
        <v>100.74857142857144</v>
      </c>
      <c r="AB69" s="772"/>
      <c r="AC69" s="544">
        <f t="shared" si="10"/>
        <v>100.74857142857144</v>
      </c>
      <c r="AD69" s="544">
        <f t="shared" si="11"/>
        <v>5.1428571428571432</v>
      </c>
      <c r="AE69" s="563">
        <f t="shared" si="12"/>
        <v>36</v>
      </c>
      <c r="AF69" s="823"/>
      <c r="AG69" s="824"/>
      <c r="AH69" s="824"/>
    </row>
    <row r="70" spans="1:34" s="158" customFormat="1" ht="10.9">
      <c r="A70" s="730">
        <v>44388</v>
      </c>
      <c r="B70" s="731" t="s">
        <v>363</v>
      </c>
      <c r="C70" s="731" t="s">
        <v>392</v>
      </c>
      <c r="D70" s="732" t="s">
        <v>358</v>
      </c>
      <c r="E70" s="795" t="s">
        <v>282</v>
      </c>
      <c r="F70" s="700">
        <v>63561</v>
      </c>
      <c r="G70" s="700">
        <v>63561</v>
      </c>
      <c r="H70" s="541">
        <f t="shared" si="0"/>
        <v>0</v>
      </c>
      <c r="I70" s="700">
        <v>63561</v>
      </c>
      <c r="J70" s="541">
        <f t="shared" si="1"/>
        <v>0</v>
      </c>
      <c r="K70" s="769">
        <v>63561</v>
      </c>
      <c r="L70" s="541">
        <f t="shared" si="15"/>
        <v>0</v>
      </c>
      <c r="M70" s="541">
        <f t="shared" si="15"/>
        <v>0</v>
      </c>
      <c r="N70" s="769">
        <v>63615</v>
      </c>
      <c r="O70" s="541">
        <f t="shared" si="4"/>
        <v>54</v>
      </c>
      <c r="P70" s="542">
        <f t="shared" si="5"/>
        <v>54</v>
      </c>
      <c r="Q70" s="541">
        <f t="shared" si="6"/>
        <v>0</v>
      </c>
      <c r="R70" s="543">
        <f t="shared" si="7"/>
        <v>54</v>
      </c>
      <c r="S70" s="807" t="s">
        <v>50</v>
      </c>
      <c r="T70" s="770" t="s">
        <v>51</v>
      </c>
      <c r="U70" s="770" t="s">
        <v>29</v>
      </c>
      <c r="V70" s="770">
        <v>2018</v>
      </c>
      <c r="W70" s="771" t="s">
        <v>30</v>
      </c>
      <c r="X70" s="769">
        <v>7</v>
      </c>
      <c r="Y70" s="544">
        <f t="shared" si="8"/>
        <v>7.7142857142857144</v>
      </c>
      <c r="Z70" s="166">
        <v>19.59</v>
      </c>
      <c r="AA70" s="544">
        <f t="shared" si="9"/>
        <v>151.12285714285716</v>
      </c>
      <c r="AB70" s="772"/>
      <c r="AC70" s="544">
        <f t="shared" si="10"/>
        <v>151.12285714285716</v>
      </c>
      <c r="AD70" s="544">
        <f t="shared" si="11"/>
        <v>7.7142857142857144</v>
      </c>
      <c r="AE70" s="563">
        <f t="shared" si="12"/>
        <v>54</v>
      </c>
      <c r="AF70" s="823"/>
      <c r="AG70" s="824"/>
      <c r="AH70" s="824"/>
    </row>
    <row r="71" spans="1:34" s="158" customFormat="1" ht="11.55" thickBot="1">
      <c r="A71" s="730">
        <v>44388</v>
      </c>
      <c r="B71" s="731" t="s">
        <v>363</v>
      </c>
      <c r="C71" s="731" t="s">
        <v>392</v>
      </c>
      <c r="D71" s="732" t="s">
        <v>358</v>
      </c>
      <c r="E71" s="795" t="s">
        <v>282</v>
      </c>
      <c r="F71" s="700">
        <v>63615</v>
      </c>
      <c r="G71" s="700">
        <v>63615</v>
      </c>
      <c r="H71" s="541">
        <f t="shared" si="0"/>
        <v>0</v>
      </c>
      <c r="I71" s="700">
        <v>63615</v>
      </c>
      <c r="J71" s="541">
        <f t="shared" si="1"/>
        <v>0</v>
      </c>
      <c r="K71" s="769">
        <v>63615</v>
      </c>
      <c r="L71" s="541">
        <f t="shared" si="15"/>
        <v>0</v>
      </c>
      <c r="M71" s="541">
        <f t="shared" si="15"/>
        <v>0</v>
      </c>
      <c r="N71" s="769">
        <v>63696</v>
      </c>
      <c r="O71" s="541">
        <f t="shared" si="4"/>
        <v>81</v>
      </c>
      <c r="P71" s="542">
        <f t="shared" si="5"/>
        <v>81</v>
      </c>
      <c r="Q71" s="541">
        <f t="shared" si="6"/>
        <v>0</v>
      </c>
      <c r="R71" s="543">
        <f t="shared" si="7"/>
        <v>81</v>
      </c>
      <c r="S71" s="807" t="s">
        <v>50</v>
      </c>
      <c r="T71" s="770" t="s">
        <v>51</v>
      </c>
      <c r="U71" s="770" t="s">
        <v>29</v>
      </c>
      <c r="V71" s="770">
        <v>2018</v>
      </c>
      <c r="W71" s="771" t="s">
        <v>30</v>
      </c>
      <c r="X71" s="769">
        <v>7</v>
      </c>
      <c r="Y71" s="544">
        <f t="shared" si="8"/>
        <v>11.571428571428571</v>
      </c>
      <c r="Z71" s="166">
        <v>19.59</v>
      </c>
      <c r="AA71" s="544">
        <f t="shared" si="9"/>
        <v>226.68428571428572</v>
      </c>
      <c r="AB71" s="772"/>
      <c r="AC71" s="544">
        <f t="shared" si="10"/>
        <v>226.68428571428572</v>
      </c>
      <c r="AD71" s="544">
        <f t="shared" si="11"/>
        <v>11.571428571428571</v>
      </c>
      <c r="AE71" s="563">
        <f t="shared" si="12"/>
        <v>81</v>
      </c>
      <c r="AF71" s="823"/>
      <c r="AG71" s="824"/>
      <c r="AH71" s="824"/>
    </row>
    <row r="72" spans="1:34" s="158" customFormat="1" ht="11.55" thickBot="1">
      <c r="A72" s="688">
        <v>44389</v>
      </c>
      <c r="B72" s="689" t="s">
        <v>363</v>
      </c>
      <c r="C72" s="689" t="s">
        <v>392</v>
      </c>
      <c r="D72" s="775" t="s">
        <v>358</v>
      </c>
      <c r="E72" s="801" t="s">
        <v>282</v>
      </c>
      <c r="F72" s="713">
        <v>63696</v>
      </c>
      <c r="G72" s="713">
        <v>63696</v>
      </c>
      <c r="H72" s="567">
        <f t="shared" si="0"/>
        <v>0</v>
      </c>
      <c r="I72" s="713">
        <v>63696</v>
      </c>
      <c r="J72" s="567">
        <f t="shared" si="1"/>
        <v>0</v>
      </c>
      <c r="K72" s="690">
        <v>63696</v>
      </c>
      <c r="L72" s="567">
        <f t="shared" si="15"/>
        <v>0</v>
      </c>
      <c r="M72" s="567">
        <f t="shared" si="15"/>
        <v>0</v>
      </c>
      <c r="N72" s="690">
        <v>63765</v>
      </c>
      <c r="O72" s="567">
        <f t="shared" si="4"/>
        <v>69</v>
      </c>
      <c r="P72" s="568">
        <f t="shared" si="5"/>
        <v>69</v>
      </c>
      <c r="Q72" s="567">
        <f t="shared" si="6"/>
        <v>0</v>
      </c>
      <c r="R72" s="569">
        <f t="shared" si="7"/>
        <v>69</v>
      </c>
      <c r="S72" s="808" t="s">
        <v>50</v>
      </c>
      <c r="T72" s="691" t="s">
        <v>51</v>
      </c>
      <c r="U72" s="691" t="s">
        <v>29</v>
      </c>
      <c r="V72" s="691">
        <v>2018</v>
      </c>
      <c r="W72" s="692" t="s">
        <v>30</v>
      </c>
      <c r="X72" s="690">
        <v>7</v>
      </c>
      <c r="Y72" s="573">
        <f t="shared" si="8"/>
        <v>9.8571428571428577</v>
      </c>
      <c r="Z72" s="574">
        <v>19.59</v>
      </c>
      <c r="AA72" s="573">
        <f t="shared" si="9"/>
        <v>193.10142857142858</v>
      </c>
      <c r="AB72" s="693"/>
      <c r="AC72" s="573">
        <f t="shared" si="10"/>
        <v>193.10142857142858</v>
      </c>
      <c r="AD72" s="573">
        <f t="shared" si="11"/>
        <v>9.8571428571428577</v>
      </c>
      <c r="AE72" s="576">
        <f t="shared" si="12"/>
        <v>69</v>
      </c>
      <c r="AF72" s="750">
        <f>SUM(AC65:AC72)-604</f>
        <v>809.27857142857169</v>
      </c>
      <c r="AG72" s="238">
        <f>SUM(AD65:AD72)</f>
        <v>72.142857142857153</v>
      </c>
      <c r="AH72" s="238">
        <f>SUM(AE65:AE72)</f>
        <v>505</v>
      </c>
    </row>
    <row r="73" spans="1:34" s="158" customFormat="1" ht="17.7" thickBot="1">
      <c r="A73" s="765">
        <v>44389</v>
      </c>
      <c r="B73" s="766" t="s">
        <v>126</v>
      </c>
      <c r="C73" s="766" t="s">
        <v>396</v>
      </c>
      <c r="D73" s="767" t="s">
        <v>369</v>
      </c>
      <c r="E73" s="657"/>
      <c r="F73" s="768">
        <v>106292</v>
      </c>
      <c r="G73" s="769">
        <v>106292</v>
      </c>
      <c r="H73" s="541">
        <f t="shared" ref="H73:H136" si="20">G73-F73</f>
        <v>0</v>
      </c>
      <c r="I73" s="769">
        <v>106292</v>
      </c>
      <c r="J73" s="541">
        <f t="shared" ref="J73:J136" si="21">I73-G73</f>
        <v>0</v>
      </c>
      <c r="K73" s="769">
        <v>106292</v>
      </c>
      <c r="L73" s="541">
        <f t="shared" ref="L73:M99" si="22">K73-I73</f>
        <v>0</v>
      </c>
      <c r="M73" s="541">
        <f t="shared" ref="M73:M98" si="23">K73-G73</f>
        <v>0</v>
      </c>
      <c r="N73" s="769">
        <v>106319</v>
      </c>
      <c r="O73" s="541">
        <f t="shared" ref="O73:O136" si="24">N73-K73</f>
        <v>27</v>
      </c>
      <c r="P73" s="542">
        <f t="shared" ref="P73:P136" si="25">N73-F73</f>
        <v>27</v>
      </c>
      <c r="Q73" s="541">
        <f t="shared" ref="Q73:Q136" si="26">M73</f>
        <v>0</v>
      </c>
      <c r="R73" s="543">
        <f t="shared" ref="R73:R136" si="27">P73-Q73</f>
        <v>27</v>
      </c>
      <c r="S73" s="476" t="s">
        <v>27</v>
      </c>
      <c r="T73" s="770" t="s">
        <v>28</v>
      </c>
      <c r="U73" s="770" t="s">
        <v>29</v>
      </c>
      <c r="V73" s="770">
        <v>2016</v>
      </c>
      <c r="W73" s="771" t="s">
        <v>30</v>
      </c>
      <c r="X73" s="769">
        <v>14</v>
      </c>
      <c r="Y73" s="544">
        <f t="shared" ref="Y73:Y136" si="28">P73/X73</f>
        <v>1.9285714285714286</v>
      </c>
      <c r="Z73" s="166">
        <v>19.989999999999998</v>
      </c>
      <c r="AA73" s="544">
        <f t="shared" ref="AA73:AA136" si="29">Y73*Z73</f>
        <v>38.552142857142854</v>
      </c>
      <c r="AB73" s="772" t="s">
        <v>338</v>
      </c>
      <c r="AC73" s="544">
        <f t="shared" ref="AC73:AC136" si="30">AA73</f>
        <v>38.552142857142854</v>
      </c>
      <c r="AD73" s="544">
        <f t="shared" ref="AD73:AD136" si="31">Y73</f>
        <v>1.9285714285714286</v>
      </c>
      <c r="AE73" s="563">
        <f t="shared" ref="AE73:AE136" si="32">P73</f>
        <v>27</v>
      </c>
    </row>
    <row r="74" spans="1:34" s="158" customFormat="1" ht="17.7" thickBot="1">
      <c r="A74" s="765">
        <v>44389</v>
      </c>
      <c r="B74" s="766" t="s">
        <v>126</v>
      </c>
      <c r="C74" s="766" t="s">
        <v>109</v>
      </c>
      <c r="D74" s="767" t="s">
        <v>174</v>
      </c>
      <c r="E74" s="654" t="s">
        <v>282</v>
      </c>
      <c r="F74" s="768">
        <v>106319</v>
      </c>
      <c r="G74" s="769">
        <v>106335</v>
      </c>
      <c r="H74" s="541">
        <f t="shared" si="20"/>
        <v>16</v>
      </c>
      <c r="I74" s="769">
        <v>106335</v>
      </c>
      <c r="J74" s="541">
        <f t="shared" si="21"/>
        <v>0</v>
      </c>
      <c r="K74" s="769">
        <v>106357</v>
      </c>
      <c r="L74" s="541">
        <f>K74-I74</f>
        <v>22</v>
      </c>
      <c r="M74" s="541">
        <f>K74-G74</f>
        <v>22</v>
      </c>
      <c r="N74" s="769">
        <v>106384</v>
      </c>
      <c r="O74" s="541">
        <f>N74-K74</f>
        <v>27</v>
      </c>
      <c r="P74" s="542">
        <f t="shared" si="25"/>
        <v>65</v>
      </c>
      <c r="Q74" s="541">
        <f t="shared" si="26"/>
        <v>22</v>
      </c>
      <c r="R74" s="543">
        <f t="shared" si="27"/>
        <v>43</v>
      </c>
      <c r="S74" s="476" t="s">
        <v>27</v>
      </c>
      <c r="T74" s="770" t="s">
        <v>28</v>
      </c>
      <c r="U74" s="770" t="s">
        <v>29</v>
      </c>
      <c r="V74" s="770">
        <v>2016</v>
      </c>
      <c r="W74" s="771" t="s">
        <v>30</v>
      </c>
      <c r="X74" s="769">
        <v>14</v>
      </c>
      <c r="Y74" s="544">
        <f t="shared" si="28"/>
        <v>4.6428571428571432</v>
      </c>
      <c r="Z74" s="166">
        <v>19.989999999999998</v>
      </c>
      <c r="AA74" s="544">
        <f t="shared" si="29"/>
        <v>92.810714285714283</v>
      </c>
      <c r="AB74" s="772" t="s">
        <v>338</v>
      </c>
      <c r="AC74" s="544">
        <f t="shared" si="30"/>
        <v>92.810714285714283</v>
      </c>
      <c r="AD74" s="544">
        <f t="shared" si="31"/>
        <v>4.6428571428571432</v>
      </c>
      <c r="AE74" s="563">
        <f t="shared" si="32"/>
        <v>65</v>
      </c>
    </row>
    <row r="75" spans="1:34" s="158" customFormat="1" ht="17.7" thickBot="1">
      <c r="A75" s="765">
        <v>44390</v>
      </c>
      <c r="B75" s="766" t="s">
        <v>126</v>
      </c>
      <c r="C75" s="766" t="s">
        <v>109</v>
      </c>
      <c r="D75" s="775" t="s">
        <v>397</v>
      </c>
      <c r="E75" s="654" t="s">
        <v>282</v>
      </c>
      <c r="F75" s="769">
        <v>106384</v>
      </c>
      <c r="G75" s="769">
        <v>106406</v>
      </c>
      <c r="H75" s="541">
        <f t="shared" si="20"/>
        <v>22</v>
      </c>
      <c r="I75" s="769">
        <v>106406</v>
      </c>
      <c r="J75" s="541">
        <f t="shared" si="21"/>
        <v>0</v>
      </c>
      <c r="K75" s="769">
        <v>106430</v>
      </c>
      <c r="L75" s="541">
        <f t="shared" si="22"/>
        <v>24</v>
      </c>
      <c r="M75" s="541">
        <f t="shared" si="23"/>
        <v>24</v>
      </c>
      <c r="N75" s="769">
        <v>106453</v>
      </c>
      <c r="O75" s="541">
        <f t="shared" si="24"/>
        <v>23</v>
      </c>
      <c r="P75" s="542">
        <f t="shared" si="25"/>
        <v>69</v>
      </c>
      <c r="Q75" s="541">
        <f t="shared" si="26"/>
        <v>24</v>
      </c>
      <c r="R75" s="543">
        <f t="shared" si="27"/>
        <v>45</v>
      </c>
      <c r="S75" s="476" t="s">
        <v>27</v>
      </c>
      <c r="T75" s="773" t="s">
        <v>28</v>
      </c>
      <c r="U75" s="774" t="s">
        <v>29</v>
      </c>
      <c r="V75" s="770">
        <v>2016</v>
      </c>
      <c r="W75" s="771" t="s">
        <v>30</v>
      </c>
      <c r="X75" s="769">
        <v>14</v>
      </c>
      <c r="Y75" s="544">
        <f>P75/X75</f>
        <v>4.9285714285714288</v>
      </c>
      <c r="Z75" s="166">
        <v>19.989999999999998</v>
      </c>
      <c r="AA75" s="544">
        <f t="shared" si="29"/>
        <v>98.522142857142853</v>
      </c>
      <c r="AB75" s="772" t="s">
        <v>338</v>
      </c>
      <c r="AC75" s="544">
        <f t="shared" si="30"/>
        <v>98.522142857142853</v>
      </c>
      <c r="AD75" s="544">
        <f t="shared" si="31"/>
        <v>4.9285714285714288</v>
      </c>
      <c r="AE75" s="563">
        <f t="shared" si="32"/>
        <v>69</v>
      </c>
      <c r="AF75" s="750">
        <f>SUM(AC73:AC75)</f>
        <v>229.88499999999999</v>
      </c>
      <c r="AG75" s="238">
        <f>SUM(AD73:AD75)</f>
        <v>11.5</v>
      </c>
      <c r="AH75" s="238">
        <f>SUM(AE73:AE75)</f>
        <v>161</v>
      </c>
    </row>
    <row r="76" spans="1:34" s="158" customFormat="1" ht="17.7" thickBot="1">
      <c r="A76" s="682">
        <v>44389</v>
      </c>
      <c r="B76" s="683" t="s">
        <v>42</v>
      </c>
      <c r="C76" s="683" t="s">
        <v>109</v>
      </c>
      <c r="D76" s="725" t="s">
        <v>150</v>
      </c>
      <c r="E76" s="657" t="s">
        <v>283</v>
      </c>
      <c r="F76" s="714">
        <v>48080</v>
      </c>
      <c r="G76" s="684">
        <v>48101</v>
      </c>
      <c r="H76" s="551">
        <f>G76-F76</f>
        <v>21</v>
      </c>
      <c r="I76" s="684">
        <v>48101</v>
      </c>
      <c r="J76" s="551">
        <f t="shared" si="21"/>
        <v>0</v>
      </c>
      <c r="K76" s="684">
        <v>48116</v>
      </c>
      <c r="L76" s="551">
        <f t="shared" si="22"/>
        <v>15</v>
      </c>
      <c r="M76" s="551">
        <f t="shared" si="23"/>
        <v>15</v>
      </c>
      <c r="N76" s="684">
        <v>48116</v>
      </c>
      <c r="O76" s="551">
        <f t="shared" si="24"/>
        <v>0</v>
      </c>
      <c r="P76" s="552">
        <f t="shared" si="25"/>
        <v>36</v>
      </c>
      <c r="Q76" s="551">
        <f t="shared" si="26"/>
        <v>15</v>
      </c>
      <c r="R76" s="553">
        <f t="shared" si="27"/>
        <v>21</v>
      </c>
      <c r="S76" s="577" t="s">
        <v>44</v>
      </c>
      <c r="T76" s="685" t="s">
        <v>45</v>
      </c>
      <c r="U76" s="685" t="s">
        <v>29</v>
      </c>
      <c r="V76" s="685">
        <v>2018</v>
      </c>
      <c r="W76" s="686" t="s">
        <v>30</v>
      </c>
      <c r="X76" s="684">
        <v>15.5</v>
      </c>
      <c r="Y76" s="557">
        <f t="shared" si="28"/>
        <v>2.3225806451612905</v>
      </c>
      <c r="Z76" s="558">
        <v>19.59</v>
      </c>
      <c r="AA76" s="557">
        <f t="shared" si="29"/>
        <v>45.499354838709678</v>
      </c>
      <c r="AB76" s="687" t="s">
        <v>46</v>
      </c>
      <c r="AC76" s="557">
        <f t="shared" si="30"/>
        <v>45.499354838709678</v>
      </c>
      <c r="AD76" s="557">
        <f t="shared" si="31"/>
        <v>2.3225806451612905</v>
      </c>
      <c r="AE76" s="561">
        <f t="shared" si="32"/>
        <v>36</v>
      </c>
    </row>
    <row r="77" spans="1:34" s="158" customFormat="1" ht="17.7" thickBot="1">
      <c r="A77" s="765">
        <v>44389</v>
      </c>
      <c r="B77" s="766" t="s">
        <v>42</v>
      </c>
      <c r="C77" s="766" t="s">
        <v>109</v>
      </c>
      <c r="D77" s="729" t="s">
        <v>155</v>
      </c>
      <c r="E77" s="657" t="s">
        <v>283</v>
      </c>
      <c r="F77" s="700">
        <v>48116</v>
      </c>
      <c r="G77" s="769">
        <v>48130</v>
      </c>
      <c r="H77" s="541">
        <f t="shared" ref="H77:H79" si="33">G77-F77</f>
        <v>14</v>
      </c>
      <c r="I77" s="769">
        <v>48130</v>
      </c>
      <c r="J77" s="541">
        <f t="shared" si="21"/>
        <v>0</v>
      </c>
      <c r="K77" s="769">
        <v>48151</v>
      </c>
      <c r="L77" s="541">
        <f t="shared" si="22"/>
        <v>21</v>
      </c>
      <c r="M77" s="541">
        <f t="shared" si="23"/>
        <v>21</v>
      </c>
      <c r="N77" s="769">
        <v>48160</v>
      </c>
      <c r="O77" s="541">
        <f t="shared" si="24"/>
        <v>9</v>
      </c>
      <c r="P77" s="542">
        <f t="shared" si="25"/>
        <v>44</v>
      </c>
      <c r="Q77" s="541">
        <f t="shared" si="26"/>
        <v>21</v>
      </c>
      <c r="R77" s="543">
        <f t="shared" si="27"/>
        <v>23</v>
      </c>
      <c r="S77" s="478" t="s">
        <v>44</v>
      </c>
      <c r="T77" s="770" t="s">
        <v>45</v>
      </c>
      <c r="U77" s="770" t="s">
        <v>29</v>
      </c>
      <c r="V77" s="770">
        <v>2018</v>
      </c>
      <c r="W77" s="771" t="s">
        <v>30</v>
      </c>
      <c r="X77" s="769">
        <v>15.5</v>
      </c>
      <c r="Y77" s="544">
        <f t="shared" si="28"/>
        <v>2.838709677419355</v>
      </c>
      <c r="Z77" s="166">
        <v>19.59</v>
      </c>
      <c r="AA77" s="544">
        <f t="shared" si="29"/>
        <v>55.61032258064516</v>
      </c>
      <c r="AB77" s="772" t="s">
        <v>46</v>
      </c>
      <c r="AC77" s="544">
        <f t="shared" si="30"/>
        <v>55.61032258064516</v>
      </c>
      <c r="AD77" s="544">
        <f t="shared" si="31"/>
        <v>2.838709677419355</v>
      </c>
      <c r="AE77" s="563">
        <f t="shared" si="32"/>
        <v>44</v>
      </c>
    </row>
    <row r="78" spans="1:34" s="158" customFormat="1" ht="17.7" thickBot="1">
      <c r="A78" s="765">
        <v>44390</v>
      </c>
      <c r="B78" s="766" t="s">
        <v>42</v>
      </c>
      <c r="C78" s="766" t="s">
        <v>109</v>
      </c>
      <c r="D78" s="729" t="s">
        <v>150</v>
      </c>
      <c r="E78" s="757" t="s">
        <v>282</v>
      </c>
      <c r="F78" s="700">
        <v>48160</v>
      </c>
      <c r="G78" s="769">
        <v>48176</v>
      </c>
      <c r="H78" s="541">
        <f t="shared" si="33"/>
        <v>16</v>
      </c>
      <c r="I78" s="769">
        <v>48176</v>
      </c>
      <c r="J78" s="541">
        <f t="shared" si="21"/>
        <v>0</v>
      </c>
      <c r="K78" s="769">
        <v>48190</v>
      </c>
      <c r="L78" s="541">
        <f t="shared" si="22"/>
        <v>14</v>
      </c>
      <c r="M78" s="541">
        <f t="shared" si="23"/>
        <v>14</v>
      </c>
      <c r="N78" s="769">
        <v>48190</v>
      </c>
      <c r="O78" s="541">
        <f t="shared" si="24"/>
        <v>0</v>
      </c>
      <c r="P78" s="542">
        <f t="shared" si="25"/>
        <v>30</v>
      </c>
      <c r="Q78" s="541">
        <f t="shared" si="26"/>
        <v>14</v>
      </c>
      <c r="R78" s="543">
        <f t="shared" si="27"/>
        <v>16</v>
      </c>
      <c r="S78" s="478" t="s">
        <v>44</v>
      </c>
      <c r="T78" s="770" t="s">
        <v>45</v>
      </c>
      <c r="U78" s="770" t="s">
        <v>29</v>
      </c>
      <c r="V78" s="770">
        <v>2018</v>
      </c>
      <c r="W78" s="771" t="s">
        <v>30</v>
      </c>
      <c r="X78" s="769">
        <v>15.5</v>
      </c>
      <c r="Y78" s="544">
        <f t="shared" si="28"/>
        <v>1.935483870967742</v>
      </c>
      <c r="Z78" s="166">
        <v>19.59</v>
      </c>
      <c r="AA78" s="544">
        <f t="shared" si="29"/>
        <v>37.916129032258063</v>
      </c>
      <c r="AB78" s="772" t="s">
        <v>46</v>
      </c>
      <c r="AC78" s="544">
        <f t="shared" si="30"/>
        <v>37.916129032258063</v>
      </c>
      <c r="AD78" s="544">
        <f t="shared" si="31"/>
        <v>1.935483870967742</v>
      </c>
      <c r="AE78" s="563">
        <f t="shared" si="32"/>
        <v>30</v>
      </c>
    </row>
    <row r="79" spans="1:34" s="158" customFormat="1" ht="17.7" thickBot="1">
      <c r="A79" s="730">
        <v>44390</v>
      </c>
      <c r="B79" s="731" t="s">
        <v>42</v>
      </c>
      <c r="C79" s="731" t="s">
        <v>111</v>
      </c>
      <c r="D79" s="775" t="s">
        <v>243</v>
      </c>
      <c r="E79" s="733" t="s">
        <v>282</v>
      </c>
      <c r="F79" s="735">
        <v>48190</v>
      </c>
      <c r="G79" s="735">
        <v>48199</v>
      </c>
      <c r="H79" s="665">
        <f t="shared" si="33"/>
        <v>9</v>
      </c>
      <c r="I79" s="735">
        <v>48199</v>
      </c>
      <c r="J79" s="665">
        <f t="shared" si="21"/>
        <v>0</v>
      </c>
      <c r="K79" s="735">
        <v>48206</v>
      </c>
      <c r="L79" s="665">
        <f t="shared" si="22"/>
        <v>7</v>
      </c>
      <c r="M79" s="665">
        <f t="shared" si="23"/>
        <v>7</v>
      </c>
      <c r="N79" s="735">
        <v>48211</v>
      </c>
      <c r="O79" s="665">
        <f t="shared" si="24"/>
        <v>5</v>
      </c>
      <c r="P79" s="666">
        <f t="shared" si="25"/>
        <v>21</v>
      </c>
      <c r="Q79" s="665">
        <f t="shared" si="26"/>
        <v>7</v>
      </c>
      <c r="R79" s="667">
        <f t="shared" si="27"/>
        <v>14</v>
      </c>
      <c r="S79" s="736" t="s">
        <v>44</v>
      </c>
      <c r="T79" s="737" t="s">
        <v>45</v>
      </c>
      <c r="U79" s="737" t="s">
        <v>29</v>
      </c>
      <c r="V79" s="737">
        <v>2018</v>
      </c>
      <c r="W79" s="738" t="s">
        <v>30</v>
      </c>
      <c r="X79" s="735">
        <v>15.5</v>
      </c>
      <c r="Y79" s="668">
        <f t="shared" si="28"/>
        <v>1.3548387096774193</v>
      </c>
      <c r="Z79" s="547">
        <v>19.59</v>
      </c>
      <c r="AA79" s="668">
        <f t="shared" si="29"/>
        <v>26.541290322580643</v>
      </c>
      <c r="AB79" s="739" t="s">
        <v>46</v>
      </c>
      <c r="AC79" s="668">
        <f t="shared" si="30"/>
        <v>26.541290322580643</v>
      </c>
      <c r="AD79" s="668">
        <f t="shared" si="31"/>
        <v>1.3548387096774193</v>
      </c>
      <c r="AE79" s="671">
        <f t="shared" si="32"/>
        <v>21</v>
      </c>
      <c r="AF79" s="750">
        <f>SUM(AC76:AC79)</f>
        <v>165.56709677419354</v>
      </c>
      <c r="AG79" s="238">
        <f>SUM(AD76:AD79)</f>
        <v>8.4516129032258078</v>
      </c>
      <c r="AH79" s="238">
        <f>SUM(AE76:AE79)</f>
        <v>131</v>
      </c>
    </row>
    <row r="80" spans="1:34" s="158" customFormat="1" ht="34" thickBot="1">
      <c r="A80" s="682">
        <v>44389</v>
      </c>
      <c r="B80" s="683" t="s">
        <v>48</v>
      </c>
      <c r="C80" s="683" t="s">
        <v>111</v>
      </c>
      <c r="D80" s="751" t="s">
        <v>240</v>
      </c>
      <c r="E80" s="620" t="s">
        <v>283</v>
      </c>
      <c r="F80" s="754">
        <v>222263</v>
      </c>
      <c r="G80" s="684">
        <v>222272</v>
      </c>
      <c r="H80" s="551">
        <f t="shared" si="20"/>
        <v>9</v>
      </c>
      <c r="I80" s="684">
        <v>222272</v>
      </c>
      <c r="J80" s="551">
        <f t="shared" si="21"/>
        <v>0</v>
      </c>
      <c r="K80" s="684">
        <v>222296</v>
      </c>
      <c r="L80" s="551">
        <f t="shared" si="22"/>
        <v>24</v>
      </c>
      <c r="M80" s="551">
        <f t="shared" si="23"/>
        <v>24</v>
      </c>
      <c r="N80" s="684">
        <v>222299</v>
      </c>
      <c r="O80" s="551">
        <f t="shared" si="24"/>
        <v>3</v>
      </c>
      <c r="P80" s="552">
        <f t="shared" si="25"/>
        <v>36</v>
      </c>
      <c r="Q80" s="551">
        <f t="shared" si="26"/>
        <v>24</v>
      </c>
      <c r="R80" s="553">
        <f t="shared" si="27"/>
        <v>12</v>
      </c>
      <c r="S80" s="579" t="s">
        <v>85</v>
      </c>
      <c r="T80" s="685" t="s">
        <v>51</v>
      </c>
      <c r="U80" s="685" t="s">
        <v>29</v>
      </c>
      <c r="V80" s="685">
        <v>2014</v>
      </c>
      <c r="W80" s="686" t="s">
        <v>30</v>
      </c>
      <c r="X80" s="684">
        <v>7</v>
      </c>
      <c r="Y80" s="557">
        <f t="shared" si="28"/>
        <v>5.1428571428571432</v>
      </c>
      <c r="Z80" s="558">
        <v>21.99</v>
      </c>
      <c r="AA80" s="557">
        <f t="shared" si="29"/>
        <v>113.09142857142857</v>
      </c>
      <c r="AB80" s="687" t="s">
        <v>52</v>
      </c>
      <c r="AC80" s="557">
        <f t="shared" si="30"/>
        <v>113.09142857142857</v>
      </c>
      <c r="AD80" s="557">
        <f t="shared" si="31"/>
        <v>5.1428571428571432</v>
      </c>
      <c r="AE80" s="561">
        <f t="shared" si="32"/>
        <v>36</v>
      </c>
    </row>
    <row r="81" spans="1:34" s="158" customFormat="1" ht="34" thickBot="1">
      <c r="A81" s="765">
        <v>44390</v>
      </c>
      <c r="B81" s="766" t="s">
        <v>48</v>
      </c>
      <c r="C81" s="766" t="s">
        <v>111</v>
      </c>
      <c r="D81" s="767" t="s">
        <v>347</v>
      </c>
      <c r="E81" s="757" t="s">
        <v>282</v>
      </c>
      <c r="F81" s="700">
        <v>222299</v>
      </c>
      <c r="G81" s="769">
        <v>222301</v>
      </c>
      <c r="H81" s="640">
        <f t="shared" si="20"/>
        <v>2</v>
      </c>
      <c r="I81" s="769">
        <v>222301</v>
      </c>
      <c r="J81" s="640">
        <f t="shared" si="21"/>
        <v>0</v>
      </c>
      <c r="K81" s="769">
        <v>222323</v>
      </c>
      <c r="L81" s="640">
        <f t="shared" si="22"/>
        <v>22</v>
      </c>
      <c r="M81" s="640">
        <f t="shared" si="23"/>
        <v>22</v>
      </c>
      <c r="N81" s="769">
        <v>222338</v>
      </c>
      <c r="O81" s="640">
        <f t="shared" si="24"/>
        <v>15</v>
      </c>
      <c r="P81" s="641">
        <f t="shared" si="25"/>
        <v>39</v>
      </c>
      <c r="Q81" s="640">
        <f t="shared" si="26"/>
        <v>22</v>
      </c>
      <c r="R81" s="642">
        <f t="shared" si="27"/>
        <v>17</v>
      </c>
      <c r="S81" s="643" t="s">
        <v>85</v>
      </c>
      <c r="T81" s="774" t="s">
        <v>51</v>
      </c>
      <c r="U81" s="774" t="s">
        <v>29</v>
      </c>
      <c r="V81" s="774">
        <v>2014</v>
      </c>
      <c r="W81" s="771" t="s">
        <v>30</v>
      </c>
      <c r="X81" s="769">
        <v>7</v>
      </c>
      <c r="Y81" s="544">
        <f t="shared" si="28"/>
        <v>5.5714285714285712</v>
      </c>
      <c r="Z81" s="166">
        <v>21.99</v>
      </c>
      <c r="AA81" s="544">
        <f t="shared" si="29"/>
        <v>122.51571428571427</v>
      </c>
      <c r="AB81" s="772" t="s">
        <v>52</v>
      </c>
      <c r="AC81" s="544">
        <f t="shared" si="30"/>
        <v>122.51571428571427</v>
      </c>
      <c r="AD81" s="544">
        <f t="shared" si="31"/>
        <v>5.5714285714285712</v>
      </c>
      <c r="AE81" s="563">
        <f t="shared" si="32"/>
        <v>39</v>
      </c>
      <c r="AF81" s="750">
        <f>SUM(AC80:AC81)</f>
        <v>235.60714285714283</v>
      </c>
      <c r="AG81" s="238">
        <f>SUM(AD80:AD81)</f>
        <v>10.714285714285715</v>
      </c>
      <c r="AH81" s="238">
        <f>SUM(AE80:AE81)</f>
        <v>75</v>
      </c>
    </row>
    <row r="82" spans="1:34" s="158" customFormat="1" ht="17.7" thickBot="1">
      <c r="A82" s="682">
        <v>44389</v>
      </c>
      <c r="B82" s="683" t="s">
        <v>55</v>
      </c>
      <c r="C82" s="683" t="s">
        <v>111</v>
      </c>
      <c r="D82" s="727" t="s">
        <v>176</v>
      </c>
      <c r="E82" s="620" t="s">
        <v>283</v>
      </c>
      <c r="F82" s="714">
        <v>114971</v>
      </c>
      <c r="G82" s="684">
        <v>114987</v>
      </c>
      <c r="H82" s="551">
        <f t="shared" si="20"/>
        <v>16</v>
      </c>
      <c r="I82" s="684">
        <v>114987</v>
      </c>
      <c r="J82" s="551">
        <f>I82-G82</f>
        <v>0</v>
      </c>
      <c r="K82" s="684">
        <v>115002</v>
      </c>
      <c r="L82" s="551">
        <f t="shared" si="22"/>
        <v>15</v>
      </c>
      <c r="M82" s="551">
        <f t="shared" si="23"/>
        <v>15</v>
      </c>
      <c r="N82" s="684">
        <v>115005</v>
      </c>
      <c r="O82" s="551">
        <f t="shared" si="24"/>
        <v>3</v>
      </c>
      <c r="P82" s="552">
        <f t="shared" si="25"/>
        <v>34</v>
      </c>
      <c r="Q82" s="551">
        <f t="shared" si="26"/>
        <v>15</v>
      </c>
      <c r="R82" s="553">
        <f t="shared" si="27"/>
        <v>19</v>
      </c>
      <c r="S82" s="581" t="s">
        <v>57</v>
      </c>
      <c r="T82" s="685" t="s">
        <v>51</v>
      </c>
      <c r="U82" s="685" t="s">
        <v>29</v>
      </c>
      <c r="V82" s="685">
        <v>2014</v>
      </c>
      <c r="W82" s="686" t="s">
        <v>30</v>
      </c>
      <c r="X82" s="684">
        <v>7</v>
      </c>
      <c r="Y82" s="557">
        <f t="shared" si="28"/>
        <v>4.8571428571428568</v>
      </c>
      <c r="Z82" s="558">
        <v>21.69</v>
      </c>
      <c r="AA82" s="557">
        <f t="shared" si="29"/>
        <v>105.35142857142857</v>
      </c>
      <c r="AB82" s="687" t="s">
        <v>58</v>
      </c>
      <c r="AC82" s="557">
        <f t="shared" si="30"/>
        <v>105.35142857142857</v>
      </c>
      <c r="AD82" s="557">
        <f t="shared" si="31"/>
        <v>4.8571428571428568</v>
      </c>
      <c r="AE82" s="561">
        <f t="shared" si="32"/>
        <v>34</v>
      </c>
    </row>
    <row r="83" spans="1:34" s="158" customFormat="1" ht="17.7" thickBot="1">
      <c r="A83" s="701">
        <v>44390</v>
      </c>
      <c r="B83" s="689" t="s">
        <v>55</v>
      </c>
      <c r="C83" s="689" t="s">
        <v>111</v>
      </c>
      <c r="D83" s="728" t="s">
        <v>176</v>
      </c>
      <c r="E83" s="622" t="s">
        <v>282</v>
      </c>
      <c r="F83" s="713">
        <v>115005</v>
      </c>
      <c r="G83" s="690">
        <v>115009</v>
      </c>
      <c r="H83" s="567">
        <f t="shared" si="20"/>
        <v>4</v>
      </c>
      <c r="I83" s="690">
        <v>115009</v>
      </c>
      <c r="J83" s="567">
        <f t="shared" si="21"/>
        <v>0</v>
      </c>
      <c r="K83" s="690">
        <v>115031</v>
      </c>
      <c r="L83" s="567">
        <f t="shared" si="22"/>
        <v>22</v>
      </c>
      <c r="M83" s="567">
        <f t="shared" si="23"/>
        <v>22</v>
      </c>
      <c r="N83" s="690">
        <v>115049</v>
      </c>
      <c r="O83" s="567">
        <f t="shared" si="24"/>
        <v>18</v>
      </c>
      <c r="P83" s="568">
        <f t="shared" si="25"/>
        <v>44</v>
      </c>
      <c r="Q83" s="567">
        <f t="shared" si="26"/>
        <v>22</v>
      </c>
      <c r="R83" s="569">
        <f t="shared" si="27"/>
        <v>22</v>
      </c>
      <c r="S83" s="582" t="s">
        <v>57</v>
      </c>
      <c r="T83" s="691" t="s">
        <v>51</v>
      </c>
      <c r="U83" s="691" t="s">
        <v>29</v>
      </c>
      <c r="V83" s="691">
        <v>2014</v>
      </c>
      <c r="W83" s="692" t="s">
        <v>30</v>
      </c>
      <c r="X83" s="690">
        <v>7</v>
      </c>
      <c r="Y83" s="573">
        <f t="shared" si="28"/>
        <v>6.2857142857142856</v>
      </c>
      <c r="Z83" s="574">
        <v>21.69</v>
      </c>
      <c r="AA83" s="573">
        <f t="shared" si="29"/>
        <v>136.33714285714285</v>
      </c>
      <c r="AB83" s="693" t="s">
        <v>58</v>
      </c>
      <c r="AC83" s="573">
        <f t="shared" si="30"/>
        <v>136.33714285714285</v>
      </c>
      <c r="AD83" s="573">
        <f t="shared" si="31"/>
        <v>6.2857142857142856</v>
      </c>
      <c r="AE83" s="576">
        <f t="shared" si="32"/>
        <v>44</v>
      </c>
      <c r="AF83" s="750">
        <f>SUM(AC82:AC83)</f>
        <v>241.68857142857144</v>
      </c>
      <c r="AG83" s="238">
        <f>SUM(AD82:AD83)</f>
        <v>11.142857142857142</v>
      </c>
      <c r="AH83" s="238">
        <f>SUM(AE82:AE83)</f>
        <v>78</v>
      </c>
    </row>
    <row r="84" spans="1:34" s="158" customFormat="1" ht="25.85" thickBot="1">
      <c r="A84" s="694">
        <v>44389</v>
      </c>
      <c r="B84" s="683" t="s">
        <v>60</v>
      </c>
      <c r="C84" s="683" t="s">
        <v>111</v>
      </c>
      <c r="D84" s="727" t="s">
        <v>242</v>
      </c>
      <c r="E84" s="620" t="s">
        <v>283</v>
      </c>
      <c r="F84" s="714">
        <v>178010</v>
      </c>
      <c r="G84" s="684">
        <v>178018</v>
      </c>
      <c r="H84" s="551">
        <f t="shared" si="20"/>
        <v>8</v>
      </c>
      <c r="I84" s="684">
        <v>178018</v>
      </c>
      <c r="J84" s="551">
        <f t="shared" si="21"/>
        <v>0</v>
      </c>
      <c r="K84" s="684">
        <v>178024</v>
      </c>
      <c r="L84" s="551">
        <f t="shared" si="22"/>
        <v>6</v>
      </c>
      <c r="M84" s="551">
        <f t="shared" si="23"/>
        <v>6</v>
      </c>
      <c r="N84" s="684">
        <v>178030</v>
      </c>
      <c r="O84" s="551">
        <f t="shared" si="24"/>
        <v>6</v>
      </c>
      <c r="P84" s="552">
        <f t="shared" si="25"/>
        <v>20</v>
      </c>
      <c r="Q84" s="551">
        <f t="shared" si="26"/>
        <v>6</v>
      </c>
      <c r="R84" s="553">
        <f t="shared" si="27"/>
        <v>14</v>
      </c>
      <c r="S84" s="812" t="s">
        <v>62</v>
      </c>
      <c r="T84" s="685" t="s">
        <v>51</v>
      </c>
      <c r="U84" s="685" t="s">
        <v>29</v>
      </c>
      <c r="V84" s="685">
        <v>2017</v>
      </c>
      <c r="W84" s="686" t="s">
        <v>30</v>
      </c>
      <c r="X84" s="684">
        <v>7</v>
      </c>
      <c r="Y84" s="557">
        <f t="shared" si="28"/>
        <v>2.8571428571428572</v>
      </c>
      <c r="Z84" s="558">
        <v>21.79</v>
      </c>
      <c r="AA84" s="557">
        <f t="shared" si="29"/>
        <v>62.257142857142853</v>
      </c>
      <c r="AB84" s="687" t="s">
        <v>63</v>
      </c>
      <c r="AC84" s="557">
        <f t="shared" si="30"/>
        <v>62.257142857142853</v>
      </c>
      <c r="AD84" s="557">
        <f t="shared" si="31"/>
        <v>2.8571428571428572</v>
      </c>
      <c r="AE84" s="561">
        <f t="shared" si="32"/>
        <v>20</v>
      </c>
    </row>
    <row r="85" spans="1:34" s="158" customFormat="1" ht="25.85" thickBot="1">
      <c r="A85" s="701">
        <v>44390</v>
      </c>
      <c r="B85" s="689" t="s">
        <v>60</v>
      </c>
      <c r="C85" s="689" t="s">
        <v>111</v>
      </c>
      <c r="D85" s="728" t="s">
        <v>242</v>
      </c>
      <c r="E85" s="622" t="s">
        <v>282</v>
      </c>
      <c r="F85" s="713">
        <v>178030</v>
      </c>
      <c r="G85" s="690">
        <v>178042</v>
      </c>
      <c r="H85" s="567">
        <f t="shared" si="20"/>
        <v>12</v>
      </c>
      <c r="I85" s="690">
        <v>178042</v>
      </c>
      <c r="J85" s="567">
        <f t="shared" si="21"/>
        <v>0</v>
      </c>
      <c r="K85" s="690">
        <v>178054</v>
      </c>
      <c r="L85" s="567">
        <f t="shared" si="22"/>
        <v>12</v>
      </c>
      <c r="M85" s="567">
        <f t="shared" si="23"/>
        <v>12</v>
      </c>
      <c r="N85" s="690">
        <v>178063</v>
      </c>
      <c r="O85" s="567">
        <f t="shared" si="24"/>
        <v>9</v>
      </c>
      <c r="P85" s="568">
        <f t="shared" si="25"/>
        <v>33</v>
      </c>
      <c r="Q85" s="567">
        <f t="shared" si="26"/>
        <v>12</v>
      </c>
      <c r="R85" s="569">
        <f t="shared" si="27"/>
        <v>21</v>
      </c>
      <c r="S85" s="813" t="s">
        <v>62</v>
      </c>
      <c r="T85" s="691" t="s">
        <v>51</v>
      </c>
      <c r="U85" s="691" t="s">
        <v>29</v>
      </c>
      <c r="V85" s="691">
        <v>2017</v>
      </c>
      <c r="W85" s="692" t="s">
        <v>30</v>
      </c>
      <c r="X85" s="690">
        <v>7</v>
      </c>
      <c r="Y85" s="573">
        <f t="shared" si="28"/>
        <v>4.7142857142857144</v>
      </c>
      <c r="Z85" s="574">
        <v>21.79</v>
      </c>
      <c r="AA85" s="573">
        <f t="shared" si="29"/>
        <v>102.72428571428571</v>
      </c>
      <c r="AB85" s="693" t="s">
        <v>65</v>
      </c>
      <c r="AC85" s="573">
        <f t="shared" si="30"/>
        <v>102.72428571428571</v>
      </c>
      <c r="AD85" s="573">
        <f t="shared" si="31"/>
        <v>4.7142857142857144</v>
      </c>
      <c r="AE85" s="576">
        <f t="shared" si="32"/>
        <v>33</v>
      </c>
      <c r="AF85" s="750">
        <f>SUM(AC84:AC85)</f>
        <v>164.98142857142858</v>
      </c>
      <c r="AG85" s="238">
        <f>SUM(AD84:AD85)</f>
        <v>7.5714285714285712</v>
      </c>
      <c r="AH85" s="238">
        <f>SUM(AE84:AE85)</f>
        <v>53</v>
      </c>
    </row>
    <row r="86" spans="1:34" s="158" customFormat="1" ht="17.7" thickBot="1">
      <c r="A86" s="718">
        <v>44389</v>
      </c>
      <c r="B86" s="719" t="s">
        <v>342</v>
      </c>
      <c r="C86" s="719" t="s">
        <v>111</v>
      </c>
      <c r="D86" s="798" t="s">
        <v>243</v>
      </c>
      <c r="E86" s="660" t="s">
        <v>283</v>
      </c>
      <c r="F86" s="746">
        <v>188494</v>
      </c>
      <c r="G86" s="746">
        <v>188504</v>
      </c>
      <c r="H86" s="593">
        <f t="shared" si="20"/>
        <v>10</v>
      </c>
      <c r="I86" s="746">
        <v>188504</v>
      </c>
      <c r="J86" s="593">
        <f t="shared" si="21"/>
        <v>0</v>
      </c>
      <c r="K86" s="720">
        <v>188509</v>
      </c>
      <c r="L86" s="593">
        <f t="shared" si="22"/>
        <v>5</v>
      </c>
      <c r="M86" s="593">
        <f t="shared" si="23"/>
        <v>5</v>
      </c>
      <c r="N86" s="720">
        <v>188527</v>
      </c>
      <c r="O86" s="593">
        <f t="shared" si="24"/>
        <v>18</v>
      </c>
      <c r="P86" s="594">
        <f t="shared" si="25"/>
        <v>33</v>
      </c>
      <c r="Q86" s="593">
        <f t="shared" si="26"/>
        <v>5</v>
      </c>
      <c r="R86" s="595">
        <f t="shared" si="27"/>
        <v>28</v>
      </c>
      <c r="S86" s="747" t="s">
        <v>127</v>
      </c>
      <c r="T86" s="721" t="s">
        <v>28</v>
      </c>
      <c r="U86" s="721" t="s">
        <v>29</v>
      </c>
      <c r="V86" s="721">
        <v>2013</v>
      </c>
      <c r="W86" s="722" t="s">
        <v>30</v>
      </c>
      <c r="X86" s="720">
        <v>14</v>
      </c>
      <c r="Y86" s="596">
        <f t="shared" si="28"/>
        <v>2.3571428571428572</v>
      </c>
      <c r="Z86" s="597">
        <v>19.93</v>
      </c>
      <c r="AA86" s="596">
        <f t="shared" si="29"/>
        <v>46.977857142857147</v>
      </c>
      <c r="AB86" s="723" t="s">
        <v>128</v>
      </c>
      <c r="AC86" s="596">
        <f t="shared" si="30"/>
        <v>46.977857142857147</v>
      </c>
      <c r="AD86" s="596">
        <f t="shared" si="31"/>
        <v>2.3571428571428572</v>
      </c>
      <c r="AE86" s="598">
        <f t="shared" si="32"/>
        <v>33</v>
      </c>
      <c r="AF86" s="750">
        <f>SUM(AC86)</f>
        <v>46.977857142857147</v>
      </c>
      <c r="AG86" s="238">
        <f>SUM(AD86)</f>
        <v>2.3571428571428572</v>
      </c>
      <c r="AH86" s="238">
        <f>SUM(AE86)</f>
        <v>33</v>
      </c>
    </row>
    <row r="87" spans="1:34" s="158" customFormat="1" ht="10.9">
      <c r="A87" s="694">
        <v>44389</v>
      </c>
      <c r="B87" s="695" t="s">
        <v>35</v>
      </c>
      <c r="C87" s="695" t="s">
        <v>109</v>
      </c>
      <c r="D87" s="752" t="s">
        <v>352</v>
      </c>
      <c r="E87" s="637" t="s">
        <v>283</v>
      </c>
      <c r="F87" s="742">
        <v>187959</v>
      </c>
      <c r="G87" s="742">
        <v>187976</v>
      </c>
      <c r="H87" s="640">
        <f t="shared" si="20"/>
        <v>17</v>
      </c>
      <c r="I87" s="742">
        <v>187976</v>
      </c>
      <c r="J87" s="640">
        <f t="shared" si="21"/>
        <v>0</v>
      </c>
      <c r="K87" s="697">
        <v>187996</v>
      </c>
      <c r="L87" s="640">
        <f t="shared" si="22"/>
        <v>20</v>
      </c>
      <c r="M87" s="640">
        <f t="shared" si="23"/>
        <v>20</v>
      </c>
      <c r="N87" s="697">
        <v>188017</v>
      </c>
      <c r="O87" s="640">
        <f t="shared" si="24"/>
        <v>21</v>
      </c>
      <c r="P87" s="641">
        <f t="shared" si="25"/>
        <v>58</v>
      </c>
      <c r="Q87" s="640">
        <f t="shared" si="26"/>
        <v>20</v>
      </c>
      <c r="R87" s="642">
        <f t="shared" si="27"/>
        <v>38</v>
      </c>
      <c r="S87" s="675" t="s">
        <v>223</v>
      </c>
      <c r="T87" s="774" t="s">
        <v>224</v>
      </c>
      <c r="U87" s="774" t="s">
        <v>29</v>
      </c>
      <c r="V87" s="774">
        <v>2010</v>
      </c>
      <c r="W87" s="698" t="s">
        <v>30</v>
      </c>
      <c r="X87" s="697">
        <v>8.8000000000000007</v>
      </c>
      <c r="Y87" s="646">
        <f t="shared" si="28"/>
        <v>6.5909090909090899</v>
      </c>
      <c r="Z87" s="647">
        <v>21.19</v>
      </c>
      <c r="AA87" s="646">
        <f t="shared" si="29"/>
        <v>139.66136363636363</v>
      </c>
      <c r="AB87" s="699" t="s">
        <v>320</v>
      </c>
      <c r="AC87" s="646">
        <f t="shared" si="30"/>
        <v>139.66136363636363</v>
      </c>
      <c r="AD87" s="646">
        <f t="shared" si="31"/>
        <v>6.5909090909090899</v>
      </c>
      <c r="AE87" s="651">
        <f t="shared" si="32"/>
        <v>58</v>
      </c>
    </row>
    <row r="88" spans="1:34" s="158" customFormat="1" ht="11.55" thickBot="1">
      <c r="A88" s="765">
        <v>44389</v>
      </c>
      <c r="B88" s="766" t="s">
        <v>35</v>
      </c>
      <c r="C88" s="766" t="s">
        <v>109</v>
      </c>
      <c r="D88" s="767" t="s">
        <v>325</v>
      </c>
      <c r="E88" s="637" t="s">
        <v>283</v>
      </c>
      <c r="F88" s="700">
        <v>188017</v>
      </c>
      <c r="G88" s="700">
        <v>188021</v>
      </c>
      <c r="H88" s="541">
        <f t="shared" si="20"/>
        <v>4</v>
      </c>
      <c r="I88" s="700">
        <v>188021</v>
      </c>
      <c r="J88" s="541">
        <f t="shared" si="21"/>
        <v>0</v>
      </c>
      <c r="K88" s="769">
        <v>188048</v>
      </c>
      <c r="L88" s="541">
        <f t="shared" si="22"/>
        <v>27</v>
      </c>
      <c r="M88" s="541">
        <f t="shared" si="23"/>
        <v>27</v>
      </c>
      <c r="N88" s="769">
        <v>188066</v>
      </c>
      <c r="O88" s="541">
        <f t="shared" si="24"/>
        <v>18</v>
      </c>
      <c r="P88" s="542">
        <f t="shared" si="25"/>
        <v>49</v>
      </c>
      <c r="Q88" s="541">
        <f t="shared" si="26"/>
        <v>27</v>
      </c>
      <c r="R88" s="543">
        <f t="shared" si="27"/>
        <v>22</v>
      </c>
      <c r="S88" s="493" t="s">
        <v>223</v>
      </c>
      <c r="T88" s="770" t="s">
        <v>224</v>
      </c>
      <c r="U88" s="770" t="s">
        <v>29</v>
      </c>
      <c r="V88" s="770">
        <v>2010</v>
      </c>
      <c r="W88" s="771" t="s">
        <v>30</v>
      </c>
      <c r="X88" s="769">
        <v>8.8000000000000007</v>
      </c>
      <c r="Y88" s="544">
        <f t="shared" si="28"/>
        <v>5.5681818181818175</v>
      </c>
      <c r="Z88" s="166">
        <v>21.19</v>
      </c>
      <c r="AA88" s="544">
        <f t="shared" si="29"/>
        <v>117.98977272727272</v>
      </c>
      <c r="AB88" s="772" t="s">
        <v>320</v>
      </c>
      <c r="AC88" s="544">
        <f t="shared" si="30"/>
        <v>117.98977272727272</v>
      </c>
      <c r="AD88" s="544">
        <f t="shared" si="31"/>
        <v>5.5681818181818175</v>
      </c>
      <c r="AE88" s="563">
        <f t="shared" si="32"/>
        <v>49</v>
      </c>
    </row>
    <row r="89" spans="1:34" s="158" customFormat="1" ht="11.55" thickBot="1">
      <c r="A89" s="688">
        <v>44390</v>
      </c>
      <c r="B89" s="702" t="s">
        <v>35</v>
      </c>
      <c r="C89" s="689" t="s">
        <v>109</v>
      </c>
      <c r="D89" s="726" t="s">
        <v>325</v>
      </c>
      <c r="E89" s="703" t="s">
        <v>282</v>
      </c>
      <c r="F89" s="690">
        <v>188066</v>
      </c>
      <c r="G89" s="690">
        <v>188083</v>
      </c>
      <c r="H89" s="567">
        <f t="shared" si="20"/>
        <v>17</v>
      </c>
      <c r="I89" s="690">
        <v>188083</v>
      </c>
      <c r="J89" s="567">
        <f t="shared" si="21"/>
        <v>0</v>
      </c>
      <c r="K89" s="690">
        <v>188115</v>
      </c>
      <c r="L89" s="567">
        <f t="shared" si="22"/>
        <v>32</v>
      </c>
      <c r="M89" s="567">
        <f t="shared" si="23"/>
        <v>32</v>
      </c>
      <c r="N89" s="690">
        <v>188131</v>
      </c>
      <c r="O89" s="567">
        <f t="shared" si="24"/>
        <v>16</v>
      </c>
      <c r="P89" s="568">
        <f t="shared" si="25"/>
        <v>65</v>
      </c>
      <c r="Q89" s="567">
        <f t="shared" si="26"/>
        <v>32</v>
      </c>
      <c r="R89" s="569">
        <f t="shared" si="27"/>
        <v>33</v>
      </c>
      <c r="S89" s="589" t="s">
        <v>223</v>
      </c>
      <c r="T89" s="691" t="s">
        <v>224</v>
      </c>
      <c r="U89" s="691" t="s">
        <v>29</v>
      </c>
      <c r="V89" s="691">
        <v>2010</v>
      </c>
      <c r="W89" s="692" t="s">
        <v>30</v>
      </c>
      <c r="X89" s="690">
        <v>8.8000000000000007</v>
      </c>
      <c r="Y89" s="573">
        <f t="shared" si="28"/>
        <v>7.3863636363636358</v>
      </c>
      <c r="Z89" s="574">
        <v>21.19</v>
      </c>
      <c r="AA89" s="573">
        <f t="shared" si="29"/>
        <v>156.51704545454544</v>
      </c>
      <c r="AB89" s="693" t="s">
        <v>320</v>
      </c>
      <c r="AC89" s="573">
        <f t="shared" si="30"/>
        <v>156.51704545454544</v>
      </c>
      <c r="AD89" s="573">
        <f t="shared" si="31"/>
        <v>7.3863636363636358</v>
      </c>
      <c r="AE89" s="576">
        <f t="shared" si="32"/>
        <v>65</v>
      </c>
      <c r="AF89" s="750">
        <f>SUM(AC87:AC89)</f>
        <v>414.16818181818178</v>
      </c>
      <c r="AG89" s="238">
        <f>SUM(AD87:AD89)</f>
        <v>19.545454545454543</v>
      </c>
      <c r="AH89" s="238">
        <f>SUM(AE87:AE89)</f>
        <v>172</v>
      </c>
    </row>
    <row r="90" spans="1:34" s="158" customFormat="1" ht="17.7" thickBot="1">
      <c r="A90" s="694">
        <v>44389</v>
      </c>
      <c r="B90" s="695" t="s">
        <v>68</v>
      </c>
      <c r="C90" s="695" t="s">
        <v>111</v>
      </c>
      <c r="D90" s="725" t="s">
        <v>241</v>
      </c>
      <c r="E90" s="637" t="s">
        <v>283</v>
      </c>
      <c r="F90" s="696">
        <v>235378</v>
      </c>
      <c r="G90" s="697">
        <v>235392</v>
      </c>
      <c r="H90" s="640">
        <f t="shared" si="20"/>
        <v>14</v>
      </c>
      <c r="I90" s="697">
        <v>235392</v>
      </c>
      <c r="J90" s="640">
        <f t="shared" si="21"/>
        <v>0</v>
      </c>
      <c r="K90" s="697">
        <v>235403</v>
      </c>
      <c r="L90" s="640">
        <f t="shared" si="22"/>
        <v>11</v>
      </c>
      <c r="M90" s="640">
        <f t="shared" si="23"/>
        <v>11</v>
      </c>
      <c r="N90" s="697">
        <v>235413</v>
      </c>
      <c r="O90" s="640">
        <f t="shared" si="24"/>
        <v>10</v>
      </c>
      <c r="P90" s="641">
        <f t="shared" si="25"/>
        <v>35</v>
      </c>
      <c r="Q90" s="640">
        <f t="shared" si="26"/>
        <v>11</v>
      </c>
      <c r="R90" s="642">
        <f t="shared" si="27"/>
        <v>24</v>
      </c>
      <c r="S90" s="756" t="s">
        <v>70</v>
      </c>
      <c r="T90" s="774" t="s">
        <v>51</v>
      </c>
      <c r="U90" s="774" t="s">
        <v>29</v>
      </c>
      <c r="V90" s="774">
        <v>2016</v>
      </c>
      <c r="W90" s="698" t="s">
        <v>30</v>
      </c>
      <c r="X90" s="697">
        <v>7</v>
      </c>
      <c r="Y90" s="646">
        <f t="shared" si="28"/>
        <v>5</v>
      </c>
      <c r="Z90" s="647">
        <v>19.989999999999998</v>
      </c>
      <c r="AA90" s="646">
        <f t="shared" si="29"/>
        <v>99.949999999999989</v>
      </c>
      <c r="AB90" s="699" t="s">
        <v>67</v>
      </c>
      <c r="AC90" s="646">
        <f t="shared" si="30"/>
        <v>99.949999999999989</v>
      </c>
      <c r="AD90" s="646">
        <f t="shared" si="31"/>
        <v>5</v>
      </c>
      <c r="AE90" s="651">
        <f t="shared" si="32"/>
        <v>35</v>
      </c>
    </row>
    <row r="91" spans="1:34" s="158" customFormat="1" ht="17.7" thickBot="1">
      <c r="A91" s="701">
        <v>44390</v>
      </c>
      <c r="B91" s="689" t="s">
        <v>68</v>
      </c>
      <c r="C91" s="689" t="s">
        <v>111</v>
      </c>
      <c r="D91" s="728" t="s">
        <v>241</v>
      </c>
      <c r="E91" s="622" t="s">
        <v>282</v>
      </c>
      <c r="F91" s="713">
        <v>235413</v>
      </c>
      <c r="G91" s="690">
        <v>235421</v>
      </c>
      <c r="H91" s="567">
        <f t="shared" si="20"/>
        <v>8</v>
      </c>
      <c r="I91" s="690">
        <v>235421</v>
      </c>
      <c r="J91" s="567">
        <f t="shared" si="21"/>
        <v>0</v>
      </c>
      <c r="K91" s="690">
        <v>235432</v>
      </c>
      <c r="L91" s="567">
        <f t="shared" si="22"/>
        <v>11</v>
      </c>
      <c r="M91" s="567">
        <f t="shared" si="23"/>
        <v>11</v>
      </c>
      <c r="N91" s="690">
        <v>235448</v>
      </c>
      <c r="O91" s="567">
        <f t="shared" si="24"/>
        <v>16</v>
      </c>
      <c r="P91" s="568">
        <f t="shared" si="25"/>
        <v>35</v>
      </c>
      <c r="Q91" s="567">
        <f t="shared" si="26"/>
        <v>11</v>
      </c>
      <c r="R91" s="569">
        <f t="shared" si="27"/>
        <v>24</v>
      </c>
      <c r="S91" s="591" t="s">
        <v>70</v>
      </c>
      <c r="T91" s="691" t="s">
        <v>51</v>
      </c>
      <c r="U91" s="691" t="s">
        <v>29</v>
      </c>
      <c r="V91" s="691">
        <v>2016</v>
      </c>
      <c r="W91" s="692" t="s">
        <v>30</v>
      </c>
      <c r="X91" s="690">
        <v>7</v>
      </c>
      <c r="Y91" s="573">
        <f t="shared" si="28"/>
        <v>5</v>
      </c>
      <c r="Z91" s="574">
        <v>19.989999999999998</v>
      </c>
      <c r="AA91" s="573">
        <f t="shared" si="29"/>
        <v>99.949999999999989</v>
      </c>
      <c r="AB91" s="693" t="s">
        <v>67</v>
      </c>
      <c r="AC91" s="573">
        <f t="shared" si="30"/>
        <v>99.949999999999989</v>
      </c>
      <c r="AD91" s="573">
        <f t="shared" si="31"/>
        <v>5</v>
      </c>
      <c r="AE91" s="576">
        <f t="shared" si="32"/>
        <v>35</v>
      </c>
      <c r="AF91" s="750">
        <f>SUM(AC90:AC91)</f>
        <v>199.89999999999998</v>
      </c>
      <c r="AG91" s="238">
        <f>SUM(AD90:AD91)</f>
        <v>10</v>
      </c>
      <c r="AH91" s="238">
        <f>SUM(AE90:AE91)</f>
        <v>70</v>
      </c>
    </row>
    <row r="92" spans="1:34" s="158" customFormat="1" ht="17.7" thickBot="1">
      <c r="A92" s="765">
        <v>44389</v>
      </c>
      <c r="B92" s="766" t="s">
        <v>25</v>
      </c>
      <c r="C92" s="766" t="s">
        <v>109</v>
      </c>
      <c r="D92" s="729" t="s">
        <v>366</v>
      </c>
      <c r="E92" s="660" t="s">
        <v>283</v>
      </c>
      <c r="F92" s="715">
        <v>109176</v>
      </c>
      <c r="G92" s="769">
        <v>109197</v>
      </c>
      <c r="H92" s="541">
        <f t="shared" si="20"/>
        <v>21</v>
      </c>
      <c r="I92" s="769">
        <v>109197</v>
      </c>
      <c r="J92" s="541">
        <f t="shared" si="21"/>
        <v>0</v>
      </c>
      <c r="K92" s="769">
        <v>109227</v>
      </c>
      <c r="L92" s="541">
        <f t="shared" si="22"/>
        <v>30</v>
      </c>
      <c r="M92" s="541">
        <f t="shared" si="23"/>
        <v>30</v>
      </c>
      <c r="N92" s="769">
        <v>109227</v>
      </c>
      <c r="O92" s="541">
        <f t="shared" si="24"/>
        <v>0</v>
      </c>
      <c r="P92" s="542">
        <f t="shared" si="25"/>
        <v>51</v>
      </c>
      <c r="Q92" s="541">
        <f t="shared" si="26"/>
        <v>30</v>
      </c>
      <c r="R92" s="543">
        <f t="shared" si="27"/>
        <v>21</v>
      </c>
      <c r="S92" s="484" t="s">
        <v>84</v>
      </c>
      <c r="T92" s="770" t="s">
        <v>28</v>
      </c>
      <c r="U92" s="770" t="s">
        <v>29</v>
      </c>
      <c r="V92" s="770">
        <v>2015</v>
      </c>
      <c r="W92" s="771" t="s">
        <v>30</v>
      </c>
      <c r="X92" s="769">
        <v>14</v>
      </c>
      <c r="Y92" s="544">
        <f t="shared" si="28"/>
        <v>3.6428571428571428</v>
      </c>
      <c r="Z92" s="166">
        <v>21.79</v>
      </c>
      <c r="AA92" s="544">
        <f t="shared" si="29"/>
        <v>79.377857142857138</v>
      </c>
      <c r="AB92" s="772" t="s">
        <v>67</v>
      </c>
      <c r="AC92" s="544">
        <f t="shared" si="30"/>
        <v>79.377857142857138</v>
      </c>
      <c r="AD92" s="544">
        <f t="shared" si="31"/>
        <v>3.6428571428571428</v>
      </c>
      <c r="AE92" s="563">
        <f t="shared" si="32"/>
        <v>51</v>
      </c>
    </row>
    <row r="93" spans="1:34" s="158" customFormat="1" ht="17.7" thickBot="1">
      <c r="A93" s="765">
        <v>44389</v>
      </c>
      <c r="B93" s="766" t="s">
        <v>25</v>
      </c>
      <c r="C93" s="766" t="s">
        <v>109</v>
      </c>
      <c r="D93" s="729" t="s">
        <v>398</v>
      </c>
      <c r="E93" s="660" t="s">
        <v>283</v>
      </c>
      <c r="F93" s="715">
        <v>109227</v>
      </c>
      <c r="G93" s="769">
        <v>109257</v>
      </c>
      <c r="H93" s="541">
        <f t="shared" si="20"/>
        <v>30</v>
      </c>
      <c r="I93" s="769">
        <v>109257</v>
      </c>
      <c r="J93" s="541">
        <f t="shared" si="21"/>
        <v>0</v>
      </c>
      <c r="K93" s="769">
        <v>109296</v>
      </c>
      <c r="L93" s="541">
        <f t="shared" si="22"/>
        <v>39</v>
      </c>
      <c r="M93" s="541">
        <f t="shared" si="23"/>
        <v>39</v>
      </c>
      <c r="N93" s="769">
        <v>109307</v>
      </c>
      <c r="O93" s="541">
        <f t="shared" si="24"/>
        <v>11</v>
      </c>
      <c r="P93" s="542">
        <f t="shared" si="25"/>
        <v>80</v>
      </c>
      <c r="Q93" s="541">
        <f t="shared" si="26"/>
        <v>39</v>
      </c>
      <c r="R93" s="543">
        <f t="shared" si="27"/>
        <v>41</v>
      </c>
      <c r="S93" s="484" t="s">
        <v>84</v>
      </c>
      <c r="T93" s="770" t="s">
        <v>28</v>
      </c>
      <c r="U93" s="770" t="s">
        <v>29</v>
      </c>
      <c r="V93" s="770">
        <v>2015</v>
      </c>
      <c r="W93" s="771" t="s">
        <v>30</v>
      </c>
      <c r="X93" s="769">
        <v>14</v>
      </c>
      <c r="Y93" s="544">
        <f t="shared" si="28"/>
        <v>5.7142857142857144</v>
      </c>
      <c r="Z93" s="166">
        <v>21.79</v>
      </c>
      <c r="AA93" s="544">
        <f t="shared" si="29"/>
        <v>124.51428571428571</v>
      </c>
      <c r="AB93" s="772" t="s">
        <v>67</v>
      </c>
      <c r="AC93" s="544">
        <f t="shared" si="30"/>
        <v>124.51428571428571</v>
      </c>
      <c r="AD93" s="544">
        <f t="shared" si="31"/>
        <v>5.7142857142857144</v>
      </c>
      <c r="AE93" s="563">
        <f t="shared" si="32"/>
        <v>80</v>
      </c>
    </row>
    <row r="94" spans="1:34" s="158" customFormat="1" ht="17.7" thickBot="1">
      <c r="A94" s="688">
        <v>44390</v>
      </c>
      <c r="B94" s="689" t="s">
        <v>25</v>
      </c>
      <c r="C94" s="689" t="s">
        <v>109</v>
      </c>
      <c r="D94" s="775" t="s">
        <v>355</v>
      </c>
      <c r="E94" s="622" t="s">
        <v>282</v>
      </c>
      <c r="F94" s="784">
        <v>109309</v>
      </c>
      <c r="G94" s="690">
        <v>109327</v>
      </c>
      <c r="H94" s="567">
        <f t="shared" si="20"/>
        <v>18</v>
      </c>
      <c r="I94" s="690">
        <v>109327</v>
      </c>
      <c r="J94" s="567">
        <f t="shared" si="21"/>
        <v>0</v>
      </c>
      <c r="K94" s="690">
        <v>109360</v>
      </c>
      <c r="L94" s="567">
        <f t="shared" si="22"/>
        <v>33</v>
      </c>
      <c r="M94" s="567">
        <f t="shared" si="23"/>
        <v>33</v>
      </c>
      <c r="N94" s="690">
        <v>109382</v>
      </c>
      <c r="O94" s="567">
        <f t="shared" si="24"/>
        <v>22</v>
      </c>
      <c r="P94" s="568">
        <f t="shared" si="25"/>
        <v>73</v>
      </c>
      <c r="Q94" s="567">
        <f t="shared" si="26"/>
        <v>33</v>
      </c>
      <c r="R94" s="569">
        <f t="shared" si="27"/>
        <v>40</v>
      </c>
      <c r="S94" s="585" t="s">
        <v>84</v>
      </c>
      <c r="T94" s="691" t="s">
        <v>28</v>
      </c>
      <c r="U94" s="691" t="s">
        <v>29</v>
      </c>
      <c r="V94" s="691">
        <v>2015</v>
      </c>
      <c r="W94" s="692" t="s">
        <v>30</v>
      </c>
      <c r="X94" s="690">
        <v>14</v>
      </c>
      <c r="Y94" s="573">
        <f t="shared" si="28"/>
        <v>5.2142857142857144</v>
      </c>
      <c r="Z94" s="574">
        <v>21.79</v>
      </c>
      <c r="AA94" s="573">
        <f t="shared" si="29"/>
        <v>113.61928571428571</v>
      </c>
      <c r="AB94" s="693" t="s">
        <v>67</v>
      </c>
      <c r="AC94" s="573">
        <f t="shared" si="30"/>
        <v>113.61928571428571</v>
      </c>
      <c r="AD94" s="573">
        <f t="shared" si="31"/>
        <v>5.2142857142857144</v>
      </c>
      <c r="AE94" s="576">
        <f t="shared" si="32"/>
        <v>73</v>
      </c>
      <c r="AF94" s="750">
        <f>SUM(AC92:AC94)</f>
        <v>317.51142857142855</v>
      </c>
      <c r="AG94" s="238">
        <f>SUM(AD92:AD94)</f>
        <v>14.571428571428573</v>
      </c>
      <c r="AH94" s="238">
        <f>SUM(AE92:AE94)</f>
        <v>204</v>
      </c>
    </row>
    <row r="95" spans="1:34" s="158" customFormat="1" ht="17.7" thickBot="1">
      <c r="A95" s="765">
        <v>44389</v>
      </c>
      <c r="B95" s="766" t="s">
        <v>72</v>
      </c>
      <c r="C95" s="766" t="s">
        <v>109</v>
      </c>
      <c r="D95" s="729" t="s">
        <v>399</v>
      </c>
      <c r="E95" s="620" t="s">
        <v>283</v>
      </c>
      <c r="F95" s="700">
        <v>100021</v>
      </c>
      <c r="G95" s="700">
        <v>100049</v>
      </c>
      <c r="H95" s="541">
        <f t="shared" si="20"/>
        <v>28</v>
      </c>
      <c r="I95" s="700">
        <v>100049</v>
      </c>
      <c r="J95" s="541">
        <f t="shared" si="21"/>
        <v>0</v>
      </c>
      <c r="K95" s="769">
        <v>100071</v>
      </c>
      <c r="L95" s="541">
        <f t="shared" si="22"/>
        <v>22</v>
      </c>
      <c r="M95" s="541">
        <f t="shared" si="23"/>
        <v>22</v>
      </c>
      <c r="N95" s="769">
        <v>100088</v>
      </c>
      <c r="O95" s="541">
        <f t="shared" si="24"/>
        <v>17</v>
      </c>
      <c r="P95" s="542">
        <f t="shared" si="25"/>
        <v>67</v>
      </c>
      <c r="Q95" s="541">
        <f t="shared" si="26"/>
        <v>22</v>
      </c>
      <c r="R95" s="543">
        <f t="shared" si="27"/>
        <v>45</v>
      </c>
      <c r="S95" s="486" t="s">
        <v>75</v>
      </c>
      <c r="T95" s="770" t="s">
        <v>76</v>
      </c>
      <c r="U95" s="770" t="s">
        <v>29</v>
      </c>
      <c r="V95" s="770">
        <v>2009</v>
      </c>
      <c r="W95" s="771" t="s">
        <v>30</v>
      </c>
      <c r="X95" s="769">
        <v>10</v>
      </c>
      <c r="Y95" s="544">
        <f t="shared" si="28"/>
        <v>6.7</v>
      </c>
      <c r="Z95" s="166">
        <v>19.59</v>
      </c>
      <c r="AA95" s="544">
        <f t="shared" si="29"/>
        <v>131.25300000000001</v>
      </c>
      <c r="AB95" s="772" t="s">
        <v>77</v>
      </c>
      <c r="AC95" s="544">
        <f t="shared" si="30"/>
        <v>131.25300000000001</v>
      </c>
      <c r="AD95" s="544">
        <f t="shared" si="31"/>
        <v>6.7</v>
      </c>
      <c r="AE95" s="563">
        <f t="shared" si="32"/>
        <v>67</v>
      </c>
    </row>
    <row r="96" spans="1:34" s="158" customFormat="1" ht="17">
      <c r="A96" s="765">
        <v>44389</v>
      </c>
      <c r="B96" s="766" t="s">
        <v>72</v>
      </c>
      <c r="C96" s="766" t="s">
        <v>109</v>
      </c>
      <c r="D96" s="767" t="s">
        <v>147</v>
      </c>
      <c r="E96" s="620" t="s">
        <v>283</v>
      </c>
      <c r="F96" s="700">
        <v>100088</v>
      </c>
      <c r="G96" s="700">
        <v>100088</v>
      </c>
      <c r="H96" s="541">
        <f t="shared" si="20"/>
        <v>0</v>
      </c>
      <c r="I96" s="700">
        <v>100088</v>
      </c>
      <c r="J96" s="541">
        <f t="shared" si="21"/>
        <v>0</v>
      </c>
      <c r="K96" s="769">
        <v>100098</v>
      </c>
      <c r="L96" s="541">
        <f t="shared" si="22"/>
        <v>10</v>
      </c>
      <c r="M96" s="541">
        <f t="shared" si="23"/>
        <v>10</v>
      </c>
      <c r="N96" s="769">
        <v>100125</v>
      </c>
      <c r="O96" s="541">
        <f t="shared" si="24"/>
        <v>27</v>
      </c>
      <c r="P96" s="542">
        <f t="shared" si="25"/>
        <v>37</v>
      </c>
      <c r="Q96" s="541">
        <f t="shared" si="26"/>
        <v>10</v>
      </c>
      <c r="R96" s="543">
        <f t="shared" si="27"/>
        <v>27</v>
      </c>
      <c r="S96" s="486" t="s">
        <v>75</v>
      </c>
      <c r="T96" s="770" t="s">
        <v>76</v>
      </c>
      <c r="U96" s="770" t="s">
        <v>29</v>
      </c>
      <c r="V96" s="770">
        <v>2009</v>
      </c>
      <c r="W96" s="771" t="s">
        <v>30</v>
      </c>
      <c r="X96" s="769">
        <v>10</v>
      </c>
      <c r="Y96" s="544">
        <f t="shared" si="28"/>
        <v>3.7</v>
      </c>
      <c r="Z96" s="166">
        <v>19.59</v>
      </c>
      <c r="AA96" s="544">
        <f t="shared" si="29"/>
        <v>72.483000000000004</v>
      </c>
      <c r="AB96" s="772" t="s">
        <v>77</v>
      </c>
      <c r="AC96" s="544">
        <f t="shared" si="30"/>
        <v>72.483000000000004</v>
      </c>
      <c r="AD96" s="544">
        <f t="shared" si="31"/>
        <v>3.7</v>
      </c>
      <c r="AE96" s="563">
        <f t="shared" si="32"/>
        <v>37</v>
      </c>
    </row>
    <row r="97" spans="1:34" s="158" customFormat="1" ht="17.7" thickBot="1">
      <c r="A97" s="765">
        <v>44390</v>
      </c>
      <c r="B97" s="766" t="s">
        <v>72</v>
      </c>
      <c r="C97" s="766" t="s">
        <v>109</v>
      </c>
      <c r="D97" s="767" t="s">
        <v>400</v>
      </c>
      <c r="E97" s="622" t="s">
        <v>282</v>
      </c>
      <c r="F97" s="700">
        <v>100125</v>
      </c>
      <c r="G97" s="700">
        <v>100156</v>
      </c>
      <c r="H97" s="541">
        <f t="shared" si="20"/>
        <v>31</v>
      </c>
      <c r="I97" s="700">
        <v>100156</v>
      </c>
      <c r="J97" s="541">
        <f t="shared" si="21"/>
        <v>0</v>
      </c>
      <c r="K97" s="769">
        <v>100213</v>
      </c>
      <c r="L97" s="541">
        <f t="shared" si="22"/>
        <v>57</v>
      </c>
      <c r="M97" s="541">
        <f t="shared" si="23"/>
        <v>57</v>
      </c>
      <c r="N97" s="769">
        <v>100213</v>
      </c>
      <c r="O97" s="541">
        <f t="shared" si="24"/>
        <v>0</v>
      </c>
      <c r="P97" s="542">
        <f t="shared" si="25"/>
        <v>88</v>
      </c>
      <c r="Q97" s="541">
        <f t="shared" si="26"/>
        <v>57</v>
      </c>
      <c r="R97" s="543">
        <f t="shared" si="27"/>
        <v>31</v>
      </c>
      <c r="S97" s="486" t="s">
        <v>75</v>
      </c>
      <c r="T97" s="770" t="s">
        <v>76</v>
      </c>
      <c r="U97" s="770" t="s">
        <v>29</v>
      </c>
      <c r="V97" s="770">
        <v>2009</v>
      </c>
      <c r="W97" s="771" t="s">
        <v>30</v>
      </c>
      <c r="X97" s="769">
        <v>10</v>
      </c>
      <c r="Y97" s="544">
        <f t="shared" si="28"/>
        <v>8.8000000000000007</v>
      </c>
      <c r="Z97" s="166">
        <v>19.59</v>
      </c>
      <c r="AA97" s="544">
        <f t="shared" si="29"/>
        <v>172.39200000000002</v>
      </c>
      <c r="AB97" s="772" t="s">
        <v>77</v>
      </c>
      <c r="AC97" s="544">
        <f t="shared" si="30"/>
        <v>172.39200000000002</v>
      </c>
      <c r="AD97" s="544">
        <f t="shared" si="31"/>
        <v>8.8000000000000007</v>
      </c>
      <c r="AE97" s="563">
        <f t="shared" si="32"/>
        <v>88</v>
      </c>
    </row>
    <row r="98" spans="1:34" s="158" customFormat="1" ht="17.7" thickBot="1">
      <c r="A98" s="688">
        <v>44390</v>
      </c>
      <c r="B98" s="689" t="s">
        <v>72</v>
      </c>
      <c r="C98" s="689" t="s">
        <v>109</v>
      </c>
      <c r="D98" s="775" t="s">
        <v>147</v>
      </c>
      <c r="E98" s="622" t="s">
        <v>282</v>
      </c>
      <c r="F98" s="713">
        <v>100213</v>
      </c>
      <c r="G98" s="713">
        <v>100223</v>
      </c>
      <c r="H98" s="567">
        <f t="shared" si="20"/>
        <v>10</v>
      </c>
      <c r="I98" s="713">
        <v>100223</v>
      </c>
      <c r="J98" s="567">
        <f t="shared" si="21"/>
        <v>0</v>
      </c>
      <c r="K98" s="690">
        <v>100232</v>
      </c>
      <c r="L98" s="567">
        <f t="shared" si="22"/>
        <v>9</v>
      </c>
      <c r="M98" s="567">
        <f t="shared" si="23"/>
        <v>9</v>
      </c>
      <c r="N98" s="690">
        <v>100260</v>
      </c>
      <c r="O98" s="567">
        <f t="shared" si="24"/>
        <v>28</v>
      </c>
      <c r="P98" s="542">
        <f t="shared" si="25"/>
        <v>47</v>
      </c>
      <c r="Q98" s="567">
        <f t="shared" si="26"/>
        <v>9</v>
      </c>
      <c r="R98" s="569">
        <f t="shared" si="27"/>
        <v>38</v>
      </c>
      <c r="S98" s="592" t="s">
        <v>75</v>
      </c>
      <c r="T98" s="691" t="s">
        <v>76</v>
      </c>
      <c r="U98" s="691" t="s">
        <v>29</v>
      </c>
      <c r="V98" s="691">
        <v>2009</v>
      </c>
      <c r="W98" s="692" t="s">
        <v>30</v>
      </c>
      <c r="X98" s="690">
        <v>10</v>
      </c>
      <c r="Y98" s="573">
        <f t="shared" si="28"/>
        <v>4.7</v>
      </c>
      <c r="Z98" s="574">
        <v>19.59</v>
      </c>
      <c r="AA98" s="573">
        <f t="shared" si="29"/>
        <v>92.073000000000008</v>
      </c>
      <c r="AB98" s="693" t="s">
        <v>77</v>
      </c>
      <c r="AC98" s="573">
        <f t="shared" si="30"/>
        <v>92.073000000000008</v>
      </c>
      <c r="AD98" s="573">
        <f t="shared" si="31"/>
        <v>4.7</v>
      </c>
      <c r="AE98" s="576">
        <f t="shared" si="32"/>
        <v>47</v>
      </c>
      <c r="AF98" s="750">
        <f>SUM(AC95:AC98)</f>
        <v>468.20100000000002</v>
      </c>
      <c r="AG98" s="238">
        <f>SUM(AD95:AD98)</f>
        <v>23.900000000000002</v>
      </c>
      <c r="AH98" s="238">
        <f>SUM(AE95:AE98)</f>
        <v>239</v>
      </c>
    </row>
    <row r="99" spans="1:34" s="158" customFormat="1" ht="11.55" thickBot="1">
      <c r="A99" s="765">
        <v>44389</v>
      </c>
      <c r="B99" s="766" t="s">
        <v>350</v>
      </c>
      <c r="C99" s="766" t="s">
        <v>337</v>
      </c>
      <c r="D99" s="729" t="s">
        <v>331</v>
      </c>
      <c r="E99" s="622" t="s">
        <v>282</v>
      </c>
      <c r="F99" s="700">
        <v>184662</v>
      </c>
      <c r="G99" s="700">
        <v>184667</v>
      </c>
      <c r="H99" s="541">
        <f t="shared" si="20"/>
        <v>5</v>
      </c>
      <c r="I99" s="700">
        <v>184667</v>
      </c>
      <c r="J99" s="541">
        <f t="shared" si="21"/>
        <v>0</v>
      </c>
      <c r="K99" s="769">
        <v>184750</v>
      </c>
      <c r="L99" s="541">
        <f t="shared" si="22"/>
        <v>83</v>
      </c>
      <c r="M99" s="541">
        <f t="shared" si="22"/>
        <v>83</v>
      </c>
      <c r="N99" s="769">
        <v>184802</v>
      </c>
      <c r="O99" s="541">
        <f t="shared" si="24"/>
        <v>52</v>
      </c>
      <c r="P99" s="542">
        <f t="shared" si="25"/>
        <v>140</v>
      </c>
      <c r="Q99" s="541">
        <f t="shared" si="26"/>
        <v>83</v>
      </c>
      <c r="R99" s="543">
        <f t="shared" si="27"/>
        <v>57</v>
      </c>
      <c r="S99" s="758" t="s">
        <v>332</v>
      </c>
      <c r="T99" s="685" t="s">
        <v>51</v>
      </c>
      <c r="U99" s="770" t="s">
        <v>29</v>
      </c>
      <c r="V99" s="770">
        <v>2019</v>
      </c>
      <c r="W99" s="771" t="s">
        <v>30</v>
      </c>
      <c r="X99" s="769">
        <v>7</v>
      </c>
      <c r="Y99" s="544">
        <f t="shared" si="28"/>
        <v>20</v>
      </c>
      <c r="Z99" s="166">
        <v>19.59</v>
      </c>
      <c r="AA99" s="544">
        <f t="shared" si="29"/>
        <v>391.8</v>
      </c>
      <c r="AB99" s="772"/>
      <c r="AC99" s="544">
        <f t="shared" si="30"/>
        <v>391.8</v>
      </c>
      <c r="AD99" s="544">
        <f t="shared" si="31"/>
        <v>20</v>
      </c>
      <c r="AE99" s="563">
        <f t="shared" si="32"/>
        <v>140</v>
      </c>
    </row>
    <row r="100" spans="1:34" s="158" customFormat="1" ht="11.55" thickBot="1">
      <c r="A100" s="765">
        <v>44389</v>
      </c>
      <c r="B100" s="766" t="s">
        <v>350</v>
      </c>
      <c r="C100" s="766" t="s">
        <v>337</v>
      </c>
      <c r="D100" s="729" t="s">
        <v>333</v>
      </c>
      <c r="E100" s="622" t="s">
        <v>282</v>
      </c>
      <c r="F100" s="700">
        <v>184802</v>
      </c>
      <c r="G100" s="700">
        <v>184809</v>
      </c>
      <c r="H100" s="541">
        <f t="shared" si="20"/>
        <v>7</v>
      </c>
      <c r="I100" s="700">
        <v>184809</v>
      </c>
      <c r="J100" s="541">
        <f t="shared" si="21"/>
        <v>0</v>
      </c>
      <c r="K100" s="769">
        <v>184895</v>
      </c>
      <c r="L100" s="541">
        <f t="shared" ref="L100:M115" si="34">K100-I100</f>
        <v>86</v>
      </c>
      <c r="M100" s="541">
        <f t="shared" ref="M100:M102" si="35">K100-G100</f>
        <v>86</v>
      </c>
      <c r="N100" s="769">
        <v>184901</v>
      </c>
      <c r="O100" s="541">
        <f t="shared" si="24"/>
        <v>6</v>
      </c>
      <c r="P100" s="542">
        <f t="shared" si="25"/>
        <v>99</v>
      </c>
      <c r="Q100" s="541">
        <f t="shared" si="26"/>
        <v>86</v>
      </c>
      <c r="R100" s="543">
        <f t="shared" si="27"/>
        <v>13</v>
      </c>
      <c r="S100" s="758" t="s">
        <v>332</v>
      </c>
      <c r="T100" s="770" t="s">
        <v>51</v>
      </c>
      <c r="U100" s="770" t="s">
        <v>29</v>
      </c>
      <c r="V100" s="770">
        <v>2019</v>
      </c>
      <c r="W100" s="771" t="s">
        <v>30</v>
      </c>
      <c r="X100" s="769">
        <v>7</v>
      </c>
      <c r="Y100" s="544">
        <f t="shared" si="28"/>
        <v>14.142857142857142</v>
      </c>
      <c r="Z100" s="166">
        <v>19.59</v>
      </c>
      <c r="AA100" s="544">
        <f t="shared" si="29"/>
        <v>277.05857142857144</v>
      </c>
      <c r="AB100" s="772"/>
      <c r="AC100" s="544">
        <f t="shared" si="30"/>
        <v>277.05857142857144</v>
      </c>
      <c r="AD100" s="544">
        <f t="shared" si="31"/>
        <v>14.142857142857142</v>
      </c>
      <c r="AE100" s="563">
        <f t="shared" si="32"/>
        <v>99</v>
      </c>
    </row>
    <row r="101" spans="1:34" s="158" customFormat="1" ht="11.55" thickBot="1">
      <c r="A101" s="765">
        <v>44389</v>
      </c>
      <c r="B101" s="766" t="s">
        <v>350</v>
      </c>
      <c r="C101" s="766" t="s">
        <v>337</v>
      </c>
      <c r="D101" s="729" t="s">
        <v>334</v>
      </c>
      <c r="E101" s="622" t="s">
        <v>282</v>
      </c>
      <c r="F101" s="700">
        <v>184901</v>
      </c>
      <c r="G101" s="700">
        <v>184908</v>
      </c>
      <c r="H101" s="541">
        <f t="shared" si="20"/>
        <v>7</v>
      </c>
      <c r="I101" s="700">
        <v>184908</v>
      </c>
      <c r="J101" s="541">
        <f t="shared" si="21"/>
        <v>0</v>
      </c>
      <c r="K101" s="769">
        <v>184993</v>
      </c>
      <c r="L101" s="541">
        <f t="shared" si="34"/>
        <v>85</v>
      </c>
      <c r="M101" s="541">
        <f t="shared" si="35"/>
        <v>85</v>
      </c>
      <c r="N101" s="769">
        <v>185000</v>
      </c>
      <c r="O101" s="541">
        <f t="shared" si="24"/>
        <v>7</v>
      </c>
      <c r="P101" s="542">
        <f t="shared" si="25"/>
        <v>99</v>
      </c>
      <c r="Q101" s="541">
        <f t="shared" si="26"/>
        <v>85</v>
      </c>
      <c r="R101" s="543">
        <f t="shared" si="27"/>
        <v>14</v>
      </c>
      <c r="S101" s="758" t="s">
        <v>332</v>
      </c>
      <c r="T101" s="770" t="s">
        <v>51</v>
      </c>
      <c r="U101" s="770" t="s">
        <v>29</v>
      </c>
      <c r="V101" s="770">
        <v>2019</v>
      </c>
      <c r="W101" s="771" t="s">
        <v>30</v>
      </c>
      <c r="X101" s="769">
        <v>7</v>
      </c>
      <c r="Y101" s="544">
        <f t="shared" si="28"/>
        <v>14.142857142857142</v>
      </c>
      <c r="Z101" s="166">
        <v>19.59</v>
      </c>
      <c r="AA101" s="544">
        <f t="shared" si="29"/>
        <v>277.05857142857144</v>
      </c>
      <c r="AB101" s="772"/>
      <c r="AC101" s="544">
        <f t="shared" si="30"/>
        <v>277.05857142857144</v>
      </c>
      <c r="AD101" s="544">
        <f t="shared" si="31"/>
        <v>14.142857142857142</v>
      </c>
      <c r="AE101" s="563">
        <f t="shared" si="32"/>
        <v>99</v>
      </c>
    </row>
    <row r="102" spans="1:34" s="158" customFormat="1" ht="11.55" thickBot="1">
      <c r="A102" s="688">
        <v>44390</v>
      </c>
      <c r="B102" s="689" t="s">
        <v>350</v>
      </c>
      <c r="C102" s="689" t="s">
        <v>337</v>
      </c>
      <c r="D102" s="775" t="s">
        <v>331</v>
      </c>
      <c r="E102" s="622" t="s">
        <v>282</v>
      </c>
      <c r="F102" s="713">
        <v>185000</v>
      </c>
      <c r="G102" s="713">
        <v>185007</v>
      </c>
      <c r="H102" s="567">
        <f t="shared" si="20"/>
        <v>7</v>
      </c>
      <c r="I102" s="713">
        <v>185007</v>
      </c>
      <c r="J102" s="567">
        <f t="shared" si="21"/>
        <v>0</v>
      </c>
      <c r="K102" s="690">
        <v>185045</v>
      </c>
      <c r="L102" s="567">
        <f t="shared" si="34"/>
        <v>38</v>
      </c>
      <c r="M102" s="567">
        <f t="shared" si="35"/>
        <v>38</v>
      </c>
      <c r="N102" s="690">
        <v>185100</v>
      </c>
      <c r="O102" s="567">
        <f t="shared" si="24"/>
        <v>55</v>
      </c>
      <c r="P102" s="568">
        <f t="shared" si="25"/>
        <v>100</v>
      </c>
      <c r="Q102" s="567">
        <f t="shared" si="26"/>
        <v>38</v>
      </c>
      <c r="R102" s="569">
        <f t="shared" si="27"/>
        <v>62</v>
      </c>
      <c r="S102" s="758" t="s">
        <v>332</v>
      </c>
      <c r="T102" s="774" t="s">
        <v>51</v>
      </c>
      <c r="U102" s="691" t="s">
        <v>29</v>
      </c>
      <c r="V102" s="691">
        <v>2019</v>
      </c>
      <c r="W102" s="692" t="s">
        <v>30</v>
      </c>
      <c r="X102" s="690">
        <v>7</v>
      </c>
      <c r="Y102" s="573">
        <f t="shared" si="28"/>
        <v>14.285714285714286</v>
      </c>
      <c r="Z102" s="574">
        <v>19.59</v>
      </c>
      <c r="AA102" s="573">
        <f t="shared" si="29"/>
        <v>279.85714285714289</v>
      </c>
      <c r="AB102" s="693"/>
      <c r="AC102" s="573">
        <f t="shared" si="30"/>
        <v>279.85714285714289</v>
      </c>
      <c r="AD102" s="573">
        <f t="shared" si="31"/>
        <v>14.285714285714286</v>
      </c>
      <c r="AE102" s="576">
        <f t="shared" si="32"/>
        <v>100</v>
      </c>
      <c r="AF102" s="750">
        <f>SUM(AC99:AC102)</f>
        <v>1225.7742857142857</v>
      </c>
      <c r="AG102" s="238">
        <f>SUM(AD99:AD102)</f>
        <v>62.571428571428562</v>
      </c>
      <c r="AH102" s="238">
        <f>SUM(AE99:AE102)</f>
        <v>438</v>
      </c>
    </row>
    <row r="103" spans="1:34" s="158" customFormat="1" ht="11.55" thickBot="1">
      <c r="A103" s="765">
        <v>44389</v>
      </c>
      <c r="B103" s="766" t="s">
        <v>335</v>
      </c>
      <c r="C103" s="766" t="s">
        <v>337</v>
      </c>
      <c r="D103" s="729" t="s">
        <v>334</v>
      </c>
      <c r="E103" s="622"/>
      <c r="F103" s="700">
        <v>332343</v>
      </c>
      <c r="G103" s="700">
        <v>332349</v>
      </c>
      <c r="H103" s="541">
        <f t="shared" si="20"/>
        <v>6</v>
      </c>
      <c r="I103" s="700">
        <v>332349</v>
      </c>
      <c r="J103" s="541">
        <f t="shared" si="21"/>
        <v>0</v>
      </c>
      <c r="K103" s="769">
        <v>332438</v>
      </c>
      <c r="L103" s="541">
        <f t="shared" si="34"/>
        <v>89</v>
      </c>
      <c r="M103" s="541">
        <f t="shared" si="34"/>
        <v>89</v>
      </c>
      <c r="N103" s="769">
        <v>332447</v>
      </c>
      <c r="O103" s="541">
        <f t="shared" si="24"/>
        <v>9</v>
      </c>
      <c r="P103" s="542">
        <f t="shared" si="25"/>
        <v>104</v>
      </c>
      <c r="Q103" s="541">
        <f t="shared" si="26"/>
        <v>89</v>
      </c>
      <c r="R103" s="543">
        <f t="shared" si="27"/>
        <v>15</v>
      </c>
      <c r="S103" s="759" t="s">
        <v>336</v>
      </c>
      <c r="T103" s="685" t="s">
        <v>51</v>
      </c>
      <c r="U103" s="770" t="s">
        <v>29</v>
      </c>
      <c r="V103" s="770">
        <v>2017</v>
      </c>
      <c r="W103" s="771" t="s">
        <v>30</v>
      </c>
      <c r="X103" s="769">
        <v>7</v>
      </c>
      <c r="Y103" s="544">
        <f t="shared" si="28"/>
        <v>14.857142857142858</v>
      </c>
      <c r="Z103" s="166">
        <v>19.59</v>
      </c>
      <c r="AA103" s="544">
        <f t="shared" si="29"/>
        <v>291.05142857142857</v>
      </c>
      <c r="AB103" s="772"/>
      <c r="AC103" s="544">
        <f t="shared" si="30"/>
        <v>291.05142857142857</v>
      </c>
      <c r="AD103" s="544">
        <f t="shared" si="31"/>
        <v>14.857142857142858</v>
      </c>
      <c r="AE103" s="563">
        <f t="shared" si="32"/>
        <v>104</v>
      </c>
    </row>
    <row r="104" spans="1:34" s="158" customFormat="1" ht="11.55" thickBot="1">
      <c r="A104" s="765">
        <v>44389</v>
      </c>
      <c r="B104" s="766" t="s">
        <v>335</v>
      </c>
      <c r="C104" s="766" t="s">
        <v>337</v>
      </c>
      <c r="D104" s="729" t="s">
        <v>331</v>
      </c>
      <c r="E104" s="622" t="s">
        <v>282</v>
      </c>
      <c r="F104" s="700">
        <v>332447</v>
      </c>
      <c r="G104" s="700">
        <v>332453</v>
      </c>
      <c r="H104" s="541">
        <f t="shared" si="20"/>
        <v>6</v>
      </c>
      <c r="I104" s="700">
        <v>332453</v>
      </c>
      <c r="J104" s="541">
        <f t="shared" si="21"/>
        <v>0</v>
      </c>
      <c r="K104" s="769">
        <v>332539</v>
      </c>
      <c r="L104" s="541">
        <f t="shared" si="34"/>
        <v>86</v>
      </c>
      <c r="M104" s="541">
        <f t="shared" ref="M104:M106" si="36">K104-G104</f>
        <v>86</v>
      </c>
      <c r="N104" s="769">
        <v>332547</v>
      </c>
      <c r="O104" s="541">
        <f t="shared" si="24"/>
        <v>8</v>
      </c>
      <c r="P104" s="542">
        <f t="shared" si="25"/>
        <v>100</v>
      </c>
      <c r="Q104" s="541">
        <f t="shared" si="26"/>
        <v>86</v>
      </c>
      <c r="R104" s="543">
        <f t="shared" si="27"/>
        <v>14</v>
      </c>
      <c r="S104" s="759" t="s">
        <v>336</v>
      </c>
      <c r="T104" s="770" t="s">
        <v>51</v>
      </c>
      <c r="U104" s="770" t="s">
        <v>29</v>
      </c>
      <c r="V104" s="770">
        <v>2017</v>
      </c>
      <c r="W104" s="771" t="s">
        <v>30</v>
      </c>
      <c r="X104" s="769">
        <v>7</v>
      </c>
      <c r="Y104" s="544">
        <f t="shared" si="28"/>
        <v>14.285714285714286</v>
      </c>
      <c r="Z104" s="166">
        <v>19.59</v>
      </c>
      <c r="AA104" s="544">
        <f t="shared" si="29"/>
        <v>279.85714285714289</v>
      </c>
      <c r="AB104" s="772"/>
      <c r="AC104" s="544">
        <f t="shared" si="30"/>
        <v>279.85714285714289</v>
      </c>
      <c r="AD104" s="544">
        <f t="shared" si="31"/>
        <v>14.285714285714286</v>
      </c>
      <c r="AE104" s="563">
        <f t="shared" si="32"/>
        <v>100</v>
      </c>
    </row>
    <row r="105" spans="1:34" s="158" customFormat="1" ht="11.55" thickBot="1">
      <c r="A105" s="765">
        <v>44389</v>
      </c>
      <c r="B105" s="766" t="s">
        <v>335</v>
      </c>
      <c r="C105" s="766" t="s">
        <v>337</v>
      </c>
      <c r="D105" s="729" t="s">
        <v>333</v>
      </c>
      <c r="E105" s="622" t="s">
        <v>282</v>
      </c>
      <c r="F105" s="700">
        <v>332547</v>
      </c>
      <c r="G105" s="700">
        <v>332554</v>
      </c>
      <c r="H105" s="541">
        <f t="shared" si="20"/>
        <v>7</v>
      </c>
      <c r="I105" s="700">
        <v>332554</v>
      </c>
      <c r="J105" s="541">
        <f t="shared" si="21"/>
        <v>0</v>
      </c>
      <c r="K105" s="769">
        <v>332667</v>
      </c>
      <c r="L105" s="541">
        <f t="shared" si="34"/>
        <v>113</v>
      </c>
      <c r="M105" s="541">
        <f t="shared" si="36"/>
        <v>113</v>
      </c>
      <c r="N105" s="769">
        <v>332675</v>
      </c>
      <c r="O105" s="541">
        <f t="shared" si="24"/>
        <v>8</v>
      </c>
      <c r="P105" s="542">
        <f t="shared" si="25"/>
        <v>128</v>
      </c>
      <c r="Q105" s="541">
        <f t="shared" si="26"/>
        <v>113</v>
      </c>
      <c r="R105" s="543">
        <f t="shared" si="27"/>
        <v>15</v>
      </c>
      <c r="S105" s="759" t="s">
        <v>336</v>
      </c>
      <c r="T105" s="770" t="s">
        <v>51</v>
      </c>
      <c r="U105" s="770" t="s">
        <v>29</v>
      </c>
      <c r="V105" s="770">
        <v>2017</v>
      </c>
      <c r="W105" s="771" t="s">
        <v>30</v>
      </c>
      <c r="X105" s="769">
        <v>7</v>
      </c>
      <c r="Y105" s="544">
        <f t="shared" si="28"/>
        <v>18.285714285714285</v>
      </c>
      <c r="Z105" s="166">
        <v>19.59</v>
      </c>
      <c r="AA105" s="544">
        <f t="shared" si="29"/>
        <v>358.21714285714285</v>
      </c>
      <c r="AB105" s="772"/>
      <c r="AC105" s="544">
        <f t="shared" si="30"/>
        <v>358.21714285714285</v>
      </c>
      <c r="AD105" s="544">
        <f t="shared" si="31"/>
        <v>18.285714285714285</v>
      </c>
      <c r="AE105" s="563">
        <f t="shared" si="32"/>
        <v>128</v>
      </c>
    </row>
    <row r="106" spans="1:34" s="158" customFormat="1" ht="11.55" thickBot="1">
      <c r="A106" s="730">
        <v>44390</v>
      </c>
      <c r="B106" s="731" t="s">
        <v>335</v>
      </c>
      <c r="C106" s="731" t="s">
        <v>337</v>
      </c>
      <c r="D106" s="732" t="s">
        <v>331</v>
      </c>
      <c r="E106" s="672" t="s">
        <v>282</v>
      </c>
      <c r="F106" s="734">
        <v>332675</v>
      </c>
      <c r="G106" s="734">
        <v>332681</v>
      </c>
      <c r="H106" s="665">
        <f t="shared" si="20"/>
        <v>6</v>
      </c>
      <c r="I106" s="734">
        <v>332681</v>
      </c>
      <c r="J106" s="665">
        <f t="shared" si="21"/>
        <v>0</v>
      </c>
      <c r="K106" s="735">
        <v>332768</v>
      </c>
      <c r="L106" s="665">
        <f t="shared" si="34"/>
        <v>87</v>
      </c>
      <c r="M106" s="665">
        <f t="shared" si="36"/>
        <v>87</v>
      </c>
      <c r="N106" s="735">
        <v>332777</v>
      </c>
      <c r="O106" s="665">
        <f t="shared" si="24"/>
        <v>9</v>
      </c>
      <c r="P106" s="666">
        <f t="shared" si="25"/>
        <v>102</v>
      </c>
      <c r="Q106" s="665">
        <f t="shared" si="26"/>
        <v>87</v>
      </c>
      <c r="R106" s="667">
        <f t="shared" si="27"/>
        <v>15</v>
      </c>
      <c r="S106" s="826" t="s">
        <v>336</v>
      </c>
      <c r="T106" s="809" t="s">
        <v>51</v>
      </c>
      <c r="U106" s="737" t="s">
        <v>29</v>
      </c>
      <c r="V106" s="737">
        <v>2017</v>
      </c>
      <c r="W106" s="738" t="s">
        <v>30</v>
      </c>
      <c r="X106" s="735">
        <v>7</v>
      </c>
      <c r="Y106" s="668">
        <f t="shared" si="28"/>
        <v>14.571428571428571</v>
      </c>
      <c r="Z106" s="547">
        <v>19.59</v>
      </c>
      <c r="AA106" s="668">
        <f t="shared" si="29"/>
        <v>285.45428571428573</v>
      </c>
      <c r="AB106" s="739"/>
      <c r="AC106" s="668">
        <f t="shared" si="30"/>
        <v>285.45428571428573</v>
      </c>
      <c r="AD106" s="668">
        <f t="shared" si="31"/>
        <v>14.571428571428571</v>
      </c>
      <c r="AE106" s="671">
        <f t="shared" si="32"/>
        <v>102</v>
      </c>
      <c r="AF106" s="750">
        <f>SUM(AC103:AC106)</f>
        <v>1214.5800000000002</v>
      </c>
      <c r="AG106" s="238">
        <f>SUM(AD103:AD106)</f>
        <v>62</v>
      </c>
      <c r="AH106" s="238">
        <f>SUM(AE103:AE106)</f>
        <v>434</v>
      </c>
    </row>
    <row r="107" spans="1:34" s="158" customFormat="1" ht="11.55" thickBot="1">
      <c r="A107" s="718">
        <v>44390</v>
      </c>
      <c r="B107" s="719" t="s">
        <v>330</v>
      </c>
      <c r="C107" s="719" t="s">
        <v>393</v>
      </c>
      <c r="D107" s="798" t="s">
        <v>401</v>
      </c>
      <c r="E107" s="799"/>
      <c r="F107" s="746">
        <v>217146</v>
      </c>
      <c r="G107" s="746">
        <v>217146</v>
      </c>
      <c r="H107" s="593">
        <f t="shared" si="20"/>
        <v>0</v>
      </c>
      <c r="I107" s="746">
        <v>217146</v>
      </c>
      <c r="J107" s="593">
        <f t="shared" si="21"/>
        <v>0</v>
      </c>
      <c r="K107" s="720">
        <v>217146</v>
      </c>
      <c r="L107" s="593">
        <f t="shared" si="34"/>
        <v>0</v>
      </c>
      <c r="M107" s="593">
        <f t="shared" si="34"/>
        <v>0</v>
      </c>
      <c r="N107" s="720">
        <v>217311</v>
      </c>
      <c r="O107" s="593">
        <f t="shared" si="24"/>
        <v>165</v>
      </c>
      <c r="P107" s="594">
        <f t="shared" si="25"/>
        <v>165</v>
      </c>
      <c r="Q107" s="593">
        <f t="shared" si="26"/>
        <v>0</v>
      </c>
      <c r="R107" s="595">
        <f t="shared" si="27"/>
        <v>165</v>
      </c>
      <c r="S107" s="783" t="s">
        <v>351</v>
      </c>
      <c r="T107" s="721" t="s">
        <v>28</v>
      </c>
      <c r="U107" s="721" t="s">
        <v>29</v>
      </c>
      <c r="V107" s="721">
        <v>2012</v>
      </c>
      <c r="W107" s="722" t="s">
        <v>30</v>
      </c>
      <c r="X107" s="720">
        <v>14</v>
      </c>
      <c r="Y107" s="596">
        <f t="shared" si="28"/>
        <v>11.785714285714286</v>
      </c>
      <c r="Z107" s="597">
        <v>21.79</v>
      </c>
      <c r="AA107" s="596">
        <f t="shared" si="29"/>
        <v>256.81071428571431</v>
      </c>
      <c r="AB107" s="723"/>
      <c r="AC107" s="596">
        <f t="shared" si="30"/>
        <v>256.81071428571431</v>
      </c>
      <c r="AD107" s="596">
        <f t="shared" si="31"/>
        <v>11.785714285714286</v>
      </c>
      <c r="AE107" s="598">
        <f t="shared" si="32"/>
        <v>165</v>
      </c>
      <c r="AF107" s="750">
        <f>SUM(AC107)</f>
        <v>256.81071428571431</v>
      </c>
      <c r="AG107" s="238">
        <f>SUM(AD107)</f>
        <v>11.785714285714286</v>
      </c>
      <c r="AH107" s="238">
        <f>SUM(AE107)</f>
        <v>165</v>
      </c>
    </row>
    <row r="108" spans="1:34" s="158" customFormat="1" ht="10.9">
      <c r="A108" s="804">
        <v>44389</v>
      </c>
      <c r="B108" s="805" t="s">
        <v>363</v>
      </c>
      <c r="C108" s="805" t="s">
        <v>392</v>
      </c>
      <c r="D108" s="810" t="s">
        <v>357</v>
      </c>
      <c r="E108" s="811" t="s">
        <v>282</v>
      </c>
      <c r="F108" s="742">
        <v>63765</v>
      </c>
      <c r="G108" s="742">
        <v>63765</v>
      </c>
      <c r="H108" s="640">
        <f t="shared" si="20"/>
        <v>0</v>
      </c>
      <c r="I108" s="742">
        <v>63765</v>
      </c>
      <c r="J108" s="640">
        <f t="shared" si="21"/>
        <v>0</v>
      </c>
      <c r="K108" s="697">
        <v>63765</v>
      </c>
      <c r="L108" s="640">
        <f t="shared" si="34"/>
        <v>0</v>
      </c>
      <c r="M108" s="640">
        <f t="shared" si="34"/>
        <v>0</v>
      </c>
      <c r="N108" s="697">
        <v>63835</v>
      </c>
      <c r="O108" s="640">
        <f t="shared" si="24"/>
        <v>70</v>
      </c>
      <c r="P108" s="641">
        <f t="shared" si="25"/>
        <v>70</v>
      </c>
      <c r="Q108" s="640">
        <f t="shared" si="26"/>
        <v>0</v>
      </c>
      <c r="R108" s="642">
        <f t="shared" si="27"/>
        <v>70</v>
      </c>
      <c r="S108" s="806" t="s">
        <v>50</v>
      </c>
      <c r="T108" s="774" t="s">
        <v>51</v>
      </c>
      <c r="U108" s="774" t="s">
        <v>29</v>
      </c>
      <c r="V108" s="774">
        <v>2018</v>
      </c>
      <c r="W108" s="698" t="s">
        <v>30</v>
      </c>
      <c r="X108" s="697">
        <v>7</v>
      </c>
      <c r="Y108" s="646">
        <f t="shared" si="28"/>
        <v>10</v>
      </c>
      <c r="Z108" s="647">
        <v>19.59</v>
      </c>
      <c r="AA108" s="646">
        <f t="shared" si="29"/>
        <v>195.9</v>
      </c>
      <c r="AB108" s="699"/>
      <c r="AC108" s="646">
        <f t="shared" si="30"/>
        <v>195.9</v>
      </c>
      <c r="AD108" s="646">
        <f t="shared" si="31"/>
        <v>10</v>
      </c>
      <c r="AE108" s="651">
        <f t="shared" si="32"/>
        <v>70</v>
      </c>
      <c r="AF108" s="825"/>
      <c r="AG108" s="824"/>
      <c r="AH108" s="824"/>
    </row>
    <row r="109" spans="1:34" s="158" customFormat="1" ht="11.55" thickBot="1">
      <c r="A109" s="802">
        <v>44389</v>
      </c>
      <c r="B109" s="731" t="s">
        <v>363</v>
      </c>
      <c r="C109" s="731" t="s">
        <v>392</v>
      </c>
      <c r="D109" s="732" t="s">
        <v>358</v>
      </c>
      <c r="E109" s="795" t="s">
        <v>282</v>
      </c>
      <c r="F109" s="700">
        <v>63835</v>
      </c>
      <c r="G109" s="700">
        <v>63835</v>
      </c>
      <c r="H109" s="541">
        <f t="shared" si="20"/>
        <v>0</v>
      </c>
      <c r="I109" s="700">
        <v>63835</v>
      </c>
      <c r="J109" s="541">
        <f t="shared" si="21"/>
        <v>0</v>
      </c>
      <c r="K109" s="769">
        <v>63835</v>
      </c>
      <c r="L109" s="541">
        <f t="shared" si="34"/>
        <v>0</v>
      </c>
      <c r="M109" s="541">
        <f t="shared" si="34"/>
        <v>0</v>
      </c>
      <c r="N109" s="769">
        <v>63895</v>
      </c>
      <c r="O109" s="541">
        <f t="shared" si="24"/>
        <v>60</v>
      </c>
      <c r="P109" s="542">
        <f t="shared" si="25"/>
        <v>60</v>
      </c>
      <c r="Q109" s="541">
        <f t="shared" si="26"/>
        <v>0</v>
      </c>
      <c r="R109" s="543">
        <f t="shared" si="27"/>
        <v>60</v>
      </c>
      <c r="S109" s="807" t="s">
        <v>50</v>
      </c>
      <c r="T109" s="770" t="s">
        <v>51</v>
      </c>
      <c r="U109" s="770" t="s">
        <v>29</v>
      </c>
      <c r="V109" s="770">
        <v>2018</v>
      </c>
      <c r="W109" s="771" t="s">
        <v>30</v>
      </c>
      <c r="X109" s="769">
        <v>7</v>
      </c>
      <c r="Y109" s="544">
        <f t="shared" si="28"/>
        <v>8.5714285714285712</v>
      </c>
      <c r="Z109" s="166">
        <v>19.59</v>
      </c>
      <c r="AA109" s="544">
        <f t="shared" si="29"/>
        <v>167.91428571428571</v>
      </c>
      <c r="AB109" s="772"/>
      <c r="AC109" s="544">
        <f t="shared" si="30"/>
        <v>167.91428571428571</v>
      </c>
      <c r="AD109" s="544">
        <f t="shared" si="31"/>
        <v>8.5714285714285712</v>
      </c>
      <c r="AE109" s="563">
        <f t="shared" si="32"/>
        <v>60</v>
      </c>
      <c r="AF109" s="823"/>
      <c r="AG109" s="824"/>
      <c r="AH109" s="824"/>
    </row>
    <row r="110" spans="1:34" s="158" customFormat="1" ht="11.55" thickBot="1">
      <c r="A110" s="803">
        <v>44390</v>
      </c>
      <c r="B110" s="689" t="s">
        <v>363</v>
      </c>
      <c r="C110" s="689" t="s">
        <v>392</v>
      </c>
      <c r="D110" s="775" t="s">
        <v>359</v>
      </c>
      <c r="E110" s="622" t="s">
        <v>282</v>
      </c>
      <c r="F110" s="700">
        <v>63895</v>
      </c>
      <c r="G110" s="700">
        <v>63895</v>
      </c>
      <c r="H110" s="541">
        <f t="shared" si="20"/>
        <v>0</v>
      </c>
      <c r="I110" s="700">
        <v>63895</v>
      </c>
      <c r="J110" s="541">
        <f t="shared" si="21"/>
        <v>0</v>
      </c>
      <c r="K110" s="769">
        <v>63895</v>
      </c>
      <c r="L110" s="541">
        <f t="shared" si="34"/>
        <v>0</v>
      </c>
      <c r="M110" s="541">
        <f t="shared" si="34"/>
        <v>0</v>
      </c>
      <c r="N110" s="769">
        <v>63962</v>
      </c>
      <c r="O110" s="541">
        <f t="shared" si="24"/>
        <v>67</v>
      </c>
      <c r="P110" s="542">
        <f t="shared" si="25"/>
        <v>67</v>
      </c>
      <c r="Q110" s="541">
        <f t="shared" si="26"/>
        <v>0</v>
      </c>
      <c r="R110" s="543">
        <f t="shared" si="27"/>
        <v>67</v>
      </c>
      <c r="S110" s="808" t="s">
        <v>50</v>
      </c>
      <c r="T110" s="691" t="s">
        <v>51</v>
      </c>
      <c r="U110" s="691" t="s">
        <v>29</v>
      </c>
      <c r="V110" s="691">
        <v>2018</v>
      </c>
      <c r="W110" s="692" t="s">
        <v>30</v>
      </c>
      <c r="X110" s="690">
        <v>7</v>
      </c>
      <c r="Y110" s="573">
        <f t="shared" si="28"/>
        <v>9.5714285714285712</v>
      </c>
      <c r="Z110" s="574">
        <v>19.59</v>
      </c>
      <c r="AA110" s="573">
        <f t="shared" si="29"/>
        <v>187.50428571428571</v>
      </c>
      <c r="AB110" s="693"/>
      <c r="AC110" s="573">
        <f t="shared" si="30"/>
        <v>187.50428571428571</v>
      </c>
      <c r="AD110" s="573">
        <f t="shared" si="31"/>
        <v>9.5714285714285712</v>
      </c>
      <c r="AE110" s="576">
        <f t="shared" si="32"/>
        <v>67</v>
      </c>
      <c r="AF110" s="750">
        <f>SUM(AC108:AC110)</f>
        <v>551.31857142857143</v>
      </c>
      <c r="AG110" s="238">
        <f>SUM(AD108:AD110)</f>
        <v>28.142857142857139</v>
      </c>
      <c r="AH110" s="238">
        <f>SUM(AE108:AE110)</f>
        <v>197</v>
      </c>
    </row>
    <row r="111" spans="1:34" s="158" customFormat="1" ht="17.7" thickBot="1">
      <c r="A111" s="765">
        <v>44390</v>
      </c>
      <c r="B111" s="766" t="s">
        <v>126</v>
      </c>
      <c r="C111" s="766" t="s">
        <v>109</v>
      </c>
      <c r="D111" s="767" t="s">
        <v>174</v>
      </c>
      <c r="E111" s="657" t="s">
        <v>283</v>
      </c>
      <c r="F111" s="768">
        <v>106453</v>
      </c>
      <c r="G111" s="769">
        <v>106475</v>
      </c>
      <c r="H111" s="541">
        <f t="shared" si="20"/>
        <v>22</v>
      </c>
      <c r="I111" s="769">
        <v>106475</v>
      </c>
      <c r="J111" s="541">
        <f t="shared" si="21"/>
        <v>0</v>
      </c>
      <c r="K111" s="769">
        <v>106494</v>
      </c>
      <c r="L111" s="541">
        <f t="shared" si="34"/>
        <v>19</v>
      </c>
      <c r="M111" s="541">
        <f t="shared" ref="M111:M144" si="37">K111-G111</f>
        <v>19</v>
      </c>
      <c r="N111" s="769">
        <v>106521</v>
      </c>
      <c r="O111" s="843">
        <f t="shared" si="24"/>
        <v>27</v>
      </c>
      <c r="P111" s="542">
        <f t="shared" si="25"/>
        <v>68</v>
      </c>
      <c r="Q111" s="541">
        <f t="shared" si="26"/>
        <v>19</v>
      </c>
      <c r="R111" s="543">
        <f t="shared" si="27"/>
        <v>49</v>
      </c>
      <c r="S111" s="476" t="s">
        <v>27</v>
      </c>
      <c r="T111" s="770" t="s">
        <v>28</v>
      </c>
      <c r="U111" s="770" t="s">
        <v>29</v>
      </c>
      <c r="V111" s="770">
        <v>2016</v>
      </c>
      <c r="W111" s="771" t="s">
        <v>30</v>
      </c>
      <c r="X111" s="769">
        <v>14</v>
      </c>
      <c r="Y111" s="544">
        <f t="shared" si="28"/>
        <v>4.8571428571428568</v>
      </c>
      <c r="Z111" s="166">
        <v>19.989999999999998</v>
      </c>
      <c r="AA111" s="544">
        <f t="shared" si="29"/>
        <v>97.094285714285704</v>
      </c>
      <c r="AB111" s="772" t="s">
        <v>338</v>
      </c>
      <c r="AC111" s="544">
        <f t="shared" si="30"/>
        <v>97.094285714285704</v>
      </c>
      <c r="AD111" s="544">
        <f t="shared" si="31"/>
        <v>4.8571428571428568</v>
      </c>
      <c r="AE111" s="563">
        <f t="shared" si="32"/>
        <v>68</v>
      </c>
    </row>
    <row r="112" spans="1:34" s="158" customFormat="1" ht="17.7" thickBot="1">
      <c r="A112" s="765">
        <v>44391</v>
      </c>
      <c r="B112" s="766" t="s">
        <v>126</v>
      </c>
      <c r="C112" s="766" t="s">
        <v>109</v>
      </c>
      <c r="D112" s="775" t="s">
        <v>397</v>
      </c>
      <c r="E112" s="654" t="s">
        <v>282</v>
      </c>
      <c r="F112" s="769">
        <v>106521</v>
      </c>
      <c r="G112" s="769">
        <v>106542</v>
      </c>
      <c r="H112" s="541">
        <f t="shared" si="20"/>
        <v>21</v>
      </c>
      <c r="I112" s="769">
        <v>106542</v>
      </c>
      <c r="J112" s="541">
        <f t="shared" si="21"/>
        <v>0</v>
      </c>
      <c r="K112" s="769">
        <v>106566</v>
      </c>
      <c r="L112" s="541">
        <f t="shared" si="34"/>
        <v>24</v>
      </c>
      <c r="M112" s="541">
        <f t="shared" si="37"/>
        <v>24</v>
      </c>
      <c r="N112" s="852">
        <v>106589</v>
      </c>
      <c r="O112" s="843">
        <f t="shared" si="24"/>
        <v>23</v>
      </c>
      <c r="P112" s="542">
        <f t="shared" si="25"/>
        <v>68</v>
      </c>
      <c r="Q112" s="541">
        <f t="shared" si="26"/>
        <v>24</v>
      </c>
      <c r="R112" s="543">
        <f t="shared" si="27"/>
        <v>44</v>
      </c>
      <c r="S112" s="476" t="s">
        <v>27</v>
      </c>
      <c r="T112" s="773" t="s">
        <v>28</v>
      </c>
      <c r="U112" s="774" t="s">
        <v>29</v>
      </c>
      <c r="V112" s="770">
        <v>2016</v>
      </c>
      <c r="W112" s="771" t="s">
        <v>30</v>
      </c>
      <c r="X112" s="769">
        <v>14</v>
      </c>
      <c r="Y112" s="544">
        <f>P112/X112</f>
        <v>4.8571428571428568</v>
      </c>
      <c r="Z112" s="166">
        <v>19.989999999999998</v>
      </c>
      <c r="AA112" s="544">
        <f t="shared" si="29"/>
        <v>97.094285714285704</v>
      </c>
      <c r="AB112" s="772" t="s">
        <v>338</v>
      </c>
      <c r="AC112" s="544">
        <f t="shared" si="30"/>
        <v>97.094285714285704</v>
      </c>
      <c r="AD112" s="544">
        <f t="shared" si="31"/>
        <v>4.8571428571428568</v>
      </c>
      <c r="AE112" s="563">
        <f t="shared" si="32"/>
        <v>68</v>
      </c>
      <c r="AF112" s="750">
        <f>SUM(AC111:AC112)</f>
        <v>194.18857142857141</v>
      </c>
      <c r="AG112" s="238">
        <f>SUM(AD111:AD112)</f>
        <v>9.7142857142857135</v>
      </c>
      <c r="AH112" s="238">
        <f>SUM(AE111:AE112)</f>
        <v>136</v>
      </c>
    </row>
    <row r="113" spans="1:34" s="158" customFormat="1" ht="17.7" thickBot="1">
      <c r="A113" s="682">
        <v>44390</v>
      </c>
      <c r="B113" s="683" t="s">
        <v>42</v>
      </c>
      <c r="C113" s="683" t="s">
        <v>109</v>
      </c>
      <c r="D113" s="727" t="s">
        <v>150</v>
      </c>
      <c r="E113" s="660" t="s">
        <v>283</v>
      </c>
      <c r="F113" s="714">
        <v>48211</v>
      </c>
      <c r="G113" s="684">
        <v>48235</v>
      </c>
      <c r="H113" s="551">
        <f>G113-F113</f>
        <v>24</v>
      </c>
      <c r="I113" s="684">
        <v>48235</v>
      </c>
      <c r="J113" s="551">
        <f t="shared" si="21"/>
        <v>0</v>
      </c>
      <c r="K113" s="684">
        <v>48249</v>
      </c>
      <c r="L113" s="551">
        <f t="shared" si="34"/>
        <v>14</v>
      </c>
      <c r="M113" s="551">
        <f t="shared" si="37"/>
        <v>14</v>
      </c>
      <c r="N113" s="684">
        <v>48249</v>
      </c>
      <c r="O113" s="551">
        <f t="shared" si="24"/>
        <v>0</v>
      </c>
      <c r="P113" s="552">
        <f t="shared" si="25"/>
        <v>38</v>
      </c>
      <c r="Q113" s="551">
        <f t="shared" si="26"/>
        <v>14</v>
      </c>
      <c r="R113" s="553">
        <f t="shared" si="27"/>
        <v>24</v>
      </c>
      <c r="S113" s="577" t="s">
        <v>44</v>
      </c>
      <c r="T113" s="685" t="s">
        <v>45</v>
      </c>
      <c r="U113" s="685" t="s">
        <v>29</v>
      </c>
      <c r="V113" s="685">
        <v>2018</v>
      </c>
      <c r="W113" s="686" t="s">
        <v>30</v>
      </c>
      <c r="X113" s="684">
        <v>15.5</v>
      </c>
      <c r="Y113" s="557">
        <f t="shared" si="28"/>
        <v>2.4516129032258065</v>
      </c>
      <c r="Z113" s="558">
        <v>19.59</v>
      </c>
      <c r="AA113" s="557">
        <f t="shared" si="29"/>
        <v>48.027096774193552</v>
      </c>
      <c r="AB113" s="687" t="s">
        <v>46</v>
      </c>
      <c r="AC113" s="557">
        <f t="shared" si="30"/>
        <v>48.027096774193552</v>
      </c>
      <c r="AD113" s="557">
        <f t="shared" si="31"/>
        <v>2.4516129032258065</v>
      </c>
      <c r="AE113" s="561">
        <f t="shared" si="32"/>
        <v>38</v>
      </c>
    </row>
    <row r="114" spans="1:34" s="158" customFormat="1" ht="17.7" thickBot="1">
      <c r="A114" s="765">
        <v>44390</v>
      </c>
      <c r="B114" s="766" t="s">
        <v>42</v>
      </c>
      <c r="C114" s="766" t="s">
        <v>111</v>
      </c>
      <c r="D114" s="729" t="s">
        <v>243</v>
      </c>
      <c r="E114" s="657" t="s">
        <v>283</v>
      </c>
      <c r="F114" s="700">
        <v>48249</v>
      </c>
      <c r="G114" s="769">
        <v>48261</v>
      </c>
      <c r="H114" s="541">
        <f t="shared" ref="H114:H116" si="38">G114-F114</f>
        <v>12</v>
      </c>
      <c r="I114" s="769">
        <v>48261</v>
      </c>
      <c r="J114" s="541">
        <f t="shared" si="21"/>
        <v>0</v>
      </c>
      <c r="K114" s="769">
        <v>48266</v>
      </c>
      <c r="L114" s="541">
        <f t="shared" si="34"/>
        <v>5</v>
      </c>
      <c r="M114" s="541">
        <f t="shared" si="37"/>
        <v>5</v>
      </c>
      <c r="N114" s="769">
        <v>48276</v>
      </c>
      <c r="O114" s="541">
        <f t="shared" si="24"/>
        <v>10</v>
      </c>
      <c r="P114" s="542">
        <f t="shared" si="25"/>
        <v>27</v>
      </c>
      <c r="Q114" s="541">
        <f t="shared" si="26"/>
        <v>5</v>
      </c>
      <c r="R114" s="543">
        <f t="shared" si="27"/>
        <v>22</v>
      </c>
      <c r="S114" s="478" t="s">
        <v>44</v>
      </c>
      <c r="T114" s="770" t="s">
        <v>45</v>
      </c>
      <c r="U114" s="770" t="s">
        <v>29</v>
      </c>
      <c r="V114" s="770">
        <v>2018</v>
      </c>
      <c r="W114" s="771" t="s">
        <v>30</v>
      </c>
      <c r="X114" s="769">
        <v>15.5</v>
      </c>
      <c r="Y114" s="544">
        <f t="shared" si="28"/>
        <v>1.7419354838709677</v>
      </c>
      <c r="Z114" s="166">
        <v>19.59</v>
      </c>
      <c r="AA114" s="544">
        <f t="shared" si="29"/>
        <v>34.124516129032259</v>
      </c>
      <c r="AB114" s="772" t="s">
        <v>46</v>
      </c>
      <c r="AC114" s="544">
        <f t="shared" si="30"/>
        <v>34.124516129032259</v>
      </c>
      <c r="AD114" s="544">
        <f t="shared" si="31"/>
        <v>1.7419354838709677</v>
      </c>
      <c r="AE114" s="563">
        <f t="shared" si="32"/>
        <v>27</v>
      </c>
    </row>
    <row r="115" spans="1:34" s="158" customFormat="1" ht="17.7" thickBot="1">
      <c r="A115" s="765">
        <v>44391</v>
      </c>
      <c r="B115" s="766" t="s">
        <v>42</v>
      </c>
      <c r="C115" s="766" t="s">
        <v>109</v>
      </c>
      <c r="D115" s="729" t="s">
        <v>150</v>
      </c>
      <c r="E115" s="757" t="s">
        <v>282</v>
      </c>
      <c r="F115" s="700">
        <v>48276</v>
      </c>
      <c r="G115" s="769">
        <v>48291</v>
      </c>
      <c r="H115" s="541">
        <f t="shared" si="38"/>
        <v>15</v>
      </c>
      <c r="I115" s="769">
        <v>48291</v>
      </c>
      <c r="J115" s="541">
        <f t="shared" si="21"/>
        <v>0</v>
      </c>
      <c r="K115" s="769">
        <v>48305</v>
      </c>
      <c r="L115" s="541">
        <f t="shared" si="34"/>
        <v>14</v>
      </c>
      <c r="M115" s="541">
        <f t="shared" si="37"/>
        <v>14</v>
      </c>
      <c r="N115" s="769">
        <v>48305</v>
      </c>
      <c r="O115" s="541">
        <f t="shared" si="24"/>
        <v>0</v>
      </c>
      <c r="P115" s="542">
        <f t="shared" si="25"/>
        <v>29</v>
      </c>
      <c r="Q115" s="541">
        <f t="shared" si="26"/>
        <v>14</v>
      </c>
      <c r="R115" s="543">
        <f t="shared" si="27"/>
        <v>15</v>
      </c>
      <c r="S115" s="478" t="s">
        <v>44</v>
      </c>
      <c r="T115" s="770" t="s">
        <v>45</v>
      </c>
      <c r="U115" s="770" t="s">
        <v>29</v>
      </c>
      <c r="V115" s="770">
        <v>2018</v>
      </c>
      <c r="W115" s="771" t="s">
        <v>30</v>
      </c>
      <c r="X115" s="769">
        <v>15.5</v>
      </c>
      <c r="Y115" s="544">
        <f t="shared" si="28"/>
        <v>1.8709677419354838</v>
      </c>
      <c r="Z115" s="166">
        <v>19.59</v>
      </c>
      <c r="AA115" s="544">
        <f t="shared" si="29"/>
        <v>36.652258064516126</v>
      </c>
      <c r="AB115" s="772" t="s">
        <v>46</v>
      </c>
      <c r="AC115" s="544">
        <f t="shared" si="30"/>
        <v>36.652258064516126</v>
      </c>
      <c r="AD115" s="544">
        <f t="shared" si="31"/>
        <v>1.8709677419354838</v>
      </c>
      <c r="AE115" s="563">
        <f t="shared" si="32"/>
        <v>29</v>
      </c>
    </row>
    <row r="116" spans="1:34" s="158" customFormat="1" ht="17.7" thickBot="1">
      <c r="A116" s="688">
        <v>44391</v>
      </c>
      <c r="B116" s="689" t="s">
        <v>42</v>
      </c>
      <c r="C116" s="689" t="s">
        <v>109</v>
      </c>
      <c r="D116" s="775" t="s">
        <v>155</v>
      </c>
      <c r="E116" s="654" t="s">
        <v>282</v>
      </c>
      <c r="F116" s="690">
        <v>48305</v>
      </c>
      <c r="G116" s="690">
        <v>48326</v>
      </c>
      <c r="H116" s="567">
        <f t="shared" si="38"/>
        <v>21</v>
      </c>
      <c r="I116" s="690">
        <v>48326</v>
      </c>
      <c r="J116" s="567">
        <f t="shared" si="21"/>
        <v>0</v>
      </c>
      <c r="K116" s="690">
        <v>48347</v>
      </c>
      <c r="L116" s="567">
        <f t="shared" ref="L116:M145" si="39">K116-I116</f>
        <v>21</v>
      </c>
      <c r="M116" s="567">
        <f t="shared" si="37"/>
        <v>21</v>
      </c>
      <c r="N116" s="853">
        <v>48366</v>
      </c>
      <c r="O116" s="567">
        <f t="shared" si="24"/>
        <v>19</v>
      </c>
      <c r="P116" s="568">
        <f t="shared" si="25"/>
        <v>61</v>
      </c>
      <c r="Q116" s="567">
        <f t="shared" si="26"/>
        <v>21</v>
      </c>
      <c r="R116" s="569">
        <f t="shared" si="27"/>
        <v>40</v>
      </c>
      <c r="S116" s="578" t="s">
        <v>44</v>
      </c>
      <c r="T116" s="691" t="s">
        <v>45</v>
      </c>
      <c r="U116" s="691" t="s">
        <v>29</v>
      </c>
      <c r="V116" s="691">
        <v>2018</v>
      </c>
      <c r="W116" s="692" t="s">
        <v>30</v>
      </c>
      <c r="X116" s="690">
        <v>15.5</v>
      </c>
      <c r="Y116" s="573">
        <f t="shared" si="28"/>
        <v>3.935483870967742</v>
      </c>
      <c r="Z116" s="574">
        <v>19.59</v>
      </c>
      <c r="AA116" s="573">
        <f t="shared" si="29"/>
        <v>77.096129032258062</v>
      </c>
      <c r="AB116" s="693" t="s">
        <v>46</v>
      </c>
      <c r="AC116" s="573">
        <f t="shared" si="30"/>
        <v>77.096129032258062</v>
      </c>
      <c r="AD116" s="573">
        <f t="shared" si="31"/>
        <v>3.935483870967742</v>
      </c>
      <c r="AE116" s="576">
        <f t="shared" si="32"/>
        <v>61</v>
      </c>
      <c r="AF116" s="750">
        <f>SUM(AC113:AC116)</f>
        <v>195.9</v>
      </c>
      <c r="AG116" s="238">
        <f>SUM(AD113:AD116)</f>
        <v>10</v>
      </c>
      <c r="AH116" s="238">
        <f>SUM(AE113:AE116)</f>
        <v>155</v>
      </c>
    </row>
    <row r="117" spans="1:34" s="158" customFormat="1" ht="34" thickBot="1">
      <c r="A117" s="694">
        <v>44391</v>
      </c>
      <c r="B117" s="695" t="s">
        <v>48</v>
      </c>
      <c r="C117" s="695" t="s">
        <v>111</v>
      </c>
      <c r="D117" s="752" t="s">
        <v>240</v>
      </c>
      <c r="E117" s="844" t="s">
        <v>282</v>
      </c>
      <c r="F117" s="742">
        <v>222338</v>
      </c>
      <c r="G117" s="697">
        <v>222341</v>
      </c>
      <c r="H117" s="640">
        <f t="shared" si="20"/>
        <v>3</v>
      </c>
      <c r="I117" s="697">
        <v>222341</v>
      </c>
      <c r="J117" s="640">
        <f t="shared" si="21"/>
        <v>0</v>
      </c>
      <c r="K117" s="697">
        <v>222352</v>
      </c>
      <c r="L117" s="640">
        <f t="shared" si="39"/>
        <v>11</v>
      </c>
      <c r="M117" s="640">
        <f t="shared" si="37"/>
        <v>11</v>
      </c>
      <c r="N117" s="857">
        <v>222367</v>
      </c>
      <c r="O117" s="640">
        <f t="shared" si="24"/>
        <v>15</v>
      </c>
      <c r="P117" s="641">
        <f t="shared" si="25"/>
        <v>29</v>
      </c>
      <c r="Q117" s="640">
        <f t="shared" si="26"/>
        <v>11</v>
      </c>
      <c r="R117" s="642">
        <f t="shared" si="27"/>
        <v>18</v>
      </c>
      <c r="S117" s="643" t="s">
        <v>85</v>
      </c>
      <c r="T117" s="774" t="s">
        <v>51</v>
      </c>
      <c r="U117" s="774" t="s">
        <v>29</v>
      </c>
      <c r="V117" s="774">
        <v>2014</v>
      </c>
      <c r="W117" s="698" t="s">
        <v>30</v>
      </c>
      <c r="X117" s="697">
        <v>7</v>
      </c>
      <c r="Y117" s="646">
        <f t="shared" si="28"/>
        <v>4.1428571428571432</v>
      </c>
      <c r="Z117" s="647">
        <v>21.99</v>
      </c>
      <c r="AA117" s="646">
        <f t="shared" si="29"/>
        <v>91.101428571428571</v>
      </c>
      <c r="AB117" s="699" t="s">
        <v>52</v>
      </c>
      <c r="AC117" s="646">
        <f t="shared" si="30"/>
        <v>91.101428571428571</v>
      </c>
      <c r="AD117" s="646">
        <f t="shared" si="31"/>
        <v>4.1428571428571432</v>
      </c>
      <c r="AE117" s="651">
        <f t="shared" si="32"/>
        <v>29</v>
      </c>
      <c r="AF117" s="750">
        <f>SUM(AC117:AC117)</f>
        <v>91.101428571428571</v>
      </c>
      <c r="AG117" s="238">
        <f>SUM(AD117:AD117)</f>
        <v>4.1428571428571432</v>
      </c>
      <c r="AH117" s="238">
        <f>SUM(AE117:AE117)</f>
        <v>29</v>
      </c>
    </row>
    <row r="118" spans="1:34" s="158" customFormat="1" ht="17.7" thickBot="1">
      <c r="A118" s="682">
        <v>44389</v>
      </c>
      <c r="B118" s="683" t="s">
        <v>55</v>
      </c>
      <c r="C118" s="683" t="s">
        <v>111</v>
      </c>
      <c r="D118" s="727" t="s">
        <v>176</v>
      </c>
      <c r="E118" s="620" t="s">
        <v>283</v>
      </c>
      <c r="F118" s="714">
        <v>115049</v>
      </c>
      <c r="G118" s="684">
        <v>115065</v>
      </c>
      <c r="H118" s="551">
        <f t="shared" si="20"/>
        <v>16</v>
      </c>
      <c r="I118" s="684">
        <v>115065</v>
      </c>
      <c r="J118" s="551">
        <f>I118-G118</f>
        <v>0</v>
      </c>
      <c r="K118" s="684">
        <v>115080</v>
      </c>
      <c r="L118" s="551">
        <f t="shared" si="39"/>
        <v>15</v>
      </c>
      <c r="M118" s="551">
        <f t="shared" si="37"/>
        <v>15</v>
      </c>
      <c r="N118" s="684">
        <v>115083</v>
      </c>
      <c r="O118" s="551">
        <f t="shared" si="24"/>
        <v>3</v>
      </c>
      <c r="P118" s="552">
        <f t="shared" si="25"/>
        <v>34</v>
      </c>
      <c r="Q118" s="551">
        <f t="shared" si="26"/>
        <v>15</v>
      </c>
      <c r="R118" s="553">
        <f t="shared" si="27"/>
        <v>19</v>
      </c>
      <c r="S118" s="581" t="s">
        <v>57</v>
      </c>
      <c r="T118" s="685" t="s">
        <v>51</v>
      </c>
      <c r="U118" s="685" t="s">
        <v>29</v>
      </c>
      <c r="V118" s="685">
        <v>2014</v>
      </c>
      <c r="W118" s="686" t="s">
        <v>30</v>
      </c>
      <c r="X118" s="684">
        <v>7</v>
      </c>
      <c r="Y118" s="557">
        <f t="shared" si="28"/>
        <v>4.8571428571428568</v>
      </c>
      <c r="Z118" s="558">
        <v>21.69</v>
      </c>
      <c r="AA118" s="557">
        <f t="shared" si="29"/>
        <v>105.35142857142857</v>
      </c>
      <c r="AB118" s="687" t="s">
        <v>58</v>
      </c>
      <c r="AC118" s="557">
        <f t="shared" si="30"/>
        <v>105.35142857142857</v>
      </c>
      <c r="AD118" s="557">
        <f t="shared" si="31"/>
        <v>4.8571428571428568</v>
      </c>
      <c r="AE118" s="561">
        <f t="shared" si="32"/>
        <v>34</v>
      </c>
    </row>
    <row r="119" spans="1:34" s="158" customFormat="1" ht="17.7" thickBot="1">
      <c r="A119" s="701">
        <v>44391</v>
      </c>
      <c r="B119" s="689" t="s">
        <v>55</v>
      </c>
      <c r="C119" s="689" t="s">
        <v>111</v>
      </c>
      <c r="D119" s="728" t="s">
        <v>176</v>
      </c>
      <c r="E119" s="622" t="s">
        <v>282</v>
      </c>
      <c r="F119" s="713">
        <v>115083</v>
      </c>
      <c r="G119" s="690">
        <v>115087</v>
      </c>
      <c r="H119" s="567">
        <f t="shared" si="20"/>
        <v>4</v>
      </c>
      <c r="I119" s="690">
        <v>115087</v>
      </c>
      <c r="J119" s="567">
        <f t="shared" si="21"/>
        <v>0</v>
      </c>
      <c r="K119" s="690">
        <v>115109</v>
      </c>
      <c r="L119" s="567">
        <f t="shared" si="39"/>
        <v>22</v>
      </c>
      <c r="M119" s="567">
        <f t="shared" si="37"/>
        <v>22</v>
      </c>
      <c r="N119" s="853">
        <v>115127</v>
      </c>
      <c r="O119" s="567">
        <f t="shared" si="24"/>
        <v>18</v>
      </c>
      <c r="P119" s="568">
        <f t="shared" si="25"/>
        <v>44</v>
      </c>
      <c r="Q119" s="567">
        <f t="shared" si="26"/>
        <v>22</v>
      </c>
      <c r="R119" s="569">
        <f t="shared" si="27"/>
        <v>22</v>
      </c>
      <c r="S119" s="582" t="s">
        <v>57</v>
      </c>
      <c r="T119" s="691" t="s">
        <v>51</v>
      </c>
      <c r="U119" s="691" t="s">
        <v>29</v>
      </c>
      <c r="V119" s="691">
        <v>2014</v>
      </c>
      <c r="W119" s="692" t="s">
        <v>30</v>
      </c>
      <c r="X119" s="690">
        <v>7</v>
      </c>
      <c r="Y119" s="573">
        <f t="shared" si="28"/>
        <v>6.2857142857142856</v>
      </c>
      <c r="Z119" s="574">
        <v>21.69</v>
      </c>
      <c r="AA119" s="573">
        <f t="shared" si="29"/>
        <v>136.33714285714285</v>
      </c>
      <c r="AB119" s="693" t="s">
        <v>58</v>
      </c>
      <c r="AC119" s="573">
        <f t="shared" si="30"/>
        <v>136.33714285714285</v>
      </c>
      <c r="AD119" s="573">
        <f t="shared" si="31"/>
        <v>6.2857142857142856</v>
      </c>
      <c r="AE119" s="576">
        <f t="shared" si="32"/>
        <v>44</v>
      </c>
      <c r="AF119" s="750">
        <f>SUM(AC118:AC119)</f>
        <v>241.68857142857144</v>
      </c>
      <c r="AG119" s="238">
        <f>SUM(AD118:AD119)</f>
        <v>11.142857142857142</v>
      </c>
      <c r="AH119" s="238">
        <f>SUM(AE118:AE119)</f>
        <v>78</v>
      </c>
    </row>
    <row r="120" spans="1:34" s="158" customFormat="1" ht="25.85" thickBot="1">
      <c r="A120" s="694">
        <v>44390</v>
      </c>
      <c r="B120" s="683" t="s">
        <v>60</v>
      </c>
      <c r="C120" s="683" t="s">
        <v>111</v>
      </c>
      <c r="D120" s="727" t="s">
        <v>242</v>
      </c>
      <c r="E120" s="620" t="s">
        <v>283</v>
      </c>
      <c r="F120" s="714">
        <v>178063</v>
      </c>
      <c r="G120" s="684">
        <v>178071</v>
      </c>
      <c r="H120" s="551">
        <f t="shared" si="20"/>
        <v>8</v>
      </c>
      <c r="I120" s="684">
        <v>178071</v>
      </c>
      <c r="J120" s="551">
        <f t="shared" si="21"/>
        <v>0</v>
      </c>
      <c r="K120" s="684">
        <v>178083</v>
      </c>
      <c r="L120" s="551">
        <f t="shared" si="39"/>
        <v>12</v>
      </c>
      <c r="M120" s="551">
        <f t="shared" si="37"/>
        <v>12</v>
      </c>
      <c r="N120" s="684">
        <v>178094</v>
      </c>
      <c r="O120" s="551">
        <f t="shared" si="24"/>
        <v>11</v>
      </c>
      <c r="P120" s="552">
        <f t="shared" si="25"/>
        <v>31</v>
      </c>
      <c r="Q120" s="551">
        <f t="shared" si="26"/>
        <v>12</v>
      </c>
      <c r="R120" s="553">
        <f t="shared" si="27"/>
        <v>19</v>
      </c>
      <c r="S120" s="812" t="s">
        <v>62</v>
      </c>
      <c r="T120" s="685" t="s">
        <v>51</v>
      </c>
      <c r="U120" s="685" t="s">
        <v>29</v>
      </c>
      <c r="V120" s="685">
        <v>2017</v>
      </c>
      <c r="W120" s="686" t="s">
        <v>30</v>
      </c>
      <c r="X120" s="684">
        <v>7</v>
      </c>
      <c r="Y120" s="557">
        <f t="shared" si="28"/>
        <v>4.4285714285714288</v>
      </c>
      <c r="Z120" s="558">
        <v>21.79</v>
      </c>
      <c r="AA120" s="557">
        <f t="shared" si="29"/>
        <v>96.498571428571424</v>
      </c>
      <c r="AB120" s="687" t="s">
        <v>63</v>
      </c>
      <c r="AC120" s="557">
        <f t="shared" si="30"/>
        <v>96.498571428571424</v>
      </c>
      <c r="AD120" s="557">
        <f t="shared" si="31"/>
        <v>4.4285714285714288</v>
      </c>
      <c r="AE120" s="561">
        <f t="shared" si="32"/>
        <v>31</v>
      </c>
    </row>
    <row r="121" spans="1:34" s="158" customFormat="1" ht="25.85" thickBot="1">
      <c r="A121" s="701">
        <v>44391</v>
      </c>
      <c r="B121" s="689" t="s">
        <v>60</v>
      </c>
      <c r="C121" s="689" t="s">
        <v>111</v>
      </c>
      <c r="D121" s="728" t="s">
        <v>242</v>
      </c>
      <c r="E121" s="622" t="s">
        <v>282</v>
      </c>
      <c r="F121" s="713">
        <v>178094</v>
      </c>
      <c r="G121" s="690">
        <v>178106</v>
      </c>
      <c r="H121" s="567">
        <f t="shared" si="20"/>
        <v>12</v>
      </c>
      <c r="I121" s="690">
        <v>178106</v>
      </c>
      <c r="J121" s="567">
        <f t="shared" si="21"/>
        <v>0</v>
      </c>
      <c r="K121" s="690">
        <v>178118</v>
      </c>
      <c r="L121" s="567">
        <f t="shared" si="39"/>
        <v>12</v>
      </c>
      <c r="M121" s="567">
        <f t="shared" si="37"/>
        <v>12</v>
      </c>
      <c r="N121" s="853">
        <v>178126</v>
      </c>
      <c r="O121" s="567">
        <f t="shared" si="24"/>
        <v>8</v>
      </c>
      <c r="P121" s="568">
        <f t="shared" si="25"/>
        <v>32</v>
      </c>
      <c r="Q121" s="567">
        <f t="shared" si="26"/>
        <v>12</v>
      </c>
      <c r="R121" s="569">
        <f t="shared" si="27"/>
        <v>20</v>
      </c>
      <c r="S121" s="813" t="s">
        <v>62</v>
      </c>
      <c r="T121" s="691" t="s">
        <v>51</v>
      </c>
      <c r="U121" s="691" t="s">
        <v>29</v>
      </c>
      <c r="V121" s="691">
        <v>2017</v>
      </c>
      <c r="W121" s="692" t="s">
        <v>30</v>
      </c>
      <c r="X121" s="690">
        <v>7</v>
      </c>
      <c r="Y121" s="573">
        <f t="shared" si="28"/>
        <v>4.5714285714285712</v>
      </c>
      <c r="Z121" s="574">
        <v>21.79</v>
      </c>
      <c r="AA121" s="573">
        <f t="shared" si="29"/>
        <v>99.611428571428561</v>
      </c>
      <c r="AB121" s="693" t="s">
        <v>65</v>
      </c>
      <c r="AC121" s="573">
        <f t="shared" si="30"/>
        <v>99.611428571428561</v>
      </c>
      <c r="AD121" s="573">
        <f t="shared" si="31"/>
        <v>4.5714285714285712</v>
      </c>
      <c r="AE121" s="576">
        <f t="shared" si="32"/>
        <v>32</v>
      </c>
      <c r="AF121" s="750">
        <f>SUM(AC120:AC121)</f>
        <v>196.10999999999999</v>
      </c>
      <c r="AG121" s="238">
        <f>SUM(AD120:AD121)</f>
        <v>9</v>
      </c>
      <c r="AH121" s="238">
        <f>SUM(AE120:AE121)</f>
        <v>63</v>
      </c>
    </row>
    <row r="122" spans="1:34" s="158" customFormat="1" ht="11.55" thickBot="1">
      <c r="A122" s="682">
        <v>44390</v>
      </c>
      <c r="B122" s="683" t="s">
        <v>35</v>
      </c>
      <c r="C122" s="683" t="s">
        <v>109</v>
      </c>
      <c r="D122" s="751" t="s">
        <v>151</v>
      </c>
      <c r="E122" s="620" t="s">
        <v>283</v>
      </c>
      <c r="F122" s="748">
        <v>188131</v>
      </c>
      <c r="G122" s="748">
        <v>188147</v>
      </c>
      <c r="H122" s="551">
        <f t="shared" si="20"/>
        <v>16</v>
      </c>
      <c r="I122" s="748">
        <v>188147</v>
      </c>
      <c r="J122" s="551">
        <f t="shared" si="21"/>
        <v>0</v>
      </c>
      <c r="K122" s="684">
        <v>188151</v>
      </c>
      <c r="L122" s="551">
        <f t="shared" si="39"/>
        <v>4</v>
      </c>
      <c r="M122" s="551">
        <f t="shared" si="37"/>
        <v>4</v>
      </c>
      <c r="N122" s="684">
        <v>188155</v>
      </c>
      <c r="O122" s="551">
        <f t="shared" si="24"/>
        <v>4</v>
      </c>
      <c r="P122" s="552">
        <f t="shared" si="25"/>
        <v>24</v>
      </c>
      <c r="Q122" s="551">
        <f t="shared" si="26"/>
        <v>4</v>
      </c>
      <c r="R122" s="553">
        <f t="shared" si="27"/>
        <v>20</v>
      </c>
      <c r="S122" s="588" t="s">
        <v>223</v>
      </c>
      <c r="T122" s="685" t="s">
        <v>224</v>
      </c>
      <c r="U122" s="685" t="s">
        <v>29</v>
      </c>
      <c r="V122" s="685">
        <v>2010</v>
      </c>
      <c r="W122" s="686" t="s">
        <v>30</v>
      </c>
      <c r="X122" s="684">
        <v>8.8000000000000007</v>
      </c>
      <c r="Y122" s="557">
        <f t="shared" si="28"/>
        <v>2.7272727272727271</v>
      </c>
      <c r="Z122" s="558">
        <v>21.19</v>
      </c>
      <c r="AA122" s="557">
        <f t="shared" si="29"/>
        <v>57.790909090909089</v>
      </c>
      <c r="AB122" s="687" t="s">
        <v>320</v>
      </c>
      <c r="AC122" s="557">
        <f t="shared" si="30"/>
        <v>57.790909090909089</v>
      </c>
      <c r="AD122" s="557">
        <f t="shared" si="31"/>
        <v>2.7272727272727271</v>
      </c>
      <c r="AE122" s="561">
        <f t="shared" si="32"/>
        <v>24</v>
      </c>
    </row>
    <row r="123" spans="1:34" s="158" customFormat="1" ht="11.55" thickBot="1">
      <c r="A123" s="688">
        <v>44390</v>
      </c>
      <c r="B123" s="689" t="s">
        <v>35</v>
      </c>
      <c r="C123" s="689" t="s">
        <v>109</v>
      </c>
      <c r="D123" s="775" t="s">
        <v>149</v>
      </c>
      <c r="E123" s="657" t="s">
        <v>283</v>
      </c>
      <c r="F123" s="713">
        <v>188155</v>
      </c>
      <c r="G123" s="713">
        <v>188155</v>
      </c>
      <c r="H123" s="567">
        <f t="shared" si="20"/>
        <v>0</v>
      </c>
      <c r="I123" s="713">
        <v>188155</v>
      </c>
      <c r="J123" s="567">
        <f t="shared" si="21"/>
        <v>0</v>
      </c>
      <c r="K123" s="690">
        <v>188181</v>
      </c>
      <c r="L123" s="567">
        <f t="shared" si="39"/>
        <v>26</v>
      </c>
      <c r="M123" s="567">
        <f t="shared" si="37"/>
        <v>26</v>
      </c>
      <c r="N123" s="853">
        <v>188198</v>
      </c>
      <c r="O123" s="567">
        <f t="shared" si="24"/>
        <v>17</v>
      </c>
      <c r="P123" s="568">
        <f t="shared" si="25"/>
        <v>43</v>
      </c>
      <c r="Q123" s="567">
        <f t="shared" si="26"/>
        <v>26</v>
      </c>
      <c r="R123" s="569">
        <f t="shared" si="27"/>
        <v>17</v>
      </c>
      <c r="S123" s="589" t="s">
        <v>223</v>
      </c>
      <c r="T123" s="691" t="s">
        <v>224</v>
      </c>
      <c r="U123" s="691" t="s">
        <v>29</v>
      </c>
      <c r="V123" s="691">
        <v>2010</v>
      </c>
      <c r="W123" s="692" t="s">
        <v>30</v>
      </c>
      <c r="X123" s="690">
        <v>8.8000000000000007</v>
      </c>
      <c r="Y123" s="573">
        <f t="shared" si="28"/>
        <v>4.8863636363636358</v>
      </c>
      <c r="Z123" s="574">
        <v>21.19</v>
      </c>
      <c r="AA123" s="573">
        <f t="shared" si="29"/>
        <v>103.54204545454544</v>
      </c>
      <c r="AB123" s="693" t="s">
        <v>320</v>
      </c>
      <c r="AC123" s="573">
        <f t="shared" si="30"/>
        <v>103.54204545454544</v>
      </c>
      <c r="AD123" s="573">
        <f t="shared" si="31"/>
        <v>4.8863636363636358</v>
      </c>
      <c r="AE123" s="576">
        <f t="shared" si="32"/>
        <v>43</v>
      </c>
      <c r="AF123" s="750">
        <f>SUM(AC122:AC123)</f>
        <v>161.33295454545453</v>
      </c>
      <c r="AG123" s="238">
        <f>SUM(AD122:AD123)</f>
        <v>7.6136363636363633</v>
      </c>
      <c r="AH123" s="238">
        <f>SUM(AE122:AE123)</f>
        <v>67</v>
      </c>
    </row>
    <row r="124" spans="1:34" s="158" customFormat="1" ht="17.7" thickBot="1">
      <c r="A124" s="694">
        <v>44390</v>
      </c>
      <c r="B124" s="695" t="s">
        <v>68</v>
      </c>
      <c r="C124" s="695" t="s">
        <v>111</v>
      </c>
      <c r="D124" s="725" t="s">
        <v>241</v>
      </c>
      <c r="E124" s="637" t="s">
        <v>283</v>
      </c>
      <c r="F124" s="696">
        <v>235448</v>
      </c>
      <c r="G124" s="697">
        <v>235461</v>
      </c>
      <c r="H124" s="640">
        <f t="shared" si="20"/>
        <v>13</v>
      </c>
      <c r="I124" s="697">
        <v>235461</v>
      </c>
      <c r="J124" s="640">
        <f t="shared" si="21"/>
        <v>0</v>
      </c>
      <c r="K124" s="697">
        <v>235473</v>
      </c>
      <c r="L124" s="640">
        <f t="shared" si="39"/>
        <v>12</v>
      </c>
      <c r="M124" s="640">
        <f t="shared" si="37"/>
        <v>12</v>
      </c>
      <c r="N124" s="697">
        <v>235483</v>
      </c>
      <c r="O124" s="640">
        <f t="shared" si="24"/>
        <v>10</v>
      </c>
      <c r="P124" s="641">
        <f t="shared" si="25"/>
        <v>35</v>
      </c>
      <c r="Q124" s="640">
        <f t="shared" si="26"/>
        <v>12</v>
      </c>
      <c r="R124" s="642">
        <f t="shared" si="27"/>
        <v>23</v>
      </c>
      <c r="S124" s="756" t="s">
        <v>70</v>
      </c>
      <c r="T124" s="774" t="s">
        <v>51</v>
      </c>
      <c r="U124" s="774" t="s">
        <v>29</v>
      </c>
      <c r="V124" s="774">
        <v>2016</v>
      </c>
      <c r="W124" s="698" t="s">
        <v>30</v>
      </c>
      <c r="X124" s="697">
        <v>7</v>
      </c>
      <c r="Y124" s="646">
        <f t="shared" si="28"/>
        <v>5</v>
      </c>
      <c r="Z124" s="647">
        <v>19.989999999999998</v>
      </c>
      <c r="AA124" s="646">
        <f t="shared" si="29"/>
        <v>99.949999999999989</v>
      </c>
      <c r="AB124" s="699" t="s">
        <v>67</v>
      </c>
      <c r="AC124" s="646">
        <f t="shared" si="30"/>
        <v>99.949999999999989</v>
      </c>
      <c r="AD124" s="646">
        <f t="shared" si="31"/>
        <v>5</v>
      </c>
      <c r="AE124" s="651">
        <f t="shared" si="32"/>
        <v>35</v>
      </c>
    </row>
    <row r="125" spans="1:34" s="158" customFormat="1" ht="17.7" thickBot="1">
      <c r="A125" s="701">
        <v>44391</v>
      </c>
      <c r="B125" s="689" t="s">
        <v>68</v>
      </c>
      <c r="C125" s="689" t="s">
        <v>111</v>
      </c>
      <c r="D125" s="728" t="s">
        <v>241</v>
      </c>
      <c r="E125" s="622" t="s">
        <v>282</v>
      </c>
      <c r="F125" s="713">
        <v>235483</v>
      </c>
      <c r="G125" s="690">
        <v>235492</v>
      </c>
      <c r="H125" s="567">
        <f t="shared" si="20"/>
        <v>9</v>
      </c>
      <c r="I125" s="690">
        <v>235492</v>
      </c>
      <c r="J125" s="567">
        <f t="shared" si="21"/>
        <v>0</v>
      </c>
      <c r="K125" s="690">
        <v>235502</v>
      </c>
      <c r="L125" s="567">
        <f t="shared" si="39"/>
        <v>10</v>
      </c>
      <c r="M125" s="567">
        <f t="shared" si="37"/>
        <v>10</v>
      </c>
      <c r="N125" s="853">
        <v>235517</v>
      </c>
      <c r="O125" s="567">
        <f t="shared" si="24"/>
        <v>15</v>
      </c>
      <c r="P125" s="568">
        <f t="shared" si="25"/>
        <v>34</v>
      </c>
      <c r="Q125" s="567">
        <f t="shared" si="26"/>
        <v>10</v>
      </c>
      <c r="R125" s="569">
        <f t="shared" si="27"/>
        <v>24</v>
      </c>
      <c r="S125" s="591" t="s">
        <v>70</v>
      </c>
      <c r="T125" s="691" t="s">
        <v>51</v>
      </c>
      <c r="U125" s="691" t="s">
        <v>29</v>
      </c>
      <c r="V125" s="691">
        <v>2016</v>
      </c>
      <c r="W125" s="692" t="s">
        <v>30</v>
      </c>
      <c r="X125" s="690">
        <v>7</v>
      </c>
      <c r="Y125" s="573">
        <f t="shared" si="28"/>
        <v>4.8571428571428568</v>
      </c>
      <c r="Z125" s="574">
        <v>19.989999999999998</v>
      </c>
      <c r="AA125" s="573">
        <f t="shared" si="29"/>
        <v>97.094285714285704</v>
      </c>
      <c r="AB125" s="693" t="s">
        <v>67</v>
      </c>
      <c r="AC125" s="573">
        <f t="shared" si="30"/>
        <v>97.094285714285704</v>
      </c>
      <c r="AD125" s="573">
        <f t="shared" si="31"/>
        <v>4.8571428571428568</v>
      </c>
      <c r="AE125" s="576">
        <f t="shared" si="32"/>
        <v>34</v>
      </c>
      <c r="AF125" s="750">
        <f>SUM(AC124:AC125)</f>
        <v>197.04428571428571</v>
      </c>
      <c r="AG125" s="238">
        <f>SUM(AD124:AD125)</f>
        <v>9.8571428571428577</v>
      </c>
      <c r="AH125" s="238">
        <f>SUM(AE124:AE125)</f>
        <v>69</v>
      </c>
    </row>
    <row r="126" spans="1:34" s="158" customFormat="1" ht="17.7" thickBot="1">
      <c r="A126" s="765">
        <v>44390</v>
      </c>
      <c r="B126" s="766" t="s">
        <v>25</v>
      </c>
      <c r="C126" s="766" t="s">
        <v>109</v>
      </c>
      <c r="D126" s="729" t="s">
        <v>366</v>
      </c>
      <c r="E126" s="660" t="s">
        <v>283</v>
      </c>
      <c r="F126" s="715">
        <v>109382</v>
      </c>
      <c r="G126" s="769">
        <v>109407</v>
      </c>
      <c r="H126" s="541">
        <f t="shared" si="20"/>
        <v>25</v>
      </c>
      <c r="I126" s="769">
        <v>109407</v>
      </c>
      <c r="J126" s="541">
        <f t="shared" si="21"/>
        <v>0</v>
      </c>
      <c r="K126" s="769">
        <v>109445</v>
      </c>
      <c r="L126" s="541">
        <f t="shared" si="39"/>
        <v>38</v>
      </c>
      <c r="M126" s="541">
        <f t="shared" si="37"/>
        <v>38</v>
      </c>
      <c r="N126" s="769">
        <v>109445</v>
      </c>
      <c r="O126" s="541">
        <f t="shared" si="24"/>
        <v>0</v>
      </c>
      <c r="P126" s="542">
        <f t="shared" si="25"/>
        <v>63</v>
      </c>
      <c r="Q126" s="541">
        <f t="shared" si="26"/>
        <v>38</v>
      </c>
      <c r="R126" s="543">
        <f t="shared" si="27"/>
        <v>25</v>
      </c>
      <c r="S126" s="484" t="s">
        <v>84</v>
      </c>
      <c r="T126" s="770" t="s">
        <v>28</v>
      </c>
      <c r="U126" s="770" t="s">
        <v>29</v>
      </c>
      <c r="V126" s="770">
        <v>2015</v>
      </c>
      <c r="W126" s="771" t="s">
        <v>30</v>
      </c>
      <c r="X126" s="769">
        <v>14</v>
      </c>
      <c r="Y126" s="544">
        <f t="shared" si="28"/>
        <v>4.5</v>
      </c>
      <c r="Z126" s="166">
        <v>21.79</v>
      </c>
      <c r="AA126" s="544">
        <f t="shared" si="29"/>
        <v>98.054999999999993</v>
      </c>
      <c r="AB126" s="772" t="s">
        <v>67</v>
      </c>
      <c r="AC126" s="544">
        <f t="shared" si="30"/>
        <v>98.054999999999993</v>
      </c>
      <c r="AD126" s="544">
        <f t="shared" si="31"/>
        <v>4.5</v>
      </c>
      <c r="AE126" s="563">
        <f t="shared" si="32"/>
        <v>63</v>
      </c>
    </row>
    <row r="127" spans="1:34" s="158" customFormat="1" ht="17.7" thickBot="1">
      <c r="A127" s="765">
        <v>44390</v>
      </c>
      <c r="B127" s="766" t="s">
        <v>25</v>
      </c>
      <c r="C127" s="766" t="s">
        <v>109</v>
      </c>
      <c r="D127" s="729" t="s">
        <v>398</v>
      </c>
      <c r="E127" s="660" t="s">
        <v>283</v>
      </c>
      <c r="F127" s="715">
        <v>109445</v>
      </c>
      <c r="G127" s="769">
        <v>109478</v>
      </c>
      <c r="H127" s="541">
        <f t="shared" si="20"/>
        <v>33</v>
      </c>
      <c r="I127" s="769">
        <v>109478</v>
      </c>
      <c r="J127" s="541">
        <f t="shared" si="21"/>
        <v>0</v>
      </c>
      <c r="K127" s="769">
        <v>109523</v>
      </c>
      <c r="L127" s="541">
        <f t="shared" si="39"/>
        <v>45</v>
      </c>
      <c r="M127" s="541">
        <f t="shared" si="37"/>
        <v>45</v>
      </c>
      <c r="N127" s="769">
        <v>109541</v>
      </c>
      <c r="O127" s="541">
        <f t="shared" si="24"/>
        <v>18</v>
      </c>
      <c r="P127" s="542">
        <f t="shared" si="25"/>
        <v>96</v>
      </c>
      <c r="Q127" s="541">
        <f t="shared" si="26"/>
        <v>45</v>
      </c>
      <c r="R127" s="543">
        <f t="shared" si="27"/>
        <v>51</v>
      </c>
      <c r="S127" s="484" t="s">
        <v>84</v>
      </c>
      <c r="T127" s="770" t="s">
        <v>28</v>
      </c>
      <c r="U127" s="770" t="s">
        <v>29</v>
      </c>
      <c r="V127" s="770">
        <v>2015</v>
      </c>
      <c r="W127" s="771" t="s">
        <v>30</v>
      </c>
      <c r="X127" s="769">
        <v>14</v>
      </c>
      <c r="Y127" s="544">
        <f t="shared" si="28"/>
        <v>6.8571428571428568</v>
      </c>
      <c r="Z127" s="166">
        <v>21.79</v>
      </c>
      <c r="AA127" s="544">
        <f t="shared" si="29"/>
        <v>149.41714285714284</v>
      </c>
      <c r="AB127" s="772" t="s">
        <v>67</v>
      </c>
      <c r="AC127" s="544">
        <f t="shared" si="30"/>
        <v>149.41714285714284</v>
      </c>
      <c r="AD127" s="544">
        <f t="shared" si="31"/>
        <v>6.8571428571428568</v>
      </c>
      <c r="AE127" s="563">
        <f t="shared" si="32"/>
        <v>96</v>
      </c>
    </row>
    <row r="128" spans="1:34" s="158" customFormat="1" ht="17.7" thickBot="1">
      <c r="A128" s="688">
        <v>44391</v>
      </c>
      <c r="B128" s="689" t="s">
        <v>25</v>
      </c>
      <c r="C128" s="689" t="s">
        <v>109</v>
      </c>
      <c r="D128" s="775" t="s">
        <v>402</v>
      </c>
      <c r="E128" s="622" t="s">
        <v>282</v>
      </c>
      <c r="F128" s="784">
        <v>109541</v>
      </c>
      <c r="G128" s="690">
        <v>109549</v>
      </c>
      <c r="H128" s="567">
        <f t="shared" si="20"/>
        <v>8</v>
      </c>
      <c r="I128" s="690">
        <v>109549</v>
      </c>
      <c r="J128" s="567">
        <f t="shared" si="21"/>
        <v>0</v>
      </c>
      <c r="K128" s="690">
        <v>109577</v>
      </c>
      <c r="L128" s="567">
        <f t="shared" si="39"/>
        <v>28</v>
      </c>
      <c r="M128" s="567">
        <f t="shared" si="37"/>
        <v>28</v>
      </c>
      <c r="N128" s="853">
        <v>109577</v>
      </c>
      <c r="O128" s="567">
        <f t="shared" si="24"/>
        <v>0</v>
      </c>
      <c r="P128" s="568">
        <f t="shared" si="25"/>
        <v>36</v>
      </c>
      <c r="Q128" s="567">
        <f t="shared" si="26"/>
        <v>28</v>
      </c>
      <c r="R128" s="569">
        <f t="shared" si="27"/>
        <v>8</v>
      </c>
      <c r="S128" s="585" t="s">
        <v>84</v>
      </c>
      <c r="T128" s="691" t="s">
        <v>28</v>
      </c>
      <c r="U128" s="691" t="s">
        <v>29</v>
      </c>
      <c r="V128" s="691">
        <v>2015</v>
      </c>
      <c r="W128" s="692" t="s">
        <v>30</v>
      </c>
      <c r="X128" s="690">
        <v>14</v>
      </c>
      <c r="Y128" s="573">
        <f t="shared" si="28"/>
        <v>2.5714285714285716</v>
      </c>
      <c r="Z128" s="574">
        <v>21.79</v>
      </c>
      <c r="AA128" s="573">
        <f t="shared" si="29"/>
        <v>56.03142857142857</v>
      </c>
      <c r="AB128" s="693" t="s">
        <v>67</v>
      </c>
      <c r="AC128" s="573">
        <f t="shared" si="30"/>
        <v>56.03142857142857</v>
      </c>
      <c r="AD128" s="573">
        <f t="shared" si="31"/>
        <v>2.5714285714285716</v>
      </c>
      <c r="AE128" s="576">
        <f t="shared" si="32"/>
        <v>36</v>
      </c>
      <c r="AF128" s="750">
        <f>SUM(AC126:AC128)</f>
        <v>303.50357142857143</v>
      </c>
      <c r="AG128" s="238">
        <f>SUM(AD126:AD128)</f>
        <v>13.928571428571429</v>
      </c>
      <c r="AH128" s="238">
        <f>SUM(AE126:AE128)</f>
        <v>195</v>
      </c>
    </row>
    <row r="129" spans="1:34" s="158" customFormat="1" ht="17.7" thickBot="1">
      <c r="A129" s="718">
        <v>44390</v>
      </c>
      <c r="B129" s="719" t="s">
        <v>342</v>
      </c>
      <c r="C129" s="719" t="s">
        <v>111</v>
      </c>
      <c r="D129" s="744" t="s">
        <v>240</v>
      </c>
      <c r="E129" s="660" t="s">
        <v>283</v>
      </c>
      <c r="F129" s="745">
        <v>9781</v>
      </c>
      <c r="G129" s="720">
        <v>9804</v>
      </c>
      <c r="H129" s="593">
        <f t="shared" si="20"/>
        <v>23</v>
      </c>
      <c r="I129" s="720">
        <v>9804</v>
      </c>
      <c r="J129" s="593">
        <f t="shared" si="21"/>
        <v>0</v>
      </c>
      <c r="K129" s="720">
        <v>9827</v>
      </c>
      <c r="L129" s="593">
        <f t="shared" si="39"/>
        <v>23</v>
      </c>
      <c r="M129" s="593">
        <f t="shared" si="37"/>
        <v>23</v>
      </c>
      <c r="N129" s="720">
        <v>9836</v>
      </c>
      <c r="O129" s="593">
        <f t="shared" si="24"/>
        <v>9</v>
      </c>
      <c r="P129" s="594">
        <f t="shared" si="25"/>
        <v>55</v>
      </c>
      <c r="Q129" s="593">
        <f t="shared" si="26"/>
        <v>23</v>
      </c>
      <c r="R129" s="595">
        <f t="shared" si="27"/>
        <v>32</v>
      </c>
      <c r="S129" s="845" t="s">
        <v>66</v>
      </c>
      <c r="T129" s="721" t="s">
        <v>51</v>
      </c>
      <c r="U129" s="721" t="s">
        <v>29</v>
      </c>
      <c r="V129" s="721">
        <v>2019</v>
      </c>
      <c r="W129" s="722" t="s">
        <v>30</v>
      </c>
      <c r="X129" s="720">
        <v>7</v>
      </c>
      <c r="Y129" s="596">
        <f t="shared" si="28"/>
        <v>7.8571428571428568</v>
      </c>
      <c r="Z129" s="597">
        <v>21.79</v>
      </c>
      <c r="AA129" s="596">
        <f t="shared" si="29"/>
        <v>171.20714285714286</v>
      </c>
      <c r="AB129" s="723" t="s">
        <v>343</v>
      </c>
      <c r="AC129" s="596">
        <f t="shared" si="30"/>
        <v>171.20714285714286</v>
      </c>
      <c r="AD129" s="596">
        <f t="shared" si="31"/>
        <v>7.8571428571428568</v>
      </c>
      <c r="AE129" s="598">
        <f t="shared" si="32"/>
        <v>55</v>
      </c>
      <c r="AF129" s="750">
        <f>SUM(AC129:AC129)</f>
        <v>171.20714285714286</v>
      </c>
      <c r="AG129" s="238">
        <f>SUM(AD129:AD129)</f>
        <v>7.8571428571428568</v>
      </c>
      <c r="AH129" s="238">
        <f>SUM(AE129:AE129)</f>
        <v>55</v>
      </c>
    </row>
    <row r="130" spans="1:34" s="158" customFormat="1" ht="17.7" thickBot="1">
      <c r="A130" s="694">
        <v>44390</v>
      </c>
      <c r="B130" s="695" t="s">
        <v>72</v>
      </c>
      <c r="C130" s="695" t="s">
        <v>109</v>
      </c>
      <c r="D130" s="725" t="s">
        <v>154</v>
      </c>
      <c r="E130" s="637" t="s">
        <v>283</v>
      </c>
      <c r="F130" s="742">
        <v>100260</v>
      </c>
      <c r="G130" s="742">
        <v>100288</v>
      </c>
      <c r="H130" s="640">
        <f t="shared" si="20"/>
        <v>28</v>
      </c>
      <c r="I130" s="742">
        <v>100288</v>
      </c>
      <c r="J130" s="640">
        <f t="shared" si="21"/>
        <v>0</v>
      </c>
      <c r="K130" s="697">
        <v>100305</v>
      </c>
      <c r="L130" s="640">
        <f t="shared" si="39"/>
        <v>17</v>
      </c>
      <c r="M130" s="640">
        <f t="shared" si="37"/>
        <v>17</v>
      </c>
      <c r="N130" s="697">
        <v>100322</v>
      </c>
      <c r="O130" s="640">
        <f t="shared" si="24"/>
        <v>17</v>
      </c>
      <c r="P130" s="641">
        <f t="shared" si="25"/>
        <v>62</v>
      </c>
      <c r="Q130" s="640">
        <f t="shared" si="26"/>
        <v>17</v>
      </c>
      <c r="R130" s="642">
        <f t="shared" si="27"/>
        <v>45</v>
      </c>
      <c r="S130" s="782" t="s">
        <v>75</v>
      </c>
      <c r="T130" s="774" t="s">
        <v>76</v>
      </c>
      <c r="U130" s="774" t="s">
        <v>29</v>
      </c>
      <c r="V130" s="774">
        <v>2009</v>
      </c>
      <c r="W130" s="698" t="s">
        <v>30</v>
      </c>
      <c r="X130" s="697">
        <v>10</v>
      </c>
      <c r="Y130" s="646">
        <f t="shared" si="28"/>
        <v>6.2</v>
      </c>
      <c r="Z130" s="647">
        <v>19.59</v>
      </c>
      <c r="AA130" s="646">
        <f t="shared" si="29"/>
        <v>121.458</v>
      </c>
      <c r="AB130" s="699" t="s">
        <v>77</v>
      </c>
      <c r="AC130" s="646">
        <f t="shared" si="30"/>
        <v>121.458</v>
      </c>
      <c r="AD130" s="646">
        <f t="shared" si="31"/>
        <v>6.2</v>
      </c>
      <c r="AE130" s="651">
        <f t="shared" si="32"/>
        <v>62</v>
      </c>
    </row>
    <row r="131" spans="1:34" s="158" customFormat="1" ht="17.7" thickBot="1">
      <c r="A131" s="765">
        <v>44390</v>
      </c>
      <c r="B131" s="766" t="s">
        <v>72</v>
      </c>
      <c r="C131" s="766" t="s">
        <v>109</v>
      </c>
      <c r="D131" s="767" t="s">
        <v>147</v>
      </c>
      <c r="E131" s="620" t="s">
        <v>283</v>
      </c>
      <c r="F131" s="700">
        <v>100322</v>
      </c>
      <c r="G131" s="700">
        <v>100322</v>
      </c>
      <c r="H131" s="541">
        <f t="shared" si="20"/>
        <v>0</v>
      </c>
      <c r="I131" s="700">
        <v>100322</v>
      </c>
      <c r="J131" s="541">
        <f t="shared" si="21"/>
        <v>0</v>
      </c>
      <c r="K131" s="769">
        <v>100332</v>
      </c>
      <c r="L131" s="541">
        <f t="shared" si="39"/>
        <v>10</v>
      </c>
      <c r="M131" s="541">
        <f t="shared" si="37"/>
        <v>10</v>
      </c>
      <c r="N131" s="769">
        <v>100341</v>
      </c>
      <c r="O131" s="541">
        <f t="shared" si="24"/>
        <v>9</v>
      </c>
      <c r="P131" s="542">
        <f t="shared" si="25"/>
        <v>19</v>
      </c>
      <c r="Q131" s="541">
        <f t="shared" si="26"/>
        <v>10</v>
      </c>
      <c r="R131" s="543">
        <f t="shared" si="27"/>
        <v>9</v>
      </c>
      <c r="S131" s="486" t="s">
        <v>75</v>
      </c>
      <c r="T131" s="770" t="s">
        <v>76</v>
      </c>
      <c r="U131" s="770" t="s">
        <v>29</v>
      </c>
      <c r="V131" s="770">
        <v>2009</v>
      </c>
      <c r="W131" s="771" t="s">
        <v>30</v>
      </c>
      <c r="X131" s="769">
        <v>10</v>
      </c>
      <c r="Y131" s="544">
        <f t="shared" si="28"/>
        <v>1.9</v>
      </c>
      <c r="Z131" s="166">
        <v>19.59</v>
      </c>
      <c r="AA131" s="544">
        <f t="shared" si="29"/>
        <v>37.220999999999997</v>
      </c>
      <c r="AB131" s="772" t="s">
        <v>77</v>
      </c>
      <c r="AC131" s="544">
        <f t="shared" si="30"/>
        <v>37.220999999999997</v>
      </c>
      <c r="AD131" s="544">
        <f t="shared" si="31"/>
        <v>1.9</v>
      </c>
      <c r="AE131" s="563">
        <f t="shared" si="32"/>
        <v>19</v>
      </c>
    </row>
    <row r="132" spans="1:34" s="158" customFormat="1" ht="17">
      <c r="A132" s="765">
        <v>44390</v>
      </c>
      <c r="B132" s="766" t="s">
        <v>72</v>
      </c>
      <c r="C132" s="766" t="s">
        <v>109</v>
      </c>
      <c r="D132" s="767" t="s">
        <v>148</v>
      </c>
      <c r="E132" s="620" t="s">
        <v>283</v>
      </c>
      <c r="F132" s="700">
        <v>100341</v>
      </c>
      <c r="G132" s="700">
        <v>100341</v>
      </c>
      <c r="H132" s="541">
        <f t="shared" si="20"/>
        <v>0</v>
      </c>
      <c r="I132" s="700">
        <v>100341</v>
      </c>
      <c r="J132" s="541">
        <f t="shared" si="21"/>
        <v>0</v>
      </c>
      <c r="K132" s="769">
        <v>100365</v>
      </c>
      <c r="L132" s="541">
        <f t="shared" si="39"/>
        <v>24</v>
      </c>
      <c r="M132" s="541">
        <f t="shared" si="37"/>
        <v>24</v>
      </c>
      <c r="N132" s="769">
        <v>100386</v>
      </c>
      <c r="O132" s="541">
        <f t="shared" si="24"/>
        <v>21</v>
      </c>
      <c r="P132" s="542">
        <f t="shared" si="25"/>
        <v>45</v>
      </c>
      <c r="Q132" s="541">
        <f t="shared" si="26"/>
        <v>24</v>
      </c>
      <c r="R132" s="543">
        <f t="shared" si="27"/>
        <v>21</v>
      </c>
      <c r="S132" s="486" t="s">
        <v>75</v>
      </c>
      <c r="T132" s="770" t="s">
        <v>76</v>
      </c>
      <c r="U132" s="770" t="s">
        <v>29</v>
      </c>
      <c r="V132" s="770">
        <v>2009</v>
      </c>
      <c r="W132" s="771" t="s">
        <v>30</v>
      </c>
      <c r="X132" s="769">
        <v>10</v>
      </c>
      <c r="Y132" s="544">
        <f t="shared" si="28"/>
        <v>4.5</v>
      </c>
      <c r="Z132" s="166">
        <v>19.59</v>
      </c>
      <c r="AA132" s="544">
        <f t="shared" si="29"/>
        <v>88.155000000000001</v>
      </c>
      <c r="AB132" s="772" t="s">
        <v>77</v>
      </c>
      <c r="AC132" s="544">
        <f t="shared" si="30"/>
        <v>88.155000000000001</v>
      </c>
      <c r="AD132" s="544">
        <f t="shared" si="31"/>
        <v>4.5</v>
      </c>
      <c r="AE132" s="563">
        <f t="shared" si="32"/>
        <v>45</v>
      </c>
    </row>
    <row r="133" spans="1:34" s="158" customFormat="1" ht="17.7" thickBot="1">
      <c r="A133" s="765">
        <v>44391</v>
      </c>
      <c r="B133" s="766" t="s">
        <v>72</v>
      </c>
      <c r="C133" s="766" t="s">
        <v>109</v>
      </c>
      <c r="D133" s="729" t="s">
        <v>341</v>
      </c>
      <c r="E133" s="622" t="s">
        <v>282</v>
      </c>
      <c r="F133" s="700">
        <v>100386</v>
      </c>
      <c r="G133" s="700">
        <v>100420</v>
      </c>
      <c r="H133" s="541">
        <f t="shared" si="20"/>
        <v>34</v>
      </c>
      <c r="I133" s="700">
        <v>100420</v>
      </c>
      <c r="J133" s="541">
        <f t="shared" si="21"/>
        <v>0</v>
      </c>
      <c r="K133" s="769">
        <v>100437</v>
      </c>
      <c r="L133" s="541">
        <f t="shared" si="39"/>
        <v>17</v>
      </c>
      <c r="M133" s="541">
        <f t="shared" si="37"/>
        <v>17</v>
      </c>
      <c r="N133" s="769">
        <v>100454</v>
      </c>
      <c r="O133" s="541">
        <f t="shared" si="24"/>
        <v>17</v>
      </c>
      <c r="P133" s="542">
        <f t="shared" si="25"/>
        <v>68</v>
      </c>
      <c r="Q133" s="541">
        <f t="shared" si="26"/>
        <v>17</v>
      </c>
      <c r="R133" s="543">
        <f t="shared" si="27"/>
        <v>51</v>
      </c>
      <c r="S133" s="486" t="s">
        <v>75</v>
      </c>
      <c r="T133" s="770" t="s">
        <v>76</v>
      </c>
      <c r="U133" s="770" t="s">
        <v>29</v>
      </c>
      <c r="V133" s="770">
        <v>2009</v>
      </c>
      <c r="W133" s="771" t="s">
        <v>30</v>
      </c>
      <c r="X133" s="769">
        <v>10</v>
      </c>
      <c r="Y133" s="544">
        <f t="shared" si="28"/>
        <v>6.8</v>
      </c>
      <c r="Z133" s="166">
        <v>19.59</v>
      </c>
      <c r="AA133" s="544">
        <f t="shared" si="29"/>
        <v>133.21199999999999</v>
      </c>
      <c r="AB133" s="772" t="s">
        <v>77</v>
      </c>
      <c r="AC133" s="544">
        <f t="shared" si="30"/>
        <v>133.21199999999999</v>
      </c>
      <c r="AD133" s="544">
        <f t="shared" si="31"/>
        <v>6.8</v>
      </c>
      <c r="AE133" s="563">
        <f t="shared" si="32"/>
        <v>68</v>
      </c>
    </row>
    <row r="134" spans="1:34" s="158" customFormat="1" ht="17.7" thickBot="1">
      <c r="A134" s="765">
        <v>44391</v>
      </c>
      <c r="B134" s="766" t="s">
        <v>72</v>
      </c>
      <c r="C134" s="766" t="s">
        <v>109</v>
      </c>
      <c r="D134" s="767" t="s">
        <v>147</v>
      </c>
      <c r="E134" s="622" t="s">
        <v>282</v>
      </c>
      <c r="F134" s="700">
        <v>100454</v>
      </c>
      <c r="G134" s="700">
        <v>100464</v>
      </c>
      <c r="H134" s="541">
        <f t="shared" si="20"/>
        <v>10</v>
      </c>
      <c r="I134" s="700">
        <v>100464</v>
      </c>
      <c r="J134" s="541">
        <f t="shared" si="21"/>
        <v>0</v>
      </c>
      <c r="K134" s="769">
        <v>100473</v>
      </c>
      <c r="L134" s="541">
        <f t="shared" si="39"/>
        <v>9</v>
      </c>
      <c r="M134" s="541">
        <f t="shared" si="37"/>
        <v>9</v>
      </c>
      <c r="N134" s="769">
        <v>100473</v>
      </c>
      <c r="O134" s="541">
        <f t="shared" si="24"/>
        <v>0</v>
      </c>
      <c r="P134" s="542">
        <f t="shared" si="25"/>
        <v>19</v>
      </c>
      <c r="Q134" s="541">
        <f t="shared" si="26"/>
        <v>9</v>
      </c>
      <c r="R134" s="543">
        <f t="shared" si="27"/>
        <v>10</v>
      </c>
      <c r="S134" s="486" t="s">
        <v>75</v>
      </c>
      <c r="T134" s="770" t="s">
        <v>76</v>
      </c>
      <c r="U134" s="770" t="s">
        <v>29</v>
      </c>
      <c r="V134" s="770">
        <v>2009</v>
      </c>
      <c r="W134" s="771" t="s">
        <v>30</v>
      </c>
      <c r="X134" s="769">
        <v>10</v>
      </c>
      <c r="Y134" s="544">
        <f t="shared" si="28"/>
        <v>1.9</v>
      </c>
      <c r="Z134" s="166">
        <v>19.59</v>
      </c>
      <c r="AA134" s="544">
        <f t="shared" si="29"/>
        <v>37.220999999999997</v>
      </c>
      <c r="AB134" s="772" t="s">
        <v>77</v>
      </c>
      <c r="AC134" s="544">
        <f t="shared" si="30"/>
        <v>37.220999999999997</v>
      </c>
      <c r="AD134" s="544">
        <f t="shared" si="31"/>
        <v>1.9</v>
      </c>
      <c r="AE134" s="563">
        <f t="shared" si="32"/>
        <v>19</v>
      </c>
    </row>
    <row r="135" spans="1:34" s="158" customFormat="1" ht="17.7" thickBot="1">
      <c r="A135" s="730">
        <v>44391</v>
      </c>
      <c r="B135" s="731" t="s">
        <v>72</v>
      </c>
      <c r="C135" s="731" t="s">
        <v>109</v>
      </c>
      <c r="D135" s="732" t="s">
        <v>259</v>
      </c>
      <c r="E135" s="672" t="s">
        <v>282</v>
      </c>
      <c r="F135" s="734">
        <v>100473</v>
      </c>
      <c r="G135" s="734">
        <v>100478</v>
      </c>
      <c r="H135" s="665">
        <f t="shared" si="20"/>
        <v>5</v>
      </c>
      <c r="I135" s="734">
        <v>100478</v>
      </c>
      <c r="J135" s="665">
        <f t="shared" si="21"/>
        <v>0</v>
      </c>
      <c r="K135" s="735">
        <v>100487</v>
      </c>
      <c r="L135" s="665">
        <f t="shared" si="39"/>
        <v>9</v>
      </c>
      <c r="M135" s="665">
        <f t="shared" si="37"/>
        <v>9</v>
      </c>
      <c r="N135" s="879">
        <v>100515</v>
      </c>
      <c r="O135" s="846">
        <f t="shared" si="24"/>
        <v>28</v>
      </c>
      <c r="P135" s="666">
        <f t="shared" si="25"/>
        <v>42</v>
      </c>
      <c r="Q135" s="665">
        <f t="shared" si="26"/>
        <v>9</v>
      </c>
      <c r="R135" s="667">
        <f t="shared" si="27"/>
        <v>33</v>
      </c>
      <c r="S135" s="762" t="s">
        <v>75</v>
      </c>
      <c r="T135" s="737" t="s">
        <v>76</v>
      </c>
      <c r="U135" s="737" t="s">
        <v>29</v>
      </c>
      <c r="V135" s="737">
        <v>2009</v>
      </c>
      <c r="W135" s="738" t="s">
        <v>30</v>
      </c>
      <c r="X135" s="735">
        <v>10</v>
      </c>
      <c r="Y135" s="668">
        <f t="shared" si="28"/>
        <v>4.2</v>
      </c>
      <c r="Z135" s="547">
        <v>19.59</v>
      </c>
      <c r="AA135" s="668">
        <f t="shared" si="29"/>
        <v>82.278000000000006</v>
      </c>
      <c r="AB135" s="739" t="s">
        <v>77</v>
      </c>
      <c r="AC135" s="668">
        <f t="shared" si="30"/>
        <v>82.278000000000006</v>
      </c>
      <c r="AD135" s="668">
        <f t="shared" si="31"/>
        <v>4.2</v>
      </c>
      <c r="AE135" s="671">
        <f t="shared" si="32"/>
        <v>42</v>
      </c>
      <c r="AF135" s="750">
        <f>SUM(AC130:AC135)</f>
        <v>499.54500000000002</v>
      </c>
      <c r="AG135" s="238">
        <f>SUM(AD130:AD135)</f>
        <v>25.499999999999996</v>
      </c>
      <c r="AH135" s="238">
        <f>SUM(AE130:AE135)</f>
        <v>255</v>
      </c>
    </row>
    <row r="136" spans="1:34" s="158" customFormat="1" ht="11.55" thickBot="1">
      <c r="A136" s="682">
        <v>44390</v>
      </c>
      <c r="B136" s="683" t="s">
        <v>350</v>
      </c>
      <c r="C136" s="683" t="s">
        <v>337</v>
      </c>
      <c r="D136" s="727" t="s">
        <v>331</v>
      </c>
      <c r="E136" s="654" t="s">
        <v>282</v>
      </c>
      <c r="F136" s="748">
        <v>185100</v>
      </c>
      <c r="G136" s="748">
        <v>185107</v>
      </c>
      <c r="H136" s="551">
        <f t="shared" si="20"/>
        <v>7</v>
      </c>
      <c r="I136" s="748">
        <v>185107</v>
      </c>
      <c r="J136" s="551">
        <f t="shared" si="21"/>
        <v>0</v>
      </c>
      <c r="K136" s="684">
        <v>185191</v>
      </c>
      <c r="L136" s="551">
        <f t="shared" si="39"/>
        <v>84</v>
      </c>
      <c r="M136" s="551">
        <f t="shared" si="37"/>
        <v>84</v>
      </c>
      <c r="N136" s="684">
        <v>185198</v>
      </c>
      <c r="O136" s="551">
        <f t="shared" si="24"/>
        <v>7</v>
      </c>
      <c r="P136" s="552">
        <f t="shared" si="25"/>
        <v>98</v>
      </c>
      <c r="Q136" s="551">
        <f t="shared" si="26"/>
        <v>84</v>
      </c>
      <c r="R136" s="553">
        <f t="shared" si="27"/>
        <v>14</v>
      </c>
      <c r="S136" s="763" t="s">
        <v>332</v>
      </c>
      <c r="T136" s="685" t="s">
        <v>51</v>
      </c>
      <c r="U136" s="685" t="s">
        <v>29</v>
      </c>
      <c r="V136" s="685">
        <v>2019</v>
      </c>
      <c r="W136" s="686" t="s">
        <v>30</v>
      </c>
      <c r="X136" s="684">
        <v>7</v>
      </c>
      <c r="Y136" s="557">
        <f t="shared" si="28"/>
        <v>14</v>
      </c>
      <c r="Z136" s="558">
        <v>19.59</v>
      </c>
      <c r="AA136" s="557">
        <f t="shared" si="29"/>
        <v>274.26</v>
      </c>
      <c r="AB136" s="848"/>
      <c r="AC136" s="557">
        <f t="shared" si="30"/>
        <v>274.26</v>
      </c>
      <c r="AD136" s="557">
        <f t="shared" si="31"/>
        <v>14</v>
      </c>
      <c r="AE136" s="561">
        <f t="shared" si="32"/>
        <v>98</v>
      </c>
    </row>
    <row r="137" spans="1:34" s="158" customFormat="1" ht="11.55" thickBot="1">
      <c r="A137" s="765">
        <v>44390</v>
      </c>
      <c r="B137" s="766" t="s">
        <v>350</v>
      </c>
      <c r="C137" s="766" t="s">
        <v>337</v>
      </c>
      <c r="D137" s="729" t="s">
        <v>333</v>
      </c>
      <c r="E137" s="622" t="s">
        <v>282</v>
      </c>
      <c r="F137" s="700">
        <v>185198</v>
      </c>
      <c r="G137" s="700">
        <v>185203</v>
      </c>
      <c r="H137" s="541">
        <f t="shared" ref="H137:H147" si="40">G137-F137</f>
        <v>5</v>
      </c>
      <c r="I137" s="700">
        <v>185203</v>
      </c>
      <c r="J137" s="541">
        <f t="shared" ref="J137:J147" si="41">I137-G137</f>
        <v>0</v>
      </c>
      <c r="K137" s="769">
        <v>185287</v>
      </c>
      <c r="L137" s="541">
        <f t="shared" si="39"/>
        <v>84</v>
      </c>
      <c r="M137" s="541">
        <f>K137-G137</f>
        <v>84</v>
      </c>
      <c r="N137" s="769">
        <v>185292</v>
      </c>
      <c r="O137" s="541">
        <f t="shared" ref="O137:O200" si="42">N137-K137</f>
        <v>5</v>
      </c>
      <c r="P137" s="542">
        <f t="shared" ref="P137:P200" si="43">N137-F137</f>
        <v>94</v>
      </c>
      <c r="Q137" s="541">
        <f t="shared" ref="Q137:Q200" si="44">M137</f>
        <v>84</v>
      </c>
      <c r="R137" s="543">
        <f t="shared" ref="R137:R200" si="45">P137-Q137</f>
        <v>10</v>
      </c>
      <c r="S137" s="758" t="s">
        <v>332</v>
      </c>
      <c r="T137" s="770" t="s">
        <v>51</v>
      </c>
      <c r="U137" s="770" t="s">
        <v>29</v>
      </c>
      <c r="V137" s="770">
        <v>2019</v>
      </c>
      <c r="W137" s="771" t="s">
        <v>30</v>
      </c>
      <c r="X137" s="769">
        <v>7</v>
      </c>
      <c r="Y137" s="544">
        <f t="shared" ref="Y137:Y200" si="46">P137/X137</f>
        <v>13.428571428571429</v>
      </c>
      <c r="Z137" s="166">
        <v>19.59</v>
      </c>
      <c r="AA137" s="544">
        <f t="shared" ref="AA137:AA200" si="47">Y137*Z137</f>
        <v>263.06571428571431</v>
      </c>
      <c r="AB137" s="849"/>
      <c r="AC137" s="544">
        <f t="shared" ref="AC137:AC200" si="48">AA137</f>
        <v>263.06571428571431</v>
      </c>
      <c r="AD137" s="544">
        <f t="shared" ref="AD137:AD200" si="49">Y137</f>
        <v>13.428571428571429</v>
      </c>
      <c r="AE137" s="563">
        <f t="shared" ref="AE137:AE200" si="50">P137</f>
        <v>94</v>
      </c>
    </row>
    <row r="138" spans="1:34" s="158" customFormat="1" ht="11.55" thickBot="1">
      <c r="A138" s="688">
        <v>44391</v>
      </c>
      <c r="B138" s="689" t="s">
        <v>350</v>
      </c>
      <c r="C138" s="689" t="s">
        <v>337</v>
      </c>
      <c r="D138" s="728" t="s">
        <v>334</v>
      </c>
      <c r="E138" s="622" t="s">
        <v>282</v>
      </c>
      <c r="F138" s="713">
        <v>185292</v>
      </c>
      <c r="G138" s="713">
        <v>185299</v>
      </c>
      <c r="H138" s="567">
        <f t="shared" si="40"/>
        <v>7</v>
      </c>
      <c r="I138" s="713">
        <v>185299</v>
      </c>
      <c r="J138" s="567">
        <f t="shared" si="41"/>
        <v>0</v>
      </c>
      <c r="K138" s="690">
        <v>185380</v>
      </c>
      <c r="L138" s="567">
        <f t="shared" si="39"/>
        <v>81</v>
      </c>
      <c r="M138" s="567">
        <f t="shared" si="37"/>
        <v>81</v>
      </c>
      <c r="N138" s="853">
        <v>185387</v>
      </c>
      <c r="O138" s="567">
        <f t="shared" si="42"/>
        <v>7</v>
      </c>
      <c r="P138" s="568">
        <f t="shared" si="43"/>
        <v>95</v>
      </c>
      <c r="Q138" s="567">
        <f t="shared" si="44"/>
        <v>81</v>
      </c>
      <c r="R138" s="569">
        <f t="shared" si="45"/>
        <v>14</v>
      </c>
      <c r="S138" s="764" t="s">
        <v>332</v>
      </c>
      <c r="T138" s="691" t="s">
        <v>51</v>
      </c>
      <c r="U138" s="691" t="s">
        <v>29</v>
      </c>
      <c r="V138" s="691">
        <v>2019</v>
      </c>
      <c r="W138" s="692" t="s">
        <v>30</v>
      </c>
      <c r="X138" s="690">
        <v>7</v>
      </c>
      <c r="Y138" s="573">
        <f t="shared" si="46"/>
        <v>13.571428571428571</v>
      </c>
      <c r="Z138" s="574">
        <v>19.59</v>
      </c>
      <c r="AA138" s="573">
        <f t="shared" si="47"/>
        <v>265.8642857142857</v>
      </c>
      <c r="AB138" s="850"/>
      <c r="AC138" s="573">
        <f t="shared" si="48"/>
        <v>265.8642857142857</v>
      </c>
      <c r="AD138" s="573">
        <f t="shared" si="49"/>
        <v>13.571428571428571</v>
      </c>
      <c r="AE138" s="576">
        <f t="shared" si="50"/>
        <v>95</v>
      </c>
      <c r="AF138" s="750">
        <f>SUM(AC136:AC138)</f>
        <v>803.19</v>
      </c>
      <c r="AG138" s="238">
        <f>SUM(AD136:AD138)</f>
        <v>41</v>
      </c>
      <c r="AH138" s="238">
        <f>SUM(AE136:AE138)</f>
        <v>287</v>
      </c>
    </row>
    <row r="139" spans="1:34" s="158" customFormat="1" ht="11.55" thickBot="1">
      <c r="A139" s="682">
        <v>44390</v>
      </c>
      <c r="B139" s="683" t="s">
        <v>335</v>
      </c>
      <c r="C139" s="683" t="s">
        <v>337</v>
      </c>
      <c r="D139" s="727" t="s">
        <v>334</v>
      </c>
      <c r="E139" s="654" t="s">
        <v>282</v>
      </c>
      <c r="F139" s="748">
        <v>332777</v>
      </c>
      <c r="G139" s="748">
        <v>332783</v>
      </c>
      <c r="H139" s="551">
        <f t="shared" si="40"/>
        <v>6</v>
      </c>
      <c r="I139" s="748">
        <v>332783</v>
      </c>
      <c r="J139" s="551">
        <f t="shared" si="41"/>
        <v>0</v>
      </c>
      <c r="K139" s="684">
        <v>332872</v>
      </c>
      <c r="L139" s="551">
        <f t="shared" si="39"/>
        <v>89</v>
      </c>
      <c r="M139" s="551">
        <f t="shared" si="37"/>
        <v>89</v>
      </c>
      <c r="N139" s="684">
        <v>332881</v>
      </c>
      <c r="O139" s="551">
        <f t="shared" si="42"/>
        <v>9</v>
      </c>
      <c r="P139" s="552">
        <f t="shared" si="43"/>
        <v>104</v>
      </c>
      <c r="Q139" s="551">
        <f t="shared" si="44"/>
        <v>89</v>
      </c>
      <c r="R139" s="553">
        <f t="shared" si="45"/>
        <v>15</v>
      </c>
      <c r="S139" s="760" t="s">
        <v>336</v>
      </c>
      <c r="T139" s="685" t="s">
        <v>51</v>
      </c>
      <c r="U139" s="685" t="s">
        <v>29</v>
      </c>
      <c r="V139" s="685">
        <v>2017</v>
      </c>
      <c r="W139" s="686" t="s">
        <v>30</v>
      </c>
      <c r="X139" s="684">
        <v>7</v>
      </c>
      <c r="Y139" s="557">
        <f t="shared" si="46"/>
        <v>14.857142857142858</v>
      </c>
      <c r="Z139" s="558">
        <v>19.59</v>
      </c>
      <c r="AA139" s="557">
        <f t="shared" si="47"/>
        <v>291.05142857142857</v>
      </c>
      <c r="AB139" s="848"/>
      <c r="AC139" s="557">
        <f t="shared" si="48"/>
        <v>291.05142857142857</v>
      </c>
      <c r="AD139" s="557">
        <f t="shared" si="49"/>
        <v>14.857142857142858</v>
      </c>
      <c r="AE139" s="561">
        <f t="shared" si="50"/>
        <v>104</v>
      </c>
    </row>
    <row r="140" spans="1:34" s="158" customFormat="1" ht="11.55" thickBot="1">
      <c r="A140" s="765">
        <v>44390</v>
      </c>
      <c r="B140" s="766" t="s">
        <v>335</v>
      </c>
      <c r="C140" s="766" t="s">
        <v>337</v>
      </c>
      <c r="D140" s="729" t="s">
        <v>331</v>
      </c>
      <c r="E140" s="622" t="s">
        <v>282</v>
      </c>
      <c r="F140" s="700">
        <v>332881</v>
      </c>
      <c r="G140" s="700">
        <v>332888</v>
      </c>
      <c r="H140" s="541">
        <f t="shared" si="40"/>
        <v>7</v>
      </c>
      <c r="I140" s="700">
        <v>332888</v>
      </c>
      <c r="J140" s="541">
        <f t="shared" si="41"/>
        <v>0</v>
      </c>
      <c r="K140" s="769">
        <v>333000</v>
      </c>
      <c r="L140" s="541">
        <f t="shared" si="39"/>
        <v>112</v>
      </c>
      <c r="M140" s="541">
        <f t="shared" si="37"/>
        <v>112</v>
      </c>
      <c r="N140" s="769">
        <v>333009</v>
      </c>
      <c r="O140" s="541">
        <f t="shared" si="42"/>
        <v>9</v>
      </c>
      <c r="P140" s="542">
        <f t="shared" si="43"/>
        <v>128</v>
      </c>
      <c r="Q140" s="541">
        <f t="shared" si="44"/>
        <v>112</v>
      </c>
      <c r="R140" s="543">
        <f t="shared" si="45"/>
        <v>16</v>
      </c>
      <c r="S140" s="759" t="s">
        <v>336</v>
      </c>
      <c r="T140" s="770" t="s">
        <v>51</v>
      </c>
      <c r="U140" s="770" t="s">
        <v>29</v>
      </c>
      <c r="V140" s="770">
        <v>2017</v>
      </c>
      <c r="W140" s="771" t="s">
        <v>30</v>
      </c>
      <c r="X140" s="769">
        <v>7</v>
      </c>
      <c r="Y140" s="544">
        <f t="shared" si="46"/>
        <v>18.285714285714285</v>
      </c>
      <c r="Z140" s="166">
        <v>19.59</v>
      </c>
      <c r="AA140" s="544">
        <f t="shared" si="47"/>
        <v>358.21714285714285</v>
      </c>
      <c r="AB140" s="849"/>
      <c r="AC140" s="544">
        <f t="shared" si="48"/>
        <v>358.21714285714285</v>
      </c>
      <c r="AD140" s="544">
        <f t="shared" si="49"/>
        <v>18.285714285714285</v>
      </c>
      <c r="AE140" s="563">
        <f t="shared" si="50"/>
        <v>128</v>
      </c>
    </row>
    <row r="141" spans="1:34" s="158" customFormat="1" ht="11.55" thickBot="1">
      <c r="A141" s="688">
        <v>44391</v>
      </c>
      <c r="B141" s="689" t="s">
        <v>335</v>
      </c>
      <c r="C141" s="689" t="s">
        <v>337</v>
      </c>
      <c r="D141" s="728" t="s">
        <v>333</v>
      </c>
      <c r="E141" s="622" t="s">
        <v>282</v>
      </c>
      <c r="F141" s="713">
        <v>333009</v>
      </c>
      <c r="G141" s="713">
        <v>333015</v>
      </c>
      <c r="H141" s="567">
        <f t="shared" si="40"/>
        <v>6</v>
      </c>
      <c r="I141" s="713">
        <v>333015</v>
      </c>
      <c r="J141" s="567">
        <f t="shared" si="41"/>
        <v>0</v>
      </c>
      <c r="K141" s="690">
        <v>333102</v>
      </c>
      <c r="L141" s="567">
        <f t="shared" si="39"/>
        <v>87</v>
      </c>
      <c r="M141" s="567">
        <f t="shared" si="37"/>
        <v>87</v>
      </c>
      <c r="N141" s="853">
        <v>333111</v>
      </c>
      <c r="O141" s="567">
        <f t="shared" si="42"/>
        <v>9</v>
      </c>
      <c r="P141" s="568">
        <f t="shared" si="43"/>
        <v>102</v>
      </c>
      <c r="Q141" s="567">
        <f t="shared" si="44"/>
        <v>87</v>
      </c>
      <c r="R141" s="569">
        <f t="shared" si="45"/>
        <v>15</v>
      </c>
      <c r="S141" s="761" t="s">
        <v>336</v>
      </c>
      <c r="T141" s="691" t="s">
        <v>51</v>
      </c>
      <c r="U141" s="691" t="s">
        <v>29</v>
      </c>
      <c r="V141" s="691">
        <v>2017</v>
      </c>
      <c r="W141" s="692" t="s">
        <v>30</v>
      </c>
      <c r="X141" s="690">
        <v>7</v>
      </c>
      <c r="Y141" s="573">
        <f t="shared" si="46"/>
        <v>14.571428571428571</v>
      </c>
      <c r="Z141" s="574">
        <v>19.59</v>
      </c>
      <c r="AA141" s="573">
        <f t="shared" si="47"/>
        <v>285.45428571428573</v>
      </c>
      <c r="AB141" s="850"/>
      <c r="AC141" s="573">
        <f t="shared" si="48"/>
        <v>285.45428571428573</v>
      </c>
      <c r="AD141" s="573">
        <f t="shared" si="49"/>
        <v>14.571428571428571</v>
      </c>
      <c r="AE141" s="576">
        <f t="shared" si="50"/>
        <v>102</v>
      </c>
      <c r="AF141" s="750">
        <f>SUM(AC139:AC141)</f>
        <v>934.72285714285726</v>
      </c>
      <c r="AG141" s="238">
        <f>SUM(AD139:AD141)</f>
        <v>47.714285714285708</v>
      </c>
      <c r="AH141" s="238">
        <f>SUM(AE139:AE141)</f>
        <v>334</v>
      </c>
    </row>
    <row r="142" spans="1:34" s="158" customFormat="1" ht="11.55" thickBot="1">
      <c r="A142" s="694">
        <v>44390</v>
      </c>
      <c r="B142" s="695" t="s">
        <v>330</v>
      </c>
      <c r="C142" s="695" t="s">
        <v>337</v>
      </c>
      <c r="D142" s="725" t="s">
        <v>403</v>
      </c>
      <c r="E142" s="703" t="s">
        <v>282</v>
      </c>
      <c r="F142" s="742">
        <v>238865</v>
      </c>
      <c r="G142" s="742">
        <v>238865</v>
      </c>
      <c r="H142" s="640">
        <f t="shared" si="40"/>
        <v>0</v>
      </c>
      <c r="I142" s="742">
        <v>238865</v>
      </c>
      <c r="J142" s="640">
        <f t="shared" si="41"/>
        <v>0</v>
      </c>
      <c r="K142" s="697">
        <v>238865</v>
      </c>
      <c r="L142" s="640">
        <f t="shared" si="39"/>
        <v>0</v>
      </c>
      <c r="M142" s="640">
        <f t="shared" si="37"/>
        <v>0</v>
      </c>
      <c r="N142" s="697">
        <v>238918</v>
      </c>
      <c r="O142" s="847">
        <f t="shared" si="42"/>
        <v>53</v>
      </c>
      <c r="P142" s="705">
        <f t="shared" si="43"/>
        <v>53</v>
      </c>
      <c r="Q142" s="640">
        <f t="shared" si="44"/>
        <v>0</v>
      </c>
      <c r="R142" s="642">
        <f t="shared" si="45"/>
        <v>53</v>
      </c>
      <c r="S142" s="787" t="s">
        <v>346</v>
      </c>
      <c r="T142" s="774" t="s">
        <v>51</v>
      </c>
      <c r="U142" s="774" t="s">
        <v>29</v>
      </c>
      <c r="V142" s="774">
        <v>2012</v>
      </c>
      <c r="W142" s="698" t="s">
        <v>30</v>
      </c>
      <c r="X142" s="697">
        <v>7</v>
      </c>
      <c r="Y142" s="646">
        <f t="shared" si="46"/>
        <v>7.5714285714285712</v>
      </c>
      <c r="Z142" s="647">
        <v>19.59</v>
      </c>
      <c r="AA142" s="646">
        <f t="shared" si="47"/>
        <v>148.32428571428571</v>
      </c>
      <c r="AB142" s="851"/>
      <c r="AC142" s="646">
        <f t="shared" si="48"/>
        <v>148.32428571428571</v>
      </c>
      <c r="AD142" s="646">
        <f t="shared" si="49"/>
        <v>7.5714285714285712</v>
      </c>
      <c r="AE142" s="651">
        <f t="shared" si="50"/>
        <v>53</v>
      </c>
    </row>
    <row r="143" spans="1:34" s="158" customFormat="1" ht="11.55" thickBot="1">
      <c r="A143" s="765">
        <v>44390</v>
      </c>
      <c r="B143" s="766" t="s">
        <v>330</v>
      </c>
      <c r="C143" s="766" t="s">
        <v>337</v>
      </c>
      <c r="D143" s="729" t="s">
        <v>404</v>
      </c>
      <c r="E143" s="622" t="s">
        <v>282</v>
      </c>
      <c r="F143" s="700">
        <v>238918</v>
      </c>
      <c r="G143" s="700">
        <v>238918</v>
      </c>
      <c r="H143" s="541">
        <f t="shared" si="40"/>
        <v>0</v>
      </c>
      <c r="I143" s="700">
        <v>238918</v>
      </c>
      <c r="J143" s="541">
        <f t="shared" si="41"/>
        <v>0</v>
      </c>
      <c r="K143" s="769">
        <v>238918</v>
      </c>
      <c r="L143" s="541">
        <f t="shared" si="39"/>
        <v>0</v>
      </c>
      <c r="M143" s="541">
        <f t="shared" si="37"/>
        <v>0</v>
      </c>
      <c r="N143" s="769">
        <v>238941</v>
      </c>
      <c r="O143" s="843">
        <f t="shared" si="42"/>
        <v>23</v>
      </c>
      <c r="P143" s="542">
        <f t="shared" si="43"/>
        <v>23</v>
      </c>
      <c r="Q143" s="541">
        <f t="shared" si="44"/>
        <v>0</v>
      </c>
      <c r="R143" s="543">
        <f t="shared" si="45"/>
        <v>23</v>
      </c>
      <c r="S143" s="786" t="s">
        <v>346</v>
      </c>
      <c r="T143" s="770" t="s">
        <v>51</v>
      </c>
      <c r="U143" s="770" t="s">
        <v>29</v>
      </c>
      <c r="V143" s="770">
        <v>2012</v>
      </c>
      <c r="W143" s="771" t="s">
        <v>30</v>
      </c>
      <c r="X143" s="769">
        <v>7</v>
      </c>
      <c r="Y143" s="544">
        <f t="shared" si="46"/>
        <v>3.2857142857142856</v>
      </c>
      <c r="Z143" s="166">
        <v>19.59</v>
      </c>
      <c r="AA143" s="544">
        <f t="shared" si="47"/>
        <v>64.367142857142852</v>
      </c>
      <c r="AB143" s="849"/>
      <c r="AC143" s="544">
        <f t="shared" si="48"/>
        <v>64.367142857142852</v>
      </c>
      <c r="AD143" s="544">
        <f t="shared" si="49"/>
        <v>3.2857142857142856</v>
      </c>
      <c r="AE143" s="563">
        <f t="shared" si="50"/>
        <v>23</v>
      </c>
    </row>
    <row r="144" spans="1:34" s="158" customFormat="1" ht="11.55" thickBot="1">
      <c r="A144" s="688">
        <v>44390</v>
      </c>
      <c r="B144" s="689" t="s">
        <v>330</v>
      </c>
      <c r="C144" s="689" t="s">
        <v>337</v>
      </c>
      <c r="D144" s="775" t="s">
        <v>405</v>
      </c>
      <c r="E144" s="622" t="s">
        <v>282</v>
      </c>
      <c r="F144" s="713">
        <v>238941</v>
      </c>
      <c r="G144" s="713">
        <v>238941</v>
      </c>
      <c r="H144" s="567">
        <f t="shared" si="40"/>
        <v>0</v>
      </c>
      <c r="I144" s="713">
        <v>238941</v>
      </c>
      <c r="J144" s="567">
        <f t="shared" si="41"/>
        <v>0</v>
      </c>
      <c r="K144" s="690">
        <v>238941</v>
      </c>
      <c r="L144" s="567">
        <f t="shared" si="39"/>
        <v>0</v>
      </c>
      <c r="M144" s="567">
        <f t="shared" si="37"/>
        <v>0</v>
      </c>
      <c r="N144" s="853">
        <v>238947</v>
      </c>
      <c r="O144" s="567">
        <f t="shared" si="42"/>
        <v>6</v>
      </c>
      <c r="P144" s="568">
        <f t="shared" si="43"/>
        <v>6</v>
      </c>
      <c r="Q144" s="567">
        <f t="shared" si="44"/>
        <v>0</v>
      </c>
      <c r="R144" s="569">
        <f t="shared" si="45"/>
        <v>6</v>
      </c>
      <c r="S144" s="786" t="s">
        <v>346</v>
      </c>
      <c r="T144" s="774" t="s">
        <v>51</v>
      </c>
      <c r="U144" s="691" t="s">
        <v>29</v>
      </c>
      <c r="V144" s="691">
        <v>2012</v>
      </c>
      <c r="W144" s="692" t="s">
        <v>30</v>
      </c>
      <c r="X144" s="690">
        <v>7</v>
      </c>
      <c r="Y144" s="573">
        <f t="shared" si="46"/>
        <v>0.8571428571428571</v>
      </c>
      <c r="Z144" s="574">
        <v>19.59</v>
      </c>
      <c r="AA144" s="573">
        <f t="shared" si="47"/>
        <v>16.791428571428572</v>
      </c>
      <c r="AB144" s="850"/>
      <c r="AC144" s="573">
        <f t="shared" si="48"/>
        <v>16.791428571428572</v>
      </c>
      <c r="AD144" s="573">
        <f t="shared" si="49"/>
        <v>0.8571428571428571</v>
      </c>
      <c r="AE144" s="576">
        <f t="shared" si="50"/>
        <v>6</v>
      </c>
      <c r="AF144" s="750">
        <f>SUM(AC142:AC144)</f>
        <v>229.48285714285714</v>
      </c>
      <c r="AG144" s="238">
        <f>SUM(AD142:AD144)</f>
        <v>11.714285714285715</v>
      </c>
      <c r="AH144" s="238">
        <f>SUM(AE142:AE144)</f>
        <v>82</v>
      </c>
    </row>
    <row r="145" spans="1:34" s="158" customFormat="1" ht="10.9">
      <c r="A145" s="804">
        <v>44390</v>
      </c>
      <c r="B145" s="805" t="s">
        <v>363</v>
      </c>
      <c r="C145" s="805" t="s">
        <v>392</v>
      </c>
      <c r="D145" s="793" t="s">
        <v>357</v>
      </c>
      <c r="E145" s="794" t="s">
        <v>282</v>
      </c>
      <c r="F145" s="700">
        <v>63962</v>
      </c>
      <c r="G145" s="700">
        <v>63962</v>
      </c>
      <c r="H145" s="541">
        <f t="shared" si="40"/>
        <v>0</v>
      </c>
      <c r="I145" s="700">
        <v>63962</v>
      </c>
      <c r="J145" s="541">
        <f t="shared" si="41"/>
        <v>0</v>
      </c>
      <c r="K145" s="769">
        <v>63962</v>
      </c>
      <c r="L145" s="541">
        <f t="shared" si="39"/>
        <v>0</v>
      </c>
      <c r="M145" s="541">
        <f t="shared" si="39"/>
        <v>0</v>
      </c>
      <c r="N145" s="769">
        <v>64022</v>
      </c>
      <c r="O145" s="843">
        <f t="shared" si="42"/>
        <v>60</v>
      </c>
      <c r="P145" s="542">
        <f t="shared" si="43"/>
        <v>60</v>
      </c>
      <c r="Q145" s="541">
        <f t="shared" si="44"/>
        <v>0</v>
      </c>
      <c r="R145" s="543">
        <f t="shared" si="45"/>
        <v>60</v>
      </c>
      <c r="S145" s="806" t="s">
        <v>50</v>
      </c>
      <c r="T145" s="685" t="s">
        <v>51</v>
      </c>
      <c r="U145" s="770" t="s">
        <v>29</v>
      </c>
      <c r="V145" s="770">
        <v>2018</v>
      </c>
      <c r="W145" s="771" t="s">
        <v>30</v>
      </c>
      <c r="X145" s="769">
        <v>7</v>
      </c>
      <c r="Y145" s="544">
        <f t="shared" si="46"/>
        <v>8.5714285714285712</v>
      </c>
      <c r="Z145" s="166">
        <v>19.59</v>
      </c>
      <c r="AA145" s="544">
        <f t="shared" si="47"/>
        <v>167.91428571428571</v>
      </c>
      <c r="AB145" s="849"/>
      <c r="AC145" s="544">
        <f t="shared" si="48"/>
        <v>167.91428571428571</v>
      </c>
      <c r="AD145" s="544">
        <f t="shared" si="49"/>
        <v>8.5714285714285712</v>
      </c>
      <c r="AE145" s="563">
        <f t="shared" si="50"/>
        <v>60</v>
      </c>
      <c r="AF145" s="825"/>
      <c r="AG145" s="824"/>
      <c r="AH145" s="824"/>
    </row>
    <row r="146" spans="1:34" s="158" customFormat="1" ht="11.55" thickBot="1">
      <c r="A146" s="802">
        <v>44390</v>
      </c>
      <c r="B146" s="731" t="s">
        <v>363</v>
      </c>
      <c r="C146" s="731" t="s">
        <v>392</v>
      </c>
      <c r="D146" s="732" t="s">
        <v>358</v>
      </c>
      <c r="E146" s="795" t="s">
        <v>282</v>
      </c>
      <c r="F146" s="700">
        <v>64022</v>
      </c>
      <c r="G146" s="700">
        <v>64022</v>
      </c>
      <c r="H146" s="541">
        <f t="shared" si="40"/>
        <v>0</v>
      </c>
      <c r="I146" s="700">
        <v>64022</v>
      </c>
      <c r="J146" s="541">
        <f t="shared" si="41"/>
        <v>0</v>
      </c>
      <c r="K146" s="769">
        <v>64022</v>
      </c>
      <c r="L146" s="541">
        <f t="shared" ref="L146:M161" si="51">K146-I146</f>
        <v>0</v>
      </c>
      <c r="M146" s="541">
        <f t="shared" si="51"/>
        <v>0</v>
      </c>
      <c r="N146" s="769">
        <v>64082</v>
      </c>
      <c r="O146" s="843">
        <f t="shared" si="42"/>
        <v>60</v>
      </c>
      <c r="P146" s="542">
        <f t="shared" si="43"/>
        <v>60</v>
      </c>
      <c r="Q146" s="541">
        <f t="shared" si="44"/>
        <v>0</v>
      </c>
      <c r="R146" s="543">
        <f t="shared" si="45"/>
        <v>60</v>
      </c>
      <c r="S146" s="807" t="s">
        <v>50</v>
      </c>
      <c r="T146" s="770" t="s">
        <v>51</v>
      </c>
      <c r="U146" s="770" t="s">
        <v>29</v>
      </c>
      <c r="V146" s="770">
        <v>2018</v>
      </c>
      <c r="W146" s="771" t="s">
        <v>30</v>
      </c>
      <c r="X146" s="769">
        <v>7</v>
      </c>
      <c r="Y146" s="544">
        <f t="shared" si="46"/>
        <v>8.5714285714285712</v>
      </c>
      <c r="Z146" s="166">
        <v>19.59</v>
      </c>
      <c r="AA146" s="544">
        <f t="shared" si="47"/>
        <v>167.91428571428571</v>
      </c>
      <c r="AB146" s="849"/>
      <c r="AC146" s="544">
        <f t="shared" si="48"/>
        <v>167.91428571428571</v>
      </c>
      <c r="AD146" s="544">
        <f t="shared" si="49"/>
        <v>8.5714285714285712</v>
      </c>
      <c r="AE146" s="563">
        <f t="shared" si="50"/>
        <v>60</v>
      </c>
      <c r="AF146" s="823"/>
      <c r="AG146" s="824"/>
      <c r="AH146" s="824"/>
    </row>
    <row r="147" spans="1:34" s="158" customFormat="1" ht="11.55" thickBot="1">
      <c r="A147" s="803">
        <v>44391</v>
      </c>
      <c r="B147" s="689" t="s">
        <v>363</v>
      </c>
      <c r="C147" s="689" t="s">
        <v>392</v>
      </c>
      <c r="D147" s="775" t="s">
        <v>359</v>
      </c>
      <c r="E147" s="622" t="s">
        <v>282</v>
      </c>
      <c r="F147" s="700">
        <v>64082</v>
      </c>
      <c r="G147" s="700">
        <v>64082</v>
      </c>
      <c r="H147" s="541">
        <f t="shared" si="40"/>
        <v>0</v>
      </c>
      <c r="I147" s="700">
        <v>64082</v>
      </c>
      <c r="J147" s="541">
        <f t="shared" si="41"/>
        <v>0</v>
      </c>
      <c r="K147" s="769">
        <v>64082</v>
      </c>
      <c r="L147" s="541">
        <f t="shared" si="51"/>
        <v>0</v>
      </c>
      <c r="M147" s="541">
        <f t="shared" si="51"/>
        <v>0</v>
      </c>
      <c r="N147" s="852">
        <v>64150</v>
      </c>
      <c r="O147" s="843">
        <f t="shared" si="42"/>
        <v>68</v>
      </c>
      <c r="P147" s="542">
        <f t="shared" si="43"/>
        <v>68</v>
      </c>
      <c r="Q147" s="541">
        <f t="shared" si="44"/>
        <v>0</v>
      </c>
      <c r="R147" s="543">
        <f t="shared" si="45"/>
        <v>68</v>
      </c>
      <c r="S147" s="808" t="s">
        <v>50</v>
      </c>
      <c r="T147" s="691" t="s">
        <v>51</v>
      </c>
      <c r="U147" s="691" t="s">
        <v>29</v>
      </c>
      <c r="V147" s="691">
        <v>2018</v>
      </c>
      <c r="W147" s="692" t="s">
        <v>30</v>
      </c>
      <c r="X147" s="690">
        <v>7</v>
      </c>
      <c r="Y147" s="573">
        <f t="shared" si="46"/>
        <v>9.7142857142857135</v>
      </c>
      <c r="Z147" s="574">
        <v>19.59</v>
      </c>
      <c r="AA147" s="573">
        <f t="shared" si="47"/>
        <v>190.30285714285714</v>
      </c>
      <c r="AB147" s="850"/>
      <c r="AC147" s="573">
        <f t="shared" si="48"/>
        <v>190.30285714285714</v>
      </c>
      <c r="AD147" s="573">
        <f t="shared" si="49"/>
        <v>9.7142857142857135</v>
      </c>
      <c r="AE147" s="576">
        <f t="shared" si="50"/>
        <v>68</v>
      </c>
      <c r="AF147" s="750">
        <f>SUM(AC145:AC147)</f>
        <v>526.13142857142861</v>
      </c>
      <c r="AG147" s="238">
        <f>SUM(AD145:AD147)</f>
        <v>26.857142857142854</v>
      </c>
      <c r="AH147" s="238">
        <f>SUM(AE145:AE147)</f>
        <v>188</v>
      </c>
    </row>
    <row r="148" spans="1:34" s="158" customFormat="1" ht="17.7" thickBot="1">
      <c r="A148" s="765">
        <v>44391</v>
      </c>
      <c r="B148" s="766" t="s">
        <v>126</v>
      </c>
      <c r="C148" s="766" t="s">
        <v>279</v>
      </c>
      <c r="D148" s="767" t="s">
        <v>369</v>
      </c>
      <c r="E148" s="657"/>
      <c r="F148" s="855">
        <v>106589</v>
      </c>
      <c r="G148" s="769">
        <v>106589</v>
      </c>
      <c r="H148" s="541">
        <f>G148-F148</f>
        <v>0</v>
      </c>
      <c r="I148" s="769">
        <v>106589</v>
      </c>
      <c r="J148" s="541">
        <f>I148-G148</f>
        <v>0</v>
      </c>
      <c r="K148" s="769">
        <v>106589</v>
      </c>
      <c r="L148" s="541">
        <f t="shared" si="51"/>
        <v>0</v>
      </c>
      <c r="M148" s="541">
        <f t="shared" ref="M148:M173" si="52">K148-G148</f>
        <v>0</v>
      </c>
      <c r="N148" s="769">
        <v>106633</v>
      </c>
      <c r="O148" s="541">
        <f t="shared" si="42"/>
        <v>44</v>
      </c>
      <c r="P148" s="542">
        <f t="shared" si="43"/>
        <v>44</v>
      </c>
      <c r="Q148" s="541">
        <f t="shared" si="44"/>
        <v>0</v>
      </c>
      <c r="R148" s="543">
        <f t="shared" si="45"/>
        <v>44</v>
      </c>
      <c r="S148" s="476" t="s">
        <v>27</v>
      </c>
      <c r="T148" s="770" t="s">
        <v>28</v>
      </c>
      <c r="U148" s="770" t="s">
        <v>29</v>
      </c>
      <c r="V148" s="770">
        <v>2016</v>
      </c>
      <c r="W148" s="771" t="s">
        <v>30</v>
      </c>
      <c r="X148" s="769">
        <v>14</v>
      </c>
      <c r="Y148" s="544">
        <f t="shared" si="46"/>
        <v>3.1428571428571428</v>
      </c>
      <c r="Z148" s="166">
        <v>19.989999999999998</v>
      </c>
      <c r="AA148" s="544">
        <f t="shared" si="47"/>
        <v>62.825714285714277</v>
      </c>
      <c r="AB148" s="772" t="s">
        <v>338</v>
      </c>
      <c r="AC148" s="544">
        <f t="shared" si="48"/>
        <v>62.825714285714277</v>
      </c>
      <c r="AD148" s="544">
        <f t="shared" si="49"/>
        <v>3.1428571428571428</v>
      </c>
      <c r="AE148" s="563">
        <f t="shared" si="50"/>
        <v>44</v>
      </c>
    </row>
    <row r="149" spans="1:34" s="158" customFormat="1" ht="17.7" thickBot="1">
      <c r="A149" s="765">
        <v>44391</v>
      </c>
      <c r="B149" s="766" t="s">
        <v>126</v>
      </c>
      <c r="C149" s="766" t="s">
        <v>109</v>
      </c>
      <c r="D149" s="767" t="s">
        <v>174</v>
      </c>
      <c r="E149" s="657" t="s">
        <v>283</v>
      </c>
      <c r="F149" s="768">
        <v>106633</v>
      </c>
      <c r="G149" s="769">
        <v>106654</v>
      </c>
      <c r="H149" s="541">
        <f t="shared" ref="H149:H212" si="53">G149-F149</f>
        <v>21</v>
      </c>
      <c r="I149" s="769">
        <v>106654</v>
      </c>
      <c r="J149" s="541">
        <f t="shared" ref="J149:J212" si="54">I149-G149</f>
        <v>0</v>
      </c>
      <c r="K149" s="769">
        <v>106671</v>
      </c>
      <c r="L149" s="541">
        <f t="shared" si="51"/>
        <v>17</v>
      </c>
      <c r="M149" s="541">
        <f t="shared" si="52"/>
        <v>17</v>
      </c>
      <c r="N149" s="769">
        <v>106699</v>
      </c>
      <c r="O149" s="541">
        <f t="shared" si="42"/>
        <v>28</v>
      </c>
      <c r="P149" s="542">
        <f t="shared" si="43"/>
        <v>66</v>
      </c>
      <c r="Q149" s="541">
        <f t="shared" si="44"/>
        <v>17</v>
      </c>
      <c r="R149" s="543">
        <f t="shared" si="45"/>
        <v>49</v>
      </c>
      <c r="S149" s="476" t="s">
        <v>27</v>
      </c>
      <c r="T149" s="770" t="s">
        <v>28</v>
      </c>
      <c r="U149" s="770" t="s">
        <v>29</v>
      </c>
      <c r="V149" s="770">
        <v>2016</v>
      </c>
      <c r="W149" s="771" t="s">
        <v>30</v>
      </c>
      <c r="X149" s="769">
        <v>14</v>
      </c>
      <c r="Y149" s="544">
        <f t="shared" si="46"/>
        <v>4.7142857142857144</v>
      </c>
      <c r="Z149" s="166">
        <v>19.989999999999998</v>
      </c>
      <c r="AA149" s="544">
        <f t="shared" si="47"/>
        <v>94.238571428571419</v>
      </c>
      <c r="AB149" s="772" t="s">
        <v>338</v>
      </c>
      <c r="AC149" s="544">
        <f t="shared" si="48"/>
        <v>94.238571428571419</v>
      </c>
      <c r="AD149" s="544">
        <f t="shared" si="49"/>
        <v>4.7142857142857144</v>
      </c>
      <c r="AE149" s="563">
        <f t="shared" si="50"/>
        <v>66</v>
      </c>
    </row>
    <row r="150" spans="1:34" s="158" customFormat="1" ht="17.7" thickBot="1">
      <c r="A150" s="765">
        <v>44392</v>
      </c>
      <c r="B150" s="766" t="s">
        <v>126</v>
      </c>
      <c r="C150" s="766" t="s">
        <v>109</v>
      </c>
      <c r="D150" s="775" t="s">
        <v>397</v>
      </c>
      <c r="E150" s="654" t="s">
        <v>282</v>
      </c>
      <c r="F150" s="769">
        <v>106699</v>
      </c>
      <c r="G150" s="769">
        <v>106720</v>
      </c>
      <c r="H150" s="541">
        <f t="shared" si="53"/>
        <v>21</v>
      </c>
      <c r="I150" s="769">
        <v>106720</v>
      </c>
      <c r="J150" s="541">
        <f t="shared" si="54"/>
        <v>0</v>
      </c>
      <c r="K150" s="769">
        <v>106744</v>
      </c>
      <c r="L150" s="541">
        <f t="shared" si="51"/>
        <v>24</v>
      </c>
      <c r="M150" s="541">
        <f t="shared" si="52"/>
        <v>24</v>
      </c>
      <c r="N150" s="855">
        <v>106767</v>
      </c>
      <c r="O150" s="541">
        <f t="shared" si="42"/>
        <v>23</v>
      </c>
      <c r="P150" s="542">
        <f t="shared" si="43"/>
        <v>68</v>
      </c>
      <c r="Q150" s="541">
        <f t="shared" si="44"/>
        <v>24</v>
      </c>
      <c r="R150" s="543">
        <f t="shared" si="45"/>
        <v>44</v>
      </c>
      <c r="S150" s="476" t="s">
        <v>27</v>
      </c>
      <c r="T150" s="773" t="s">
        <v>28</v>
      </c>
      <c r="U150" s="774" t="s">
        <v>29</v>
      </c>
      <c r="V150" s="770">
        <v>2016</v>
      </c>
      <c r="W150" s="771" t="s">
        <v>30</v>
      </c>
      <c r="X150" s="769">
        <v>14</v>
      </c>
      <c r="Y150" s="544">
        <f>P150/X150</f>
        <v>4.8571428571428568</v>
      </c>
      <c r="Z150" s="166">
        <v>19.989999999999998</v>
      </c>
      <c r="AA150" s="544">
        <f t="shared" si="47"/>
        <v>97.094285714285704</v>
      </c>
      <c r="AB150" s="772" t="s">
        <v>338</v>
      </c>
      <c r="AC150" s="544">
        <f t="shared" si="48"/>
        <v>97.094285714285704</v>
      </c>
      <c r="AD150" s="544">
        <f t="shared" si="49"/>
        <v>4.8571428571428568</v>
      </c>
      <c r="AE150" s="563">
        <f t="shared" si="50"/>
        <v>68</v>
      </c>
      <c r="AF150" s="750">
        <f>SUM(AC148:AC150)</f>
        <v>254.15857142857141</v>
      </c>
      <c r="AG150" s="238">
        <f>SUM(AD148:AD150)</f>
        <v>12.714285714285715</v>
      </c>
      <c r="AH150" s="238">
        <f>SUM(AE148:AE150)</f>
        <v>178</v>
      </c>
    </row>
    <row r="151" spans="1:34" s="158" customFormat="1" ht="17.7" thickBot="1">
      <c r="A151" s="682">
        <v>44391</v>
      </c>
      <c r="B151" s="683" t="s">
        <v>42</v>
      </c>
      <c r="C151" s="683" t="s">
        <v>109</v>
      </c>
      <c r="D151" s="725" t="s">
        <v>150</v>
      </c>
      <c r="E151" s="657" t="s">
        <v>283</v>
      </c>
      <c r="F151" s="854">
        <v>48366</v>
      </c>
      <c r="G151" s="684">
        <v>48389</v>
      </c>
      <c r="H151" s="551">
        <f>G151-F151</f>
        <v>23</v>
      </c>
      <c r="I151" s="684">
        <v>48389</v>
      </c>
      <c r="J151" s="551">
        <f t="shared" si="54"/>
        <v>0</v>
      </c>
      <c r="K151" s="684">
        <v>48404</v>
      </c>
      <c r="L151" s="551">
        <f t="shared" si="51"/>
        <v>15</v>
      </c>
      <c r="M151" s="551">
        <f t="shared" si="52"/>
        <v>15</v>
      </c>
      <c r="N151" s="684">
        <v>48404</v>
      </c>
      <c r="O151" s="551">
        <f t="shared" si="42"/>
        <v>0</v>
      </c>
      <c r="P151" s="552">
        <f t="shared" si="43"/>
        <v>38</v>
      </c>
      <c r="Q151" s="551">
        <f t="shared" si="44"/>
        <v>15</v>
      </c>
      <c r="R151" s="553">
        <f t="shared" si="45"/>
        <v>23</v>
      </c>
      <c r="S151" s="577" t="s">
        <v>44</v>
      </c>
      <c r="T151" s="685" t="s">
        <v>45</v>
      </c>
      <c r="U151" s="685" t="s">
        <v>29</v>
      </c>
      <c r="V151" s="685">
        <v>2018</v>
      </c>
      <c r="W151" s="686" t="s">
        <v>30</v>
      </c>
      <c r="X151" s="684">
        <v>15.5</v>
      </c>
      <c r="Y151" s="557">
        <f t="shared" si="46"/>
        <v>2.4516129032258065</v>
      </c>
      <c r="Z151" s="558">
        <v>19.59</v>
      </c>
      <c r="AA151" s="557">
        <f t="shared" si="47"/>
        <v>48.027096774193552</v>
      </c>
      <c r="AB151" s="687" t="s">
        <v>46</v>
      </c>
      <c r="AC151" s="557">
        <f t="shared" si="48"/>
        <v>48.027096774193552</v>
      </c>
      <c r="AD151" s="557">
        <f t="shared" si="49"/>
        <v>2.4516129032258065</v>
      </c>
      <c r="AE151" s="561">
        <f t="shared" si="50"/>
        <v>38</v>
      </c>
    </row>
    <row r="152" spans="1:34" s="158" customFormat="1" ht="17.7" thickBot="1">
      <c r="A152" s="765">
        <v>44391</v>
      </c>
      <c r="B152" s="766" t="s">
        <v>42</v>
      </c>
      <c r="C152" s="766" t="s">
        <v>109</v>
      </c>
      <c r="D152" s="729" t="s">
        <v>155</v>
      </c>
      <c r="E152" s="657" t="s">
        <v>283</v>
      </c>
      <c r="F152" s="700">
        <v>48404</v>
      </c>
      <c r="G152" s="769">
        <v>48419</v>
      </c>
      <c r="H152" s="541">
        <f t="shared" ref="H152:H154" si="55">G152-F152</f>
        <v>15</v>
      </c>
      <c r="I152" s="769">
        <v>48419</v>
      </c>
      <c r="J152" s="541">
        <f t="shared" si="54"/>
        <v>0</v>
      </c>
      <c r="K152" s="769">
        <v>48439</v>
      </c>
      <c r="L152" s="541">
        <f t="shared" si="51"/>
        <v>20</v>
      </c>
      <c r="M152" s="541">
        <f t="shared" si="52"/>
        <v>20</v>
      </c>
      <c r="N152" s="769">
        <v>48445</v>
      </c>
      <c r="O152" s="541">
        <f t="shared" si="42"/>
        <v>6</v>
      </c>
      <c r="P152" s="542">
        <f t="shared" si="43"/>
        <v>41</v>
      </c>
      <c r="Q152" s="541">
        <f t="shared" si="44"/>
        <v>20</v>
      </c>
      <c r="R152" s="543">
        <f t="shared" si="45"/>
        <v>21</v>
      </c>
      <c r="S152" s="478" t="s">
        <v>44</v>
      </c>
      <c r="T152" s="770" t="s">
        <v>45</v>
      </c>
      <c r="U152" s="770" t="s">
        <v>29</v>
      </c>
      <c r="V152" s="770">
        <v>2018</v>
      </c>
      <c r="W152" s="771" t="s">
        <v>30</v>
      </c>
      <c r="X152" s="769">
        <v>15.5</v>
      </c>
      <c r="Y152" s="544">
        <f t="shared" si="46"/>
        <v>2.6451612903225805</v>
      </c>
      <c r="Z152" s="166">
        <v>19.59</v>
      </c>
      <c r="AA152" s="544">
        <f t="shared" si="47"/>
        <v>51.818709677419349</v>
      </c>
      <c r="AB152" s="772" t="s">
        <v>46</v>
      </c>
      <c r="AC152" s="544">
        <f t="shared" si="48"/>
        <v>51.818709677419349</v>
      </c>
      <c r="AD152" s="544">
        <f t="shared" si="49"/>
        <v>2.6451612903225805</v>
      </c>
      <c r="AE152" s="563">
        <f t="shared" si="50"/>
        <v>41</v>
      </c>
    </row>
    <row r="153" spans="1:34" s="158" customFormat="1" ht="17.7" thickBot="1">
      <c r="A153" s="765">
        <v>44392</v>
      </c>
      <c r="B153" s="766" t="s">
        <v>42</v>
      </c>
      <c r="C153" s="766" t="s">
        <v>109</v>
      </c>
      <c r="D153" s="729" t="s">
        <v>150</v>
      </c>
      <c r="E153" s="757" t="s">
        <v>282</v>
      </c>
      <c r="F153" s="700">
        <v>48445</v>
      </c>
      <c r="G153" s="769">
        <v>48461</v>
      </c>
      <c r="H153" s="541">
        <f t="shared" si="55"/>
        <v>16</v>
      </c>
      <c r="I153" s="769">
        <v>48461</v>
      </c>
      <c r="J153" s="541">
        <f t="shared" si="54"/>
        <v>0</v>
      </c>
      <c r="K153" s="769">
        <v>48476</v>
      </c>
      <c r="L153" s="541">
        <f t="shared" si="51"/>
        <v>15</v>
      </c>
      <c r="M153" s="541">
        <f t="shared" si="52"/>
        <v>15</v>
      </c>
      <c r="N153" s="769">
        <v>48476</v>
      </c>
      <c r="O153" s="541">
        <f t="shared" si="42"/>
        <v>0</v>
      </c>
      <c r="P153" s="542">
        <f t="shared" si="43"/>
        <v>31</v>
      </c>
      <c r="Q153" s="541">
        <f t="shared" si="44"/>
        <v>15</v>
      </c>
      <c r="R153" s="543">
        <f t="shared" si="45"/>
        <v>16</v>
      </c>
      <c r="S153" s="478" t="s">
        <v>44</v>
      </c>
      <c r="T153" s="770" t="s">
        <v>45</v>
      </c>
      <c r="U153" s="770" t="s">
        <v>29</v>
      </c>
      <c r="V153" s="770">
        <v>2018</v>
      </c>
      <c r="W153" s="771" t="s">
        <v>30</v>
      </c>
      <c r="X153" s="769">
        <v>15.5</v>
      </c>
      <c r="Y153" s="544">
        <f t="shared" si="46"/>
        <v>2</v>
      </c>
      <c r="Z153" s="166">
        <v>19.59</v>
      </c>
      <c r="AA153" s="544">
        <f t="shared" si="47"/>
        <v>39.18</v>
      </c>
      <c r="AB153" s="772" t="s">
        <v>46</v>
      </c>
      <c r="AC153" s="544">
        <f t="shared" si="48"/>
        <v>39.18</v>
      </c>
      <c r="AD153" s="544">
        <f t="shared" si="49"/>
        <v>2</v>
      </c>
      <c r="AE153" s="563">
        <f t="shared" si="50"/>
        <v>31</v>
      </c>
    </row>
    <row r="154" spans="1:34" s="158" customFormat="1" ht="17.7" thickBot="1">
      <c r="A154" s="730">
        <v>44392</v>
      </c>
      <c r="B154" s="731" t="s">
        <v>42</v>
      </c>
      <c r="C154" s="731" t="s">
        <v>109</v>
      </c>
      <c r="D154" s="775" t="s">
        <v>155</v>
      </c>
      <c r="E154" s="733" t="s">
        <v>282</v>
      </c>
      <c r="F154" s="735">
        <v>48476</v>
      </c>
      <c r="G154" s="735">
        <v>48496</v>
      </c>
      <c r="H154" s="665">
        <f t="shared" si="55"/>
        <v>20</v>
      </c>
      <c r="I154" s="735">
        <v>48496</v>
      </c>
      <c r="J154" s="665">
        <f t="shared" si="54"/>
        <v>0</v>
      </c>
      <c r="K154" s="735">
        <v>48516</v>
      </c>
      <c r="L154" s="665">
        <f t="shared" si="51"/>
        <v>20</v>
      </c>
      <c r="M154" s="665">
        <f t="shared" si="52"/>
        <v>20</v>
      </c>
      <c r="N154" s="931">
        <v>48535</v>
      </c>
      <c r="O154" s="665">
        <f t="shared" si="42"/>
        <v>19</v>
      </c>
      <c r="P154" s="666">
        <f t="shared" si="43"/>
        <v>59</v>
      </c>
      <c r="Q154" s="665">
        <f t="shared" si="44"/>
        <v>20</v>
      </c>
      <c r="R154" s="667">
        <f t="shared" si="45"/>
        <v>39</v>
      </c>
      <c r="S154" s="736" t="s">
        <v>44</v>
      </c>
      <c r="T154" s="737" t="s">
        <v>45</v>
      </c>
      <c r="U154" s="737" t="s">
        <v>29</v>
      </c>
      <c r="V154" s="737">
        <v>2018</v>
      </c>
      <c r="W154" s="738" t="s">
        <v>30</v>
      </c>
      <c r="X154" s="735">
        <v>15.5</v>
      </c>
      <c r="Y154" s="668">
        <f t="shared" si="46"/>
        <v>3.806451612903226</v>
      </c>
      <c r="Z154" s="547">
        <v>19.59</v>
      </c>
      <c r="AA154" s="668">
        <f t="shared" si="47"/>
        <v>74.568387096774202</v>
      </c>
      <c r="AB154" s="739" t="s">
        <v>46</v>
      </c>
      <c r="AC154" s="668">
        <f t="shared" si="48"/>
        <v>74.568387096774202</v>
      </c>
      <c r="AD154" s="668">
        <f t="shared" si="49"/>
        <v>3.806451612903226</v>
      </c>
      <c r="AE154" s="671">
        <f t="shared" si="50"/>
        <v>59</v>
      </c>
      <c r="AF154" s="750">
        <f>SUM(AC151:AC154)</f>
        <v>213.59419354838712</v>
      </c>
      <c r="AG154" s="238">
        <f>SUM(AD151:AD154)</f>
        <v>10.903225806451612</v>
      </c>
      <c r="AH154" s="238">
        <f>SUM(AE151:AE154)</f>
        <v>169</v>
      </c>
    </row>
    <row r="155" spans="1:34" s="158" customFormat="1" ht="34" thickBot="1">
      <c r="A155" s="682">
        <v>44391</v>
      </c>
      <c r="B155" s="683" t="s">
        <v>48</v>
      </c>
      <c r="C155" s="683" t="s">
        <v>111</v>
      </c>
      <c r="D155" s="751" t="s">
        <v>240</v>
      </c>
      <c r="E155" s="620" t="s">
        <v>283</v>
      </c>
      <c r="F155" s="856">
        <v>222367</v>
      </c>
      <c r="G155" s="684">
        <v>222381</v>
      </c>
      <c r="H155" s="551">
        <f t="shared" si="53"/>
        <v>14</v>
      </c>
      <c r="I155" s="684">
        <v>222381</v>
      </c>
      <c r="J155" s="551">
        <f t="shared" si="54"/>
        <v>0</v>
      </c>
      <c r="K155" s="684">
        <v>222397</v>
      </c>
      <c r="L155" s="551">
        <f t="shared" si="51"/>
        <v>16</v>
      </c>
      <c r="M155" s="551">
        <f t="shared" si="52"/>
        <v>16</v>
      </c>
      <c r="N155" s="684">
        <v>222400</v>
      </c>
      <c r="O155" s="551">
        <f t="shared" si="42"/>
        <v>3</v>
      </c>
      <c r="P155" s="552">
        <f t="shared" si="43"/>
        <v>33</v>
      </c>
      <c r="Q155" s="551">
        <f t="shared" si="44"/>
        <v>16</v>
      </c>
      <c r="R155" s="553">
        <f t="shared" si="45"/>
        <v>17</v>
      </c>
      <c r="S155" s="579" t="s">
        <v>85</v>
      </c>
      <c r="T155" s="685" t="s">
        <v>51</v>
      </c>
      <c r="U155" s="685" t="s">
        <v>29</v>
      </c>
      <c r="V155" s="685">
        <v>2014</v>
      </c>
      <c r="W155" s="686" t="s">
        <v>30</v>
      </c>
      <c r="X155" s="684">
        <v>7</v>
      </c>
      <c r="Y155" s="557">
        <f t="shared" si="46"/>
        <v>4.7142857142857144</v>
      </c>
      <c r="Z155" s="558">
        <v>21.99</v>
      </c>
      <c r="AA155" s="557">
        <f t="shared" si="47"/>
        <v>103.66714285714285</v>
      </c>
      <c r="AB155" s="687" t="s">
        <v>52</v>
      </c>
      <c r="AC155" s="557">
        <f t="shared" si="48"/>
        <v>103.66714285714285</v>
      </c>
      <c r="AD155" s="557">
        <f t="shared" si="49"/>
        <v>4.7142857142857144</v>
      </c>
      <c r="AE155" s="561">
        <f t="shared" si="50"/>
        <v>33</v>
      </c>
    </row>
    <row r="156" spans="1:34" s="158" customFormat="1" ht="34" thickBot="1">
      <c r="A156" s="765">
        <v>44392</v>
      </c>
      <c r="B156" s="766" t="s">
        <v>48</v>
      </c>
      <c r="C156" s="766" t="s">
        <v>111</v>
      </c>
      <c r="D156" s="767" t="s">
        <v>240</v>
      </c>
      <c r="E156" s="757" t="s">
        <v>282</v>
      </c>
      <c r="F156" s="700">
        <v>222400</v>
      </c>
      <c r="G156" s="769">
        <v>222402</v>
      </c>
      <c r="H156" s="640">
        <f t="shared" si="53"/>
        <v>2</v>
      </c>
      <c r="I156" s="769">
        <v>222402</v>
      </c>
      <c r="J156" s="640">
        <f t="shared" si="54"/>
        <v>0</v>
      </c>
      <c r="K156" s="769">
        <v>222424</v>
      </c>
      <c r="L156" s="640">
        <f t="shared" si="51"/>
        <v>22</v>
      </c>
      <c r="M156" s="640">
        <f t="shared" si="52"/>
        <v>22</v>
      </c>
      <c r="N156" s="855">
        <v>222431</v>
      </c>
      <c r="O156" s="640">
        <f t="shared" si="42"/>
        <v>7</v>
      </c>
      <c r="P156" s="641">
        <f t="shared" si="43"/>
        <v>31</v>
      </c>
      <c r="Q156" s="640">
        <f t="shared" si="44"/>
        <v>22</v>
      </c>
      <c r="R156" s="642">
        <f t="shared" si="45"/>
        <v>9</v>
      </c>
      <c r="S156" s="643" t="s">
        <v>85</v>
      </c>
      <c r="T156" s="774" t="s">
        <v>51</v>
      </c>
      <c r="U156" s="774" t="s">
        <v>29</v>
      </c>
      <c r="V156" s="774">
        <v>2014</v>
      </c>
      <c r="W156" s="771" t="s">
        <v>30</v>
      </c>
      <c r="X156" s="769">
        <v>7</v>
      </c>
      <c r="Y156" s="544">
        <f t="shared" si="46"/>
        <v>4.4285714285714288</v>
      </c>
      <c r="Z156" s="166">
        <v>21.99</v>
      </c>
      <c r="AA156" s="544">
        <f t="shared" si="47"/>
        <v>97.38428571428571</v>
      </c>
      <c r="AB156" s="772" t="s">
        <v>52</v>
      </c>
      <c r="AC156" s="544">
        <f t="shared" si="48"/>
        <v>97.38428571428571</v>
      </c>
      <c r="AD156" s="544">
        <f t="shared" si="49"/>
        <v>4.4285714285714288</v>
      </c>
      <c r="AE156" s="563">
        <f t="shared" si="50"/>
        <v>31</v>
      </c>
      <c r="AF156" s="750">
        <f>SUM(AC155:AC156)</f>
        <v>201.05142857142857</v>
      </c>
      <c r="AG156" s="238">
        <f>SUM(AD155:AD156)</f>
        <v>9.1428571428571423</v>
      </c>
      <c r="AH156" s="238">
        <f>SUM(AE155:AE156)</f>
        <v>64</v>
      </c>
    </row>
    <row r="157" spans="1:34" s="158" customFormat="1" ht="17.7" thickBot="1">
      <c r="A157" s="682">
        <v>44391</v>
      </c>
      <c r="B157" s="683" t="s">
        <v>55</v>
      </c>
      <c r="C157" s="683" t="s">
        <v>111</v>
      </c>
      <c r="D157" s="727" t="s">
        <v>176</v>
      </c>
      <c r="E157" s="620" t="s">
        <v>283</v>
      </c>
      <c r="F157" s="854">
        <v>115127</v>
      </c>
      <c r="G157" s="684">
        <v>115143</v>
      </c>
      <c r="H157" s="551">
        <f t="shared" si="53"/>
        <v>16</v>
      </c>
      <c r="I157" s="684">
        <v>115143</v>
      </c>
      <c r="J157" s="551">
        <f>I157-G157</f>
        <v>0</v>
      </c>
      <c r="K157" s="684">
        <v>115158</v>
      </c>
      <c r="L157" s="551">
        <f t="shared" si="51"/>
        <v>15</v>
      </c>
      <c r="M157" s="551">
        <f t="shared" si="52"/>
        <v>15</v>
      </c>
      <c r="N157" s="684">
        <v>115163</v>
      </c>
      <c r="O157" s="551">
        <f t="shared" si="42"/>
        <v>5</v>
      </c>
      <c r="P157" s="552">
        <f t="shared" si="43"/>
        <v>36</v>
      </c>
      <c r="Q157" s="551">
        <f t="shared" si="44"/>
        <v>15</v>
      </c>
      <c r="R157" s="553">
        <f t="shared" si="45"/>
        <v>21</v>
      </c>
      <c r="S157" s="581" t="s">
        <v>57</v>
      </c>
      <c r="T157" s="685" t="s">
        <v>51</v>
      </c>
      <c r="U157" s="685" t="s">
        <v>29</v>
      </c>
      <c r="V157" s="685">
        <v>2014</v>
      </c>
      <c r="W157" s="686" t="s">
        <v>30</v>
      </c>
      <c r="X157" s="684">
        <v>7</v>
      </c>
      <c r="Y157" s="557">
        <f t="shared" si="46"/>
        <v>5.1428571428571432</v>
      </c>
      <c r="Z157" s="558">
        <v>21.69</v>
      </c>
      <c r="AA157" s="557">
        <f t="shared" si="47"/>
        <v>111.54857142857145</v>
      </c>
      <c r="AB157" s="687" t="s">
        <v>58</v>
      </c>
      <c r="AC157" s="557">
        <f t="shared" si="48"/>
        <v>111.54857142857145</v>
      </c>
      <c r="AD157" s="557">
        <f t="shared" si="49"/>
        <v>5.1428571428571432</v>
      </c>
      <c r="AE157" s="561">
        <f t="shared" si="50"/>
        <v>36</v>
      </c>
    </row>
    <row r="158" spans="1:34" s="158" customFormat="1" ht="17.7" thickBot="1">
      <c r="A158" s="701">
        <v>44392</v>
      </c>
      <c r="B158" s="689" t="s">
        <v>55</v>
      </c>
      <c r="C158" s="689" t="s">
        <v>111</v>
      </c>
      <c r="D158" s="728" t="s">
        <v>176</v>
      </c>
      <c r="E158" s="622" t="s">
        <v>282</v>
      </c>
      <c r="F158" s="713">
        <v>115163</v>
      </c>
      <c r="G158" s="690">
        <v>115167</v>
      </c>
      <c r="H158" s="567">
        <f t="shared" si="53"/>
        <v>4</v>
      </c>
      <c r="I158" s="690">
        <v>115167</v>
      </c>
      <c r="J158" s="567">
        <f t="shared" si="54"/>
        <v>0</v>
      </c>
      <c r="K158" s="690">
        <v>115188</v>
      </c>
      <c r="L158" s="567">
        <f t="shared" si="51"/>
        <v>21</v>
      </c>
      <c r="M158" s="567">
        <f t="shared" si="52"/>
        <v>21</v>
      </c>
      <c r="N158" s="933">
        <v>115207</v>
      </c>
      <c r="O158" s="567">
        <f t="shared" si="42"/>
        <v>19</v>
      </c>
      <c r="P158" s="568">
        <f t="shared" si="43"/>
        <v>44</v>
      </c>
      <c r="Q158" s="567">
        <f t="shared" si="44"/>
        <v>21</v>
      </c>
      <c r="R158" s="569">
        <f t="shared" si="45"/>
        <v>23</v>
      </c>
      <c r="S158" s="582" t="s">
        <v>57</v>
      </c>
      <c r="T158" s="691" t="s">
        <v>51</v>
      </c>
      <c r="U158" s="691" t="s">
        <v>29</v>
      </c>
      <c r="V158" s="691">
        <v>2014</v>
      </c>
      <c r="W158" s="692" t="s">
        <v>30</v>
      </c>
      <c r="X158" s="690">
        <v>7</v>
      </c>
      <c r="Y158" s="573">
        <f t="shared" si="46"/>
        <v>6.2857142857142856</v>
      </c>
      <c r="Z158" s="574">
        <v>21.69</v>
      </c>
      <c r="AA158" s="573">
        <f t="shared" si="47"/>
        <v>136.33714285714285</v>
      </c>
      <c r="AB158" s="693" t="s">
        <v>58</v>
      </c>
      <c r="AC158" s="573">
        <f t="shared" si="48"/>
        <v>136.33714285714285</v>
      </c>
      <c r="AD158" s="573">
        <f t="shared" si="49"/>
        <v>6.2857142857142856</v>
      </c>
      <c r="AE158" s="576">
        <f t="shared" si="50"/>
        <v>44</v>
      </c>
      <c r="AF158" s="750">
        <f>SUM(AC157:AC158)</f>
        <v>247.8857142857143</v>
      </c>
      <c r="AG158" s="238">
        <f>SUM(AD157:AD158)</f>
        <v>11.428571428571429</v>
      </c>
      <c r="AH158" s="238">
        <f>SUM(AE157:AE158)</f>
        <v>80</v>
      </c>
    </row>
    <row r="159" spans="1:34" s="875" customFormat="1" ht="42.15" thickBot="1">
      <c r="A159" s="858">
        <v>44391</v>
      </c>
      <c r="B159" s="859" t="s">
        <v>207</v>
      </c>
      <c r="C159" s="859" t="s">
        <v>279</v>
      </c>
      <c r="D159" s="860" t="s">
        <v>406</v>
      </c>
      <c r="E159" s="861"/>
      <c r="F159" s="862">
        <v>63521</v>
      </c>
      <c r="G159" s="863">
        <v>63521</v>
      </c>
      <c r="H159" s="864">
        <f t="shared" si="53"/>
        <v>0</v>
      </c>
      <c r="I159" s="863">
        <v>63521</v>
      </c>
      <c r="J159" s="864">
        <f>I159-G159</f>
        <v>0</v>
      </c>
      <c r="K159" s="863">
        <v>63521</v>
      </c>
      <c r="L159" s="864">
        <f t="shared" si="51"/>
        <v>0</v>
      </c>
      <c r="M159" s="864">
        <f t="shared" si="52"/>
        <v>0</v>
      </c>
      <c r="N159" s="863">
        <v>63595</v>
      </c>
      <c r="O159" s="864">
        <f t="shared" si="42"/>
        <v>74</v>
      </c>
      <c r="P159" s="865">
        <f t="shared" si="43"/>
        <v>74</v>
      </c>
      <c r="Q159" s="864">
        <f t="shared" si="44"/>
        <v>0</v>
      </c>
      <c r="R159" s="866">
        <f t="shared" si="45"/>
        <v>74</v>
      </c>
      <c r="S159" s="867" t="s">
        <v>37</v>
      </c>
      <c r="T159" s="868" t="s">
        <v>38</v>
      </c>
      <c r="U159" s="868" t="s">
        <v>29</v>
      </c>
      <c r="V159" s="868">
        <v>2017</v>
      </c>
      <c r="W159" s="869" t="s">
        <v>30</v>
      </c>
      <c r="X159" s="870">
        <v>14</v>
      </c>
      <c r="Y159" s="871">
        <f t="shared" si="46"/>
        <v>5.2857142857142856</v>
      </c>
      <c r="Z159" s="872">
        <v>19.989999999999998</v>
      </c>
      <c r="AA159" s="871">
        <f t="shared" si="47"/>
        <v>105.66142857142856</v>
      </c>
      <c r="AB159" s="873" t="s">
        <v>339</v>
      </c>
      <c r="AC159" s="871">
        <f>AA159</f>
        <v>105.66142857142856</v>
      </c>
      <c r="AD159" s="871">
        <f t="shared" si="49"/>
        <v>5.2857142857142856</v>
      </c>
      <c r="AE159" s="874">
        <f t="shared" si="50"/>
        <v>74</v>
      </c>
      <c r="AF159" s="750">
        <f>SUM(AC159)</f>
        <v>105.66142857142856</v>
      </c>
      <c r="AG159" s="238">
        <f>SUM(AD159)</f>
        <v>5.2857142857142856</v>
      </c>
      <c r="AH159" s="238">
        <f>SUM(AE159)</f>
        <v>74</v>
      </c>
    </row>
    <row r="160" spans="1:34" s="158" customFormat="1" ht="25.85" thickBot="1">
      <c r="A160" s="694">
        <v>44391</v>
      </c>
      <c r="B160" s="683" t="s">
        <v>60</v>
      </c>
      <c r="C160" s="683" t="s">
        <v>111</v>
      </c>
      <c r="D160" s="727" t="s">
        <v>242</v>
      </c>
      <c r="E160" s="620" t="s">
        <v>283</v>
      </c>
      <c r="F160" s="854">
        <v>178126</v>
      </c>
      <c r="G160" s="684">
        <v>178134</v>
      </c>
      <c r="H160" s="551">
        <f t="shared" si="53"/>
        <v>8</v>
      </c>
      <c r="I160" s="684">
        <v>178134</v>
      </c>
      <c r="J160" s="551">
        <f t="shared" si="54"/>
        <v>0</v>
      </c>
      <c r="K160" s="684">
        <v>178146</v>
      </c>
      <c r="L160" s="551">
        <f t="shared" si="51"/>
        <v>12</v>
      </c>
      <c r="M160" s="551">
        <f t="shared" si="52"/>
        <v>12</v>
      </c>
      <c r="N160" s="684">
        <v>178157</v>
      </c>
      <c r="O160" s="551">
        <f t="shared" si="42"/>
        <v>11</v>
      </c>
      <c r="P160" s="552">
        <f t="shared" si="43"/>
        <v>31</v>
      </c>
      <c r="Q160" s="551">
        <f t="shared" si="44"/>
        <v>12</v>
      </c>
      <c r="R160" s="553">
        <f t="shared" si="45"/>
        <v>19</v>
      </c>
      <c r="S160" s="812" t="s">
        <v>62</v>
      </c>
      <c r="T160" s="685" t="s">
        <v>51</v>
      </c>
      <c r="U160" s="685" t="s">
        <v>29</v>
      </c>
      <c r="V160" s="685">
        <v>2017</v>
      </c>
      <c r="W160" s="686" t="s">
        <v>30</v>
      </c>
      <c r="X160" s="684">
        <v>7</v>
      </c>
      <c r="Y160" s="557">
        <f t="shared" si="46"/>
        <v>4.4285714285714288</v>
      </c>
      <c r="Z160" s="558">
        <v>21.79</v>
      </c>
      <c r="AA160" s="557">
        <f t="shared" si="47"/>
        <v>96.498571428571424</v>
      </c>
      <c r="AB160" s="687" t="s">
        <v>63</v>
      </c>
      <c r="AC160" s="557">
        <f t="shared" si="48"/>
        <v>96.498571428571424</v>
      </c>
      <c r="AD160" s="557">
        <f t="shared" si="49"/>
        <v>4.4285714285714288</v>
      </c>
      <c r="AE160" s="561">
        <f t="shared" si="50"/>
        <v>31</v>
      </c>
    </row>
    <row r="161" spans="1:34" s="158" customFormat="1" ht="25.85" thickBot="1">
      <c r="A161" s="701">
        <v>44392</v>
      </c>
      <c r="B161" s="689" t="s">
        <v>60</v>
      </c>
      <c r="C161" s="689" t="s">
        <v>111</v>
      </c>
      <c r="D161" s="728" t="s">
        <v>242</v>
      </c>
      <c r="E161" s="622" t="s">
        <v>282</v>
      </c>
      <c r="F161" s="713">
        <v>178157</v>
      </c>
      <c r="G161" s="690">
        <v>178169</v>
      </c>
      <c r="H161" s="567">
        <f t="shared" si="53"/>
        <v>12</v>
      </c>
      <c r="I161" s="690">
        <v>178169</v>
      </c>
      <c r="J161" s="567">
        <f t="shared" si="54"/>
        <v>0</v>
      </c>
      <c r="K161" s="690">
        <v>178181</v>
      </c>
      <c r="L161" s="567">
        <f t="shared" si="51"/>
        <v>12</v>
      </c>
      <c r="M161" s="567">
        <f t="shared" si="52"/>
        <v>12</v>
      </c>
      <c r="N161" s="933">
        <v>178190</v>
      </c>
      <c r="O161" s="567">
        <f t="shared" si="42"/>
        <v>9</v>
      </c>
      <c r="P161" s="568">
        <f t="shared" si="43"/>
        <v>33</v>
      </c>
      <c r="Q161" s="567">
        <f t="shared" si="44"/>
        <v>12</v>
      </c>
      <c r="R161" s="569">
        <f t="shared" si="45"/>
        <v>21</v>
      </c>
      <c r="S161" s="813" t="s">
        <v>62</v>
      </c>
      <c r="T161" s="691" t="s">
        <v>51</v>
      </c>
      <c r="U161" s="691" t="s">
        <v>29</v>
      </c>
      <c r="V161" s="691">
        <v>2017</v>
      </c>
      <c r="W161" s="692" t="s">
        <v>30</v>
      </c>
      <c r="X161" s="690">
        <v>7</v>
      </c>
      <c r="Y161" s="573">
        <f t="shared" si="46"/>
        <v>4.7142857142857144</v>
      </c>
      <c r="Z161" s="574">
        <v>21.79</v>
      </c>
      <c r="AA161" s="573">
        <f t="shared" si="47"/>
        <v>102.72428571428571</v>
      </c>
      <c r="AB161" s="693" t="s">
        <v>65</v>
      </c>
      <c r="AC161" s="573">
        <f t="shared" si="48"/>
        <v>102.72428571428571</v>
      </c>
      <c r="AD161" s="573">
        <f t="shared" si="49"/>
        <v>4.7142857142857144</v>
      </c>
      <c r="AE161" s="576">
        <f t="shared" si="50"/>
        <v>33</v>
      </c>
      <c r="AF161" s="750">
        <f>SUM(AC160:AC161)</f>
        <v>199.22285714285715</v>
      </c>
      <c r="AG161" s="238">
        <f>SUM(AD160:AD161)</f>
        <v>9.1428571428571423</v>
      </c>
      <c r="AH161" s="238">
        <f>SUM(AE160:AE161)</f>
        <v>64</v>
      </c>
    </row>
    <row r="162" spans="1:34" s="158" customFormat="1" ht="11.55" thickBot="1">
      <c r="A162" s="718">
        <v>44392</v>
      </c>
      <c r="B162" s="719" t="s">
        <v>35</v>
      </c>
      <c r="C162" s="719" t="s">
        <v>111</v>
      </c>
      <c r="D162" s="798" t="s">
        <v>243</v>
      </c>
      <c r="E162" s="660" t="s">
        <v>283</v>
      </c>
      <c r="F162" s="880">
        <v>188198</v>
      </c>
      <c r="G162" s="746">
        <v>188220</v>
      </c>
      <c r="H162" s="593">
        <f t="shared" si="53"/>
        <v>22</v>
      </c>
      <c r="I162" s="746">
        <v>188220</v>
      </c>
      <c r="J162" s="593">
        <f t="shared" si="54"/>
        <v>0</v>
      </c>
      <c r="K162" s="720">
        <v>188227</v>
      </c>
      <c r="L162" s="593">
        <f t="shared" ref="L162:M186" si="56">K162-I162</f>
        <v>7</v>
      </c>
      <c r="M162" s="593">
        <f t="shared" si="52"/>
        <v>7</v>
      </c>
      <c r="N162" s="934">
        <v>188247</v>
      </c>
      <c r="O162" s="593">
        <f t="shared" si="42"/>
        <v>20</v>
      </c>
      <c r="P162" s="594">
        <f t="shared" si="43"/>
        <v>49</v>
      </c>
      <c r="Q162" s="593">
        <f t="shared" si="44"/>
        <v>7</v>
      </c>
      <c r="R162" s="595">
        <f t="shared" si="45"/>
        <v>42</v>
      </c>
      <c r="S162" s="881" t="s">
        <v>223</v>
      </c>
      <c r="T162" s="721" t="s">
        <v>224</v>
      </c>
      <c r="U162" s="721" t="s">
        <v>29</v>
      </c>
      <c r="V162" s="721">
        <v>2010</v>
      </c>
      <c r="W162" s="722" t="s">
        <v>30</v>
      </c>
      <c r="X162" s="720">
        <v>8.8000000000000007</v>
      </c>
      <c r="Y162" s="596">
        <f t="shared" si="46"/>
        <v>5.5681818181818175</v>
      </c>
      <c r="Z162" s="597">
        <v>21.19</v>
      </c>
      <c r="AA162" s="596">
        <f t="shared" si="47"/>
        <v>117.98977272727272</v>
      </c>
      <c r="AB162" s="723" t="s">
        <v>320</v>
      </c>
      <c r="AC162" s="596">
        <f t="shared" si="48"/>
        <v>117.98977272727272</v>
      </c>
      <c r="AD162" s="596">
        <f t="shared" si="49"/>
        <v>5.5681818181818175</v>
      </c>
      <c r="AE162" s="598">
        <f t="shared" si="50"/>
        <v>49</v>
      </c>
      <c r="AF162" s="750">
        <f>SUM(AC162)</f>
        <v>117.98977272727272</v>
      </c>
      <c r="AG162" s="238">
        <f>SUM(AD162)</f>
        <v>5.5681818181818175</v>
      </c>
      <c r="AH162" s="238">
        <f>SUM(AE162)</f>
        <v>49</v>
      </c>
    </row>
    <row r="163" spans="1:34" s="158" customFormat="1" ht="17.7" thickBot="1">
      <c r="A163" s="694">
        <v>44391</v>
      </c>
      <c r="B163" s="695" t="s">
        <v>68</v>
      </c>
      <c r="C163" s="695" t="s">
        <v>111</v>
      </c>
      <c r="D163" s="725" t="s">
        <v>241</v>
      </c>
      <c r="E163" s="637" t="s">
        <v>283</v>
      </c>
      <c r="F163" s="877">
        <v>235517</v>
      </c>
      <c r="G163" s="697">
        <v>235531</v>
      </c>
      <c r="H163" s="640">
        <f t="shared" si="53"/>
        <v>14</v>
      </c>
      <c r="I163" s="697">
        <v>235531</v>
      </c>
      <c r="J163" s="640">
        <f t="shared" si="54"/>
        <v>0</v>
      </c>
      <c r="K163" s="697">
        <v>235543</v>
      </c>
      <c r="L163" s="640">
        <f t="shared" si="56"/>
        <v>12</v>
      </c>
      <c r="M163" s="640">
        <f t="shared" si="52"/>
        <v>12</v>
      </c>
      <c r="N163" s="697">
        <v>235552</v>
      </c>
      <c r="O163" s="640">
        <f t="shared" si="42"/>
        <v>9</v>
      </c>
      <c r="P163" s="641">
        <f t="shared" si="43"/>
        <v>35</v>
      </c>
      <c r="Q163" s="640">
        <f t="shared" si="44"/>
        <v>12</v>
      </c>
      <c r="R163" s="642">
        <f t="shared" si="45"/>
        <v>23</v>
      </c>
      <c r="S163" s="756" t="s">
        <v>70</v>
      </c>
      <c r="T163" s="774" t="s">
        <v>51</v>
      </c>
      <c r="U163" s="774" t="s">
        <v>29</v>
      </c>
      <c r="V163" s="774">
        <v>2016</v>
      </c>
      <c r="W163" s="698" t="s">
        <v>30</v>
      </c>
      <c r="X163" s="697">
        <v>7</v>
      </c>
      <c r="Y163" s="646">
        <f t="shared" si="46"/>
        <v>5</v>
      </c>
      <c r="Z163" s="647">
        <v>19.989999999999998</v>
      </c>
      <c r="AA163" s="646">
        <f t="shared" si="47"/>
        <v>99.949999999999989</v>
      </c>
      <c r="AB163" s="699" t="s">
        <v>67</v>
      </c>
      <c r="AC163" s="646">
        <f t="shared" si="48"/>
        <v>99.949999999999989</v>
      </c>
      <c r="AD163" s="646">
        <f t="shared" si="49"/>
        <v>5</v>
      </c>
      <c r="AE163" s="651">
        <f t="shared" si="50"/>
        <v>35</v>
      </c>
    </row>
    <row r="164" spans="1:34" s="158" customFormat="1" ht="17.7" thickBot="1">
      <c r="A164" s="701">
        <v>44392</v>
      </c>
      <c r="B164" s="689" t="s">
        <v>68</v>
      </c>
      <c r="C164" s="689" t="s">
        <v>111</v>
      </c>
      <c r="D164" s="728" t="s">
        <v>241</v>
      </c>
      <c r="E164" s="622" t="s">
        <v>282</v>
      </c>
      <c r="F164" s="713">
        <v>235552</v>
      </c>
      <c r="G164" s="690">
        <v>235561</v>
      </c>
      <c r="H164" s="567">
        <f t="shared" si="53"/>
        <v>9</v>
      </c>
      <c r="I164" s="690">
        <v>235561</v>
      </c>
      <c r="J164" s="567">
        <f t="shared" si="54"/>
        <v>0</v>
      </c>
      <c r="K164" s="690">
        <v>235571</v>
      </c>
      <c r="L164" s="567">
        <f t="shared" si="56"/>
        <v>10</v>
      </c>
      <c r="M164" s="567">
        <f t="shared" si="52"/>
        <v>10</v>
      </c>
      <c r="N164" s="933">
        <v>235587</v>
      </c>
      <c r="O164" s="567">
        <f t="shared" si="42"/>
        <v>16</v>
      </c>
      <c r="P164" s="568">
        <f t="shared" si="43"/>
        <v>35</v>
      </c>
      <c r="Q164" s="567">
        <f t="shared" si="44"/>
        <v>10</v>
      </c>
      <c r="R164" s="569">
        <f t="shared" si="45"/>
        <v>25</v>
      </c>
      <c r="S164" s="591" t="s">
        <v>70</v>
      </c>
      <c r="T164" s="691" t="s">
        <v>51</v>
      </c>
      <c r="U164" s="691" t="s">
        <v>29</v>
      </c>
      <c r="V164" s="691">
        <v>2016</v>
      </c>
      <c r="W164" s="692" t="s">
        <v>30</v>
      </c>
      <c r="X164" s="690">
        <v>7</v>
      </c>
      <c r="Y164" s="573">
        <f t="shared" si="46"/>
        <v>5</v>
      </c>
      <c r="Z164" s="574">
        <v>19.989999999999998</v>
      </c>
      <c r="AA164" s="573">
        <f t="shared" si="47"/>
        <v>99.949999999999989</v>
      </c>
      <c r="AB164" s="693" t="s">
        <v>67</v>
      </c>
      <c r="AC164" s="573">
        <f t="shared" si="48"/>
        <v>99.949999999999989</v>
      </c>
      <c r="AD164" s="573">
        <f t="shared" si="49"/>
        <v>5</v>
      </c>
      <c r="AE164" s="576">
        <f t="shared" si="50"/>
        <v>35</v>
      </c>
      <c r="AF164" s="750">
        <f>SUM(AC163:AC164)</f>
        <v>199.89999999999998</v>
      </c>
      <c r="AG164" s="238">
        <f>SUM(AD163:AD164)</f>
        <v>10</v>
      </c>
      <c r="AH164" s="238">
        <f>SUM(AE163:AE164)</f>
        <v>70</v>
      </c>
    </row>
    <row r="165" spans="1:34" s="158" customFormat="1" ht="17.7" thickBot="1">
      <c r="A165" s="765">
        <v>44391</v>
      </c>
      <c r="B165" s="766" t="s">
        <v>25</v>
      </c>
      <c r="C165" s="766" t="s">
        <v>109</v>
      </c>
      <c r="D165" s="729" t="s">
        <v>407</v>
      </c>
      <c r="E165" s="660" t="s">
        <v>283</v>
      </c>
      <c r="F165" s="878">
        <v>109577</v>
      </c>
      <c r="G165" s="769">
        <v>109597</v>
      </c>
      <c r="H165" s="541">
        <f t="shared" si="53"/>
        <v>20</v>
      </c>
      <c r="I165" s="769">
        <v>109597</v>
      </c>
      <c r="J165" s="541">
        <f t="shared" si="54"/>
        <v>0</v>
      </c>
      <c r="K165" s="769">
        <v>109681</v>
      </c>
      <c r="L165" s="541">
        <f t="shared" si="56"/>
        <v>84</v>
      </c>
      <c r="M165" s="541">
        <f t="shared" si="52"/>
        <v>84</v>
      </c>
      <c r="N165" s="769">
        <v>109681</v>
      </c>
      <c r="O165" s="541">
        <f t="shared" si="42"/>
        <v>0</v>
      </c>
      <c r="P165" s="542">
        <f t="shared" si="43"/>
        <v>104</v>
      </c>
      <c r="Q165" s="541">
        <f t="shared" si="44"/>
        <v>84</v>
      </c>
      <c r="R165" s="543">
        <f t="shared" si="45"/>
        <v>20</v>
      </c>
      <c r="S165" s="484" t="s">
        <v>84</v>
      </c>
      <c r="T165" s="770" t="s">
        <v>28</v>
      </c>
      <c r="U165" s="770" t="s">
        <v>29</v>
      </c>
      <c r="V165" s="770">
        <v>2015</v>
      </c>
      <c r="W165" s="771" t="s">
        <v>30</v>
      </c>
      <c r="X165" s="769">
        <v>14</v>
      </c>
      <c r="Y165" s="544">
        <f t="shared" si="46"/>
        <v>7.4285714285714288</v>
      </c>
      <c r="Z165" s="166">
        <v>21.79</v>
      </c>
      <c r="AA165" s="544">
        <f t="shared" si="47"/>
        <v>161.86857142857141</v>
      </c>
      <c r="AB165" s="772" t="s">
        <v>67</v>
      </c>
      <c r="AC165" s="544">
        <f t="shared" si="48"/>
        <v>161.86857142857141</v>
      </c>
      <c r="AD165" s="544">
        <f t="shared" si="49"/>
        <v>7.4285714285714288</v>
      </c>
      <c r="AE165" s="563">
        <f t="shared" si="50"/>
        <v>104</v>
      </c>
    </row>
    <row r="166" spans="1:34" s="158" customFormat="1" ht="17.7" thickBot="1">
      <c r="A166" s="765">
        <v>44391</v>
      </c>
      <c r="B166" s="766" t="s">
        <v>25</v>
      </c>
      <c r="C166" s="766" t="s">
        <v>109</v>
      </c>
      <c r="D166" s="729" t="s">
        <v>244</v>
      </c>
      <c r="E166" s="622" t="s">
        <v>282</v>
      </c>
      <c r="F166" s="715">
        <v>109681</v>
      </c>
      <c r="G166" s="769">
        <v>109711</v>
      </c>
      <c r="H166" s="541">
        <f t="shared" si="53"/>
        <v>30</v>
      </c>
      <c r="I166" s="769">
        <v>109711</v>
      </c>
      <c r="J166" s="541">
        <f t="shared" si="54"/>
        <v>0</v>
      </c>
      <c r="K166" s="769">
        <v>109729</v>
      </c>
      <c r="L166" s="541">
        <f t="shared" si="56"/>
        <v>18</v>
      </c>
      <c r="M166" s="541">
        <f t="shared" si="52"/>
        <v>18</v>
      </c>
      <c r="N166" s="769">
        <v>109734</v>
      </c>
      <c r="O166" s="541">
        <f t="shared" si="42"/>
        <v>5</v>
      </c>
      <c r="P166" s="542">
        <f t="shared" si="43"/>
        <v>53</v>
      </c>
      <c r="Q166" s="541">
        <f t="shared" si="44"/>
        <v>18</v>
      </c>
      <c r="R166" s="543">
        <f t="shared" si="45"/>
        <v>35</v>
      </c>
      <c r="S166" s="484" t="s">
        <v>84</v>
      </c>
      <c r="T166" s="770" t="s">
        <v>28</v>
      </c>
      <c r="U166" s="770" t="s">
        <v>29</v>
      </c>
      <c r="V166" s="770">
        <v>2015</v>
      </c>
      <c r="W166" s="771" t="s">
        <v>30</v>
      </c>
      <c r="X166" s="769">
        <v>14</v>
      </c>
      <c r="Y166" s="544">
        <f t="shared" si="46"/>
        <v>3.7857142857142856</v>
      </c>
      <c r="Z166" s="166">
        <v>21.79</v>
      </c>
      <c r="AA166" s="544">
        <f t="shared" si="47"/>
        <v>82.490714285714276</v>
      </c>
      <c r="AB166" s="772" t="s">
        <v>67</v>
      </c>
      <c r="AC166" s="544">
        <f t="shared" si="48"/>
        <v>82.490714285714276</v>
      </c>
      <c r="AD166" s="544">
        <f t="shared" si="49"/>
        <v>3.7857142857142856</v>
      </c>
      <c r="AE166" s="563">
        <f t="shared" si="50"/>
        <v>53</v>
      </c>
    </row>
    <row r="167" spans="1:34" s="158" customFormat="1" ht="17.7" thickBot="1">
      <c r="A167" s="765">
        <v>44392</v>
      </c>
      <c r="B167" s="766" t="s">
        <v>25</v>
      </c>
      <c r="C167" s="766" t="s">
        <v>109</v>
      </c>
      <c r="D167" s="729" t="s">
        <v>408</v>
      </c>
      <c r="E167" s="622" t="s">
        <v>282</v>
      </c>
      <c r="F167" s="715">
        <v>109734</v>
      </c>
      <c r="G167" s="769">
        <v>109743</v>
      </c>
      <c r="H167" s="541">
        <f t="shared" si="53"/>
        <v>9</v>
      </c>
      <c r="I167" s="769">
        <v>109743</v>
      </c>
      <c r="J167" s="541">
        <f t="shared" si="54"/>
        <v>0</v>
      </c>
      <c r="K167" s="769">
        <v>109775</v>
      </c>
      <c r="L167" s="541">
        <f t="shared" si="56"/>
        <v>32</v>
      </c>
      <c r="M167" s="541">
        <f t="shared" si="52"/>
        <v>32</v>
      </c>
      <c r="N167" s="769">
        <v>109775</v>
      </c>
      <c r="O167" s="541">
        <f t="shared" si="42"/>
        <v>0</v>
      </c>
      <c r="P167" s="542">
        <f t="shared" si="43"/>
        <v>41</v>
      </c>
      <c r="Q167" s="541">
        <f t="shared" si="44"/>
        <v>32</v>
      </c>
      <c r="R167" s="543">
        <f t="shared" si="45"/>
        <v>9</v>
      </c>
      <c r="S167" s="484" t="s">
        <v>84</v>
      </c>
      <c r="T167" s="770" t="s">
        <v>28</v>
      </c>
      <c r="U167" s="770" t="s">
        <v>29</v>
      </c>
      <c r="V167" s="770">
        <v>2015</v>
      </c>
      <c r="W167" s="771" t="s">
        <v>30</v>
      </c>
      <c r="X167" s="769">
        <v>14</v>
      </c>
      <c r="Y167" s="544">
        <f t="shared" si="46"/>
        <v>2.9285714285714284</v>
      </c>
      <c r="Z167" s="166">
        <v>21.79</v>
      </c>
      <c r="AA167" s="544">
        <f t="shared" si="47"/>
        <v>63.813571428571422</v>
      </c>
      <c r="AB167" s="772" t="s">
        <v>67</v>
      </c>
      <c r="AC167" s="544">
        <f t="shared" si="48"/>
        <v>63.813571428571422</v>
      </c>
      <c r="AD167" s="544">
        <f t="shared" si="49"/>
        <v>2.9285714285714284</v>
      </c>
      <c r="AE167" s="563">
        <f t="shared" si="50"/>
        <v>41</v>
      </c>
    </row>
    <row r="168" spans="1:34" s="158" customFormat="1" ht="17.7" thickBot="1">
      <c r="A168" s="688">
        <v>44392</v>
      </c>
      <c r="B168" s="689" t="s">
        <v>25</v>
      </c>
      <c r="C168" s="689" t="s">
        <v>109</v>
      </c>
      <c r="D168" s="775" t="s">
        <v>244</v>
      </c>
      <c r="E168" s="620" t="s">
        <v>283</v>
      </c>
      <c r="F168" s="784">
        <v>109775</v>
      </c>
      <c r="G168" s="690">
        <v>109775</v>
      </c>
      <c r="H168" s="567">
        <f t="shared" si="53"/>
        <v>0</v>
      </c>
      <c r="I168" s="690">
        <v>109775</v>
      </c>
      <c r="J168" s="567">
        <f t="shared" si="54"/>
        <v>0</v>
      </c>
      <c r="K168" s="690">
        <v>109815</v>
      </c>
      <c r="L168" s="567">
        <f t="shared" si="56"/>
        <v>40</v>
      </c>
      <c r="M168" s="567">
        <f t="shared" si="52"/>
        <v>40</v>
      </c>
      <c r="N168" s="933">
        <v>109827</v>
      </c>
      <c r="O168" s="567">
        <f t="shared" si="42"/>
        <v>12</v>
      </c>
      <c r="P168" s="568">
        <f t="shared" si="43"/>
        <v>52</v>
      </c>
      <c r="Q168" s="567">
        <f t="shared" si="44"/>
        <v>40</v>
      </c>
      <c r="R168" s="569">
        <f t="shared" si="45"/>
        <v>12</v>
      </c>
      <c r="S168" s="585" t="s">
        <v>84</v>
      </c>
      <c r="T168" s="691" t="s">
        <v>28</v>
      </c>
      <c r="U168" s="691" t="s">
        <v>29</v>
      </c>
      <c r="V168" s="691">
        <v>2015</v>
      </c>
      <c r="W168" s="692" t="s">
        <v>30</v>
      </c>
      <c r="X168" s="690">
        <v>14</v>
      </c>
      <c r="Y168" s="573">
        <f t="shared" si="46"/>
        <v>3.7142857142857144</v>
      </c>
      <c r="Z168" s="574">
        <v>21.79</v>
      </c>
      <c r="AA168" s="573">
        <f t="shared" si="47"/>
        <v>80.934285714285707</v>
      </c>
      <c r="AB168" s="693" t="s">
        <v>67</v>
      </c>
      <c r="AC168" s="573">
        <f t="shared" si="48"/>
        <v>80.934285714285707</v>
      </c>
      <c r="AD168" s="573">
        <f t="shared" si="49"/>
        <v>3.7142857142857144</v>
      </c>
      <c r="AE168" s="576">
        <f t="shared" si="50"/>
        <v>52</v>
      </c>
      <c r="AF168" s="750">
        <f>SUM(AC165:AC168)</f>
        <v>389.10714285714283</v>
      </c>
      <c r="AG168" s="238">
        <f>SUM(AD165:AD168)</f>
        <v>17.857142857142858</v>
      </c>
      <c r="AH168" s="238">
        <f>SUM(AE165:AE168)</f>
        <v>250</v>
      </c>
    </row>
    <row r="169" spans="1:34" s="158" customFormat="1" ht="17.7" thickBot="1">
      <c r="A169" s="765">
        <v>44391</v>
      </c>
      <c r="B169" s="766" t="s">
        <v>72</v>
      </c>
      <c r="C169" s="766" t="s">
        <v>109</v>
      </c>
      <c r="D169" s="729" t="s">
        <v>341</v>
      </c>
      <c r="E169" s="620" t="s">
        <v>283</v>
      </c>
      <c r="F169" s="876">
        <v>100515</v>
      </c>
      <c r="G169" s="700">
        <v>100544</v>
      </c>
      <c r="H169" s="541">
        <f t="shared" si="53"/>
        <v>29</v>
      </c>
      <c r="I169" s="700">
        <v>100544</v>
      </c>
      <c r="J169" s="541">
        <f t="shared" si="54"/>
        <v>0</v>
      </c>
      <c r="K169" s="769">
        <v>100561</v>
      </c>
      <c r="L169" s="541">
        <f t="shared" si="56"/>
        <v>17</v>
      </c>
      <c r="M169" s="541">
        <f t="shared" si="52"/>
        <v>17</v>
      </c>
      <c r="N169" s="769">
        <v>100578</v>
      </c>
      <c r="O169" s="541">
        <f t="shared" si="42"/>
        <v>17</v>
      </c>
      <c r="P169" s="542">
        <f t="shared" si="43"/>
        <v>63</v>
      </c>
      <c r="Q169" s="541">
        <f t="shared" si="44"/>
        <v>17</v>
      </c>
      <c r="R169" s="543">
        <f t="shared" si="45"/>
        <v>46</v>
      </c>
      <c r="S169" s="486" t="s">
        <v>75</v>
      </c>
      <c r="T169" s="770" t="s">
        <v>76</v>
      </c>
      <c r="U169" s="770" t="s">
        <v>29</v>
      </c>
      <c r="V169" s="770">
        <v>2009</v>
      </c>
      <c r="W169" s="771" t="s">
        <v>30</v>
      </c>
      <c r="X169" s="769">
        <v>10</v>
      </c>
      <c r="Y169" s="544">
        <f t="shared" si="46"/>
        <v>6.3</v>
      </c>
      <c r="Z169" s="166">
        <v>19.59</v>
      </c>
      <c r="AA169" s="544">
        <f t="shared" si="47"/>
        <v>123.417</v>
      </c>
      <c r="AB169" s="772" t="s">
        <v>77</v>
      </c>
      <c r="AC169" s="544">
        <f t="shared" si="48"/>
        <v>123.417</v>
      </c>
      <c r="AD169" s="544">
        <f t="shared" si="49"/>
        <v>6.3</v>
      </c>
      <c r="AE169" s="563">
        <f t="shared" si="50"/>
        <v>63</v>
      </c>
    </row>
    <row r="170" spans="1:34" s="158" customFormat="1" ht="17.7" thickBot="1">
      <c r="A170" s="765">
        <v>44391</v>
      </c>
      <c r="B170" s="766" t="s">
        <v>72</v>
      </c>
      <c r="C170" s="766" t="s">
        <v>109</v>
      </c>
      <c r="D170" s="767" t="s">
        <v>147</v>
      </c>
      <c r="E170" s="620" t="s">
        <v>283</v>
      </c>
      <c r="F170" s="700">
        <v>100578</v>
      </c>
      <c r="G170" s="700">
        <v>100578</v>
      </c>
      <c r="H170" s="541">
        <f t="shared" si="53"/>
        <v>0</v>
      </c>
      <c r="I170" s="700">
        <v>100578</v>
      </c>
      <c r="J170" s="541">
        <f t="shared" si="54"/>
        <v>0</v>
      </c>
      <c r="K170" s="769">
        <v>100588</v>
      </c>
      <c r="L170" s="541">
        <f t="shared" si="56"/>
        <v>10</v>
      </c>
      <c r="M170" s="541">
        <f t="shared" si="52"/>
        <v>10</v>
      </c>
      <c r="N170" s="769">
        <v>100597</v>
      </c>
      <c r="O170" s="541">
        <f t="shared" si="42"/>
        <v>9</v>
      </c>
      <c r="P170" s="542">
        <f t="shared" si="43"/>
        <v>19</v>
      </c>
      <c r="Q170" s="541">
        <f t="shared" si="44"/>
        <v>10</v>
      </c>
      <c r="R170" s="543">
        <f t="shared" si="45"/>
        <v>9</v>
      </c>
      <c r="S170" s="486" t="s">
        <v>75</v>
      </c>
      <c r="T170" s="770" t="s">
        <v>76</v>
      </c>
      <c r="U170" s="770" t="s">
        <v>29</v>
      </c>
      <c r="V170" s="770">
        <v>2009</v>
      </c>
      <c r="W170" s="771" t="s">
        <v>30</v>
      </c>
      <c r="X170" s="769">
        <v>10</v>
      </c>
      <c r="Y170" s="544">
        <f t="shared" si="46"/>
        <v>1.9</v>
      </c>
      <c r="Z170" s="166">
        <v>19.59</v>
      </c>
      <c r="AA170" s="544">
        <f t="shared" si="47"/>
        <v>37.220999999999997</v>
      </c>
      <c r="AB170" s="772" t="s">
        <v>77</v>
      </c>
      <c r="AC170" s="544">
        <f t="shared" si="48"/>
        <v>37.220999999999997</v>
      </c>
      <c r="AD170" s="544">
        <f t="shared" si="49"/>
        <v>1.9</v>
      </c>
      <c r="AE170" s="563">
        <f t="shared" si="50"/>
        <v>19</v>
      </c>
    </row>
    <row r="171" spans="1:34" s="158" customFormat="1" ht="17">
      <c r="A171" s="765">
        <v>44391</v>
      </c>
      <c r="B171" s="766" t="s">
        <v>72</v>
      </c>
      <c r="C171" s="766" t="s">
        <v>109</v>
      </c>
      <c r="D171" s="767" t="s">
        <v>148</v>
      </c>
      <c r="E171" s="620" t="s">
        <v>283</v>
      </c>
      <c r="F171" s="700">
        <v>100597</v>
      </c>
      <c r="G171" s="700">
        <v>100597</v>
      </c>
      <c r="H171" s="541">
        <f t="shared" si="53"/>
        <v>0</v>
      </c>
      <c r="I171" s="700">
        <v>100597</v>
      </c>
      <c r="J171" s="541">
        <f t="shared" si="54"/>
        <v>0</v>
      </c>
      <c r="K171" s="769">
        <v>100621</v>
      </c>
      <c r="L171" s="541">
        <f t="shared" si="56"/>
        <v>24</v>
      </c>
      <c r="M171" s="541">
        <f t="shared" si="52"/>
        <v>24</v>
      </c>
      <c r="N171" s="769">
        <v>100642</v>
      </c>
      <c r="O171" s="541">
        <f t="shared" si="42"/>
        <v>21</v>
      </c>
      <c r="P171" s="542">
        <f t="shared" si="43"/>
        <v>45</v>
      </c>
      <c r="Q171" s="541">
        <f t="shared" si="44"/>
        <v>24</v>
      </c>
      <c r="R171" s="543">
        <f t="shared" si="45"/>
        <v>21</v>
      </c>
      <c r="S171" s="486" t="s">
        <v>75</v>
      </c>
      <c r="T171" s="770" t="s">
        <v>76</v>
      </c>
      <c r="U171" s="770" t="s">
        <v>29</v>
      </c>
      <c r="V171" s="770">
        <v>2009</v>
      </c>
      <c r="W171" s="771" t="s">
        <v>30</v>
      </c>
      <c r="X171" s="769">
        <v>10</v>
      </c>
      <c r="Y171" s="544">
        <f t="shared" si="46"/>
        <v>4.5</v>
      </c>
      <c r="Z171" s="166">
        <v>19.59</v>
      </c>
      <c r="AA171" s="544">
        <f t="shared" si="47"/>
        <v>88.155000000000001</v>
      </c>
      <c r="AB171" s="772" t="s">
        <v>77</v>
      </c>
      <c r="AC171" s="544">
        <f t="shared" si="48"/>
        <v>88.155000000000001</v>
      </c>
      <c r="AD171" s="544">
        <f t="shared" si="49"/>
        <v>4.5</v>
      </c>
      <c r="AE171" s="563">
        <f t="shared" si="50"/>
        <v>45</v>
      </c>
    </row>
    <row r="172" spans="1:34" s="158" customFormat="1" ht="17.7" thickBot="1">
      <c r="A172" s="765">
        <v>44392</v>
      </c>
      <c r="B172" s="766" t="s">
        <v>72</v>
      </c>
      <c r="C172" s="766" t="s">
        <v>109</v>
      </c>
      <c r="D172" s="729" t="s">
        <v>341</v>
      </c>
      <c r="E172" s="622" t="s">
        <v>282</v>
      </c>
      <c r="F172" s="700">
        <v>100642</v>
      </c>
      <c r="G172" s="700">
        <v>100677</v>
      </c>
      <c r="H172" s="541">
        <f t="shared" si="53"/>
        <v>35</v>
      </c>
      <c r="I172" s="700">
        <v>100677</v>
      </c>
      <c r="J172" s="541">
        <f t="shared" si="54"/>
        <v>0</v>
      </c>
      <c r="K172" s="769">
        <v>100694</v>
      </c>
      <c r="L172" s="541">
        <f t="shared" si="56"/>
        <v>17</v>
      </c>
      <c r="M172" s="541">
        <f t="shared" si="52"/>
        <v>17</v>
      </c>
      <c r="N172" s="769">
        <v>100694</v>
      </c>
      <c r="O172" s="541">
        <f t="shared" si="42"/>
        <v>0</v>
      </c>
      <c r="P172" s="542">
        <f t="shared" si="43"/>
        <v>52</v>
      </c>
      <c r="Q172" s="541">
        <f t="shared" si="44"/>
        <v>17</v>
      </c>
      <c r="R172" s="543">
        <f t="shared" si="45"/>
        <v>35</v>
      </c>
      <c r="S172" s="486" t="s">
        <v>75</v>
      </c>
      <c r="T172" s="770" t="s">
        <v>76</v>
      </c>
      <c r="U172" s="770" t="s">
        <v>29</v>
      </c>
      <c r="V172" s="770">
        <v>2009</v>
      </c>
      <c r="W172" s="771" t="s">
        <v>30</v>
      </c>
      <c r="X172" s="769">
        <v>10</v>
      </c>
      <c r="Y172" s="544">
        <f t="shared" si="46"/>
        <v>5.2</v>
      </c>
      <c r="Z172" s="166">
        <v>19.59</v>
      </c>
      <c r="AA172" s="544">
        <f t="shared" si="47"/>
        <v>101.86800000000001</v>
      </c>
      <c r="AB172" s="772" t="s">
        <v>77</v>
      </c>
      <c r="AC172" s="544">
        <f t="shared" si="48"/>
        <v>101.86800000000001</v>
      </c>
      <c r="AD172" s="544">
        <f t="shared" si="49"/>
        <v>5.2</v>
      </c>
      <c r="AE172" s="563">
        <f t="shared" si="50"/>
        <v>52</v>
      </c>
    </row>
    <row r="173" spans="1:34" s="158" customFormat="1" ht="17.7" thickBot="1">
      <c r="A173" s="730">
        <v>44392</v>
      </c>
      <c r="B173" s="731" t="s">
        <v>72</v>
      </c>
      <c r="C173" s="731" t="s">
        <v>109</v>
      </c>
      <c r="D173" s="732" t="s">
        <v>147</v>
      </c>
      <c r="E173" s="672" t="s">
        <v>282</v>
      </c>
      <c r="F173" s="734">
        <v>100694</v>
      </c>
      <c r="G173" s="734">
        <v>100704</v>
      </c>
      <c r="H173" s="665">
        <f t="shared" si="53"/>
        <v>10</v>
      </c>
      <c r="I173" s="734">
        <v>100704</v>
      </c>
      <c r="J173" s="665">
        <f t="shared" si="54"/>
        <v>0</v>
      </c>
      <c r="K173" s="735">
        <v>100713</v>
      </c>
      <c r="L173" s="665">
        <f t="shared" si="56"/>
        <v>9</v>
      </c>
      <c r="M173" s="665">
        <f t="shared" si="52"/>
        <v>9</v>
      </c>
      <c r="N173" s="931">
        <v>100741</v>
      </c>
      <c r="O173" s="665">
        <f t="shared" si="42"/>
        <v>28</v>
      </c>
      <c r="P173" s="666">
        <f t="shared" si="43"/>
        <v>47</v>
      </c>
      <c r="Q173" s="665">
        <f t="shared" si="44"/>
        <v>9</v>
      </c>
      <c r="R173" s="667">
        <f t="shared" si="45"/>
        <v>38</v>
      </c>
      <c r="S173" s="762" t="s">
        <v>75</v>
      </c>
      <c r="T173" s="737" t="s">
        <v>76</v>
      </c>
      <c r="U173" s="737" t="s">
        <v>29</v>
      </c>
      <c r="V173" s="737">
        <v>2009</v>
      </c>
      <c r="W173" s="738" t="s">
        <v>30</v>
      </c>
      <c r="X173" s="735">
        <v>10</v>
      </c>
      <c r="Y173" s="668">
        <f t="shared" si="46"/>
        <v>4.7</v>
      </c>
      <c r="Z173" s="547">
        <v>19.59</v>
      </c>
      <c r="AA173" s="668">
        <f t="shared" si="47"/>
        <v>92.073000000000008</v>
      </c>
      <c r="AB173" s="739" t="s">
        <v>77</v>
      </c>
      <c r="AC173" s="668">
        <f t="shared" si="48"/>
        <v>92.073000000000008</v>
      </c>
      <c r="AD173" s="668">
        <f t="shared" si="49"/>
        <v>4.7</v>
      </c>
      <c r="AE173" s="671">
        <f t="shared" si="50"/>
        <v>47</v>
      </c>
      <c r="AF173" s="750">
        <f>SUM(AC169:AC173)</f>
        <v>442.73400000000004</v>
      </c>
      <c r="AG173" s="238">
        <f>SUM(AD169:AD173)</f>
        <v>22.599999999999998</v>
      </c>
      <c r="AH173" s="238">
        <f>SUM(AE169:AE173)</f>
        <v>226</v>
      </c>
    </row>
    <row r="174" spans="1:34" s="158" customFormat="1" ht="11.55" thickBot="1">
      <c r="A174" s="682">
        <v>44391</v>
      </c>
      <c r="B174" s="683" t="s">
        <v>350</v>
      </c>
      <c r="C174" s="683" t="s">
        <v>337</v>
      </c>
      <c r="D174" s="727" t="s">
        <v>331</v>
      </c>
      <c r="E174" s="654" t="s">
        <v>282</v>
      </c>
      <c r="F174" s="854">
        <v>185387</v>
      </c>
      <c r="G174" s="748">
        <v>185388</v>
      </c>
      <c r="H174" s="551">
        <f t="shared" si="53"/>
        <v>1</v>
      </c>
      <c r="I174" s="748">
        <v>185388</v>
      </c>
      <c r="J174" s="551">
        <f t="shared" si="54"/>
        <v>0</v>
      </c>
      <c r="K174" s="684">
        <v>185457</v>
      </c>
      <c r="L174" s="551">
        <f t="shared" si="56"/>
        <v>69</v>
      </c>
      <c r="M174" s="551">
        <f t="shared" si="56"/>
        <v>69</v>
      </c>
      <c r="N174" s="684">
        <v>185480</v>
      </c>
      <c r="O174" s="551">
        <f t="shared" si="42"/>
        <v>23</v>
      </c>
      <c r="P174" s="552">
        <f t="shared" si="43"/>
        <v>93</v>
      </c>
      <c r="Q174" s="551">
        <f t="shared" si="44"/>
        <v>69</v>
      </c>
      <c r="R174" s="553">
        <f t="shared" si="45"/>
        <v>24</v>
      </c>
      <c r="S174" s="763" t="s">
        <v>332</v>
      </c>
      <c r="T174" s="685" t="s">
        <v>51</v>
      </c>
      <c r="U174" s="685" t="s">
        <v>29</v>
      </c>
      <c r="V174" s="685">
        <v>2019</v>
      </c>
      <c r="W174" s="686" t="s">
        <v>30</v>
      </c>
      <c r="X174" s="684">
        <v>7</v>
      </c>
      <c r="Y174" s="557">
        <f t="shared" si="46"/>
        <v>13.285714285714286</v>
      </c>
      <c r="Z174" s="558">
        <v>19.59</v>
      </c>
      <c r="AA174" s="557">
        <f t="shared" si="47"/>
        <v>260.26714285714286</v>
      </c>
      <c r="AB174" s="687"/>
      <c r="AC174" s="557">
        <f t="shared" si="48"/>
        <v>260.26714285714286</v>
      </c>
      <c r="AD174" s="557">
        <f t="shared" si="49"/>
        <v>13.285714285714286</v>
      </c>
      <c r="AE174" s="561">
        <f t="shared" si="50"/>
        <v>93</v>
      </c>
    </row>
    <row r="175" spans="1:34" s="158" customFormat="1" ht="11.55" thickBot="1">
      <c r="A175" s="765">
        <v>44391</v>
      </c>
      <c r="B175" s="766" t="s">
        <v>350</v>
      </c>
      <c r="C175" s="766" t="s">
        <v>337</v>
      </c>
      <c r="D175" s="729" t="s">
        <v>333</v>
      </c>
      <c r="E175" s="622" t="s">
        <v>282</v>
      </c>
      <c r="F175" s="700">
        <v>185480</v>
      </c>
      <c r="G175" s="700">
        <v>185488</v>
      </c>
      <c r="H175" s="541">
        <f t="shared" si="53"/>
        <v>8</v>
      </c>
      <c r="I175" s="700">
        <v>185488</v>
      </c>
      <c r="J175" s="541">
        <f t="shared" si="54"/>
        <v>0</v>
      </c>
      <c r="K175" s="769">
        <v>185575</v>
      </c>
      <c r="L175" s="541">
        <f t="shared" si="56"/>
        <v>87</v>
      </c>
      <c r="M175" s="541">
        <f t="shared" ref="M175:M176" si="57">K175-G175</f>
        <v>87</v>
      </c>
      <c r="N175" s="769">
        <v>185582</v>
      </c>
      <c r="O175" s="541">
        <f t="shared" si="42"/>
        <v>7</v>
      </c>
      <c r="P175" s="542">
        <f t="shared" si="43"/>
        <v>102</v>
      </c>
      <c r="Q175" s="541">
        <f t="shared" si="44"/>
        <v>87</v>
      </c>
      <c r="R175" s="543">
        <f t="shared" si="45"/>
        <v>15</v>
      </c>
      <c r="S175" s="758" t="s">
        <v>332</v>
      </c>
      <c r="T175" s="770" t="s">
        <v>51</v>
      </c>
      <c r="U175" s="770" t="s">
        <v>29</v>
      </c>
      <c r="V175" s="770">
        <v>2019</v>
      </c>
      <c r="W175" s="771" t="s">
        <v>30</v>
      </c>
      <c r="X175" s="769">
        <v>7</v>
      </c>
      <c r="Y175" s="544">
        <f t="shared" si="46"/>
        <v>14.571428571428571</v>
      </c>
      <c r="Z175" s="166">
        <v>19.59</v>
      </c>
      <c r="AA175" s="544">
        <f t="shared" si="47"/>
        <v>285.45428571428573</v>
      </c>
      <c r="AB175" s="772"/>
      <c r="AC175" s="544">
        <f t="shared" si="48"/>
        <v>285.45428571428573</v>
      </c>
      <c r="AD175" s="544">
        <f t="shared" si="49"/>
        <v>14.571428571428571</v>
      </c>
      <c r="AE175" s="563">
        <f t="shared" si="50"/>
        <v>102</v>
      </c>
    </row>
    <row r="176" spans="1:34" s="158" customFormat="1" ht="11.55" thickBot="1">
      <c r="A176" s="688">
        <v>44392</v>
      </c>
      <c r="B176" s="689" t="s">
        <v>350</v>
      </c>
      <c r="C176" s="689" t="s">
        <v>337</v>
      </c>
      <c r="D176" s="728" t="s">
        <v>334</v>
      </c>
      <c r="E176" s="622" t="s">
        <v>282</v>
      </c>
      <c r="F176" s="713">
        <v>185582</v>
      </c>
      <c r="G176" s="713">
        <v>185587</v>
      </c>
      <c r="H176" s="567">
        <f t="shared" si="53"/>
        <v>5</v>
      </c>
      <c r="I176" s="713">
        <v>185587</v>
      </c>
      <c r="J176" s="567">
        <f t="shared" si="54"/>
        <v>0</v>
      </c>
      <c r="K176" s="690">
        <v>185678</v>
      </c>
      <c r="L176" s="567">
        <f t="shared" si="56"/>
        <v>91</v>
      </c>
      <c r="M176" s="567">
        <f t="shared" si="57"/>
        <v>91</v>
      </c>
      <c r="N176" s="933">
        <v>185684</v>
      </c>
      <c r="O176" s="567">
        <f t="shared" si="42"/>
        <v>6</v>
      </c>
      <c r="P176" s="568">
        <f t="shared" si="43"/>
        <v>102</v>
      </c>
      <c r="Q176" s="567">
        <f t="shared" si="44"/>
        <v>91</v>
      </c>
      <c r="R176" s="569">
        <f t="shared" si="45"/>
        <v>11</v>
      </c>
      <c r="S176" s="764" t="s">
        <v>332</v>
      </c>
      <c r="T176" s="691" t="s">
        <v>51</v>
      </c>
      <c r="U176" s="691" t="s">
        <v>29</v>
      </c>
      <c r="V176" s="691">
        <v>2019</v>
      </c>
      <c r="W176" s="692" t="s">
        <v>30</v>
      </c>
      <c r="X176" s="690">
        <v>7</v>
      </c>
      <c r="Y176" s="573">
        <f t="shared" si="46"/>
        <v>14.571428571428571</v>
      </c>
      <c r="Z176" s="574">
        <v>19.59</v>
      </c>
      <c r="AA176" s="573">
        <f t="shared" si="47"/>
        <v>285.45428571428573</v>
      </c>
      <c r="AB176" s="693"/>
      <c r="AC176" s="573">
        <f t="shared" si="48"/>
        <v>285.45428571428573</v>
      </c>
      <c r="AD176" s="573">
        <f t="shared" si="49"/>
        <v>14.571428571428571</v>
      </c>
      <c r="AE176" s="576">
        <f t="shared" si="50"/>
        <v>102</v>
      </c>
      <c r="AF176" s="750">
        <f>SUM(AC174:AC176)</f>
        <v>831.17571428571432</v>
      </c>
      <c r="AG176" s="238">
        <f>SUM(AD174:AD176)</f>
        <v>42.428571428571431</v>
      </c>
      <c r="AH176" s="238">
        <f>SUM(AE174:AE176)</f>
        <v>297</v>
      </c>
    </row>
    <row r="177" spans="1:34" s="158" customFormat="1" ht="11.55" thickBot="1">
      <c r="A177" s="682">
        <v>44391</v>
      </c>
      <c r="B177" s="683" t="s">
        <v>335</v>
      </c>
      <c r="C177" s="683" t="s">
        <v>393</v>
      </c>
      <c r="D177" s="727" t="s">
        <v>409</v>
      </c>
      <c r="E177" s="654"/>
      <c r="F177" s="854">
        <v>333111</v>
      </c>
      <c r="G177" s="748">
        <v>333111</v>
      </c>
      <c r="H177" s="551">
        <f t="shared" si="53"/>
        <v>0</v>
      </c>
      <c r="I177" s="748">
        <v>333111</v>
      </c>
      <c r="J177" s="551">
        <f t="shared" si="54"/>
        <v>0</v>
      </c>
      <c r="K177" s="684">
        <v>333167</v>
      </c>
      <c r="L177" s="551">
        <f t="shared" si="56"/>
        <v>56</v>
      </c>
      <c r="M177" s="551">
        <f t="shared" si="56"/>
        <v>56</v>
      </c>
      <c r="N177" s="684">
        <v>333212</v>
      </c>
      <c r="O177" s="551">
        <f t="shared" si="42"/>
        <v>45</v>
      </c>
      <c r="P177" s="552">
        <f t="shared" si="43"/>
        <v>101</v>
      </c>
      <c r="Q177" s="551">
        <f t="shared" si="44"/>
        <v>56</v>
      </c>
      <c r="R177" s="553">
        <f t="shared" si="45"/>
        <v>45</v>
      </c>
      <c r="S177" s="760" t="s">
        <v>336</v>
      </c>
      <c r="T177" s="685" t="s">
        <v>51</v>
      </c>
      <c r="U177" s="685" t="s">
        <v>29</v>
      </c>
      <c r="V177" s="685">
        <v>2017</v>
      </c>
      <c r="W177" s="686" t="s">
        <v>30</v>
      </c>
      <c r="X177" s="684">
        <v>7</v>
      </c>
      <c r="Y177" s="557">
        <f t="shared" si="46"/>
        <v>14.428571428571429</v>
      </c>
      <c r="Z177" s="558">
        <v>19.59</v>
      </c>
      <c r="AA177" s="557">
        <f t="shared" si="47"/>
        <v>282.65571428571428</v>
      </c>
      <c r="AB177" s="687"/>
      <c r="AC177" s="557">
        <f t="shared" si="48"/>
        <v>282.65571428571428</v>
      </c>
      <c r="AD177" s="557">
        <f t="shared" si="49"/>
        <v>14.428571428571429</v>
      </c>
      <c r="AE177" s="561">
        <f t="shared" si="50"/>
        <v>101</v>
      </c>
    </row>
    <row r="178" spans="1:34" s="158" customFormat="1" ht="11.55" thickBot="1">
      <c r="A178" s="765">
        <v>44391</v>
      </c>
      <c r="B178" s="766" t="s">
        <v>335</v>
      </c>
      <c r="C178" s="766" t="s">
        <v>337</v>
      </c>
      <c r="D178" s="729" t="s">
        <v>331</v>
      </c>
      <c r="E178" s="622" t="s">
        <v>282</v>
      </c>
      <c r="F178" s="700">
        <v>333212</v>
      </c>
      <c r="G178" s="700">
        <v>333218</v>
      </c>
      <c r="H178" s="541">
        <f t="shared" si="53"/>
        <v>6</v>
      </c>
      <c r="I178" s="700">
        <v>333218</v>
      </c>
      <c r="J178" s="541">
        <f t="shared" si="54"/>
        <v>0</v>
      </c>
      <c r="K178" s="769">
        <v>333307</v>
      </c>
      <c r="L178" s="541">
        <f t="shared" si="56"/>
        <v>89</v>
      </c>
      <c r="M178" s="541">
        <f t="shared" ref="M178:M180" si="58">K178-G178</f>
        <v>89</v>
      </c>
      <c r="N178" s="769">
        <v>333316</v>
      </c>
      <c r="O178" s="541">
        <f t="shared" si="42"/>
        <v>9</v>
      </c>
      <c r="P178" s="542">
        <f t="shared" si="43"/>
        <v>104</v>
      </c>
      <c r="Q178" s="541">
        <f t="shared" si="44"/>
        <v>89</v>
      </c>
      <c r="R178" s="543">
        <f t="shared" si="45"/>
        <v>15</v>
      </c>
      <c r="S178" s="759" t="s">
        <v>336</v>
      </c>
      <c r="T178" s="770" t="s">
        <v>51</v>
      </c>
      <c r="U178" s="770" t="s">
        <v>29</v>
      </c>
      <c r="V178" s="770">
        <v>2017</v>
      </c>
      <c r="W178" s="771" t="s">
        <v>30</v>
      </c>
      <c r="X178" s="769">
        <v>7</v>
      </c>
      <c r="Y178" s="544">
        <f t="shared" si="46"/>
        <v>14.857142857142858</v>
      </c>
      <c r="Z178" s="166">
        <v>19.59</v>
      </c>
      <c r="AA178" s="544">
        <f t="shared" si="47"/>
        <v>291.05142857142857</v>
      </c>
      <c r="AB178" s="772"/>
      <c r="AC178" s="544">
        <f t="shared" si="48"/>
        <v>291.05142857142857</v>
      </c>
      <c r="AD178" s="544">
        <f t="shared" si="49"/>
        <v>14.857142857142858</v>
      </c>
      <c r="AE178" s="563">
        <f t="shared" si="50"/>
        <v>104</v>
      </c>
    </row>
    <row r="179" spans="1:34" s="158" customFormat="1" ht="11.55" thickBot="1">
      <c r="A179" s="765">
        <v>44391</v>
      </c>
      <c r="B179" s="766" t="s">
        <v>335</v>
      </c>
      <c r="C179" s="766" t="s">
        <v>337</v>
      </c>
      <c r="D179" s="729" t="s">
        <v>333</v>
      </c>
      <c r="E179" s="622" t="s">
        <v>282</v>
      </c>
      <c r="F179" s="700">
        <v>333316</v>
      </c>
      <c r="G179" s="700">
        <v>333324</v>
      </c>
      <c r="H179" s="541">
        <f t="shared" si="53"/>
        <v>8</v>
      </c>
      <c r="I179" s="700">
        <v>333324</v>
      </c>
      <c r="J179" s="541">
        <f t="shared" si="54"/>
        <v>0</v>
      </c>
      <c r="K179" s="769">
        <v>333438</v>
      </c>
      <c r="L179" s="541">
        <f t="shared" si="56"/>
        <v>114</v>
      </c>
      <c r="M179" s="541">
        <f t="shared" si="58"/>
        <v>114</v>
      </c>
      <c r="N179" s="769">
        <v>333447</v>
      </c>
      <c r="O179" s="541">
        <f t="shared" si="42"/>
        <v>9</v>
      </c>
      <c r="P179" s="542">
        <f t="shared" si="43"/>
        <v>131</v>
      </c>
      <c r="Q179" s="541">
        <f t="shared" si="44"/>
        <v>114</v>
      </c>
      <c r="R179" s="543">
        <f t="shared" si="45"/>
        <v>17</v>
      </c>
      <c r="S179" s="759" t="s">
        <v>336</v>
      </c>
      <c r="T179" s="770" t="s">
        <v>51</v>
      </c>
      <c r="U179" s="770" t="s">
        <v>29</v>
      </c>
      <c r="V179" s="770">
        <v>2017</v>
      </c>
      <c r="W179" s="771" t="s">
        <v>30</v>
      </c>
      <c r="X179" s="769">
        <v>7</v>
      </c>
      <c r="Y179" s="544">
        <f t="shared" si="46"/>
        <v>18.714285714285715</v>
      </c>
      <c r="Z179" s="166">
        <v>19.59</v>
      </c>
      <c r="AA179" s="544">
        <f t="shared" si="47"/>
        <v>366.61285714285714</v>
      </c>
      <c r="AB179" s="772"/>
      <c r="AC179" s="544">
        <f t="shared" si="48"/>
        <v>366.61285714285714</v>
      </c>
      <c r="AD179" s="544">
        <f t="shared" si="49"/>
        <v>18.714285714285715</v>
      </c>
      <c r="AE179" s="563">
        <f t="shared" si="50"/>
        <v>131</v>
      </c>
    </row>
    <row r="180" spans="1:34" s="158" customFormat="1" ht="11.55" thickBot="1">
      <c r="A180" s="688">
        <v>44392</v>
      </c>
      <c r="B180" s="689" t="s">
        <v>335</v>
      </c>
      <c r="C180" s="689" t="s">
        <v>337</v>
      </c>
      <c r="D180" s="775" t="s">
        <v>331</v>
      </c>
      <c r="E180" s="622" t="s">
        <v>282</v>
      </c>
      <c r="F180" s="713">
        <v>333447</v>
      </c>
      <c r="G180" s="713">
        <v>333455</v>
      </c>
      <c r="H180" s="567">
        <f t="shared" si="53"/>
        <v>8</v>
      </c>
      <c r="I180" s="713">
        <v>333455</v>
      </c>
      <c r="J180" s="567">
        <f t="shared" si="54"/>
        <v>0</v>
      </c>
      <c r="K180" s="690">
        <v>333546</v>
      </c>
      <c r="L180" s="567">
        <f t="shared" si="56"/>
        <v>91</v>
      </c>
      <c r="M180" s="567">
        <f t="shared" si="58"/>
        <v>91</v>
      </c>
      <c r="N180" s="933">
        <v>333554</v>
      </c>
      <c r="O180" s="567">
        <f t="shared" si="42"/>
        <v>8</v>
      </c>
      <c r="P180" s="568">
        <f t="shared" si="43"/>
        <v>107</v>
      </c>
      <c r="Q180" s="567">
        <f t="shared" si="44"/>
        <v>91</v>
      </c>
      <c r="R180" s="569">
        <f t="shared" si="45"/>
        <v>16</v>
      </c>
      <c r="S180" s="761" t="s">
        <v>336</v>
      </c>
      <c r="T180" s="773" t="s">
        <v>51</v>
      </c>
      <c r="U180" s="691" t="s">
        <v>29</v>
      </c>
      <c r="V180" s="691">
        <v>2017</v>
      </c>
      <c r="W180" s="692" t="s">
        <v>30</v>
      </c>
      <c r="X180" s="690">
        <v>7</v>
      </c>
      <c r="Y180" s="573">
        <f t="shared" si="46"/>
        <v>15.285714285714286</v>
      </c>
      <c r="Z180" s="574">
        <v>19.59</v>
      </c>
      <c r="AA180" s="573">
        <f t="shared" si="47"/>
        <v>299.44714285714286</v>
      </c>
      <c r="AB180" s="693"/>
      <c r="AC180" s="573">
        <f t="shared" si="48"/>
        <v>299.44714285714286</v>
      </c>
      <c r="AD180" s="573">
        <f t="shared" si="49"/>
        <v>15.285714285714286</v>
      </c>
      <c r="AE180" s="576">
        <f t="shared" si="50"/>
        <v>107</v>
      </c>
      <c r="AF180" s="750">
        <f>SUM(AC177:AC180)</f>
        <v>1239.7671428571427</v>
      </c>
      <c r="AG180" s="238">
        <f>SUM(AD177:AD180)</f>
        <v>63.285714285714285</v>
      </c>
      <c r="AH180" s="238">
        <f>SUM(AE177:AE180)</f>
        <v>443</v>
      </c>
    </row>
    <row r="181" spans="1:34" s="158" customFormat="1" ht="11.55" thickBot="1">
      <c r="A181" s="682">
        <v>44391</v>
      </c>
      <c r="B181" s="683" t="s">
        <v>330</v>
      </c>
      <c r="C181" s="683" t="s">
        <v>393</v>
      </c>
      <c r="D181" s="727" t="s">
        <v>403</v>
      </c>
      <c r="E181" s="654" t="s">
        <v>282</v>
      </c>
      <c r="F181" s="854">
        <v>238947</v>
      </c>
      <c r="G181" s="748">
        <v>238947</v>
      </c>
      <c r="H181" s="551">
        <f t="shared" si="53"/>
        <v>0</v>
      </c>
      <c r="I181" s="748">
        <v>238947</v>
      </c>
      <c r="J181" s="551">
        <f t="shared" si="54"/>
        <v>0</v>
      </c>
      <c r="K181" s="684">
        <v>238947</v>
      </c>
      <c r="L181" s="551">
        <f t="shared" si="56"/>
        <v>0</v>
      </c>
      <c r="M181" s="551">
        <f t="shared" si="56"/>
        <v>0</v>
      </c>
      <c r="N181" s="684">
        <v>239003</v>
      </c>
      <c r="O181" s="551">
        <f t="shared" si="42"/>
        <v>56</v>
      </c>
      <c r="P181" s="552">
        <f t="shared" si="43"/>
        <v>56</v>
      </c>
      <c r="Q181" s="551">
        <f t="shared" si="44"/>
        <v>0</v>
      </c>
      <c r="R181" s="553">
        <f t="shared" si="45"/>
        <v>56</v>
      </c>
      <c r="S181" s="800" t="s">
        <v>346</v>
      </c>
      <c r="T181" s="685" t="s">
        <v>51</v>
      </c>
      <c r="U181" s="685" t="s">
        <v>29</v>
      </c>
      <c r="V181" s="685">
        <v>2012</v>
      </c>
      <c r="W181" s="686" t="s">
        <v>30</v>
      </c>
      <c r="X181" s="684">
        <v>7</v>
      </c>
      <c r="Y181" s="557">
        <f t="shared" si="46"/>
        <v>8</v>
      </c>
      <c r="Z181" s="558">
        <v>19.59</v>
      </c>
      <c r="AA181" s="557">
        <f t="shared" si="47"/>
        <v>156.72</v>
      </c>
      <c r="AB181" s="687"/>
      <c r="AC181" s="557">
        <f t="shared" si="48"/>
        <v>156.72</v>
      </c>
      <c r="AD181" s="557">
        <f t="shared" si="49"/>
        <v>8</v>
      </c>
      <c r="AE181" s="561">
        <f t="shared" si="50"/>
        <v>56</v>
      </c>
    </row>
    <row r="182" spans="1:34" s="158" customFormat="1" ht="11.55" thickBot="1">
      <c r="A182" s="765">
        <v>44391</v>
      </c>
      <c r="B182" s="766" t="s">
        <v>330</v>
      </c>
      <c r="C182" s="766" t="s">
        <v>393</v>
      </c>
      <c r="D182" s="729" t="s">
        <v>410</v>
      </c>
      <c r="E182" s="622" t="s">
        <v>282</v>
      </c>
      <c r="F182" s="700">
        <v>239003</v>
      </c>
      <c r="G182" s="700">
        <v>239003</v>
      </c>
      <c r="H182" s="541">
        <f t="shared" si="53"/>
        <v>0</v>
      </c>
      <c r="I182" s="700">
        <v>239003</v>
      </c>
      <c r="J182" s="541">
        <f t="shared" si="54"/>
        <v>0</v>
      </c>
      <c r="K182" s="769">
        <v>239003</v>
      </c>
      <c r="L182" s="541">
        <f t="shared" si="56"/>
        <v>0</v>
      </c>
      <c r="M182" s="541">
        <f t="shared" ref="M182:M183" si="59">K182-G182</f>
        <v>0</v>
      </c>
      <c r="N182" s="769">
        <v>239025</v>
      </c>
      <c r="O182" s="541">
        <f t="shared" si="42"/>
        <v>22</v>
      </c>
      <c r="P182" s="641">
        <f t="shared" si="43"/>
        <v>22</v>
      </c>
      <c r="Q182" s="541">
        <f t="shared" si="44"/>
        <v>0</v>
      </c>
      <c r="R182" s="543">
        <f t="shared" si="45"/>
        <v>22</v>
      </c>
      <c r="S182" s="786" t="s">
        <v>346</v>
      </c>
      <c r="T182" s="770" t="s">
        <v>51</v>
      </c>
      <c r="U182" s="770" t="s">
        <v>29</v>
      </c>
      <c r="V182" s="770">
        <v>2012</v>
      </c>
      <c r="W182" s="771" t="s">
        <v>30</v>
      </c>
      <c r="X182" s="769">
        <v>7</v>
      </c>
      <c r="Y182" s="544">
        <f t="shared" si="46"/>
        <v>3.1428571428571428</v>
      </c>
      <c r="Z182" s="166">
        <v>19.59</v>
      </c>
      <c r="AA182" s="544">
        <f t="shared" si="47"/>
        <v>61.568571428571424</v>
      </c>
      <c r="AB182" s="772"/>
      <c r="AC182" s="544">
        <f t="shared" si="48"/>
        <v>61.568571428571424</v>
      </c>
      <c r="AD182" s="544">
        <f t="shared" si="49"/>
        <v>3.1428571428571428</v>
      </c>
      <c r="AE182" s="563">
        <f t="shared" si="50"/>
        <v>22</v>
      </c>
    </row>
    <row r="183" spans="1:34" s="158" customFormat="1" ht="11.55" thickBot="1">
      <c r="A183" s="688">
        <v>44391</v>
      </c>
      <c r="B183" s="689" t="s">
        <v>330</v>
      </c>
      <c r="C183" s="689" t="s">
        <v>393</v>
      </c>
      <c r="D183" s="775" t="s">
        <v>405</v>
      </c>
      <c r="E183" s="622" t="s">
        <v>282</v>
      </c>
      <c r="F183" s="713">
        <v>239025</v>
      </c>
      <c r="G183" s="713">
        <v>239025</v>
      </c>
      <c r="H183" s="567">
        <f t="shared" si="53"/>
        <v>0</v>
      </c>
      <c r="I183" s="713">
        <v>239025</v>
      </c>
      <c r="J183" s="567">
        <f t="shared" si="54"/>
        <v>0</v>
      </c>
      <c r="K183" s="690">
        <v>239025</v>
      </c>
      <c r="L183" s="567">
        <f t="shared" si="56"/>
        <v>0</v>
      </c>
      <c r="M183" s="567">
        <f t="shared" si="59"/>
        <v>0</v>
      </c>
      <c r="N183" s="933">
        <v>239031</v>
      </c>
      <c r="O183" s="567">
        <f t="shared" si="42"/>
        <v>6</v>
      </c>
      <c r="P183" s="568">
        <f t="shared" si="43"/>
        <v>6</v>
      </c>
      <c r="Q183" s="567">
        <f t="shared" si="44"/>
        <v>0</v>
      </c>
      <c r="R183" s="569">
        <f t="shared" si="45"/>
        <v>6</v>
      </c>
      <c r="S183" s="820" t="s">
        <v>346</v>
      </c>
      <c r="T183" s="773" t="s">
        <v>51</v>
      </c>
      <c r="U183" s="691" t="s">
        <v>29</v>
      </c>
      <c r="V183" s="691">
        <v>2012</v>
      </c>
      <c r="W183" s="692" t="s">
        <v>30</v>
      </c>
      <c r="X183" s="690">
        <v>7</v>
      </c>
      <c r="Y183" s="573">
        <f t="shared" si="46"/>
        <v>0.8571428571428571</v>
      </c>
      <c r="Z183" s="574">
        <v>19.59</v>
      </c>
      <c r="AA183" s="573">
        <f t="shared" si="47"/>
        <v>16.791428571428572</v>
      </c>
      <c r="AB183" s="693"/>
      <c r="AC183" s="573">
        <f t="shared" si="48"/>
        <v>16.791428571428572</v>
      </c>
      <c r="AD183" s="573">
        <f t="shared" si="49"/>
        <v>0.8571428571428571</v>
      </c>
      <c r="AE183" s="576">
        <f t="shared" si="50"/>
        <v>6</v>
      </c>
      <c r="AF183" s="750">
        <f>SUM(AC181:AC183)</f>
        <v>235.08</v>
      </c>
      <c r="AG183" s="238">
        <f>SUM(AD181:AD183)</f>
        <v>12</v>
      </c>
      <c r="AH183" s="238">
        <f>SUM(AE181:AE183)</f>
        <v>84</v>
      </c>
    </row>
    <row r="184" spans="1:34" s="158" customFormat="1" ht="10.9">
      <c r="A184" s="828">
        <v>44391</v>
      </c>
      <c r="B184" s="829" t="s">
        <v>363</v>
      </c>
      <c r="C184" s="829" t="s">
        <v>392</v>
      </c>
      <c r="D184" s="793" t="s">
        <v>357</v>
      </c>
      <c r="E184" s="794" t="s">
        <v>282</v>
      </c>
      <c r="F184" s="854">
        <v>64150</v>
      </c>
      <c r="G184" s="748">
        <v>64212</v>
      </c>
      <c r="H184" s="551">
        <f t="shared" si="53"/>
        <v>62</v>
      </c>
      <c r="I184" s="748">
        <v>64212</v>
      </c>
      <c r="J184" s="551">
        <f t="shared" si="54"/>
        <v>0</v>
      </c>
      <c r="K184" s="684">
        <v>64212</v>
      </c>
      <c r="L184" s="551">
        <f t="shared" si="56"/>
        <v>0</v>
      </c>
      <c r="M184" s="551">
        <f t="shared" si="56"/>
        <v>0</v>
      </c>
      <c r="N184" s="684">
        <v>64212</v>
      </c>
      <c r="O184" s="551">
        <f t="shared" si="42"/>
        <v>0</v>
      </c>
      <c r="P184" s="552">
        <f t="shared" si="43"/>
        <v>62</v>
      </c>
      <c r="Q184" s="551">
        <f t="shared" si="44"/>
        <v>0</v>
      </c>
      <c r="R184" s="553">
        <f t="shared" si="45"/>
        <v>62</v>
      </c>
      <c r="S184" s="834" t="s">
        <v>50</v>
      </c>
      <c r="T184" s="685" t="s">
        <v>51</v>
      </c>
      <c r="U184" s="685" t="s">
        <v>29</v>
      </c>
      <c r="V184" s="685">
        <v>2018</v>
      </c>
      <c r="W184" s="686" t="s">
        <v>30</v>
      </c>
      <c r="X184" s="684">
        <v>7</v>
      </c>
      <c r="Y184" s="557">
        <f t="shared" si="46"/>
        <v>8.8571428571428577</v>
      </c>
      <c r="Z184" s="558">
        <v>19.59</v>
      </c>
      <c r="AA184" s="557">
        <f t="shared" si="47"/>
        <v>173.51142857142858</v>
      </c>
      <c r="AB184" s="687"/>
      <c r="AC184" s="557">
        <f t="shared" si="48"/>
        <v>173.51142857142858</v>
      </c>
      <c r="AD184" s="557">
        <f t="shared" si="49"/>
        <v>8.8571428571428577</v>
      </c>
      <c r="AE184" s="561">
        <f t="shared" si="50"/>
        <v>62</v>
      </c>
      <c r="AF184" s="882"/>
      <c r="AG184" s="797"/>
      <c r="AH184" s="797"/>
    </row>
    <row r="185" spans="1:34" s="158" customFormat="1" ht="11.55" thickBot="1">
      <c r="A185" s="730">
        <v>44391</v>
      </c>
      <c r="B185" s="731" t="s">
        <v>363</v>
      </c>
      <c r="C185" s="731" t="s">
        <v>392</v>
      </c>
      <c r="D185" s="732" t="s">
        <v>358</v>
      </c>
      <c r="E185" s="795" t="s">
        <v>282</v>
      </c>
      <c r="F185" s="700">
        <v>64212</v>
      </c>
      <c r="G185" s="700">
        <v>64283</v>
      </c>
      <c r="H185" s="541">
        <f t="shared" si="53"/>
        <v>71</v>
      </c>
      <c r="I185" s="700">
        <v>64283</v>
      </c>
      <c r="J185" s="541">
        <f t="shared" si="54"/>
        <v>0</v>
      </c>
      <c r="K185" s="769">
        <v>64283</v>
      </c>
      <c r="L185" s="541">
        <f t="shared" si="56"/>
        <v>0</v>
      </c>
      <c r="M185" s="541">
        <f t="shared" si="56"/>
        <v>0</v>
      </c>
      <c r="N185" s="769">
        <v>64283</v>
      </c>
      <c r="O185" s="541">
        <f t="shared" si="42"/>
        <v>0</v>
      </c>
      <c r="P185" s="542">
        <f t="shared" si="43"/>
        <v>71</v>
      </c>
      <c r="Q185" s="541">
        <f t="shared" si="44"/>
        <v>0</v>
      </c>
      <c r="R185" s="543">
        <f t="shared" si="45"/>
        <v>71</v>
      </c>
      <c r="S185" s="807" t="s">
        <v>50</v>
      </c>
      <c r="T185" s="770" t="s">
        <v>51</v>
      </c>
      <c r="U185" s="770" t="s">
        <v>29</v>
      </c>
      <c r="V185" s="770">
        <v>2018</v>
      </c>
      <c r="W185" s="771" t="s">
        <v>30</v>
      </c>
      <c r="X185" s="769">
        <v>7</v>
      </c>
      <c r="Y185" s="544">
        <f t="shared" si="46"/>
        <v>10.142857142857142</v>
      </c>
      <c r="Z185" s="166">
        <v>19.59</v>
      </c>
      <c r="AA185" s="544">
        <f t="shared" si="47"/>
        <v>198.69857142857143</v>
      </c>
      <c r="AB185" s="772"/>
      <c r="AC185" s="544">
        <f t="shared" si="48"/>
        <v>198.69857142857143</v>
      </c>
      <c r="AD185" s="544">
        <f t="shared" si="49"/>
        <v>10.142857142857142</v>
      </c>
      <c r="AE185" s="563">
        <f t="shared" si="50"/>
        <v>71</v>
      </c>
      <c r="AF185" s="796"/>
      <c r="AG185" s="797"/>
      <c r="AH185" s="797"/>
    </row>
    <row r="186" spans="1:34" s="158" customFormat="1" ht="11.55" thickBot="1">
      <c r="A186" s="688">
        <v>44392</v>
      </c>
      <c r="B186" s="689" t="s">
        <v>363</v>
      </c>
      <c r="C186" s="689" t="s">
        <v>392</v>
      </c>
      <c r="D186" s="775" t="s">
        <v>359</v>
      </c>
      <c r="E186" s="622" t="s">
        <v>282</v>
      </c>
      <c r="F186" s="713">
        <v>64283</v>
      </c>
      <c r="G186" s="713">
        <v>64283</v>
      </c>
      <c r="H186" s="567">
        <f t="shared" si="53"/>
        <v>0</v>
      </c>
      <c r="I186" s="713">
        <v>64283</v>
      </c>
      <c r="J186" s="567">
        <f t="shared" si="54"/>
        <v>0</v>
      </c>
      <c r="K186" s="690">
        <v>64283</v>
      </c>
      <c r="L186" s="567">
        <f t="shared" si="56"/>
        <v>0</v>
      </c>
      <c r="M186" s="567">
        <f t="shared" si="56"/>
        <v>0</v>
      </c>
      <c r="N186" s="933">
        <v>64349</v>
      </c>
      <c r="O186" s="567">
        <f t="shared" si="42"/>
        <v>66</v>
      </c>
      <c r="P186" s="568">
        <f t="shared" si="43"/>
        <v>66</v>
      </c>
      <c r="Q186" s="567">
        <f t="shared" si="44"/>
        <v>0</v>
      </c>
      <c r="R186" s="569">
        <f t="shared" si="45"/>
        <v>66</v>
      </c>
      <c r="S186" s="808" t="s">
        <v>50</v>
      </c>
      <c r="T186" s="691" t="s">
        <v>51</v>
      </c>
      <c r="U186" s="691" t="s">
        <v>29</v>
      </c>
      <c r="V186" s="691">
        <v>2018</v>
      </c>
      <c r="W186" s="692" t="s">
        <v>30</v>
      </c>
      <c r="X186" s="690">
        <v>7</v>
      </c>
      <c r="Y186" s="573">
        <f t="shared" si="46"/>
        <v>9.4285714285714288</v>
      </c>
      <c r="Z186" s="574">
        <v>19.59</v>
      </c>
      <c r="AA186" s="573">
        <f t="shared" si="47"/>
        <v>184.70571428571429</v>
      </c>
      <c r="AB186" s="693"/>
      <c r="AC186" s="573">
        <f t="shared" si="48"/>
        <v>184.70571428571429</v>
      </c>
      <c r="AD186" s="573">
        <f t="shared" si="49"/>
        <v>9.4285714285714288</v>
      </c>
      <c r="AE186" s="576">
        <f t="shared" si="50"/>
        <v>66</v>
      </c>
      <c r="AF186" s="750">
        <f>SUM(AC184:AC186)</f>
        <v>556.91571428571433</v>
      </c>
      <c r="AG186" s="238">
        <f>SUM(AD184:AD186)</f>
        <v>28.428571428571431</v>
      </c>
      <c r="AH186" s="238">
        <f>SUM(AE184:AE186)</f>
        <v>199</v>
      </c>
    </row>
    <row r="187" spans="1:34" s="158" customFormat="1" ht="17.7" thickBot="1">
      <c r="A187" s="765">
        <v>44392</v>
      </c>
      <c r="B187" s="766" t="s">
        <v>126</v>
      </c>
      <c r="C187" s="766" t="s">
        <v>411</v>
      </c>
      <c r="D187" s="883" t="s">
        <v>369</v>
      </c>
      <c r="E187" s="884"/>
      <c r="F187" s="855">
        <v>106767</v>
      </c>
      <c r="G187" s="769">
        <v>106767</v>
      </c>
      <c r="H187" s="541">
        <f t="shared" si="53"/>
        <v>0</v>
      </c>
      <c r="I187" s="769">
        <v>106767</v>
      </c>
      <c r="J187" s="541">
        <f t="shared" si="54"/>
        <v>0</v>
      </c>
      <c r="K187" s="769">
        <v>106809</v>
      </c>
      <c r="L187" s="541">
        <f t="shared" ref="L187:M220" si="60">K187-I187</f>
        <v>42</v>
      </c>
      <c r="M187" s="541">
        <f t="shared" ref="M187:M219" si="61">K187-G187</f>
        <v>42</v>
      </c>
      <c r="N187" s="769">
        <v>106809</v>
      </c>
      <c r="O187" s="541">
        <f t="shared" si="42"/>
        <v>0</v>
      </c>
      <c r="P187" s="542">
        <f t="shared" si="43"/>
        <v>42</v>
      </c>
      <c r="Q187" s="541">
        <f t="shared" si="44"/>
        <v>42</v>
      </c>
      <c r="R187" s="543">
        <f t="shared" si="45"/>
        <v>0</v>
      </c>
      <c r="S187" s="885" t="s">
        <v>27</v>
      </c>
      <c r="T187" s="771" t="s">
        <v>28</v>
      </c>
      <c r="U187" s="771" t="s">
        <v>29</v>
      </c>
      <c r="V187" s="771">
        <v>2016</v>
      </c>
      <c r="W187" s="771" t="s">
        <v>30</v>
      </c>
      <c r="X187" s="769">
        <v>14</v>
      </c>
      <c r="Y187" s="544">
        <f t="shared" si="46"/>
        <v>3</v>
      </c>
      <c r="Z187" s="166">
        <v>19.989999999999998</v>
      </c>
      <c r="AA187" s="544">
        <f t="shared" si="47"/>
        <v>59.97</v>
      </c>
      <c r="AB187" s="772" t="s">
        <v>338</v>
      </c>
      <c r="AC187" s="544">
        <f t="shared" si="48"/>
        <v>59.97</v>
      </c>
      <c r="AD187" s="544">
        <f t="shared" si="49"/>
        <v>3</v>
      </c>
      <c r="AE187" s="563">
        <f t="shared" si="50"/>
        <v>42</v>
      </c>
    </row>
    <row r="188" spans="1:34" s="158" customFormat="1" ht="17.7" thickBot="1">
      <c r="A188" s="765">
        <v>44392</v>
      </c>
      <c r="B188" s="766" t="s">
        <v>126</v>
      </c>
      <c r="C188" s="766" t="s">
        <v>109</v>
      </c>
      <c r="D188" s="883" t="s">
        <v>174</v>
      </c>
      <c r="E188" s="884" t="s">
        <v>283</v>
      </c>
      <c r="F188" s="769">
        <v>106809</v>
      </c>
      <c r="G188" s="769">
        <v>106830</v>
      </c>
      <c r="H188" s="541">
        <f t="shared" si="53"/>
        <v>21</v>
      </c>
      <c r="I188" s="769">
        <v>106830</v>
      </c>
      <c r="J188" s="541">
        <f t="shared" si="54"/>
        <v>0</v>
      </c>
      <c r="K188" s="769">
        <v>106848</v>
      </c>
      <c r="L188" s="541">
        <f t="shared" si="60"/>
        <v>18</v>
      </c>
      <c r="M188" s="541">
        <f t="shared" si="61"/>
        <v>18</v>
      </c>
      <c r="N188" s="769">
        <v>106876</v>
      </c>
      <c r="O188" s="541">
        <f t="shared" si="42"/>
        <v>28</v>
      </c>
      <c r="P188" s="542">
        <f t="shared" si="43"/>
        <v>67</v>
      </c>
      <c r="Q188" s="541">
        <f t="shared" si="44"/>
        <v>18</v>
      </c>
      <c r="R188" s="543">
        <f t="shared" si="45"/>
        <v>49</v>
      </c>
      <c r="S188" s="885" t="s">
        <v>27</v>
      </c>
      <c r="T188" s="771" t="s">
        <v>28</v>
      </c>
      <c r="U188" s="771" t="s">
        <v>29</v>
      </c>
      <c r="V188" s="771">
        <v>2016</v>
      </c>
      <c r="W188" s="771" t="s">
        <v>30</v>
      </c>
      <c r="X188" s="769">
        <v>14</v>
      </c>
      <c r="Y188" s="544">
        <f t="shared" si="46"/>
        <v>4.7857142857142856</v>
      </c>
      <c r="Z188" s="166">
        <v>19.989999999999998</v>
      </c>
      <c r="AA188" s="544">
        <f t="shared" si="47"/>
        <v>95.666428571428568</v>
      </c>
      <c r="AB188" s="772" t="s">
        <v>338</v>
      </c>
      <c r="AC188" s="544">
        <f t="shared" si="48"/>
        <v>95.666428571428568</v>
      </c>
      <c r="AD188" s="544">
        <f t="shared" si="49"/>
        <v>4.7857142857142856</v>
      </c>
      <c r="AE188" s="563">
        <f t="shared" si="50"/>
        <v>67</v>
      </c>
    </row>
    <row r="189" spans="1:34" s="158" customFormat="1" ht="17.7" thickBot="1">
      <c r="A189" s="765">
        <v>44393</v>
      </c>
      <c r="B189" s="766" t="s">
        <v>126</v>
      </c>
      <c r="C189" s="766" t="s">
        <v>109</v>
      </c>
      <c r="D189" s="886" t="s">
        <v>397</v>
      </c>
      <c r="E189" s="887" t="s">
        <v>282</v>
      </c>
      <c r="F189" s="769">
        <v>106876</v>
      </c>
      <c r="G189" s="769">
        <v>106887</v>
      </c>
      <c r="H189" s="541">
        <f t="shared" si="53"/>
        <v>11</v>
      </c>
      <c r="I189" s="769">
        <v>106887</v>
      </c>
      <c r="J189" s="541">
        <f t="shared" si="54"/>
        <v>0</v>
      </c>
      <c r="K189" s="769">
        <v>106921</v>
      </c>
      <c r="L189" s="541">
        <f t="shared" si="60"/>
        <v>34</v>
      </c>
      <c r="M189" s="541">
        <f t="shared" si="61"/>
        <v>34</v>
      </c>
      <c r="N189" s="769">
        <v>106943</v>
      </c>
      <c r="O189" s="541">
        <f t="shared" si="42"/>
        <v>22</v>
      </c>
      <c r="P189" s="542">
        <f t="shared" si="43"/>
        <v>67</v>
      </c>
      <c r="Q189" s="541">
        <f t="shared" si="44"/>
        <v>34</v>
      </c>
      <c r="R189" s="543">
        <f t="shared" si="45"/>
        <v>33</v>
      </c>
      <c r="S189" s="885" t="s">
        <v>27</v>
      </c>
      <c r="T189" s="707" t="s">
        <v>28</v>
      </c>
      <c r="U189" s="698" t="s">
        <v>29</v>
      </c>
      <c r="V189" s="771">
        <v>2016</v>
      </c>
      <c r="W189" s="771" t="s">
        <v>30</v>
      </c>
      <c r="X189" s="769">
        <v>14</v>
      </c>
      <c r="Y189" s="544">
        <f>P189/X189</f>
        <v>4.7857142857142856</v>
      </c>
      <c r="Z189" s="166">
        <v>19.989999999999998</v>
      </c>
      <c r="AA189" s="544">
        <f t="shared" si="47"/>
        <v>95.666428571428568</v>
      </c>
      <c r="AB189" s="772" t="s">
        <v>338</v>
      </c>
      <c r="AC189" s="544">
        <f t="shared" si="48"/>
        <v>95.666428571428568</v>
      </c>
      <c r="AD189" s="544">
        <f t="shared" si="49"/>
        <v>4.7857142857142856</v>
      </c>
      <c r="AE189" s="563">
        <f t="shared" si="50"/>
        <v>67</v>
      </c>
      <c r="AF189" s="750">
        <f>SUM(AC187:AC189)</f>
        <v>251.30285714285714</v>
      </c>
      <c r="AG189" s="888">
        <f>SUM(AD187:AD189)</f>
        <v>12.571428571428571</v>
      </c>
      <c r="AH189" s="888">
        <f>SUM(AE187:AE189)</f>
        <v>176</v>
      </c>
    </row>
    <row r="190" spans="1:34" s="158" customFormat="1" ht="17.7" thickBot="1">
      <c r="A190" s="682">
        <v>44392</v>
      </c>
      <c r="B190" s="683" t="s">
        <v>42</v>
      </c>
      <c r="C190" s="683" t="s">
        <v>109</v>
      </c>
      <c r="D190" s="889" t="s">
        <v>150</v>
      </c>
      <c r="E190" s="884" t="s">
        <v>283</v>
      </c>
      <c r="F190" s="854">
        <v>48535</v>
      </c>
      <c r="G190" s="684">
        <v>48556</v>
      </c>
      <c r="H190" s="551">
        <f>G190-F190</f>
        <v>21</v>
      </c>
      <c r="I190" s="684">
        <v>48556</v>
      </c>
      <c r="J190" s="551">
        <f t="shared" si="54"/>
        <v>0</v>
      </c>
      <c r="K190" s="684">
        <v>48571</v>
      </c>
      <c r="L190" s="551">
        <f t="shared" si="60"/>
        <v>15</v>
      </c>
      <c r="M190" s="551">
        <f t="shared" si="61"/>
        <v>15</v>
      </c>
      <c r="N190" s="684">
        <v>48571</v>
      </c>
      <c r="O190" s="551">
        <f t="shared" si="42"/>
        <v>0</v>
      </c>
      <c r="P190" s="552">
        <f t="shared" si="43"/>
        <v>36</v>
      </c>
      <c r="Q190" s="551">
        <f t="shared" si="44"/>
        <v>15</v>
      </c>
      <c r="R190" s="553">
        <f t="shared" si="45"/>
        <v>21</v>
      </c>
      <c r="S190" s="890" t="s">
        <v>44</v>
      </c>
      <c r="T190" s="686" t="s">
        <v>45</v>
      </c>
      <c r="U190" s="686" t="s">
        <v>29</v>
      </c>
      <c r="V190" s="686">
        <v>2018</v>
      </c>
      <c r="W190" s="686" t="s">
        <v>30</v>
      </c>
      <c r="X190" s="684">
        <v>15.5</v>
      </c>
      <c r="Y190" s="557">
        <f t="shared" si="46"/>
        <v>2.3225806451612905</v>
      </c>
      <c r="Z190" s="558">
        <v>19.59</v>
      </c>
      <c r="AA190" s="557">
        <f t="shared" si="47"/>
        <v>45.499354838709678</v>
      </c>
      <c r="AB190" s="687" t="s">
        <v>46</v>
      </c>
      <c r="AC190" s="557">
        <f t="shared" si="48"/>
        <v>45.499354838709678</v>
      </c>
      <c r="AD190" s="557">
        <f t="shared" si="49"/>
        <v>2.3225806451612905</v>
      </c>
      <c r="AE190" s="561">
        <f t="shared" si="50"/>
        <v>36</v>
      </c>
    </row>
    <row r="191" spans="1:34" s="158" customFormat="1" ht="17.7" thickBot="1">
      <c r="A191" s="765">
        <v>44392</v>
      </c>
      <c r="B191" s="766" t="s">
        <v>42</v>
      </c>
      <c r="C191" s="766" t="s">
        <v>109</v>
      </c>
      <c r="D191" s="891" t="s">
        <v>155</v>
      </c>
      <c r="E191" s="884" t="s">
        <v>283</v>
      </c>
      <c r="F191" s="700">
        <v>48571</v>
      </c>
      <c r="G191" s="769">
        <v>48586</v>
      </c>
      <c r="H191" s="541">
        <f t="shared" ref="H191:H193" si="62">G191-F191</f>
        <v>15</v>
      </c>
      <c r="I191" s="769">
        <v>48586</v>
      </c>
      <c r="J191" s="541">
        <f t="shared" si="54"/>
        <v>0</v>
      </c>
      <c r="K191" s="769">
        <v>48606</v>
      </c>
      <c r="L191" s="541">
        <f t="shared" si="60"/>
        <v>20</v>
      </c>
      <c r="M191" s="541">
        <f t="shared" si="61"/>
        <v>20</v>
      </c>
      <c r="N191" s="769">
        <v>48612</v>
      </c>
      <c r="O191" s="541">
        <f t="shared" si="42"/>
        <v>6</v>
      </c>
      <c r="P191" s="542">
        <f t="shared" si="43"/>
        <v>41</v>
      </c>
      <c r="Q191" s="541">
        <f t="shared" si="44"/>
        <v>20</v>
      </c>
      <c r="R191" s="543">
        <f t="shared" si="45"/>
        <v>21</v>
      </c>
      <c r="S191" s="892" t="s">
        <v>44</v>
      </c>
      <c r="T191" s="771" t="s">
        <v>45</v>
      </c>
      <c r="U191" s="771" t="s">
        <v>29</v>
      </c>
      <c r="V191" s="771">
        <v>2018</v>
      </c>
      <c r="W191" s="771" t="s">
        <v>30</v>
      </c>
      <c r="X191" s="769">
        <v>15.5</v>
      </c>
      <c r="Y191" s="544">
        <f t="shared" si="46"/>
        <v>2.6451612903225805</v>
      </c>
      <c r="Z191" s="166">
        <v>19.59</v>
      </c>
      <c r="AA191" s="544">
        <f t="shared" si="47"/>
        <v>51.818709677419349</v>
      </c>
      <c r="AB191" s="772" t="s">
        <v>46</v>
      </c>
      <c r="AC191" s="544">
        <f t="shared" si="48"/>
        <v>51.818709677419349</v>
      </c>
      <c r="AD191" s="544">
        <f t="shared" si="49"/>
        <v>2.6451612903225805</v>
      </c>
      <c r="AE191" s="563">
        <f t="shared" si="50"/>
        <v>41</v>
      </c>
    </row>
    <row r="192" spans="1:34" s="158" customFormat="1" ht="17.7" thickBot="1">
      <c r="A192" s="765">
        <v>44393</v>
      </c>
      <c r="B192" s="766" t="s">
        <v>42</v>
      </c>
      <c r="C192" s="766" t="s">
        <v>109</v>
      </c>
      <c r="D192" s="891" t="s">
        <v>150</v>
      </c>
      <c r="E192" s="893" t="s">
        <v>282</v>
      </c>
      <c r="F192" s="700">
        <v>48612</v>
      </c>
      <c r="G192" s="769">
        <v>48627</v>
      </c>
      <c r="H192" s="541">
        <f t="shared" si="62"/>
        <v>15</v>
      </c>
      <c r="I192" s="769">
        <v>48627</v>
      </c>
      <c r="J192" s="541">
        <f t="shared" si="54"/>
        <v>0</v>
      </c>
      <c r="K192" s="769">
        <v>48643</v>
      </c>
      <c r="L192" s="541">
        <f t="shared" si="60"/>
        <v>16</v>
      </c>
      <c r="M192" s="541">
        <f t="shared" si="61"/>
        <v>16</v>
      </c>
      <c r="N192" s="769">
        <v>48643</v>
      </c>
      <c r="O192" s="541">
        <f t="shared" si="42"/>
        <v>0</v>
      </c>
      <c r="P192" s="542">
        <f t="shared" si="43"/>
        <v>31</v>
      </c>
      <c r="Q192" s="541">
        <f t="shared" si="44"/>
        <v>16</v>
      </c>
      <c r="R192" s="543">
        <f t="shared" si="45"/>
        <v>15</v>
      </c>
      <c r="S192" s="892" t="s">
        <v>44</v>
      </c>
      <c r="T192" s="771" t="s">
        <v>45</v>
      </c>
      <c r="U192" s="771" t="s">
        <v>29</v>
      </c>
      <c r="V192" s="771">
        <v>2018</v>
      </c>
      <c r="W192" s="771" t="s">
        <v>30</v>
      </c>
      <c r="X192" s="769">
        <v>15.5</v>
      </c>
      <c r="Y192" s="544">
        <f t="shared" si="46"/>
        <v>2</v>
      </c>
      <c r="Z192" s="166">
        <v>19.59</v>
      </c>
      <c r="AA192" s="544">
        <f t="shared" si="47"/>
        <v>39.18</v>
      </c>
      <c r="AB192" s="772" t="s">
        <v>46</v>
      </c>
      <c r="AC192" s="544">
        <f t="shared" si="48"/>
        <v>39.18</v>
      </c>
      <c r="AD192" s="544">
        <f t="shared" si="49"/>
        <v>2</v>
      </c>
      <c r="AE192" s="563">
        <f t="shared" si="50"/>
        <v>31</v>
      </c>
    </row>
    <row r="193" spans="1:34" s="158" customFormat="1" ht="17.7" thickBot="1">
      <c r="A193" s="730">
        <v>44393</v>
      </c>
      <c r="B193" s="731" t="s">
        <v>42</v>
      </c>
      <c r="C193" s="731" t="s">
        <v>109</v>
      </c>
      <c r="D193" s="886" t="s">
        <v>155</v>
      </c>
      <c r="E193" s="894" t="s">
        <v>282</v>
      </c>
      <c r="F193" s="735">
        <v>48643</v>
      </c>
      <c r="G193" s="735">
        <v>48664</v>
      </c>
      <c r="H193" s="665">
        <f t="shared" si="62"/>
        <v>21</v>
      </c>
      <c r="I193" s="735">
        <v>48664</v>
      </c>
      <c r="J193" s="665">
        <f t="shared" si="54"/>
        <v>0</v>
      </c>
      <c r="K193" s="735">
        <v>48684</v>
      </c>
      <c r="L193" s="665">
        <f t="shared" si="60"/>
        <v>20</v>
      </c>
      <c r="M193" s="665">
        <f t="shared" si="61"/>
        <v>20</v>
      </c>
      <c r="N193" s="735">
        <v>48703</v>
      </c>
      <c r="O193" s="665">
        <f t="shared" si="42"/>
        <v>19</v>
      </c>
      <c r="P193" s="666">
        <f t="shared" si="43"/>
        <v>60</v>
      </c>
      <c r="Q193" s="665">
        <f t="shared" si="44"/>
        <v>20</v>
      </c>
      <c r="R193" s="667">
        <f t="shared" si="45"/>
        <v>40</v>
      </c>
      <c r="S193" s="895" t="s">
        <v>44</v>
      </c>
      <c r="T193" s="738" t="s">
        <v>45</v>
      </c>
      <c r="U193" s="738" t="s">
        <v>29</v>
      </c>
      <c r="V193" s="738">
        <v>2018</v>
      </c>
      <c r="W193" s="738" t="s">
        <v>30</v>
      </c>
      <c r="X193" s="735">
        <v>15.5</v>
      </c>
      <c r="Y193" s="668">
        <f t="shared" si="46"/>
        <v>3.870967741935484</v>
      </c>
      <c r="Z193" s="547">
        <v>19.59</v>
      </c>
      <c r="AA193" s="668">
        <f t="shared" si="47"/>
        <v>75.832258064516125</v>
      </c>
      <c r="AB193" s="739" t="s">
        <v>46</v>
      </c>
      <c r="AC193" s="668">
        <f t="shared" si="48"/>
        <v>75.832258064516125</v>
      </c>
      <c r="AD193" s="668">
        <f t="shared" si="49"/>
        <v>3.870967741935484</v>
      </c>
      <c r="AE193" s="671">
        <f t="shared" si="50"/>
        <v>60</v>
      </c>
      <c r="AF193" s="750">
        <f>SUM(AC190:AC193)</f>
        <v>212.33032258064515</v>
      </c>
      <c r="AG193" s="888">
        <f>SUM(AD190:AD193)</f>
        <v>10.838709677419356</v>
      </c>
      <c r="AH193" s="888">
        <f>SUM(AE190:AE193)</f>
        <v>168</v>
      </c>
    </row>
    <row r="194" spans="1:34" s="158" customFormat="1" ht="34" thickBot="1">
      <c r="A194" s="682">
        <v>44392</v>
      </c>
      <c r="B194" s="683" t="s">
        <v>48</v>
      </c>
      <c r="C194" s="683" t="s">
        <v>111</v>
      </c>
      <c r="D194" s="896" t="s">
        <v>240</v>
      </c>
      <c r="E194" s="897" t="s">
        <v>283</v>
      </c>
      <c r="F194" s="856">
        <v>222431</v>
      </c>
      <c r="G194" s="684">
        <v>222437</v>
      </c>
      <c r="H194" s="551">
        <f t="shared" si="53"/>
        <v>6</v>
      </c>
      <c r="I194" s="684">
        <v>222437</v>
      </c>
      <c r="J194" s="551">
        <f t="shared" si="54"/>
        <v>0</v>
      </c>
      <c r="K194" s="684">
        <v>222461</v>
      </c>
      <c r="L194" s="551">
        <f t="shared" si="60"/>
        <v>24</v>
      </c>
      <c r="M194" s="551">
        <f t="shared" si="61"/>
        <v>24</v>
      </c>
      <c r="N194" s="684">
        <v>222463</v>
      </c>
      <c r="O194" s="551">
        <f t="shared" si="42"/>
        <v>2</v>
      </c>
      <c r="P194" s="552">
        <f t="shared" si="43"/>
        <v>32</v>
      </c>
      <c r="Q194" s="551">
        <f t="shared" si="44"/>
        <v>24</v>
      </c>
      <c r="R194" s="553">
        <f t="shared" si="45"/>
        <v>8</v>
      </c>
      <c r="S194" s="898" t="s">
        <v>85</v>
      </c>
      <c r="T194" s="686" t="s">
        <v>51</v>
      </c>
      <c r="U194" s="686" t="s">
        <v>29</v>
      </c>
      <c r="V194" s="686">
        <v>2014</v>
      </c>
      <c r="W194" s="686" t="s">
        <v>30</v>
      </c>
      <c r="X194" s="684">
        <v>7</v>
      </c>
      <c r="Y194" s="557">
        <f t="shared" si="46"/>
        <v>4.5714285714285712</v>
      </c>
      <c r="Z194" s="558">
        <v>21.99</v>
      </c>
      <c r="AA194" s="557">
        <f t="shared" si="47"/>
        <v>100.52571428571427</v>
      </c>
      <c r="AB194" s="687" t="s">
        <v>52</v>
      </c>
      <c r="AC194" s="557">
        <f t="shared" si="48"/>
        <v>100.52571428571427</v>
      </c>
      <c r="AD194" s="557">
        <f t="shared" si="49"/>
        <v>4.5714285714285712</v>
      </c>
      <c r="AE194" s="561">
        <f t="shared" si="50"/>
        <v>32</v>
      </c>
    </row>
    <row r="195" spans="1:34" s="158" customFormat="1" ht="34" thickBot="1">
      <c r="A195" s="765">
        <v>44393</v>
      </c>
      <c r="B195" s="766" t="s">
        <v>48</v>
      </c>
      <c r="C195" s="766" t="s">
        <v>111</v>
      </c>
      <c r="D195" s="883" t="s">
        <v>240</v>
      </c>
      <c r="E195" s="893" t="s">
        <v>282</v>
      </c>
      <c r="F195" s="700">
        <v>222463</v>
      </c>
      <c r="G195" s="769">
        <v>222466</v>
      </c>
      <c r="H195" s="640">
        <f t="shared" si="53"/>
        <v>3</v>
      </c>
      <c r="I195" s="769">
        <v>222466</v>
      </c>
      <c r="J195" s="640">
        <f t="shared" si="54"/>
        <v>0</v>
      </c>
      <c r="K195" s="769">
        <v>222488</v>
      </c>
      <c r="L195" s="640">
        <f t="shared" si="60"/>
        <v>22</v>
      </c>
      <c r="M195" s="640">
        <f t="shared" si="61"/>
        <v>22</v>
      </c>
      <c r="N195" s="769">
        <v>222494</v>
      </c>
      <c r="O195" s="640">
        <f t="shared" si="42"/>
        <v>6</v>
      </c>
      <c r="P195" s="641">
        <f t="shared" si="43"/>
        <v>31</v>
      </c>
      <c r="Q195" s="640">
        <f t="shared" si="44"/>
        <v>22</v>
      </c>
      <c r="R195" s="642">
        <f t="shared" si="45"/>
        <v>9</v>
      </c>
      <c r="S195" s="899" t="s">
        <v>85</v>
      </c>
      <c r="T195" s="698" t="s">
        <v>51</v>
      </c>
      <c r="U195" s="698" t="s">
        <v>29</v>
      </c>
      <c r="V195" s="698">
        <v>2014</v>
      </c>
      <c r="W195" s="771" t="s">
        <v>30</v>
      </c>
      <c r="X195" s="769">
        <v>7</v>
      </c>
      <c r="Y195" s="544">
        <f t="shared" si="46"/>
        <v>4.4285714285714288</v>
      </c>
      <c r="Z195" s="166">
        <v>21.99</v>
      </c>
      <c r="AA195" s="544">
        <f t="shared" si="47"/>
        <v>97.38428571428571</v>
      </c>
      <c r="AB195" s="772" t="s">
        <v>52</v>
      </c>
      <c r="AC195" s="544">
        <f t="shared" si="48"/>
        <v>97.38428571428571</v>
      </c>
      <c r="AD195" s="544">
        <f t="shared" si="49"/>
        <v>4.4285714285714288</v>
      </c>
      <c r="AE195" s="563">
        <f t="shared" si="50"/>
        <v>31</v>
      </c>
      <c r="AF195" s="750">
        <f>SUM(AC194:AC195)</f>
        <v>197.90999999999997</v>
      </c>
      <c r="AG195" s="888">
        <f>SUM(AD194:AD195)</f>
        <v>9</v>
      </c>
      <c r="AH195" s="888">
        <f>SUM(AE194:AE195)</f>
        <v>63</v>
      </c>
    </row>
    <row r="196" spans="1:34" s="158" customFormat="1" ht="17.7" thickBot="1">
      <c r="A196" s="682">
        <v>44392</v>
      </c>
      <c r="B196" s="683" t="s">
        <v>55</v>
      </c>
      <c r="C196" s="683" t="s">
        <v>111</v>
      </c>
      <c r="D196" s="900" t="s">
        <v>176</v>
      </c>
      <c r="E196" s="897" t="s">
        <v>283</v>
      </c>
      <c r="F196" s="932">
        <v>115207</v>
      </c>
      <c r="G196" s="684">
        <v>115223</v>
      </c>
      <c r="H196" s="551">
        <f t="shared" si="53"/>
        <v>16</v>
      </c>
      <c r="I196" s="684">
        <v>115223</v>
      </c>
      <c r="J196" s="551">
        <f>I196-G196</f>
        <v>0</v>
      </c>
      <c r="K196" s="684">
        <v>115237</v>
      </c>
      <c r="L196" s="551">
        <f t="shared" si="60"/>
        <v>14</v>
      </c>
      <c r="M196" s="551">
        <f t="shared" si="61"/>
        <v>14</v>
      </c>
      <c r="N196" s="684">
        <v>115241</v>
      </c>
      <c r="O196" s="551">
        <f t="shared" si="42"/>
        <v>4</v>
      </c>
      <c r="P196" s="552">
        <f t="shared" si="43"/>
        <v>34</v>
      </c>
      <c r="Q196" s="551">
        <f t="shared" si="44"/>
        <v>14</v>
      </c>
      <c r="R196" s="553">
        <f t="shared" si="45"/>
        <v>20</v>
      </c>
      <c r="S196" s="901" t="s">
        <v>57</v>
      </c>
      <c r="T196" s="686" t="s">
        <v>51</v>
      </c>
      <c r="U196" s="686" t="s">
        <v>29</v>
      </c>
      <c r="V196" s="686">
        <v>2014</v>
      </c>
      <c r="W196" s="686" t="s">
        <v>30</v>
      </c>
      <c r="X196" s="684">
        <v>7</v>
      </c>
      <c r="Y196" s="557">
        <f t="shared" si="46"/>
        <v>4.8571428571428568</v>
      </c>
      <c r="Z196" s="558">
        <v>21.69</v>
      </c>
      <c r="AA196" s="557">
        <f t="shared" si="47"/>
        <v>105.35142857142857</v>
      </c>
      <c r="AB196" s="687" t="s">
        <v>58</v>
      </c>
      <c r="AC196" s="557">
        <f t="shared" si="48"/>
        <v>105.35142857142857</v>
      </c>
      <c r="AD196" s="557">
        <f t="shared" si="49"/>
        <v>4.8571428571428568</v>
      </c>
      <c r="AE196" s="561">
        <f t="shared" si="50"/>
        <v>34</v>
      </c>
    </row>
    <row r="197" spans="1:34" s="158" customFormat="1" ht="17.7" thickBot="1">
      <c r="A197" s="701">
        <v>44393</v>
      </c>
      <c r="B197" s="689" t="s">
        <v>55</v>
      </c>
      <c r="C197" s="689" t="s">
        <v>111</v>
      </c>
      <c r="D197" s="902" t="s">
        <v>176</v>
      </c>
      <c r="E197" s="903" t="s">
        <v>282</v>
      </c>
      <c r="F197" s="713">
        <v>115241</v>
      </c>
      <c r="G197" s="690">
        <v>115245</v>
      </c>
      <c r="H197" s="567">
        <f t="shared" si="53"/>
        <v>4</v>
      </c>
      <c r="I197" s="690">
        <v>115245</v>
      </c>
      <c r="J197" s="567">
        <f t="shared" si="54"/>
        <v>0</v>
      </c>
      <c r="K197" s="690">
        <v>115267</v>
      </c>
      <c r="L197" s="567">
        <f t="shared" si="60"/>
        <v>22</v>
      </c>
      <c r="M197" s="567">
        <f t="shared" si="61"/>
        <v>22</v>
      </c>
      <c r="N197" s="690">
        <v>115285</v>
      </c>
      <c r="O197" s="567">
        <f t="shared" si="42"/>
        <v>18</v>
      </c>
      <c r="P197" s="568">
        <f t="shared" si="43"/>
        <v>44</v>
      </c>
      <c r="Q197" s="567">
        <f t="shared" si="44"/>
        <v>22</v>
      </c>
      <c r="R197" s="569">
        <f t="shared" si="45"/>
        <v>22</v>
      </c>
      <c r="S197" s="904" t="s">
        <v>57</v>
      </c>
      <c r="T197" s="692" t="s">
        <v>51</v>
      </c>
      <c r="U197" s="692" t="s">
        <v>29</v>
      </c>
      <c r="V197" s="692">
        <v>2014</v>
      </c>
      <c r="W197" s="692" t="s">
        <v>30</v>
      </c>
      <c r="X197" s="690">
        <v>7</v>
      </c>
      <c r="Y197" s="573">
        <f t="shared" si="46"/>
        <v>6.2857142857142856</v>
      </c>
      <c r="Z197" s="574">
        <v>21.69</v>
      </c>
      <c r="AA197" s="573">
        <f t="shared" si="47"/>
        <v>136.33714285714285</v>
      </c>
      <c r="AB197" s="693" t="s">
        <v>58</v>
      </c>
      <c r="AC197" s="573">
        <f t="shared" si="48"/>
        <v>136.33714285714285</v>
      </c>
      <c r="AD197" s="573">
        <f t="shared" si="49"/>
        <v>6.2857142857142856</v>
      </c>
      <c r="AE197" s="576">
        <f t="shared" si="50"/>
        <v>44</v>
      </c>
      <c r="AF197" s="750">
        <f>SUM(AC196:AC197)</f>
        <v>241.68857142857144</v>
      </c>
      <c r="AG197" s="888">
        <f>SUM(AD196:AD197)</f>
        <v>11.142857142857142</v>
      </c>
      <c r="AH197" s="888">
        <f>SUM(AE196:AE197)</f>
        <v>78</v>
      </c>
    </row>
    <row r="198" spans="1:34" s="158" customFormat="1" ht="42.15" thickBot="1">
      <c r="A198" s="682">
        <v>44392</v>
      </c>
      <c r="B198" s="683" t="s">
        <v>35</v>
      </c>
      <c r="C198" s="683" t="s">
        <v>109</v>
      </c>
      <c r="D198" s="905" t="s">
        <v>412</v>
      </c>
      <c r="E198" s="903"/>
      <c r="F198" s="854">
        <v>63595</v>
      </c>
      <c r="G198" s="748">
        <v>63595</v>
      </c>
      <c r="H198" s="551">
        <f t="shared" si="53"/>
        <v>0</v>
      </c>
      <c r="I198" s="748">
        <v>63595</v>
      </c>
      <c r="J198" s="551">
        <f>I198-G198</f>
        <v>0</v>
      </c>
      <c r="K198" s="684">
        <v>64029</v>
      </c>
      <c r="L198" s="551">
        <f t="shared" si="60"/>
        <v>434</v>
      </c>
      <c r="M198" s="551">
        <f t="shared" si="61"/>
        <v>434</v>
      </c>
      <c r="N198" s="684">
        <v>64029</v>
      </c>
      <c r="O198" s="551">
        <f t="shared" si="42"/>
        <v>0</v>
      </c>
      <c r="P198" s="552">
        <f t="shared" si="43"/>
        <v>434</v>
      </c>
      <c r="Q198" s="551">
        <f t="shared" si="44"/>
        <v>434</v>
      </c>
      <c r="R198" s="553">
        <f t="shared" si="45"/>
        <v>0</v>
      </c>
      <c r="S198" s="906" t="s">
        <v>37</v>
      </c>
      <c r="T198" s="771" t="s">
        <v>38</v>
      </c>
      <c r="U198" s="771" t="s">
        <v>29</v>
      </c>
      <c r="V198" s="771">
        <v>2017</v>
      </c>
      <c r="W198" s="771" t="s">
        <v>30</v>
      </c>
      <c r="X198" s="769">
        <v>14</v>
      </c>
      <c r="Y198" s="544">
        <f t="shared" si="46"/>
        <v>31</v>
      </c>
      <c r="Z198" s="166">
        <v>19.989999999999998</v>
      </c>
      <c r="AA198" s="544">
        <f t="shared" si="47"/>
        <v>619.68999999999994</v>
      </c>
      <c r="AB198" s="772" t="s">
        <v>339</v>
      </c>
      <c r="AC198" s="544">
        <f t="shared" si="48"/>
        <v>619.68999999999994</v>
      </c>
      <c r="AD198" s="544">
        <f t="shared" si="49"/>
        <v>31</v>
      </c>
      <c r="AE198" s="563">
        <f t="shared" si="50"/>
        <v>434</v>
      </c>
    </row>
    <row r="199" spans="1:34" s="158" customFormat="1" ht="42.15" thickBot="1">
      <c r="A199" s="765">
        <v>44393</v>
      </c>
      <c r="B199" s="766" t="s">
        <v>35</v>
      </c>
      <c r="C199" s="766" t="s">
        <v>109</v>
      </c>
      <c r="D199" s="883" t="s">
        <v>413</v>
      </c>
      <c r="E199" s="903" t="s">
        <v>282</v>
      </c>
      <c r="F199" s="715">
        <v>64029</v>
      </c>
      <c r="G199" s="715">
        <v>64036</v>
      </c>
      <c r="H199" s="541">
        <f t="shared" si="53"/>
        <v>7</v>
      </c>
      <c r="I199" s="715">
        <v>64036</v>
      </c>
      <c r="J199" s="541">
        <f t="shared" ref="J199" si="63">I199-G199</f>
        <v>0</v>
      </c>
      <c r="K199" s="769">
        <v>64057</v>
      </c>
      <c r="L199" s="541">
        <f t="shared" si="60"/>
        <v>21</v>
      </c>
      <c r="M199" s="541">
        <f t="shared" si="61"/>
        <v>21</v>
      </c>
      <c r="N199" s="769">
        <v>64068</v>
      </c>
      <c r="O199" s="541">
        <f t="shared" si="42"/>
        <v>11</v>
      </c>
      <c r="P199" s="542">
        <f t="shared" si="43"/>
        <v>39</v>
      </c>
      <c r="Q199" s="541">
        <f t="shared" si="44"/>
        <v>21</v>
      </c>
      <c r="R199" s="543">
        <f t="shared" si="45"/>
        <v>18</v>
      </c>
      <c r="S199" s="907" t="s">
        <v>37</v>
      </c>
      <c r="T199" s="698" t="s">
        <v>38</v>
      </c>
      <c r="U199" s="771" t="s">
        <v>29</v>
      </c>
      <c r="V199" s="771">
        <v>2017</v>
      </c>
      <c r="W199" s="771" t="s">
        <v>30</v>
      </c>
      <c r="X199" s="769">
        <v>14</v>
      </c>
      <c r="Y199" s="544">
        <f t="shared" si="46"/>
        <v>2.7857142857142856</v>
      </c>
      <c r="Z199" s="166">
        <v>19.989999999999998</v>
      </c>
      <c r="AA199" s="544">
        <f t="shared" si="47"/>
        <v>55.686428571428564</v>
      </c>
      <c r="AB199" s="772" t="s">
        <v>340</v>
      </c>
      <c r="AC199" s="544">
        <f t="shared" si="48"/>
        <v>55.686428571428564</v>
      </c>
      <c r="AD199" s="544">
        <f t="shared" si="49"/>
        <v>2.7857142857142856</v>
      </c>
      <c r="AE199" s="563">
        <f t="shared" si="50"/>
        <v>39</v>
      </c>
      <c r="AF199" s="750">
        <f>SUM(AC198:AC199)</f>
        <v>675.37642857142851</v>
      </c>
      <c r="AG199" s="888">
        <f>SUM(AD198:AD199)</f>
        <v>33.785714285714285</v>
      </c>
      <c r="AH199" s="888">
        <f>SUM(AE198:AE199)</f>
        <v>473</v>
      </c>
    </row>
    <row r="200" spans="1:34" s="158" customFormat="1" ht="25.85" thickBot="1">
      <c r="A200" s="694">
        <v>44392</v>
      </c>
      <c r="B200" s="683" t="s">
        <v>60</v>
      </c>
      <c r="C200" s="683" t="s">
        <v>111</v>
      </c>
      <c r="D200" s="900" t="s">
        <v>242</v>
      </c>
      <c r="E200" s="897" t="s">
        <v>283</v>
      </c>
      <c r="F200" s="854">
        <v>178190</v>
      </c>
      <c r="G200" s="684">
        <v>178198</v>
      </c>
      <c r="H200" s="551">
        <f t="shared" si="53"/>
        <v>8</v>
      </c>
      <c r="I200" s="684">
        <v>178198</v>
      </c>
      <c r="J200" s="551">
        <f t="shared" si="54"/>
        <v>0</v>
      </c>
      <c r="K200" s="684">
        <v>178210</v>
      </c>
      <c r="L200" s="551">
        <f t="shared" si="60"/>
        <v>12</v>
      </c>
      <c r="M200" s="551">
        <f t="shared" si="61"/>
        <v>12</v>
      </c>
      <c r="N200" s="684">
        <v>178221</v>
      </c>
      <c r="O200" s="551">
        <f t="shared" si="42"/>
        <v>11</v>
      </c>
      <c r="P200" s="552">
        <f t="shared" si="43"/>
        <v>31</v>
      </c>
      <c r="Q200" s="551">
        <f t="shared" si="44"/>
        <v>12</v>
      </c>
      <c r="R200" s="553">
        <f t="shared" si="45"/>
        <v>19</v>
      </c>
      <c r="S200" s="908" t="s">
        <v>62</v>
      </c>
      <c r="T200" s="686" t="s">
        <v>51</v>
      </c>
      <c r="U200" s="686" t="s">
        <v>29</v>
      </c>
      <c r="V200" s="686">
        <v>2017</v>
      </c>
      <c r="W200" s="686" t="s">
        <v>30</v>
      </c>
      <c r="X200" s="684">
        <v>7</v>
      </c>
      <c r="Y200" s="557">
        <f t="shared" si="46"/>
        <v>4.4285714285714288</v>
      </c>
      <c r="Z200" s="558">
        <v>21.79</v>
      </c>
      <c r="AA200" s="557">
        <f t="shared" si="47"/>
        <v>96.498571428571424</v>
      </c>
      <c r="AB200" s="687" t="s">
        <v>63</v>
      </c>
      <c r="AC200" s="557">
        <f t="shared" si="48"/>
        <v>96.498571428571424</v>
      </c>
      <c r="AD200" s="557">
        <f t="shared" si="49"/>
        <v>4.4285714285714288</v>
      </c>
      <c r="AE200" s="561">
        <f t="shared" si="50"/>
        <v>31</v>
      </c>
    </row>
    <row r="201" spans="1:34" s="158" customFormat="1" ht="25.85" thickBot="1">
      <c r="A201" s="701">
        <v>44393</v>
      </c>
      <c r="B201" s="689" t="s">
        <v>60</v>
      </c>
      <c r="C201" s="689" t="s">
        <v>111</v>
      </c>
      <c r="D201" s="902" t="s">
        <v>242</v>
      </c>
      <c r="E201" s="903" t="s">
        <v>282</v>
      </c>
      <c r="F201" s="713">
        <v>178221</v>
      </c>
      <c r="G201" s="690">
        <v>178233</v>
      </c>
      <c r="H201" s="567">
        <f t="shared" si="53"/>
        <v>12</v>
      </c>
      <c r="I201" s="690">
        <v>178233</v>
      </c>
      <c r="J201" s="567">
        <f t="shared" si="54"/>
        <v>0</v>
      </c>
      <c r="K201" s="690">
        <v>178245</v>
      </c>
      <c r="L201" s="567">
        <f t="shared" si="60"/>
        <v>12</v>
      </c>
      <c r="M201" s="567">
        <f t="shared" si="61"/>
        <v>12</v>
      </c>
      <c r="N201" s="690">
        <v>178253</v>
      </c>
      <c r="O201" s="567">
        <f t="shared" ref="O201:O232" si="64">N201-K201</f>
        <v>8</v>
      </c>
      <c r="P201" s="568">
        <f t="shared" ref="P201:P232" si="65">N201-F201</f>
        <v>32</v>
      </c>
      <c r="Q201" s="567">
        <f t="shared" ref="Q201:Q232" si="66">M201</f>
        <v>12</v>
      </c>
      <c r="R201" s="569">
        <f t="shared" ref="R201:R232" si="67">P201-Q201</f>
        <v>20</v>
      </c>
      <c r="S201" s="909" t="s">
        <v>62</v>
      </c>
      <c r="T201" s="692" t="s">
        <v>51</v>
      </c>
      <c r="U201" s="692" t="s">
        <v>29</v>
      </c>
      <c r="V201" s="692">
        <v>2017</v>
      </c>
      <c r="W201" s="692" t="s">
        <v>30</v>
      </c>
      <c r="X201" s="690">
        <v>7</v>
      </c>
      <c r="Y201" s="573">
        <f t="shared" ref="Y201:Y232" si="68">P201/X201</f>
        <v>4.5714285714285712</v>
      </c>
      <c r="Z201" s="574">
        <v>21.79</v>
      </c>
      <c r="AA201" s="573">
        <f t="shared" ref="AA201:AA232" si="69">Y201*Z201</f>
        <v>99.611428571428561</v>
      </c>
      <c r="AB201" s="693" t="s">
        <v>65</v>
      </c>
      <c r="AC201" s="573">
        <f t="shared" ref="AC201:AC232" si="70">AA201</f>
        <v>99.611428571428561</v>
      </c>
      <c r="AD201" s="573">
        <f t="shared" ref="AD201:AD232" si="71">Y201</f>
        <v>4.5714285714285712</v>
      </c>
      <c r="AE201" s="576">
        <f t="shared" ref="AE201:AE232" si="72">P201</f>
        <v>32</v>
      </c>
      <c r="AF201" s="750">
        <f>SUM(AC200:AC201)</f>
        <v>196.10999999999999</v>
      </c>
      <c r="AG201" s="888">
        <f>SUM(AD200:AD201)</f>
        <v>9</v>
      </c>
      <c r="AH201" s="888">
        <f>SUM(AE200:AE201)</f>
        <v>63</v>
      </c>
    </row>
    <row r="202" spans="1:34" s="158" customFormat="1" ht="17">
      <c r="A202" s="765">
        <v>44392</v>
      </c>
      <c r="B202" s="766" t="s">
        <v>342</v>
      </c>
      <c r="C202" s="766" t="s">
        <v>411</v>
      </c>
      <c r="D202" s="883" t="s">
        <v>414</v>
      </c>
      <c r="E202" s="897"/>
      <c r="F202" s="715">
        <v>188527</v>
      </c>
      <c r="G202" s="715">
        <v>188527</v>
      </c>
      <c r="H202" s="541">
        <f t="shared" si="53"/>
        <v>0</v>
      </c>
      <c r="I202" s="715">
        <v>188527</v>
      </c>
      <c r="J202" s="541">
        <f t="shared" si="54"/>
        <v>0</v>
      </c>
      <c r="K202" s="769">
        <v>188557</v>
      </c>
      <c r="L202" s="541">
        <f t="shared" si="60"/>
        <v>30</v>
      </c>
      <c r="M202" s="541">
        <f t="shared" si="61"/>
        <v>30</v>
      </c>
      <c r="N202" s="769">
        <v>188557</v>
      </c>
      <c r="O202" s="541">
        <f t="shared" si="64"/>
        <v>0</v>
      </c>
      <c r="P202" s="542">
        <f t="shared" si="65"/>
        <v>30</v>
      </c>
      <c r="Q202" s="541">
        <f t="shared" si="66"/>
        <v>30</v>
      </c>
      <c r="R202" s="543">
        <f t="shared" si="67"/>
        <v>0</v>
      </c>
      <c r="S202" s="910" t="s">
        <v>127</v>
      </c>
      <c r="T202" s="771" t="s">
        <v>28</v>
      </c>
      <c r="U202" s="771" t="s">
        <v>29</v>
      </c>
      <c r="V202" s="771">
        <v>2013</v>
      </c>
      <c r="W202" s="771" t="s">
        <v>30</v>
      </c>
      <c r="X202" s="769">
        <v>14</v>
      </c>
      <c r="Y202" s="544">
        <f t="shared" si="68"/>
        <v>2.1428571428571428</v>
      </c>
      <c r="Z202" s="166">
        <v>19.93</v>
      </c>
      <c r="AA202" s="544">
        <f t="shared" si="69"/>
        <v>42.707142857142856</v>
      </c>
      <c r="AB202" s="772" t="s">
        <v>128</v>
      </c>
      <c r="AC202" s="544">
        <f t="shared" si="70"/>
        <v>42.707142857142856</v>
      </c>
      <c r="AD202" s="544">
        <f t="shared" si="71"/>
        <v>2.1428571428571428</v>
      </c>
      <c r="AE202" s="563">
        <f t="shared" si="72"/>
        <v>30</v>
      </c>
    </row>
    <row r="203" spans="1:34" s="158" customFormat="1" ht="17.7" thickBot="1">
      <c r="A203" s="765">
        <v>44393</v>
      </c>
      <c r="B203" s="766" t="s">
        <v>342</v>
      </c>
      <c r="C203" s="766" t="s">
        <v>109</v>
      </c>
      <c r="D203" s="883" t="s">
        <v>415</v>
      </c>
      <c r="E203" s="903" t="s">
        <v>282</v>
      </c>
      <c r="F203" s="700">
        <v>188557</v>
      </c>
      <c r="G203" s="700">
        <v>188569</v>
      </c>
      <c r="H203" s="541">
        <f t="shared" si="53"/>
        <v>12</v>
      </c>
      <c r="I203" s="700">
        <v>188569</v>
      </c>
      <c r="J203" s="541">
        <f t="shared" si="54"/>
        <v>0</v>
      </c>
      <c r="K203" s="769">
        <v>188593</v>
      </c>
      <c r="L203" s="541">
        <f t="shared" si="60"/>
        <v>24</v>
      </c>
      <c r="M203" s="541">
        <f t="shared" si="61"/>
        <v>24</v>
      </c>
      <c r="N203" s="769">
        <v>188593</v>
      </c>
      <c r="O203" s="541">
        <f t="shared" si="64"/>
        <v>0</v>
      </c>
      <c r="P203" s="542">
        <f t="shared" si="65"/>
        <v>36</v>
      </c>
      <c r="Q203" s="541">
        <f t="shared" si="66"/>
        <v>24</v>
      </c>
      <c r="R203" s="543">
        <f t="shared" si="67"/>
        <v>12</v>
      </c>
      <c r="S203" s="910" t="s">
        <v>127</v>
      </c>
      <c r="T203" s="771" t="s">
        <v>28</v>
      </c>
      <c r="U203" s="771" t="s">
        <v>29</v>
      </c>
      <c r="V203" s="771">
        <v>2013</v>
      </c>
      <c r="W203" s="771" t="s">
        <v>30</v>
      </c>
      <c r="X203" s="769">
        <v>14</v>
      </c>
      <c r="Y203" s="544">
        <f t="shared" si="68"/>
        <v>2.5714285714285716</v>
      </c>
      <c r="Z203" s="166">
        <v>19.93</v>
      </c>
      <c r="AA203" s="544">
        <f t="shared" si="69"/>
        <v>51.248571428571431</v>
      </c>
      <c r="AB203" s="772" t="s">
        <v>128</v>
      </c>
      <c r="AC203" s="544">
        <f t="shared" si="70"/>
        <v>51.248571428571431</v>
      </c>
      <c r="AD203" s="544">
        <f t="shared" si="71"/>
        <v>2.5714285714285716</v>
      </c>
      <c r="AE203" s="563">
        <f t="shared" si="72"/>
        <v>36</v>
      </c>
    </row>
    <row r="204" spans="1:34" s="158" customFormat="1" ht="17.7" thickBot="1">
      <c r="A204" s="730">
        <v>44393</v>
      </c>
      <c r="B204" s="731" t="s">
        <v>342</v>
      </c>
      <c r="C204" s="731" t="s">
        <v>111</v>
      </c>
      <c r="D204" s="926" t="s">
        <v>243</v>
      </c>
      <c r="E204" s="936" t="s">
        <v>282</v>
      </c>
      <c r="F204" s="734">
        <v>188593</v>
      </c>
      <c r="G204" s="734">
        <v>188603</v>
      </c>
      <c r="H204" s="665">
        <f t="shared" si="53"/>
        <v>10</v>
      </c>
      <c r="I204" s="734">
        <v>188603</v>
      </c>
      <c r="J204" s="665">
        <f t="shared" si="54"/>
        <v>0</v>
      </c>
      <c r="K204" s="735">
        <v>188608</v>
      </c>
      <c r="L204" s="665">
        <f t="shared" si="60"/>
        <v>5</v>
      </c>
      <c r="M204" s="665">
        <f t="shared" si="61"/>
        <v>5</v>
      </c>
      <c r="N204" s="735">
        <v>188613</v>
      </c>
      <c r="O204" s="665">
        <f t="shared" si="64"/>
        <v>5</v>
      </c>
      <c r="P204" s="666">
        <f t="shared" si="65"/>
        <v>20</v>
      </c>
      <c r="Q204" s="665">
        <f t="shared" si="66"/>
        <v>5</v>
      </c>
      <c r="R204" s="667">
        <f t="shared" si="67"/>
        <v>15</v>
      </c>
      <c r="S204" s="937" t="s">
        <v>127</v>
      </c>
      <c r="T204" s="738" t="s">
        <v>28</v>
      </c>
      <c r="U204" s="738" t="s">
        <v>29</v>
      </c>
      <c r="V204" s="738">
        <v>2013</v>
      </c>
      <c r="W204" s="738" t="s">
        <v>30</v>
      </c>
      <c r="X204" s="735">
        <v>14</v>
      </c>
      <c r="Y204" s="668">
        <f t="shared" si="68"/>
        <v>1.4285714285714286</v>
      </c>
      <c r="Z204" s="547">
        <v>19.93</v>
      </c>
      <c r="AA204" s="668">
        <f t="shared" si="69"/>
        <v>28.471428571428572</v>
      </c>
      <c r="AB204" s="739" t="s">
        <v>128</v>
      </c>
      <c r="AC204" s="668">
        <f t="shared" si="70"/>
        <v>28.471428571428572</v>
      </c>
      <c r="AD204" s="544">
        <f t="shared" si="71"/>
        <v>1.4285714285714286</v>
      </c>
      <c r="AE204" s="563">
        <f t="shared" si="72"/>
        <v>20</v>
      </c>
      <c r="AF204" s="750">
        <f>SUM(AC202:AC204)</f>
        <v>122.42714285714287</v>
      </c>
      <c r="AG204" s="888">
        <f>SUM(AD202:AD204)</f>
        <v>6.1428571428571432</v>
      </c>
      <c r="AH204" s="888">
        <f>SUM(AE202:AE204)</f>
        <v>86</v>
      </c>
    </row>
    <row r="205" spans="1:34" s="158" customFormat="1" ht="11.55" thickBot="1">
      <c r="A205" s="718">
        <v>44393</v>
      </c>
      <c r="B205" s="719" t="s">
        <v>326</v>
      </c>
      <c r="C205" s="719" t="s">
        <v>411</v>
      </c>
      <c r="D205" s="938" t="s">
        <v>416</v>
      </c>
      <c r="E205" s="887"/>
      <c r="F205" s="880">
        <v>188247</v>
      </c>
      <c r="G205" s="746">
        <v>188247</v>
      </c>
      <c r="H205" s="593">
        <f t="shared" si="53"/>
        <v>0</v>
      </c>
      <c r="I205" s="746">
        <v>188247</v>
      </c>
      <c r="J205" s="593">
        <f t="shared" si="54"/>
        <v>0</v>
      </c>
      <c r="K205" s="720">
        <v>188399</v>
      </c>
      <c r="L205" s="593">
        <f t="shared" si="60"/>
        <v>152</v>
      </c>
      <c r="M205" s="593">
        <f t="shared" si="61"/>
        <v>152</v>
      </c>
      <c r="N205" s="720">
        <v>188399</v>
      </c>
      <c r="O205" s="593">
        <f t="shared" si="64"/>
        <v>0</v>
      </c>
      <c r="P205" s="594">
        <f t="shared" si="65"/>
        <v>152</v>
      </c>
      <c r="Q205" s="593">
        <f t="shared" si="66"/>
        <v>152</v>
      </c>
      <c r="R205" s="595">
        <f t="shared" si="67"/>
        <v>0</v>
      </c>
      <c r="S205" s="939" t="s">
        <v>223</v>
      </c>
      <c r="T205" s="722" t="s">
        <v>224</v>
      </c>
      <c r="U205" s="722" t="s">
        <v>29</v>
      </c>
      <c r="V205" s="722">
        <v>2010</v>
      </c>
      <c r="W205" s="722" t="s">
        <v>30</v>
      </c>
      <c r="X205" s="720">
        <v>8.8000000000000007</v>
      </c>
      <c r="Y205" s="596">
        <f t="shared" si="68"/>
        <v>17.27272727272727</v>
      </c>
      <c r="Z205" s="597">
        <v>21.19</v>
      </c>
      <c r="AA205" s="596">
        <f t="shared" si="69"/>
        <v>366.00909090909084</v>
      </c>
      <c r="AB205" s="723" t="s">
        <v>320</v>
      </c>
      <c r="AC205" s="598">
        <f t="shared" si="70"/>
        <v>366.00909090909084</v>
      </c>
      <c r="AD205" s="935">
        <f t="shared" si="71"/>
        <v>17.27272727272727</v>
      </c>
      <c r="AE205" s="561">
        <f t="shared" si="72"/>
        <v>152</v>
      </c>
      <c r="AF205" s="750">
        <f>SUM(AC205)</f>
        <v>366.00909090909084</v>
      </c>
      <c r="AG205" s="888">
        <f>SUM(AD205)</f>
        <v>17.27272727272727</v>
      </c>
      <c r="AH205" s="888">
        <f>SUM(AE205:AE205)</f>
        <v>152</v>
      </c>
    </row>
    <row r="206" spans="1:34" s="158" customFormat="1" ht="17.7" thickBot="1">
      <c r="A206" s="694">
        <v>44392</v>
      </c>
      <c r="B206" s="695" t="s">
        <v>68</v>
      </c>
      <c r="C206" s="695" t="s">
        <v>111</v>
      </c>
      <c r="D206" s="889" t="s">
        <v>241</v>
      </c>
      <c r="E206" s="911" t="s">
        <v>283</v>
      </c>
      <c r="F206" s="877">
        <v>235587</v>
      </c>
      <c r="G206" s="697">
        <v>235602</v>
      </c>
      <c r="H206" s="640">
        <f t="shared" si="53"/>
        <v>15</v>
      </c>
      <c r="I206" s="697">
        <v>235602</v>
      </c>
      <c r="J206" s="640">
        <f t="shared" si="54"/>
        <v>0</v>
      </c>
      <c r="K206" s="697">
        <v>235614</v>
      </c>
      <c r="L206" s="640">
        <f t="shared" si="60"/>
        <v>12</v>
      </c>
      <c r="M206" s="640">
        <f t="shared" si="61"/>
        <v>12</v>
      </c>
      <c r="N206" s="697">
        <v>235623</v>
      </c>
      <c r="O206" s="640">
        <f t="shared" si="64"/>
        <v>9</v>
      </c>
      <c r="P206" s="641">
        <f t="shared" si="65"/>
        <v>36</v>
      </c>
      <c r="Q206" s="640">
        <f t="shared" si="66"/>
        <v>12</v>
      </c>
      <c r="R206" s="642">
        <f t="shared" si="67"/>
        <v>24</v>
      </c>
      <c r="S206" s="912" t="s">
        <v>70</v>
      </c>
      <c r="T206" s="698" t="s">
        <v>51</v>
      </c>
      <c r="U206" s="698" t="s">
        <v>29</v>
      </c>
      <c r="V206" s="698">
        <v>2016</v>
      </c>
      <c r="W206" s="698" t="s">
        <v>30</v>
      </c>
      <c r="X206" s="697">
        <v>7</v>
      </c>
      <c r="Y206" s="646">
        <f t="shared" si="68"/>
        <v>5.1428571428571432</v>
      </c>
      <c r="Z206" s="647">
        <v>19.989999999999998</v>
      </c>
      <c r="AA206" s="646">
        <f t="shared" si="69"/>
        <v>102.80571428571429</v>
      </c>
      <c r="AB206" s="699" t="s">
        <v>67</v>
      </c>
      <c r="AC206" s="646">
        <f t="shared" si="70"/>
        <v>102.80571428571429</v>
      </c>
      <c r="AD206" s="646">
        <f t="shared" si="71"/>
        <v>5.1428571428571432</v>
      </c>
      <c r="AE206" s="651">
        <f t="shared" si="72"/>
        <v>36</v>
      </c>
    </row>
    <row r="207" spans="1:34" s="158" customFormat="1" ht="17.7" thickBot="1">
      <c r="A207" s="701">
        <v>44393</v>
      </c>
      <c r="B207" s="689" t="s">
        <v>68</v>
      </c>
      <c r="C207" s="689" t="s">
        <v>111</v>
      </c>
      <c r="D207" s="902" t="s">
        <v>241</v>
      </c>
      <c r="E207" s="903" t="s">
        <v>282</v>
      </c>
      <c r="F207" s="713">
        <v>235623</v>
      </c>
      <c r="G207" s="690">
        <v>235632</v>
      </c>
      <c r="H207" s="567">
        <f t="shared" si="53"/>
        <v>9</v>
      </c>
      <c r="I207" s="690">
        <v>235632</v>
      </c>
      <c r="J207" s="567">
        <f t="shared" si="54"/>
        <v>0</v>
      </c>
      <c r="K207" s="690">
        <v>235642</v>
      </c>
      <c r="L207" s="567">
        <f t="shared" si="60"/>
        <v>10</v>
      </c>
      <c r="M207" s="567">
        <f t="shared" si="61"/>
        <v>10</v>
      </c>
      <c r="N207" s="690">
        <v>235658</v>
      </c>
      <c r="O207" s="567">
        <f t="shared" si="64"/>
        <v>16</v>
      </c>
      <c r="P207" s="568">
        <f t="shared" si="65"/>
        <v>35</v>
      </c>
      <c r="Q207" s="567">
        <f t="shared" si="66"/>
        <v>10</v>
      </c>
      <c r="R207" s="569">
        <f t="shared" si="67"/>
        <v>25</v>
      </c>
      <c r="S207" s="913" t="s">
        <v>70</v>
      </c>
      <c r="T207" s="692" t="s">
        <v>51</v>
      </c>
      <c r="U207" s="692" t="s">
        <v>29</v>
      </c>
      <c r="V207" s="692">
        <v>2016</v>
      </c>
      <c r="W207" s="692" t="s">
        <v>30</v>
      </c>
      <c r="X207" s="690">
        <v>7</v>
      </c>
      <c r="Y207" s="573">
        <f t="shared" si="68"/>
        <v>5</v>
      </c>
      <c r="Z207" s="574">
        <v>19.989999999999998</v>
      </c>
      <c r="AA207" s="573">
        <f t="shared" si="69"/>
        <v>99.949999999999989</v>
      </c>
      <c r="AB207" s="693" t="s">
        <v>67</v>
      </c>
      <c r="AC207" s="573">
        <f t="shared" si="70"/>
        <v>99.949999999999989</v>
      </c>
      <c r="AD207" s="573">
        <f t="shared" si="71"/>
        <v>5</v>
      </c>
      <c r="AE207" s="576">
        <f t="shared" si="72"/>
        <v>35</v>
      </c>
      <c r="AF207" s="750">
        <f>SUM(AC206:AC207)</f>
        <v>202.75571428571428</v>
      </c>
      <c r="AG207" s="888">
        <f>SUM(AD206:AE207)</f>
        <v>81.142857142857139</v>
      </c>
      <c r="AH207" s="888">
        <f>SUM(AE206:AE207)</f>
        <v>71</v>
      </c>
    </row>
    <row r="208" spans="1:34" s="158" customFormat="1" ht="17.7" thickBot="1">
      <c r="A208" s="694">
        <v>44392</v>
      </c>
      <c r="B208" s="683" t="s">
        <v>25</v>
      </c>
      <c r="C208" s="683" t="s">
        <v>109</v>
      </c>
      <c r="D208" s="891" t="s">
        <v>407</v>
      </c>
      <c r="E208" s="914" t="s">
        <v>283</v>
      </c>
      <c r="F208" s="854">
        <v>109827</v>
      </c>
      <c r="G208" s="684">
        <v>109856</v>
      </c>
      <c r="H208" s="551">
        <f t="shared" si="53"/>
        <v>29</v>
      </c>
      <c r="I208" s="684">
        <v>109856</v>
      </c>
      <c r="J208" s="551">
        <f t="shared" si="54"/>
        <v>0</v>
      </c>
      <c r="K208" s="684">
        <v>109894</v>
      </c>
      <c r="L208" s="551">
        <f t="shared" si="60"/>
        <v>38</v>
      </c>
      <c r="M208" s="551">
        <f t="shared" si="61"/>
        <v>38</v>
      </c>
      <c r="N208" s="684">
        <v>109907</v>
      </c>
      <c r="O208" s="551">
        <f t="shared" si="64"/>
        <v>13</v>
      </c>
      <c r="P208" s="552">
        <f t="shared" si="65"/>
        <v>80</v>
      </c>
      <c r="Q208" s="551">
        <f t="shared" si="66"/>
        <v>38</v>
      </c>
      <c r="R208" s="553">
        <f t="shared" si="67"/>
        <v>42</v>
      </c>
      <c r="S208" s="915" t="s">
        <v>84</v>
      </c>
      <c r="T208" s="771" t="s">
        <v>28</v>
      </c>
      <c r="U208" s="686" t="s">
        <v>29</v>
      </c>
      <c r="V208" s="686">
        <v>2015</v>
      </c>
      <c r="W208" s="686" t="s">
        <v>30</v>
      </c>
      <c r="X208" s="684">
        <v>14</v>
      </c>
      <c r="Y208" s="557">
        <f t="shared" si="68"/>
        <v>5.7142857142857144</v>
      </c>
      <c r="Z208" s="558">
        <v>21.79</v>
      </c>
      <c r="AA208" s="557">
        <f t="shared" si="69"/>
        <v>124.51428571428571</v>
      </c>
      <c r="AB208" s="687" t="s">
        <v>343</v>
      </c>
      <c r="AC208" s="557">
        <f t="shared" si="70"/>
        <v>124.51428571428571</v>
      </c>
      <c r="AD208" s="557">
        <f t="shared" si="71"/>
        <v>5.7142857142857144</v>
      </c>
      <c r="AE208" s="561">
        <f t="shared" si="72"/>
        <v>80</v>
      </c>
    </row>
    <row r="209" spans="1:34" s="158" customFormat="1" ht="17.7" thickBot="1">
      <c r="A209" s="765">
        <v>44392</v>
      </c>
      <c r="B209" s="766" t="s">
        <v>25</v>
      </c>
      <c r="C209" s="766" t="s">
        <v>109</v>
      </c>
      <c r="D209" s="891" t="s">
        <v>244</v>
      </c>
      <c r="E209" s="903" t="s">
        <v>282</v>
      </c>
      <c r="F209" s="715">
        <v>109907</v>
      </c>
      <c r="G209" s="769">
        <v>109907</v>
      </c>
      <c r="H209" s="541">
        <f t="shared" si="53"/>
        <v>0</v>
      </c>
      <c r="I209" s="769">
        <v>109907</v>
      </c>
      <c r="J209" s="541">
        <f t="shared" si="54"/>
        <v>0</v>
      </c>
      <c r="K209" s="769">
        <v>109945</v>
      </c>
      <c r="L209" s="541">
        <f t="shared" si="60"/>
        <v>38</v>
      </c>
      <c r="M209" s="541">
        <f t="shared" si="61"/>
        <v>38</v>
      </c>
      <c r="N209" s="769">
        <v>109945</v>
      </c>
      <c r="O209" s="541">
        <f t="shared" si="64"/>
        <v>0</v>
      </c>
      <c r="P209" s="542">
        <f t="shared" si="65"/>
        <v>38</v>
      </c>
      <c r="Q209" s="541">
        <f t="shared" si="66"/>
        <v>38</v>
      </c>
      <c r="R209" s="543">
        <f t="shared" si="67"/>
        <v>0</v>
      </c>
      <c r="S209" s="916" t="s">
        <v>84</v>
      </c>
      <c r="T209" s="771" t="s">
        <v>28</v>
      </c>
      <c r="U209" s="771" t="s">
        <v>29</v>
      </c>
      <c r="V209" s="771">
        <v>2015</v>
      </c>
      <c r="W209" s="771" t="s">
        <v>30</v>
      </c>
      <c r="X209" s="769">
        <v>14</v>
      </c>
      <c r="Y209" s="544">
        <f t="shared" si="68"/>
        <v>2.7142857142857144</v>
      </c>
      <c r="Z209" s="166">
        <v>21.79</v>
      </c>
      <c r="AA209" s="544">
        <f t="shared" si="69"/>
        <v>59.144285714285715</v>
      </c>
      <c r="AB209" s="772" t="s">
        <v>67</v>
      </c>
      <c r="AC209" s="544">
        <f t="shared" si="70"/>
        <v>59.144285714285715</v>
      </c>
      <c r="AD209" s="544">
        <f t="shared" si="71"/>
        <v>2.7142857142857144</v>
      </c>
      <c r="AE209" s="563">
        <f t="shared" si="72"/>
        <v>38</v>
      </c>
    </row>
    <row r="210" spans="1:34" s="158" customFormat="1" ht="17.7" thickBot="1">
      <c r="A210" s="765">
        <v>44392</v>
      </c>
      <c r="B210" s="766" t="s">
        <v>25</v>
      </c>
      <c r="C210" s="766" t="s">
        <v>109</v>
      </c>
      <c r="D210" s="891" t="s">
        <v>417</v>
      </c>
      <c r="E210" s="914" t="s">
        <v>283</v>
      </c>
      <c r="F210" s="715">
        <v>109945</v>
      </c>
      <c r="G210" s="769">
        <v>109945</v>
      </c>
      <c r="H210" s="541">
        <f t="shared" si="53"/>
        <v>0</v>
      </c>
      <c r="I210" s="769">
        <v>109945</v>
      </c>
      <c r="J210" s="541">
        <f t="shared" si="54"/>
        <v>0</v>
      </c>
      <c r="K210" s="769">
        <v>109969</v>
      </c>
      <c r="L210" s="541">
        <f t="shared" si="60"/>
        <v>24</v>
      </c>
      <c r="M210" s="541">
        <f t="shared" si="61"/>
        <v>24</v>
      </c>
      <c r="N210" s="769">
        <v>109977</v>
      </c>
      <c r="O210" s="541">
        <f t="shared" si="64"/>
        <v>8</v>
      </c>
      <c r="P210" s="542">
        <f t="shared" si="65"/>
        <v>32</v>
      </c>
      <c r="Q210" s="541">
        <f t="shared" si="66"/>
        <v>24</v>
      </c>
      <c r="R210" s="543">
        <f t="shared" si="67"/>
        <v>8</v>
      </c>
      <c r="S210" s="916" t="s">
        <v>84</v>
      </c>
      <c r="T210" s="771" t="s">
        <v>28</v>
      </c>
      <c r="U210" s="771" t="s">
        <v>29</v>
      </c>
      <c r="V210" s="771">
        <v>2015</v>
      </c>
      <c r="W210" s="771" t="s">
        <v>30</v>
      </c>
      <c r="X210" s="769">
        <v>14</v>
      </c>
      <c r="Y210" s="544">
        <f t="shared" si="68"/>
        <v>2.2857142857142856</v>
      </c>
      <c r="Z210" s="166">
        <v>21.79</v>
      </c>
      <c r="AA210" s="544">
        <f t="shared" si="69"/>
        <v>49.805714285714281</v>
      </c>
      <c r="AB210" s="772" t="s">
        <v>67</v>
      </c>
      <c r="AC210" s="544">
        <f t="shared" si="70"/>
        <v>49.805714285714281</v>
      </c>
      <c r="AD210" s="544">
        <f t="shared" si="71"/>
        <v>2.2857142857142856</v>
      </c>
      <c r="AE210" s="563">
        <f t="shared" si="72"/>
        <v>32</v>
      </c>
    </row>
    <row r="211" spans="1:34" s="158" customFormat="1" ht="17.7" thickBot="1">
      <c r="A211" s="765">
        <v>44393</v>
      </c>
      <c r="B211" s="766" t="s">
        <v>25</v>
      </c>
      <c r="C211" s="766" t="s">
        <v>109</v>
      </c>
      <c r="D211" s="891" t="s">
        <v>418</v>
      </c>
      <c r="E211" s="903" t="s">
        <v>282</v>
      </c>
      <c r="F211" s="715">
        <v>109977</v>
      </c>
      <c r="G211" s="769">
        <v>109986</v>
      </c>
      <c r="H211" s="541">
        <f t="shared" si="53"/>
        <v>9</v>
      </c>
      <c r="I211" s="769">
        <v>109986</v>
      </c>
      <c r="J211" s="541">
        <f t="shared" si="54"/>
        <v>0</v>
      </c>
      <c r="K211" s="769">
        <v>110012</v>
      </c>
      <c r="L211" s="541">
        <f t="shared" si="60"/>
        <v>26</v>
      </c>
      <c r="M211" s="541">
        <f t="shared" si="61"/>
        <v>26</v>
      </c>
      <c r="N211" s="769">
        <v>110012</v>
      </c>
      <c r="O211" s="541">
        <f t="shared" si="64"/>
        <v>0</v>
      </c>
      <c r="P211" s="542">
        <f t="shared" si="65"/>
        <v>35</v>
      </c>
      <c r="Q211" s="541">
        <f t="shared" si="66"/>
        <v>26</v>
      </c>
      <c r="R211" s="543">
        <f t="shared" si="67"/>
        <v>9</v>
      </c>
      <c r="S211" s="916" t="s">
        <v>84</v>
      </c>
      <c r="T211" s="771" t="s">
        <v>28</v>
      </c>
      <c r="U211" s="771" t="s">
        <v>29</v>
      </c>
      <c r="V211" s="771">
        <v>2015</v>
      </c>
      <c r="W211" s="771" t="s">
        <v>30</v>
      </c>
      <c r="X211" s="769">
        <v>14</v>
      </c>
      <c r="Y211" s="544">
        <f t="shared" si="68"/>
        <v>2.5</v>
      </c>
      <c r="Z211" s="166">
        <v>21.79</v>
      </c>
      <c r="AA211" s="544">
        <f t="shared" si="69"/>
        <v>54.474999999999994</v>
      </c>
      <c r="AB211" s="772" t="s">
        <v>67</v>
      </c>
      <c r="AC211" s="544">
        <f t="shared" si="70"/>
        <v>54.474999999999994</v>
      </c>
      <c r="AD211" s="544">
        <f t="shared" si="71"/>
        <v>2.5</v>
      </c>
      <c r="AE211" s="563">
        <f t="shared" si="72"/>
        <v>35</v>
      </c>
    </row>
    <row r="212" spans="1:34" s="158" customFormat="1" ht="17.7" thickBot="1">
      <c r="A212" s="688">
        <v>44393</v>
      </c>
      <c r="B212" s="689" t="s">
        <v>25</v>
      </c>
      <c r="C212" s="689" t="s">
        <v>109</v>
      </c>
      <c r="D212" s="886" t="s">
        <v>244</v>
      </c>
      <c r="E212" s="897" t="s">
        <v>283</v>
      </c>
      <c r="F212" s="784">
        <v>110012</v>
      </c>
      <c r="G212" s="690">
        <v>110012</v>
      </c>
      <c r="H212" s="567">
        <f t="shared" si="53"/>
        <v>0</v>
      </c>
      <c r="I212" s="690">
        <v>110012</v>
      </c>
      <c r="J212" s="567">
        <f t="shared" si="54"/>
        <v>0</v>
      </c>
      <c r="K212" s="690">
        <v>110043</v>
      </c>
      <c r="L212" s="567">
        <f t="shared" si="60"/>
        <v>31</v>
      </c>
      <c r="M212" s="567">
        <f t="shared" si="61"/>
        <v>31</v>
      </c>
      <c r="N212" s="690">
        <v>110057</v>
      </c>
      <c r="O212" s="567">
        <f t="shared" si="64"/>
        <v>14</v>
      </c>
      <c r="P212" s="568">
        <f t="shared" si="65"/>
        <v>45</v>
      </c>
      <c r="Q212" s="567">
        <f t="shared" si="66"/>
        <v>31</v>
      </c>
      <c r="R212" s="569">
        <f t="shared" si="67"/>
        <v>14</v>
      </c>
      <c r="S212" s="917" t="s">
        <v>84</v>
      </c>
      <c r="T212" s="692" t="s">
        <v>28</v>
      </c>
      <c r="U212" s="692" t="s">
        <v>29</v>
      </c>
      <c r="V212" s="692">
        <v>2015</v>
      </c>
      <c r="W212" s="692" t="s">
        <v>30</v>
      </c>
      <c r="X212" s="690">
        <v>14</v>
      </c>
      <c r="Y212" s="573">
        <f t="shared" si="68"/>
        <v>3.2142857142857144</v>
      </c>
      <c r="Z212" s="574">
        <v>21.79</v>
      </c>
      <c r="AA212" s="573">
        <f t="shared" si="69"/>
        <v>70.039285714285711</v>
      </c>
      <c r="AB212" s="693" t="s">
        <v>67</v>
      </c>
      <c r="AC212" s="573">
        <f t="shared" si="70"/>
        <v>70.039285714285711</v>
      </c>
      <c r="AD212" s="573">
        <f t="shared" si="71"/>
        <v>3.2142857142857144</v>
      </c>
      <c r="AE212" s="576">
        <f t="shared" si="72"/>
        <v>45</v>
      </c>
      <c r="AF212" s="750">
        <f>SUM(AC208:AC212)</f>
        <v>357.9785714285714</v>
      </c>
      <c r="AG212" s="888">
        <f>SUM(AD208:AD212)</f>
        <v>16.428571428571431</v>
      </c>
      <c r="AH212" s="888">
        <f>SUM(AE208:AE212)</f>
        <v>230</v>
      </c>
    </row>
    <row r="213" spans="1:34" s="158" customFormat="1" ht="17.7" thickBot="1">
      <c r="A213" s="765">
        <v>44392</v>
      </c>
      <c r="B213" s="766" t="s">
        <v>72</v>
      </c>
      <c r="C213" s="766" t="s">
        <v>109</v>
      </c>
      <c r="D213" s="891" t="s">
        <v>154</v>
      </c>
      <c r="E213" s="897" t="s">
        <v>283</v>
      </c>
      <c r="F213" s="876">
        <v>100741</v>
      </c>
      <c r="G213" s="700">
        <v>100770</v>
      </c>
      <c r="H213" s="541">
        <f t="shared" ref="H213:H232" si="73">G213-F213</f>
        <v>29</v>
      </c>
      <c r="I213" s="700">
        <v>100770</v>
      </c>
      <c r="J213" s="541">
        <f t="shared" ref="J213:J232" si="74">I213-G213</f>
        <v>0</v>
      </c>
      <c r="K213" s="769">
        <v>100787</v>
      </c>
      <c r="L213" s="541">
        <f t="shared" si="60"/>
        <v>17</v>
      </c>
      <c r="M213" s="541">
        <f t="shared" si="61"/>
        <v>17</v>
      </c>
      <c r="N213" s="769">
        <v>100804</v>
      </c>
      <c r="O213" s="541">
        <f t="shared" si="64"/>
        <v>17</v>
      </c>
      <c r="P213" s="542">
        <f t="shared" si="65"/>
        <v>63</v>
      </c>
      <c r="Q213" s="541">
        <f t="shared" si="66"/>
        <v>17</v>
      </c>
      <c r="R213" s="543">
        <f t="shared" si="67"/>
        <v>46</v>
      </c>
      <c r="S213" s="918" t="s">
        <v>75</v>
      </c>
      <c r="T213" s="771" t="s">
        <v>76</v>
      </c>
      <c r="U213" s="771" t="s">
        <v>29</v>
      </c>
      <c r="V213" s="771">
        <v>2009</v>
      </c>
      <c r="W213" s="771" t="s">
        <v>30</v>
      </c>
      <c r="X213" s="769">
        <v>10</v>
      </c>
      <c r="Y213" s="544">
        <f t="shared" si="68"/>
        <v>6.3</v>
      </c>
      <c r="Z213" s="166">
        <v>19.59</v>
      </c>
      <c r="AA213" s="544">
        <f t="shared" si="69"/>
        <v>123.417</v>
      </c>
      <c r="AB213" s="772" t="s">
        <v>77</v>
      </c>
      <c r="AC213" s="544">
        <f t="shared" si="70"/>
        <v>123.417</v>
      </c>
      <c r="AD213" s="544">
        <f t="shared" si="71"/>
        <v>6.3</v>
      </c>
      <c r="AE213" s="563">
        <f t="shared" si="72"/>
        <v>63</v>
      </c>
    </row>
    <row r="214" spans="1:34" s="158" customFormat="1" ht="17">
      <c r="A214" s="765">
        <v>44392</v>
      </c>
      <c r="B214" s="766" t="s">
        <v>72</v>
      </c>
      <c r="C214" s="766" t="s">
        <v>109</v>
      </c>
      <c r="D214" s="883" t="s">
        <v>147</v>
      </c>
      <c r="E214" s="897" t="s">
        <v>283</v>
      </c>
      <c r="F214" s="700">
        <v>100804</v>
      </c>
      <c r="G214" s="700">
        <v>100804</v>
      </c>
      <c r="H214" s="541">
        <f t="shared" si="73"/>
        <v>0</v>
      </c>
      <c r="I214" s="700">
        <v>100804</v>
      </c>
      <c r="J214" s="541">
        <f t="shared" si="74"/>
        <v>0</v>
      </c>
      <c r="K214" s="769">
        <v>100814</v>
      </c>
      <c r="L214" s="541">
        <f t="shared" si="60"/>
        <v>10</v>
      </c>
      <c r="M214" s="541">
        <f t="shared" si="61"/>
        <v>10</v>
      </c>
      <c r="N214" s="769">
        <v>100822</v>
      </c>
      <c r="O214" s="541">
        <f t="shared" si="64"/>
        <v>8</v>
      </c>
      <c r="P214" s="542">
        <f t="shared" si="65"/>
        <v>18</v>
      </c>
      <c r="Q214" s="541">
        <f t="shared" si="66"/>
        <v>10</v>
      </c>
      <c r="R214" s="543">
        <f t="shared" si="67"/>
        <v>8</v>
      </c>
      <c r="S214" s="918" t="s">
        <v>75</v>
      </c>
      <c r="T214" s="771" t="s">
        <v>76</v>
      </c>
      <c r="U214" s="771" t="s">
        <v>29</v>
      </c>
      <c r="V214" s="771">
        <v>2009</v>
      </c>
      <c r="W214" s="771" t="s">
        <v>30</v>
      </c>
      <c r="X214" s="769">
        <v>10</v>
      </c>
      <c r="Y214" s="544">
        <f t="shared" si="68"/>
        <v>1.8</v>
      </c>
      <c r="Z214" s="166">
        <v>19.59</v>
      </c>
      <c r="AA214" s="544">
        <f t="shared" si="69"/>
        <v>35.262</v>
      </c>
      <c r="AB214" s="772" t="s">
        <v>77</v>
      </c>
      <c r="AC214" s="544">
        <f t="shared" si="70"/>
        <v>35.262</v>
      </c>
      <c r="AD214" s="544">
        <f t="shared" si="71"/>
        <v>1.8</v>
      </c>
      <c r="AE214" s="563">
        <f t="shared" si="72"/>
        <v>18</v>
      </c>
    </row>
    <row r="215" spans="1:34" s="158" customFormat="1" ht="17.7" thickBot="1">
      <c r="A215" s="765">
        <v>44392</v>
      </c>
      <c r="B215" s="766" t="s">
        <v>72</v>
      </c>
      <c r="C215" s="766" t="s">
        <v>109</v>
      </c>
      <c r="D215" s="883" t="s">
        <v>151</v>
      </c>
      <c r="E215" s="903" t="s">
        <v>282</v>
      </c>
      <c r="F215" s="700">
        <v>100822</v>
      </c>
      <c r="G215" s="700">
        <v>100822</v>
      </c>
      <c r="H215" s="541">
        <f t="shared" si="73"/>
        <v>0</v>
      </c>
      <c r="I215" s="700">
        <v>100822</v>
      </c>
      <c r="J215" s="541">
        <f t="shared" si="74"/>
        <v>0</v>
      </c>
      <c r="K215" s="769">
        <v>100826</v>
      </c>
      <c r="L215" s="541">
        <f t="shared" si="60"/>
        <v>4</v>
      </c>
      <c r="M215" s="541">
        <f t="shared" si="61"/>
        <v>4</v>
      </c>
      <c r="N215" s="769">
        <v>100826</v>
      </c>
      <c r="O215" s="541">
        <f t="shared" si="64"/>
        <v>0</v>
      </c>
      <c r="P215" s="542">
        <f t="shared" si="65"/>
        <v>4</v>
      </c>
      <c r="Q215" s="541">
        <f t="shared" si="66"/>
        <v>4</v>
      </c>
      <c r="R215" s="543">
        <f t="shared" si="67"/>
        <v>0</v>
      </c>
      <c r="S215" s="918" t="s">
        <v>75</v>
      </c>
      <c r="T215" s="771" t="s">
        <v>76</v>
      </c>
      <c r="U215" s="771" t="s">
        <v>29</v>
      </c>
      <c r="V215" s="771">
        <v>2009</v>
      </c>
      <c r="W215" s="771" t="s">
        <v>30</v>
      </c>
      <c r="X215" s="769">
        <v>10</v>
      </c>
      <c r="Y215" s="544">
        <f t="shared" si="68"/>
        <v>0.4</v>
      </c>
      <c r="Z215" s="166">
        <v>19.59</v>
      </c>
      <c r="AA215" s="544">
        <f t="shared" si="69"/>
        <v>7.8360000000000003</v>
      </c>
      <c r="AB215" s="772" t="s">
        <v>77</v>
      </c>
      <c r="AC215" s="544">
        <f t="shared" si="70"/>
        <v>7.8360000000000003</v>
      </c>
      <c r="AD215" s="544">
        <f t="shared" si="71"/>
        <v>0.4</v>
      </c>
      <c r="AE215" s="563">
        <f t="shared" si="72"/>
        <v>4</v>
      </c>
    </row>
    <row r="216" spans="1:34" s="158" customFormat="1" ht="17">
      <c r="A216" s="765">
        <v>44392</v>
      </c>
      <c r="B216" s="766" t="s">
        <v>72</v>
      </c>
      <c r="C216" s="766" t="s">
        <v>109</v>
      </c>
      <c r="D216" s="883" t="s">
        <v>148</v>
      </c>
      <c r="E216" s="897" t="s">
        <v>283</v>
      </c>
      <c r="F216" s="700">
        <v>100826</v>
      </c>
      <c r="G216" s="700">
        <v>100826</v>
      </c>
      <c r="H216" s="541">
        <f t="shared" si="73"/>
        <v>0</v>
      </c>
      <c r="I216" s="700">
        <v>100826</v>
      </c>
      <c r="J216" s="541">
        <f t="shared" si="74"/>
        <v>0</v>
      </c>
      <c r="K216" s="769">
        <v>100850</v>
      </c>
      <c r="L216" s="541">
        <f t="shared" si="60"/>
        <v>24</v>
      </c>
      <c r="M216" s="541">
        <f t="shared" si="61"/>
        <v>24</v>
      </c>
      <c r="N216" s="769">
        <v>100872</v>
      </c>
      <c r="O216" s="541">
        <f t="shared" si="64"/>
        <v>22</v>
      </c>
      <c r="P216" s="542">
        <f t="shared" si="65"/>
        <v>46</v>
      </c>
      <c r="Q216" s="541">
        <f t="shared" si="66"/>
        <v>24</v>
      </c>
      <c r="R216" s="543">
        <f t="shared" si="67"/>
        <v>22</v>
      </c>
      <c r="S216" s="918" t="s">
        <v>75</v>
      </c>
      <c r="T216" s="771" t="s">
        <v>76</v>
      </c>
      <c r="U216" s="771" t="s">
        <v>29</v>
      </c>
      <c r="V216" s="771">
        <v>2009</v>
      </c>
      <c r="W216" s="771" t="s">
        <v>30</v>
      </c>
      <c r="X216" s="769">
        <v>10</v>
      </c>
      <c r="Y216" s="544">
        <f t="shared" si="68"/>
        <v>4.5999999999999996</v>
      </c>
      <c r="Z216" s="166">
        <v>19.59</v>
      </c>
      <c r="AA216" s="544">
        <f t="shared" si="69"/>
        <v>90.11399999999999</v>
      </c>
      <c r="AB216" s="772" t="s">
        <v>77</v>
      </c>
      <c r="AC216" s="544">
        <f t="shared" si="70"/>
        <v>90.11399999999999</v>
      </c>
      <c r="AD216" s="544">
        <f t="shared" si="71"/>
        <v>4.5999999999999996</v>
      </c>
      <c r="AE216" s="563">
        <f t="shared" si="72"/>
        <v>46</v>
      </c>
    </row>
    <row r="217" spans="1:34" s="158" customFormat="1" ht="17.7" thickBot="1">
      <c r="A217" s="765">
        <v>44393</v>
      </c>
      <c r="B217" s="766" t="s">
        <v>72</v>
      </c>
      <c r="C217" s="766" t="s">
        <v>109</v>
      </c>
      <c r="D217" s="891" t="s">
        <v>154</v>
      </c>
      <c r="E217" s="903" t="s">
        <v>282</v>
      </c>
      <c r="F217" s="700">
        <v>100872</v>
      </c>
      <c r="G217" s="700">
        <v>100907</v>
      </c>
      <c r="H217" s="541">
        <f t="shared" si="73"/>
        <v>35</v>
      </c>
      <c r="I217" s="700">
        <v>100907</v>
      </c>
      <c r="J217" s="541">
        <f t="shared" si="74"/>
        <v>0</v>
      </c>
      <c r="K217" s="769">
        <v>100924</v>
      </c>
      <c r="L217" s="541">
        <f t="shared" si="60"/>
        <v>17</v>
      </c>
      <c r="M217" s="541">
        <f t="shared" si="61"/>
        <v>17</v>
      </c>
      <c r="N217" s="769">
        <v>100924</v>
      </c>
      <c r="O217" s="541">
        <f t="shared" si="64"/>
        <v>0</v>
      </c>
      <c r="P217" s="542">
        <f t="shared" si="65"/>
        <v>52</v>
      </c>
      <c r="Q217" s="541">
        <f t="shared" si="66"/>
        <v>17</v>
      </c>
      <c r="R217" s="543">
        <f t="shared" si="67"/>
        <v>35</v>
      </c>
      <c r="S217" s="918" t="s">
        <v>75</v>
      </c>
      <c r="T217" s="771" t="s">
        <v>76</v>
      </c>
      <c r="U217" s="771" t="s">
        <v>29</v>
      </c>
      <c r="V217" s="771">
        <v>2009</v>
      </c>
      <c r="W217" s="771" t="s">
        <v>30</v>
      </c>
      <c r="X217" s="769">
        <v>10</v>
      </c>
      <c r="Y217" s="544">
        <f t="shared" si="68"/>
        <v>5.2</v>
      </c>
      <c r="Z217" s="166">
        <v>19.59</v>
      </c>
      <c r="AA217" s="544">
        <f t="shared" si="69"/>
        <v>101.86800000000001</v>
      </c>
      <c r="AB217" s="772" t="s">
        <v>77</v>
      </c>
      <c r="AC217" s="544">
        <f t="shared" si="70"/>
        <v>101.86800000000001</v>
      </c>
      <c r="AD217" s="544">
        <f t="shared" si="71"/>
        <v>5.2</v>
      </c>
      <c r="AE217" s="563">
        <f t="shared" si="72"/>
        <v>52</v>
      </c>
    </row>
    <row r="218" spans="1:34" s="158" customFormat="1" ht="17.7" thickBot="1">
      <c r="A218" s="765">
        <v>44393</v>
      </c>
      <c r="B218" s="766" t="s">
        <v>72</v>
      </c>
      <c r="C218" s="766" t="s">
        <v>109</v>
      </c>
      <c r="D218" s="883" t="s">
        <v>147</v>
      </c>
      <c r="E218" s="903" t="s">
        <v>282</v>
      </c>
      <c r="F218" s="700">
        <v>100924</v>
      </c>
      <c r="G218" s="700">
        <v>100934</v>
      </c>
      <c r="H218" s="541">
        <f t="shared" si="73"/>
        <v>10</v>
      </c>
      <c r="I218" s="700">
        <v>100934</v>
      </c>
      <c r="J218" s="541">
        <f t="shared" si="74"/>
        <v>0</v>
      </c>
      <c r="K218" s="769">
        <v>100943</v>
      </c>
      <c r="L218" s="541">
        <f t="shared" si="60"/>
        <v>9</v>
      </c>
      <c r="M218" s="541">
        <f t="shared" si="61"/>
        <v>9</v>
      </c>
      <c r="N218" s="769">
        <v>100943</v>
      </c>
      <c r="O218" s="541">
        <f t="shared" si="64"/>
        <v>0</v>
      </c>
      <c r="P218" s="542">
        <f t="shared" si="65"/>
        <v>19</v>
      </c>
      <c r="Q218" s="541">
        <f t="shared" si="66"/>
        <v>9</v>
      </c>
      <c r="R218" s="543">
        <f t="shared" si="67"/>
        <v>10</v>
      </c>
      <c r="S218" s="918" t="s">
        <v>75</v>
      </c>
      <c r="T218" s="771" t="s">
        <v>76</v>
      </c>
      <c r="U218" s="771" t="s">
        <v>29</v>
      </c>
      <c r="V218" s="771">
        <v>2009</v>
      </c>
      <c r="W218" s="771" t="s">
        <v>30</v>
      </c>
      <c r="X218" s="769">
        <v>10</v>
      </c>
      <c r="Y218" s="544">
        <f t="shared" si="68"/>
        <v>1.9</v>
      </c>
      <c r="Z218" s="166">
        <v>19.59</v>
      </c>
      <c r="AA218" s="544">
        <f t="shared" si="69"/>
        <v>37.220999999999997</v>
      </c>
      <c r="AB218" s="772" t="s">
        <v>77</v>
      </c>
      <c r="AC218" s="544">
        <f t="shared" si="70"/>
        <v>37.220999999999997</v>
      </c>
      <c r="AD218" s="544">
        <f t="shared" si="71"/>
        <v>1.9</v>
      </c>
      <c r="AE218" s="563">
        <f t="shared" si="72"/>
        <v>19</v>
      </c>
    </row>
    <row r="219" spans="1:34" s="158" customFormat="1" ht="17.7" thickBot="1">
      <c r="A219" s="688">
        <v>44393</v>
      </c>
      <c r="B219" s="689" t="s">
        <v>72</v>
      </c>
      <c r="C219" s="689" t="s">
        <v>109</v>
      </c>
      <c r="D219" s="886" t="s">
        <v>151</v>
      </c>
      <c r="E219" s="897" t="s">
        <v>283</v>
      </c>
      <c r="F219" s="713">
        <v>100943</v>
      </c>
      <c r="G219" s="713">
        <v>100943</v>
      </c>
      <c r="H219" s="567">
        <f t="shared" si="73"/>
        <v>0</v>
      </c>
      <c r="I219" s="713">
        <v>100943</v>
      </c>
      <c r="J219" s="567">
        <f t="shared" si="74"/>
        <v>0</v>
      </c>
      <c r="K219" s="690">
        <v>100947</v>
      </c>
      <c r="L219" s="567">
        <f t="shared" si="60"/>
        <v>4</v>
      </c>
      <c r="M219" s="567">
        <f t="shared" si="61"/>
        <v>4</v>
      </c>
      <c r="N219" s="690">
        <v>100973</v>
      </c>
      <c r="O219" s="567">
        <f t="shared" si="64"/>
        <v>26</v>
      </c>
      <c r="P219" s="542">
        <f t="shared" si="65"/>
        <v>30</v>
      </c>
      <c r="Q219" s="567">
        <f t="shared" si="66"/>
        <v>4</v>
      </c>
      <c r="R219" s="569">
        <f t="shared" si="67"/>
        <v>26</v>
      </c>
      <c r="S219" s="919" t="s">
        <v>75</v>
      </c>
      <c r="T219" s="692" t="s">
        <v>76</v>
      </c>
      <c r="U219" s="692" t="s">
        <v>29</v>
      </c>
      <c r="V219" s="692">
        <v>2009</v>
      </c>
      <c r="W219" s="692" t="s">
        <v>30</v>
      </c>
      <c r="X219" s="690">
        <v>10</v>
      </c>
      <c r="Y219" s="573">
        <f t="shared" si="68"/>
        <v>3</v>
      </c>
      <c r="Z219" s="574">
        <v>19.59</v>
      </c>
      <c r="AA219" s="573">
        <f t="shared" si="69"/>
        <v>58.769999999999996</v>
      </c>
      <c r="AB219" s="693" t="s">
        <v>77</v>
      </c>
      <c r="AC219" s="573">
        <f t="shared" si="70"/>
        <v>58.769999999999996</v>
      </c>
      <c r="AD219" s="573">
        <f t="shared" si="71"/>
        <v>3</v>
      </c>
      <c r="AE219" s="576">
        <f t="shared" si="72"/>
        <v>30</v>
      </c>
      <c r="AF219" s="750">
        <f>SUM(AC213:AC219)</f>
        <v>454.488</v>
      </c>
      <c r="AG219" s="888">
        <f>SUM(AD213:AD219)</f>
        <v>23.2</v>
      </c>
      <c r="AH219" s="888">
        <f>SUM(AE213:AE219)</f>
        <v>232</v>
      </c>
    </row>
    <row r="220" spans="1:34" s="158" customFormat="1" ht="11.55" thickBot="1">
      <c r="A220" s="765">
        <v>44392</v>
      </c>
      <c r="B220" s="766" t="s">
        <v>350</v>
      </c>
      <c r="C220" s="766" t="s">
        <v>337</v>
      </c>
      <c r="D220" s="891" t="s">
        <v>331</v>
      </c>
      <c r="E220" s="903" t="s">
        <v>282</v>
      </c>
      <c r="F220" s="876">
        <v>185684</v>
      </c>
      <c r="G220" s="700">
        <v>185689</v>
      </c>
      <c r="H220" s="541">
        <f t="shared" si="73"/>
        <v>5</v>
      </c>
      <c r="I220" s="700">
        <v>185689</v>
      </c>
      <c r="J220" s="541">
        <f t="shared" si="74"/>
        <v>0</v>
      </c>
      <c r="K220" s="769">
        <v>185772</v>
      </c>
      <c r="L220" s="541">
        <f t="shared" si="60"/>
        <v>83</v>
      </c>
      <c r="M220" s="541">
        <f t="shared" si="60"/>
        <v>83</v>
      </c>
      <c r="N220" s="769">
        <v>185778</v>
      </c>
      <c r="O220" s="541">
        <f t="shared" si="64"/>
        <v>6</v>
      </c>
      <c r="P220" s="542">
        <f t="shared" si="65"/>
        <v>94</v>
      </c>
      <c r="Q220" s="541">
        <f t="shared" si="66"/>
        <v>83</v>
      </c>
      <c r="R220" s="543">
        <f t="shared" si="67"/>
        <v>11</v>
      </c>
      <c r="S220" s="920" t="s">
        <v>332</v>
      </c>
      <c r="T220" s="686" t="s">
        <v>51</v>
      </c>
      <c r="U220" s="771" t="s">
        <v>29</v>
      </c>
      <c r="V220" s="771">
        <v>2019</v>
      </c>
      <c r="W220" s="771" t="s">
        <v>30</v>
      </c>
      <c r="X220" s="769">
        <v>7</v>
      </c>
      <c r="Y220" s="544">
        <f t="shared" si="68"/>
        <v>13.428571428571429</v>
      </c>
      <c r="Z220" s="166">
        <v>19.59</v>
      </c>
      <c r="AA220" s="544">
        <f t="shared" si="69"/>
        <v>263.06571428571431</v>
      </c>
      <c r="AB220" s="772"/>
      <c r="AC220" s="544">
        <f t="shared" si="70"/>
        <v>263.06571428571431</v>
      </c>
      <c r="AD220" s="544">
        <f t="shared" si="71"/>
        <v>13.428571428571429</v>
      </c>
      <c r="AE220" s="563">
        <f t="shared" si="72"/>
        <v>94</v>
      </c>
    </row>
    <row r="221" spans="1:34" s="158" customFormat="1" ht="11.55" thickBot="1">
      <c r="A221" s="765">
        <v>44392</v>
      </c>
      <c r="B221" s="766" t="s">
        <v>350</v>
      </c>
      <c r="C221" s="766" t="s">
        <v>337</v>
      </c>
      <c r="D221" s="891" t="s">
        <v>333</v>
      </c>
      <c r="E221" s="903" t="s">
        <v>282</v>
      </c>
      <c r="F221" s="700">
        <v>185778</v>
      </c>
      <c r="G221" s="700">
        <v>185784</v>
      </c>
      <c r="H221" s="541">
        <f t="shared" si="73"/>
        <v>6</v>
      </c>
      <c r="I221" s="700">
        <v>185784</v>
      </c>
      <c r="J221" s="541">
        <f t="shared" si="74"/>
        <v>0</v>
      </c>
      <c r="K221" s="769">
        <v>185867</v>
      </c>
      <c r="L221" s="541">
        <f t="shared" ref="L221:M232" si="75">K221-I221</f>
        <v>83</v>
      </c>
      <c r="M221" s="541">
        <f t="shared" ref="M221:M223" si="76">K221-G221</f>
        <v>83</v>
      </c>
      <c r="N221" s="769">
        <v>185874</v>
      </c>
      <c r="O221" s="541">
        <f t="shared" si="64"/>
        <v>7</v>
      </c>
      <c r="P221" s="542">
        <f t="shared" si="65"/>
        <v>96</v>
      </c>
      <c r="Q221" s="541">
        <f t="shared" si="66"/>
        <v>83</v>
      </c>
      <c r="R221" s="543">
        <f t="shared" si="67"/>
        <v>13</v>
      </c>
      <c r="S221" s="920" t="s">
        <v>332</v>
      </c>
      <c r="T221" s="771" t="s">
        <v>51</v>
      </c>
      <c r="U221" s="771" t="s">
        <v>29</v>
      </c>
      <c r="V221" s="771">
        <v>2019</v>
      </c>
      <c r="W221" s="771" t="s">
        <v>30</v>
      </c>
      <c r="X221" s="769">
        <v>7</v>
      </c>
      <c r="Y221" s="544">
        <f t="shared" si="68"/>
        <v>13.714285714285714</v>
      </c>
      <c r="Z221" s="166">
        <v>19.59</v>
      </c>
      <c r="AA221" s="544">
        <f t="shared" si="69"/>
        <v>268.66285714285715</v>
      </c>
      <c r="AB221" s="772"/>
      <c r="AC221" s="544">
        <f t="shared" si="70"/>
        <v>268.66285714285715</v>
      </c>
      <c r="AD221" s="544">
        <f t="shared" si="71"/>
        <v>13.714285714285714</v>
      </c>
      <c r="AE221" s="563">
        <f t="shared" si="72"/>
        <v>96</v>
      </c>
    </row>
    <row r="222" spans="1:34" s="158" customFormat="1" ht="11.55" thickBot="1">
      <c r="A222" s="765">
        <v>44393</v>
      </c>
      <c r="B222" s="766" t="s">
        <v>350</v>
      </c>
      <c r="C222" s="766" t="s">
        <v>337</v>
      </c>
      <c r="D222" s="891" t="s">
        <v>334</v>
      </c>
      <c r="E222" s="903" t="s">
        <v>282</v>
      </c>
      <c r="F222" s="700">
        <v>185874</v>
      </c>
      <c r="G222" s="700">
        <v>185880</v>
      </c>
      <c r="H222" s="541">
        <f t="shared" si="73"/>
        <v>6</v>
      </c>
      <c r="I222" s="700">
        <v>185880</v>
      </c>
      <c r="J222" s="541">
        <f t="shared" si="74"/>
        <v>0</v>
      </c>
      <c r="K222" s="769">
        <v>185965</v>
      </c>
      <c r="L222" s="541">
        <f t="shared" si="75"/>
        <v>85</v>
      </c>
      <c r="M222" s="541">
        <f t="shared" si="76"/>
        <v>85</v>
      </c>
      <c r="N222" s="769">
        <v>185972</v>
      </c>
      <c r="O222" s="541">
        <f t="shared" si="64"/>
        <v>7</v>
      </c>
      <c r="P222" s="542">
        <f t="shared" si="65"/>
        <v>98</v>
      </c>
      <c r="Q222" s="541">
        <f t="shared" si="66"/>
        <v>85</v>
      </c>
      <c r="R222" s="543">
        <f t="shared" si="67"/>
        <v>13</v>
      </c>
      <c r="S222" s="920" t="s">
        <v>332</v>
      </c>
      <c r="T222" s="771" t="s">
        <v>51</v>
      </c>
      <c r="U222" s="771" t="s">
        <v>29</v>
      </c>
      <c r="V222" s="771">
        <v>2019</v>
      </c>
      <c r="W222" s="771" t="s">
        <v>30</v>
      </c>
      <c r="X222" s="769">
        <v>7</v>
      </c>
      <c r="Y222" s="544">
        <f t="shared" si="68"/>
        <v>14</v>
      </c>
      <c r="Z222" s="166">
        <v>19.59</v>
      </c>
      <c r="AA222" s="544">
        <f t="shared" si="69"/>
        <v>274.26</v>
      </c>
      <c r="AB222" s="772"/>
      <c r="AC222" s="544">
        <f t="shared" si="70"/>
        <v>274.26</v>
      </c>
      <c r="AD222" s="544">
        <f t="shared" si="71"/>
        <v>14</v>
      </c>
      <c r="AE222" s="563">
        <f t="shared" si="72"/>
        <v>98</v>
      </c>
    </row>
    <row r="223" spans="1:34" s="158" customFormat="1" ht="11.55" thickBot="1">
      <c r="A223" s="688"/>
      <c r="B223" s="689" t="s">
        <v>350</v>
      </c>
      <c r="C223" s="689" t="s">
        <v>337</v>
      </c>
      <c r="D223" s="886" t="s">
        <v>331</v>
      </c>
      <c r="E223" s="903" t="s">
        <v>282</v>
      </c>
      <c r="F223" s="713"/>
      <c r="G223" s="713"/>
      <c r="H223" s="567">
        <f t="shared" si="73"/>
        <v>0</v>
      </c>
      <c r="I223" s="713"/>
      <c r="J223" s="567">
        <f t="shared" si="74"/>
        <v>0</v>
      </c>
      <c r="K223" s="690"/>
      <c r="L223" s="567">
        <f t="shared" si="75"/>
        <v>0</v>
      </c>
      <c r="M223" s="567">
        <f t="shared" si="76"/>
        <v>0</v>
      </c>
      <c r="N223" s="690"/>
      <c r="O223" s="567">
        <f t="shared" si="64"/>
        <v>0</v>
      </c>
      <c r="P223" s="568">
        <f t="shared" si="65"/>
        <v>0</v>
      </c>
      <c r="Q223" s="567">
        <f t="shared" si="66"/>
        <v>0</v>
      </c>
      <c r="R223" s="569">
        <f t="shared" si="67"/>
        <v>0</v>
      </c>
      <c r="S223" s="920" t="s">
        <v>332</v>
      </c>
      <c r="T223" s="698" t="s">
        <v>51</v>
      </c>
      <c r="U223" s="692" t="s">
        <v>29</v>
      </c>
      <c r="V223" s="692">
        <v>2019</v>
      </c>
      <c r="W223" s="692" t="s">
        <v>30</v>
      </c>
      <c r="X223" s="690">
        <v>7</v>
      </c>
      <c r="Y223" s="573">
        <f t="shared" si="68"/>
        <v>0</v>
      </c>
      <c r="Z223" s="574">
        <v>19.59</v>
      </c>
      <c r="AA223" s="573">
        <f t="shared" si="69"/>
        <v>0</v>
      </c>
      <c r="AB223" s="693"/>
      <c r="AC223" s="573">
        <f t="shared" si="70"/>
        <v>0</v>
      </c>
      <c r="AD223" s="573">
        <f t="shared" si="71"/>
        <v>0</v>
      </c>
      <c r="AE223" s="576">
        <f t="shared" si="72"/>
        <v>0</v>
      </c>
      <c r="AF223" s="750">
        <f>SUM(AC220:AC223)</f>
        <v>805.9885714285715</v>
      </c>
      <c r="AG223" s="888">
        <f>SUM(AD217:AD223)</f>
        <v>51.24285714285714</v>
      </c>
      <c r="AH223" s="888">
        <f>SUM(AE217:AE223)</f>
        <v>389</v>
      </c>
    </row>
    <row r="224" spans="1:34" s="158" customFormat="1" ht="11.55" thickBot="1">
      <c r="A224" s="765">
        <v>44392</v>
      </c>
      <c r="B224" s="766" t="s">
        <v>335</v>
      </c>
      <c r="C224" s="766" t="s">
        <v>337</v>
      </c>
      <c r="D224" s="891" t="s">
        <v>409</v>
      </c>
      <c r="E224" s="903"/>
      <c r="F224" s="876">
        <v>333554</v>
      </c>
      <c r="G224" s="700">
        <v>333562</v>
      </c>
      <c r="H224" s="541">
        <f t="shared" si="73"/>
        <v>8</v>
      </c>
      <c r="I224" s="700">
        <v>333562</v>
      </c>
      <c r="J224" s="541">
        <f t="shared" si="74"/>
        <v>0</v>
      </c>
      <c r="K224" s="769">
        <v>333651</v>
      </c>
      <c r="L224" s="541">
        <f t="shared" si="75"/>
        <v>89</v>
      </c>
      <c r="M224" s="541">
        <f t="shared" si="75"/>
        <v>89</v>
      </c>
      <c r="N224" s="769">
        <v>333660</v>
      </c>
      <c r="O224" s="541">
        <f t="shared" si="64"/>
        <v>9</v>
      </c>
      <c r="P224" s="542">
        <f t="shared" si="65"/>
        <v>106</v>
      </c>
      <c r="Q224" s="541">
        <f t="shared" si="66"/>
        <v>89</v>
      </c>
      <c r="R224" s="543">
        <f t="shared" si="67"/>
        <v>17</v>
      </c>
      <c r="S224" s="921" t="s">
        <v>336</v>
      </c>
      <c r="T224" s="686" t="s">
        <v>51</v>
      </c>
      <c r="U224" s="771" t="s">
        <v>29</v>
      </c>
      <c r="V224" s="771">
        <v>2017</v>
      </c>
      <c r="W224" s="771" t="s">
        <v>30</v>
      </c>
      <c r="X224" s="769">
        <v>7</v>
      </c>
      <c r="Y224" s="544">
        <f t="shared" si="68"/>
        <v>15.142857142857142</v>
      </c>
      <c r="Z224" s="166">
        <v>19.59</v>
      </c>
      <c r="AA224" s="544">
        <f t="shared" si="69"/>
        <v>296.64857142857142</v>
      </c>
      <c r="AB224" s="772"/>
      <c r="AC224" s="544">
        <f t="shared" si="70"/>
        <v>296.64857142857142</v>
      </c>
      <c r="AD224" s="544">
        <f t="shared" si="71"/>
        <v>15.142857142857142</v>
      </c>
      <c r="AE224" s="563">
        <f t="shared" si="72"/>
        <v>106</v>
      </c>
    </row>
    <row r="225" spans="1:34" s="158" customFormat="1" ht="11.55" thickBot="1">
      <c r="A225" s="765">
        <v>44392</v>
      </c>
      <c r="B225" s="766" t="s">
        <v>335</v>
      </c>
      <c r="C225" s="766" t="s">
        <v>337</v>
      </c>
      <c r="D225" s="891" t="s">
        <v>331</v>
      </c>
      <c r="E225" s="903" t="s">
        <v>282</v>
      </c>
      <c r="F225" s="700">
        <v>333660</v>
      </c>
      <c r="G225" s="700">
        <v>333666</v>
      </c>
      <c r="H225" s="541">
        <f t="shared" si="73"/>
        <v>6</v>
      </c>
      <c r="I225" s="700">
        <v>333666</v>
      </c>
      <c r="J225" s="541">
        <f t="shared" si="74"/>
        <v>0</v>
      </c>
      <c r="K225" s="769">
        <v>333779</v>
      </c>
      <c r="L225" s="541">
        <f t="shared" si="75"/>
        <v>113</v>
      </c>
      <c r="M225" s="541">
        <f t="shared" ref="M225:M226" si="77">K225-G225</f>
        <v>113</v>
      </c>
      <c r="N225" s="769">
        <v>333778</v>
      </c>
      <c r="O225" s="541">
        <f t="shared" si="64"/>
        <v>-1</v>
      </c>
      <c r="P225" s="542">
        <f t="shared" si="65"/>
        <v>118</v>
      </c>
      <c r="Q225" s="541">
        <f t="shared" si="66"/>
        <v>113</v>
      </c>
      <c r="R225" s="543">
        <f t="shared" si="67"/>
        <v>5</v>
      </c>
      <c r="S225" s="921" t="s">
        <v>336</v>
      </c>
      <c r="T225" s="771" t="s">
        <v>51</v>
      </c>
      <c r="U225" s="771" t="s">
        <v>29</v>
      </c>
      <c r="V225" s="771">
        <v>2017</v>
      </c>
      <c r="W225" s="771" t="s">
        <v>30</v>
      </c>
      <c r="X225" s="769">
        <v>7</v>
      </c>
      <c r="Y225" s="544">
        <f t="shared" si="68"/>
        <v>16.857142857142858</v>
      </c>
      <c r="Z225" s="166">
        <v>19.59</v>
      </c>
      <c r="AA225" s="544">
        <f t="shared" si="69"/>
        <v>330.23142857142858</v>
      </c>
      <c r="AB225" s="772"/>
      <c r="AC225" s="544">
        <f t="shared" si="70"/>
        <v>330.23142857142858</v>
      </c>
      <c r="AD225" s="544">
        <f t="shared" si="71"/>
        <v>16.857142857142858</v>
      </c>
      <c r="AE225" s="563">
        <f t="shared" si="72"/>
        <v>118</v>
      </c>
    </row>
    <row r="226" spans="1:34" s="158" customFormat="1" ht="11.55" thickBot="1">
      <c r="A226" s="688">
        <v>44393</v>
      </c>
      <c r="B226" s="689" t="s">
        <v>335</v>
      </c>
      <c r="C226" s="689" t="s">
        <v>337</v>
      </c>
      <c r="D226" s="886" t="s">
        <v>331</v>
      </c>
      <c r="E226" s="903" t="s">
        <v>282</v>
      </c>
      <c r="F226" s="713">
        <v>333778</v>
      </c>
      <c r="G226" s="713">
        <v>333794</v>
      </c>
      <c r="H226" s="567">
        <f t="shared" si="73"/>
        <v>16</v>
      </c>
      <c r="I226" s="713">
        <v>333794</v>
      </c>
      <c r="J226" s="567">
        <f t="shared" si="74"/>
        <v>0</v>
      </c>
      <c r="K226" s="690">
        <v>333883</v>
      </c>
      <c r="L226" s="567">
        <f t="shared" si="75"/>
        <v>89</v>
      </c>
      <c r="M226" s="567">
        <f t="shared" si="77"/>
        <v>89</v>
      </c>
      <c r="N226" s="690">
        <v>333892</v>
      </c>
      <c r="O226" s="567">
        <f t="shared" si="64"/>
        <v>9</v>
      </c>
      <c r="P226" s="568">
        <f t="shared" si="65"/>
        <v>114</v>
      </c>
      <c r="Q226" s="567">
        <f t="shared" si="66"/>
        <v>89</v>
      </c>
      <c r="R226" s="569">
        <f t="shared" si="67"/>
        <v>25</v>
      </c>
      <c r="S226" s="921" t="s">
        <v>336</v>
      </c>
      <c r="T226" s="698" t="s">
        <v>51</v>
      </c>
      <c r="U226" s="692" t="s">
        <v>29</v>
      </c>
      <c r="V226" s="692">
        <v>2017</v>
      </c>
      <c r="W226" s="692" t="s">
        <v>30</v>
      </c>
      <c r="X226" s="690">
        <v>7</v>
      </c>
      <c r="Y226" s="573">
        <f t="shared" si="68"/>
        <v>16.285714285714285</v>
      </c>
      <c r="Z226" s="574">
        <v>19.59</v>
      </c>
      <c r="AA226" s="573">
        <f t="shared" si="69"/>
        <v>319.03714285714284</v>
      </c>
      <c r="AB226" s="693"/>
      <c r="AC226" s="573">
        <f t="shared" si="70"/>
        <v>319.03714285714284</v>
      </c>
      <c r="AD226" s="573">
        <f t="shared" si="71"/>
        <v>16.285714285714285</v>
      </c>
      <c r="AE226" s="576">
        <f t="shared" si="72"/>
        <v>114</v>
      </c>
      <c r="AF226" s="750">
        <f>SUM(AC224:AC226)</f>
        <v>945.91714285714284</v>
      </c>
      <c r="AG226" s="888">
        <f>SUM(AD220:AD226)</f>
        <v>89.428571428571416</v>
      </c>
      <c r="AH226" s="888">
        <f>SUM(AE220:AE226)</f>
        <v>626</v>
      </c>
    </row>
    <row r="227" spans="1:34" s="158" customFormat="1" ht="11.55" thickBot="1">
      <c r="A227" s="765">
        <v>44392</v>
      </c>
      <c r="B227" s="766" t="s">
        <v>330</v>
      </c>
      <c r="C227" s="766" t="s">
        <v>393</v>
      </c>
      <c r="D227" s="891" t="s">
        <v>419</v>
      </c>
      <c r="E227" s="903" t="s">
        <v>282</v>
      </c>
      <c r="F227" s="876">
        <v>239031</v>
      </c>
      <c r="G227" s="700">
        <v>239031</v>
      </c>
      <c r="H227" s="541">
        <f t="shared" si="73"/>
        <v>0</v>
      </c>
      <c r="I227" s="700">
        <v>239031</v>
      </c>
      <c r="J227" s="541">
        <f t="shared" si="74"/>
        <v>0</v>
      </c>
      <c r="K227" s="769">
        <v>239056</v>
      </c>
      <c r="L227" s="541">
        <f t="shared" si="75"/>
        <v>25</v>
      </c>
      <c r="M227" s="541">
        <f t="shared" si="75"/>
        <v>25</v>
      </c>
      <c r="N227" s="769">
        <v>239056</v>
      </c>
      <c r="O227" s="541">
        <f t="shared" si="64"/>
        <v>0</v>
      </c>
      <c r="P227" s="552">
        <f t="shared" si="65"/>
        <v>25</v>
      </c>
      <c r="Q227" s="541">
        <f t="shared" si="66"/>
        <v>25</v>
      </c>
      <c r="R227" s="543">
        <f t="shared" si="67"/>
        <v>0</v>
      </c>
      <c r="S227" s="922" t="s">
        <v>346</v>
      </c>
      <c r="T227" s="686" t="s">
        <v>51</v>
      </c>
      <c r="U227" s="771" t="s">
        <v>29</v>
      </c>
      <c r="V227" s="771">
        <v>2012</v>
      </c>
      <c r="W227" s="771" t="s">
        <v>30</v>
      </c>
      <c r="X227" s="769">
        <v>7</v>
      </c>
      <c r="Y227" s="544">
        <f t="shared" si="68"/>
        <v>3.5714285714285716</v>
      </c>
      <c r="Z227" s="166">
        <v>19.59</v>
      </c>
      <c r="AA227" s="544">
        <f t="shared" si="69"/>
        <v>69.964285714285722</v>
      </c>
      <c r="AB227" s="772"/>
      <c r="AC227" s="544">
        <f t="shared" si="70"/>
        <v>69.964285714285722</v>
      </c>
      <c r="AD227" s="544">
        <f t="shared" si="71"/>
        <v>3.5714285714285716</v>
      </c>
      <c r="AE227" s="563">
        <f t="shared" si="72"/>
        <v>25</v>
      </c>
    </row>
    <row r="228" spans="1:34" s="158" customFormat="1" ht="11.55" thickBot="1">
      <c r="A228" s="765">
        <v>44392</v>
      </c>
      <c r="B228" s="766" t="s">
        <v>330</v>
      </c>
      <c r="C228" s="766" t="s">
        <v>393</v>
      </c>
      <c r="D228" s="891" t="s">
        <v>420</v>
      </c>
      <c r="E228" s="903" t="s">
        <v>282</v>
      </c>
      <c r="F228" s="700">
        <v>239056</v>
      </c>
      <c r="G228" s="700">
        <v>239056</v>
      </c>
      <c r="H228" s="541">
        <f t="shared" si="73"/>
        <v>0</v>
      </c>
      <c r="I228" s="700">
        <v>239056</v>
      </c>
      <c r="J228" s="541">
        <f t="shared" si="74"/>
        <v>0</v>
      </c>
      <c r="K228" s="769">
        <v>239070</v>
      </c>
      <c r="L228" s="541">
        <f t="shared" si="75"/>
        <v>14</v>
      </c>
      <c r="M228" s="541">
        <f t="shared" ref="M228:M229" si="78">K228-G228</f>
        <v>14</v>
      </c>
      <c r="N228" s="769">
        <v>239070</v>
      </c>
      <c r="O228" s="541">
        <f t="shared" si="64"/>
        <v>0</v>
      </c>
      <c r="P228" s="641">
        <f t="shared" si="65"/>
        <v>14</v>
      </c>
      <c r="Q228" s="541">
        <f t="shared" si="66"/>
        <v>14</v>
      </c>
      <c r="R228" s="543">
        <f t="shared" si="67"/>
        <v>0</v>
      </c>
      <c r="S228" s="922" t="s">
        <v>346</v>
      </c>
      <c r="T228" s="771" t="s">
        <v>51</v>
      </c>
      <c r="U228" s="771" t="s">
        <v>29</v>
      </c>
      <c r="V228" s="771">
        <v>2012</v>
      </c>
      <c r="W228" s="771" t="s">
        <v>30</v>
      </c>
      <c r="X228" s="769">
        <v>7</v>
      </c>
      <c r="Y228" s="544">
        <f t="shared" si="68"/>
        <v>2</v>
      </c>
      <c r="Z228" s="166">
        <v>19.59</v>
      </c>
      <c r="AA228" s="544">
        <f t="shared" si="69"/>
        <v>39.18</v>
      </c>
      <c r="AB228" s="772"/>
      <c r="AC228" s="544">
        <f t="shared" si="70"/>
        <v>39.18</v>
      </c>
      <c r="AD228" s="544">
        <f t="shared" si="71"/>
        <v>2</v>
      </c>
      <c r="AE228" s="563">
        <f t="shared" si="72"/>
        <v>14</v>
      </c>
    </row>
    <row r="229" spans="1:34" s="158" customFormat="1" ht="11.55" thickBot="1">
      <c r="A229" s="688">
        <v>44392</v>
      </c>
      <c r="B229" s="689" t="s">
        <v>330</v>
      </c>
      <c r="C229" s="689" t="s">
        <v>393</v>
      </c>
      <c r="D229" s="886" t="s">
        <v>421</v>
      </c>
      <c r="E229" s="903" t="s">
        <v>282</v>
      </c>
      <c r="F229" s="713">
        <v>239070</v>
      </c>
      <c r="G229" s="713">
        <v>239070</v>
      </c>
      <c r="H229" s="567">
        <f t="shared" si="73"/>
        <v>0</v>
      </c>
      <c r="I229" s="713">
        <v>239070</v>
      </c>
      <c r="J229" s="567">
        <f t="shared" si="74"/>
        <v>0</v>
      </c>
      <c r="K229" s="690">
        <v>239112</v>
      </c>
      <c r="L229" s="567">
        <f t="shared" si="75"/>
        <v>42</v>
      </c>
      <c r="M229" s="567">
        <f t="shared" si="78"/>
        <v>42</v>
      </c>
      <c r="N229" s="690">
        <v>239112</v>
      </c>
      <c r="O229" s="567">
        <f t="shared" si="64"/>
        <v>0</v>
      </c>
      <c r="P229" s="568">
        <f t="shared" si="65"/>
        <v>42</v>
      </c>
      <c r="Q229" s="567">
        <f t="shared" si="66"/>
        <v>42</v>
      </c>
      <c r="R229" s="569">
        <f t="shared" si="67"/>
        <v>0</v>
      </c>
      <c r="S229" s="922" t="s">
        <v>346</v>
      </c>
      <c r="T229" s="698" t="s">
        <v>51</v>
      </c>
      <c r="U229" s="692" t="s">
        <v>29</v>
      </c>
      <c r="V229" s="692">
        <v>2012</v>
      </c>
      <c r="W229" s="692" t="s">
        <v>30</v>
      </c>
      <c r="X229" s="690">
        <v>7</v>
      </c>
      <c r="Y229" s="573">
        <f t="shared" si="68"/>
        <v>6</v>
      </c>
      <c r="Z229" s="574">
        <v>19.59</v>
      </c>
      <c r="AA229" s="573">
        <f t="shared" si="69"/>
        <v>117.53999999999999</v>
      </c>
      <c r="AB229" s="693"/>
      <c r="AC229" s="573">
        <f t="shared" si="70"/>
        <v>117.53999999999999</v>
      </c>
      <c r="AD229" s="573">
        <f t="shared" si="71"/>
        <v>6</v>
      </c>
      <c r="AE229" s="576">
        <f t="shared" si="72"/>
        <v>42</v>
      </c>
      <c r="AF229" s="750">
        <f>SUM(AC227:AC229)</f>
        <v>226.68428571428572</v>
      </c>
      <c r="AG229" s="888">
        <f>SUM(AD223:AD229)</f>
        <v>59.857142857142854</v>
      </c>
      <c r="AH229" s="888">
        <f>SUM(AE223:AE229)</f>
        <v>419</v>
      </c>
    </row>
    <row r="230" spans="1:34" s="158" customFormat="1" ht="10.9">
      <c r="A230" s="804">
        <v>44392</v>
      </c>
      <c r="B230" s="805" t="s">
        <v>363</v>
      </c>
      <c r="C230" s="805" t="s">
        <v>392</v>
      </c>
      <c r="D230" s="923" t="s">
        <v>357</v>
      </c>
      <c r="E230" s="924" t="s">
        <v>282</v>
      </c>
      <c r="F230" s="876">
        <v>64349</v>
      </c>
      <c r="G230" s="700">
        <v>64349</v>
      </c>
      <c r="H230" s="541">
        <f t="shared" si="73"/>
        <v>0</v>
      </c>
      <c r="I230" s="700">
        <v>64349</v>
      </c>
      <c r="J230" s="541">
        <f t="shared" si="74"/>
        <v>0</v>
      </c>
      <c r="K230" s="769">
        <v>64422</v>
      </c>
      <c r="L230" s="541">
        <f t="shared" si="75"/>
        <v>73</v>
      </c>
      <c r="M230" s="541">
        <f t="shared" si="75"/>
        <v>73</v>
      </c>
      <c r="N230" s="769">
        <v>64422</v>
      </c>
      <c r="O230" s="541">
        <f t="shared" si="64"/>
        <v>0</v>
      </c>
      <c r="P230" s="542">
        <f t="shared" si="65"/>
        <v>73</v>
      </c>
      <c r="Q230" s="541">
        <f t="shared" si="66"/>
        <v>73</v>
      </c>
      <c r="R230" s="543">
        <f t="shared" si="67"/>
        <v>0</v>
      </c>
      <c r="S230" s="925" t="s">
        <v>50</v>
      </c>
      <c r="T230" s="686" t="s">
        <v>51</v>
      </c>
      <c r="U230" s="771" t="s">
        <v>29</v>
      </c>
      <c r="V230" s="771">
        <v>2018</v>
      </c>
      <c r="W230" s="771" t="s">
        <v>30</v>
      </c>
      <c r="X230" s="769">
        <v>7</v>
      </c>
      <c r="Y230" s="544">
        <f t="shared" si="68"/>
        <v>10.428571428571429</v>
      </c>
      <c r="Z230" s="166">
        <v>19.59</v>
      </c>
      <c r="AA230" s="544">
        <f t="shared" si="69"/>
        <v>204.2957142857143</v>
      </c>
      <c r="AB230" s="772"/>
      <c r="AC230" s="544">
        <f t="shared" si="70"/>
        <v>204.2957142857143</v>
      </c>
      <c r="AD230" s="544">
        <f t="shared" si="71"/>
        <v>10.428571428571429</v>
      </c>
      <c r="AE230" s="563">
        <f t="shared" si="72"/>
        <v>73</v>
      </c>
      <c r="AF230" s="882"/>
      <c r="AG230" s="930"/>
      <c r="AH230" s="930"/>
    </row>
    <row r="231" spans="1:34" s="158" customFormat="1" ht="11.55" thickBot="1">
      <c r="A231" s="802">
        <v>44392</v>
      </c>
      <c r="B231" s="731" t="s">
        <v>363</v>
      </c>
      <c r="C231" s="731" t="s">
        <v>392</v>
      </c>
      <c r="D231" s="926" t="s">
        <v>358</v>
      </c>
      <c r="E231" s="927" t="s">
        <v>282</v>
      </c>
      <c r="F231" s="700">
        <v>64422</v>
      </c>
      <c r="G231" s="700">
        <v>64431</v>
      </c>
      <c r="H231" s="541">
        <f t="shared" si="73"/>
        <v>9</v>
      </c>
      <c r="I231" s="700">
        <v>64431</v>
      </c>
      <c r="J231" s="541">
        <f t="shared" si="74"/>
        <v>0</v>
      </c>
      <c r="K231" s="769">
        <v>64457</v>
      </c>
      <c r="L231" s="541">
        <f t="shared" si="75"/>
        <v>26</v>
      </c>
      <c r="M231" s="541">
        <f t="shared" si="75"/>
        <v>26</v>
      </c>
      <c r="N231" s="769">
        <v>64492</v>
      </c>
      <c r="O231" s="541">
        <f t="shared" si="64"/>
        <v>35</v>
      </c>
      <c r="P231" s="542">
        <f t="shared" si="65"/>
        <v>70</v>
      </c>
      <c r="Q231" s="541">
        <f t="shared" si="66"/>
        <v>26</v>
      </c>
      <c r="R231" s="543">
        <f t="shared" si="67"/>
        <v>44</v>
      </c>
      <c r="S231" s="928" t="s">
        <v>50</v>
      </c>
      <c r="T231" s="771" t="s">
        <v>51</v>
      </c>
      <c r="U231" s="771" t="s">
        <v>29</v>
      </c>
      <c r="V231" s="771">
        <v>2018</v>
      </c>
      <c r="W231" s="771" t="s">
        <v>30</v>
      </c>
      <c r="X231" s="769">
        <v>7</v>
      </c>
      <c r="Y231" s="544">
        <f t="shared" si="68"/>
        <v>10</v>
      </c>
      <c r="Z231" s="166">
        <v>19.59</v>
      </c>
      <c r="AA231" s="544">
        <f t="shared" si="69"/>
        <v>195.9</v>
      </c>
      <c r="AB231" s="772"/>
      <c r="AC231" s="544">
        <f t="shared" si="70"/>
        <v>195.9</v>
      </c>
      <c r="AD231" s="544">
        <f t="shared" si="71"/>
        <v>10</v>
      </c>
      <c r="AE231" s="563">
        <f t="shared" si="72"/>
        <v>70</v>
      </c>
      <c r="AF231" s="796"/>
      <c r="AG231" s="930"/>
      <c r="AH231" s="930"/>
    </row>
    <row r="232" spans="1:34" s="158" customFormat="1" ht="11.55" thickBot="1">
      <c r="A232" s="803">
        <v>44393</v>
      </c>
      <c r="B232" s="689" t="s">
        <v>363</v>
      </c>
      <c r="C232" s="689" t="s">
        <v>392</v>
      </c>
      <c r="D232" s="886" t="s">
        <v>359</v>
      </c>
      <c r="E232" s="903" t="s">
        <v>282</v>
      </c>
      <c r="F232" s="700">
        <v>64492</v>
      </c>
      <c r="G232" s="700">
        <v>64502</v>
      </c>
      <c r="H232" s="541">
        <f t="shared" si="73"/>
        <v>10</v>
      </c>
      <c r="I232" s="700">
        <v>64502</v>
      </c>
      <c r="J232" s="541">
        <f t="shared" si="74"/>
        <v>0</v>
      </c>
      <c r="K232" s="769">
        <v>64525</v>
      </c>
      <c r="L232" s="541">
        <f t="shared" si="75"/>
        <v>23</v>
      </c>
      <c r="M232" s="541">
        <f t="shared" si="75"/>
        <v>23</v>
      </c>
      <c r="N232" s="769">
        <v>64559</v>
      </c>
      <c r="O232" s="541">
        <f t="shared" si="64"/>
        <v>34</v>
      </c>
      <c r="P232" s="542">
        <f t="shared" si="65"/>
        <v>67</v>
      </c>
      <c r="Q232" s="541">
        <f t="shared" si="66"/>
        <v>23</v>
      </c>
      <c r="R232" s="543">
        <f t="shared" si="67"/>
        <v>44</v>
      </c>
      <c r="S232" s="929" t="s">
        <v>50</v>
      </c>
      <c r="T232" s="692" t="s">
        <v>51</v>
      </c>
      <c r="U232" s="692" t="s">
        <v>29</v>
      </c>
      <c r="V232" s="692">
        <v>2018</v>
      </c>
      <c r="W232" s="692" t="s">
        <v>30</v>
      </c>
      <c r="X232" s="690">
        <v>7</v>
      </c>
      <c r="Y232" s="573">
        <f t="shared" si="68"/>
        <v>9.5714285714285712</v>
      </c>
      <c r="Z232" s="574">
        <v>19.59</v>
      </c>
      <c r="AA232" s="573">
        <f t="shared" si="69"/>
        <v>187.50428571428571</v>
      </c>
      <c r="AB232" s="693"/>
      <c r="AC232" s="573">
        <f t="shared" si="70"/>
        <v>187.50428571428571</v>
      </c>
      <c r="AD232" s="573">
        <f t="shared" si="71"/>
        <v>9.5714285714285712</v>
      </c>
      <c r="AE232" s="576">
        <f t="shared" si="72"/>
        <v>67</v>
      </c>
      <c r="AF232" s="750">
        <f>SUM(AC230:AC232)</f>
        <v>587.70000000000005</v>
      </c>
      <c r="AG232" s="888">
        <f>SUM(AD226:AD232)</f>
        <v>57.857142857142854</v>
      </c>
      <c r="AH232" s="888">
        <f>SUM(AE226:AE232)</f>
        <v>405</v>
      </c>
    </row>
  </sheetData>
  <autoFilter ref="A1:AH232" xr:uid="{00000000-0009-0000-0000-000007000000}"/>
  <conditionalFormatting sqref="S16:S30">
    <cfRule type="cellIs" dxfId="260" priority="117" operator="equal">
      <formula>"835-RP7"</formula>
    </cfRule>
    <cfRule type="cellIs" dxfId="259" priority="118" operator="equal">
      <formula>"MCG-9763"</formula>
    </cfRule>
    <cfRule type="cellIs" dxfId="258" priority="119" operator="equal">
      <formula>"F33-ALC"</formula>
    </cfRule>
    <cfRule type="cellIs" dxfId="257" priority="120" operator="equal">
      <formula>"MHF-4572"</formula>
    </cfRule>
    <cfRule type="cellIs" dxfId="256" priority="121" operator="equal">
      <formula>"MRJ-4142"</formula>
    </cfRule>
    <cfRule type="cellIs" dxfId="255" priority="122" operator="equal">
      <formula>"MRF-3416"</formula>
    </cfRule>
    <cfRule type="cellIs" dxfId="254" priority="123" operator="equal">
      <formula>"MVC-8975"</formula>
    </cfRule>
    <cfRule type="cellIs" dxfId="253" priority="124" operator="equal">
      <formula>"MHU-2000"</formula>
    </cfRule>
    <cfRule type="cellIs" dxfId="252" priority="167" operator="equal">
      <formula>"NCD-2001"</formula>
    </cfRule>
    <cfRule type="cellIs" dxfId="251" priority="168" operator="equal">
      <formula>"NBS-6259"</formula>
    </cfRule>
  </conditionalFormatting>
  <conditionalFormatting sqref="S86:S89">
    <cfRule type="cellIs" dxfId="250" priority="101" operator="equal">
      <formula>"835-RP7"</formula>
    </cfRule>
    <cfRule type="cellIs" dxfId="249" priority="102" operator="equal">
      <formula>"MCG-9763"</formula>
    </cfRule>
    <cfRule type="cellIs" dxfId="248" priority="103" operator="equal">
      <formula>"F33-ALC"</formula>
    </cfRule>
    <cfRule type="cellIs" dxfId="247" priority="104" operator="equal">
      <formula>"MHF-4572"</formula>
    </cfRule>
    <cfRule type="cellIs" dxfId="246" priority="105" operator="equal">
      <formula>"MRJ-4142"</formula>
    </cfRule>
    <cfRule type="cellIs" dxfId="245" priority="106" operator="equal">
      <formula>"MRF-3416"</formula>
    </cfRule>
    <cfRule type="cellIs" dxfId="244" priority="107" operator="equal">
      <formula>"MVC-8975"</formula>
    </cfRule>
    <cfRule type="cellIs" dxfId="243" priority="108" operator="equal">
      <formula>"MHU-2000"</formula>
    </cfRule>
    <cfRule type="cellIs" dxfId="242" priority="109" operator="equal">
      <formula>"NCD-2001"</formula>
    </cfRule>
    <cfRule type="cellIs" dxfId="241" priority="110" operator="equal">
      <formula>"NBS-6259"</formula>
    </cfRule>
  </conditionalFormatting>
  <conditionalFormatting sqref="S122:S123">
    <cfRule type="cellIs" dxfId="240" priority="83" operator="equal">
      <formula>"835-RP7"</formula>
    </cfRule>
    <cfRule type="cellIs" dxfId="239" priority="84" operator="equal">
      <formula>"MCG-9763"</formula>
    </cfRule>
    <cfRule type="cellIs" dxfId="238" priority="85" operator="equal">
      <formula>"F33-ALC"</formula>
    </cfRule>
    <cfRule type="cellIs" dxfId="237" priority="86" operator="equal">
      <formula>"MHF-4572"</formula>
    </cfRule>
    <cfRule type="cellIs" dxfId="236" priority="87" operator="equal">
      <formula>"MRJ-4142"</formula>
    </cfRule>
    <cfRule type="cellIs" dxfId="235" priority="88" operator="equal">
      <formula>"MRF-3416"</formula>
    </cfRule>
    <cfRule type="cellIs" dxfId="234" priority="89" operator="equal">
      <formula>"MVC-8975"</formula>
    </cfRule>
    <cfRule type="cellIs" dxfId="233" priority="90" operator="equal">
      <formula>"MHU-2000"</formula>
    </cfRule>
    <cfRule type="cellIs" dxfId="232" priority="91" operator="equal">
      <formula>"NCD-2001"</formula>
    </cfRule>
    <cfRule type="cellIs" dxfId="231" priority="92" operator="equal">
      <formula>"NBS-6259"</formula>
    </cfRule>
  </conditionalFormatting>
  <conditionalFormatting sqref="S162">
    <cfRule type="cellIs" dxfId="230" priority="63" operator="equal">
      <formula>"835-RP7"</formula>
    </cfRule>
    <cfRule type="cellIs" dxfId="229" priority="64" operator="equal">
      <formula>"MCG-9763"</formula>
    </cfRule>
    <cfRule type="cellIs" dxfId="228" priority="65" operator="equal">
      <formula>"F33-ALC"</formula>
    </cfRule>
    <cfRule type="cellIs" dxfId="227" priority="66" operator="equal">
      <formula>"MHF-4572"</formula>
    </cfRule>
    <cfRule type="cellIs" dxfId="226" priority="67" operator="equal">
      <formula>"MRJ-4142"</formula>
    </cfRule>
    <cfRule type="cellIs" dxfId="225" priority="68" operator="equal">
      <formula>"MRF-3416"</formula>
    </cfRule>
    <cfRule type="cellIs" dxfId="224" priority="69" operator="equal">
      <formula>"MVC-8975"</formula>
    </cfRule>
    <cfRule type="cellIs" dxfId="223" priority="70" operator="equal">
      <formula>"MHU-2000"</formula>
    </cfRule>
    <cfRule type="cellIs" dxfId="222" priority="71" operator="equal">
      <formula>"NCD-2001"</formula>
    </cfRule>
    <cfRule type="cellIs" dxfId="221" priority="72" operator="equal">
      <formula>"NBS-6259"</formula>
    </cfRule>
  </conditionalFormatting>
  <conditionalFormatting sqref="S202:S205">
    <cfRule type="cellIs" dxfId="220" priority="43" operator="equal">
      <formula>"835-RP7"</formula>
    </cfRule>
    <cfRule type="cellIs" dxfId="219" priority="44" operator="equal">
      <formula>"MCG-9763"</formula>
    </cfRule>
    <cfRule type="cellIs" dxfId="218" priority="45" operator="equal">
      <formula>"F33-ALC"</formula>
    </cfRule>
    <cfRule type="cellIs" dxfId="217" priority="46" operator="equal">
      <formula>"MHF-4572"</formula>
    </cfRule>
    <cfRule type="cellIs" dxfId="216" priority="47" operator="equal">
      <formula>"MRJ-4142"</formula>
    </cfRule>
    <cfRule type="cellIs" dxfId="215" priority="48" operator="equal">
      <formula>"MRF-3416"</formula>
    </cfRule>
    <cfRule type="cellIs" dxfId="214" priority="49" operator="equal">
      <formula>"MVC-8975"</formula>
    </cfRule>
    <cfRule type="cellIs" dxfId="213" priority="50" operator="equal">
      <formula>"MHU-2000"</formula>
    </cfRule>
    <cfRule type="cellIs" dxfId="212" priority="51" operator="equal">
      <formula>"NCD-2001"</formula>
    </cfRule>
    <cfRule type="cellIs" dxfId="211" priority="52" operator="equal">
      <formula>"NBS-6259"</formula>
    </cfRule>
  </conditionalFormatting>
  <conditionalFormatting sqref="S27:W30">
    <cfRule type="cellIs" dxfId="210" priority="125" operator="equal">
      <formula>"NCD-2001"</formula>
    </cfRule>
    <cfRule type="cellIs" dxfId="209" priority="126" operator="equal">
      <formula>"NBS-6259"</formula>
    </cfRule>
  </conditionalFormatting>
  <conditionalFormatting sqref="T2:W232">
    <cfRule type="cellIs" dxfId="208" priority="31" operator="equal">
      <formula>"NCD-2001"</formula>
    </cfRule>
    <cfRule type="cellIs" dxfId="207" priority="32" operator="equal">
      <formula>"NBS-6259"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83E9C5-0BBC-4311-89A4-2BFF346D3516}">
  <sheetPr>
    <tabColor theme="3"/>
  </sheetPr>
  <dimension ref="A1:AI410"/>
  <sheetViews>
    <sheetView showGridLines="0" tabSelected="1" workbookViewId="0">
      <selection activeCell="F14" sqref="F14"/>
    </sheetView>
  </sheetViews>
  <sheetFormatPr baseColWidth="10" defaultRowHeight="14.3"/>
  <cols>
    <col min="1" max="1" width="32.375" style="940" customWidth="1"/>
    <col min="2" max="2" width="11.25" style="940" bestFit="1" customWidth="1"/>
    <col min="3" max="3" width="12.75" style="941" customWidth="1"/>
    <col min="4" max="4" width="21.25" style="940" customWidth="1"/>
    <col min="6" max="6" width="9.375" style="940" bestFit="1" customWidth="1"/>
    <col min="7" max="7" width="10" bestFit="1" customWidth="1"/>
    <col min="8" max="8" width="10.625" style="944" bestFit="1" customWidth="1"/>
    <col min="9" max="9" width="19.25" bestFit="1" customWidth="1"/>
  </cols>
  <sheetData>
    <row r="1" spans="1:35" s="158" customFormat="1" ht="25.5" customHeight="1">
      <c r="A1" s="1204" t="e" vm="1">
        <v>#VALUE!</v>
      </c>
      <c r="B1" s="1203" t="s">
        <v>425</v>
      </c>
      <c r="C1" s="1203"/>
      <c r="D1" s="1203"/>
      <c r="E1" s="1203"/>
      <c r="F1" s="1203"/>
      <c r="G1" s="1177" t="e" vm="2">
        <v>#VALUE!</v>
      </c>
      <c r="H1" s="1177"/>
      <c r="I1" s="1177" t="e" vm="3">
        <v>#VALUE!</v>
      </c>
      <c r="J1" s="1202"/>
      <c r="L1" s="1196"/>
      <c r="M1" s="1196"/>
      <c r="N1" s="1196"/>
      <c r="O1" s="1196"/>
      <c r="P1" s="1196"/>
      <c r="Q1" s="1196"/>
      <c r="R1" s="1196"/>
      <c r="S1" s="1196"/>
      <c r="T1" s="1196"/>
      <c r="U1" s="1196"/>
      <c r="V1" s="1196"/>
      <c r="W1" s="1196"/>
      <c r="X1" s="1196"/>
      <c r="Y1" s="1196"/>
      <c r="Z1" s="1196"/>
      <c r="AA1" s="1196"/>
      <c r="AB1" s="1196"/>
      <c r="AC1" s="1196"/>
      <c r="AD1" s="1196"/>
      <c r="AE1" s="1196"/>
      <c r="AF1" s="1196"/>
      <c r="AG1" s="1196"/>
      <c r="AH1" s="1196"/>
      <c r="AI1" s="1197"/>
    </row>
    <row r="2" spans="1:35" s="158" customFormat="1" ht="12.9" customHeight="1">
      <c r="A2" s="1204"/>
      <c r="B2" s="1203"/>
      <c r="C2" s="1203"/>
      <c r="D2" s="1203"/>
      <c r="E2" s="1203"/>
      <c r="F2" s="1203"/>
      <c r="G2" s="1177"/>
      <c r="H2" s="1177"/>
      <c r="I2" s="1177"/>
      <c r="J2" s="1202"/>
      <c r="L2" s="1198"/>
      <c r="M2" s="1198"/>
      <c r="N2" s="1198"/>
      <c r="O2" s="1198"/>
      <c r="P2" s="1198"/>
      <c r="Q2" s="1198"/>
      <c r="R2" s="1198"/>
      <c r="S2" s="1198"/>
      <c r="T2" s="1198"/>
      <c r="U2" s="1198"/>
      <c r="V2" s="1198"/>
      <c r="W2" s="1198"/>
      <c r="X2" s="1198"/>
      <c r="Y2" s="1198"/>
      <c r="Z2" s="1198"/>
      <c r="AA2" s="1198"/>
      <c r="AB2" s="1198"/>
      <c r="AC2" s="1198"/>
      <c r="AD2" s="1198"/>
      <c r="AE2" s="1198"/>
      <c r="AF2" s="1198"/>
      <c r="AG2" s="1198"/>
      <c r="AH2" s="1198"/>
      <c r="AI2" s="1199"/>
    </row>
    <row r="3" spans="1:35" s="158" customFormat="1" ht="10.9" customHeight="1">
      <c r="A3" s="1204"/>
      <c r="B3" s="1203"/>
      <c r="C3" s="1203"/>
      <c r="D3" s="1203"/>
      <c r="E3" s="1203"/>
      <c r="F3" s="1203"/>
      <c r="G3" s="1169" t="s">
        <v>696</v>
      </c>
      <c r="H3" s="1169"/>
      <c r="I3" s="1169"/>
      <c r="J3" s="1195"/>
      <c r="L3" s="1198"/>
      <c r="M3" s="1198"/>
      <c r="N3" s="1198"/>
      <c r="O3" s="1198"/>
      <c r="P3" s="1198"/>
      <c r="Q3" s="1198"/>
      <c r="R3" s="1198"/>
      <c r="S3" s="1198"/>
      <c r="T3" s="1198"/>
      <c r="U3" s="1198"/>
      <c r="V3" s="1198"/>
      <c r="W3" s="1198"/>
      <c r="X3" s="1198"/>
      <c r="Y3" s="1198"/>
      <c r="Z3" s="1198"/>
      <c r="AA3" s="1198"/>
      <c r="AB3" s="1198"/>
      <c r="AC3" s="1198"/>
      <c r="AD3" s="1198"/>
      <c r="AE3" s="1198"/>
      <c r="AF3" s="1198"/>
      <c r="AG3" s="1198"/>
      <c r="AH3" s="1198"/>
      <c r="AI3" s="1199"/>
    </row>
    <row r="4" spans="1:35" s="158" customFormat="1" ht="10.9" customHeight="1">
      <c r="A4" s="1204"/>
      <c r="B4" s="1203"/>
      <c r="C4" s="1203"/>
      <c r="D4" s="1203"/>
      <c r="E4" s="1203"/>
      <c r="F4" s="1203"/>
      <c r="G4" s="1169" t="s">
        <v>695</v>
      </c>
      <c r="H4" s="1169"/>
      <c r="I4" s="1169"/>
      <c r="J4" s="1195"/>
      <c r="L4" s="1200"/>
      <c r="M4" s="1200"/>
      <c r="N4" s="1200"/>
      <c r="O4" s="1200"/>
      <c r="P4" s="1200"/>
      <c r="Q4" s="1200"/>
      <c r="R4" s="1200"/>
      <c r="S4" s="1200"/>
      <c r="T4" s="1200"/>
      <c r="U4" s="1200"/>
      <c r="V4" s="1200"/>
      <c r="W4" s="1200"/>
      <c r="X4" s="1200"/>
      <c r="Y4" s="1200"/>
      <c r="Z4" s="1200"/>
      <c r="AA4" s="1200"/>
      <c r="AB4" s="1200"/>
      <c r="AC4" s="1200"/>
      <c r="AD4" s="1200"/>
      <c r="AE4" s="1200"/>
      <c r="AF4" s="1200"/>
      <c r="AG4" s="1200"/>
      <c r="AH4" s="1200"/>
      <c r="AI4" s="1201"/>
    </row>
    <row r="7" spans="1:35">
      <c r="A7" s="947" t="s">
        <v>82</v>
      </c>
      <c r="B7" s="948" t="s">
        <v>571</v>
      </c>
      <c r="C7" s="949" t="s">
        <v>83</v>
      </c>
      <c r="D7" s="950" t="s">
        <v>574</v>
      </c>
      <c r="F7" s="1005" t="s">
        <v>82</v>
      </c>
      <c r="G7" s="1005" t="s">
        <v>571</v>
      </c>
      <c r="H7" s="1006" t="s">
        <v>83</v>
      </c>
      <c r="I7" s="1005" t="s">
        <v>574</v>
      </c>
    </row>
    <row r="8" spans="1:35">
      <c r="A8" s="945" t="s">
        <v>467</v>
      </c>
      <c r="B8" s="942" t="s">
        <v>572</v>
      </c>
      <c r="C8" s="943">
        <v>500</v>
      </c>
      <c r="D8" s="946">
        <v>45600</v>
      </c>
      <c r="F8" s="1010" t="s">
        <v>467</v>
      </c>
      <c r="G8" s="1010" t="s">
        <v>466</v>
      </c>
      <c r="H8" s="1011">
        <v>900</v>
      </c>
      <c r="I8" s="1012">
        <v>45825</v>
      </c>
    </row>
    <row r="9" spans="1:35">
      <c r="A9" s="945" t="s">
        <v>467</v>
      </c>
      <c r="B9" s="942" t="s">
        <v>573</v>
      </c>
      <c r="C9" s="943">
        <v>1000</v>
      </c>
      <c r="D9" s="946">
        <v>45600</v>
      </c>
      <c r="F9" s="1013" t="s">
        <v>467</v>
      </c>
      <c r="G9" s="1013" t="s">
        <v>573</v>
      </c>
      <c r="H9" s="1014">
        <v>700</v>
      </c>
      <c r="I9" s="1015">
        <v>45825</v>
      </c>
    </row>
    <row r="10" spans="1:35">
      <c r="A10" s="945" t="s">
        <v>467</v>
      </c>
      <c r="B10" s="942" t="s">
        <v>468</v>
      </c>
      <c r="C10" s="943">
        <v>500</v>
      </c>
      <c r="D10" s="946">
        <v>45600</v>
      </c>
      <c r="F10" s="1010" t="s">
        <v>554</v>
      </c>
      <c r="G10" s="1010" t="s">
        <v>562</v>
      </c>
      <c r="H10" s="1011">
        <v>600</v>
      </c>
      <c r="I10" s="1012">
        <v>45825</v>
      </c>
    </row>
    <row r="11" spans="1:35">
      <c r="A11" s="945" t="s">
        <v>467</v>
      </c>
      <c r="B11" s="942" t="s">
        <v>572</v>
      </c>
      <c r="C11" s="943">
        <v>500</v>
      </c>
      <c r="D11" s="946">
        <v>45602</v>
      </c>
      <c r="G11" s="940"/>
      <c r="H11" s="1008"/>
      <c r="I11" s="1009"/>
    </row>
    <row r="12" spans="1:35">
      <c r="A12" s="945" t="s">
        <v>467</v>
      </c>
      <c r="B12" s="942" t="s">
        <v>573</v>
      </c>
      <c r="C12" s="943">
        <v>1000</v>
      </c>
      <c r="D12" s="946">
        <v>45602</v>
      </c>
      <c r="G12" s="940"/>
      <c r="H12" s="1008"/>
      <c r="I12" s="1009"/>
    </row>
    <row r="13" spans="1:35">
      <c r="A13" s="945" t="s">
        <v>467</v>
      </c>
      <c r="B13" s="942" t="s">
        <v>468</v>
      </c>
      <c r="C13" s="943">
        <v>700</v>
      </c>
      <c r="D13" s="946">
        <v>45602</v>
      </c>
      <c r="G13" s="940"/>
      <c r="H13" s="1008"/>
      <c r="I13" s="1009"/>
    </row>
    <row r="14" spans="1:35">
      <c r="A14" s="945" t="s">
        <v>554</v>
      </c>
      <c r="B14" s="942" t="s">
        <v>577</v>
      </c>
      <c r="C14" s="943">
        <v>400</v>
      </c>
      <c r="D14" s="946">
        <v>45602</v>
      </c>
      <c r="G14" s="940"/>
      <c r="H14" s="1008"/>
      <c r="I14" s="1009"/>
    </row>
    <row r="15" spans="1:35">
      <c r="A15" s="945" t="s">
        <v>467</v>
      </c>
      <c r="B15" s="942" t="s">
        <v>573</v>
      </c>
      <c r="C15" s="943">
        <v>1000</v>
      </c>
      <c r="D15" s="946">
        <v>45603</v>
      </c>
    </row>
    <row r="16" spans="1:35">
      <c r="A16" s="945" t="s">
        <v>467</v>
      </c>
      <c r="B16" s="942" t="s">
        <v>572</v>
      </c>
      <c r="C16" s="943">
        <v>600</v>
      </c>
      <c r="D16" s="946">
        <v>45603</v>
      </c>
    </row>
    <row r="17" spans="1:4">
      <c r="A17" s="945" t="s">
        <v>492</v>
      </c>
      <c r="B17" s="942" t="s">
        <v>520</v>
      </c>
      <c r="C17" s="943">
        <v>700</v>
      </c>
      <c r="D17" s="946">
        <v>45603</v>
      </c>
    </row>
    <row r="18" spans="1:4">
      <c r="A18" s="945" t="s">
        <v>467</v>
      </c>
      <c r="B18" s="942" t="s">
        <v>468</v>
      </c>
      <c r="C18" s="943">
        <v>600</v>
      </c>
      <c r="D18" s="946">
        <v>45604</v>
      </c>
    </row>
    <row r="19" spans="1:4">
      <c r="A19" s="945" t="s">
        <v>492</v>
      </c>
      <c r="B19" s="942" t="s">
        <v>532</v>
      </c>
      <c r="C19" s="943">
        <v>600</v>
      </c>
      <c r="D19" s="946">
        <v>45604</v>
      </c>
    </row>
    <row r="20" spans="1:4">
      <c r="A20" s="945" t="s">
        <v>554</v>
      </c>
      <c r="B20" s="942" t="s">
        <v>581</v>
      </c>
      <c r="C20" s="943">
        <v>900</v>
      </c>
      <c r="D20" s="946">
        <v>45604</v>
      </c>
    </row>
    <row r="21" spans="1:4">
      <c r="A21" s="945" t="s">
        <v>467</v>
      </c>
      <c r="B21" s="942" t="s">
        <v>468</v>
      </c>
      <c r="C21" s="943">
        <v>400</v>
      </c>
      <c r="D21" s="946">
        <v>45607</v>
      </c>
    </row>
    <row r="22" spans="1:4">
      <c r="A22" s="945" t="s">
        <v>467</v>
      </c>
      <c r="B22" s="942" t="s">
        <v>572</v>
      </c>
      <c r="C22" s="943">
        <v>700</v>
      </c>
      <c r="D22" s="946">
        <v>45607</v>
      </c>
    </row>
    <row r="23" spans="1:4">
      <c r="A23" s="945" t="s">
        <v>467</v>
      </c>
      <c r="B23" s="942" t="s">
        <v>573</v>
      </c>
      <c r="C23" s="943">
        <v>1300</v>
      </c>
      <c r="D23" s="946">
        <v>45607</v>
      </c>
    </row>
    <row r="24" spans="1:4">
      <c r="A24" s="945" t="s">
        <v>492</v>
      </c>
      <c r="B24" s="942" t="s">
        <v>491</v>
      </c>
      <c r="C24" s="943">
        <v>600</v>
      </c>
      <c r="D24" s="946">
        <v>45607</v>
      </c>
    </row>
    <row r="25" spans="1:4">
      <c r="A25" s="945" t="s">
        <v>492</v>
      </c>
      <c r="B25" s="942" t="s">
        <v>520</v>
      </c>
      <c r="C25" s="943">
        <v>400</v>
      </c>
      <c r="D25" s="946">
        <v>45607</v>
      </c>
    </row>
    <row r="26" spans="1:4">
      <c r="A26" s="945" t="s">
        <v>492</v>
      </c>
      <c r="B26" s="942" t="s">
        <v>532</v>
      </c>
      <c r="C26" s="943">
        <v>500</v>
      </c>
      <c r="D26" s="946">
        <v>45607</v>
      </c>
    </row>
    <row r="27" spans="1:4">
      <c r="A27" s="945" t="s">
        <v>554</v>
      </c>
      <c r="B27" s="942" t="s">
        <v>577</v>
      </c>
      <c r="C27" s="943">
        <v>500</v>
      </c>
      <c r="D27" s="946">
        <v>45607</v>
      </c>
    </row>
    <row r="28" spans="1:4">
      <c r="A28" s="945" t="s">
        <v>467</v>
      </c>
      <c r="B28" s="942" t="s">
        <v>585</v>
      </c>
      <c r="C28" s="943">
        <v>1000</v>
      </c>
      <c r="D28" s="946">
        <v>45608</v>
      </c>
    </row>
    <row r="29" spans="1:4">
      <c r="A29" s="945" t="s">
        <v>467</v>
      </c>
      <c r="B29" s="942" t="s">
        <v>468</v>
      </c>
      <c r="C29" s="943">
        <v>700</v>
      </c>
      <c r="D29" s="946">
        <v>45243</v>
      </c>
    </row>
    <row r="30" spans="1:4">
      <c r="A30" s="945" t="s">
        <v>467</v>
      </c>
      <c r="B30" s="942" t="s">
        <v>572</v>
      </c>
      <c r="C30" s="943">
        <v>800</v>
      </c>
      <c r="D30" s="946">
        <v>45243</v>
      </c>
    </row>
    <row r="31" spans="1:4">
      <c r="A31" s="945" t="s">
        <v>467</v>
      </c>
      <c r="B31" s="942" t="s">
        <v>585</v>
      </c>
      <c r="C31" s="943">
        <v>600</v>
      </c>
      <c r="D31" s="946">
        <v>45243</v>
      </c>
    </row>
    <row r="32" spans="1:4">
      <c r="A32" s="945" t="s">
        <v>467</v>
      </c>
      <c r="B32" s="942" t="s">
        <v>585</v>
      </c>
      <c r="C32" s="943">
        <v>1000</v>
      </c>
      <c r="D32" s="946">
        <v>45610</v>
      </c>
    </row>
    <row r="33" spans="1:4">
      <c r="A33" s="945" t="s">
        <v>467</v>
      </c>
      <c r="B33" s="942" t="s">
        <v>468</v>
      </c>
      <c r="C33" s="943">
        <v>700</v>
      </c>
      <c r="D33" s="946">
        <v>45611</v>
      </c>
    </row>
    <row r="34" spans="1:4">
      <c r="A34" s="945" t="s">
        <v>467</v>
      </c>
      <c r="B34" s="942" t="s">
        <v>572</v>
      </c>
      <c r="C34" s="943">
        <v>600</v>
      </c>
      <c r="D34" s="946">
        <v>45611</v>
      </c>
    </row>
    <row r="35" spans="1:4">
      <c r="A35" s="945" t="s">
        <v>467</v>
      </c>
      <c r="B35" s="942" t="s">
        <v>585</v>
      </c>
      <c r="C35" s="943">
        <v>800</v>
      </c>
      <c r="D35" s="946">
        <v>45611</v>
      </c>
    </row>
    <row r="36" spans="1:4">
      <c r="A36" s="945" t="s">
        <v>554</v>
      </c>
      <c r="B36" s="942" t="s">
        <v>577</v>
      </c>
      <c r="C36" s="943">
        <v>700</v>
      </c>
      <c r="D36" s="946">
        <v>45611</v>
      </c>
    </row>
    <row r="37" spans="1:4">
      <c r="A37" s="945" t="s">
        <v>492</v>
      </c>
      <c r="B37" s="942" t="s">
        <v>491</v>
      </c>
      <c r="C37" s="943">
        <v>500</v>
      </c>
      <c r="D37" s="946">
        <v>45611</v>
      </c>
    </row>
    <row r="38" spans="1:4">
      <c r="A38" s="945" t="s">
        <v>492</v>
      </c>
      <c r="B38" s="942" t="s">
        <v>520</v>
      </c>
      <c r="C38" s="943">
        <v>700</v>
      </c>
      <c r="D38" s="946">
        <v>45611</v>
      </c>
    </row>
    <row r="39" spans="1:4">
      <c r="A39" s="945" t="s">
        <v>467</v>
      </c>
      <c r="B39" s="942" t="s">
        <v>572</v>
      </c>
      <c r="C39" s="943">
        <v>500</v>
      </c>
      <c r="D39" s="946">
        <v>45615</v>
      </c>
    </row>
    <row r="40" spans="1:4">
      <c r="A40" s="945" t="s">
        <v>467</v>
      </c>
      <c r="B40" s="942" t="s">
        <v>585</v>
      </c>
      <c r="C40" s="943">
        <v>1000</v>
      </c>
      <c r="D40" s="946">
        <v>45615</v>
      </c>
    </row>
    <row r="41" spans="1:4">
      <c r="A41" s="945" t="s">
        <v>492</v>
      </c>
      <c r="B41" s="942" t="s">
        <v>532</v>
      </c>
      <c r="C41" s="943">
        <v>700</v>
      </c>
      <c r="D41" s="946">
        <v>45615</v>
      </c>
    </row>
    <row r="42" spans="1:4">
      <c r="A42" s="945" t="s">
        <v>467</v>
      </c>
      <c r="B42" s="942" t="s">
        <v>585</v>
      </c>
      <c r="C42" s="943">
        <v>800</v>
      </c>
      <c r="D42" s="946">
        <v>45616</v>
      </c>
    </row>
    <row r="43" spans="1:4">
      <c r="A43" s="945" t="s">
        <v>467</v>
      </c>
      <c r="B43" s="942" t="s">
        <v>468</v>
      </c>
      <c r="C43" s="943">
        <v>800</v>
      </c>
      <c r="D43" s="946">
        <v>45616</v>
      </c>
    </row>
    <row r="44" spans="1:4">
      <c r="A44" s="945" t="s">
        <v>554</v>
      </c>
      <c r="B44" s="942" t="s">
        <v>577</v>
      </c>
      <c r="C44" s="943">
        <v>400</v>
      </c>
      <c r="D44" s="946">
        <v>45616</v>
      </c>
    </row>
    <row r="45" spans="1:4">
      <c r="A45" s="945" t="s">
        <v>436</v>
      </c>
      <c r="B45" s="942" t="s">
        <v>437</v>
      </c>
      <c r="C45" s="943">
        <v>600</v>
      </c>
      <c r="D45" s="946">
        <v>45616</v>
      </c>
    </row>
    <row r="46" spans="1:4">
      <c r="A46" s="945" t="s">
        <v>467</v>
      </c>
      <c r="B46" s="942" t="s">
        <v>572</v>
      </c>
      <c r="C46" s="943">
        <v>500</v>
      </c>
      <c r="D46" s="946">
        <v>45617</v>
      </c>
    </row>
    <row r="47" spans="1:4">
      <c r="A47" s="945" t="s">
        <v>467</v>
      </c>
      <c r="B47" s="942" t="s">
        <v>585</v>
      </c>
      <c r="C47" s="943">
        <v>800</v>
      </c>
      <c r="D47" s="946">
        <v>45617</v>
      </c>
    </row>
    <row r="48" spans="1:4">
      <c r="A48" s="945" t="s">
        <v>492</v>
      </c>
      <c r="B48" s="942" t="s">
        <v>520</v>
      </c>
      <c r="C48" s="943">
        <v>700</v>
      </c>
      <c r="D48" s="946">
        <v>45617</v>
      </c>
    </row>
    <row r="49" spans="1:4">
      <c r="A49" s="945" t="s">
        <v>467</v>
      </c>
      <c r="B49" s="942" t="s">
        <v>468</v>
      </c>
      <c r="C49" s="943">
        <v>600</v>
      </c>
      <c r="D49" s="946">
        <v>45618</v>
      </c>
    </row>
    <row r="50" spans="1:4">
      <c r="A50" s="945" t="s">
        <v>467</v>
      </c>
      <c r="B50" s="942" t="s">
        <v>585</v>
      </c>
      <c r="C50" s="943">
        <v>700</v>
      </c>
      <c r="D50" s="946">
        <v>45618</v>
      </c>
    </row>
    <row r="51" spans="1:4">
      <c r="A51" s="945" t="s">
        <v>554</v>
      </c>
      <c r="B51" s="942" t="s">
        <v>577</v>
      </c>
      <c r="C51" s="943">
        <v>500</v>
      </c>
      <c r="D51" s="946">
        <v>45618</v>
      </c>
    </row>
    <row r="52" spans="1:4">
      <c r="A52" s="945" t="s">
        <v>554</v>
      </c>
      <c r="B52" s="942" t="s">
        <v>581</v>
      </c>
      <c r="C52" s="943">
        <v>900</v>
      </c>
      <c r="D52" s="946">
        <v>45618</v>
      </c>
    </row>
    <row r="53" spans="1:4">
      <c r="A53" s="945" t="s">
        <v>467</v>
      </c>
      <c r="B53" s="942" t="s">
        <v>468</v>
      </c>
      <c r="C53" s="943">
        <v>600</v>
      </c>
      <c r="D53" s="946">
        <v>45621</v>
      </c>
    </row>
    <row r="54" spans="1:4">
      <c r="A54" s="945" t="s">
        <v>467</v>
      </c>
      <c r="B54" s="942" t="s">
        <v>585</v>
      </c>
      <c r="C54" s="943">
        <v>700</v>
      </c>
      <c r="D54" s="946">
        <v>45621</v>
      </c>
    </row>
    <row r="55" spans="1:4">
      <c r="A55" s="945" t="s">
        <v>467</v>
      </c>
      <c r="B55" s="942" t="s">
        <v>585</v>
      </c>
      <c r="C55" s="943">
        <v>1000</v>
      </c>
      <c r="D55" s="946">
        <v>45622</v>
      </c>
    </row>
    <row r="56" spans="1:4">
      <c r="A56" s="945" t="s">
        <v>436</v>
      </c>
      <c r="B56" s="942" t="s">
        <v>437</v>
      </c>
      <c r="C56" s="943">
        <v>600</v>
      </c>
      <c r="D56" s="946">
        <v>45622</v>
      </c>
    </row>
    <row r="57" spans="1:4">
      <c r="A57" s="945" t="s">
        <v>492</v>
      </c>
      <c r="B57" s="942" t="s">
        <v>520</v>
      </c>
      <c r="C57" s="943">
        <v>800</v>
      </c>
      <c r="D57" s="946">
        <v>45622</v>
      </c>
    </row>
    <row r="58" spans="1:4">
      <c r="A58" s="945" t="s">
        <v>467</v>
      </c>
      <c r="B58" s="942" t="s">
        <v>468</v>
      </c>
      <c r="C58" s="943">
        <v>800</v>
      </c>
      <c r="D58" s="946">
        <v>45623</v>
      </c>
    </row>
    <row r="59" spans="1:4">
      <c r="A59" s="945" t="s">
        <v>467</v>
      </c>
      <c r="B59" s="942" t="s">
        <v>572</v>
      </c>
      <c r="C59" s="943">
        <v>800</v>
      </c>
      <c r="D59" s="946">
        <v>45623</v>
      </c>
    </row>
    <row r="60" spans="1:4">
      <c r="A60" s="951" t="s">
        <v>467</v>
      </c>
      <c r="B60" s="952" t="s">
        <v>585</v>
      </c>
      <c r="C60" s="953">
        <v>700</v>
      </c>
      <c r="D60" s="954">
        <v>45623</v>
      </c>
    </row>
    <row r="61" spans="1:4">
      <c r="A61" s="951" t="s">
        <v>467</v>
      </c>
      <c r="B61" s="952" t="s">
        <v>585</v>
      </c>
      <c r="C61" s="953">
        <v>700</v>
      </c>
      <c r="D61" s="954">
        <v>45624</v>
      </c>
    </row>
    <row r="62" spans="1:4">
      <c r="A62" s="951" t="s">
        <v>467</v>
      </c>
      <c r="B62" s="952" t="s">
        <v>468</v>
      </c>
      <c r="C62" s="953">
        <v>800</v>
      </c>
      <c r="D62" s="954">
        <v>45625</v>
      </c>
    </row>
    <row r="63" spans="1:4">
      <c r="A63" s="951" t="s">
        <v>467</v>
      </c>
      <c r="B63" s="952" t="s">
        <v>572</v>
      </c>
      <c r="C63" s="953">
        <v>800</v>
      </c>
      <c r="D63" s="954">
        <v>45625</v>
      </c>
    </row>
    <row r="64" spans="1:4">
      <c r="A64" s="951" t="s">
        <v>467</v>
      </c>
      <c r="B64" s="952" t="s">
        <v>585</v>
      </c>
      <c r="C64" s="953">
        <v>800</v>
      </c>
      <c r="D64" s="954">
        <v>45625</v>
      </c>
    </row>
    <row r="65" spans="1:4">
      <c r="A65" s="951" t="s">
        <v>554</v>
      </c>
      <c r="B65" s="952" t="s">
        <v>577</v>
      </c>
      <c r="C65" s="953">
        <v>800</v>
      </c>
      <c r="D65" s="954">
        <v>45625</v>
      </c>
    </row>
    <row r="66" spans="1:4">
      <c r="A66" s="951" t="s">
        <v>436</v>
      </c>
      <c r="B66" s="952" t="s">
        <v>589</v>
      </c>
      <c r="C66" s="953">
        <v>400</v>
      </c>
      <c r="D66" s="954">
        <v>45625</v>
      </c>
    </row>
    <row r="67" spans="1:4">
      <c r="A67" s="951" t="s">
        <v>492</v>
      </c>
      <c r="B67" s="952" t="s">
        <v>520</v>
      </c>
      <c r="C67" s="953">
        <v>700</v>
      </c>
      <c r="D67" s="954">
        <v>45625</v>
      </c>
    </row>
    <row r="68" spans="1:4">
      <c r="A68" s="951" t="s">
        <v>467</v>
      </c>
      <c r="B68" s="952" t="s">
        <v>468</v>
      </c>
      <c r="C68" s="953">
        <v>700</v>
      </c>
      <c r="D68" s="954">
        <v>45629</v>
      </c>
    </row>
    <row r="69" spans="1:4">
      <c r="A69" s="951" t="s">
        <v>467</v>
      </c>
      <c r="B69" s="952" t="s">
        <v>585</v>
      </c>
      <c r="C69" s="953">
        <v>1000</v>
      </c>
      <c r="D69" s="954">
        <v>45629</v>
      </c>
    </row>
    <row r="70" spans="1:4">
      <c r="A70" s="951" t="s">
        <v>436</v>
      </c>
      <c r="B70" s="952" t="s">
        <v>589</v>
      </c>
      <c r="C70" s="953">
        <v>500</v>
      </c>
      <c r="D70" s="954">
        <v>45629</v>
      </c>
    </row>
    <row r="71" spans="1:4">
      <c r="A71" s="951" t="s">
        <v>492</v>
      </c>
      <c r="B71" s="952" t="s">
        <v>520</v>
      </c>
      <c r="C71" s="953">
        <v>700</v>
      </c>
      <c r="D71" s="954">
        <v>45630</v>
      </c>
    </row>
    <row r="72" spans="1:4">
      <c r="A72" s="951" t="s">
        <v>492</v>
      </c>
      <c r="B72" s="952" t="s">
        <v>532</v>
      </c>
      <c r="C72" s="953">
        <v>600</v>
      </c>
      <c r="D72" s="954">
        <v>45630</v>
      </c>
    </row>
    <row r="73" spans="1:4">
      <c r="A73" s="951" t="s">
        <v>467</v>
      </c>
      <c r="B73" s="952" t="s">
        <v>468</v>
      </c>
      <c r="C73" s="953">
        <v>700</v>
      </c>
      <c r="D73" s="954">
        <v>45631</v>
      </c>
    </row>
    <row r="74" spans="1:4">
      <c r="A74" s="951" t="s">
        <v>467</v>
      </c>
      <c r="B74" s="952" t="s">
        <v>572</v>
      </c>
      <c r="C74" s="953">
        <v>700</v>
      </c>
      <c r="D74" s="954">
        <v>45631</v>
      </c>
    </row>
    <row r="75" spans="1:4">
      <c r="A75" s="951" t="s">
        <v>467</v>
      </c>
      <c r="B75" s="952" t="s">
        <v>585</v>
      </c>
      <c r="C75" s="953">
        <v>1000</v>
      </c>
      <c r="D75" s="954">
        <v>45631</v>
      </c>
    </row>
    <row r="76" spans="1:4">
      <c r="A76" s="951" t="s">
        <v>554</v>
      </c>
      <c r="B76" s="952" t="s">
        <v>562</v>
      </c>
      <c r="C76" s="953">
        <v>600</v>
      </c>
      <c r="D76" s="954">
        <v>45631</v>
      </c>
    </row>
    <row r="77" spans="1:4">
      <c r="A77" s="951" t="s">
        <v>467</v>
      </c>
      <c r="B77" s="952" t="s">
        <v>572</v>
      </c>
      <c r="C77" s="953">
        <v>1000</v>
      </c>
      <c r="D77" s="954">
        <v>45632</v>
      </c>
    </row>
    <row r="78" spans="1:4">
      <c r="A78" s="951" t="s">
        <v>436</v>
      </c>
      <c r="B78" s="952" t="s">
        <v>589</v>
      </c>
      <c r="C78" s="953">
        <v>400</v>
      </c>
      <c r="D78" s="954">
        <v>45632</v>
      </c>
    </row>
    <row r="79" spans="1:4">
      <c r="A79" s="951" t="s">
        <v>554</v>
      </c>
      <c r="B79" s="952" t="s">
        <v>577</v>
      </c>
      <c r="C79" s="953">
        <v>800</v>
      </c>
      <c r="D79" s="954">
        <v>45632</v>
      </c>
    </row>
    <row r="80" spans="1:4">
      <c r="A80" s="951" t="s">
        <v>467</v>
      </c>
      <c r="B80" s="952" t="s">
        <v>585</v>
      </c>
      <c r="C80" s="953">
        <v>700</v>
      </c>
      <c r="D80" s="954">
        <v>45632</v>
      </c>
    </row>
    <row r="81" spans="1:4">
      <c r="A81" s="951" t="s">
        <v>467</v>
      </c>
      <c r="B81" s="952" t="s">
        <v>468</v>
      </c>
      <c r="C81" s="953">
        <v>800</v>
      </c>
      <c r="D81" s="954">
        <v>45635</v>
      </c>
    </row>
    <row r="82" spans="1:4">
      <c r="A82" s="951" t="s">
        <v>467</v>
      </c>
      <c r="B82" s="952" t="s">
        <v>572</v>
      </c>
      <c r="C82" s="953">
        <v>1000</v>
      </c>
      <c r="D82" s="954">
        <v>45635</v>
      </c>
    </row>
    <row r="83" spans="1:4">
      <c r="A83" s="951" t="s">
        <v>467</v>
      </c>
      <c r="B83" s="952" t="s">
        <v>585</v>
      </c>
      <c r="C83" s="953">
        <v>700</v>
      </c>
      <c r="D83" s="954">
        <v>45635</v>
      </c>
    </row>
    <row r="84" spans="1:4">
      <c r="A84" s="951" t="s">
        <v>436</v>
      </c>
      <c r="B84" s="952" t="s">
        <v>589</v>
      </c>
      <c r="C84" s="953">
        <v>500</v>
      </c>
      <c r="D84" s="954">
        <v>45635</v>
      </c>
    </row>
    <row r="85" spans="1:4">
      <c r="A85" s="951" t="s">
        <v>492</v>
      </c>
      <c r="B85" s="952" t="s">
        <v>520</v>
      </c>
      <c r="C85" s="953">
        <v>700</v>
      </c>
      <c r="D85" s="954">
        <v>45636</v>
      </c>
    </row>
    <row r="86" spans="1:4">
      <c r="A86" s="951" t="s">
        <v>467</v>
      </c>
      <c r="B86" s="952" t="s">
        <v>585</v>
      </c>
      <c r="C86" s="953">
        <v>800</v>
      </c>
      <c r="D86" s="954">
        <v>45636</v>
      </c>
    </row>
    <row r="87" spans="1:4">
      <c r="A87" s="951" t="s">
        <v>467</v>
      </c>
      <c r="B87" s="952" t="s">
        <v>456</v>
      </c>
      <c r="C87" s="953">
        <v>500</v>
      </c>
      <c r="D87" s="954">
        <v>45637</v>
      </c>
    </row>
    <row r="88" spans="1:4">
      <c r="A88" s="951" t="s">
        <v>467</v>
      </c>
      <c r="B88" s="952" t="s">
        <v>466</v>
      </c>
      <c r="C88" s="953">
        <v>1000</v>
      </c>
      <c r="D88" s="954">
        <v>45637</v>
      </c>
    </row>
    <row r="89" spans="1:4">
      <c r="A89" s="951" t="s">
        <v>467</v>
      </c>
      <c r="B89" s="952" t="s">
        <v>468</v>
      </c>
      <c r="C89" s="953">
        <v>700</v>
      </c>
      <c r="D89" s="954">
        <v>45637</v>
      </c>
    </row>
    <row r="90" spans="1:4">
      <c r="A90" s="951" t="s">
        <v>467</v>
      </c>
      <c r="B90" s="952" t="s">
        <v>572</v>
      </c>
      <c r="C90" s="953">
        <v>700</v>
      </c>
      <c r="D90" s="954">
        <v>45637</v>
      </c>
    </row>
    <row r="91" spans="1:4">
      <c r="A91" s="951" t="s">
        <v>476</v>
      </c>
      <c r="B91" s="952" t="s">
        <v>475</v>
      </c>
      <c r="C91" s="953">
        <v>500</v>
      </c>
      <c r="D91" s="954">
        <v>45637</v>
      </c>
    </row>
    <row r="92" spans="1:4">
      <c r="A92" s="951" t="s">
        <v>492</v>
      </c>
      <c r="B92" s="952" t="s">
        <v>532</v>
      </c>
      <c r="C92" s="953">
        <v>700</v>
      </c>
      <c r="D92" s="954">
        <v>45637</v>
      </c>
    </row>
    <row r="93" spans="1:4">
      <c r="A93" s="951" t="s">
        <v>467</v>
      </c>
      <c r="B93" s="952" t="s">
        <v>585</v>
      </c>
      <c r="C93" s="953">
        <v>1000</v>
      </c>
      <c r="D93" s="954">
        <v>45638</v>
      </c>
    </row>
    <row r="94" spans="1:4">
      <c r="A94" s="951" t="s">
        <v>436</v>
      </c>
      <c r="B94" s="952" t="s">
        <v>589</v>
      </c>
      <c r="C94" s="953">
        <v>400</v>
      </c>
      <c r="D94" s="954">
        <v>45638</v>
      </c>
    </row>
    <row r="95" spans="1:4">
      <c r="A95" s="951" t="s">
        <v>554</v>
      </c>
      <c r="B95" s="952" t="s">
        <v>577</v>
      </c>
      <c r="C95" s="953">
        <v>600</v>
      </c>
      <c r="D95" s="954">
        <v>45639</v>
      </c>
    </row>
    <row r="96" spans="1:4">
      <c r="A96" s="951" t="s">
        <v>467</v>
      </c>
      <c r="B96" s="952" t="s">
        <v>468</v>
      </c>
      <c r="C96" s="953">
        <v>700</v>
      </c>
      <c r="D96" s="954">
        <v>45642</v>
      </c>
    </row>
    <row r="97" spans="1:4">
      <c r="A97" s="951" t="s">
        <v>467</v>
      </c>
      <c r="B97" s="952" t="s">
        <v>572</v>
      </c>
      <c r="C97" s="953">
        <v>1000</v>
      </c>
      <c r="D97" s="954">
        <v>45642</v>
      </c>
    </row>
    <row r="98" spans="1:4">
      <c r="A98" s="951" t="s">
        <v>467</v>
      </c>
      <c r="B98" s="952" t="s">
        <v>585</v>
      </c>
      <c r="C98" s="953">
        <v>1200</v>
      </c>
      <c r="D98" s="954">
        <v>45642</v>
      </c>
    </row>
    <row r="99" spans="1:4">
      <c r="A99" s="951" t="s">
        <v>467</v>
      </c>
      <c r="B99" s="952" t="s">
        <v>466</v>
      </c>
      <c r="C99" s="953">
        <v>300</v>
      </c>
      <c r="D99" s="954">
        <v>45642</v>
      </c>
    </row>
    <row r="100" spans="1:4">
      <c r="A100" s="951" t="s">
        <v>492</v>
      </c>
      <c r="B100" s="952" t="s">
        <v>532</v>
      </c>
      <c r="C100" s="953">
        <v>800</v>
      </c>
      <c r="D100" s="954">
        <v>45642</v>
      </c>
    </row>
    <row r="101" spans="1:4">
      <c r="A101" s="951" t="s">
        <v>467</v>
      </c>
      <c r="B101" s="952" t="s">
        <v>468</v>
      </c>
      <c r="C101" s="953">
        <v>500</v>
      </c>
      <c r="D101" s="954">
        <v>45644</v>
      </c>
    </row>
    <row r="102" spans="1:4">
      <c r="A102" s="951" t="s">
        <v>467</v>
      </c>
      <c r="B102" s="952" t="s">
        <v>572</v>
      </c>
      <c r="C102" s="953">
        <v>1000</v>
      </c>
      <c r="D102" s="954">
        <v>45644</v>
      </c>
    </row>
    <row r="103" spans="1:4">
      <c r="A103" s="951" t="s">
        <v>467</v>
      </c>
      <c r="B103" s="952" t="s">
        <v>585</v>
      </c>
      <c r="C103" s="953">
        <v>1000</v>
      </c>
      <c r="D103" s="954">
        <v>45644</v>
      </c>
    </row>
    <row r="104" spans="1:4">
      <c r="A104" s="951" t="s">
        <v>467</v>
      </c>
      <c r="B104" s="952" t="s">
        <v>466</v>
      </c>
      <c r="C104" s="953">
        <v>900</v>
      </c>
      <c r="D104" s="954">
        <v>45645</v>
      </c>
    </row>
    <row r="105" spans="1:4">
      <c r="A105" s="951" t="s">
        <v>492</v>
      </c>
      <c r="B105" s="952" t="s">
        <v>532</v>
      </c>
      <c r="C105" s="953">
        <v>800</v>
      </c>
      <c r="D105" s="954">
        <v>45645</v>
      </c>
    </row>
    <row r="106" spans="1:4">
      <c r="A106" s="951" t="s">
        <v>554</v>
      </c>
      <c r="B106" s="952" t="s">
        <v>577</v>
      </c>
      <c r="C106" s="953">
        <v>800</v>
      </c>
      <c r="D106" s="954">
        <v>45646</v>
      </c>
    </row>
    <row r="107" spans="1:4">
      <c r="A107" s="951" t="s">
        <v>492</v>
      </c>
      <c r="B107" s="952" t="s">
        <v>520</v>
      </c>
      <c r="C107" s="953">
        <v>700</v>
      </c>
      <c r="D107" s="954">
        <v>45649</v>
      </c>
    </row>
    <row r="108" spans="1:4">
      <c r="A108" s="951" t="s">
        <v>436</v>
      </c>
      <c r="B108" s="952" t="s">
        <v>589</v>
      </c>
      <c r="C108" s="953">
        <v>600</v>
      </c>
      <c r="D108" s="954">
        <v>45656</v>
      </c>
    </row>
    <row r="109" spans="1:4">
      <c r="A109" s="951" t="s">
        <v>492</v>
      </c>
      <c r="B109" s="952" t="s">
        <v>491</v>
      </c>
      <c r="C109" s="953">
        <v>800</v>
      </c>
      <c r="D109" s="954">
        <v>45656</v>
      </c>
    </row>
    <row r="110" spans="1:4">
      <c r="A110" s="951" t="s">
        <v>492</v>
      </c>
      <c r="B110" s="952" t="s">
        <v>520</v>
      </c>
      <c r="C110" s="953">
        <v>500</v>
      </c>
      <c r="D110" s="954">
        <v>45656</v>
      </c>
    </row>
    <row r="111" spans="1:4">
      <c r="A111" s="951" t="s">
        <v>554</v>
      </c>
      <c r="B111" s="952" t="s">
        <v>562</v>
      </c>
      <c r="C111" s="953">
        <v>800</v>
      </c>
      <c r="D111" s="954">
        <v>45656</v>
      </c>
    </row>
    <row r="112" spans="1:4">
      <c r="A112" s="951" t="s">
        <v>492</v>
      </c>
      <c r="B112" s="952" t="s">
        <v>532</v>
      </c>
      <c r="C112" s="953">
        <v>900</v>
      </c>
      <c r="D112" s="954">
        <v>45660</v>
      </c>
    </row>
    <row r="113" spans="1:4">
      <c r="A113" s="951" t="s">
        <v>492</v>
      </c>
      <c r="B113" s="952" t="s">
        <v>520</v>
      </c>
      <c r="C113" s="953">
        <v>600</v>
      </c>
      <c r="D113" s="954">
        <v>45663</v>
      </c>
    </row>
    <row r="114" spans="1:4">
      <c r="A114" s="951" t="s">
        <v>467</v>
      </c>
      <c r="B114" s="952" t="s">
        <v>468</v>
      </c>
      <c r="C114" s="953">
        <v>800</v>
      </c>
      <c r="D114" s="954">
        <v>45664</v>
      </c>
    </row>
    <row r="115" spans="1:4">
      <c r="A115" s="951" t="s">
        <v>467</v>
      </c>
      <c r="B115" s="952" t="s">
        <v>585</v>
      </c>
      <c r="C115" s="953">
        <v>800</v>
      </c>
      <c r="D115" s="954">
        <v>45664</v>
      </c>
    </row>
    <row r="116" spans="1:4">
      <c r="A116" s="951" t="s">
        <v>467</v>
      </c>
      <c r="B116" s="952" t="s">
        <v>572</v>
      </c>
      <c r="C116" s="953">
        <v>1000</v>
      </c>
      <c r="D116" s="954">
        <v>45664</v>
      </c>
    </row>
    <row r="117" spans="1:4">
      <c r="A117" s="945" t="s">
        <v>467</v>
      </c>
      <c r="B117" s="942" t="s">
        <v>468</v>
      </c>
      <c r="C117" s="943">
        <v>700</v>
      </c>
      <c r="D117" s="946">
        <v>45666</v>
      </c>
    </row>
    <row r="118" spans="1:4">
      <c r="A118" s="945" t="s">
        <v>467</v>
      </c>
      <c r="B118" s="942" t="s">
        <v>585</v>
      </c>
      <c r="C118" s="943">
        <v>700</v>
      </c>
      <c r="D118" s="946">
        <v>45666</v>
      </c>
    </row>
    <row r="119" spans="1:4">
      <c r="A119" s="951" t="s">
        <v>467</v>
      </c>
      <c r="B119" s="952" t="s">
        <v>572</v>
      </c>
      <c r="C119" s="953">
        <v>800</v>
      </c>
      <c r="D119" s="946">
        <v>45666</v>
      </c>
    </row>
    <row r="120" spans="1:4">
      <c r="A120" s="951" t="s">
        <v>554</v>
      </c>
      <c r="B120" s="952" t="s">
        <v>577</v>
      </c>
      <c r="C120" s="953">
        <v>800</v>
      </c>
      <c r="D120" s="946">
        <v>45666</v>
      </c>
    </row>
    <row r="121" spans="1:4">
      <c r="A121" s="951" t="s">
        <v>492</v>
      </c>
      <c r="B121" s="952" t="s">
        <v>520</v>
      </c>
      <c r="C121" s="953">
        <v>700</v>
      </c>
      <c r="D121" s="954">
        <v>45667</v>
      </c>
    </row>
    <row r="122" spans="1:4">
      <c r="A122" s="951" t="s">
        <v>492</v>
      </c>
      <c r="B122" s="952" t="s">
        <v>532</v>
      </c>
      <c r="C122" s="953">
        <v>500</v>
      </c>
      <c r="D122" s="954">
        <v>45667</v>
      </c>
    </row>
    <row r="123" spans="1:4">
      <c r="A123" s="945" t="s">
        <v>467</v>
      </c>
      <c r="B123" s="942" t="s">
        <v>572</v>
      </c>
      <c r="C123" s="943">
        <v>700</v>
      </c>
      <c r="D123" s="946">
        <v>45671</v>
      </c>
    </row>
    <row r="124" spans="1:4">
      <c r="A124" s="945" t="s">
        <v>467</v>
      </c>
      <c r="B124" s="942" t="s">
        <v>468</v>
      </c>
      <c r="C124" s="943">
        <v>1000</v>
      </c>
      <c r="D124" s="946">
        <v>45671</v>
      </c>
    </row>
    <row r="125" spans="1:4">
      <c r="A125" s="951" t="s">
        <v>467</v>
      </c>
      <c r="B125" s="952" t="s">
        <v>585</v>
      </c>
      <c r="C125" s="953">
        <v>700</v>
      </c>
      <c r="D125" s="946">
        <v>45671</v>
      </c>
    </row>
    <row r="126" spans="1:4">
      <c r="A126" s="951" t="s">
        <v>492</v>
      </c>
      <c r="B126" s="952" t="s">
        <v>520</v>
      </c>
      <c r="C126" s="953">
        <v>700</v>
      </c>
      <c r="D126" s="954">
        <v>45672</v>
      </c>
    </row>
    <row r="127" spans="1:4">
      <c r="A127" s="951" t="s">
        <v>492</v>
      </c>
      <c r="B127" s="952" t="s">
        <v>532</v>
      </c>
      <c r="C127" s="953">
        <v>600</v>
      </c>
      <c r="D127" s="954">
        <v>45672</v>
      </c>
    </row>
    <row r="128" spans="1:4">
      <c r="A128" s="951" t="s">
        <v>554</v>
      </c>
      <c r="B128" s="952" t="s">
        <v>612</v>
      </c>
      <c r="C128" s="953">
        <v>700</v>
      </c>
      <c r="D128" s="954">
        <v>45673</v>
      </c>
    </row>
    <row r="129" spans="1:4">
      <c r="A129" s="951" t="s">
        <v>467</v>
      </c>
      <c r="B129" s="952" t="s">
        <v>468</v>
      </c>
      <c r="C129" s="953">
        <v>700</v>
      </c>
      <c r="D129" s="954">
        <v>45673</v>
      </c>
    </row>
    <row r="130" spans="1:4">
      <c r="A130" s="951" t="s">
        <v>467</v>
      </c>
      <c r="B130" s="952" t="s">
        <v>572</v>
      </c>
      <c r="C130" s="953">
        <v>700</v>
      </c>
      <c r="D130" s="954">
        <v>45673</v>
      </c>
    </row>
    <row r="131" spans="1:4">
      <c r="A131" s="951" t="s">
        <v>467</v>
      </c>
      <c r="B131" s="952" t="s">
        <v>585</v>
      </c>
      <c r="C131" s="953">
        <v>500</v>
      </c>
      <c r="D131" s="954">
        <v>45673</v>
      </c>
    </row>
    <row r="132" spans="1:4">
      <c r="A132" s="951" t="s">
        <v>436</v>
      </c>
      <c r="B132" s="952" t="s">
        <v>589</v>
      </c>
      <c r="C132" s="953">
        <v>600</v>
      </c>
      <c r="D132" s="954">
        <v>45673</v>
      </c>
    </row>
    <row r="133" spans="1:4">
      <c r="A133" s="951" t="s">
        <v>554</v>
      </c>
      <c r="B133" s="952" t="s">
        <v>577</v>
      </c>
      <c r="C133" s="953">
        <v>800</v>
      </c>
      <c r="D133" s="954">
        <v>45674</v>
      </c>
    </row>
    <row r="134" spans="1:4">
      <c r="A134" s="951" t="s">
        <v>492</v>
      </c>
      <c r="B134" s="952" t="s">
        <v>491</v>
      </c>
      <c r="C134" s="953">
        <v>600</v>
      </c>
      <c r="D134" s="954">
        <v>45674</v>
      </c>
    </row>
    <row r="135" spans="1:4">
      <c r="A135" s="951" t="s">
        <v>467</v>
      </c>
      <c r="B135" s="952" t="s">
        <v>572</v>
      </c>
      <c r="C135" s="953">
        <v>700</v>
      </c>
      <c r="D135" s="954">
        <v>45677</v>
      </c>
    </row>
    <row r="136" spans="1:4">
      <c r="A136" s="951" t="s">
        <v>467</v>
      </c>
      <c r="B136" s="952" t="s">
        <v>468</v>
      </c>
      <c r="C136" s="953">
        <v>700</v>
      </c>
      <c r="D136" s="954">
        <v>45677</v>
      </c>
    </row>
    <row r="137" spans="1:4">
      <c r="A137" s="951" t="s">
        <v>467</v>
      </c>
      <c r="B137" s="952" t="s">
        <v>573</v>
      </c>
      <c r="C137" s="953">
        <v>700</v>
      </c>
      <c r="D137" s="954">
        <v>45678</v>
      </c>
    </row>
    <row r="138" spans="1:4">
      <c r="A138" s="951" t="s">
        <v>492</v>
      </c>
      <c r="B138" s="952" t="s">
        <v>532</v>
      </c>
      <c r="C138" s="953">
        <v>600</v>
      </c>
      <c r="D138" s="954">
        <v>45678</v>
      </c>
    </row>
    <row r="139" spans="1:4">
      <c r="A139" s="951" t="s">
        <v>492</v>
      </c>
      <c r="B139" s="952" t="s">
        <v>520</v>
      </c>
      <c r="C139" s="953">
        <v>700</v>
      </c>
      <c r="D139" s="954">
        <v>45678</v>
      </c>
    </row>
    <row r="140" spans="1:4">
      <c r="A140" s="951" t="s">
        <v>467</v>
      </c>
      <c r="B140" s="952" t="s">
        <v>572</v>
      </c>
      <c r="C140" s="953">
        <v>700</v>
      </c>
      <c r="D140" s="954">
        <v>45679</v>
      </c>
    </row>
    <row r="141" spans="1:4">
      <c r="A141" s="951" t="s">
        <v>467</v>
      </c>
      <c r="B141" s="952" t="s">
        <v>466</v>
      </c>
      <c r="C141" s="953">
        <v>900</v>
      </c>
      <c r="D141" s="954">
        <v>45680</v>
      </c>
    </row>
    <row r="142" spans="1:4">
      <c r="A142" s="951" t="s">
        <v>467</v>
      </c>
      <c r="B142" s="952" t="s">
        <v>573</v>
      </c>
      <c r="C142" s="953">
        <v>400</v>
      </c>
      <c r="D142" s="954">
        <v>45680</v>
      </c>
    </row>
    <row r="143" spans="1:4">
      <c r="A143" s="951" t="s">
        <v>467</v>
      </c>
      <c r="B143" s="952" t="s">
        <v>572</v>
      </c>
      <c r="C143" s="953">
        <v>1000</v>
      </c>
      <c r="D143" s="954">
        <v>45681</v>
      </c>
    </row>
    <row r="144" spans="1:4">
      <c r="A144" s="951" t="s">
        <v>436</v>
      </c>
      <c r="B144" s="952" t="s">
        <v>589</v>
      </c>
      <c r="C144" s="953">
        <v>600</v>
      </c>
      <c r="D144" s="954">
        <v>45681</v>
      </c>
    </row>
    <row r="145" spans="1:4">
      <c r="A145" s="951" t="s">
        <v>492</v>
      </c>
      <c r="B145" s="952" t="s">
        <v>520</v>
      </c>
      <c r="C145" s="953">
        <v>600</v>
      </c>
      <c r="D145" s="954">
        <v>45681</v>
      </c>
    </row>
    <row r="146" spans="1:4">
      <c r="A146" s="951" t="s">
        <v>554</v>
      </c>
      <c r="B146" s="952" t="s">
        <v>577</v>
      </c>
      <c r="C146" s="953">
        <v>800</v>
      </c>
      <c r="D146" s="954">
        <v>45681</v>
      </c>
    </row>
    <row r="147" spans="1:4">
      <c r="A147" s="951" t="s">
        <v>492</v>
      </c>
      <c r="B147" s="952" t="s">
        <v>532</v>
      </c>
      <c r="C147" s="953">
        <v>600</v>
      </c>
      <c r="D147" s="954">
        <v>45684</v>
      </c>
    </row>
    <row r="148" spans="1:4">
      <c r="A148" s="951" t="s">
        <v>467</v>
      </c>
      <c r="B148" s="952" t="s">
        <v>468</v>
      </c>
      <c r="C148" s="953">
        <v>700</v>
      </c>
      <c r="D148" s="954">
        <v>45685</v>
      </c>
    </row>
    <row r="149" spans="1:4">
      <c r="A149" s="951" t="s">
        <v>467</v>
      </c>
      <c r="B149" s="952" t="s">
        <v>572</v>
      </c>
      <c r="C149" s="953">
        <v>700</v>
      </c>
      <c r="D149" s="954">
        <v>45685</v>
      </c>
    </row>
    <row r="150" spans="1:4">
      <c r="A150" s="951" t="s">
        <v>467</v>
      </c>
      <c r="B150" s="952" t="s">
        <v>573</v>
      </c>
      <c r="C150" s="953">
        <v>700</v>
      </c>
      <c r="D150" s="954">
        <v>45685</v>
      </c>
    </row>
    <row r="151" spans="1:4">
      <c r="A151" s="951" t="s">
        <v>467</v>
      </c>
      <c r="B151" s="952" t="s">
        <v>468</v>
      </c>
      <c r="C151" s="953">
        <v>700</v>
      </c>
      <c r="D151" s="954">
        <v>45687</v>
      </c>
    </row>
    <row r="152" spans="1:4">
      <c r="A152" s="951" t="s">
        <v>467</v>
      </c>
      <c r="B152" s="952" t="s">
        <v>572</v>
      </c>
      <c r="C152" s="953">
        <v>800</v>
      </c>
      <c r="D152" s="954">
        <v>45687</v>
      </c>
    </row>
    <row r="153" spans="1:4">
      <c r="A153" s="951" t="s">
        <v>467</v>
      </c>
      <c r="B153" s="952" t="s">
        <v>573</v>
      </c>
      <c r="C153" s="953">
        <v>500</v>
      </c>
      <c r="D153" s="954">
        <v>45687</v>
      </c>
    </row>
    <row r="154" spans="1:4">
      <c r="A154" s="951" t="s">
        <v>436</v>
      </c>
      <c r="B154" s="952" t="s">
        <v>589</v>
      </c>
      <c r="C154" s="953">
        <v>500</v>
      </c>
      <c r="D154" s="954">
        <v>45687</v>
      </c>
    </row>
    <row r="155" spans="1:4">
      <c r="A155" s="951" t="s">
        <v>554</v>
      </c>
      <c r="B155" s="952" t="s">
        <v>577</v>
      </c>
      <c r="C155" s="953">
        <v>800</v>
      </c>
      <c r="D155" s="954">
        <v>45688</v>
      </c>
    </row>
    <row r="156" spans="1:4">
      <c r="A156" s="951" t="s">
        <v>492</v>
      </c>
      <c r="B156" s="952" t="s">
        <v>532</v>
      </c>
      <c r="C156" s="953">
        <v>400</v>
      </c>
      <c r="D156" s="954">
        <v>45688</v>
      </c>
    </row>
    <row r="157" spans="1:4">
      <c r="A157" s="951" t="s">
        <v>492</v>
      </c>
      <c r="B157" s="952" t="s">
        <v>520</v>
      </c>
      <c r="C157" s="953">
        <v>700</v>
      </c>
      <c r="D157" s="954">
        <v>45688</v>
      </c>
    </row>
    <row r="158" spans="1:4">
      <c r="A158" s="951" t="s">
        <v>467</v>
      </c>
      <c r="B158" s="952" t="s">
        <v>466</v>
      </c>
      <c r="C158" s="953">
        <v>900</v>
      </c>
      <c r="D158" s="954">
        <v>45692</v>
      </c>
    </row>
    <row r="159" spans="1:4">
      <c r="A159" s="951" t="s">
        <v>467</v>
      </c>
      <c r="B159" s="952" t="s">
        <v>572</v>
      </c>
      <c r="C159" s="953">
        <v>800</v>
      </c>
      <c r="D159" s="954">
        <v>45692</v>
      </c>
    </row>
    <row r="160" spans="1:4">
      <c r="A160" s="951" t="s">
        <v>467</v>
      </c>
      <c r="B160" s="952" t="s">
        <v>573</v>
      </c>
      <c r="C160" s="953">
        <v>500</v>
      </c>
      <c r="D160" s="954">
        <v>45692</v>
      </c>
    </row>
    <row r="161" spans="1:4">
      <c r="A161" s="951" t="s">
        <v>492</v>
      </c>
      <c r="B161" s="952" t="s">
        <v>491</v>
      </c>
      <c r="C161" s="953">
        <v>600</v>
      </c>
      <c r="D161" s="954">
        <v>45692</v>
      </c>
    </row>
    <row r="162" spans="1:4">
      <c r="A162" s="951" t="s">
        <v>554</v>
      </c>
      <c r="B162" s="952" t="s">
        <v>612</v>
      </c>
      <c r="C162" s="953">
        <v>700</v>
      </c>
      <c r="D162" s="954">
        <v>45692</v>
      </c>
    </row>
    <row r="163" spans="1:4">
      <c r="A163" s="951" t="s">
        <v>467</v>
      </c>
      <c r="B163" s="952" t="s">
        <v>466</v>
      </c>
      <c r="C163" s="953">
        <v>700</v>
      </c>
      <c r="D163" s="954">
        <v>45694</v>
      </c>
    </row>
    <row r="164" spans="1:4">
      <c r="A164" s="951" t="s">
        <v>467</v>
      </c>
      <c r="B164" s="952" t="s">
        <v>572</v>
      </c>
      <c r="C164" s="953">
        <v>800</v>
      </c>
      <c r="D164" s="954">
        <v>45694</v>
      </c>
    </row>
    <row r="165" spans="1:4">
      <c r="A165" s="951" t="s">
        <v>467</v>
      </c>
      <c r="B165" s="952" t="s">
        <v>573</v>
      </c>
      <c r="C165" s="953">
        <v>600</v>
      </c>
      <c r="D165" s="954">
        <v>45694</v>
      </c>
    </row>
    <row r="166" spans="1:4">
      <c r="A166" s="951" t="s">
        <v>436</v>
      </c>
      <c r="B166" s="952" t="s">
        <v>589</v>
      </c>
      <c r="C166" s="953">
        <v>600</v>
      </c>
      <c r="D166" s="954">
        <v>45694</v>
      </c>
    </row>
    <row r="167" spans="1:4">
      <c r="A167" s="951" t="s">
        <v>492</v>
      </c>
      <c r="B167" s="952" t="s">
        <v>520</v>
      </c>
      <c r="C167" s="953">
        <v>700</v>
      </c>
      <c r="D167" s="954">
        <v>45694</v>
      </c>
    </row>
    <row r="168" spans="1:4">
      <c r="A168" s="951" t="s">
        <v>492</v>
      </c>
      <c r="B168" s="952" t="s">
        <v>532</v>
      </c>
      <c r="C168" s="953">
        <v>400</v>
      </c>
      <c r="D168" s="954">
        <v>45694</v>
      </c>
    </row>
    <row r="169" spans="1:4">
      <c r="A169" s="951" t="s">
        <v>467</v>
      </c>
      <c r="B169" s="952" t="s">
        <v>623</v>
      </c>
      <c r="C169" s="953">
        <v>1000</v>
      </c>
      <c r="D169" s="954">
        <v>45695</v>
      </c>
    </row>
    <row r="170" spans="1:4">
      <c r="A170" s="951" t="s">
        <v>554</v>
      </c>
      <c r="B170" s="952" t="s">
        <v>577</v>
      </c>
      <c r="C170" s="953">
        <v>800</v>
      </c>
      <c r="D170" s="954">
        <v>45695</v>
      </c>
    </row>
    <row r="171" spans="1:4">
      <c r="A171" s="951" t="s">
        <v>467</v>
      </c>
      <c r="B171" s="952" t="s">
        <v>623</v>
      </c>
      <c r="C171" s="953">
        <v>800</v>
      </c>
      <c r="D171" s="954">
        <v>45699</v>
      </c>
    </row>
    <row r="172" spans="1:4">
      <c r="A172" s="951" t="s">
        <v>467</v>
      </c>
      <c r="B172" s="952" t="s">
        <v>572</v>
      </c>
      <c r="C172" s="953">
        <v>1000</v>
      </c>
      <c r="D172" s="954">
        <v>45699</v>
      </c>
    </row>
    <row r="173" spans="1:4">
      <c r="A173" s="951" t="s">
        <v>467</v>
      </c>
      <c r="B173" s="952" t="s">
        <v>573</v>
      </c>
      <c r="C173" s="953">
        <v>600</v>
      </c>
      <c r="D173" s="954">
        <v>45699</v>
      </c>
    </row>
    <row r="174" spans="1:4">
      <c r="A174" s="951" t="s">
        <v>492</v>
      </c>
      <c r="B174" s="952" t="s">
        <v>520</v>
      </c>
      <c r="C174" s="953">
        <v>700</v>
      </c>
      <c r="D174" s="954">
        <v>45699</v>
      </c>
    </row>
    <row r="175" spans="1:4">
      <c r="A175" s="951" t="s">
        <v>492</v>
      </c>
      <c r="B175" s="952" t="s">
        <v>532</v>
      </c>
      <c r="C175" s="953">
        <v>500</v>
      </c>
      <c r="D175" s="954">
        <v>45699</v>
      </c>
    </row>
    <row r="176" spans="1:4">
      <c r="A176" s="951" t="s">
        <v>467</v>
      </c>
      <c r="B176" s="952" t="s">
        <v>468</v>
      </c>
      <c r="C176" s="953">
        <v>800</v>
      </c>
      <c r="D176" s="954">
        <v>45701</v>
      </c>
    </row>
    <row r="177" spans="1:4">
      <c r="A177" s="951" t="s">
        <v>467</v>
      </c>
      <c r="B177" s="952" t="s">
        <v>572</v>
      </c>
      <c r="C177" s="953">
        <v>700</v>
      </c>
      <c r="D177" s="954">
        <v>45701</v>
      </c>
    </row>
    <row r="178" spans="1:4">
      <c r="A178" s="951" t="s">
        <v>467</v>
      </c>
      <c r="B178" s="952" t="s">
        <v>573</v>
      </c>
      <c r="C178" s="953">
        <v>400</v>
      </c>
      <c r="D178" s="954">
        <v>45701</v>
      </c>
    </row>
    <row r="179" spans="1:4">
      <c r="A179" s="951" t="s">
        <v>436</v>
      </c>
      <c r="B179" s="952" t="s">
        <v>589</v>
      </c>
      <c r="C179" s="953">
        <v>500</v>
      </c>
      <c r="D179" s="954">
        <v>45701</v>
      </c>
    </row>
    <row r="180" spans="1:4">
      <c r="A180" s="951" t="s">
        <v>492</v>
      </c>
      <c r="B180" s="952" t="s">
        <v>491</v>
      </c>
      <c r="C180" s="953">
        <v>600</v>
      </c>
      <c r="D180" s="954">
        <v>45701</v>
      </c>
    </row>
    <row r="181" spans="1:4">
      <c r="A181" s="951" t="s">
        <v>554</v>
      </c>
      <c r="B181" s="952" t="s">
        <v>577</v>
      </c>
      <c r="C181" s="953">
        <v>800</v>
      </c>
      <c r="D181" s="954">
        <v>45702</v>
      </c>
    </row>
    <row r="182" spans="1:4">
      <c r="A182" s="951" t="s">
        <v>492</v>
      </c>
      <c r="B182" s="952" t="s">
        <v>520</v>
      </c>
      <c r="C182" s="953">
        <v>700</v>
      </c>
      <c r="D182" s="954">
        <v>45705</v>
      </c>
    </row>
    <row r="183" spans="1:4">
      <c r="A183" s="951" t="s">
        <v>492</v>
      </c>
      <c r="B183" s="952" t="s">
        <v>532</v>
      </c>
      <c r="C183" s="953">
        <v>700</v>
      </c>
      <c r="D183" s="954">
        <v>45705</v>
      </c>
    </row>
    <row r="184" spans="1:4">
      <c r="A184" s="951" t="s">
        <v>467</v>
      </c>
      <c r="B184" s="952" t="s">
        <v>468</v>
      </c>
      <c r="C184" s="953">
        <v>900</v>
      </c>
      <c r="D184" s="954">
        <v>45706</v>
      </c>
    </row>
    <row r="185" spans="1:4">
      <c r="A185" s="951" t="s">
        <v>467</v>
      </c>
      <c r="B185" s="952" t="s">
        <v>572</v>
      </c>
      <c r="C185" s="953">
        <v>700</v>
      </c>
      <c r="D185" s="954">
        <v>45706</v>
      </c>
    </row>
    <row r="186" spans="1:4">
      <c r="A186" s="951" t="s">
        <v>467</v>
      </c>
      <c r="B186" s="952" t="s">
        <v>573</v>
      </c>
      <c r="C186" s="953">
        <v>600</v>
      </c>
      <c r="D186" s="954">
        <v>45706</v>
      </c>
    </row>
    <row r="187" spans="1:4">
      <c r="A187" s="951" t="s">
        <v>554</v>
      </c>
      <c r="B187" s="952" t="s">
        <v>562</v>
      </c>
      <c r="C187" s="953">
        <v>900</v>
      </c>
      <c r="D187" s="954">
        <v>45706</v>
      </c>
    </row>
    <row r="188" spans="1:4">
      <c r="A188" s="951" t="s">
        <v>467</v>
      </c>
      <c r="B188" s="952" t="s">
        <v>468</v>
      </c>
      <c r="C188" s="953">
        <v>800</v>
      </c>
      <c r="D188" s="954">
        <v>45708</v>
      </c>
    </row>
    <row r="189" spans="1:4">
      <c r="A189" s="951" t="s">
        <v>467</v>
      </c>
      <c r="B189" s="952" t="s">
        <v>572</v>
      </c>
      <c r="C189" s="953">
        <v>700</v>
      </c>
      <c r="D189" s="954">
        <v>45708</v>
      </c>
    </row>
    <row r="190" spans="1:4">
      <c r="A190" s="951" t="s">
        <v>467</v>
      </c>
      <c r="B190" s="952" t="s">
        <v>573</v>
      </c>
      <c r="C190" s="953">
        <v>500</v>
      </c>
      <c r="D190" s="954">
        <v>45708</v>
      </c>
    </row>
    <row r="191" spans="1:4">
      <c r="A191" s="951" t="s">
        <v>436</v>
      </c>
      <c r="B191" s="952" t="s">
        <v>589</v>
      </c>
      <c r="C191" s="953">
        <v>600</v>
      </c>
      <c r="D191" s="954">
        <v>45708</v>
      </c>
    </row>
    <row r="192" spans="1:4">
      <c r="A192" s="951" t="s">
        <v>492</v>
      </c>
      <c r="B192" s="952" t="s">
        <v>520</v>
      </c>
      <c r="C192" s="953">
        <v>600</v>
      </c>
      <c r="D192" s="954">
        <v>45709</v>
      </c>
    </row>
    <row r="193" spans="1:4">
      <c r="A193" s="951" t="s">
        <v>492</v>
      </c>
      <c r="B193" s="952" t="s">
        <v>532</v>
      </c>
      <c r="C193" s="953">
        <v>500</v>
      </c>
      <c r="D193" s="954">
        <v>45709</v>
      </c>
    </row>
    <row r="194" spans="1:4">
      <c r="A194" s="951" t="s">
        <v>554</v>
      </c>
      <c r="B194" s="952" t="s">
        <v>577</v>
      </c>
      <c r="C194" s="953">
        <v>900</v>
      </c>
      <c r="D194" s="954">
        <v>45709</v>
      </c>
    </row>
    <row r="195" spans="1:4">
      <c r="A195" s="951" t="s">
        <v>467</v>
      </c>
      <c r="B195" s="952" t="s">
        <v>468</v>
      </c>
      <c r="C195" s="953">
        <v>1000</v>
      </c>
      <c r="D195" s="954">
        <v>45713</v>
      </c>
    </row>
    <row r="196" spans="1:4">
      <c r="A196" s="951" t="s">
        <v>467</v>
      </c>
      <c r="B196" s="952" t="s">
        <v>572</v>
      </c>
      <c r="C196" s="953">
        <v>900</v>
      </c>
      <c r="D196" s="954">
        <v>45713</v>
      </c>
    </row>
    <row r="197" spans="1:4">
      <c r="A197" s="951" t="s">
        <v>467</v>
      </c>
      <c r="B197" s="952" t="s">
        <v>573</v>
      </c>
      <c r="C197" s="953">
        <v>600</v>
      </c>
      <c r="D197" s="954">
        <v>45713</v>
      </c>
    </row>
    <row r="198" spans="1:4">
      <c r="A198" s="951" t="s">
        <v>554</v>
      </c>
      <c r="B198" s="952" t="s">
        <v>562</v>
      </c>
      <c r="C198" s="953">
        <v>900</v>
      </c>
      <c r="D198" s="954">
        <v>45713</v>
      </c>
    </row>
    <row r="199" spans="1:4">
      <c r="A199" s="951" t="s">
        <v>554</v>
      </c>
      <c r="B199" s="952" t="s">
        <v>612</v>
      </c>
      <c r="C199" s="953">
        <v>900</v>
      </c>
      <c r="D199" s="954">
        <v>45714</v>
      </c>
    </row>
    <row r="200" spans="1:4">
      <c r="A200" s="951" t="s">
        <v>492</v>
      </c>
      <c r="B200" s="952" t="s">
        <v>520</v>
      </c>
      <c r="C200" s="953">
        <v>700</v>
      </c>
      <c r="D200" s="954">
        <v>45714</v>
      </c>
    </row>
    <row r="201" spans="1:4">
      <c r="A201" s="951" t="s">
        <v>492</v>
      </c>
      <c r="B201" s="952" t="s">
        <v>532</v>
      </c>
      <c r="C201" s="953">
        <v>600</v>
      </c>
      <c r="D201" s="954">
        <v>45715</v>
      </c>
    </row>
    <row r="202" spans="1:4">
      <c r="A202" s="951" t="s">
        <v>467</v>
      </c>
      <c r="B202" s="952" t="s">
        <v>468</v>
      </c>
      <c r="C202" s="953">
        <v>800</v>
      </c>
      <c r="D202" s="954">
        <v>45715</v>
      </c>
    </row>
    <row r="203" spans="1:4">
      <c r="A203" s="951" t="s">
        <v>467</v>
      </c>
      <c r="B203" s="952" t="s">
        <v>572</v>
      </c>
      <c r="C203" s="953">
        <v>600</v>
      </c>
      <c r="D203" s="954">
        <v>45715</v>
      </c>
    </row>
    <row r="204" spans="1:4">
      <c r="A204" s="951" t="s">
        <v>467</v>
      </c>
      <c r="B204" s="952" t="s">
        <v>573</v>
      </c>
      <c r="C204" s="953">
        <v>500</v>
      </c>
      <c r="D204" s="954">
        <v>45715</v>
      </c>
    </row>
    <row r="205" spans="1:4">
      <c r="A205" s="951" t="s">
        <v>554</v>
      </c>
      <c r="B205" s="952" t="s">
        <v>577</v>
      </c>
      <c r="C205" s="953">
        <v>900</v>
      </c>
      <c r="D205" s="954">
        <v>45716</v>
      </c>
    </row>
    <row r="206" spans="1:4">
      <c r="A206" s="951" t="s">
        <v>492</v>
      </c>
      <c r="B206" s="952" t="s">
        <v>491</v>
      </c>
      <c r="C206" s="953">
        <v>500</v>
      </c>
      <c r="D206" s="954">
        <v>45716</v>
      </c>
    </row>
    <row r="207" spans="1:4">
      <c r="A207" s="951" t="s">
        <v>492</v>
      </c>
      <c r="B207" s="952" t="s">
        <v>520</v>
      </c>
      <c r="C207" s="953">
        <v>600</v>
      </c>
      <c r="D207" s="954">
        <v>45719</v>
      </c>
    </row>
    <row r="208" spans="1:4">
      <c r="A208" s="951" t="s">
        <v>436</v>
      </c>
      <c r="B208" s="952" t="s">
        <v>589</v>
      </c>
      <c r="C208" s="953">
        <v>600</v>
      </c>
      <c r="D208" s="954">
        <v>45719</v>
      </c>
    </row>
    <row r="209" spans="1:4">
      <c r="A209" s="951" t="s">
        <v>554</v>
      </c>
      <c r="B209" s="952" t="s">
        <v>562</v>
      </c>
      <c r="C209" s="953">
        <v>1000</v>
      </c>
      <c r="D209" s="954">
        <v>45719</v>
      </c>
    </row>
    <row r="210" spans="1:4">
      <c r="A210" s="951" t="s">
        <v>467</v>
      </c>
      <c r="B210" s="952" t="s">
        <v>468</v>
      </c>
      <c r="C210" s="953">
        <v>1000</v>
      </c>
      <c r="D210" s="954">
        <v>45720</v>
      </c>
    </row>
    <row r="211" spans="1:4">
      <c r="A211" s="951" t="s">
        <v>467</v>
      </c>
      <c r="B211" s="952" t="s">
        <v>572</v>
      </c>
      <c r="C211" s="953">
        <v>900</v>
      </c>
      <c r="D211" s="954">
        <v>45720</v>
      </c>
    </row>
    <row r="212" spans="1:4">
      <c r="A212" s="951" t="s">
        <v>467</v>
      </c>
      <c r="B212" s="952" t="s">
        <v>573</v>
      </c>
      <c r="C212" s="953">
        <v>600</v>
      </c>
      <c r="D212" s="954">
        <v>45720</v>
      </c>
    </row>
    <row r="213" spans="1:4">
      <c r="A213" s="951" t="s">
        <v>467</v>
      </c>
      <c r="B213" s="952" t="s">
        <v>468</v>
      </c>
      <c r="C213" s="953">
        <v>700</v>
      </c>
      <c r="D213" s="954">
        <v>45722</v>
      </c>
    </row>
    <row r="214" spans="1:4">
      <c r="A214" s="951" t="s">
        <v>467</v>
      </c>
      <c r="B214" s="952" t="s">
        <v>572</v>
      </c>
      <c r="C214" s="953">
        <v>700</v>
      </c>
      <c r="D214" s="954">
        <v>45722</v>
      </c>
    </row>
    <row r="215" spans="1:4">
      <c r="A215" s="951" t="s">
        <v>467</v>
      </c>
      <c r="B215" s="952" t="s">
        <v>573</v>
      </c>
      <c r="C215" s="953">
        <v>500</v>
      </c>
      <c r="D215" s="954">
        <v>45722</v>
      </c>
    </row>
    <row r="216" spans="1:4">
      <c r="A216" s="951" t="s">
        <v>492</v>
      </c>
      <c r="B216" s="952" t="s">
        <v>520</v>
      </c>
      <c r="C216" s="953">
        <v>600</v>
      </c>
      <c r="D216" s="954">
        <v>45722</v>
      </c>
    </row>
    <row r="217" spans="1:4">
      <c r="A217" s="951" t="s">
        <v>492</v>
      </c>
      <c r="B217" s="952" t="s">
        <v>532</v>
      </c>
      <c r="C217" s="953">
        <v>600</v>
      </c>
      <c r="D217" s="954">
        <v>45722</v>
      </c>
    </row>
    <row r="218" spans="1:4">
      <c r="A218" s="951" t="s">
        <v>554</v>
      </c>
      <c r="B218" s="952" t="s">
        <v>577</v>
      </c>
      <c r="C218" s="953">
        <v>800</v>
      </c>
      <c r="D218" s="954">
        <v>45723</v>
      </c>
    </row>
    <row r="219" spans="1:4">
      <c r="A219" s="951" t="s">
        <v>554</v>
      </c>
      <c r="B219" s="952" t="s">
        <v>562</v>
      </c>
      <c r="C219" s="953">
        <v>800</v>
      </c>
      <c r="D219" s="954">
        <v>45723</v>
      </c>
    </row>
    <row r="220" spans="1:4">
      <c r="A220" s="951" t="s">
        <v>436</v>
      </c>
      <c r="B220" s="952" t="s">
        <v>589</v>
      </c>
      <c r="C220" s="953">
        <v>600</v>
      </c>
      <c r="D220" s="954">
        <v>45726</v>
      </c>
    </row>
    <row r="221" spans="1:4">
      <c r="A221" s="951" t="s">
        <v>467</v>
      </c>
      <c r="B221" s="952" t="s">
        <v>466</v>
      </c>
      <c r="C221" s="953">
        <v>700</v>
      </c>
      <c r="D221" s="954">
        <v>45727</v>
      </c>
    </row>
    <row r="222" spans="1:4">
      <c r="A222" s="951" t="s">
        <v>467</v>
      </c>
      <c r="B222" s="952" t="s">
        <v>572</v>
      </c>
      <c r="C222" s="953">
        <v>1000</v>
      </c>
      <c r="D222" s="954">
        <v>45727</v>
      </c>
    </row>
    <row r="223" spans="1:4">
      <c r="A223" s="951" t="s">
        <v>467</v>
      </c>
      <c r="B223" s="952" t="s">
        <v>573</v>
      </c>
      <c r="C223" s="953">
        <v>600</v>
      </c>
      <c r="D223" s="954">
        <v>45727</v>
      </c>
    </row>
    <row r="224" spans="1:4">
      <c r="A224" s="951" t="s">
        <v>492</v>
      </c>
      <c r="B224" s="952" t="s">
        <v>520</v>
      </c>
      <c r="C224" s="953">
        <v>600</v>
      </c>
      <c r="D224" s="954">
        <v>45727</v>
      </c>
    </row>
    <row r="225" spans="1:4">
      <c r="A225" s="951" t="s">
        <v>492</v>
      </c>
      <c r="B225" s="952" t="s">
        <v>532</v>
      </c>
      <c r="C225" s="953">
        <v>500</v>
      </c>
      <c r="D225" s="954">
        <v>45727</v>
      </c>
    </row>
    <row r="226" spans="1:4">
      <c r="A226" s="951" t="s">
        <v>467</v>
      </c>
      <c r="B226" s="952" t="s">
        <v>466</v>
      </c>
      <c r="C226" s="953">
        <v>600</v>
      </c>
      <c r="D226" s="954">
        <v>45729</v>
      </c>
    </row>
    <row r="227" spans="1:4">
      <c r="A227" s="951" t="s">
        <v>467</v>
      </c>
      <c r="B227" s="952" t="s">
        <v>573</v>
      </c>
      <c r="C227" s="953">
        <v>500</v>
      </c>
      <c r="D227" s="954">
        <v>45729</v>
      </c>
    </row>
    <row r="228" spans="1:4">
      <c r="A228" s="951" t="s">
        <v>467</v>
      </c>
      <c r="B228" s="952" t="s">
        <v>572</v>
      </c>
      <c r="C228" s="953">
        <v>600</v>
      </c>
      <c r="D228" s="954">
        <v>45729</v>
      </c>
    </row>
    <row r="229" spans="1:4">
      <c r="A229" s="951" t="s">
        <v>554</v>
      </c>
      <c r="B229" s="952" t="s">
        <v>562</v>
      </c>
      <c r="C229" s="953">
        <v>900</v>
      </c>
      <c r="D229" s="954">
        <v>45729</v>
      </c>
    </row>
    <row r="230" spans="1:4">
      <c r="A230" s="951" t="s">
        <v>492</v>
      </c>
      <c r="B230" s="952" t="s">
        <v>520</v>
      </c>
      <c r="C230" s="953">
        <v>500</v>
      </c>
      <c r="D230" s="954">
        <v>45730</v>
      </c>
    </row>
    <row r="231" spans="1:4">
      <c r="A231" s="951" t="s">
        <v>554</v>
      </c>
      <c r="B231" s="952" t="s">
        <v>577</v>
      </c>
      <c r="C231" s="953">
        <v>800</v>
      </c>
      <c r="D231" s="954">
        <v>45730</v>
      </c>
    </row>
    <row r="232" spans="1:4">
      <c r="A232" s="951" t="s">
        <v>554</v>
      </c>
      <c r="B232" s="952" t="s">
        <v>612</v>
      </c>
      <c r="C232" s="953">
        <v>800</v>
      </c>
      <c r="D232" s="954">
        <v>45730</v>
      </c>
    </row>
    <row r="233" spans="1:4">
      <c r="A233" s="951" t="s">
        <v>467</v>
      </c>
      <c r="B233" s="952" t="s">
        <v>466</v>
      </c>
      <c r="C233" s="953">
        <v>800</v>
      </c>
      <c r="D233" s="954">
        <v>45734</v>
      </c>
    </row>
    <row r="234" spans="1:4">
      <c r="A234" s="951" t="s">
        <v>467</v>
      </c>
      <c r="B234" s="952" t="s">
        <v>572</v>
      </c>
      <c r="C234" s="953">
        <v>700</v>
      </c>
      <c r="D234" s="954">
        <v>45734</v>
      </c>
    </row>
    <row r="235" spans="1:4">
      <c r="A235" s="951" t="s">
        <v>467</v>
      </c>
      <c r="B235" s="952" t="s">
        <v>573</v>
      </c>
      <c r="C235" s="953">
        <v>400</v>
      </c>
      <c r="D235" s="954">
        <v>45734</v>
      </c>
    </row>
    <row r="236" spans="1:4">
      <c r="A236" s="951" t="s">
        <v>492</v>
      </c>
      <c r="B236" s="952" t="s">
        <v>532</v>
      </c>
      <c r="C236" s="953">
        <v>700</v>
      </c>
      <c r="D236" s="954">
        <v>45734</v>
      </c>
    </row>
    <row r="237" spans="1:4">
      <c r="A237" s="951" t="s">
        <v>492</v>
      </c>
      <c r="B237" s="952" t="s">
        <v>491</v>
      </c>
      <c r="C237" s="953">
        <v>600</v>
      </c>
      <c r="D237" s="954">
        <v>45734</v>
      </c>
    </row>
    <row r="238" spans="1:4">
      <c r="A238" s="951" t="s">
        <v>436</v>
      </c>
      <c r="B238" s="952" t="s">
        <v>589</v>
      </c>
      <c r="C238" s="953">
        <v>500</v>
      </c>
      <c r="D238" s="954">
        <v>45735</v>
      </c>
    </row>
    <row r="239" spans="1:4">
      <c r="A239" s="951" t="s">
        <v>554</v>
      </c>
      <c r="B239" s="952" t="s">
        <v>562</v>
      </c>
      <c r="C239" s="953">
        <v>800</v>
      </c>
      <c r="D239" s="954">
        <v>45735</v>
      </c>
    </row>
    <row r="240" spans="1:4">
      <c r="A240" s="951" t="s">
        <v>467</v>
      </c>
      <c r="B240" s="952" t="s">
        <v>466</v>
      </c>
      <c r="C240" s="953">
        <v>700</v>
      </c>
      <c r="D240" s="954">
        <v>45736</v>
      </c>
    </row>
    <row r="241" spans="1:4">
      <c r="A241" s="951" t="s">
        <v>467</v>
      </c>
      <c r="B241" s="952" t="s">
        <v>572</v>
      </c>
      <c r="C241" s="953">
        <v>700</v>
      </c>
      <c r="D241" s="954">
        <v>45736</v>
      </c>
    </row>
    <row r="242" spans="1:4">
      <c r="A242" s="951" t="s">
        <v>467</v>
      </c>
      <c r="B242" s="952" t="s">
        <v>573</v>
      </c>
      <c r="C242" s="953">
        <v>500</v>
      </c>
      <c r="D242" s="954">
        <v>45736</v>
      </c>
    </row>
    <row r="243" spans="1:4">
      <c r="A243" s="951" t="s">
        <v>554</v>
      </c>
      <c r="B243" s="952" t="s">
        <v>577</v>
      </c>
      <c r="C243" s="953">
        <v>800</v>
      </c>
      <c r="D243" s="954">
        <v>45737</v>
      </c>
    </row>
    <row r="244" spans="1:4">
      <c r="A244" s="951" t="s">
        <v>554</v>
      </c>
      <c r="B244" s="952" t="s">
        <v>562</v>
      </c>
      <c r="C244" s="953">
        <v>1000</v>
      </c>
      <c r="D244" s="954">
        <v>45740</v>
      </c>
    </row>
    <row r="245" spans="1:4">
      <c r="A245" s="951" t="s">
        <v>492</v>
      </c>
      <c r="B245" s="952" t="s">
        <v>532</v>
      </c>
      <c r="C245" s="953">
        <v>800</v>
      </c>
      <c r="D245" s="954">
        <v>45740</v>
      </c>
    </row>
    <row r="246" spans="1:4">
      <c r="A246" s="951" t="s">
        <v>436</v>
      </c>
      <c r="B246" s="952" t="s">
        <v>589</v>
      </c>
      <c r="C246" s="953">
        <v>500</v>
      </c>
      <c r="D246" s="954">
        <v>45741</v>
      </c>
    </row>
    <row r="247" spans="1:4">
      <c r="A247" s="951" t="s">
        <v>554</v>
      </c>
      <c r="B247" s="952" t="s">
        <v>562</v>
      </c>
      <c r="C247" s="953">
        <v>800</v>
      </c>
      <c r="D247" s="954">
        <v>45743</v>
      </c>
    </row>
    <row r="248" spans="1:4">
      <c r="A248" s="951" t="s">
        <v>492</v>
      </c>
      <c r="B248" s="952" t="s">
        <v>520</v>
      </c>
      <c r="C248" s="953">
        <v>800</v>
      </c>
      <c r="D248" s="954">
        <v>45743</v>
      </c>
    </row>
    <row r="249" spans="1:4">
      <c r="A249" s="951" t="s">
        <v>467</v>
      </c>
      <c r="B249" s="952" t="s">
        <v>466</v>
      </c>
      <c r="C249" s="953">
        <v>1000</v>
      </c>
      <c r="D249" s="954">
        <v>45747</v>
      </c>
    </row>
    <row r="250" spans="1:4">
      <c r="A250" s="951" t="s">
        <v>467</v>
      </c>
      <c r="B250" s="952" t="s">
        <v>572</v>
      </c>
      <c r="C250" s="953">
        <v>1000</v>
      </c>
      <c r="D250" s="954">
        <v>45747</v>
      </c>
    </row>
    <row r="251" spans="1:4">
      <c r="A251" s="951" t="s">
        <v>492</v>
      </c>
      <c r="B251" s="952" t="s">
        <v>491</v>
      </c>
      <c r="C251" s="953">
        <v>700</v>
      </c>
      <c r="D251" s="954">
        <v>45747</v>
      </c>
    </row>
    <row r="252" spans="1:4">
      <c r="A252" s="951" t="s">
        <v>492</v>
      </c>
      <c r="B252" s="952" t="s">
        <v>532</v>
      </c>
      <c r="C252" s="953">
        <v>800</v>
      </c>
      <c r="D252" s="954">
        <v>45747</v>
      </c>
    </row>
    <row r="253" spans="1:4">
      <c r="A253" s="951" t="s">
        <v>554</v>
      </c>
      <c r="B253" s="952" t="s">
        <v>577</v>
      </c>
      <c r="C253" s="953">
        <v>700</v>
      </c>
      <c r="D253" s="954">
        <v>45747</v>
      </c>
    </row>
    <row r="254" spans="1:4">
      <c r="A254" s="951" t="s">
        <v>467</v>
      </c>
      <c r="B254" s="952" t="s">
        <v>573</v>
      </c>
      <c r="C254" s="953">
        <v>1000</v>
      </c>
      <c r="D254" s="954">
        <v>45748</v>
      </c>
    </row>
    <row r="255" spans="1:4">
      <c r="A255" s="951" t="s">
        <v>436</v>
      </c>
      <c r="B255" s="952" t="s">
        <v>589</v>
      </c>
      <c r="C255" s="953">
        <v>500</v>
      </c>
      <c r="D255" s="954">
        <v>45748</v>
      </c>
    </row>
    <row r="256" spans="1:4">
      <c r="A256" s="951" t="s">
        <v>554</v>
      </c>
      <c r="B256" s="952" t="s">
        <v>562</v>
      </c>
      <c r="C256" s="953">
        <v>800</v>
      </c>
      <c r="D256" s="954">
        <v>45748</v>
      </c>
    </row>
    <row r="257" spans="1:4">
      <c r="A257" s="951" t="s">
        <v>467</v>
      </c>
      <c r="B257" s="952" t="s">
        <v>466</v>
      </c>
      <c r="C257" s="953">
        <v>800</v>
      </c>
      <c r="D257" s="954">
        <v>45750</v>
      </c>
    </row>
    <row r="258" spans="1:4">
      <c r="A258" s="951" t="s">
        <v>467</v>
      </c>
      <c r="B258" s="952" t="s">
        <v>572</v>
      </c>
      <c r="C258" s="953">
        <v>1000</v>
      </c>
      <c r="D258" s="954">
        <v>45750</v>
      </c>
    </row>
    <row r="259" spans="1:4">
      <c r="A259" s="951" t="s">
        <v>467</v>
      </c>
      <c r="B259" s="952" t="s">
        <v>573</v>
      </c>
      <c r="C259" s="953">
        <v>500</v>
      </c>
      <c r="D259" s="954">
        <v>45750</v>
      </c>
    </row>
    <row r="260" spans="1:4">
      <c r="A260" s="951" t="s">
        <v>492</v>
      </c>
      <c r="B260" s="952" t="s">
        <v>520</v>
      </c>
      <c r="C260" s="953">
        <v>700</v>
      </c>
      <c r="D260" s="954">
        <v>45750</v>
      </c>
    </row>
    <row r="261" spans="1:4">
      <c r="A261" s="951" t="s">
        <v>554</v>
      </c>
      <c r="B261" s="952" t="s">
        <v>612</v>
      </c>
      <c r="C261" s="953">
        <v>700</v>
      </c>
      <c r="D261" s="954">
        <v>45751</v>
      </c>
    </row>
    <row r="262" spans="1:4">
      <c r="A262" s="951" t="s">
        <v>554</v>
      </c>
      <c r="B262" s="952" t="s">
        <v>577</v>
      </c>
      <c r="C262" s="953">
        <v>700</v>
      </c>
      <c r="D262" s="954">
        <v>45751</v>
      </c>
    </row>
    <row r="263" spans="1:4">
      <c r="A263" s="951" t="s">
        <v>467</v>
      </c>
      <c r="B263" s="952" t="s">
        <v>466</v>
      </c>
      <c r="C263" s="953">
        <v>800</v>
      </c>
      <c r="D263" s="954">
        <v>45754</v>
      </c>
    </row>
    <row r="264" spans="1:4">
      <c r="A264" s="951" t="s">
        <v>467</v>
      </c>
      <c r="B264" s="952" t="s">
        <v>572</v>
      </c>
      <c r="C264" s="953">
        <v>800</v>
      </c>
      <c r="D264" s="954">
        <v>45754</v>
      </c>
    </row>
    <row r="265" spans="1:4">
      <c r="A265" s="951" t="s">
        <v>467</v>
      </c>
      <c r="B265" s="952" t="s">
        <v>573</v>
      </c>
      <c r="C265" s="953">
        <v>500</v>
      </c>
      <c r="D265" s="954" t="s">
        <v>646</v>
      </c>
    </row>
    <row r="266" spans="1:4">
      <c r="A266" s="951" t="s">
        <v>436</v>
      </c>
      <c r="B266" s="952" t="s">
        <v>589</v>
      </c>
      <c r="C266" s="953">
        <v>500</v>
      </c>
      <c r="D266" s="954">
        <v>45754</v>
      </c>
    </row>
    <row r="267" spans="1:4">
      <c r="A267" s="951" t="s">
        <v>554</v>
      </c>
      <c r="B267" s="952" t="s">
        <v>562</v>
      </c>
      <c r="C267" s="953">
        <v>800</v>
      </c>
      <c r="D267" s="954">
        <v>45754</v>
      </c>
    </row>
    <row r="268" spans="1:4">
      <c r="A268" s="951" t="s">
        <v>492</v>
      </c>
      <c r="B268" s="952" t="s">
        <v>532</v>
      </c>
      <c r="C268" s="953">
        <v>800</v>
      </c>
      <c r="D268" s="954">
        <v>45754</v>
      </c>
    </row>
    <row r="269" spans="1:4">
      <c r="A269" s="951" t="s">
        <v>492</v>
      </c>
      <c r="B269" s="952" t="s">
        <v>520</v>
      </c>
      <c r="C269" s="953">
        <v>700</v>
      </c>
      <c r="D269" s="954">
        <v>45755</v>
      </c>
    </row>
    <row r="270" spans="1:4">
      <c r="A270" s="951" t="s">
        <v>554</v>
      </c>
      <c r="B270" s="952" t="s">
        <v>612</v>
      </c>
      <c r="C270" s="953">
        <v>800</v>
      </c>
      <c r="D270" s="954">
        <v>45755</v>
      </c>
    </row>
    <row r="271" spans="1:4">
      <c r="A271" s="951" t="s">
        <v>467</v>
      </c>
      <c r="B271" s="952" t="s">
        <v>466</v>
      </c>
      <c r="C271" s="953">
        <v>900</v>
      </c>
      <c r="D271" s="954">
        <v>45757</v>
      </c>
    </row>
    <row r="272" spans="1:4">
      <c r="A272" s="951" t="s">
        <v>467</v>
      </c>
      <c r="B272" s="952" t="s">
        <v>572</v>
      </c>
      <c r="C272" s="953">
        <v>1000</v>
      </c>
      <c r="D272" s="954">
        <v>45757</v>
      </c>
    </row>
    <row r="273" spans="1:4">
      <c r="A273" s="951" t="s">
        <v>467</v>
      </c>
      <c r="B273" s="952" t="s">
        <v>573</v>
      </c>
      <c r="C273" s="953">
        <v>600</v>
      </c>
      <c r="D273" s="954">
        <v>45757</v>
      </c>
    </row>
    <row r="274" spans="1:4">
      <c r="A274" s="951" t="s">
        <v>554</v>
      </c>
      <c r="B274" s="952" t="s">
        <v>562</v>
      </c>
      <c r="C274" s="953">
        <v>1000</v>
      </c>
      <c r="D274" s="954">
        <v>45757</v>
      </c>
    </row>
    <row r="275" spans="1:4">
      <c r="A275" s="951" t="s">
        <v>492</v>
      </c>
      <c r="B275" s="952" t="s">
        <v>520</v>
      </c>
      <c r="C275" s="953">
        <v>700</v>
      </c>
      <c r="D275" s="954">
        <v>45758</v>
      </c>
    </row>
    <row r="276" spans="1:4">
      <c r="A276" s="951" t="s">
        <v>492</v>
      </c>
      <c r="B276" s="952" t="s">
        <v>491</v>
      </c>
      <c r="C276" s="953">
        <v>600</v>
      </c>
      <c r="D276" s="954">
        <v>45758</v>
      </c>
    </row>
    <row r="277" spans="1:4">
      <c r="A277" s="951" t="s">
        <v>554</v>
      </c>
      <c r="B277" s="952" t="s">
        <v>577</v>
      </c>
      <c r="C277" s="953">
        <v>800</v>
      </c>
      <c r="D277" s="954">
        <v>45758</v>
      </c>
    </row>
    <row r="278" spans="1:4">
      <c r="A278" s="951" t="s">
        <v>467</v>
      </c>
      <c r="B278" s="952" t="s">
        <v>468</v>
      </c>
      <c r="C278" s="953">
        <v>900</v>
      </c>
      <c r="D278" s="954">
        <v>45761</v>
      </c>
    </row>
    <row r="279" spans="1:4">
      <c r="A279" s="951" t="s">
        <v>467</v>
      </c>
      <c r="B279" s="952" t="s">
        <v>572</v>
      </c>
      <c r="C279" s="953">
        <v>800</v>
      </c>
      <c r="D279" s="954">
        <v>45761</v>
      </c>
    </row>
    <row r="280" spans="1:4">
      <c r="A280" s="951" t="s">
        <v>436</v>
      </c>
      <c r="B280" s="952" t="s">
        <v>589</v>
      </c>
      <c r="C280" s="953">
        <v>500</v>
      </c>
      <c r="D280" s="954">
        <v>45761</v>
      </c>
    </row>
    <row r="281" spans="1:4">
      <c r="A281" s="951" t="s">
        <v>467</v>
      </c>
      <c r="B281" s="952" t="s">
        <v>572</v>
      </c>
      <c r="C281" s="953">
        <v>800</v>
      </c>
      <c r="D281" s="954">
        <v>45763</v>
      </c>
    </row>
    <row r="282" spans="1:4">
      <c r="A282" s="951" t="s">
        <v>492</v>
      </c>
      <c r="B282" s="952" t="s">
        <v>491</v>
      </c>
      <c r="C282" s="953">
        <v>600</v>
      </c>
      <c r="D282" s="954">
        <v>45763</v>
      </c>
    </row>
    <row r="283" spans="1:4">
      <c r="A283" s="951" t="s">
        <v>492</v>
      </c>
      <c r="B283" s="952" t="s">
        <v>520</v>
      </c>
      <c r="C283" s="953">
        <v>600</v>
      </c>
      <c r="D283" s="954">
        <v>45763</v>
      </c>
    </row>
    <row r="284" spans="1:4">
      <c r="A284" s="951" t="s">
        <v>492</v>
      </c>
      <c r="B284" s="952" t="s">
        <v>532</v>
      </c>
      <c r="C284" s="953">
        <v>700</v>
      </c>
      <c r="D284" s="954">
        <v>45763</v>
      </c>
    </row>
    <row r="285" spans="1:4">
      <c r="A285" s="951" t="s">
        <v>467</v>
      </c>
      <c r="B285" s="952" t="s">
        <v>466</v>
      </c>
      <c r="C285" s="953">
        <v>1000</v>
      </c>
      <c r="D285" s="954">
        <v>45769</v>
      </c>
    </row>
    <row r="286" spans="1:4">
      <c r="A286" s="951" t="s">
        <v>467</v>
      </c>
      <c r="B286" s="952" t="s">
        <v>468</v>
      </c>
      <c r="C286" s="953">
        <v>1000</v>
      </c>
      <c r="D286" s="954">
        <v>45769</v>
      </c>
    </row>
    <row r="287" spans="1:4">
      <c r="A287" s="951" t="s">
        <v>467</v>
      </c>
      <c r="B287" s="952" t="s">
        <v>573</v>
      </c>
      <c r="C287" s="953">
        <v>700</v>
      </c>
      <c r="D287" s="954">
        <v>45769</v>
      </c>
    </row>
    <row r="288" spans="1:4">
      <c r="A288" s="951" t="s">
        <v>467</v>
      </c>
      <c r="B288" s="952" t="s">
        <v>572</v>
      </c>
      <c r="C288" s="953">
        <v>1000</v>
      </c>
      <c r="D288" s="954">
        <v>45769</v>
      </c>
    </row>
    <row r="289" spans="1:4">
      <c r="A289" s="951" t="s">
        <v>436</v>
      </c>
      <c r="B289" s="952" t="s">
        <v>589</v>
      </c>
      <c r="C289" s="953">
        <v>500</v>
      </c>
      <c r="D289" s="954">
        <v>45769</v>
      </c>
    </row>
    <row r="290" spans="1:4">
      <c r="A290" s="951" t="s">
        <v>467</v>
      </c>
      <c r="B290" s="952" t="s">
        <v>466</v>
      </c>
      <c r="C290" s="953">
        <v>700</v>
      </c>
      <c r="D290" s="954">
        <v>45771</v>
      </c>
    </row>
    <row r="291" spans="1:4">
      <c r="A291" s="951" t="s">
        <v>467</v>
      </c>
      <c r="B291" s="952" t="s">
        <v>468</v>
      </c>
      <c r="C291" s="953">
        <v>700</v>
      </c>
      <c r="D291" s="954">
        <v>45771</v>
      </c>
    </row>
    <row r="292" spans="1:4">
      <c r="A292" s="951" t="s">
        <v>467</v>
      </c>
      <c r="B292" s="952" t="s">
        <v>572</v>
      </c>
      <c r="C292" s="953">
        <v>800</v>
      </c>
      <c r="D292" s="954">
        <v>45771</v>
      </c>
    </row>
    <row r="293" spans="1:4">
      <c r="A293" s="951" t="s">
        <v>467</v>
      </c>
      <c r="B293" s="952" t="s">
        <v>573</v>
      </c>
      <c r="C293" s="953">
        <v>500</v>
      </c>
      <c r="D293" s="954">
        <v>45771</v>
      </c>
    </row>
    <row r="294" spans="1:4">
      <c r="A294" s="951" t="s">
        <v>492</v>
      </c>
      <c r="B294" s="952" t="s">
        <v>520</v>
      </c>
      <c r="C294" s="953">
        <v>700</v>
      </c>
      <c r="D294" s="954">
        <v>45772</v>
      </c>
    </row>
    <row r="295" spans="1:4">
      <c r="A295" s="951" t="s">
        <v>492</v>
      </c>
      <c r="B295" s="952" t="s">
        <v>532</v>
      </c>
      <c r="C295" s="953">
        <v>500</v>
      </c>
      <c r="D295" s="954">
        <v>45772</v>
      </c>
    </row>
    <row r="296" spans="1:4">
      <c r="A296" s="951" t="s">
        <v>554</v>
      </c>
      <c r="B296" s="952" t="s">
        <v>577</v>
      </c>
      <c r="C296" s="953">
        <v>900</v>
      </c>
      <c r="D296" s="954">
        <v>45772</v>
      </c>
    </row>
    <row r="297" spans="1:4">
      <c r="A297" s="951" t="s">
        <v>467</v>
      </c>
      <c r="B297" s="952" t="s">
        <v>468</v>
      </c>
      <c r="C297" s="953">
        <v>1000</v>
      </c>
      <c r="D297" s="954">
        <v>45775</v>
      </c>
    </row>
    <row r="298" spans="1:4">
      <c r="A298" s="951" t="s">
        <v>436</v>
      </c>
      <c r="B298" s="952" t="s">
        <v>589</v>
      </c>
      <c r="C298" s="953">
        <v>500</v>
      </c>
      <c r="D298" s="954">
        <v>45775</v>
      </c>
    </row>
    <row r="299" spans="1:4">
      <c r="A299" s="951" t="s">
        <v>467</v>
      </c>
      <c r="B299" s="952" t="s">
        <v>466</v>
      </c>
      <c r="C299" s="953">
        <v>900</v>
      </c>
      <c r="D299" s="954">
        <v>45776</v>
      </c>
    </row>
    <row r="300" spans="1:4">
      <c r="A300" s="951" t="s">
        <v>467</v>
      </c>
      <c r="B300" s="952" t="s">
        <v>572</v>
      </c>
      <c r="C300" s="953">
        <v>800</v>
      </c>
      <c r="D300" s="954">
        <v>45776</v>
      </c>
    </row>
    <row r="301" spans="1:4">
      <c r="A301" s="951" t="s">
        <v>467</v>
      </c>
      <c r="B301" s="952" t="s">
        <v>573</v>
      </c>
      <c r="C301" s="953">
        <v>600</v>
      </c>
      <c r="D301" s="954">
        <v>45776</v>
      </c>
    </row>
    <row r="302" spans="1:4">
      <c r="A302" s="951" t="s">
        <v>467</v>
      </c>
      <c r="B302" s="952" t="s">
        <v>468</v>
      </c>
      <c r="C302" s="953">
        <v>900</v>
      </c>
      <c r="D302" s="954">
        <v>45777</v>
      </c>
    </row>
    <row r="303" spans="1:4">
      <c r="A303" s="951" t="s">
        <v>492</v>
      </c>
      <c r="B303" s="952" t="s">
        <v>520</v>
      </c>
      <c r="C303" s="953">
        <v>700</v>
      </c>
      <c r="D303" s="954">
        <v>45777</v>
      </c>
    </row>
    <row r="304" spans="1:4">
      <c r="A304" s="951" t="s">
        <v>492</v>
      </c>
      <c r="B304" s="952" t="s">
        <v>532</v>
      </c>
      <c r="C304" s="953">
        <v>600</v>
      </c>
      <c r="D304" s="954">
        <v>45777</v>
      </c>
    </row>
    <row r="305" spans="1:4">
      <c r="A305" s="951" t="s">
        <v>467</v>
      </c>
      <c r="B305" s="952" t="s">
        <v>466</v>
      </c>
      <c r="C305" s="953">
        <v>700</v>
      </c>
      <c r="D305" s="954">
        <v>45779</v>
      </c>
    </row>
    <row r="306" spans="1:4">
      <c r="A306" s="951" t="s">
        <v>467</v>
      </c>
      <c r="B306" s="952" t="s">
        <v>572</v>
      </c>
      <c r="C306" s="953">
        <v>800</v>
      </c>
      <c r="D306" s="954">
        <v>45779</v>
      </c>
    </row>
    <row r="307" spans="1:4">
      <c r="A307" s="951" t="s">
        <v>467</v>
      </c>
      <c r="B307" s="952" t="s">
        <v>573</v>
      </c>
      <c r="C307" s="953">
        <v>400</v>
      </c>
      <c r="D307" s="954">
        <v>45779</v>
      </c>
    </row>
    <row r="308" spans="1:4">
      <c r="A308" s="951" t="s">
        <v>492</v>
      </c>
      <c r="B308" s="952" t="s">
        <v>491</v>
      </c>
      <c r="C308" s="953">
        <v>500</v>
      </c>
      <c r="D308" s="954">
        <v>45779</v>
      </c>
    </row>
    <row r="309" spans="1:4">
      <c r="A309" s="951" t="s">
        <v>554</v>
      </c>
      <c r="B309" s="952" t="s">
        <v>577</v>
      </c>
      <c r="C309" s="953">
        <v>700</v>
      </c>
      <c r="D309" s="954">
        <v>45779</v>
      </c>
    </row>
    <row r="310" spans="1:4">
      <c r="A310" s="951" t="s">
        <v>554</v>
      </c>
      <c r="B310" s="952" t="s">
        <v>612</v>
      </c>
      <c r="C310" s="953">
        <v>800</v>
      </c>
      <c r="D310" s="954">
        <v>45779</v>
      </c>
    </row>
    <row r="311" spans="1:4">
      <c r="A311" s="951" t="s">
        <v>467</v>
      </c>
      <c r="B311" s="952" t="s">
        <v>572</v>
      </c>
      <c r="C311" s="953">
        <v>1200</v>
      </c>
      <c r="D311" s="954">
        <v>45780</v>
      </c>
    </row>
    <row r="312" spans="1:4">
      <c r="A312" s="951" t="s">
        <v>467</v>
      </c>
      <c r="B312" s="952" t="s">
        <v>468</v>
      </c>
      <c r="C312" s="953">
        <v>900</v>
      </c>
      <c r="D312" s="954">
        <v>45782</v>
      </c>
    </row>
    <row r="313" spans="1:4">
      <c r="A313" s="951" t="s">
        <v>436</v>
      </c>
      <c r="B313" s="952" t="s">
        <v>589</v>
      </c>
      <c r="C313" s="953">
        <v>500</v>
      </c>
      <c r="D313" s="954">
        <v>45782</v>
      </c>
    </row>
    <row r="314" spans="1:4">
      <c r="A314" s="951" t="s">
        <v>467</v>
      </c>
      <c r="B314" s="952" t="s">
        <v>466</v>
      </c>
      <c r="C314" s="953">
        <v>700</v>
      </c>
      <c r="D314" s="954">
        <v>45783</v>
      </c>
    </row>
    <row r="315" spans="1:4">
      <c r="A315" s="951" t="s">
        <v>467</v>
      </c>
      <c r="B315" s="952" t="s">
        <v>573</v>
      </c>
      <c r="C315" s="953">
        <v>500</v>
      </c>
      <c r="D315" s="954">
        <v>45783</v>
      </c>
    </row>
    <row r="316" spans="1:4">
      <c r="A316" s="951" t="s">
        <v>492</v>
      </c>
      <c r="B316" s="952" t="s">
        <v>520</v>
      </c>
      <c r="C316" s="953">
        <v>400</v>
      </c>
      <c r="D316" s="954">
        <v>45783</v>
      </c>
    </row>
    <row r="317" spans="1:4">
      <c r="A317" s="951" t="s">
        <v>492</v>
      </c>
      <c r="B317" s="952" t="s">
        <v>532</v>
      </c>
      <c r="C317" s="953">
        <v>500</v>
      </c>
      <c r="D317" s="954">
        <v>45783</v>
      </c>
    </row>
    <row r="318" spans="1:4">
      <c r="A318" s="951" t="s">
        <v>467</v>
      </c>
      <c r="B318" s="952" t="s">
        <v>572</v>
      </c>
      <c r="C318" s="953">
        <v>800</v>
      </c>
      <c r="D318" s="954">
        <v>45783</v>
      </c>
    </row>
    <row r="319" spans="1:4">
      <c r="A319" s="951" t="s">
        <v>554</v>
      </c>
      <c r="B319" s="952" t="s">
        <v>612</v>
      </c>
      <c r="C319" s="953">
        <v>700</v>
      </c>
      <c r="D319" s="954">
        <v>45783</v>
      </c>
    </row>
    <row r="320" spans="1:4">
      <c r="A320" s="951" t="s">
        <v>467</v>
      </c>
      <c r="B320" s="952" t="s">
        <v>468</v>
      </c>
      <c r="C320" s="953">
        <v>900</v>
      </c>
      <c r="D320" s="954">
        <v>45784</v>
      </c>
    </row>
    <row r="321" spans="1:4">
      <c r="A321" s="951" t="s">
        <v>467</v>
      </c>
      <c r="B321" s="952" t="s">
        <v>466</v>
      </c>
      <c r="C321" s="953">
        <v>700</v>
      </c>
      <c r="D321" s="954">
        <v>45785</v>
      </c>
    </row>
    <row r="322" spans="1:4">
      <c r="A322" s="951" t="s">
        <v>467</v>
      </c>
      <c r="B322" s="952" t="s">
        <v>572</v>
      </c>
      <c r="C322" s="953">
        <v>1200</v>
      </c>
      <c r="D322" s="954">
        <v>45785</v>
      </c>
    </row>
    <row r="323" spans="1:4">
      <c r="A323" s="951" t="s">
        <v>467</v>
      </c>
      <c r="B323" s="952" t="s">
        <v>573</v>
      </c>
      <c r="C323" s="953">
        <v>1200</v>
      </c>
      <c r="D323" s="954">
        <v>45785</v>
      </c>
    </row>
    <row r="324" spans="1:4">
      <c r="A324" s="951" t="s">
        <v>554</v>
      </c>
      <c r="B324" s="952" t="s">
        <v>562</v>
      </c>
      <c r="C324" s="953">
        <v>700</v>
      </c>
      <c r="D324" s="954">
        <v>45785</v>
      </c>
    </row>
    <row r="325" spans="1:4">
      <c r="A325" s="951" t="s">
        <v>467</v>
      </c>
      <c r="B325" s="952" t="s">
        <v>572</v>
      </c>
      <c r="C325" s="953">
        <v>1200</v>
      </c>
      <c r="D325" s="954">
        <v>45786</v>
      </c>
    </row>
    <row r="326" spans="1:4">
      <c r="A326" s="951" t="s">
        <v>467</v>
      </c>
      <c r="B326" s="952" t="s">
        <v>573</v>
      </c>
      <c r="C326" s="953">
        <v>1000</v>
      </c>
      <c r="D326" s="954">
        <v>45786</v>
      </c>
    </row>
    <row r="327" spans="1:4">
      <c r="A327" s="951" t="s">
        <v>554</v>
      </c>
      <c r="B327" s="952" t="s">
        <v>577</v>
      </c>
      <c r="C327" s="953">
        <v>900</v>
      </c>
      <c r="D327" s="954">
        <v>45786</v>
      </c>
    </row>
    <row r="328" spans="1:4">
      <c r="A328" s="951" t="s">
        <v>467</v>
      </c>
      <c r="B328" s="952" t="s">
        <v>468</v>
      </c>
      <c r="C328" s="953">
        <v>1000</v>
      </c>
      <c r="D328" s="954">
        <v>45789</v>
      </c>
    </row>
    <row r="329" spans="1:4">
      <c r="A329" s="951" t="s">
        <v>467</v>
      </c>
      <c r="B329" s="952" t="s">
        <v>572</v>
      </c>
      <c r="C329" s="953">
        <v>1200</v>
      </c>
      <c r="D329" s="954">
        <v>45789</v>
      </c>
    </row>
    <row r="330" spans="1:4">
      <c r="A330" s="951" t="s">
        <v>467</v>
      </c>
      <c r="B330" s="952" t="s">
        <v>573</v>
      </c>
      <c r="C330" s="953">
        <v>1000</v>
      </c>
      <c r="D330" s="954">
        <v>45789</v>
      </c>
    </row>
    <row r="331" spans="1:4">
      <c r="A331" s="951" t="s">
        <v>436</v>
      </c>
      <c r="B331" s="952" t="s">
        <v>589</v>
      </c>
      <c r="C331" s="953">
        <v>600</v>
      </c>
      <c r="D331" s="954">
        <v>45789</v>
      </c>
    </row>
    <row r="332" spans="1:4">
      <c r="A332" s="951" t="s">
        <v>492</v>
      </c>
      <c r="B332" s="952" t="s">
        <v>491</v>
      </c>
      <c r="C332" s="953">
        <v>700</v>
      </c>
      <c r="D332" s="954">
        <v>45789</v>
      </c>
    </row>
    <row r="333" spans="1:4">
      <c r="A333" s="951" t="s">
        <v>467</v>
      </c>
      <c r="B333" s="952" t="s">
        <v>466</v>
      </c>
      <c r="C333" s="953">
        <v>1000</v>
      </c>
      <c r="D333" s="954">
        <v>45790</v>
      </c>
    </row>
    <row r="334" spans="1:4">
      <c r="A334" s="951" t="s">
        <v>467</v>
      </c>
      <c r="B334" s="952" t="s">
        <v>572</v>
      </c>
      <c r="C334" s="953">
        <v>900</v>
      </c>
      <c r="D334" s="954">
        <v>45790</v>
      </c>
    </row>
    <row r="335" spans="1:4">
      <c r="A335" s="951" t="s">
        <v>554</v>
      </c>
      <c r="B335" s="952" t="s">
        <v>612</v>
      </c>
      <c r="C335" s="953">
        <v>800</v>
      </c>
      <c r="D335" s="954">
        <v>45790</v>
      </c>
    </row>
    <row r="336" spans="1:4">
      <c r="A336" s="951" t="s">
        <v>467</v>
      </c>
      <c r="B336" s="952" t="s">
        <v>466</v>
      </c>
      <c r="C336" s="953">
        <v>600</v>
      </c>
      <c r="D336" s="954">
        <v>45792</v>
      </c>
    </row>
    <row r="337" spans="1:4">
      <c r="A337" s="951" t="s">
        <v>467</v>
      </c>
      <c r="B337" s="952" t="s">
        <v>468</v>
      </c>
      <c r="C337" s="953">
        <v>900</v>
      </c>
      <c r="D337" s="954">
        <v>45792</v>
      </c>
    </row>
    <row r="338" spans="1:4">
      <c r="A338" s="951" t="s">
        <v>467</v>
      </c>
      <c r="B338" s="952" t="s">
        <v>572</v>
      </c>
      <c r="C338" s="953">
        <v>1000</v>
      </c>
      <c r="D338" s="954">
        <v>45792</v>
      </c>
    </row>
    <row r="339" spans="1:4">
      <c r="A339" s="951" t="s">
        <v>467</v>
      </c>
      <c r="B339" s="952" t="s">
        <v>573</v>
      </c>
      <c r="C339" s="953">
        <v>800</v>
      </c>
      <c r="D339" s="954">
        <v>45792</v>
      </c>
    </row>
    <row r="340" spans="1:4">
      <c r="A340" s="951" t="s">
        <v>492</v>
      </c>
      <c r="B340" s="952" t="s">
        <v>520</v>
      </c>
      <c r="C340" s="953">
        <v>600</v>
      </c>
      <c r="D340" s="954">
        <v>45792</v>
      </c>
    </row>
    <row r="341" spans="1:4">
      <c r="A341" s="951" t="s">
        <v>492</v>
      </c>
      <c r="B341" s="952" t="s">
        <v>532</v>
      </c>
      <c r="C341" s="953">
        <v>700</v>
      </c>
      <c r="D341" s="954">
        <v>45792</v>
      </c>
    </row>
    <row r="342" spans="1:4">
      <c r="A342" s="951" t="s">
        <v>554</v>
      </c>
      <c r="B342" s="952" t="s">
        <v>577</v>
      </c>
      <c r="C342" s="953">
        <v>900</v>
      </c>
      <c r="D342" s="954">
        <v>45793</v>
      </c>
    </row>
    <row r="343" spans="1:4">
      <c r="A343" s="951" t="s">
        <v>554</v>
      </c>
      <c r="B343" s="952" t="s">
        <v>562</v>
      </c>
      <c r="C343" s="953">
        <v>700</v>
      </c>
      <c r="D343" s="954">
        <v>45793</v>
      </c>
    </row>
    <row r="344" spans="1:4">
      <c r="A344" s="951" t="s">
        <v>467</v>
      </c>
      <c r="B344" s="952" t="s">
        <v>468</v>
      </c>
      <c r="C344" s="953">
        <v>1000</v>
      </c>
      <c r="D344" s="954">
        <v>45796</v>
      </c>
    </row>
    <row r="345" spans="1:4">
      <c r="A345" s="951" t="s">
        <v>467</v>
      </c>
      <c r="B345" s="952" t="s">
        <v>572</v>
      </c>
      <c r="C345" s="953">
        <v>1000</v>
      </c>
      <c r="D345" s="954">
        <v>45796</v>
      </c>
    </row>
    <row r="346" spans="1:4">
      <c r="A346" s="951" t="s">
        <v>436</v>
      </c>
      <c r="B346" s="952" t="s">
        <v>589</v>
      </c>
      <c r="C346" s="953">
        <v>700</v>
      </c>
      <c r="D346" s="954">
        <v>45796</v>
      </c>
    </row>
    <row r="347" spans="1:4">
      <c r="A347" s="951" t="s">
        <v>467</v>
      </c>
      <c r="B347" s="952" t="s">
        <v>466</v>
      </c>
      <c r="C347" s="953">
        <v>800</v>
      </c>
      <c r="D347" s="954">
        <v>45797</v>
      </c>
    </row>
    <row r="348" spans="1:4">
      <c r="A348" s="951" t="s">
        <v>467</v>
      </c>
      <c r="B348" s="952" t="s">
        <v>573</v>
      </c>
      <c r="C348" s="953">
        <v>700</v>
      </c>
      <c r="D348" s="954">
        <v>45797</v>
      </c>
    </row>
    <row r="349" spans="1:4">
      <c r="A349" s="951" t="s">
        <v>554</v>
      </c>
      <c r="B349" s="952" t="s">
        <v>562</v>
      </c>
      <c r="C349" s="953">
        <v>700</v>
      </c>
      <c r="D349" s="954">
        <v>45797</v>
      </c>
    </row>
    <row r="350" spans="1:4">
      <c r="A350" s="951" t="s">
        <v>492</v>
      </c>
      <c r="B350" s="952" t="s">
        <v>491</v>
      </c>
      <c r="C350" s="953">
        <v>500</v>
      </c>
      <c r="D350" s="954">
        <v>45798</v>
      </c>
    </row>
    <row r="351" spans="1:4">
      <c r="A351" s="951" t="s">
        <v>492</v>
      </c>
      <c r="B351" s="952" t="s">
        <v>532</v>
      </c>
      <c r="C351" s="953">
        <v>600</v>
      </c>
      <c r="D351" s="954">
        <v>45798</v>
      </c>
    </row>
    <row r="352" spans="1:4">
      <c r="A352" s="951" t="s">
        <v>467</v>
      </c>
      <c r="B352" s="952" t="s">
        <v>466</v>
      </c>
      <c r="C352" s="953">
        <v>700</v>
      </c>
      <c r="D352" s="954">
        <v>45799</v>
      </c>
    </row>
    <row r="353" spans="1:4">
      <c r="A353" s="951" t="s">
        <v>467</v>
      </c>
      <c r="B353" s="952" t="s">
        <v>468</v>
      </c>
      <c r="C353" s="953">
        <v>900</v>
      </c>
      <c r="D353" s="954">
        <v>45799</v>
      </c>
    </row>
    <row r="354" spans="1:4">
      <c r="A354" s="951" t="s">
        <v>467</v>
      </c>
      <c r="B354" s="952" t="s">
        <v>572</v>
      </c>
      <c r="C354" s="953">
        <v>1000</v>
      </c>
      <c r="D354" s="954">
        <v>45799</v>
      </c>
    </row>
    <row r="355" spans="1:4">
      <c r="A355" s="951" t="s">
        <v>467</v>
      </c>
      <c r="B355" s="952" t="s">
        <v>573</v>
      </c>
      <c r="C355" s="953">
        <v>500</v>
      </c>
      <c r="D355" s="954">
        <v>45799</v>
      </c>
    </row>
    <row r="356" spans="1:4">
      <c r="A356" s="951" t="s">
        <v>554</v>
      </c>
      <c r="B356" s="952" t="s">
        <v>562</v>
      </c>
      <c r="C356" s="953">
        <v>600</v>
      </c>
      <c r="D356" s="954">
        <v>45799</v>
      </c>
    </row>
    <row r="357" spans="1:4">
      <c r="A357" s="951" t="s">
        <v>467</v>
      </c>
      <c r="B357" s="952" t="s">
        <v>572</v>
      </c>
      <c r="C357" s="953">
        <v>500</v>
      </c>
      <c r="D357" s="954">
        <v>45800</v>
      </c>
    </row>
    <row r="358" spans="1:4">
      <c r="A358" s="951" t="s">
        <v>554</v>
      </c>
      <c r="B358" s="952" t="s">
        <v>577</v>
      </c>
      <c r="C358" s="953">
        <v>900</v>
      </c>
      <c r="D358" s="954">
        <v>45800</v>
      </c>
    </row>
    <row r="359" spans="1:4">
      <c r="A359" s="951" t="s">
        <v>467</v>
      </c>
      <c r="B359" s="952" t="s">
        <v>572</v>
      </c>
      <c r="C359" s="953">
        <v>1200</v>
      </c>
      <c r="D359" s="954">
        <v>45803</v>
      </c>
    </row>
    <row r="360" spans="1:4">
      <c r="A360" s="951" t="s">
        <v>436</v>
      </c>
      <c r="B360" s="952" t="s">
        <v>589</v>
      </c>
      <c r="C360" s="953">
        <v>600</v>
      </c>
      <c r="D360" s="954">
        <v>45803</v>
      </c>
    </row>
    <row r="361" spans="1:4">
      <c r="A361" s="951" t="s">
        <v>492</v>
      </c>
      <c r="B361" s="952" t="s">
        <v>491</v>
      </c>
      <c r="C361" s="953">
        <v>500</v>
      </c>
      <c r="D361" s="954">
        <v>45803</v>
      </c>
    </row>
    <row r="362" spans="1:4">
      <c r="A362" s="951" t="s">
        <v>492</v>
      </c>
      <c r="B362" s="952" t="s">
        <v>520</v>
      </c>
      <c r="C362" s="953">
        <v>400</v>
      </c>
      <c r="D362" s="954">
        <v>45803</v>
      </c>
    </row>
    <row r="363" spans="1:4">
      <c r="A363" s="951" t="s">
        <v>492</v>
      </c>
      <c r="B363" s="952" t="s">
        <v>532</v>
      </c>
      <c r="C363" s="953">
        <v>500</v>
      </c>
      <c r="D363" s="954">
        <v>45803</v>
      </c>
    </row>
    <row r="364" spans="1:4">
      <c r="A364" s="951" t="s">
        <v>554</v>
      </c>
      <c r="B364" s="952" t="s">
        <v>562</v>
      </c>
      <c r="C364" s="953">
        <v>700</v>
      </c>
      <c r="D364" s="954">
        <v>45803</v>
      </c>
    </row>
    <row r="365" spans="1:4">
      <c r="A365" s="951" t="s">
        <v>467</v>
      </c>
      <c r="B365" s="952" t="s">
        <v>466</v>
      </c>
      <c r="C365" s="953">
        <v>900</v>
      </c>
      <c r="D365" s="954">
        <v>45804</v>
      </c>
    </row>
    <row r="366" spans="1:4">
      <c r="A366" s="951" t="s">
        <v>467</v>
      </c>
      <c r="B366" s="952" t="s">
        <v>468</v>
      </c>
      <c r="C366" s="953">
        <v>900</v>
      </c>
      <c r="D366" s="954">
        <v>45804</v>
      </c>
    </row>
    <row r="367" spans="1:4">
      <c r="A367" s="951" t="s">
        <v>467</v>
      </c>
      <c r="B367" s="952" t="s">
        <v>573</v>
      </c>
      <c r="C367" s="953">
        <v>900</v>
      </c>
      <c r="D367" s="954">
        <v>45804</v>
      </c>
    </row>
    <row r="368" spans="1:4">
      <c r="A368" s="951" t="s">
        <v>467</v>
      </c>
      <c r="B368" s="952" t="s">
        <v>572</v>
      </c>
      <c r="C368" s="953">
        <v>1000</v>
      </c>
      <c r="D368" s="954">
        <v>45805</v>
      </c>
    </row>
    <row r="369" spans="1:4">
      <c r="A369" s="951" t="s">
        <v>467</v>
      </c>
      <c r="B369" s="952" t="s">
        <v>623</v>
      </c>
      <c r="C369" s="953">
        <v>700</v>
      </c>
      <c r="D369" s="954">
        <v>45806</v>
      </c>
    </row>
    <row r="370" spans="1:4">
      <c r="A370" s="951" t="s">
        <v>467</v>
      </c>
      <c r="B370" s="952" t="s">
        <v>466</v>
      </c>
      <c r="C370" s="953">
        <v>600</v>
      </c>
      <c r="D370" s="954">
        <v>45806</v>
      </c>
    </row>
    <row r="371" spans="1:4">
      <c r="A371" s="951" t="s">
        <v>554</v>
      </c>
      <c r="B371" s="952" t="s">
        <v>562</v>
      </c>
      <c r="C371" s="953">
        <v>900</v>
      </c>
      <c r="D371" s="954">
        <v>45806</v>
      </c>
    </row>
    <row r="372" spans="1:4">
      <c r="A372" s="951" t="s">
        <v>467</v>
      </c>
      <c r="B372" s="952" t="s">
        <v>468</v>
      </c>
      <c r="C372" s="953">
        <v>800</v>
      </c>
      <c r="D372" s="954">
        <v>45807</v>
      </c>
    </row>
    <row r="373" spans="1:4">
      <c r="A373" s="951" t="s">
        <v>467</v>
      </c>
      <c r="B373" s="952" t="s">
        <v>573</v>
      </c>
      <c r="C373" s="953">
        <v>700</v>
      </c>
      <c r="D373" s="954">
        <v>45807</v>
      </c>
    </row>
    <row r="374" spans="1:4">
      <c r="A374" s="951" t="s">
        <v>467</v>
      </c>
      <c r="B374" s="952" t="s">
        <v>572</v>
      </c>
      <c r="C374" s="953">
        <v>1000</v>
      </c>
      <c r="D374" s="954">
        <v>45807</v>
      </c>
    </row>
    <row r="375" spans="1:4">
      <c r="A375" s="951" t="s">
        <v>554</v>
      </c>
      <c r="B375" s="952" t="s">
        <v>577</v>
      </c>
      <c r="C375" s="953">
        <v>900</v>
      </c>
      <c r="D375" s="954">
        <v>45807</v>
      </c>
    </row>
    <row r="376" spans="1:4">
      <c r="A376" s="951" t="s">
        <v>492</v>
      </c>
      <c r="B376" s="952" t="s">
        <v>532</v>
      </c>
      <c r="C376" s="953">
        <v>700</v>
      </c>
      <c r="D376" s="954">
        <v>45807</v>
      </c>
    </row>
    <row r="377" spans="1:4">
      <c r="A377" s="951" t="s">
        <v>467</v>
      </c>
      <c r="B377" s="952" t="s">
        <v>466</v>
      </c>
      <c r="C377" s="953">
        <v>800</v>
      </c>
      <c r="D377" s="954">
        <v>45811</v>
      </c>
    </row>
    <row r="378" spans="1:4">
      <c r="A378" s="951" t="s">
        <v>467</v>
      </c>
      <c r="B378" s="952" t="s">
        <v>468</v>
      </c>
      <c r="C378" s="953">
        <v>1000</v>
      </c>
      <c r="D378" s="954">
        <v>45811</v>
      </c>
    </row>
    <row r="379" spans="1:4">
      <c r="A379" s="951" t="s">
        <v>467</v>
      </c>
      <c r="B379" s="952" t="s">
        <v>572</v>
      </c>
      <c r="C379" s="953">
        <v>1000</v>
      </c>
      <c r="D379" s="954">
        <v>45811</v>
      </c>
    </row>
    <row r="380" spans="1:4">
      <c r="A380" s="951" t="s">
        <v>467</v>
      </c>
      <c r="B380" s="952" t="s">
        <v>573</v>
      </c>
      <c r="C380" s="953">
        <v>600</v>
      </c>
      <c r="D380" s="954">
        <v>45811</v>
      </c>
    </row>
    <row r="381" spans="1:4">
      <c r="A381" s="951" t="s">
        <v>492</v>
      </c>
      <c r="B381" s="952" t="s">
        <v>491</v>
      </c>
      <c r="C381" s="953">
        <v>400</v>
      </c>
      <c r="D381" s="954">
        <v>45811</v>
      </c>
    </row>
    <row r="382" spans="1:4">
      <c r="A382" s="951" t="s">
        <v>492</v>
      </c>
      <c r="B382" s="952" t="s">
        <v>520</v>
      </c>
      <c r="C382" s="953">
        <v>400</v>
      </c>
      <c r="D382" s="954">
        <v>45811</v>
      </c>
    </row>
    <row r="383" spans="1:4">
      <c r="A383" s="951" t="s">
        <v>492</v>
      </c>
      <c r="B383" s="952" t="s">
        <v>532</v>
      </c>
      <c r="C383" s="953">
        <v>400</v>
      </c>
      <c r="D383" s="954">
        <v>45811</v>
      </c>
    </row>
    <row r="384" spans="1:4">
      <c r="A384" s="951" t="s">
        <v>467</v>
      </c>
      <c r="B384" s="952" t="s">
        <v>466</v>
      </c>
      <c r="C384" s="953">
        <v>700</v>
      </c>
      <c r="D384" s="954">
        <v>45813</v>
      </c>
    </row>
    <row r="385" spans="1:4">
      <c r="A385" s="951" t="s">
        <v>467</v>
      </c>
      <c r="B385" s="952" t="s">
        <v>572</v>
      </c>
      <c r="C385" s="953">
        <v>900</v>
      </c>
      <c r="D385" s="954">
        <v>45813</v>
      </c>
    </row>
    <row r="386" spans="1:4">
      <c r="A386" s="951" t="s">
        <v>467</v>
      </c>
      <c r="B386" s="952" t="s">
        <v>573</v>
      </c>
      <c r="C386" s="953">
        <v>500</v>
      </c>
      <c r="D386" s="954">
        <v>45813</v>
      </c>
    </row>
    <row r="387" spans="1:4">
      <c r="A387" s="951" t="s">
        <v>554</v>
      </c>
      <c r="B387" s="952" t="s">
        <v>577</v>
      </c>
      <c r="C387" s="953">
        <v>900</v>
      </c>
      <c r="D387" s="954">
        <v>45814</v>
      </c>
    </row>
    <row r="388" spans="1:4">
      <c r="A388" s="951" t="s">
        <v>554</v>
      </c>
      <c r="B388" s="952" t="s">
        <v>612</v>
      </c>
      <c r="C388" s="953">
        <v>700</v>
      </c>
      <c r="D388" s="954">
        <v>45814</v>
      </c>
    </row>
    <row r="389" spans="1:4">
      <c r="A389" s="951" t="s">
        <v>467</v>
      </c>
      <c r="B389" s="952" t="s">
        <v>468</v>
      </c>
      <c r="C389" s="953">
        <v>1200</v>
      </c>
      <c r="D389" s="954">
        <v>45817</v>
      </c>
    </row>
    <row r="390" spans="1:4">
      <c r="A390" s="951" t="s">
        <v>467</v>
      </c>
      <c r="B390" s="952" t="s">
        <v>572</v>
      </c>
      <c r="C390" s="953">
        <v>900</v>
      </c>
      <c r="D390" s="954">
        <v>45817</v>
      </c>
    </row>
    <row r="391" spans="1:4">
      <c r="A391" s="951" t="s">
        <v>436</v>
      </c>
      <c r="B391" s="952" t="s">
        <v>589</v>
      </c>
      <c r="C391" s="953">
        <v>700</v>
      </c>
      <c r="D391" s="954">
        <v>45817</v>
      </c>
    </row>
    <row r="392" spans="1:4">
      <c r="A392" s="951" t="s">
        <v>492</v>
      </c>
      <c r="B392" s="952" t="s">
        <v>491</v>
      </c>
      <c r="C392" s="953">
        <v>500</v>
      </c>
      <c r="D392" s="954">
        <v>45817</v>
      </c>
    </row>
    <row r="393" spans="1:4">
      <c r="A393" s="951" t="s">
        <v>467</v>
      </c>
      <c r="B393" s="952" t="s">
        <v>466</v>
      </c>
      <c r="C393" s="953">
        <v>800</v>
      </c>
      <c r="D393" s="954">
        <v>45818</v>
      </c>
    </row>
    <row r="394" spans="1:4">
      <c r="A394" s="951" t="s">
        <v>467</v>
      </c>
      <c r="B394" s="952" t="s">
        <v>573</v>
      </c>
      <c r="C394" s="953">
        <v>700</v>
      </c>
      <c r="D394" s="954">
        <v>45818</v>
      </c>
    </row>
    <row r="395" spans="1:4">
      <c r="A395" s="951" t="s">
        <v>492</v>
      </c>
      <c r="B395" s="952" t="s">
        <v>532</v>
      </c>
      <c r="C395" s="953">
        <v>500</v>
      </c>
      <c r="D395" s="954">
        <v>45818</v>
      </c>
    </row>
    <row r="396" spans="1:4">
      <c r="A396" s="951" t="s">
        <v>467</v>
      </c>
      <c r="B396" s="952" t="s">
        <v>572</v>
      </c>
      <c r="C396" s="953">
        <v>1000</v>
      </c>
      <c r="D396" s="954">
        <v>45819</v>
      </c>
    </row>
    <row r="397" spans="1:4">
      <c r="A397" s="951" t="s">
        <v>492</v>
      </c>
      <c r="B397" s="952" t="s">
        <v>520</v>
      </c>
      <c r="C397" s="953">
        <v>400</v>
      </c>
      <c r="D397" s="954">
        <v>45819</v>
      </c>
    </row>
    <row r="398" spans="1:4">
      <c r="A398" s="951" t="s">
        <v>554</v>
      </c>
      <c r="B398" s="952" t="s">
        <v>562</v>
      </c>
      <c r="C398" s="953">
        <v>600</v>
      </c>
      <c r="D398" s="954">
        <v>45819</v>
      </c>
    </row>
    <row r="399" spans="1:4">
      <c r="A399" s="951" t="s">
        <v>554</v>
      </c>
      <c r="B399" s="952" t="s">
        <v>612</v>
      </c>
      <c r="C399" s="953">
        <v>500</v>
      </c>
      <c r="D399" s="954">
        <v>45819</v>
      </c>
    </row>
    <row r="400" spans="1:4">
      <c r="A400" s="951" t="s">
        <v>467</v>
      </c>
      <c r="B400" s="952" t="s">
        <v>466</v>
      </c>
      <c r="C400" s="953">
        <v>600</v>
      </c>
      <c r="D400" s="954">
        <v>45820</v>
      </c>
    </row>
    <row r="401" spans="1:4">
      <c r="A401" s="951" t="s">
        <v>467</v>
      </c>
      <c r="B401" s="952" t="s">
        <v>468</v>
      </c>
      <c r="C401" s="953">
        <v>800</v>
      </c>
      <c r="D401" s="954">
        <v>45820</v>
      </c>
    </row>
    <row r="402" spans="1:4">
      <c r="A402" s="951" t="s">
        <v>467</v>
      </c>
      <c r="B402" s="952" t="s">
        <v>573</v>
      </c>
      <c r="C402" s="953">
        <v>500</v>
      </c>
      <c r="D402" s="954">
        <v>45820</v>
      </c>
    </row>
    <row r="403" spans="1:4">
      <c r="A403" s="951" t="s">
        <v>554</v>
      </c>
      <c r="B403" s="952" t="s">
        <v>577</v>
      </c>
      <c r="C403" s="953">
        <v>900</v>
      </c>
      <c r="D403" s="954">
        <v>45821</v>
      </c>
    </row>
    <row r="404" spans="1:4">
      <c r="A404" s="951" t="s">
        <v>467</v>
      </c>
      <c r="B404" s="952" t="s">
        <v>572</v>
      </c>
      <c r="C404" s="953">
        <v>1300</v>
      </c>
      <c r="D404" s="954">
        <v>45824</v>
      </c>
    </row>
    <row r="405" spans="1:4">
      <c r="A405" s="951" t="s">
        <v>436</v>
      </c>
      <c r="B405" s="952" t="s">
        <v>589</v>
      </c>
      <c r="C405" s="953">
        <v>700</v>
      </c>
      <c r="D405" s="954">
        <v>45824</v>
      </c>
    </row>
    <row r="406" spans="1:4">
      <c r="A406" s="951" t="s">
        <v>492</v>
      </c>
      <c r="B406" s="952" t="s">
        <v>491</v>
      </c>
      <c r="C406" s="953">
        <v>500</v>
      </c>
      <c r="D406" s="954">
        <v>45824</v>
      </c>
    </row>
    <row r="407" spans="1:4">
      <c r="A407" s="951" t="s">
        <v>492</v>
      </c>
      <c r="B407" s="952" t="s">
        <v>532</v>
      </c>
      <c r="C407" s="953">
        <v>700</v>
      </c>
      <c r="D407" s="954">
        <v>45824</v>
      </c>
    </row>
    <row r="408" spans="1:4">
      <c r="A408" s="951" t="s">
        <v>467</v>
      </c>
      <c r="B408" s="952" t="s">
        <v>466</v>
      </c>
      <c r="C408" s="953">
        <v>900</v>
      </c>
      <c r="D408" s="954">
        <v>45825</v>
      </c>
    </row>
    <row r="409" spans="1:4">
      <c r="A409" s="951" t="s">
        <v>467</v>
      </c>
      <c r="B409" s="952" t="s">
        <v>573</v>
      </c>
      <c r="C409" s="953">
        <v>700</v>
      </c>
      <c r="D409" s="954">
        <v>45825</v>
      </c>
    </row>
    <row r="410" spans="1:4">
      <c r="A410" s="951" t="s">
        <v>554</v>
      </c>
      <c r="B410" s="952" t="s">
        <v>562</v>
      </c>
      <c r="C410" s="953">
        <v>600</v>
      </c>
      <c r="D410" s="954">
        <v>45825</v>
      </c>
    </row>
  </sheetData>
  <mergeCells count="6">
    <mergeCell ref="I1:I2"/>
    <mergeCell ref="G1:H2"/>
    <mergeCell ref="B1:F4"/>
    <mergeCell ref="G3:I3"/>
    <mergeCell ref="G4:I4"/>
    <mergeCell ref="A1:A4"/>
  </mergeCells>
  <conditionalFormatting sqref="B1">
    <cfRule type="duplicateValues" dxfId="206" priority="1"/>
  </conditionalFormatting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26</vt:i4>
      </vt:variant>
    </vt:vector>
  </HeadingPairs>
  <TitlesOfParts>
    <vt:vector size="26" baseType="lpstr">
      <vt:lpstr>Hoja2</vt:lpstr>
      <vt:lpstr>Hoja3</vt:lpstr>
      <vt:lpstr>010621</vt:lpstr>
      <vt:lpstr>020621</vt:lpstr>
      <vt:lpstr>RUTAS ALPLA</vt:lpstr>
      <vt:lpstr>TABLA</vt:lpstr>
      <vt:lpstr>DINAMICA</vt:lpstr>
      <vt:lpstr>TAB2</vt:lpstr>
      <vt:lpstr>SOLICITUD DE COMBUSTIBLE</vt:lpstr>
      <vt:lpstr>MNH366B</vt:lpstr>
      <vt:lpstr>PAP525B</vt:lpstr>
      <vt:lpstr>LPR359A</vt:lpstr>
      <vt:lpstr>LGR886A</vt:lpstr>
      <vt:lpstr>81RD4L</vt:lpstr>
      <vt:lpstr>835RP7</vt:lpstr>
      <vt:lpstr>MVW091B</vt:lpstr>
      <vt:lpstr>NYJ7857</vt:lpstr>
      <vt:lpstr>PCA1724</vt:lpstr>
      <vt:lpstr>PDH3207</vt:lpstr>
      <vt:lpstr>LGY247A</vt:lpstr>
      <vt:lpstr>RCW623D</vt:lpstr>
      <vt:lpstr>NGT379B</vt:lpstr>
      <vt:lpstr>Rutas</vt:lpstr>
      <vt:lpstr>Concetrado</vt:lpstr>
      <vt:lpstr>Analisis</vt:lpstr>
      <vt:lpstr>Hoja4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2025-07-31T23:11:47Z</dcterms:modified>
</cp:coreProperties>
</file>